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Github/transport_model_9th_edition/input_data/"/>
    </mc:Choice>
  </mc:AlternateContent>
  <xr:revisionPtr revIDLastSave="28" documentId="8_{7786CCAC-0D0B-481F-AAEF-40599B625125}" xr6:coauthVersionLast="47" xr6:coauthVersionMax="47" xr10:uidLastSave="{01E2213B-2661-45DC-A08F-D0912150CFF7}"/>
  <bookViews>
    <workbookView xWindow="28680" yWindow="-120" windowWidth="29040" windowHeight="15840" tabRatio="602" firstSheet="13" activeTab="22" xr2:uid="{00000000-000D-0000-FFFF-FFFF00000000}"/>
  </bookViews>
  <sheets>
    <sheet name="temp" sheetId="1" r:id="rId1"/>
    <sheet name="03_CDA" sheetId="5" r:id="rId2"/>
    <sheet name="20_USA" sheetId="22" r:id="rId3"/>
    <sheet name="04_CHL" sheetId="6" r:id="rId4"/>
    <sheet name="11_MEX" sheetId="13" r:id="rId5"/>
    <sheet name="14_PE" sheetId="16" r:id="rId6"/>
    <sheet name="02_BD" sheetId="4" r:id="rId7"/>
    <sheet name="05_PRC" sheetId="7" r:id="rId8"/>
    <sheet name="06_HKC" sheetId="8" r:id="rId9"/>
    <sheet name="08_JPN" sheetId="10" r:id="rId10"/>
    <sheet name="09_ROK" sheetId="11" r:id="rId11"/>
    <sheet name="16_RUS" sheetId="18" r:id="rId12"/>
    <sheet name="01_AUS" sheetId="2" r:id="rId13"/>
    <sheet name="07_INA" sheetId="9" r:id="rId14"/>
    <sheet name="21_VN" sheetId="23" r:id="rId15"/>
    <sheet name="19_THA" sheetId="21" r:id="rId16"/>
    <sheet name="17_SIN" sheetId="19" r:id="rId17"/>
    <sheet name="15_RP" sheetId="17" r:id="rId18"/>
    <sheet name="10_MAS" sheetId="12" r:id="rId19"/>
    <sheet name="18_CT" sheetId="20" r:id="rId20"/>
    <sheet name="12_NZ" sheetId="14" r:id="rId21"/>
    <sheet name="13_PNG" sheetId="15" r:id="rId22"/>
    <sheet name="7th_share" sheetId="24" r:id="rId23"/>
    <sheet name="Activity_Demand_tot" sheetId="25" r:id="rId24"/>
    <sheet name="hist_share" sheetId="26" r:id="rId25"/>
    <sheet name="Sheet1" sheetId="27" r:id="rId26"/>
  </sheets>
  <externalReferences>
    <externalReference r:id="rId27"/>
    <externalReference r:id="rId28"/>
    <externalReference r:id="rId29"/>
    <externalReference r:id="rId30"/>
    <externalReference r:id="rId3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9" i="9" l="1"/>
  <c r="K67" i="9"/>
  <c r="K136" i="9"/>
  <c r="D185" i="9"/>
  <c r="M52" i="9"/>
  <c r="K23" i="2"/>
  <c r="M51" i="2"/>
  <c r="K47" i="2" l="1"/>
  <c r="L47" i="2"/>
  <c r="M47" i="2"/>
  <c r="K48" i="2"/>
  <c r="L48" i="2"/>
  <c r="M48" i="2"/>
  <c r="K49" i="2"/>
  <c r="L49" i="2"/>
  <c r="M49" i="2"/>
  <c r="K50" i="2"/>
  <c r="L50" i="2"/>
  <c r="M50" i="2"/>
  <c r="K51" i="2"/>
  <c r="L51" i="2"/>
  <c r="K52" i="2"/>
  <c r="L52" i="2"/>
  <c r="M52" i="2"/>
  <c r="K53" i="2"/>
  <c r="L53" i="2"/>
  <c r="M53" i="2"/>
  <c r="K54" i="2"/>
  <c r="L54" i="2"/>
  <c r="M54" i="2"/>
  <c r="K55" i="2"/>
  <c r="L55" i="2"/>
  <c r="M55" i="2"/>
  <c r="K56" i="2"/>
  <c r="L56" i="2"/>
  <c r="M56" i="2"/>
  <c r="K57" i="2"/>
  <c r="L57" i="2"/>
  <c r="M57" i="2"/>
  <c r="K58" i="2"/>
  <c r="L58" i="2"/>
  <c r="M58" i="2"/>
  <c r="K59" i="2"/>
  <c r="L59" i="2"/>
  <c r="M59" i="2"/>
  <c r="K60" i="2"/>
  <c r="L60" i="2"/>
  <c r="M60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O69" i="2"/>
  <c r="G24" i="2"/>
  <c r="O23" i="2"/>
  <c r="N27" i="2"/>
  <c r="M132" i="5" l="1"/>
  <c r="N112" i="5"/>
  <c r="D127" i="5"/>
  <c r="D32" i="5"/>
  <c r="N185" i="15"/>
  <c r="P131" i="9"/>
  <c r="R38" i="9"/>
  <c r="F135" i="21"/>
  <c r="E40" i="21"/>
  <c r="AK91" i="10"/>
  <c r="AA91" i="10"/>
  <c r="AB91" i="10" s="1"/>
  <c r="AC91" i="10" s="1"/>
  <c r="AD91" i="10" s="1"/>
  <c r="AE91" i="10" s="1"/>
  <c r="AF91" i="10" s="1"/>
  <c r="AG91" i="10" s="1"/>
  <c r="AH91" i="10" s="1"/>
  <c r="AI91" i="10" s="1"/>
  <c r="AJ91" i="10" s="1"/>
  <c r="Z91" i="10"/>
  <c r="W139" i="10" l="1"/>
  <c r="X139" i="10"/>
  <c r="Y139" i="10"/>
  <c r="Z139" i="10"/>
  <c r="AA139" i="10"/>
  <c r="AA44" i="10" s="1"/>
  <c r="AA20" i="10" s="1"/>
  <c r="AB139" i="10"/>
  <c r="AC139" i="10"/>
  <c r="AC44" i="10" s="1"/>
  <c r="AD139" i="10"/>
  <c r="AD44" i="10" s="1"/>
  <c r="AE139" i="10"/>
  <c r="AF139" i="10"/>
  <c r="AG139" i="10"/>
  <c r="AH139" i="10"/>
  <c r="AI139" i="10"/>
  <c r="AJ139" i="10"/>
  <c r="AK139" i="10"/>
  <c r="AL139" i="10"/>
  <c r="AM139" i="10"/>
  <c r="AN139" i="10"/>
  <c r="AO139" i="10"/>
  <c r="Y44" i="10"/>
  <c r="Y20" i="10" s="1"/>
  <c r="Z44" i="10"/>
  <c r="Z20" i="10" s="1"/>
  <c r="AB44" i="10"/>
  <c r="AB20" i="10" s="1"/>
  <c r="AE44" i="10"/>
  <c r="AF44" i="10"/>
  <c r="AG44" i="10"/>
  <c r="AH44" i="10"/>
  <c r="AI44" i="10"/>
  <c r="R91" i="10"/>
  <c r="S91" i="10" s="1"/>
  <c r="T91" i="10" s="1"/>
  <c r="U91" i="10" s="1"/>
  <c r="V91" i="10" s="1"/>
  <c r="W91" i="10" s="1"/>
  <c r="X91" i="10" s="1"/>
  <c r="Y91" i="10" s="1"/>
  <c r="Q91" i="10"/>
  <c r="L127" i="10"/>
  <c r="P75" i="21" l="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AP75" i="21"/>
  <c r="AQ75" i="21"/>
  <c r="AR75" i="21"/>
  <c r="O75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AP72" i="21"/>
  <c r="AQ72" i="21"/>
  <c r="AR72" i="21"/>
  <c r="N72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AP71" i="21"/>
  <c r="AQ71" i="21"/>
  <c r="AR71" i="21"/>
  <c r="N71" i="21"/>
  <c r="AO18" i="21"/>
  <c r="AP18" i="21" s="1"/>
  <c r="AQ18" i="21" s="1"/>
  <c r="AR18" i="21" s="1"/>
  <c r="R18" i="21"/>
  <c r="S18" i="21" s="1"/>
  <c r="T18" i="21" s="1"/>
  <c r="U18" i="21" s="1"/>
  <c r="V18" i="21" s="1"/>
  <c r="W18" i="21" s="1"/>
  <c r="X18" i="21" s="1"/>
  <c r="Y18" i="21" s="1"/>
  <c r="Z18" i="21" s="1"/>
  <c r="AA18" i="21" s="1"/>
  <c r="AB18" i="21" s="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O18" i="21"/>
  <c r="P18" i="21" s="1"/>
  <c r="Q18" i="21" s="1"/>
  <c r="N18" i="21"/>
  <c r="M71" i="21"/>
  <c r="AW172" i="21"/>
  <c r="AX172" i="21"/>
  <c r="AY172" i="21"/>
  <c r="AZ172" i="21" s="1"/>
  <c r="BA172" i="21" s="1"/>
  <c r="BB172" i="21" s="1"/>
  <c r="BC172" i="21" s="1"/>
  <c r="BD172" i="21" s="1"/>
  <c r="BE172" i="21" s="1"/>
  <c r="BF172" i="21" s="1"/>
  <c r="BG172" i="21" s="1"/>
  <c r="BH172" i="21" s="1"/>
  <c r="BI172" i="21" s="1"/>
  <c r="BJ172" i="21" s="1"/>
  <c r="BK172" i="21" s="1"/>
  <c r="BL172" i="21" s="1"/>
  <c r="S172" i="21"/>
  <c r="T172" i="21" s="1"/>
  <c r="U172" i="21" s="1"/>
  <c r="V172" i="21" s="1"/>
  <c r="W172" i="21" s="1"/>
  <c r="X172" i="21" s="1"/>
  <c r="Y172" i="21" s="1"/>
  <c r="Z172" i="21" s="1"/>
  <c r="AA172" i="21" s="1"/>
  <c r="AB172" i="21" s="1"/>
  <c r="AC172" i="21" s="1"/>
  <c r="AD172" i="21" s="1"/>
  <c r="AE172" i="21" s="1"/>
  <c r="AF172" i="21" s="1"/>
  <c r="AG172" i="21" s="1"/>
  <c r="AH172" i="21" s="1"/>
  <c r="AI172" i="21" s="1"/>
  <c r="AJ172" i="21" s="1"/>
  <c r="AK172" i="21" s="1"/>
  <c r="AL172" i="21" s="1"/>
  <c r="AM172" i="21" s="1"/>
  <c r="AN172" i="21" s="1"/>
  <c r="AO172" i="21" s="1"/>
  <c r="AP172" i="21" s="1"/>
  <c r="AQ172" i="21" s="1"/>
  <c r="AR172" i="21" s="1"/>
  <c r="AS172" i="21" s="1"/>
  <c r="AT172" i="21" s="1"/>
  <c r="AU172" i="21" s="1"/>
  <c r="AV172" i="21" s="1"/>
  <c r="AT174" i="21"/>
  <c r="AU174" i="21"/>
  <c r="AV174" i="21"/>
  <c r="AW174" i="21" s="1"/>
  <c r="AX174" i="21" s="1"/>
  <c r="AY174" i="21" s="1"/>
  <c r="AZ174" i="21" s="1"/>
  <c r="BA174" i="21" s="1"/>
  <c r="BB174" i="21" s="1"/>
  <c r="BC174" i="21" s="1"/>
  <c r="BD174" i="21" s="1"/>
  <c r="BE174" i="21" s="1"/>
  <c r="BF174" i="21" s="1"/>
  <c r="BG174" i="21" s="1"/>
  <c r="BH174" i="21" s="1"/>
  <c r="BI174" i="21" s="1"/>
  <c r="BJ174" i="21" s="1"/>
  <c r="BK174" i="21" s="1"/>
  <c r="BL174" i="21" s="1"/>
  <c r="AS174" i="21"/>
  <c r="T174" i="21"/>
  <c r="U174" i="21" s="1"/>
  <c r="V174" i="21" s="1"/>
  <c r="W174" i="21" s="1"/>
  <c r="X174" i="21" s="1"/>
  <c r="Y174" i="21" s="1"/>
  <c r="Z174" i="21" s="1"/>
  <c r="AA174" i="21" s="1"/>
  <c r="AB174" i="21" s="1"/>
  <c r="AC174" i="21" s="1"/>
  <c r="AD174" i="21" s="1"/>
  <c r="AE174" i="21" s="1"/>
  <c r="AF174" i="21" s="1"/>
  <c r="AG174" i="21" s="1"/>
  <c r="AH174" i="21" s="1"/>
  <c r="AI174" i="21" s="1"/>
  <c r="AJ174" i="21" s="1"/>
  <c r="AK174" i="21" s="1"/>
  <c r="AL174" i="21" s="1"/>
  <c r="AM174" i="21" s="1"/>
  <c r="AN174" i="21" s="1"/>
  <c r="AO174" i="21" s="1"/>
  <c r="AP174" i="21" s="1"/>
  <c r="AQ174" i="21" s="1"/>
  <c r="AR174" i="21" s="1"/>
  <c r="S174" i="21"/>
  <c r="L24" i="15"/>
  <c r="K21" i="15" s="1"/>
  <c r="L24" i="14"/>
  <c r="N24" i="7"/>
  <c r="O24" i="7"/>
  <c r="M24" i="7"/>
  <c r="L188" i="7" l="1"/>
  <c r="L136" i="7"/>
  <c r="L24" i="21"/>
  <c r="M24" i="21"/>
  <c r="N24" i="21"/>
  <c r="O24" i="21"/>
  <c r="O128" i="21" s="1"/>
  <c r="P24" i="21"/>
  <c r="Q24" i="21"/>
  <c r="Q127" i="21" s="1"/>
  <c r="R24" i="21"/>
  <c r="R127" i="21" s="1"/>
  <c r="S24" i="21"/>
  <c r="S127" i="21" s="1"/>
  <c r="T24" i="21"/>
  <c r="U24" i="21"/>
  <c r="V24" i="21"/>
  <c r="W24" i="21"/>
  <c r="W128" i="21" s="1"/>
  <c r="X24" i="21"/>
  <c r="Y24" i="21"/>
  <c r="Z24" i="21"/>
  <c r="Z127" i="21" s="1"/>
  <c r="AA24" i="21"/>
  <c r="AB24" i="21"/>
  <c r="AC24" i="21"/>
  <c r="AD24" i="21"/>
  <c r="AE24" i="21"/>
  <c r="AE128" i="21" s="1"/>
  <c r="AF24" i="21"/>
  <c r="AG24" i="21"/>
  <c r="AH24" i="21"/>
  <c r="AH127" i="21" s="1"/>
  <c r="AI24" i="21"/>
  <c r="AJ24" i="21"/>
  <c r="AK24" i="21"/>
  <c r="AL24" i="21"/>
  <c r="AM24" i="21"/>
  <c r="AM128" i="21" s="1"/>
  <c r="AN24" i="21"/>
  <c r="AO24" i="21"/>
  <c r="AP24" i="21"/>
  <c r="AP127" i="21" s="1"/>
  <c r="AQ24" i="21"/>
  <c r="AR24" i="21"/>
  <c r="AS24" i="21"/>
  <c r="AT24" i="21"/>
  <c r="AU24" i="21"/>
  <c r="AU128" i="21" s="1"/>
  <c r="AV24" i="21"/>
  <c r="AW24" i="21"/>
  <c r="AX24" i="21"/>
  <c r="AX127" i="21" s="1"/>
  <c r="AY24" i="21"/>
  <c r="AZ24" i="21"/>
  <c r="BA24" i="21"/>
  <c r="BB24" i="21"/>
  <c r="BC24" i="21"/>
  <c r="BC130" i="21" s="1"/>
  <c r="BD24" i="21"/>
  <c r="BE24" i="21"/>
  <c r="BF24" i="21"/>
  <c r="BF127" i="21" s="1"/>
  <c r="BG24" i="21"/>
  <c r="BH24" i="21"/>
  <c r="BI24" i="21"/>
  <c r="BJ24" i="21"/>
  <c r="BJ128" i="21" s="1"/>
  <c r="BK24" i="21"/>
  <c r="BK128" i="21" s="1"/>
  <c r="BL24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M127" i="21"/>
  <c r="N127" i="21"/>
  <c r="P127" i="21"/>
  <c r="T127" i="21"/>
  <c r="U127" i="21"/>
  <c r="V127" i="21"/>
  <c r="W127" i="21"/>
  <c r="X127" i="21"/>
  <c r="Y127" i="21"/>
  <c r="AA127" i="21"/>
  <c r="AB127" i="21"/>
  <c r="AC127" i="21"/>
  <c r="AD127" i="21"/>
  <c r="AF127" i="21"/>
  <c r="AG127" i="21"/>
  <c r="AI127" i="21"/>
  <c r="AJ127" i="21"/>
  <c r="AK127" i="21"/>
  <c r="AL127" i="21"/>
  <c r="AN127" i="21"/>
  <c r="AO127" i="21"/>
  <c r="AQ127" i="21"/>
  <c r="AR127" i="21"/>
  <c r="AS127" i="21"/>
  <c r="AT127" i="21"/>
  <c r="AV127" i="21"/>
  <c r="AW127" i="21"/>
  <c r="AY127" i="21"/>
  <c r="AZ127" i="21"/>
  <c r="BA127" i="21"/>
  <c r="BB127" i="21"/>
  <c r="BD127" i="21"/>
  <c r="BE127" i="21"/>
  <c r="BG127" i="21"/>
  <c r="BH127" i="21"/>
  <c r="BI127" i="21"/>
  <c r="BL127" i="21"/>
  <c r="M128" i="21"/>
  <c r="N128" i="21"/>
  <c r="P128" i="21"/>
  <c r="Q128" i="21"/>
  <c r="R128" i="21"/>
  <c r="S128" i="21"/>
  <c r="T128" i="21"/>
  <c r="U128" i="21"/>
  <c r="V128" i="21"/>
  <c r="X128" i="21"/>
  <c r="Y128" i="21"/>
  <c r="Z128" i="21"/>
  <c r="AA128" i="21"/>
  <c r="AB128" i="21"/>
  <c r="AC128" i="21"/>
  <c r="AD128" i="21"/>
  <c r="AF128" i="21"/>
  <c r="AG128" i="21"/>
  <c r="AH128" i="21"/>
  <c r="AI128" i="21"/>
  <c r="AJ128" i="21"/>
  <c r="AK128" i="21"/>
  <c r="AL128" i="21"/>
  <c r="AN128" i="21"/>
  <c r="AO128" i="21"/>
  <c r="AP128" i="21"/>
  <c r="AQ128" i="21"/>
  <c r="AR128" i="21"/>
  <c r="AS128" i="21"/>
  <c r="AT128" i="21"/>
  <c r="AV128" i="21"/>
  <c r="AW128" i="21"/>
  <c r="AX128" i="21"/>
  <c r="AY128" i="21"/>
  <c r="AZ128" i="21"/>
  <c r="BA128" i="21"/>
  <c r="BB128" i="21"/>
  <c r="BD128" i="21"/>
  <c r="BE128" i="21"/>
  <c r="BF128" i="21"/>
  <c r="BG128" i="21"/>
  <c r="BH128" i="21"/>
  <c r="BI128" i="21"/>
  <c r="BL128" i="21"/>
  <c r="M129" i="21"/>
  <c r="N129" i="21"/>
  <c r="P129" i="21"/>
  <c r="Q129" i="21"/>
  <c r="S129" i="21"/>
  <c r="T129" i="21"/>
  <c r="U129" i="21"/>
  <c r="V129" i="21"/>
  <c r="W129" i="21"/>
  <c r="X129" i="21"/>
  <c r="Y129" i="21"/>
  <c r="AA129" i="21"/>
  <c r="AB129" i="21"/>
  <c r="AC129" i="21"/>
  <c r="AD129" i="21"/>
  <c r="AE129" i="21"/>
  <c r="AF129" i="21"/>
  <c r="AG129" i="21"/>
  <c r="AI129" i="21"/>
  <c r="AJ129" i="21"/>
  <c r="AK129" i="21"/>
  <c r="AL129" i="21"/>
  <c r="AM129" i="21"/>
  <c r="AN129" i="21"/>
  <c r="AO129" i="21"/>
  <c r="AQ129" i="21"/>
  <c r="AR129" i="21"/>
  <c r="AS129" i="21"/>
  <c r="AT129" i="21"/>
  <c r="AU129" i="21"/>
  <c r="AV129" i="21"/>
  <c r="AW129" i="21"/>
  <c r="AY129" i="21"/>
  <c r="AZ129" i="21"/>
  <c r="BA129" i="21"/>
  <c r="BB129" i="21"/>
  <c r="BC129" i="21"/>
  <c r="BD129" i="21"/>
  <c r="BE129" i="21"/>
  <c r="BG129" i="21"/>
  <c r="BH129" i="21"/>
  <c r="BI129" i="21"/>
  <c r="BJ129" i="21"/>
  <c r="BK129" i="21"/>
  <c r="BL129" i="21"/>
  <c r="M130" i="21"/>
  <c r="N130" i="21"/>
  <c r="P130" i="21"/>
  <c r="Q130" i="21"/>
  <c r="R130" i="21"/>
  <c r="S130" i="21"/>
  <c r="T130" i="21"/>
  <c r="U130" i="21"/>
  <c r="V130" i="21"/>
  <c r="X130" i="21"/>
  <c r="Y130" i="21"/>
  <c r="Z130" i="21"/>
  <c r="AA130" i="21"/>
  <c r="AB130" i="21"/>
  <c r="AC130" i="21"/>
  <c r="AD130" i="21"/>
  <c r="AF130" i="21"/>
  <c r="AG130" i="21"/>
  <c r="AH130" i="21"/>
  <c r="AI130" i="21"/>
  <c r="AJ130" i="21"/>
  <c r="AK130" i="21"/>
  <c r="AL130" i="21"/>
  <c r="AN130" i="21"/>
  <c r="AO130" i="21"/>
  <c r="AP130" i="21"/>
  <c r="AQ130" i="21"/>
  <c r="AR130" i="21"/>
  <c r="AS130" i="21"/>
  <c r="AT130" i="21"/>
  <c r="AV130" i="21"/>
  <c r="AW130" i="21"/>
  <c r="AX130" i="21"/>
  <c r="AY130" i="21"/>
  <c r="AZ130" i="21"/>
  <c r="BA130" i="21"/>
  <c r="BB130" i="21"/>
  <c r="BD130" i="21"/>
  <c r="BE130" i="21"/>
  <c r="BF130" i="21"/>
  <c r="BG130" i="21"/>
  <c r="BH130" i="21"/>
  <c r="BI130" i="21"/>
  <c r="BJ130" i="21"/>
  <c r="BL130" i="21"/>
  <c r="M131" i="21"/>
  <c r="N131" i="21"/>
  <c r="P131" i="21"/>
  <c r="Q131" i="21"/>
  <c r="S131" i="21"/>
  <c r="T131" i="21"/>
  <c r="U131" i="21"/>
  <c r="V131" i="21"/>
  <c r="W131" i="21"/>
  <c r="X131" i="21"/>
  <c r="Y131" i="21"/>
  <c r="AA131" i="21"/>
  <c r="AB131" i="21"/>
  <c r="AC131" i="21"/>
  <c r="AD131" i="21"/>
  <c r="AE131" i="21"/>
  <c r="AF131" i="21"/>
  <c r="AG131" i="21"/>
  <c r="AI131" i="21"/>
  <c r="AJ131" i="21"/>
  <c r="AK131" i="21"/>
  <c r="AL131" i="21"/>
  <c r="AM131" i="21"/>
  <c r="AN131" i="21"/>
  <c r="AO131" i="21"/>
  <c r="AQ131" i="21"/>
  <c r="AR131" i="21"/>
  <c r="AS131" i="21"/>
  <c r="AT131" i="21"/>
  <c r="AU131" i="21"/>
  <c r="AV131" i="21"/>
  <c r="AW131" i="21"/>
  <c r="AY131" i="21"/>
  <c r="AZ131" i="21"/>
  <c r="BA131" i="21"/>
  <c r="BB131" i="21"/>
  <c r="BC131" i="21"/>
  <c r="BD131" i="21"/>
  <c r="BE131" i="21"/>
  <c r="BG131" i="21"/>
  <c r="BH131" i="21"/>
  <c r="BI131" i="21"/>
  <c r="BJ131" i="21"/>
  <c r="BK131" i="21"/>
  <c r="BL131" i="21"/>
  <c r="M132" i="21"/>
  <c r="N132" i="21"/>
  <c r="P132" i="21"/>
  <c r="Q132" i="21"/>
  <c r="R132" i="21"/>
  <c r="S132" i="21"/>
  <c r="T132" i="21"/>
  <c r="U132" i="21"/>
  <c r="V132" i="21"/>
  <c r="X132" i="21"/>
  <c r="Y132" i="21"/>
  <c r="Z132" i="21"/>
  <c r="AA132" i="21"/>
  <c r="AB132" i="21"/>
  <c r="AC132" i="21"/>
  <c r="AD132" i="21"/>
  <c r="AF132" i="21"/>
  <c r="AG132" i="21"/>
  <c r="AH132" i="21"/>
  <c r="AI132" i="21"/>
  <c r="AJ132" i="21"/>
  <c r="AK132" i="21"/>
  <c r="AL132" i="21"/>
  <c r="AN132" i="21"/>
  <c r="AO132" i="21"/>
  <c r="AP132" i="21"/>
  <c r="AQ132" i="21"/>
  <c r="AR132" i="21"/>
  <c r="AS132" i="21"/>
  <c r="AT132" i="21"/>
  <c r="AV132" i="21"/>
  <c r="AW132" i="21"/>
  <c r="AX132" i="21"/>
  <c r="AY132" i="21"/>
  <c r="AZ132" i="21"/>
  <c r="BA132" i="21"/>
  <c r="BB132" i="21"/>
  <c r="BD132" i="21"/>
  <c r="BE132" i="21"/>
  <c r="BF132" i="21"/>
  <c r="BG132" i="21"/>
  <c r="BH132" i="21"/>
  <c r="BI132" i="21"/>
  <c r="BJ132" i="21"/>
  <c r="BL132" i="21"/>
  <c r="M133" i="21"/>
  <c r="N133" i="21"/>
  <c r="P133" i="21"/>
  <c r="Q133" i="21"/>
  <c r="S133" i="21"/>
  <c r="T133" i="21"/>
  <c r="U133" i="21"/>
  <c r="V133" i="21"/>
  <c r="W133" i="21"/>
  <c r="X133" i="21"/>
  <c r="Y133" i="21"/>
  <c r="AA133" i="21"/>
  <c r="AB133" i="21"/>
  <c r="AC133" i="21"/>
  <c r="AD133" i="21"/>
  <c r="AE133" i="21"/>
  <c r="AF133" i="21"/>
  <c r="AG133" i="21"/>
  <c r="AI133" i="21"/>
  <c r="AJ133" i="21"/>
  <c r="AK133" i="21"/>
  <c r="AL133" i="21"/>
  <c r="AM133" i="21"/>
  <c r="AN133" i="21"/>
  <c r="AO133" i="21"/>
  <c r="AQ133" i="21"/>
  <c r="AR133" i="21"/>
  <c r="AS133" i="21"/>
  <c r="AT133" i="21"/>
  <c r="AU133" i="21"/>
  <c r="AV133" i="21"/>
  <c r="AW133" i="21"/>
  <c r="AY133" i="21"/>
  <c r="AZ133" i="21"/>
  <c r="BA133" i="21"/>
  <c r="BB133" i="21"/>
  <c r="BC133" i="21"/>
  <c r="BD133" i="21"/>
  <c r="BE133" i="21"/>
  <c r="BG133" i="21"/>
  <c r="BH133" i="21"/>
  <c r="BI133" i="21"/>
  <c r="BJ133" i="21"/>
  <c r="BK133" i="21"/>
  <c r="BL133" i="21"/>
  <c r="M134" i="21"/>
  <c r="N134" i="21"/>
  <c r="O134" i="21"/>
  <c r="P134" i="21"/>
  <c r="Q134" i="21"/>
  <c r="R134" i="21"/>
  <c r="S134" i="21"/>
  <c r="T134" i="21"/>
  <c r="U134" i="21"/>
  <c r="V134" i="21"/>
  <c r="W134" i="21"/>
  <c r="X134" i="21"/>
  <c r="Y134" i="21"/>
  <c r="Z134" i="21"/>
  <c r="AA134" i="21"/>
  <c r="AB134" i="21"/>
  <c r="AC134" i="21"/>
  <c r="AD134" i="21"/>
  <c r="AE134" i="21"/>
  <c r="AF134" i="21"/>
  <c r="AG134" i="21"/>
  <c r="AH134" i="21"/>
  <c r="AI134" i="21"/>
  <c r="AJ134" i="21"/>
  <c r="AK134" i="21"/>
  <c r="AL134" i="21"/>
  <c r="AM134" i="21"/>
  <c r="AN134" i="21"/>
  <c r="AO134" i="21"/>
  <c r="AP134" i="21"/>
  <c r="AQ134" i="21"/>
  <c r="AR134" i="21"/>
  <c r="AS134" i="21"/>
  <c r="AT134" i="21"/>
  <c r="AU134" i="21"/>
  <c r="AV134" i="21"/>
  <c r="AW134" i="21"/>
  <c r="AX134" i="21"/>
  <c r="AY134" i="21"/>
  <c r="AZ134" i="21"/>
  <c r="BA134" i="21"/>
  <c r="BB134" i="21"/>
  <c r="BC134" i="21"/>
  <c r="BD134" i="21"/>
  <c r="BE134" i="21"/>
  <c r="BF134" i="21"/>
  <c r="BG134" i="21"/>
  <c r="BH134" i="21"/>
  <c r="BI134" i="21"/>
  <c r="BJ134" i="21"/>
  <c r="BK134" i="21"/>
  <c r="BL134" i="21"/>
  <c r="M135" i="21"/>
  <c r="N135" i="21"/>
  <c r="O135" i="21"/>
  <c r="P135" i="21"/>
  <c r="Q135" i="21"/>
  <c r="R135" i="21"/>
  <c r="S135" i="21"/>
  <c r="T135" i="21"/>
  <c r="U135" i="21"/>
  <c r="V135" i="21"/>
  <c r="W135" i="21"/>
  <c r="X135" i="21"/>
  <c r="Y135" i="21"/>
  <c r="Z135" i="21"/>
  <c r="AA135" i="21"/>
  <c r="AB135" i="21"/>
  <c r="AC135" i="21"/>
  <c r="AD135" i="21"/>
  <c r="AE135" i="21"/>
  <c r="AF135" i="21"/>
  <c r="AG135" i="21"/>
  <c r="AH135" i="21"/>
  <c r="AI135" i="21"/>
  <c r="AJ135" i="21"/>
  <c r="AK135" i="21"/>
  <c r="AL135" i="21"/>
  <c r="AM135" i="21"/>
  <c r="AN135" i="21"/>
  <c r="AO135" i="21"/>
  <c r="AP135" i="21"/>
  <c r="AQ135" i="21"/>
  <c r="AR135" i="21"/>
  <c r="M136" i="21"/>
  <c r="N136" i="21"/>
  <c r="O136" i="21"/>
  <c r="P136" i="21"/>
  <c r="Q136" i="21"/>
  <c r="R136" i="21"/>
  <c r="S136" i="21"/>
  <c r="T136" i="21"/>
  <c r="U136" i="21"/>
  <c r="V136" i="21"/>
  <c r="W136" i="21"/>
  <c r="X136" i="21"/>
  <c r="Y136" i="21"/>
  <c r="Z136" i="21"/>
  <c r="AA136" i="21"/>
  <c r="AB136" i="21"/>
  <c r="AC136" i="21"/>
  <c r="AD136" i="21"/>
  <c r="AE136" i="21"/>
  <c r="AF136" i="21"/>
  <c r="AG136" i="21"/>
  <c r="AH136" i="21"/>
  <c r="AI136" i="21"/>
  <c r="AJ136" i="21"/>
  <c r="AK136" i="21"/>
  <c r="AL136" i="21"/>
  <c r="AM136" i="21"/>
  <c r="AN136" i="21"/>
  <c r="AO136" i="21"/>
  <c r="AP136" i="21"/>
  <c r="AQ136" i="21"/>
  <c r="AR136" i="21"/>
  <c r="M137" i="21"/>
  <c r="N137" i="21"/>
  <c r="O137" i="21"/>
  <c r="P137" i="21"/>
  <c r="Q137" i="21"/>
  <c r="R137" i="21"/>
  <c r="S137" i="21"/>
  <c r="T137" i="21"/>
  <c r="U137" i="21"/>
  <c r="V137" i="21"/>
  <c r="W137" i="21"/>
  <c r="X137" i="21"/>
  <c r="Y137" i="21"/>
  <c r="Z137" i="21"/>
  <c r="AA137" i="21"/>
  <c r="AB137" i="21"/>
  <c r="AC137" i="21"/>
  <c r="AD137" i="21"/>
  <c r="AE137" i="21"/>
  <c r="AF137" i="21"/>
  <c r="AG137" i="21"/>
  <c r="AH137" i="21"/>
  <c r="AI137" i="21"/>
  <c r="AJ137" i="21"/>
  <c r="AK137" i="21"/>
  <c r="AL137" i="21"/>
  <c r="AM137" i="21"/>
  <c r="AN137" i="21"/>
  <c r="AO137" i="21"/>
  <c r="AP137" i="21"/>
  <c r="AQ137" i="21"/>
  <c r="AR137" i="21"/>
  <c r="AS137" i="21"/>
  <c r="AT137" i="21"/>
  <c r="AU137" i="21"/>
  <c r="AV137" i="21"/>
  <c r="AW137" i="21"/>
  <c r="AX137" i="21"/>
  <c r="AY137" i="21"/>
  <c r="AZ137" i="21"/>
  <c r="BA137" i="21"/>
  <c r="BB137" i="21"/>
  <c r="BC137" i="21"/>
  <c r="BD137" i="21"/>
  <c r="BE137" i="21"/>
  <c r="BF137" i="21"/>
  <c r="BG137" i="21"/>
  <c r="BH137" i="21"/>
  <c r="BI137" i="21"/>
  <c r="BJ137" i="21"/>
  <c r="BK137" i="21"/>
  <c r="BL137" i="21"/>
  <c r="M138" i="21"/>
  <c r="N138" i="21"/>
  <c r="O138" i="21"/>
  <c r="P138" i="21"/>
  <c r="Q138" i="21"/>
  <c r="R138" i="21"/>
  <c r="S138" i="21"/>
  <c r="T138" i="21"/>
  <c r="U138" i="21"/>
  <c r="V138" i="21"/>
  <c r="W138" i="21"/>
  <c r="X138" i="21"/>
  <c r="Y138" i="21"/>
  <c r="Z138" i="21"/>
  <c r="AA138" i="21"/>
  <c r="AB138" i="21"/>
  <c r="AC138" i="21"/>
  <c r="AD138" i="21"/>
  <c r="AE138" i="21"/>
  <c r="AF138" i="21"/>
  <c r="AG138" i="21"/>
  <c r="AH138" i="21"/>
  <c r="AI138" i="21"/>
  <c r="AJ138" i="21"/>
  <c r="AK138" i="21"/>
  <c r="AL138" i="21"/>
  <c r="AM138" i="21"/>
  <c r="AN138" i="21"/>
  <c r="AO138" i="21"/>
  <c r="AP138" i="21"/>
  <c r="AQ138" i="21"/>
  <c r="AR138" i="21"/>
  <c r="AS138" i="21"/>
  <c r="AT138" i="21"/>
  <c r="AU138" i="21"/>
  <c r="AV138" i="21"/>
  <c r="AW138" i="21"/>
  <c r="AX138" i="21"/>
  <c r="AY138" i="21"/>
  <c r="AZ138" i="21"/>
  <c r="BA138" i="21"/>
  <c r="BB138" i="21"/>
  <c r="BC138" i="21"/>
  <c r="BD138" i="21"/>
  <c r="BE138" i="21"/>
  <c r="BF138" i="21"/>
  <c r="BG138" i="21"/>
  <c r="BH138" i="21"/>
  <c r="BI138" i="21"/>
  <c r="BJ138" i="21"/>
  <c r="BK138" i="21"/>
  <c r="BL138" i="21"/>
  <c r="M139" i="21"/>
  <c r="N139" i="21"/>
  <c r="O139" i="21"/>
  <c r="P139" i="21"/>
  <c r="Q139" i="21"/>
  <c r="R139" i="21"/>
  <c r="S139" i="21"/>
  <c r="T139" i="21"/>
  <c r="U139" i="21"/>
  <c r="V139" i="21"/>
  <c r="W139" i="21"/>
  <c r="X139" i="21"/>
  <c r="Y139" i="21"/>
  <c r="Z139" i="21"/>
  <c r="AA139" i="21"/>
  <c r="AB139" i="21"/>
  <c r="AC139" i="21"/>
  <c r="AD139" i="21"/>
  <c r="AE139" i="21"/>
  <c r="AF139" i="21"/>
  <c r="AG139" i="21"/>
  <c r="AH139" i="21"/>
  <c r="AI139" i="21"/>
  <c r="AJ139" i="21"/>
  <c r="AK139" i="21"/>
  <c r="AL139" i="21"/>
  <c r="AM139" i="21"/>
  <c r="AN139" i="21"/>
  <c r="AO139" i="21"/>
  <c r="AP139" i="21"/>
  <c r="AQ139" i="21"/>
  <c r="AR139" i="21"/>
  <c r="M140" i="21"/>
  <c r="N140" i="21"/>
  <c r="O140" i="21"/>
  <c r="P140" i="21"/>
  <c r="Q140" i="21"/>
  <c r="R140" i="21"/>
  <c r="S140" i="21"/>
  <c r="T140" i="21"/>
  <c r="U140" i="21"/>
  <c r="V140" i="21"/>
  <c r="W140" i="21"/>
  <c r="X140" i="21"/>
  <c r="Y140" i="21"/>
  <c r="Z140" i="21"/>
  <c r="AA140" i="21"/>
  <c r="AB140" i="21"/>
  <c r="AC140" i="21"/>
  <c r="AD140" i="21"/>
  <c r="AE140" i="21"/>
  <c r="AF140" i="21"/>
  <c r="AG140" i="21"/>
  <c r="AH140" i="21"/>
  <c r="AI140" i="21"/>
  <c r="AJ140" i="21"/>
  <c r="AK140" i="21"/>
  <c r="AL140" i="21"/>
  <c r="AM140" i="21"/>
  <c r="AN140" i="21"/>
  <c r="AO140" i="21"/>
  <c r="AP140" i="21"/>
  <c r="AQ140" i="21"/>
  <c r="AR140" i="21"/>
  <c r="AS140" i="21"/>
  <c r="AT140" i="21"/>
  <c r="AU140" i="21"/>
  <c r="AV140" i="21"/>
  <c r="AW140" i="21"/>
  <c r="AX140" i="21"/>
  <c r="AY140" i="21"/>
  <c r="AZ140" i="21"/>
  <c r="BA140" i="21"/>
  <c r="BB140" i="21"/>
  <c r="BC140" i="21"/>
  <c r="BD140" i="21"/>
  <c r="BE140" i="21"/>
  <c r="BF140" i="21"/>
  <c r="BG140" i="21"/>
  <c r="BH140" i="21"/>
  <c r="BI140" i="21"/>
  <c r="BJ140" i="21"/>
  <c r="BK140" i="21"/>
  <c r="BL140" i="21"/>
  <c r="L135" i="21"/>
  <c r="L136" i="21"/>
  <c r="L137" i="21"/>
  <c r="L138" i="21"/>
  <c r="L139" i="21"/>
  <c r="L140" i="21"/>
  <c r="L134" i="21"/>
  <c r="L128" i="21"/>
  <c r="L129" i="21"/>
  <c r="L130" i="21"/>
  <c r="L131" i="21"/>
  <c r="L132" i="21"/>
  <c r="L133" i="21"/>
  <c r="L127" i="21"/>
  <c r="L187" i="21"/>
  <c r="L178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AP23" i="21"/>
  <c r="AQ23" i="21"/>
  <c r="AR23" i="21"/>
  <c r="AS23" i="21"/>
  <c r="AT23" i="21"/>
  <c r="AU23" i="21"/>
  <c r="AV23" i="21"/>
  <c r="AW23" i="21"/>
  <c r="AX23" i="21"/>
  <c r="AY23" i="21"/>
  <c r="AZ23" i="21"/>
  <c r="BA23" i="21"/>
  <c r="BB23" i="21"/>
  <c r="BC23" i="21"/>
  <c r="BD23" i="21"/>
  <c r="BE23" i="21"/>
  <c r="BF23" i="21"/>
  <c r="BG23" i="21"/>
  <c r="BH23" i="21"/>
  <c r="BI23" i="21"/>
  <c r="BJ23" i="21"/>
  <c r="BK23" i="21"/>
  <c r="BL23" i="21"/>
  <c r="L23" i="21"/>
  <c r="T112" i="21"/>
  <c r="U112" i="21" s="1"/>
  <c r="V112" i="21" s="1"/>
  <c r="W112" i="21" s="1"/>
  <c r="X112" i="21" s="1"/>
  <c r="Y112" i="21" s="1"/>
  <c r="Z112" i="21" s="1"/>
  <c r="AA112" i="21" s="1"/>
  <c r="AB112" i="21" s="1"/>
  <c r="AC112" i="21" s="1"/>
  <c r="AD112" i="21" s="1"/>
  <c r="AE112" i="21" s="1"/>
  <c r="AF112" i="21" s="1"/>
  <c r="AG112" i="21" s="1"/>
  <c r="AH112" i="21" s="1"/>
  <c r="AI112" i="21" s="1"/>
  <c r="AJ112" i="21" s="1"/>
  <c r="AK112" i="21" s="1"/>
  <c r="AL112" i="21" s="1"/>
  <c r="AM112" i="21" s="1"/>
  <c r="AN112" i="21" s="1"/>
  <c r="AO112" i="21" s="1"/>
  <c r="AP112" i="21" s="1"/>
  <c r="AQ112" i="21" s="1"/>
  <c r="AR112" i="21" s="1"/>
  <c r="AS112" i="21" s="1"/>
  <c r="AT112" i="21" s="1"/>
  <c r="AU112" i="21" s="1"/>
  <c r="AV112" i="21" s="1"/>
  <c r="AW112" i="21" s="1"/>
  <c r="AX112" i="21" s="1"/>
  <c r="AY112" i="21" s="1"/>
  <c r="AZ112" i="21" s="1"/>
  <c r="BA112" i="21" s="1"/>
  <c r="BB112" i="21" s="1"/>
  <c r="BC112" i="21" s="1"/>
  <c r="BD112" i="21" s="1"/>
  <c r="BE112" i="21" s="1"/>
  <c r="BF112" i="21" s="1"/>
  <c r="BG112" i="21" s="1"/>
  <c r="BH112" i="21" s="1"/>
  <c r="BI112" i="21" s="1"/>
  <c r="BJ112" i="21" s="1"/>
  <c r="BK112" i="21" s="1"/>
  <c r="BL112" i="21" s="1"/>
  <c r="T119" i="21"/>
  <c r="U119" i="21" s="1"/>
  <c r="V119" i="21" s="1"/>
  <c r="W119" i="21" s="1"/>
  <c r="X119" i="21" s="1"/>
  <c r="Y119" i="21" s="1"/>
  <c r="Z119" i="21" s="1"/>
  <c r="AA119" i="21" s="1"/>
  <c r="AB119" i="21" s="1"/>
  <c r="AC119" i="21" s="1"/>
  <c r="AD119" i="21" s="1"/>
  <c r="AE119" i="21" s="1"/>
  <c r="AF119" i="21" s="1"/>
  <c r="AG119" i="21" s="1"/>
  <c r="AH119" i="21" s="1"/>
  <c r="AI119" i="21" s="1"/>
  <c r="AJ119" i="21" s="1"/>
  <c r="AK119" i="21" s="1"/>
  <c r="AL119" i="21" s="1"/>
  <c r="AM119" i="21" s="1"/>
  <c r="AN119" i="21" s="1"/>
  <c r="AO119" i="21" s="1"/>
  <c r="AP119" i="21" s="1"/>
  <c r="AQ119" i="21" s="1"/>
  <c r="AR119" i="21" s="1"/>
  <c r="AS119" i="21" s="1"/>
  <c r="AT119" i="21" s="1"/>
  <c r="AU119" i="21" s="1"/>
  <c r="AV119" i="21" s="1"/>
  <c r="AW119" i="21" s="1"/>
  <c r="AX119" i="21" s="1"/>
  <c r="AY119" i="21" s="1"/>
  <c r="AZ119" i="21" s="1"/>
  <c r="BA119" i="21" s="1"/>
  <c r="BB119" i="21" s="1"/>
  <c r="BC119" i="21" s="1"/>
  <c r="BD119" i="21" s="1"/>
  <c r="BE119" i="21" s="1"/>
  <c r="BF119" i="21" s="1"/>
  <c r="BG119" i="21" s="1"/>
  <c r="BH119" i="21" s="1"/>
  <c r="BI119" i="21" s="1"/>
  <c r="BJ119" i="21" s="1"/>
  <c r="BK119" i="21" s="1"/>
  <c r="BL119" i="21" s="1"/>
  <c r="L36" i="7"/>
  <c r="L25" i="9" a="1"/>
  <c r="L25" i="9" s="1"/>
  <c r="L29" i="7"/>
  <c r="L23" i="7"/>
  <c r="M27" i="5"/>
  <c r="L27" i="5"/>
  <c r="K27" i="5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L24" i="7"/>
  <c r="L24" i="19"/>
  <c r="L23" i="19"/>
  <c r="K38" i="11"/>
  <c r="L24" i="8"/>
  <c r="L23" i="2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BJ24" i="20"/>
  <c r="BK24" i="20"/>
  <c r="BL24" i="20"/>
  <c r="L24" i="20"/>
  <c r="O131" i="21" l="1"/>
  <c r="O129" i="21"/>
  <c r="BK127" i="21"/>
  <c r="BC127" i="21"/>
  <c r="AU127" i="21"/>
  <c r="AM127" i="21"/>
  <c r="AE127" i="21"/>
  <c r="O127" i="21"/>
  <c r="O133" i="21"/>
  <c r="BJ127" i="21"/>
  <c r="BK132" i="21"/>
  <c r="AU132" i="21"/>
  <c r="AE132" i="21"/>
  <c r="AU130" i="21"/>
  <c r="AE130" i="21"/>
  <c r="BC128" i="21"/>
  <c r="BC132" i="21"/>
  <c r="AM132" i="21"/>
  <c r="W132" i="21"/>
  <c r="O132" i="21"/>
  <c r="BK130" i="21"/>
  <c r="AM130" i="21"/>
  <c r="W130" i="21"/>
  <c r="O130" i="21"/>
  <c r="BF133" i="21"/>
  <c r="AX133" i="21"/>
  <c r="AP133" i="21"/>
  <c r="AH133" i="21"/>
  <c r="Z133" i="21"/>
  <c r="R133" i="21"/>
  <c r="BF131" i="21"/>
  <c r="AX131" i="21"/>
  <c r="AP131" i="21"/>
  <c r="AH131" i="21"/>
  <c r="Z131" i="21"/>
  <c r="R131" i="21"/>
  <c r="BF129" i="21"/>
  <c r="AX129" i="21"/>
  <c r="AP129" i="21"/>
  <c r="AH129" i="21"/>
  <c r="Z129" i="21"/>
  <c r="R129" i="21"/>
  <c r="K29" i="7"/>
  <c r="L24" i="4" l="1"/>
  <c r="L23" i="4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BJ23" i="20"/>
  <c r="BK23" i="20"/>
  <c r="BL23" i="20"/>
  <c r="L23" i="20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K127" i="2"/>
  <c r="L127" i="2"/>
  <c r="M127" i="2"/>
  <c r="N127" i="2"/>
  <c r="O127" i="2"/>
  <c r="P127" i="2"/>
  <c r="K128" i="2"/>
  <c r="L128" i="2"/>
  <c r="M128" i="2"/>
  <c r="N128" i="2"/>
  <c r="O128" i="2"/>
  <c r="P128" i="2"/>
  <c r="K129" i="2"/>
  <c r="L129" i="2"/>
  <c r="M129" i="2"/>
  <c r="N129" i="2"/>
  <c r="O129" i="2"/>
  <c r="P129" i="2"/>
  <c r="K130" i="2"/>
  <c r="L130" i="2"/>
  <c r="M130" i="2"/>
  <c r="N130" i="2"/>
  <c r="O130" i="2"/>
  <c r="P130" i="2"/>
  <c r="K131" i="2"/>
  <c r="L131" i="2"/>
  <c r="M131" i="2"/>
  <c r="N131" i="2"/>
  <c r="O131" i="2"/>
  <c r="P131" i="2"/>
  <c r="K132" i="2"/>
  <c r="L132" i="2"/>
  <c r="M132" i="2"/>
  <c r="N132" i="2"/>
  <c r="O132" i="2"/>
  <c r="P132" i="2"/>
  <c r="K133" i="2"/>
  <c r="L133" i="2"/>
  <c r="M133" i="2"/>
  <c r="N133" i="2"/>
  <c r="O133" i="2"/>
  <c r="Q128" i="2"/>
  <c r="Q129" i="2"/>
  <c r="Q130" i="2"/>
  <c r="Q131" i="2"/>
  <c r="Q132" i="2"/>
  <c r="Q127" i="2"/>
  <c r="Q178" i="2"/>
  <c r="U170" i="2"/>
  <c r="T165" i="2"/>
  <c r="U165" i="2" s="1"/>
  <c r="V165" i="2" s="1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BL178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BL179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BL180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BL181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BL182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BL183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BL185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BL186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BL187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BL188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BL189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BL190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BL191" i="13"/>
  <c r="BL135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BL133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BL137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BL138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V131" i="13"/>
  <c r="W131" i="13"/>
  <c r="X131" i="13"/>
  <c r="Y131" i="13"/>
  <c r="Z131" i="13"/>
  <c r="V132" i="13"/>
  <c r="W132" i="13"/>
  <c r="X132" i="13"/>
  <c r="Y132" i="13"/>
  <c r="Z132" i="13"/>
  <c r="V133" i="13"/>
  <c r="W133" i="13"/>
  <c r="X133" i="13"/>
  <c r="Y133" i="13"/>
  <c r="Z133" i="13"/>
  <c r="V134" i="13"/>
  <c r="W134" i="13"/>
  <c r="X134" i="13"/>
  <c r="Y134" i="13"/>
  <c r="Z134" i="13"/>
  <c r="V135" i="13"/>
  <c r="W135" i="13"/>
  <c r="X135" i="13"/>
  <c r="Y135" i="13"/>
  <c r="Z135" i="13"/>
  <c r="V136" i="13"/>
  <c r="W136" i="13"/>
  <c r="X136" i="13"/>
  <c r="Y136" i="13"/>
  <c r="Z136" i="13"/>
  <c r="V137" i="13"/>
  <c r="W137" i="13"/>
  <c r="X137" i="13"/>
  <c r="Y137" i="13"/>
  <c r="Z137" i="13"/>
  <c r="V138" i="13"/>
  <c r="W138" i="13"/>
  <c r="X138" i="13"/>
  <c r="Y138" i="13"/>
  <c r="Z138" i="13"/>
  <c r="V139" i="13"/>
  <c r="W139" i="13"/>
  <c r="X139" i="13"/>
  <c r="Y139" i="13"/>
  <c r="Z139" i="13"/>
  <c r="V140" i="13"/>
  <c r="W140" i="13"/>
  <c r="X140" i="13"/>
  <c r="Y140" i="13"/>
  <c r="Z140" i="13"/>
  <c r="BL160" i="13"/>
  <c r="AH160" i="13"/>
  <c r="S170" i="13"/>
  <c r="L67" i="17" l="1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K67" i="17"/>
  <c r="AI71" i="17"/>
  <c r="AJ71" i="17" s="1"/>
  <c r="U71" i="17"/>
  <c r="V71" i="17" s="1"/>
  <c r="T71" i="17"/>
  <c r="R71" i="17"/>
  <c r="S71" i="17" s="1"/>
  <c r="S75" i="17" s="1"/>
  <c r="N71" i="17"/>
  <c r="O71" i="17" s="1"/>
  <c r="M71" i="17"/>
  <c r="L75" i="17"/>
  <c r="M75" i="17"/>
  <c r="N75" i="17"/>
  <c r="R75" i="17"/>
  <c r="T75" i="17"/>
  <c r="U75" i="17"/>
  <c r="AI75" i="17"/>
  <c r="K75" i="17"/>
  <c r="O182" i="5"/>
  <c r="AK71" i="17" l="1"/>
  <c r="AJ75" i="17"/>
  <c r="V75" i="17"/>
  <c r="W71" i="17"/>
  <c r="O75" i="17"/>
  <c r="P71" i="17"/>
  <c r="L24" i="12"/>
  <c r="K21" i="12" s="1"/>
  <c r="K127" i="12"/>
  <c r="M24" i="12"/>
  <c r="M23" i="12"/>
  <c r="K20" i="12"/>
  <c r="AV171" i="20"/>
  <c r="AW171" i="20" s="1"/>
  <c r="AX171" i="20" s="1"/>
  <c r="AY171" i="20" s="1"/>
  <c r="AZ171" i="20" s="1"/>
  <c r="BA171" i="20" s="1"/>
  <c r="BB171" i="20" s="1"/>
  <c r="BC171" i="20" s="1"/>
  <c r="BD171" i="20" s="1"/>
  <c r="BE171" i="20" s="1"/>
  <c r="BF171" i="20" s="1"/>
  <c r="BG171" i="20" s="1"/>
  <c r="BH171" i="20" s="1"/>
  <c r="BI171" i="20" s="1"/>
  <c r="BJ171" i="20" s="1"/>
  <c r="BK171" i="20" s="1"/>
  <c r="BL171" i="20" s="1"/>
  <c r="AU171" i="20"/>
  <c r="AT171" i="20"/>
  <c r="U171" i="20"/>
  <c r="V171" i="20"/>
  <c r="W171" i="20"/>
  <c r="X171" i="20" s="1"/>
  <c r="Y171" i="20" s="1"/>
  <c r="Z171" i="20" s="1"/>
  <c r="AA171" i="20" s="1"/>
  <c r="AB171" i="20" s="1"/>
  <c r="AC171" i="20" s="1"/>
  <c r="AD171" i="20" s="1"/>
  <c r="AE171" i="20" s="1"/>
  <c r="AF171" i="20" s="1"/>
  <c r="AG171" i="20" s="1"/>
  <c r="AH171" i="20" s="1"/>
  <c r="AI171" i="20" s="1"/>
  <c r="AJ171" i="20" s="1"/>
  <c r="AK171" i="20" s="1"/>
  <c r="AL171" i="20" s="1"/>
  <c r="AM171" i="20" s="1"/>
  <c r="AN171" i="20" s="1"/>
  <c r="AO171" i="20" s="1"/>
  <c r="AP171" i="20" s="1"/>
  <c r="AQ171" i="20" s="1"/>
  <c r="AR171" i="20" s="1"/>
  <c r="AS171" i="20" s="1"/>
  <c r="T171" i="20"/>
  <c r="AV175" i="20"/>
  <c r="AW175" i="20" s="1"/>
  <c r="AX175" i="20" s="1"/>
  <c r="AY175" i="20" s="1"/>
  <c r="AZ175" i="20" s="1"/>
  <c r="BA175" i="20" s="1"/>
  <c r="BB175" i="20" s="1"/>
  <c r="BC175" i="20" s="1"/>
  <c r="BD175" i="20" s="1"/>
  <c r="BE175" i="20" s="1"/>
  <c r="BF175" i="20" s="1"/>
  <c r="BG175" i="20" s="1"/>
  <c r="BH175" i="20" s="1"/>
  <c r="BI175" i="20" s="1"/>
  <c r="BJ175" i="20" s="1"/>
  <c r="BK175" i="20" s="1"/>
  <c r="BL175" i="20" s="1"/>
  <c r="AU175" i="20"/>
  <c r="U175" i="20"/>
  <c r="V175" i="20" s="1"/>
  <c r="W175" i="20" s="1"/>
  <c r="X175" i="20" s="1"/>
  <c r="Y175" i="20" s="1"/>
  <c r="Z175" i="20" s="1"/>
  <c r="AA175" i="20" s="1"/>
  <c r="AB175" i="20" s="1"/>
  <c r="AC175" i="20" s="1"/>
  <c r="AD175" i="20" s="1"/>
  <c r="AE175" i="20" s="1"/>
  <c r="AF175" i="20" s="1"/>
  <c r="AG175" i="20" s="1"/>
  <c r="AH175" i="20" s="1"/>
  <c r="AI175" i="20" s="1"/>
  <c r="AJ175" i="20" s="1"/>
  <c r="AK175" i="20" s="1"/>
  <c r="AL175" i="20" s="1"/>
  <c r="AM175" i="20" s="1"/>
  <c r="AN175" i="20" s="1"/>
  <c r="AO175" i="20" s="1"/>
  <c r="AP175" i="20" s="1"/>
  <c r="AQ175" i="20" s="1"/>
  <c r="AR175" i="20" s="1"/>
  <c r="AS175" i="20" s="1"/>
  <c r="AT175" i="20" s="1"/>
  <c r="T175" i="20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L23" i="12"/>
  <c r="K23" i="12"/>
  <c r="AK75" i="17" l="1"/>
  <c r="AL71" i="17"/>
  <c r="W75" i="17"/>
  <c r="X71" i="17"/>
  <c r="P75" i="17"/>
  <c r="Q71" i="17"/>
  <c r="Q75" i="17" s="1"/>
  <c r="X175" i="12"/>
  <c r="Y175" i="12" s="1"/>
  <c r="Z175" i="12" s="1"/>
  <c r="AA175" i="12" s="1"/>
  <c r="AB175" i="12" s="1"/>
  <c r="AC175" i="12" s="1"/>
  <c r="AD175" i="12" s="1"/>
  <c r="AE175" i="12" s="1"/>
  <c r="AF175" i="12" s="1"/>
  <c r="AG175" i="12" s="1"/>
  <c r="AH175" i="12" s="1"/>
  <c r="AI175" i="12" s="1"/>
  <c r="AJ175" i="12" s="1"/>
  <c r="AK175" i="12" s="1"/>
  <c r="AL175" i="12" s="1"/>
  <c r="AM175" i="12" s="1"/>
  <c r="AN175" i="12" s="1"/>
  <c r="AO175" i="12" s="1"/>
  <c r="AP175" i="12" s="1"/>
  <c r="AQ175" i="12" s="1"/>
  <c r="AR175" i="12" s="1"/>
  <c r="AS175" i="12" s="1"/>
  <c r="AT175" i="12" s="1"/>
  <c r="AU175" i="12" s="1"/>
  <c r="AV175" i="12" s="1"/>
  <c r="AW175" i="12" s="1"/>
  <c r="AX175" i="12" s="1"/>
  <c r="AY175" i="12" s="1"/>
  <c r="AZ175" i="12" s="1"/>
  <c r="BA175" i="12" s="1"/>
  <c r="BB175" i="12" s="1"/>
  <c r="BC175" i="12" s="1"/>
  <c r="BD175" i="12" s="1"/>
  <c r="BE175" i="12" s="1"/>
  <c r="BF175" i="12" s="1"/>
  <c r="BG175" i="12" s="1"/>
  <c r="BH175" i="12" s="1"/>
  <c r="BI175" i="12" s="1"/>
  <c r="BJ175" i="12" s="1"/>
  <c r="BK175" i="12" s="1"/>
  <c r="BL175" i="12" s="1"/>
  <c r="AQ172" i="12"/>
  <c r="AR172" i="12" s="1"/>
  <c r="AS172" i="12" s="1"/>
  <c r="AT172" i="12" s="1"/>
  <c r="AU172" i="12" s="1"/>
  <c r="AV172" i="12" s="1"/>
  <c r="AW172" i="12" s="1"/>
  <c r="AX172" i="12" s="1"/>
  <c r="AY172" i="12" s="1"/>
  <c r="AZ172" i="12" s="1"/>
  <c r="BA172" i="12" s="1"/>
  <c r="BB172" i="12" s="1"/>
  <c r="BC172" i="12" s="1"/>
  <c r="BD172" i="12" s="1"/>
  <c r="BE172" i="12" s="1"/>
  <c r="BF172" i="12" s="1"/>
  <c r="BG172" i="12" s="1"/>
  <c r="BH172" i="12" s="1"/>
  <c r="BI172" i="12" s="1"/>
  <c r="T172" i="12"/>
  <c r="U172" i="12"/>
  <c r="V172" i="12" s="1"/>
  <c r="W172" i="12" s="1"/>
  <c r="X172" i="12" s="1"/>
  <c r="Y172" i="12" s="1"/>
  <c r="Z172" i="12" s="1"/>
  <c r="AA172" i="12" s="1"/>
  <c r="AB172" i="12" s="1"/>
  <c r="AC172" i="12" s="1"/>
  <c r="AD172" i="12" s="1"/>
  <c r="AE172" i="12" s="1"/>
  <c r="AF172" i="12" s="1"/>
  <c r="AG172" i="12" s="1"/>
  <c r="AH172" i="12" s="1"/>
  <c r="AI172" i="12" s="1"/>
  <c r="AJ172" i="12" s="1"/>
  <c r="AK172" i="12" s="1"/>
  <c r="AL172" i="12" s="1"/>
  <c r="AM172" i="12" s="1"/>
  <c r="AN172" i="12" s="1"/>
  <c r="AO172" i="12" s="1"/>
  <c r="AP172" i="12" s="1"/>
  <c r="S172" i="12"/>
  <c r="AB171" i="12"/>
  <c r="AC171" i="12" s="1"/>
  <c r="AA171" i="12"/>
  <c r="Y171" i="12"/>
  <c r="X171" i="12"/>
  <c r="N120" i="12"/>
  <c r="N135" i="12" s="1"/>
  <c r="L135" i="12"/>
  <c r="P134" i="12"/>
  <c r="L134" i="20"/>
  <c r="M134" i="20"/>
  <c r="N134" i="20"/>
  <c r="O134" i="20"/>
  <c r="P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AF134" i="20"/>
  <c r="AG134" i="20"/>
  <c r="AH134" i="20"/>
  <c r="AI134" i="20"/>
  <c r="AJ134" i="20"/>
  <c r="AK134" i="20"/>
  <c r="AL134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BA134" i="20"/>
  <c r="BB134" i="20"/>
  <c r="BC134" i="20"/>
  <c r="BD134" i="20"/>
  <c r="BE134" i="20"/>
  <c r="BF134" i="20"/>
  <c r="BG134" i="20"/>
  <c r="BH134" i="20"/>
  <c r="BI134" i="20"/>
  <c r="BJ134" i="20"/>
  <c r="BK134" i="20"/>
  <c r="BL134" i="20"/>
  <c r="L135" i="20"/>
  <c r="M135" i="20"/>
  <c r="N135" i="20"/>
  <c r="O135" i="20"/>
  <c r="P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AF135" i="20"/>
  <c r="AG135" i="20"/>
  <c r="AH135" i="20"/>
  <c r="AI135" i="20"/>
  <c r="AJ135" i="20"/>
  <c r="AK135" i="20"/>
  <c r="AL135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BA135" i="20"/>
  <c r="BB135" i="20"/>
  <c r="BC135" i="20"/>
  <c r="BD135" i="20"/>
  <c r="BE135" i="20"/>
  <c r="BF135" i="20"/>
  <c r="BG135" i="20"/>
  <c r="BH135" i="20"/>
  <c r="BI135" i="20"/>
  <c r="BJ135" i="20"/>
  <c r="BK135" i="20"/>
  <c r="BL135" i="20"/>
  <c r="L136" i="20"/>
  <c r="M136" i="20"/>
  <c r="N136" i="20"/>
  <c r="O136" i="20"/>
  <c r="P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AF136" i="20"/>
  <c r="AG136" i="20"/>
  <c r="AH136" i="20"/>
  <c r="AI136" i="20"/>
  <c r="AJ136" i="20"/>
  <c r="AK136" i="20"/>
  <c r="AL136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BB136" i="20"/>
  <c r="BC136" i="20"/>
  <c r="BD136" i="20"/>
  <c r="BE136" i="20"/>
  <c r="BF136" i="20"/>
  <c r="BG136" i="20"/>
  <c r="BH136" i="20"/>
  <c r="BI136" i="20"/>
  <c r="BJ136" i="20"/>
  <c r="BK136" i="20"/>
  <c r="BL136" i="20"/>
  <c r="L137" i="20"/>
  <c r="M137" i="20"/>
  <c r="N137" i="20"/>
  <c r="O137" i="20"/>
  <c r="P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AF137" i="20"/>
  <c r="AG137" i="20"/>
  <c r="AH137" i="20"/>
  <c r="AI137" i="20"/>
  <c r="AJ137" i="20"/>
  <c r="AK137" i="20"/>
  <c r="AL137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BB137" i="20"/>
  <c r="BC137" i="20"/>
  <c r="BD137" i="20"/>
  <c r="BE137" i="20"/>
  <c r="BF137" i="20"/>
  <c r="BG137" i="20"/>
  <c r="BH137" i="20"/>
  <c r="BI137" i="20"/>
  <c r="BJ137" i="20"/>
  <c r="BK137" i="20"/>
  <c r="BL137" i="20"/>
  <c r="L138" i="20"/>
  <c r="M138" i="20"/>
  <c r="N138" i="20"/>
  <c r="O138" i="20"/>
  <c r="P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AF138" i="20"/>
  <c r="AG138" i="20"/>
  <c r="AH138" i="20"/>
  <c r="AI138" i="20"/>
  <c r="AJ138" i="20"/>
  <c r="AK138" i="20"/>
  <c r="AL138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BB138" i="20"/>
  <c r="BC138" i="20"/>
  <c r="BD138" i="20"/>
  <c r="BE138" i="20"/>
  <c r="BF138" i="20"/>
  <c r="BG138" i="20"/>
  <c r="BH138" i="20"/>
  <c r="BI138" i="20"/>
  <c r="BJ138" i="20"/>
  <c r="BK138" i="20"/>
  <c r="BL138" i="20"/>
  <c r="L139" i="20"/>
  <c r="M139" i="20"/>
  <c r="N139" i="20"/>
  <c r="O139" i="20"/>
  <c r="P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AF139" i="20"/>
  <c r="AG139" i="20"/>
  <c r="AH139" i="20"/>
  <c r="AI139" i="20"/>
  <c r="AJ139" i="20"/>
  <c r="AK139" i="20"/>
  <c r="AL139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BB139" i="20"/>
  <c r="BC139" i="20"/>
  <c r="BD139" i="20"/>
  <c r="BE139" i="20"/>
  <c r="BF139" i="20"/>
  <c r="BG139" i="20"/>
  <c r="BH139" i="20"/>
  <c r="BI139" i="20"/>
  <c r="BJ139" i="20"/>
  <c r="BK139" i="20"/>
  <c r="BL139" i="20"/>
  <c r="L140" i="20"/>
  <c r="M140" i="20"/>
  <c r="N140" i="20"/>
  <c r="O140" i="20"/>
  <c r="P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AF140" i="20"/>
  <c r="AG140" i="20"/>
  <c r="AH140" i="20"/>
  <c r="AI140" i="20"/>
  <c r="AJ140" i="20"/>
  <c r="AK140" i="20"/>
  <c r="AL140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BB140" i="20"/>
  <c r="BC140" i="20"/>
  <c r="BD140" i="20"/>
  <c r="BE140" i="20"/>
  <c r="BF140" i="20"/>
  <c r="BG140" i="20"/>
  <c r="BH140" i="20"/>
  <c r="BI140" i="20"/>
  <c r="BJ140" i="20"/>
  <c r="BK140" i="20"/>
  <c r="BL140" i="20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BI134" i="14"/>
  <c r="BJ134" i="14"/>
  <c r="BK134" i="14"/>
  <c r="BL134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BI135" i="14"/>
  <c r="BJ135" i="14"/>
  <c r="BK135" i="14"/>
  <c r="BL135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BI136" i="14"/>
  <c r="BJ136" i="14"/>
  <c r="BK136" i="14"/>
  <c r="BL136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P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BH137" i="14"/>
  <c r="BI137" i="14"/>
  <c r="BJ137" i="14"/>
  <c r="BK137" i="14"/>
  <c r="BL137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BH138" i="14"/>
  <c r="BI138" i="14"/>
  <c r="BJ138" i="14"/>
  <c r="BK138" i="14"/>
  <c r="BL138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P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BH139" i="14"/>
  <c r="BI139" i="14"/>
  <c r="BJ139" i="14"/>
  <c r="BK139" i="14"/>
  <c r="BL139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P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BH140" i="14"/>
  <c r="BI140" i="14"/>
  <c r="BJ140" i="14"/>
  <c r="BK140" i="14"/>
  <c r="BL140" i="14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D134" i="15"/>
  <c r="BE134" i="15"/>
  <c r="BF134" i="15"/>
  <c r="BG134" i="15"/>
  <c r="BH134" i="15"/>
  <c r="BI134" i="15"/>
  <c r="BJ134" i="15"/>
  <c r="BK134" i="15"/>
  <c r="BL134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BB135" i="15"/>
  <c r="BC135" i="15"/>
  <c r="BD135" i="15"/>
  <c r="BE135" i="15"/>
  <c r="BF135" i="15"/>
  <c r="BG135" i="15"/>
  <c r="BH135" i="15"/>
  <c r="BI135" i="15"/>
  <c r="BJ135" i="15"/>
  <c r="BK135" i="15"/>
  <c r="BL135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D136" i="15"/>
  <c r="BE136" i="15"/>
  <c r="BF136" i="15"/>
  <c r="BG136" i="15"/>
  <c r="BH136" i="15"/>
  <c r="BI136" i="15"/>
  <c r="BJ136" i="15"/>
  <c r="BK136" i="15"/>
  <c r="BL136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BB137" i="15"/>
  <c r="BC137" i="15"/>
  <c r="BD137" i="15"/>
  <c r="BE137" i="15"/>
  <c r="BF137" i="15"/>
  <c r="BG137" i="15"/>
  <c r="BH137" i="15"/>
  <c r="BI137" i="15"/>
  <c r="BJ137" i="15"/>
  <c r="BK137" i="15"/>
  <c r="BL137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BB138" i="15"/>
  <c r="BC138" i="15"/>
  <c r="BD138" i="15"/>
  <c r="BE138" i="15"/>
  <c r="BF138" i="15"/>
  <c r="BG138" i="15"/>
  <c r="BH138" i="15"/>
  <c r="BI138" i="15"/>
  <c r="BJ138" i="15"/>
  <c r="BK138" i="15"/>
  <c r="BL138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BB139" i="15"/>
  <c r="BC139" i="15"/>
  <c r="BD139" i="15"/>
  <c r="BE139" i="15"/>
  <c r="BF139" i="15"/>
  <c r="BG139" i="15"/>
  <c r="BH139" i="15"/>
  <c r="BI139" i="15"/>
  <c r="BJ139" i="15"/>
  <c r="BK139" i="15"/>
  <c r="BL139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BB140" i="15"/>
  <c r="BC140" i="15"/>
  <c r="BD140" i="15"/>
  <c r="BE140" i="15"/>
  <c r="BF140" i="15"/>
  <c r="BG140" i="15"/>
  <c r="BH140" i="15"/>
  <c r="BI140" i="15"/>
  <c r="BJ140" i="15"/>
  <c r="BK140" i="15"/>
  <c r="BL140" i="15"/>
  <c r="L134" i="12"/>
  <c r="M134" i="12"/>
  <c r="N134" i="12"/>
  <c r="O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M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K135" i="20"/>
  <c r="K136" i="20"/>
  <c r="K137" i="20"/>
  <c r="K138" i="20"/>
  <c r="K139" i="20"/>
  <c r="K140" i="20"/>
  <c r="K135" i="14"/>
  <c r="K136" i="14"/>
  <c r="K137" i="14"/>
  <c r="K138" i="14"/>
  <c r="K139" i="14"/>
  <c r="K140" i="14"/>
  <c r="K135" i="15"/>
  <c r="K136" i="15"/>
  <c r="K137" i="15"/>
  <c r="K138" i="15"/>
  <c r="K139" i="15"/>
  <c r="K140" i="15"/>
  <c r="K135" i="12"/>
  <c r="K136" i="12"/>
  <c r="K137" i="12"/>
  <c r="K138" i="12"/>
  <c r="K139" i="12"/>
  <c r="K140" i="12"/>
  <c r="K134" i="20"/>
  <c r="K134" i="14"/>
  <c r="K134" i="15"/>
  <c r="K134" i="12"/>
  <c r="L127" i="20"/>
  <c r="M127" i="20"/>
  <c r="N127" i="20"/>
  <c r="O127" i="20"/>
  <c r="P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AF127" i="20"/>
  <c r="AG127" i="20"/>
  <c r="AH127" i="20"/>
  <c r="AI127" i="20"/>
  <c r="AJ127" i="20"/>
  <c r="AK127" i="20"/>
  <c r="AL127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BA127" i="20"/>
  <c r="BB127" i="20"/>
  <c r="BC127" i="20"/>
  <c r="BD127" i="20"/>
  <c r="BE127" i="20"/>
  <c r="BF127" i="20"/>
  <c r="BG127" i="20"/>
  <c r="BH127" i="20"/>
  <c r="BI127" i="20"/>
  <c r="BJ127" i="20"/>
  <c r="BK127" i="20"/>
  <c r="BL127" i="20"/>
  <c r="L128" i="20"/>
  <c r="M128" i="20"/>
  <c r="N128" i="20"/>
  <c r="O128" i="20"/>
  <c r="P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AF128" i="20"/>
  <c r="AG128" i="20"/>
  <c r="AH128" i="20"/>
  <c r="AI128" i="20"/>
  <c r="AJ128" i="20"/>
  <c r="AK128" i="20"/>
  <c r="AL128" i="20"/>
  <c r="AM128" i="20"/>
  <c r="AN128" i="20"/>
  <c r="AO128" i="20"/>
  <c r="AP128" i="20"/>
  <c r="AQ128" i="20"/>
  <c r="AR128" i="20"/>
  <c r="AS128" i="20"/>
  <c r="AT128" i="20"/>
  <c r="AU128" i="20"/>
  <c r="AV128" i="20"/>
  <c r="AW128" i="20"/>
  <c r="AX128" i="20"/>
  <c r="AY128" i="20"/>
  <c r="AZ128" i="20"/>
  <c r="BA128" i="20"/>
  <c r="BB128" i="20"/>
  <c r="BC128" i="20"/>
  <c r="BD128" i="20"/>
  <c r="BE128" i="20"/>
  <c r="BF128" i="20"/>
  <c r="BG128" i="20"/>
  <c r="BH128" i="20"/>
  <c r="BI128" i="20"/>
  <c r="BJ128" i="20"/>
  <c r="BK128" i="20"/>
  <c r="BL128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AF129" i="20"/>
  <c r="AG129" i="20"/>
  <c r="AH129" i="20"/>
  <c r="AI129" i="20"/>
  <c r="AJ129" i="20"/>
  <c r="AK129" i="20"/>
  <c r="AL129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BA129" i="20"/>
  <c r="BB129" i="20"/>
  <c r="BC129" i="20"/>
  <c r="BD129" i="20"/>
  <c r="BE129" i="20"/>
  <c r="BF129" i="20"/>
  <c r="BG129" i="20"/>
  <c r="BH129" i="20"/>
  <c r="BI129" i="20"/>
  <c r="BJ129" i="20"/>
  <c r="BK129" i="20"/>
  <c r="BL129" i="20"/>
  <c r="L130" i="20"/>
  <c r="M130" i="20"/>
  <c r="N130" i="20"/>
  <c r="O130" i="20"/>
  <c r="P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AF130" i="20"/>
  <c r="AG130" i="20"/>
  <c r="AH130" i="20"/>
  <c r="AI130" i="20"/>
  <c r="AJ130" i="20"/>
  <c r="AK130" i="20"/>
  <c r="AL130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BA130" i="20"/>
  <c r="BB130" i="20"/>
  <c r="BC130" i="20"/>
  <c r="BD130" i="20"/>
  <c r="BE130" i="20"/>
  <c r="BF130" i="20"/>
  <c r="BG130" i="20"/>
  <c r="BH130" i="20"/>
  <c r="BI130" i="20"/>
  <c r="BJ130" i="20"/>
  <c r="BK130" i="20"/>
  <c r="BL130" i="20"/>
  <c r="L131" i="20"/>
  <c r="M131" i="20"/>
  <c r="N131" i="20"/>
  <c r="O131" i="20"/>
  <c r="P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AF131" i="20"/>
  <c r="AG131" i="20"/>
  <c r="AH131" i="20"/>
  <c r="AI131" i="20"/>
  <c r="AJ131" i="20"/>
  <c r="AK131" i="20"/>
  <c r="AL131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BA131" i="20"/>
  <c r="BB131" i="20"/>
  <c r="BC131" i="20"/>
  <c r="BD131" i="20"/>
  <c r="BE131" i="20"/>
  <c r="BF131" i="20"/>
  <c r="BG131" i="20"/>
  <c r="BH131" i="20"/>
  <c r="BI131" i="20"/>
  <c r="BJ131" i="20"/>
  <c r="BK131" i="20"/>
  <c r="BL131" i="20"/>
  <c r="L132" i="20"/>
  <c r="M132" i="20"/>
  <c r="N132" i="20"/>
  <c r="O132" i="20"/>
  <c r="P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AF132" i="20"/>
  <c r="AG132" i="20"/>
  <c r="AH132" i="20"/>
  <c r="AI132" i="20"/>
  <c r="AJ132" i="20"/>
  <c r="AK132" i="20"/>
  <c r="AL132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BB132" i="20"/>
  <c r="BC132" i="20"/>
  <c r="BD132" i="20"/>
  <c r="BE132" i="20"/>
  <c r="BF132" i="20"/>
  <c r="BG132" i="20"/>
  <c r="BH132" i="20"/>
  <c r="BI132" i="20"/>
  <c r="BJ132" i="20"/>
  <c r="BK132" i="20"/>
  <c r="BL132" i="20"/>
  <c r="L133" i="20"/>
  <c r="M133" i="20"/>
  <c r="N133" i="20"/>
  <c r="O133" i="20"/>
  <c r="P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AF133" i="20"/>
  <c r="AG133" i="20"/>
  <c r="AH133" i="20"/>
  <c r="AI133" i="20"/>
  <c r="AJ133" i="20"/>
  <c r="AK133" i="20"/>
  <c r="AL133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BA133" i="20"/>
  <c r="BB133" i="20"/>
  <c r="BC133" i="20"/>
  <c r="BD133" i="20"/>
  <c r="BE133" i="20"/>
  <c r="BF133" i="20"/>
  <c r="BG133" i="20"/>
  <c r="BH133" i="20"/>
  <c r="BI133" i="20"/>
  <c r="BJ133" i="20"/>
  <c r="BK133" i="20"/>
  <c r="BL133" i="20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BH127" i="14"/>
  <c r="BI127" i="14"/>
  <c r="BJ127" i="14"/>
  <c r="BK127" i="14"/>
  <c r="BL127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BH128" i="14"/>
  <c r="BI128" i="14"/>
  <c r="BJ128" i="14"/>
  <c r="BK128" i="14"/>
  <c r="BL128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BH129" i="14"/>
  <c r="BI129" i="14"/>
  <c r="BJ129" i="14"/>
  <c r="BK129" i="14"/>
  <c r="BL129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D130" i="14"/>
  <c r="BE130" i="14"/>
  <c r="BF130" i="14"/>
  <c r="BG130" i="14"/>
  <c r="BH130" i="14"/>
  <c r="BI130" i="14"/>
  <c r="BJ130" i="14"/>
  <c r="BK130" i="14"/>
  <c r="BL130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D131" i="14"/>
  <c r="BE131" i="14"/>
  <c r="BF131" i="14"/>
  <c r="BG131" i="14"/>
  <c r="BH131" i="14"/>
  <c r="BI131" i="14"/>
  <c r="BJ131" i="14"/>
  <c r="BK131" i="14"/>
  <c r="BL131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BH132" i="14"/>
  <c r="BI132" i="14"/>
  <c r="BJ132" i="14"/>
  <c r="BK132" i="14"/>
  <c r="BL132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BH133" i="14"/>
  <c r="BI133" i="14"/>
  <c r="BJ133" i="14"/>
  <c r="BK133" i="14"/>
  <c r="BL133" i="14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BB127" i="15"/>
  <c r="BC127" i="15"/>
  <c r="BD127" i="15"/>
  <c r="BE127" i="15"/>
  <c r="BF127" i="15"/>
  <c r="BG127" i="15"/>
  <c r="BH127" i="15"/>
  <c r="BI127" i="15"/>
  <c r="BJ127" i="15"/>
  <c r="BK127" i="15"/>
  <c r="BL127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BB128" i="15"/>
  <c r="BC128" i="15"/>
  <c r="BD128" i="15"/>
  <c r="BE128" i="15"/>
  <c r="BF128" i="15"/>
  <c r="BG128" i="15"/>
  <c r="BH128" i="15"/>
  <c r="BI128" i="15"/>
  <c r="BJ128" i="15"/>
  <c r="BK128" i="15"/>
  <c r="BL128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BB129" i="15"/>
  <c r="BC129" i="15"/>
  <c r="BD129" i="15"/>
  <c r="BE129" i="15"/>
  <c r="BF129" i="15"/>
  <c r="BG129" i="15"/>
  <c r="BH129" i="15"/>
  <c r="BI129" i="15"/>
  <c r="BJ129" i="15"/>
  <c r="BK129" i="15"/>
  <c r="BL129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BB130" i="15"/>
  <c r="BC130" i="15"/>
  <c r="BD130" i="15"/>
  <c r="BE130" i="15"/>
  <c r="BF130" i="15"/>
  <c r="BG130" i="15"/>
  <c r="BH130" i="15"/>
  <c r="BI130" i="15"/>
  <c r="BJ130" i="15"/>
  <c r="BK130" i="15"/>
  <c r="BL130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BB131" i="15"/>
  <c r="BC131" i="15"/>
  <c r="BD131" i="15"/>
  <c r="BE131" i="15"/>
  <c r="BF131" i="15"/>
  <c r="BG131" i="15"/>
  <c r="BH131" i="15"/>
  <c r="BI131" i="15"/>
  <c r="BJ131" i="15"/>
  <c r="BK131" i="15"/>
  <c r="BL131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BB132" i="15"/>
  <c r="BC132" i="15"/>
  <c r="BD132" i="15"/>
  <c r="BE132" i="15"/>
  <c r="BF132" i="15"/>
  <c r="BG132" i="15"/>
  <c r="BH132" i="15"/>
  <c r="BI132" i="15"/>
  <c r="BJ132" i="15"/>
  <c r="BK132" i="15"/>
  <c r="BL132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BB133" i="15"/>
  <c r="BC133" i="15"/>
  <c r="BD133" i="15"/>
  <c r="BE133" i="15"/>
  <c r="BF133" i="15"/>
  <c r="BG133" i="15"/>
  <c r="BH133" i="15"/>
  <c r="BI133" i="15"/>
  <c r="BJ133" i="15"/>
  <c r="BK133" i="15"/>
  <c r="BL133" i="15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BA131" i="12"/>
  <c r="BB131" i="12"/>
  <c r="BC131" i="12"/>
  <c r="BD131" i="12"/>
  <c r="BE131" i="12"/>
  <c r="BF131" i="12"/>
  <c r="BG131" i="12"/>
  <c r="BH131" i="12"/>
  <c r="BI131" i="12"/>
  <c r="BJ131" i="12"/>
  <c r="BK131" i="12"/>
  <c r="BL131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K128" i="20"/>
  <c r="K129" i="20"/>
  <c r="K130" i="20"/>
  <c r="K131" i="20"/>
  <c r="K132" i="20"/>
  <c r="K133" i="20"/>
  <c r="K128" i="14"/>
  <c r="K129" i="14"/>
  <c r="K130" i="14"/>
  <c r="K131" i="14"/>
  <c r="K132" i="14"/>
  <c r="K133" i="14"/>
  <c r="K128" i="15"/>
  <c r="K129" i="15"/>
  <c r="K130" i="15"/>
  <c r="K131" i="15"/>
  <c r="K132" i="15"/>
  <c r="K133" i="15"/>
  <c r="K128" i="12"/>
  <c r="K129" i="12"/>
  <c r="K130" i="12"/>
  <c r="K131" i="12"/>
  <c r="K132" i="12"/>
  <c r="K133" i="12"/>
  <c r="K127" i="20"/>
  <c r="K127" i="14"/>
  <c r="K127" i="15"/>
  <c r="AU175" i="17"/>
  <c r="AV175" i="17" s="1"/>
  <c r="AW175" i="17" s="1"/>
  <c r="AX175" i="17" s="1"/>
  <c r="AY175" i="17" s="1"/>
  <c r="AZ175" i="17" s="1"/>
  <c r="BA175" i="17" s="1"/>
  <c r="BB175" i="17" s="1"/>
  <c r="BC175" i="17" s="1"/>
  <c r="BD175" i="17" s="1"/>
  <c r="BE175" i="17" s="1"/>
  <c r="BF175" i="17" s="1"/>
  <c r="BG175" i="17" s="1"/>
  <c r="BH175" i="17" s="1"/>
  <c r="BI175" i="17" s="1"/>
  <c r="BJ175" i="17" s="1"/>
  <c r="BK175" i="17" s="1"/>
  <c r="BL175" i="17" s="1"/>
  <c r="AT175" i="17"/>
  <c r="S175" i="17"/>
  <c r="T175" i="17" s="1"/>
  <c r="U175" i="17" s="1"/>
  <c r="V175" i="17" s="1"/>
  <c r="W175" i="17" s="1"/>
  <c r="X175" i="17" s="1"/>
  <c r="Y175" i="17" s="1"/>
  <c r="Z175" i="17" s="1"/>
  <c r="AA175" i="17" s="1"/>
  <c r="AB175" i="17" s="1"/>
  <c r="AC175" i="17" s="1"/>
  <c r="AD175" i="17" s="1"/>
  <c r="AE175" i="17" s="1"/>
  <c r="AF175" i="17" s="1"/>
  <c r="AG175" i="17" s="1"/>
  <c r="AH175" i="17" s="1"/>
  <c r="AI175" i="17" s="1"/>
  <c r="AJ175" i="17" s="1"/>
  <c r="AK175" i="17" s="1"/>
  <c r="AL175" i="17" s="1"/>
  <c r="AM175" i="17" s="1"/>
  <c r="AN175" i="17" s="1"/>
  <c r="AO175" i="17" s="1"/>
  <c r="AP175" i="17" s="1"/>
  <c r="AQ175" i="17" s="1"/>
  <c r="AR175" i="17" s="1"/>
  <c r="AS175" i="17" s="1"/>
  <c r="R175" i="17"/>
  <c r="AT174" i="17"/>
  <c r="AU174" i="17"/>
  <c r="AV174" i="17" s="1"/>
  <c r="AW174" i="17" s="1"/>
  <c r="AX174" i="17" s="1"/>
  <c r="AY174" i="17" s="1"/>
  <c r="AZ174" i="17" s="1"/>
  <c r="BA174" i="17" s="1"/>
  <c r="BB174" i="17" s="1"/>
  <c r="BC174" i="17" s="1"/>
  <c r="BD174" i="17" s="1"/>
  <c r="BE174" i="17" s="1"/>
  <c r="BF174" i="17" s="1"/>
  <c r="BG174" i="17" s="1"/>
  <c r="BH174" i="17" s="1"/>
  <c r="BI174" i="17" s="1"/>
  <c r="BJ174" i="17" s="1"/>
  <c r="BK174" i="17" s="1"/>
  <c r="BL174" i="17" s="1"/>
  <c r="AS174" i="17"/>
  <c r="S174" i="17"/>
  <c r="T174" i="17"/>
  <c r="U174" i="17"/>
  <c r="V174" i="17" s="1"/>
  <c r="W174" i="17" s="1"/>
  <c r="X174" i="17" s="1"/>
  <c r="Y174" i="17" s="1"/>
  <c r="Z174" i="17" s="1"/>
  <c r="AA174" i="17" s="1"/>
  <c r="AB174" i="17" s="1"/>
  <c r="AC174" i="17" s="1"/>
  <c r="AD174" i="17" s="1"/>
  <c r="AE174" i="17" s="1"/>
  <c r="AF174" i="17" s="1"/>
  <c r="AG174" i="17" s="1"/>
  <c r="AH174" i="17" s="1"/>
  <c r="AI174" i="17" s="1"/>
  <c r="AJ174" i="17" s="1"/>
  <c r="AK174" i="17" s="1"/>
  <c r="AL174" i="17" s="1"/>
  <c r="AM174" i="17" s="1"/>
  <c r="AN174" i="17" s="1"/>
  <c r="AO174" i="17" s="1"/>
  <c r="AP174" i="17" s="1"/>
  <c r="AQ174" i="17" s="1"/>
  <c r="AR174" i="17" s="1"/>
  <c r="R174" i="17"/>
  <c r="S173" i="17"/>
  <c r="T173" i="17" s="1"/>
  <c r="U173" i="17" s="1"/>
  <c r="V173" i="17" s="1"/>
  <c r="W173" i="17" s="1"/>
  <c r="X173" i="17" s="1"/>
  <c r="Y173" i="17" s="1"/>
  <c r="Z173" i="17" s="1"/>
  <c r="AA173" i="17" s="1"/>
  <c r="AB173" i="17" s="1"/>
  <c r="AC173" i="17" s="1"/>
  <c r="AD173" i="17" s="1"/>
  <c r="AE173" i="17" s="1"/>
  <c r="AF173" i="17" s="1"/>
  <c r="AG173" i="17" s="1"/>
  <c r="AH173" i="17" s="1"/>
  <c r="AI173" i="17" s="1"/>
  <c r="AJ173" i="17" s="1"/>
  <c r="AK173" i="17" s="1"/>
  <c r="AL173" i="17" s="1"/>
  <c r="AM173" i="17" s="1"/>
  <c r="AN173" i="17" s="1"/>
  <c r="AO173" i="17" s="1"/>
  <c r="AP173" i="17" s="1"/>
  <c r="AQ173" i="17" s="1"/>
  <c r="AR173" i="17" s="1"/>
  <c r="AS173" i="17" s="1"/>
  <c r="AT173" i="17" s="1"/>
  <c r="AU173" i="17" s="1"/>
  <c r="AV173" i="17" s="1"/>
  <c r="AW173" i="17" s="1"/>
  <c r="AX173" i="17" s="1"/>
  <c r="AY173" i="17" s="1"/>
  <c r="AZ173" i="17" s="1"/>
  <c r="BA173" i="17" s="1"/>
  <c r="BB173" i="17" s="1"/>
  <c r="BC173" i="17" s="1"/>
  <c r="BD173" i="17" s="1"/>
  <c r="BE173" i="17" s="1"/>
  <c r="BF173" i="17" s="1"/>
  <c r="BG173" i="17" s="1"/>
  <c r="BH173" i="17" s="1"/>
  <c r="BI173" i="17" s="1"/>
  <c r="BJ173" i="17" s="1"/>
  <c r="BK173" i="17" s="1"/>
  <c r="BL173" i="17" s="1"/>
  <c r="R173" i="17"/>
  <c r="Q178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AI135" i="17"/>
  <c r="AJ135" i="17"/>
  <c r="AK135" i="17"/>
  <c r="AL135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U137" i="17"/>
  <c r="AV137" i="17"/>
  <c r="AW137" i="17"/>
  <c r="AX137" i="17"/>
  <c r="AY137" i="17"/>
  <c r="AZ137" i="17"/>
  <c r="BA137" i="17"/>
  <c r="BB137" i="17"/>
  <c r="BC137" i="17"/>
  <c r="BD137" i="17"/>
  <c r="BE137" i="17"/>
  <c r="BF137" i="17"/>
  <c r="BG137" i="17"/>
  <c r="BH137" i="17"/>
  <c r="BI137" i="17"/>
  <c r="BJ137" i="17"/>
  <c r="BK137" i="17"/>
  <c r="BL137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V138" i="17"/>
  <c r="AW138" i="17"/>
  <c r="AX138" i="17"/>
  <c r="AY138" i="17"/>
  <c r="AZ138" i="17"/>
  <c r="BA138" i="17"/>
  <c r="BB138" i="17"/>
  <c r="BC138" i="17"/>
  <c r="BD138" i="17"/>
  <c r="BE138" i="17"/>
  <c r="BF138" i="17"/>
  <c r="BG138" i="17"/>
  <c r="BH138" i="17"/>
  <c r="BI138" i="17"/>
  <c r="BJ138" i="17"/>
  <c r="BK138" i="17"/>
  <c r="BL138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AI139" i="17"/>
  <c r="AJ139" i="17"/>
  <c r="AK139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W140" i="17"/>
  <c r="AX140" i="17"/>
  <c r="AY140" i="17"/>
  <c r="AZ140" i="17"/>
  <c r="BA140" i="17"/>
  <c r="BB140" i="17"/>
  <c r="BC140" i="17"/>
  <c r="BD140" i="17"/>
  <c r="BE140" i="17"/>
  <c r="BF140" i="17"/>
  <c r="BG140" i="17"/>
  <c r="BH140" i="17"/>
  <c r="BI140" i="17"/>
  <c r="BJ140" i="17"/>
  <c r="BK140" i="17"/>
  <c r="BL140" i="17"/>
  <c r="K135" i="17"/>
  <c r="K136" i="17"/>
  <c r="K137" i="17"/>
  <c r="K138" i="17"/>
  <c r="K139" i="17"/>
  <c r="K140" i="17"/>
  <c r="K134" i="17"/>
  <c r="K128" i="17"/>
  <c r="K129" i="17"/>
  <c r="K34" i="17" s="1"/>
  <c r="K130" i="17"/>
  <c r="K131" i="17"/>
  <c r="K36" i="17" s="1"/>
  <c r="K132" i="17"/>
  <c r="K133" i="17"/>
  <c r="K127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K24" i="17"/>
  <c r="U172" i="19"/>
  <c r="V172" i="19" s="1"/>
  <c r="W172" i="19" s="1"/>
  <c r="X172" i="19" s="1"/>
  <c r="Y172" i="19" s="1"/>
  <c r="Z172" i="19" s="1"/>
  <c r="AA172" i="19" s="1"/>
  <c r="AB172" i="19" s="1"/>
  <c r="AC172" i="19" s="1"/>
  <c r="AD172" i="19" s="1"/>
  <c r="AE172" i="19" s="1"/>
  <c r="AF172" i="19" s="1"/>
  <c r="AG172" i="19" s="1"/>
  <c r="AH172" i="19" s="1"/>
  <c r="AI172" i="19" s="1"/>
  <c r="AJ172" i="19" s="1"/>
  <c r="AK172" i="19" s="1"/>
  <c r="AL172" i="19" s="1"/>
  <c r="AM172" i="19" s="1"/>
  <c r="AN172" i="19" s="1"/>
  <c r="AO172" i="19" s="1"/>
  <c r="AP172" i="19" s="1"/>
  <c r="AQ172" i="19" s="1"/>
  <c r="AR172" i="19" s="1"/>
  <c r="AS172" i="19" s="1"/>
  <c r="AT172" i="19" s="1"/>
  <c r="AU172" i="19" s="1"/>
  <c r="AV172" i="19" s="1"/>
  <c r="AW172" i="19" s="1"/>
  <c r="AX172" i="19" s="1"/>
  <c r="AY172" i="19" s="1"/>
  <c r="AZ172" i="19" s="1"/>
  <c r="BA172" i="19" s="1"/>
  <c r="BB172" i="19" s="1"/>
  <c r="BC172" i="19" s="1"/>
  <c r="BD172" i="19" s="1"/>
  <c r="BE172" i="19" s="1"/>
  <c r="BF172" i="19" s="1"/>
  <c r="BG172" i="19" s="1"/>
  <c r="BH172" i="19" s="1"/>
  <c r="BI172" i="19" s="1"/>
  <c r="BJ172" i="19" s="1"/>
  <c r="BK172" i="19" s="1"/>
  <c r="BL172" i="19" s="1"/>
  <c r="T172" i="19"/>
  <c r="K32" i="19"/>
  <c r="AS76" i="23"/>
  <c r="AT76" i="23" s="1"/>
  <c r="AU76" i="23" s="1"/>
  <c r="AV76" i="23" s="1"/>
  <c r="AW76" i="23" s="1"/>
  <c r="AX76" i="23" s="1"/>
  <c r="AY76" i="23" s="1"/>
  <c r="AZ76" i="23" s="1"/>
  <c r="BA76" i="23" s="1"/>
  <c r="BB76" i="23" s="1"/>
  <c r="BC76" i="23" s="1"/>
  <c r="BD76" i="23" s="1"/>
  <c r="BE76" i="23" s="1"/>
  <c r="BF76" i="23" s="1"/>
  <c r="BG76" i="23" s="1"/>
  <c r="BH76" i="23" s="1"/>
  <c r="BI76" i="23" s="1"/>
  <c r="BJ76" i="23" s="1"/>
  <c r="BK76" i="23" s="1"/>
  <c r="BL76" i="23" s="1"/>
  <c r="AR76" i="23"/>
  <c r="S76" i="23"/>
  <c r="T76" i="23" s="1"/>
  <c r="U76" i="23" s="1"/>
  <c r="V76" i="23" s="1"/>
  <c r="W76" i="23" s="1"/>
  <c r="X76" i="23" s="1"/>
  <c r="Y76" i="23" s="1"/>
  <c r="Z76" i="23" s="1"/>
  <c r="AA76" i="23" s="1"/>
  <c r="AB76" i="23" s="1"/>
  <c r="AC76" i="23" s="1"/>
  <c r="AD76" i="23" s="1"/>
  <c r="AE76" i="23" s="1"/>
  <c r="AF76" i="23" s="1"/>
  <c r="AG76" i="23" s="1"/>
  <c r="AH76" i="23" s="1"/>
  <c r="AI76" i="23" s="1"/>
  <c r="AJ76" i="23" s="1"/>
  <c r="AK76" i="23" s="1"/>
  <c r="AL76" i="23" s="1"/>
  <c r="AM76" i="23" s="1"/>
  <c r="AN76" i="23" s="1"/>
  <c r="AO76" i="23" s="1"/>
  <c r="AP76" i="23" s="1"/>
  <c r="AQ76" i="23" s="1"/>
  <c r="M76" i="23"/>
  <c r="N76" i="23"/>
  <c r="O76" i="23" s="1"/>
  <c r="P76" i="23" s="1"/>
  <c r="Q76" i="23" s="1"/>
  <c r="R76" i="23" s="1"/>
  <c r="L76" i="23"/>
  <c r="K76" i="23"/>
  <c r="AL75" i="17" l="1"/>
  <c r="AL139" i="17" s="1"/>
  <c r="AM71" i="17"/>
  <c r="X75" i="17"/>
  <c r="X139" i="17" s="1"/>
  <c r="Y71" i="17"/>
  <c r="M140" i="12"/>
  <c r="L140" i="12"/>
  <c r="P24" i="2"/>
  <c r="O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T24" i="2"/>
  <c r="S24" i="2"/>
  <c r="AM75" i="17" l="1"/>
  <c r="AM139" i="17" s="1"/>
  <c r="AN71" i="17"/>
  <c r="AM135" i="17"/>
  <c r="Y75" i="17"/>
  <c r="Y139" i="17" s="1"/>
  <c r="Z71" i="17"/>
  <c r="Y135" i="17"/>
  <c r="N140" i="12"/>
  <c r="U127" i="23"/>
  <c r="V127" i="23"/>
  <c r="W127" i="23"/>
  <c r="X127" i="23"/>
  <c r="Y127" i="23"/>
  <c r="Z127" i="23"/>
  <c r="AA127" i="23"/>
  <c r="AB127" i="23"/>
  <c r="AC127" i="23"/>
  <c r="AD127" i="23"/>
  <c r="AE127" i="23"/>
  <c r="AF127" i="23"/>
  <c r="AG127" i="23"/>
  <c r="AH127" i="23"/>
  <c r="AI127" i="23"/>
  <c r="AJ127" i="23"/>
  <c r="AK127" i="23"/>
  <c r="AL127" i="23"/>
  <c r="AM127" i="23"/>
  <c r="AN127" i="23"/>
  <c r="AO127" i="23"/>
  <c r="AP127" i="23"/>
  <c r="AQ127" i="23"/>
  <c r="AR127" i="23"/>
  <c r="AS127" i="23"/>
  <c r="AT127" i="23"/>
  <c r="AU127" i="23"/>
  <c r="AV127" i="23"/>
  <c r="AW127" i="23"/>
  <c r="AX127" i="23"/>
  <c r="AY127" i="23"/>
  <c r="AZ127" i="23"/>
  <c r="BA127" i="23"/>
  <c r="BB127" i="23"/>
  <c r="BC127" i="23"/>
  <c r="BD127" i="23"/>
  <c r="BE127" i="23"/>
  <c r="BF127" i="23"/>
  <c r="BG127" i="23"/>
  <c r="BH127" i="23"/>
  <c r="BI127" i="23"/>
  <c r="BJ127" i="23"/>
  <c r="BK127" i="23"/>
  <c r="BL127" i="23"/>
  <c r="U128" i="23"/>
  <c r="V128" i="23"/>
  <c r="W128" i="23"/>
  <c r="X128" i="23"/>
  <c r="Y128" i="23"/>
  <c r="Z128" i="23"/>
  <c r="AA128" i="23"/>
  <c r="AB128" i="23"/>
  <c r="AC128" i="23"/>
  <c r="AD128" i="23"/>
  <c r="AE128" i="23"/>
  <c r="AF128" i="23"/>
  <c r="AG128" i="23"/>
  <c r="AH128" i="23"/>
  <c r="AI128" i="23"/>
  <c r="AJ128" i="23"/>
  <c r="AK128" i="23"/>
  <c r="AL128" i="23"/>
  <c r="AM128" i="23"/>
  <c r="AN128" i="23"/>
  <c r="AO128" i="23"/>
  <c r="AP128" i="23"/>
  <c r="AQ128" i="23"/>
  <c r="AR128" i="23"/>
  <c r="AS128" i="23"/>
  <c r="AT128" i="23"/>
  <c r="AU128" i="23"/>
  <c r="AV128" i="23"/>
  <c r="AW128" i="23"/>
  <c r="AX128" i="23"/>
  <c r="AY128" i="23"/>
  <c r="AZ128" i="23"/>
  <c r="BA128" i="23"/>
  <c r="BB128" i="23"/>
  <c r="BC128" i="23"/>
  <c r="BD128" i="23"/>
  <c r="BE128" i="23"/>
  <c r="BF128" i="23"/>
  <c r="BG128" i="23"/>
  <c r="BH128" i="23"/>
  <c r="BI128" i="23"/>
  <c r="BJ128" i="23"/>
  <c r="BK128" i="23"/>
  <c r="BL128" i="23"/>
  <c r="U129" i="23"/>
  <c r="V129" i="23"/>
  <c r="W129" i="23"/>
  <c r="X129" i="23"/>
  <c r="Y129" i="23"/>
  <c r="Z129" i="23"/>
  <c r="AA129" i="23"/>
  <c r="AB129" i="23"/>
  <c r="AC129" i="23"/>
  <c r="AD129" i="23"/>
  <c r="AE129" i="23"/>
  <c r="AF129" i="23"/>
  <c r="AG129" i="23"/>
  <c r="AH129" i="23"/>
  <c r="AI129" i="23"/>
  <c r="AJ129" i="23"/>
  <c r="AK129" i="23"/>
  <c r="AL129" i="23"/>
  <c r="AM129" i="23"/>
  <c r="AN129" i="23"/>
  <c r="AO129" i="23"/>
  <c r="AP129" i="23"/>
  <c r="AQ129" i="23"/>
  <c r="AR129" i="23"/>
  <c r="AS129" i="23"/>
  <c r="AT129" i="23"/>
  <c r="AU129" i="23"/>
  <c r="AV129" i="23"/>
  <c r="AW129" i="23"/>
  <c r="AX129" i="23"/>
  <c r="AY129" i="23"/>
  <c r="AZ129" i="23"/>
  <c r="BA129" i="23"/>
  <c r="BB129" i="23"/>
  <c r="BC129" i="23"/>
  <c r="BD129" i="23"/>
  <c r="BE129" i="23"/>
  <c r="BF129" i="23"/>
  <c r="BG129" i="23"/>
  <c r="BH129" i="23"/>
  <c r="BI129" i="23"/>
  <c r="BJ129" i="23"/>
  <c r="BK129" i="23"/>
  <c r="BL129" i="23"/>
  <c r="U130" i="23"/>
  <c r="V130" i="23"/>
  <c r="W130" i="23"/>
  <c r="X130" i="23"/>
  <c r="Y130" i="23"/>
  <c r="Z130" i="23"/>
  <c r="AA130" i="23"/>
  <c r="AB130" i="23"/>
  <c r="AC130" i="23"/>
  <c r="AD130" i="23"/>
  <c r="AE130" i="23"/>
  <c r="AF130" i="23"/>
  <c r="AG130" i="23"/>
  <c r="AH130" i="23"/>
  <c r="AI130" i="23"/>
  <c r="AJ130" i="23"/>
  <c r="AK130" i="23"/>
  <c r="AL130" i="23"/>
  <c r="AM130" i="23"/>
  <c r="AN130" i="23"/>
  <c r="AO130" i="23"/>
  <c r="AP130" i="23"/>
  <c r="AQ130" i="23"/>
  <c r="AR130" i="23"/>
  <c r="AS130" i="23"/>
  <c r="AT130" i="23"/>
  <c r="AU130" i="23"/>
  <c r="AV130" i="23"/>
  <c r="AW130" i="23"/>
  <c r="AX130" i="23"/>
  <c r="AY130" i="23"/>
  <c r="AZ130" i="23"/>
  <c r="BA130" i="23"/>
  <c r="BB130" i="23"/>
  <c r="BC130" i="23"/>
  <c r="BD130" i="23"/>
  <c r="BE130" i="23"/>
  <c r="BF130" i="23"/>
  <c r="BG130" i="23"/>
  <c r="BH130" i="23"/>
  <c r="BI130" i="23"/>
  <c r="BJ130" i="23"/>
  <c r="BK130" i="23"/>
  <c r="BL130" i="23"/>
  <c r="U131" i="23"/>
  <c r="V131" i="23"/>
  <c r="W131" i="23"/>
  <c r="X131" i="23"/>
  <c r="Y131" i="23"/>
  <c r="Z131" i="23"/>
  <c r="AA131" i="23"/>
  <c r="AB131" i="23"/>
  <c r="AC131" i="23"/>
  <c r="AD131" i="23"/>
  <c r="AE131" i="23"/>
  <c r="AF131" i="23"/>
  <c r="AG131" i="23"/>
  <c r="AH131" i="23"/>
  <c r="AI131" i="23"/>
  <c r="AJ131" i="23"/>
  <c r="AK131" i="23"/>
  <c r="AL131" i="23"/>
  <c r="AM131" i="23"/>
  <c r="AN131" i="23"/>
  <c r="AO131" i="23"/>
  <c r="AP131" i="23"/>
  <c r="AQ131" i="23"/>
  <c r="AR131" i="23"/>
  <c r="AS131" i="23"/>
  <c r="AT131" i="23"/>
  <c r="AU131" i="23"/>
  <c r="AV131" i="23"/>
  <c r="AW131" i="23"/>
  <c r="AX131" i="23"/>
  <c r="AY131" i="23"/>
  <c r="AZ131" i="23"/>
  <c r="BA131" i="23"/>
  <c r="BB131" i="23"/>
  <c r="BC131" i="23"/>
  <c r="BD131" i="23"/>
  <c r="BE131" i="23"/>
  <c r="BF131" i="23"/>
  <c r="BG131" i="23"/>
  <c r="BH131" i="23"/>
  <c r="BI131" i="23"/>
  <c r="BJ131" i="23"/>
  <c r="BK131" i="23"/>
  <c r="BL131" i="23"/>
  <c r="U132" i="23"/>
  <c r="V132" i="23"/>
  <c r="W132" i="23"/>
  <c r="X132" i="23"/>
  <c r="Y132" i="23"/>
  <c r="Z132" i="23"/>
  <c r="AA132" i="23"/>
  <c r="AB132" i="23"/>
  <c r="AC132" i="23"/>
  <c r="AD132" i="23"/>
  <c r="AE132" i="23"/>
  <c r="AF132" i="23"/>
  <c r="AG132" i="23"/>
  <c r="AH132" i="23"/>
  <c r="AI132" i="23"/>
  <c r="AJ132" i="23"/>
  <c r="AK132" i="23"/>
  <c r="AL132" i="23"/>
  <c r="AM132" i="23"/>
  <c r="AN132" i="23"/>
  <c r="AO132" i="23"/>
  <c r="AP132" i="23"/>
  <c r="AQ132" i="23"/>
  <c r="AR132" i="23"/>
  <c r="AS132" i="23"/>
  <c r="AT132" i="23"/>
  <c r="AU132" i="23"/>
  <c r="AV132" i="23"/>
  <c r="AW132" i="23"/>
  <c r="AX132" i="23"/>
  <c r="AY132" i="23"/>
  <c r="AZ132" i="23"/>
  <c r="BA132" i="23"/>
  <c r="BB132" i="23"/>
  <c r="BC132" i="23"/>
  <c r="BD132" i="23"/>
  <c r="BE132" i="23"/>
  <c r="BF132" i="23"/>
  <c r="BG132" i="23"/>
  <c r="BH132" i="23"/>
  <c r="BI132" i="23"/>
  <c r="BJ132" i="23"/>
  <c r="BK132" i="23"/>
  <c r="BL132" i="23"/>
  <c r="U133" i="23"/>
  <c r="V133" i="23"/>
  <c r="W133" i="23"/>
  <c r="X133" i="23"/>
  <c r="Y133" i="23"/>
  <c r="Z133" i="23"/>
  <c r="AA133" i="23"/>
  <c r="AB133" i="23"/>
  <c r="AC133" i="23"/>
  <c r="AD133" i="23"/>
  <c r="AE133" i="23"/>
  <c r="AF133" i="23"/>
  <c r="AG133" i="23"/>
  <c r="AH133" i="23"/>
  <c r="AI133" i="23"/>
  <c r="AJ133" i="23"/>
  <c r="AK133" i="23"/>
  <c r="AL133" i="23"/>
  <c r="AM133" i="23"/>
  <c r="AN133" i="23"/>
  <c r="AO133" i="23"/>
  <c r="AP133" i="23"/>
  <c r="AQ133" i="23"/>
  <c r="AR133" i="23"/>
  <c r="AS133" i="23"/>
  <c r="AT133" i="23"/>
  <c r="AU133" i="23"/>
  <c r="AV133" i="23"/>
  <c r="AW133" i="23"/>
  <c r="AX133" i="23"/>
  <c r="AY133" i="23"/>
  <c r="AZ133" i="23"/>
  <c r="BA133" i="23"/>
  <c r="BB133" i="23"/>
  <c r="BC133" i="23"/>
  <c r="BD133" i="23"/>
  <c r="BE133" i="23"/>
  <c r="BF133" i="23"/>
  <c r="BG133" i="23"/>
  <c r="BH133" i="23"/>
  <c r="BI133" i="23"/>
  <c r="BJ133" i="23"/>
  <c r="BK133" i="23"/>
  <c r="BL133" i="23"/>
  <c r="U134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AL134" i="23"/>
  <c r="AM134" i="23"/>
  <c r="AN134" i="23"/>
  <c r="AO134" i="23"/>
  <c r="AP134" i="23"/>
  <c r="AQ134" i="23"/>
  <c r="AR134" i="23"/>
  <c r="AS134" i="23"/>
  <c r="AT134" i="23"/>
  <c r="AU134" i="23"/>
  <c r="AV134" i="23"/>
  <c r="AW134" i="23"/>
  <c r="AX134" i="23"/>
  <c r="AY134" i="23"/>
  <c r="AZ134" i="23"/>
  <c r="BA134" i="23"/>
  <c r="BB134" i="23"/>
  <c r="BC134" i="23"/>
  <c r="BD134" i="23"/>
  <c r="BE134" i="23"/>
  <c r="BF134" i="23"/>
  <c r="BG134" i="23"/>
  <c r="BH134" i="23"/>
  <c r="BI134" i="23"/>
  <c r="BJ134" i="23"/>
  <c r="BK134" i="23"/>
  <c r="BL134" i="23"/>
  <c r="U135" i="23"/>
  <c r="V135" i="23"/>
  <c r="W135" i="23"/>
  <c r="X135" i="23"/>
  <c r="Y135" i="23"/>
  <c r="Z135" i="23"/>
  <c r="AA135" i="23"/>
  <c r="AB135" i="23"/>
  <c r="AC135" i="23"/>
  <c r="AD135" i="23"/>
  <c r="AE135" i="23"/>
  <c r="AF135" i="23"/>
  <c r="AG135" i="23"/>
  <c r="AH135" i="23"/>
  <c r="AI135" i="23"/>
  <c r="AJ135" i="23"/>
  <c r="AK135" i="23"/>
  <c r="AL135" i="23"/>
  <c r="AM135" i="23"/>
  <c r="AN135" i="23"/>
  <c r="AO135" i="23"/>
  <c r="AP135" i="23"/>
  <c r="AQ135" i="23"/>
  <c r="AR135" i="23"/>
  <c r="AS135" i="23"/>
  <c r="AT135" i="23"/>
  <c r="AU135" i="23"/>
  <c r="AV135" i="23"/>
  <c r="AW135" i="23"/>
  <c r="AX135" i="23"/>
  <c r="AY135" i="23"/>
  <c r="AZ135" i="23"/>
  <c r="BA135" i="23"/>
  <c r="BB135" i="23"/>
  <c r="BC135" i="23"/>
  <c r="BD135" i="23"/>
  <c r="BE135" i="23"/>
  <c r="BF135" i="23"/>
  <c r="BG135" i="23"/>
  <c r="BH135" i="23"/>
  <c r="BI135" i="23"/>
  <c r="BJ135" i="23"/>
  <c r="BK135" i="23"/>
  <c r="BL135" i="23"/>
  <c r="U136" i="23"/>
  <c r="V136" i="23"/>
  <c r="W136" i="23"/>
  <c r="X136" i="23"/>
  <c r="Y136" i="23"/>
  <c r="Z136" i="23"/>
  <c r="AA136" i="23"/>
  <c r="AB136" i="23"/>
  <c r="AC136" i="23"/>
  <c r="AD136" i="23"/>
  <c r="AE136" i="23"/>
  <c r="AF136" i="23"/>
  <c r="AG136" i="23"/>
  <c r="AH136" i="23"/>
  <c r="AI136" i="23"/>
  <c r="AJ136" i="23"/>
  <c r="AK136" i="23"/>
  <c r="AL136" i="23"/>
  <c r="AM136" i="23"/>
  <c r="AN136" i="23"/>
  <c r="AO136" i="23"/>
  <c r="AP136" i="23"/>
  <c r="AQ136" i="23"/>
  <c r="AR136" i="23"/>
  <c r="AS136" i="23"/>
  <c r="AT136" i="23"/>
  <c r="AU136" i="23"/>
  <c r="AV136" i="23"/>
  <c r="AW136" i="23"/>
  <c r="AX136" i="23"/>
  <c r="AY136" i="23"/>
  <c r="AZ136" i="23"/>
  <c r="BA136" i="23"/>
  <c r="BB136" i="23"/>
  <c r="BC136" i="23"/>
  <c r="BD136" i="23"/>
  <c r="BE136" i="23"/>
  <c r="BF136" i="23"/>
  <c r="BG136" i="23"/>
  <c r="BH136" i="23"/>
  <c r="BI136" i="23"/>
  <c r="BJ136" i="23"/>
  <c r="BK136" i="23"/>
  <c r="BL136" i="23"/>
  <c r="U137" i="23"/>
  <c r="V137" i="23"/>
  <c r="W137" i="23"/>
  <c r="X137" i="23"/>
  <c r="Y137" i="23"/>
  <c r="Z137" i="23"/>
  <c r="AA137" i="23"/>
  <c r="AB137" i="23"/>
  <c r="AC137" i="23"/>
  <c r="AD137" i="23"/>
  <c r="AE137" i="23"/>
  <c r="AF137" i="23"/>
  <c r="AG137" i="23"/>
  <c r="AH137" i="23"/>
  <c r="AI137" i="23"/>
  <c r="AJ137" i="23"/>
  <c r="AK137" i="23"/>
  <c r="AL137" i="23"/>
  <c r="AM137" i="23"/>
  <c r="AN137" i="23"/>
  <c r="AO137" i="23"/>
  <c r="AP137" i="23"/>
  <c r="AQ137" i="23"/>
  <c r="AR137" i="23"/>
  <c r="AS137" i="23"/>
  <c r="AT137" i="23"/>
  <c r="AU137" i="23"/>
  <c r="AV137" i="23"/>
  <c r="AW137" i="23"/>
  <c r="AX137" i="23"/>
  <c r="AY137" i="23"/>
  <c r="AZ137" i="23"/>
  <c r="BA137" i="23"/>
  <c r="BB137" i="23"/>
  <c r="BC137" i="23"/>
  <c r="BD137" i="23"/>
  <c r="BE137" i="23"/>
  <c r="BF137" i="23"/>
  <c r="BG137" i="23"/>
  <c r="BH137" i="23"/>
  <c r="BI137" i="23"/>
  <c r="BJ137" i="23"/>
  <c r="BK137" i="23"/>
  <c r="BL137" i="23"/>
  <c r="U138" i="23"/>
  <c r="V138" i="23"/>
  <c r="W138" i="23"/>
  <c r="X138" i="23"/>
  <c r="Y138" i="23"/>
  <c r="Z138" i="23"/>
  <c r="AA138" i="23"/>
  <c r="AB138" i="23"/>
  <c r="AC138" i="23"/>
  <c r="AD138" i="23"/>
  <c r="AE138" i="23"/>
  <c r="AF138" i="23"/>
  <c r="AG138" i="23"/>
  <c r="AH138" i="23"/>
  <c r="AI138" i="23"/>
  <c r="AJ138" i="23"/>
  <c r="AK138" i="23"/>
  <c r="AL138" i="23"/>
  <c r="AM138" i="23"/>
  <c r="AN138" i="23"/>
  <c r="AO138" i="23"/>
  <c r="AP138" i="23"/>
  <c r="AQ138" i="23"/>
  <c r="AR138" i="23"/>
  <c r="AS138" i="23"/>
  <c r="AT138" i="23"/>
  <c r="AU138" i="23"/>
  <c r="AV138" i="23"/>
  <c r="AW138" i="23"/>
  <c r="AX138" i="23"/>
  <c r="AY138" i="23"/>
  <c r="AZ138" i="23"/>
  <c r="BA138" i="23"/>
  <c r="BB138" i="23"/>
  <c r="BC138" i="23"/>
  <c r="BD138" i="23"/>
  <c r="BE138" i="23"/>
  <c r="BF138" i="23"/>
  <c r="BG138" i="23"/>
  <c r="BH138" i="23"/>
  <c r="BI138" i="23"/>
  <c r="BJ138" i="23"/>
  <c r="BK138" i="23"/>
  <c r="BL138" i="23"/>
  <c r="U139" i="23"/>
  <c r="V139" i="23"/>
  <c r="W139" i="23"/>
  <c r="X139" i="23"/>
  <c r="Y139" i="23"/>
  <c r="Z139" i="23"/>
  <c r="AA139" i="23"/>
  <c r="AB139" i="23"/>
  <c r="AC139" i="23"/>
  <c r="AD139" i="23"/>
  <c r="AE139" i="23"/>
  <c r="AF139" i="23"/>
  <c r="AG139" i="23"/>
  <c r="AH139" i="23"/>
  <c r="AI139" i="23"/>
  <c r="AJ139" i="23"/>
  <c r="AK139" i="23"/>
  <c r="AL139" i="23"/>
  <c r="AM139" i="23"/>
  <c r="AN139" i="23"/>
  <c r="AO139" i="23"/>
  <c r="AP139" i="23"/>
  <c r="AQ139" i="23"/>
  <c r="AR139" i="23"/>
  <c r="AS139" i="23"/>
  <c r="AT139" i="23"/>
  <c r="AU139" i="23"/>
  <c r="AV139" i="23"/>
  <c r="AW139" i="23"/>
  <c r="AX139" i="23"/>
  <c r="AY139" i="23"/>
  <c r="AZ139" i="23"/>
  <c r="BA139" i="23"/>
  <c r="BB139" i="23"/>
  <c r="BC139" i="23"/>
  <c r="BD139" i="23"/>
  <c r="BE139" i="23"/>
  <c r="BF139" i="23"/>
  <c r="BG139" i="23"/>
  <c r="BH139" i="23"/>
  <c r="BI139" i="23"/>
  <c r="BJ139" i="23"/>
  <c r="BK139" i="23"/>
  <c r="BL139" i="23"/>
  <c r="U140" i="23"/>
  <c r="V140" i="23"/>
  <c r="W140" i="23"/>
  <c r="X140" i="23"/>
  <c r="Y140" i="23"/>
  <c r="Z140" i="23"/>
  <c r="AA140" i="23"/>
  <c r="AB140" i="23"/>
  <c r="AC140" i="23"/>
  <c r="AD140" i="23"/>
  <c r="AE140" i="23"/>
  <c r="AF140" i="23"/>
  <c r="AG140" i="23"/>
  <c r="AH140" i="23"/>
  <c r="AI140" i="23"/>
  <c r="AJ140" i="23"/>
  <c r="AK140" i="23"/>
  <c r="AL140" i="23"/>
  <c r="AM140" i="23"/>
  <c r="AN140" i="23"/>
  <c r="AO140" i="23"/>
  <c r="AP140" i="23"/>
  <c r="AQ140" i="23"/>
  <c r="AR140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K134" i="23"/>
  <c r="L134" i="23"/>
  <c r="M134" i="23"/>
  <c r="N134" i="23"/>
  <c r="O134" i="23"/>
  <c r="P134" i="23"/>
  <c r="Q134" i="23"/>
  <c r="R134" i="23"/>
  <c r="K135" i="23"/>
  <c r="L135" i="23"/>
  <c r="M135" i="23"/>
  <c r="N135" i="23"/>
  <c r="O135" i="23"/>
  <c r="P135" i="23"/>
  <c r="Q135" i="23"/>
  <c r="R135" i="23"/>
  <c r="K136" i="23"/>
  <c r="L136" i="23"/>
  <c r="M136" i="23"/>
  <c r="N136" i="23"/>
  <c r="O136" i="23"/>
  <c r="P136" i="23"/>
  <c r="Q136" i="23"/>
  <c r="R136" i="23"/>
  <c r="K137" i="23"/>
  <c r="L137" i="23"/>
  <c r="M137" i="23"/>
  <c r="N137" i="23"/>
  <c r="O137" i="23"/>
  <c r="P137" i="23"/>
  <c r="Q137" i="23"/>
  <c r="R137" i="23"/>
  <c r="K138" i="23"/>
  <c r="L138" i="23"/>
  <c r="M138" i="23"/>
  <c r="N138" i="23"/>
  <c r="O138" i="23"/>
  <c r="P138" i="23"/>
  <c r="Q138" i="23"/>
  <c r="R138" i="23"/>
  <c r="K139" i="23"/>
  <c r="L139" i="23"/>
  <c r="M139" i="23"/>
  <c r="N139" i="23"/>
  <c r="O139" i="23"/>
  <c r="P139" i="23"/>
  <c r="Q139" i="23"/>
  <c r="R139" i="23"/>
  <c r="K140" i="23"/>
  <c r="L140" i="23"/>
  <c r="M140" i="23"/>
  <c r="N140" i="23"/>
  <c r="O140" i="23"/>
  <c r="P140" i="23"/>
  <c r="Q140" i="23"/>
  <c r="R140" i="23"/>
  <c r="S135" i="23"/>
  <c r="S136" i="23"/>
  <c r="S137" i="23"/>
  <c r="S138" i="23"/>
  <c r="S139" i="23"/>
  <c r="S140" i="23"/>
  <c r="S134" i="23"/>
  <c r="K127" i="23"/>
  <c r="L127" i="23"/>
  <c r="M127" i="23"/>
  <c r="N127" i="23"/>
  <c r="O127" i="23"/>
  <c r="P127" i="23"/>
  <c r="Q127" i="23"/>
  <c r="R127" i="23"/>
  <c r="K128" i="23"/>
  <c r="L128" i="23"/>
  <c r="M128" i="23"/>
  <c r="N128" i="23"/>
  <c r="O128" i="23"/>
  <c r="P128" i="23"/>
  <c r="Q128" i="23"/>
  <c r="R128" i="23"/>
  <c r="K129" i="23"/>
  <c r="L129" i="23"/>
  <c r="M129" i="23"/>
  <c r="N129" i="23"/>
  <c r="O129" i="23"/>
  <c r="P129" i="23"/>
  <c r="Q129" i="23"/>
  <c r="R129" i="23"/>
  <c r="K130" i="23"/>
  <c r="L130" i="23"/>
  <c r="M130" i="23"/>
  <c r="N130" i="23"/>
  <c r="O130" i="23"/>
  <c r="P130" i="23"/>
  <c r="Q130" i="23"/>
  <c r="R130" i="23"/>
  <c r="K131" i="23"/>
  <c r="L131" i="23"/>
  <c r="M131" i="23"/>
  <c r="N131" i="23"/>
  <c r="O131" i="23"/>
  <c r="P131" i="23"/>
  <c r="Q131" i="23"/>
  <c r="R131" i="23"/>
  <c r="K132" i="23"/>
  <c r="L132" i="23"/>
  <c r="M132" i="23"/>
  <c r="N132" i="23"/>
  <c r="O132" i="23"/>
  <c r="P132" i="23"/>
  <c r="Q132" i="23"/>
  <c r="R132" i="23"/>
  <c r="K133" i="23"/>
  <c r="L133" i="23"/>
  <c r="M133" i="23"/>
  <c r="N133" i="23"/>
  <c r="O133" i="23"/>
  <c r="P133" i="23"/>
  <c r="Q133" i="23"/>
  <c r="R133" i="23"/>
  <c r="S128" i="23"/>
  <c r="S129" i="23"/>
  <c r="S130" i="23"/>
  <c r="S131" i="23"/>
  <c r="S132" i="23"/>
  <c r="S133" i="23"/>
  <c r="S127" i="23"/>
  <c r="S178" i="23"/>
  <c r="U173" i="23"/>
  <c r="V173" i="23" s="1"/>
  <c r="W173" i="23" s="1"/>
  <c r="X173" i="23" s="1"/>
  <c r="Y173" i="23" s="1"/>
  <c r="Z173" i="23" s="1"/>
  <c r="AA173" i="23" s="1"/>
  <c r="AB173" i="23" s="1"/>
  <c r="AC173" i="23" s="1"/>
  <c r="AD173" i="23" s="1"/>
  <c r="AE173" i="23" s="1"/>
  <c r="AF173" i="23" s="1"/>
  <c r="AG173" i="23" s="1"/>
  <c r="AH173" i="23" s="1"/>
  <c r="AI173" i="23" s="1"/>
  <c r="AJ173" i="23" s="1"/>
  <c r="AK173" i="23" s="1"/>
  <c r="AL173" i="23" s="1"/>
  <c r="AM173" i="23" s="1"/>
  <c r="AN173" i="23" s="1"/>
  <c r="AO173" i="23" s="1"/>
  <c r="AP173" i="23" s="1"/>
  <c r="AQ173" i="23" s="1"/>
  <c r="AR173" i="23" s="1"/>
  <c r="AS173" i="23" s="1"/>
  <c r="AT173" i="23" s="1"/>
  <c r="AU173" i="23" s="1"/>
  <c r="AV173" i="23" s="1"/>
  <c r="AW173" i="23" s="1"/>
  <c r="AX173" i="23" s="1"/>
  <c r="AY173" i="23" s="1"/>
  <c r="AZ173" i="23" s="1"/>
  <c r="BA173" i="23" s="1"/>
  <c r="BB173" i="23" s="1"/>
  <c r="BC173" i="23" s="1"/>
  <c r="BD173" i="23" s="1"/>
  <c r="BE173" i="23" s="1"/>
  <c r="BF173" i="23" s="1"/>
  <c r="BG173" i="23" s="1"/>
  <c r="BH173" i="23" s="1"/>
  <c r="BI173" i="23" s="1"/>
  <c r="BJ173" i="23" s="1"/>
  <c r="BK173" i="23" s="1"/>
  <c r="BL173" i="23" s="1"/>
  <c r="BM173" i="23" s="1"/>
  <c r="T173" i="23"/>
  <c r="U174" i="9"/>
  <c r="V174" i="9" s="1"/>
  <c r="W174" i="9" s="1"/>
  <c r="X174" i="9" s="1"/>
  <c r="Y174" i="9" s="1"/>
  <c r="Z174" i="9" s="1"/>
  <c r="AA174" i="9" s="1"/>
  <c r="AB174" i="9" s="1"/>
  <c r="AC174" i="9" s="1"/>
  <c r="AD174" i="9" s="1"/>
  <c r="AE174" i="9" s="1"/>
  <c r="AF174" i="9" s="1"/>
  <c r="AG174" i="9" s="1"/>
  <c r="AH174" i="9" s="1"/>
  <c r="AI174" i="9" s="1"/>
  <c r="AJ174" i="9" s="1"/>
  <c r="AK174" i="9" s="1"/>
  <c r="AL174" i="9" s="1"/>
  <c r="AM174" i="9" s="1"/>
  <c r="AN174" i="9" s="1"/>
  <c r="AO174" i="9" s="1"/>
  <c r="AP174" i="9" s="1"/>
  <c r="AQ174" i="9" s="1"/>
  <c r="AR174" i="9" s="1"/>
  <c r="AS174" i="9" s="1"/>
  <c r="AT174" i="9" s="1"/>
  <c r="AU174" i="9" s="1"/>
  <c r="AV174" i="9" s="1"/>
  <c r="AW174" i="9" s="1"/>
  <c r="AX174" i="9" s="1"/>
  <c r="AY174" i="9" s="1"/>
  <c r="AZ174" i="9" s="1"/>
  <c r="BA174" i="9" s="1"/>
  <c r="BB174" i="9" s="1"/>
  <c r="BC174" i="9" s="1"/>
  <c r="BD174" i="9" s="1"/>
  <c r="BE174" i="9" s="1"/>
  <c r="BF174" i="9" s="1"/>
  <c r="BG174" i="9" s="1"/>
  <c r="BH174" i="9" s="1"/>
  <c r="BI174" i="9" s="1"/>
  <c r="BJ174" i="9" s="1"/>
  <c r="BK174" i="9" s="1"/>
  <c r="BL174" i="9" s="1"/>
  <c r="U175" i="9"/>
  <c r="V175" i="9" s="1"/>
  <c r="W175" i="9" s="1"/>
  <c r="X175" i="9" s="1"/>
  <c r="Y175" i="9" s="1"/>
  <c r="Z175" i="9" s="1"/>
  <c r="AA175" i="9" s="1"/>
  <c r="AB175" i="9" s="1"/>
  <c r="AC175" i="9" s="1"/>
  <c r="AD175" i="9" s="1"/>
  <c r="AE175" i="9" s="1"/>
  <c r="AF175" i="9" s="1"/>
  <c r="AG175" i="9" s="1"/>
  <c r="AH175" i="9" s="1"/>
  <c r="AI175" i="9" s="1"/>
  <c r="AJ175" i="9" s="1"/>
  <c r="AK175" i="9" s="1"/>
  <c r="AL175" i="9" s="1"/>
  <c r="AM175" i="9" s="1"/>
  <c r="AN175" i="9" s="1"/>
  <c r="AO175" i="9" s="1"/>
  <c r="AP175" i="9" s="1"/>
  <c r="AQ175" i="9" s="1"/>
  <c r="AR175" i="9" s="1"/>
  <c r="AS175" i="9" s="1"/>
  <c r="AT175" i="9" s="1"/>
  <c r="AU175" i="9" s="1"/>
  <c r="AV175" i="9" s="1"/>
  <c r="AW175" i="9" s="1"/>
  <c r="AX175" i="9" s="1"/>
  <c r="AY175" i="9" s="1"/>
  <c r="AZ175" i="9" s="1"/>
  <c r="BA175" i="9" s="1"/>
  <c r="BB175" i="9" s="1"/>
  <c r="BC175" i="9" s="1"/>
  <c r="BD175" i="9" s="1"/>
  <c r="BE175" i="9" s="1"/>
  <c r="BF175" i="9" s="1"/>
  <c r="BG175" i="9" s="1"/>
  <c r="BH175" i="9" s="1"/>
  <c r="BI175" i="9" s="1"/>
  <c r="BJ175" i="9" s="1"/>
  <c r="BK175" i="9" s="1"/>
  <c r="BL175" i="9" s="1"/>
  <c r="T175" i="9"/>
  <c r="T174" i="9"/>
  <c r="V173" i="9"/>
  <c r="W173" i="9" s="1"/>
  <c r="X173" i="9" s="1"/>
  <c r="Y173" i="9" s="1"/>
  <c r="Z173" i="9" s="1"/>
  <c r="AA173" i="9" s="1"/>
  <c r="AB173" i="9" s="1"/>
  <c r="AC173" i="9" s="1"/>
  <c r="AD173" i="9" s="1"/>
  <c r="AE173" i="9" s="1"/>
  <c r="AF173" i="9" s="1"/>
  <c r="AG173" i="9" s="1"/>
  <c r="AH173" i="9" s="1"/>
  <c r="AI173" i="9" s="1"/>
  <c r="AJ173" i="9" s="1"/>
  <c r="AK173" i="9" s="1"/>
  <c r="AL173" i="9" s="1"/>
  <c r="AM173" i="9" s="1"/>
  <c r="AN173" i="9" s="1"/>
  <c r="AO173" i="9" s="1"/>
  <c r="AP173" i="9" s="1"/>
  <c r="AQ173" i="9" s="1"/>
  <c r="AR173" i="9" s="1"/>
  <c r="AS173" i="9" s="1"/>
  <c r="AT173" i="9" s="1"/>
  <c r="AU173" i="9" s="1"/>
  <c r="AV173" i="9" s="1"/>
  <c r="AW173" i="9" s="1"/>
  <c r="AX173" i="9" s="1"/>
  <c r="AY173" i="9" s="1"/>
  <c r="AZ173" i="9" s="1"/>
  <c r="BA173" i="9" s="1"/>
  <c r="BB173" i="9" s="1"/>
  <c r="BC173" i="9" s="1"/>
  <c r="BD173" i="9" s="1"/>
  <c r="BE173" i="9" s="1"/>
  <c r="BF173" i="9" s="1"/>
  <c r="BG173" i="9" s="1"/>
  <c r="BH173" i="9" s="1"/>
  <c r="BI173" i="9" s="1"/>
  <c r="BJ173" i="9" s="1"/>
  <c r="BK173" i="9" s="1"/>
  <c r="BL173" i="9" s="1"/>
  <c r="U173" i="9"/>
  <c r="T173" i="9"/>
  <c r="T170" i="9"/>
  <c r="U170" i="9" s="1"/>
  <c r="V170" i="9" s="1"/>
  <c r="W170" i="9" s="1"/>
  <c r="X170" i="9" s="1"/>
  <c r="Y170" i="9" s="1"/>
  <c r="Z170" i="9" s="1"/>
  <c r="AA170" i="9" s="1"/>
  <c r="AB170" i="9" s="1"/>
  <c r="AC170" i="9" s="1"/>
  <c r="AD170" i="9" s="1"/>
  <c r="AE170" i="9" s="1"/>
  <c r="AF170" i="9" s="1"/>
  <c r="AG170" i="9" s="1"/>
  <c r="AH170" i="9" s="1"/>
  <c r="AI170" i="9" s="1"/>
  <c r="AJ170" i="9" s="1"/>
  <c r="AK170" i="9" s="1"/>
  <c r="AL170" i="9" s="1"/>
  <c r="AM170" i="9" s="1"/>
  <c r="AN170" i="9" s="1"/>
  <c r="AO170" i="9" s="1"/>
  <c r="AP170" i="9" s="1"/>
  <c r="AQ170" i="9" s="1"/>
  <c r="S170" i="9"/>
  <c r="AT167" i="2"/>
  <c r="AU167" i="2" s="1"/>
  <c r="AV167" i="2" s="1"/>
  <c r="AW167" i="2" s="1"/>
  <c r="AX167" i="2" s="1"/>
  <c r="AY167" i="2" s="1"/>
  <c r="AZ167" i="2" s="1"/>
  <c r="BA167" i="2" s="1"/>
  <c r="BB167" i="2" s="1"/>
  <c r="BC167" i="2" s="1"/>
  <c r="BD167" i="2" s="1"/>
  <c r="BE167" i="2" s="1"/>
  <c r="BF167" i="2" s="1"/>
  <c r="BG167" i="2" s="1"/>
  <c r="BH167" i="2" s="1"/>
  <c r="BI167" i="2" s="1"/>
  <c r="BJ167" i="2" s="1"/>
  <c r="BK167" i="2" s="1"/>
  <c r="BL167" i="2" s="1"/>
  <c r="AT171" i="2"/>
  <c r="AU171" i="2" s="1"/>
  <c r="AV171" i="2" s="1"/>
  <c r="AW171" i="2" s="1"/>
  <c r="AX171" i="2" s="1"/>
  <c r="AY171" i="2" s="1"/>
  <c r="AZ171" i="2" s="1"/>
  <c r="BA171" i="2" s="1"/>
  <c r="BB171" i="2" s="1"/>
  <c r="BC171" i="2" s="1"/>
  <c r="BD171" i="2" s="1"/>
  <c r="BE171" i="2" s="1"/>
  <c r="BF171" i="2" s="1"/>
  <c r="BG171" i="2" s="1"/>
  <c r="BH171" i="2" s="1"/>
  <c r="BI171" i="2" s="1"/>
  <c r="BJ171" i="2" s="1"/>
  <c r="BK171" i="2" s="1"/>
  <c r="BL171" i="2" s="1"/>
  <c r="AS164" i="2"/>
  <c r="AT164" i="2" s="1"/>
  <c r="AU164" i="2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BI164" i="2" s="1"/>
  <c r="BJ164" i="2" s="1"/>
  <c r="BK164" i="2" s="1"/>
  <c r="BL164" i="2" s="1"/>
  <c r="AS166" i="2"/>
  <c r="AT166" i="2" s="1"/>
  <c r="AU166" i="2" s="1"/>
  <c r="AV166" i="2" s="1"/>
  <c r="AW166" i="2" s="1"/>
  <c r="AX166" i="2" s="1"/>
  <c r="AY166" i="2" s="1"/>
  <c r="AZ166" i="2" s="1"/>
  <c r="BA166" i="2" s="1"/>
  <c r="BB166" i="2" s="1"/>
  <c r="BC166" i="2" s="1"/>
  <c r="BD166" i="2" s="1"/>
  <c r="BE166" i="2" s="1"/>
  <c r="BF166" i="2" s="1"/>
  <c r="BG166" i="2" s="1"/>
  <c r="BH166" i="2" s="1"/>
  <c r="BI166" i="2" s="1"/>
  <c r="BJ166" i="2" s="1"/>
  <c r="BK166" i="2" s="1"/>
  <c r="BL166" i="2" s="1"/>
  <c r="AS167" i="2"/>
  <c r="AS168" i="2"/>
  <c r="AT168" i="2" s="1"/>
  <c r="AU168" i="2" s="1"/>
  <c r="AV168" i="2" s="1"/>
  <c r="AW168" i="2" s="1"/>
  <c r="AX168" i="2" s="1"/>
  <c r="AY168" i="2" s="1"/>
  <c r="AZ168" i="2" s="1"/>
  <c r="BA168" i="2" s="1"/>
  <c r="BB168" i="2" s="1"/>
  <c r="BC168" i="2" s="1"/>
  <c r="BD168" i="2" s="1"/>
  <c r="BE168" i="2" s="1"/>
  <c r="BF168" i="2" s="1"/>
  <c r="BG168" i="2" s="1"/>
  <c r="BH168" i="2" s="1"/>
  <c r="BI168" i="2" s="1"/>
  <c r="BJ168" i="2" s="1"/>
  <c r="BK168" i="2" s="1"/>
  <c r="BL168" i="2" s="1"/>
  <c r="AS169" i="2"/>
  <c r="AT169" i="2" s="1"/>
  <c r="AU169" i="2" s="1"/>
  <c r="AV169" i="2" s="1"/>
  <c r="AW169" i="2" s="1"/>
  <c r="AX169" i="2" s="1"/>
  <c r="AY169" i="2" s="1"/>
  <c r="AZ169" i="2" s="1"/>
  <c r="BA169" i="2" s="1"/>
  <c r="BB169" i="2" s="1"/>
  <c r="BC169" i="2" s="1"/>
  <c r="BD169" i="2" s="1"/>
  <c r="BE169" i="2" s="1"/>
  <c r="BF169" i="2" s="1"/>
  <c r="BG169" i="2" s="1"/>
  <c r="BH169" i="2" s="1"/>
  <c r="BI169" i="2" s="1"/>
  <c r="BJ169" i="2" s="1"/>
  <c r="BK169" i="2" s="1"/>
  <c r="BL169" i="2" s="1"/>
  <c r="AS171" i="2"/>
  <c r="AS172" i="2"/>
  <c r="AT172" i="2" s="1"/>
  <c r="AU172" i="2" s="1"/>
  <c r="AV172" i="2" s="1"/>
  <c r="AW172" i="2" s="1"/>
  <c r="AX172" i="2" s="1"/>
  <c r="AY172" i="2" s="1"/>
  <c r="AZ172" i="2" s="1"/>
  <c r="BA172" i="2" s="1"/>
  <c r="BB172" i="2" s="1"/>
  <c r="BC172" i="2" s="1"/>
  <c r="BD172" i="2" s="1"/>
  <c r="BE172" i="2" s="1"/>
  <c r="BF172" i="2" s="1"/>
  <c r="BG172" i="2" s="1"/>
  <c r="BH172" i="2" s="1"/>
  <c r="BI172" i="2" s="1"/>
  <c r="BJ172" i="2" s="1"/>
  <c r="BK172" i="2" s="1"/>
  <c r="BL172" i="2" s="1"/>
  <c r="AS163" i="2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BD163" i="2" s="1"/>
  <c r="BE163" i="2" s="1"/>
  <c r="BF163" i="2" s="1"/>
  <c r="BG163" i="2" s="1"/>
  <c r="BH163" i="2" s="1"/>
  <c r="BI163" i="2" s="1"/>
  <c r="BJ163" i="2" s="1"/>
  <c r="BK163" i="2" s="1"/>
  <c r="BL163" i="2" s="1"/>
  <c r="W165" i="2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 s="1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BC165" i="2" s="1"/>
  <c r="BD165" i="2" s="1"/>
  <c r="BE165" i="2" s="1"/>
  <c r="BF165" i="2" s="1"/>
  <c r="BG165" i="2" s="1"/>
  <c r="BH165" i="2" s="1"/>
  <c r="BI165" i="2" s="1"/>
  <c r="BJ165" i="2" s="1"/>
  <c r="BK165" i="2" s="1"/>
  <c r="BL165" i="2" s="1"/>
  <c r="T165" i="9"/>
  <c r="U165" i="9" s="1"/>
  <c r="V165" i="9" s="1"/>
  <c r="W165" i="9" s="1"/>
  <c r="X165" i="9" s="1"/>
  <c r="Y165" i="9" s="1"/>
  <c r="Z165" i="9" s="1"/>
  <c r="AA165" i="9" s="1"/>
  <c r="AB165" i="9" s="1"/>
  <c r="AC165" i="9" s="1"/>
  <c r="AD165" i="9" s="1"/>
  <c r="AE165" i="9" s="1"/>
  <c r="AF165" i="9" s="1"/>
  <c r="AG165" i="9" s="1"/>
  <c r="AH165" i="9" s="1"/>
  <c r="AI165" i="9" s="1"/>
  <c r="AJ165" i="9" s="1"/>
  <c r="AK165" i="9" s="1"/>
  <c r="AL165" i="9" s="1"/>
  <c r="AM165" i="9" s="1"/>
  <c r="AN165" i="9" s="1"/>
  <c r="AO165" i="9" s="1"/>
  <c r="AP165" i="9" s="1"/>
  <c r="AQ165" i="9" s="1"/>
  <c r="AR165" i="9" s="1"/>
  <c r="AS165" i="9" s="1"/>
  <c r="AT165" i="9" s="1"/>
  <c r="AU165" i="9" s="1"/>
  <c r="AV165" i="9" s="1"/>
  <c r="AW165" i="9" s="1"/>
  <c r="AX165" i="9" s="1"/>
  <c r="AY165" i="9" s="1"/>
  <c r="AZ165" i="9" s="1"/>
  <c r="BA165" i="9" s="1"/>
  <c r="BB165" i="9" s="1"/>
  <c r="BC165" i="9" s="1"/>
  <c r="BD165" i="9" s="1"/>
  <c r="BE165" i="9" s="1"/>
  <c r="BF165" i="9" s="1"/>
  <c r="BG165" i="9" s="1"/>
  <c r="BH165" i="9" s="1"/>
  <c r="BI165" i="9" s="1"/>
  <c r="BJ165" i="9" s="1"/>
  <c r="BK165" i="9" s="1"/>
  <c r="BL165" i="9" s="1"/>
  <c r="S165" i="9"/>
  <c r="S171" i="9"/>
  <c r="T171" i="9"/>
  <c r="U171" i="9" s="1"/>
  <c r="V171" i="9" s="1"/>
  <c r="W171" i="9" s="1"/>
  <c r="X171" i="9" s="1"/>
  <c r="Y171" i="9" s="1"/>
  <c r="Z171" i="9" s="1"/>
  <c r="AA171" i="9" s="1"/>
  <c r="AB171" i="9" s="1"/>
  <c r="AC171" i="9" s="1"/>
  <c r="AD171" i="9" s="1"/>
  <c r="AE171" i="9" s="1"/>
  <c r="AF171" i="9" s="1"/>
  <c r="AG171" i="9" s="1"/>
  <c r="AH171" i="9" s="1"/>
  <c r="AI171" i="9" s="1"/>
  <c r="AJ171" i="9" s="1"/>
  <c r="AK171" i="9" s="1"/>
  <c r="AL171" i="9" s="1"/>
  <c r="AM171" i="9" s="1"/>
  <c r="AN171" i="9" s="1"/>
  <c r="AO171" i="9" s="1"/>
  <c r="AP171" i="9" s="1"/>
  <c r="AQ171" i="9" s="1"/>
  <c r="AR171" i="9" s="1"/>
  <c r="AS171" i="9" s="1"/>
  <c r="AT171" i="9" s="1"/>
  <c r="AU171" i="9" s="1"/>
  <c r="AV171" i="9" s="1"/>
  <c r="AW171" i="9" s="1"/>
  <c r="AX171" i="9" s="1"/>
  <c r="AY171" i="9" s="1"/>
  <c r="AZ171" i="9" s="1"/>
  <c r="BA171" i="9" s="1"/>
  <c r="BB171" i="9" s="1"/>
  <c r="BC171" i="9" s="1"/>
  <c r="BD171" i="9" s="1"/>
  <c r="BE171" i="9" s="1"/>
  <c r="BF171" i="9" s="1"/>
  <c r="BG171" i="9" s="1"/>
  <c r="BH171" i="9" s="1"/>
  <c r="BI171" i="9" s="1"/>
  <c r="BJ171" i="9" s="1"/>
  <c r="BK171" i="9" s="1"/>
  <c r="BL171" i="9" s="1"/>
  <c r="S167" i="9"/>
  <c r="T167" i="9" s="1"/>
  <c r="U167" i="9" s="1"/>
  <c r="V167" i="9" s="1"/>
  <c r="W167" i="9" s="1"/>
  <c r="X167" i="9" s="1"/>
  <c r="Y167" i="9" s="1"/>
  <c r="Z167" i="9" s="1"/>
  <c r="AA167" i="9" s="1"/>
  <c r="AB167" i="9" s="1"/>
  <c r="AC167" i="9" s="1"/>
  <c r="AD167" i="9" s="1"/>
  <c r="AE167" i="9" s="1"/>
  <c r="AF167" i="9" s="1"/>
  <c r="AG167" i="9" s="1"/>
  <c r="AH167" i="9" s="1"/>
  <c r="AI167" i="9" s="1"/>
  <c r="AJ167" i="9" s="1"/>
  <c r="AK167" i="9" s="1"/>
  <c r="AL167" i="9" s="1"/>
  <c r="AM167" i="9" s="1"/>
  <c r="AN167" i="9" s="1"/>
  <c r="AO167" i="9" s="1"/>
  <c r="AP167" i="9" s="1"/>
  <c r="AQ167" i="9" s="1"/>
  <c r="AR167" i="9" s="1"/>
  <c r="AS167" i="9" s="1"/>
  <c r="AT167" i="9" s="1"/>
  <c r="AU167" i="9" s="1"/>
  <c r="AV167" i="9" s="1"/>
  <c r="AW167" i="9" s="1"/>
  <c r="AX167" i="9" s="1"/>
  <c r="AY167" i="9" s="1"/>
  <c r="AZ167" i="9" s="1"/>
  <c r="BA167" i="9" s="1"/>
  <c r="BB167" i="9" s="1"/>
  <c r="BC167" i="9" s="1"/>
  <c r="BD167" i="9" s="1"/>
  <c r="BE167" i="9" s="1"/>
  <c r="BF167" i="9" s="1"/>
  <c r="BG167" i="9" s="1"/>
  <c r="BH167" i="9" s="1"/>
  <c r="BI167" i="9" s="1"/>
  <c r="BJ167" i="9" s="1"/>
  <c r="BK167" i="9" s="1"/>
  <c r="BL167" i="9" s="1"/>
  <c r="S168" i="9"/>
  <c r="T168" i="9"/>
  <c r="U168" i="9" s="1"/>
  <c r="V168" i="9" s="1"/>
  <c r="W168" i="9" s="1"/>
  <c r="X168" i="9" s="1"/>
  <c r="Y168" i="9" s="1"/>
  <c r="Z168" i="9" s="1"/>
  <c r="AA168" i="9" s="1"/>
  <c r="AB168" i="9" s="1"/>
  <c r="AC168" i="9" s="1"/>
  <c r="AD168" i="9" s="1"/>
  <c r="AE168" i="9" s="1"/>
  <c r="AF168" i="9" s="1"/>
  <c r="AG168" i="9" s="1"/>
  <c r="AH168" i="9" s="1"/>
  <c r="AI168" i="9" s="1"/>
  <c r="AJ168" i="9" s="1"/>
  <c r="AK168" i="9" s="1"/>
  <c r="AL168" i="9" s="1"/>
  <c r="AM168" i="9" s="1"/>
  <c r="AN168" i="9" s="1"/>
  <c r="AO168" i="9" s="1"/>
  <c r="AP168" i="9" s="1"/>
  <c r="AQ168" i="9" s="1"/>
  <c r="AR168" i="9" s="1"/>
  <c r="AS168" i="9" s="1"/>
  <c r="AT168" i="9" s="1"/>
  <c r="AU168" i="9" s="1"/>
  <c r="AV168" i="9" s="1"/>
  <c r="AW168" i="9" s="1"/>
  <c r="AX168" i="9" s="1"/>
  <c r="AY168" i="9" s="1"/>
  <c r="AZ168" i="9" s="1"/>
  <c r="BA168" i="9" s="1"/>
  <c r="BB168" i="9" s="1"/>
  <c r="BC168" i="9" s="1"/>
  <c r="BD168" i="9" s="1"/>
  <c r="BE168" i="9" s="1"/>
  <c r="BF168" i="9" s="1"/>
  <c r="BG168" i="9" s="1"/>
  <c r="BH168" i="9" s="1"/>
  <c r="BI168" i="9" s="1"/>
  <c r="BJ168" i="9" s="1"/>
  <c r="BK168" i="9" s="1"/>
  <c r="BL168" i="9" s="1"/>
  <c r="T166" i="9"/>
  <c r="U166" i="9" s="1"/>
  <c r="V166" i="9" s="1"/>
  <c r="W166" i="9" s="1"/>
  <c r="X166" i="9" s="1"/>
  <c r="Y166" i="9" s="1"/>
  <c r="Z166" i="9" s="1"/>
  <c r="AA166" i="9" s="1"/>
  <c r="AB166" i="9" s="1"/>
  <c r="AC166" i="9" s="1"/>
  <c r="AD166" i="9" s="1"/>
  <c r="AE166" i="9" s="1"/>
  <c r="AF166" i="9" s="1"/>
  <c r="AG166" i="9" s="1"/>
  <c r="AH166" i="9" s="1"/>
  <c r="AI166" i="9" s="1"/>
  <c r="AJ166" i="9" s="1"/>
  <c r="AK166" i="9" s="1"/>
  <c r="AL166" i="9" s="1"/>
  <c r="AM166" i="9" s="1"/>
  <c r="AN166" i="9" s="1"/>
  <c r="AO166" i="9" s="1"/>
  <c r="AP166" i="9" s="1"/>
  <c r="AQ166" i="9" s="1"/>
  <c r="AR166" i="9" s="1"/>
  <c r="AS166" i="9" s="1"/>
  <c r="AT166" i="9" s="1"/>
  <c r="AU166" i="9" s="1"/>
  <c r="AV166" i="9" s="1"/>
  <c r="AW166" i="9" s="1"/>
  <c r="AX166" i="9" s="1"/>
  <c r="AY166" i="9" s="1"/>
  <c r="AZ166" i="9" s="1"/>
  <c r="BA166" i="9" s="1"/>
  <c r="BB166" i="9" s="1"/>
  <c r="BC166" i="9" s="1"/>
  <c r="BD166" i="9" s="1"/>
  <c r="BE166" i="9" s="1"/>
  <c r="BF166" i="9" s="1"/>
  <c r="BG166" i="9" s="1"/>
  <c r="BH166" i="9" s="1"/>
  <c r="BI166" i="9" s="1"/>
  <c r="BJ166" i="9" s="1"/>
  <c r="BK166" i="9" s="1"/>
  <c r="BL166" i="9" s="1"/>
  <c r="S166" i="9"/>
  <c r="AR72" i="9"/>
  <c r="AR75" i="9"/>
  <c r="AA72" i="9"/>
  <c r="AB72" i="9" s="1"/>
  <c r="AC72" i="9" s="1"/>
  <c r="AD72" i="9" s="1"/>
  <c r="AE72" i="9" s="1"/>
  <c r="AF72" i="9" s="1"/>
  <c r="AG72" i="9" s="1"/>
  <c r="AH72" i="9" s="1"/>
  <c r="AI72" i="9" s="1"/>
  <c r="AJ72" i="9" s="1"/>
  <c r="AK72" i="9" s="1"/>
  <c r="AL72" i="9" s="1"/>
  <c r="AM72" i="9" s="1"/>
  <c r="AN72" i="9" s="1"/>
  <c r="AO72" i="9" s="1"/>
  <c r="AP72" i="9" s="1"/>
  <c r="AQ72" i="9" s="1"/>
  <c r="Z72" i="9"/>
  <c r="V72" i="9"/>
  <c r="W72" i="9" s="1"/>
  <c r="X72" i="9" s="1"/>
  <c r="Y72" i="9" s="1"/>
  <c r="U72" i="9"/>
  <c r="T72" i="9"/>
  <c r="T75" i="9"/>
  <c r="Y71" i="9"/>
  <c r="Z71" i="9" s="1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K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O75" i="9"/>
  <c r="P75" i="9"/>
  <c r="Q75" i="9"/>
  <c r="R75" i="9"/>
  <c r="S75" i="9"/>
  <c r="L75" i="9"/>
  <c r="M75" i="9"/>
  <c r="N75" i="9"/>
  <c r="K75" i="9"/>
  <c r="L71" i="9"/>
  <c r="M71" i="9"/>
  <c r="N71" i="9"/>
  <c r="O71" i="9"/>
  <c r="P71" i="9"/>
  <c r="Q71" i="9" s="1"/>
  <c r="R71" i="9" s="1"/>
  <c r="S71" i="9" s="1"/>
  <c r="T71" i="9" s="1"/>
  <c r="U71" i="9" s="1"/>
  <c r="V71" i="9" s="1"/>
  <c r="W71" i="9" s="1"/>
  <c r="X71" i="9" s="1"/>
  <c r="K71" i="9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K150" i="2"/>
  <c r="K148" i="2"/>
  <c r="U163" i="23"/>
  <c r="V163" i="23" s="1"/>
  <c r="W163" i="23" s="1"/>
  <c r="X163" i="23" s="1"/>
  <c r="Y163" i="23" s="1"/>
  <c r="Z163" i="23" s="1"/>
  <c r="AA163" i="23" s="1"/>
  <c r="AB163" i="23" s="1"/>
  <c r="AC163" i="23" s="1"/>
  <c r="AD163" i="23" s="1"/>
  <c r="AE163" i="23" s="1"/>
  <c r="AF163" i="23" s="1"/>
  <c r="AG163" i="23" s="1"/>
  <c r="AH163" i="23" s="1"/>
  <c r="AI163" i="23" s="1"/>
  <c r="AJ163" i="23" s="1"/>
  <c r="AK163" i="23" s="1"/>
  <c r="AL163" i="23" s="1"/>
  <c r="AM163" i="23" s="1"/>
  <c r="AN163" i="23" s="1"/>
  <c r="AO163" i="23" s="1"/>
  <c r="AP163" i="23" s="1"/>
  <c r="AQ163" i="23" s="1"/>
  <c r="AR163" i="23" s="1"/>
  <c r="AS163" i="23" s="1"/>
  <c r="AT163" i="23" s="1"/>
  <c r="AU163" i="23" s="1"/>
  <c r="AV163" i="23" s="1"/>
  <c r="AW163" i="23" s="1"/>
  <c r="AX163" i="23" s="1"/>
  <c r="AY163" i="23" s="1"/>
  <c r="AZ163" i="23" s="1"/>
  <c r="BA163" i="23" s="1"/>
  <c r="BB163" i="23" s="1"/>
  <c r="BC163" i="23" s="1"/>
  <c r="BD163" i="23" s="1"/>
  <c r="BE163" i="23" s="1"/>
  <c r="BF163" i="23" s="1"/>
  <c r="BG163" i="23" s="1"/>
  <c r="BH163" i="23" s="1"/>
  <c r="BI163" i="23" s="1"/>
  <c r="BJ163" i="23" s="1"/>
  <c r="BK163" i="23" s="1"/>
  <c r="BL163" i="23" s="1"/>
  <c r="BM163" i="23" s="1"/>
  <c r="T163" i="23"/>
  <c r="L163" i="23"/>
  <c r="M163" i="23" s="1"/>
  <c r="N163" i="23" s="1"/>
  <c r="O163" i="23" s="1"/>
  <c r="P163" i="23" s="1"/>
  <c r="Q163" i="23" s="1"/>
  <c r="R163" i="23" s="1"/>
  <c r="S163" i="23" s="1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AU24" i="8"/>
  <c r="AV24" i="8"/>
  <c r="AW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O24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O23" i="8"/>
  <c r="Q21" i="8"/>
  <c r="R21" i="8" s="1"/>
  <c r="S21" i="8" s="1"/>
  <c r="T21" i="8" s="1"/>
  <c r="U21" i="8" s="1"/>
  <c r="V21" i="8" s="1"/>
  <c r="W21" i="8" s="1"/>
  <c r="X21" i="8" s="1"/>
  <c r="Y21" i="8" s="1"/>
  <c r="Z21" i="8" s="1"/>
  <c r="AA21" i="8" s="1"/>
  <c r="AB21" i="8" s="1"/>
  <c r="AC21" i="8" s="1"/>
  <c r="AD21" i="8" s="1"/>
  <c r="AE21" i="8" s="1"/>
  <c r="AF21" i="8" s="1"/>
  <c r="AG21" i="8" s="1"/>
  <c r="AH21" i="8" s="1"/>
  <c r="AI21" i="8" s="1"/>
  <c r="AJ21" i="8" s="1"/>
  <c r="AK21" i="8" s="1"/>
  <c r="AL21" i="8" s="1"/>
  <c r="AM21" i="8" s="1"/>
  <c r="AN21" i="8" s="1"/>
  <c r="AO21" i="8" s="1"/>
  <c r="AP21" i="8" s="1"/>
  <c r="AQ21" i="8" s="1"/>
  <c r="AR21" i="8" s="1"/>
  <c r="AS21" i="8" s="1"/>
  <c r="AT21" i="8" s="1"/>
  <c r="AU21" i="8" s="1"/>
  <c r="AV21" i="8" s="1"/>
  <c r="AW21" i="8" s="1"/>
  <c r="AX21" i="8" s="1"/>
  <c r="AY21" i="8" s="1"/>
  <c r="AZ21" i="8" s="1"/>
  <c r="BA21" i="8" s="1"/>
  <c r="BB21" i="8" s="1"/>
  <c r="BC21" i="8" s="1"/>
  <c r="BD21" i="8" s="1"/>
  <c r="BE21" i="8" s="1"/>
  <c r="BF21" i="8" s="1"/>
  <c r="BG21" i="8" s="1"/>
  <c r="BH21" i="8" s="1"/>
  <c r="BI21" i="8" s="1"/>
  <c r="BJ21" i="8" s="1"/>
  <c r="BK21" i="8" s="1"/>
  <c r="BL21" i="8" s="1"/>
  <c r="O21" i="8"/>
  <c r="P21" i="8" s="1"/>
  <c r="K23" i="21"/>
  <c r="J23" i="21"/>
  <c r="J24" i="21"/>
  <c r="AN75" i="17" l="1"/>
  <c r="AN139" i="17" s="1"/>
  <c r="AO71" i="17"/>
  <c r="AN135" i="17"/>
  <c r="Z75" i="17"/>
  <c r="Z139" i="17" s="1"/>
  <c r="AA71" i="17"/>
  <c r="Z135" i="17"/>
  <c r="O140" i="12"/>
  <c r="U75" i="9"/>
  <c r="AA71" i="9"/>
  <c r="AM166" i="8"/>
  <c r="AN166" i="8"/>
  <c r="AO166" i="8"/>
  <c r="AP166" i="8" s="1"/>
  <c r="AQ166" i="8" s="1"/>
  <c r="AR166" i="8" s="1"/>
  <c r="AM167" i="8"/>
  <c r="AN167" i="8" s="1"/>
  <c r="AO167" i="8" s="1"/>
  <c r="AP167" i="8" s="1"/>
  <c r="AQ167" i="8" s="1"/>
  <c r="AR167" i="8" s="1"/>
  <c r="AM168" i="8"/>
  <c r="AN168" i="8"/>
  <c r="AO168" i="8"/>
  <c r="AP168" i="8" s="1"/>
  <c r="AQ168" i="8" s="1"/>
  <c r="AR168" i="8" s="1"/>
  <c r="U167" i="8"/>
  <c r="V167" i="8" s="1"/>
  <c r="W167" i="8" s="1"/>
  <c r="X167" i="8" s="1"/>
  <c r="Y167" i="8" s="1"/>
  <c r="Z167" i="8" s="1"/>
  <c r="AA167" i="8" s="1"/>
  <c r="AB167" i="8" s="1"/>
  <c r="AC167" i="8" s="1"/>
  <c r="AD167" i="8" s="1"/>
  <c r="AE167" i="8" s="1"/>
  <c r="AF167" i="8" s="1"/>
  <c r="AG167" i="8" s="1"/>
  <c r="AH167" i="8" s="1"/>
  <c r="AI167" i="8" s="1"/>
  <c r="AJ167" i="8" s="1"/>
  <c r="AK167" i="8" s="1"/>
  <c r="AL167" i="8" s="1"/>
  <c r="T167" i="8"/>
  <c r="T168" i="8"/>
  <c r="U168" i="8" s="1"/>
  <c r="V168" i="8" s="1"/>
  <c r="W168" i="8" s="1"/>
  <c r="X168" i="8" s="1"/>
  <c r="Y168" i="8" s="1"/>
  <c r="Z168" i="8" s="1"/>
  <c r="AA168" i="8" s="1"/>
  <c r="AB168" i="8" s="1"/>
  <c r="AC168" i="8" s="1"/>
  <c r="AD168" i="8" s="1"/>
  <c r="AE168" i="8" s="1"/>
  <c r="AF168" i="8" s="1"/>
  <c r="AG168" i="8" s="1"/>
  <c r="AH168" i="8" s="1"/>
  <c r="AI168" i="8" s="1"/>
  <c r="AJ168" i="8" s="1"/>
  <c r="AK168" i="8" s="1"/>
  <c r="AL168" i="8" s="1"/>
  <c r="T166" i="8"/>
  <c r="U166" i="8" s="1"/>
  <c r="V166" i="8" s="1"/>
  <c r="W166" i="8" s="1"/>
  <c r="X166" i="8" s="1"/>
  <c r="Y166" i="8" s="1"/>
  <c r="Z166" i="8" s="1"/>
  <c r="AA166" i="8" s="1"/>
  <c r="AB166" i="8" s="1"/>
  <c r="AC166" i="8" s="1"/>
  <c r="AD166" i="8" s="1"/>
  <c r="AE166" i="8" s="1"/>
  <c r="AF166" i="8" s="1"/>
  <c r="AG166" i="8" s="1"/>
  <c r="AH166" i="8" s="1"/>
  <c r="AI166" i="8" s="1"/>
  <c r="AJ166" i="8" s="1"/>
  <c r="AK166" i="8" s="1"/>
  <c r="AL166" i="8" s="1"/>
  <c r="T115" i="8"/>
  <c r="T116" i="8"/>
  <c r="U116" i="8" s="1"/>
  <c r="V116" i="8" s="1"/>
  <c r="W116" i="8" s="1"/>
  <c r="X116" i="8" s="1"/>
  <c r="Y116" i="8" s="1"/>
  <c r="Z116" i="8" s="1"/>
  <c r="AA116" i="8" s="1"/>
  <c r="AB116" i="8" s="1"/>
  <c r="AC116" i="8" s="1"/>
  <c r="AD116" i="8" s="1"/>
  <c r="AE116" i="8" s="1"/>
  <c r="AF116" i="8" s="1"/>
  <c r="AG116" i="8" s="1"/>
  <c r="AH116" i="8" s="1"/>
  <c r="AI116" i="8" s="1"/>
  <c r="AJ116" i="8" s="1"/>
  <c r="AK116" i="8" s="1"/>
  <c r="AL116" i="8" s="1"/>
  <c r="AM116" i="8" s="1"/>
  <c r="AN116" i="8" s="1"/>
  <c r="AO116" i="8" s="1"/>
  <c r="AP116" i="8" s="1"/>
  <c r="AQ116" i="8" s="1"/>
  <c r="AR116" i="8" s="1"/>
  <c r="AS116" i="8" s="1"/>
  <c r="AT116" i="8" s="1"/>
  <c r="AU116" i="8" s="1"/>
  <c r="AV116" i="8" s="1"/>
  <c r="AW116" i="8" s="1"/>
  <c r="AX116" i="8" s="1"/>
  <c r="AY116" i="8" s="1"/>
  <c r="AZ116" i="8" s="1"/>
  <c r="BA116" i="8" s="1"/>
  <c r="BB116" i="8" s="1"/>
  <c r="BC116" i="8" s="1"/>
  <c r="BD116" i="8" s="1"/>
  <c r="BE116" i="8" s="1"/>
  <c r="BF116" i="8" s="1"/>
  <c r="BG116" i="8" s="1"/>
  <c r="BH116" i="8" s="1"/>
  <c r="BI116" i="8" s="1"/>
  <c r="BJ116" i="8" s="1"/>
  <c r="BK116" i="8" s="1"/>
  <c r="BL116" i="8" s="1"/>
  <c r="T117" i="8"/>
  <c r="U117" i="8" s="1"/>
  <c r="V117" i="8" s="1"/>
  <c r="W117" i="8" s="1"/>
  <c r="X117" i="8" s="1"/>
  <c r="Y117" i="8" s="1"/>
  <c r="Z117" i="8" s="1"/>
  <c r="AA117" i="8" s="1"/>
  <c r="AB117" i="8" s="1"/>
  <c r="AC117" i="8" s="1"/>
  <c r="AD117" i="8" s="1"/>
  <c r="AE117" i="8" s="1"/>
  <c r="AF117" i="8" s="1"/>
  <c r="AG117" i="8" s="1"/>
  <c r="AH117" i="8" s="1"/>
  <c r="AI117" i="8" s="1"/>
  <c r="AJ117" i="8" s="1"/>
  <c r="AK117" i="8" s="1"/>
  <c r="AL117" i="8" s="1"/>
  <c r="AM117" i="8" s="1"/>
  <c r="AN117" i="8" s="1"/>
  <c r="AO117" i="8" s="1"/>
  <c r="AP117" i="8" s="1"/>
  <c r="AQ117" i="8" s="1"/>
  <c r="AR117" i="8" s="1"/>
  <c r="AS117" i="8" s="1"/>
  <c r="AT117" i="8" s="1"/>
  <c r="AU117" i="8" s="1"/>
  <c r="AV117" i="8" s="1"/>
  <c r="AW117" i="8" s="1"/>
  <c r="AX117" i="8" s="1"/>
  <c r="AY117" i="8" s="1"/>
  <c r="AZ117" i="8" s="1"/>
  <c r="BA117" i="8" s="1"/>
  <c r="BB117" i="8" s="1"/>
  <c r="BC117" i="8" s="1"/>
  <c r="BD117" i="8" s="1"/>
  <c r="BE117" i="8" s="1"/>
  <c r="BF117" i="8" s="1"/>
  <c r="BG117" i="8" s="1"/>
  <c r="BH117" i="8" s="1"/>
  <c r="BI117" i="8" s="1"/>
  <c r="BJ117" i="8" s="1"/>
  <c r="BK117" i="8" s="1"/>
  <c r="BL117" i="8" s="1"/>
  <c r="S115" i="8"/>
  <c r="S116" i="8"/>
  <c r="S117" i="8"/>
  <c r="T174" i="8"/>
  <c r="U174" i="8" s="1"/>
  <c r="V174" i="8" s="1"/>
  <c r="W174" i="8" s="1"/>
  <c r="X174" i="8" s="1"/>
  <c r="Y174" i="8" s="1"/>
  <c r="Z174" i="8" s="1"/>
  <c r="AA174" i="8" s="1"/>
  <c r="AB174" i="8" s="1"/>
  <c r="AC174" i="8" s="1"/>
  <c r="AD174" i="8" s="1"/>
  <c r="AE174" i="8" s="1"/>
  <c r="AF174" i="8" s="1"/>
  <c r="AG174" i="8" s="1"/>
  <c r="AH174" i="8" s="1"/>
  <c r="AI174" i="8" s="1"/>
  <c r="AJ174" i="8" s="1"/>
  <c r="AK174" i="8" s="1"/>
  <c r="AL174" i="8" s="1"/>
  <c r="AM174" i="8" s="1"/>
  <c r="AN174" i="8" s="1"/>
  <c r="AO174" i="8" s="1"/>
  <c r="AP174" i="8" s="1"/>
  <c r="AQ174" i="8" s="1"/>
  <c r="AR174" i="8" s="1"/>
  <c r="AS174" i="8" s="1"/>
  <c r="AT174" i="8" s="1"/>
  <c r="AU174" i="8" s="1"/>
  <c r="AV174" i="8" s="1"/>
  <c r="AW174" i="8" s="1"/>
  <c r="AX174" i="8" s="1"/>
  <c r="AY174" i="8" s="1"/>
  <c r="AZ174" i="8" s="1"/>
  <c r="BA174" i="8" s="1"/>
  <c r="BB174" i="8" s="1"/>
  <c r="BC174" i="8" s="1"/>
  <c r="BD174" i="8" s="1"/>
  <c r="BE174" i="8" s="1"/>
  <c r="BF174" i="8" s="1"/>
  <c r="BG174" i="8" s="1"/>
  <c r="BH174" i="8" s="1"/>
  <c r="BI174" i="8" s="1"/>
  <c r="BJ174" i="8" s="1"/>
  <c r="BK174" i="8" s="1"/>
  <c r="BL174" i="8" s="1"/>
  <c r="S174" i="8"/>
  <c r="S175" i="8"/>
  <c r="K174" i="8"/>
  <c r="L174" i="8" s="1"/>
  <c r="M174" i="8" s="1"/>
  <c r="N174" i="8" s="1"/>
  <c r="O174" i="8" s="1"/>
  <c r="P174" i="8" s="1"/>
  <c r="Q174" i="8" s="1"/>
  <c r="R174" i="8" s="1"/>
  <c r="K175" i="8"/>
  <c r="L175" i="8" s="1"/>
  <c r="M175" i="8" s="1"/>
  <c r="N175" i="8" s="1"/>
  <c r="O175" i="8" s="1"/>
  <c r="P175" i="8" s="1"/>
  <c r="Q175" i="8" s="1"/>
  <c r="R175" i="8" s="1"/>
  <c r="L124" i="8"/>
  <c r="M124" i="8" s="1"/>
  <c r="N124" i="8" s="1"/>
  <c r="O124" i="8" s="1"/>
  <c r="P124" i="8" s="1"/>
  <c r="Q124" i="8" s="1"/>
  <c r="R124" i="8" s="1"/>
  <c r="S124" i="8" s="1"/>
  <c r="T124" i="8" s="1"/>
  <c r="U124" i="8" s="1"/>
  <c r="V124" i="8" s="1"/>
  <c r="W124" i="8" s="1"/>
  <c r="X124" i="8" s="1"/>
  <c r="Y124" i="8" s="1"/>
  <c r="Z124" i="8" s="1"/>
  <c r="AA124" i="8" s="1"/>
  <c r="AB124" i="8" s="1"/>
  <c r="AC124" i="8" s="1"/>
  <c r="AD124" i="8" s="1"/>
  <c r="AE124" i="8" s="1"/>
  <c r="AF124" i="8" s="1"/>
  <c r="AG124" i="8" s="1"/>
  <c r="AH124" i="8" s="1"/>
  <c r="AI124" i="8" s="1"/>
  <c r="AJ124" i="8" s="1"/>
  <c r="AK124" i="8" s="1"/>
  <c r="AL124" i="8" s="1"/>
  <c r="AM124" i="8" s="1"/>
  <c r="AN124" i="8" s="1"/>
  <c r="AO124" i="8" s="1"/>
  <c r="AP124" i="8" s="1"/>
  <c r="AQ124" i="8" s="1"/>
  <c r="AR124" i="8" s="1"/>
  <c r="AS124" i="8" s="1"/>
  <c r="AT124" i="8" s="1"/>
  <c r="AU124" i="8" s="1"/>
  <c r="AV124" i="8" s="1"/>
  <c r="AW124" i="8" s="1"/>
  <c r="AX124" i="8" s="1"/>
  <c r="AY124" i="8" s="1"/>
  <c r="AZ124" i="8" s="1"/>
  <c r="BA124" i="8" s="1"/>
  <c r="BB124" i="8" s="1"/>
  <c r="BC124" i="8" s="1"/>
  <c r="BD124" i="8" s="1"/>
  <c r="BE124" i="8" s="1"/>
  <c r="BF124" i="8" s="1"/>
  <c r="BG124" i="8" s="1"/>
  <c r="BH124" i="8" s="1"/>
  <c r="BI124" i="8" s="1"/>
  <c r="BJ124" i="8" s="1"/>
  <c r="BK124" i="8" s="1"/>
  <c r="BL124" i="8" s="1"/>
  <c r="K123" i="8"/>
  <c r="L123" i="8" s="1"/>
  <c r="M123" i="8" s="1"/>
  <c r="N123" i="8" s="1"/>
  <c r="O123" i="8" s="1"/>
  <c r="P123" i="8" s="1"/>
  <c r="Q123" i="8" s="1"/>
  <c r="R123" i="8" s="1"/>
  <c r="S123" i="8" s="1"/>
  <c r="T123" i="8" s="1"/>
  <c r="U123" i="8" s="1"/>
  <c r="V123" i="8" s="1"/>
  <c r="W123" i="8" s="1"/>
  <c r="X123" i="8" s="1"/>
  <c r="Y123" i="8" s="1"/>
  <c r="Z123" i="8" s="1"/>
  <c r="AA123" i="8" s="1"/>
  <c r="AB123" i="8" s="1"/>
  <c r="AC123" i="8" s="1"/>
  <c r="AD123" i="8" s="1"/>
  <c r="AE123" i="8" s="1"/>
  <c r="AF123" i="8" s="1"/>
  <c r="AG123" i="8" s="1"/>
  <c r="AH123" i="8" s="1"/>
  <c r="AI123" i="8" s="1"/>
  <c r="AJ123" i="8" s="1"/>
  <c r="AK123" i="8" s="1"/>
  <c r="AL123" i="8" s="1"/>
  <c r="AM123" i="8" s="1"/>
  <c r="AN123" i="8" s="1"/>
  <c r="AO123" i="8" s="1"/>
  <c r="AP123" i="8" s="1"/>
  <c r="AQ123" i="8" s="1"/>
  <c r="AR123" i="8" s="1"/>
  <c r="AS123" i="8" s="1"/>
  <c r="AT123" i="8" s="1"/>
  <c r="AU123" i="8" s="1"/>
  <c r="AV123" i="8" s="1"/>
  <c r="AW123" i="8" s="1"/>
  <c r="AX123" i="8" s="1"/>
  <c r="AY123" i="8" s="1"/>
  <c r="AZ123" i="8" s="1"/>
  <c r="BA123" i="8" s="1"/>
  <c r="BB123" i="8" s="1"/>
  <c r="BC123" i="8" s="1"/>
  <c r="BD123" i="8" s="1"/>
  <c r="BE123" i="8" s="1"/>
  <c r="BF123" i="8" s="1"/>
  <c r="BG123" i="8" s="1"/>
  <c r="BH123" i="8" s="1"/>
  <c r="BI123" i="8" s="1"/>
  <c r="BJ123" i="8" s="1"/>
  <c r="BK123" i="8" s="1"/>
  <c r="BL123" i="8" s="1"/>
  <c r="K124" i="8"/>
  <c r="K121" i="8"/>
  <c r="L121" i="8" s="1"/>
  <c r="M121" i="8" s="1"/>
  <c r="N121" i="8" s="1"/>
  <c r="O121" i="8" s="1"/>
  <c r="P121" i="8" s="1"/>
  <c r="Q121" i="8" s="1"/>
  <c r="R121" i="8" s="1"/>
  <c r="S121" i="8" s="1"/>
  <c r="T121" i="8" s="1"/>
  <c r="U121" i="8" s="1"/>
  <c r="V121" i="8" s="1"/>
  <c r="W121" i="8" s="1"/>
  <c r="X121" i="8" s="1"/>
  <c r="Y121" i="8" s="1"/>
  <c r="Z121" i="8" s="1"/>
  <c r="AA121" i="8" s="1"/>
  <c r="AB121" i="8" s="1"/>
  <c r="AC121" i="8" s="1"/>
  <c r="AD121" i="8" s="1"/>
  <c r="AE121" i="8" s="1"/>
  <c r="AF121" i="8" s="1"/>
  <c r="AG121" i="8" s="1"/>
  <c r="AH121" i="8" s="1"/>
  <c r="AI121" i="8" s="1"/>
  <c r="AJ121" i="8" s="1"/>
  <c r="AK121" i="8" s="1"/>
  <c r="AL121" i="8" s="1"/>
  <c r="AM121" i="8" s="1"/>
  <c r="AN121" i="8" s="1"/>
  <c r="AO121" i="8" s="1"/>
  <c r="AP121" i="8" s="1"/>
  <c r="AQ121" i="8" s="1"/>
  <c r="AR121" i="8" s="1"/>
  <c r="AS121" i="8" s="1"/>
  <c r="AT121" i="8" s="1"/>
  <c r="AU121" i="8" s="1"/>
  <c r="AV121" i="8" s="1"/>
  <c r="AW121" i="8" s="1"/>
  <c r="AX121" i="8" s="1"/>
  <c r="AY121" i="8" s="1"/>
  <c r="AZ121" i="8" s="1"/>
  <c r="BA121" i="8" s="1"/>
  <c r="BB121" i="8" s="1"/>
  <c r="BC121" i="8" s="1"/>
  <c r="BD121" i="8" s="1"/>
  <c r="BE121" i="8" s="1"/>
  <c r="BF121" i="8" s="1"/>
  <c r="BG121" i="8" s="1"/>
  <c r="BH121" i="8" s="1"/>
  <c r="BI121" i="8" s="1"/>
  <c r="BJ121" i="8" s="1"/>
  <c r="BK121" i="8" s="1"/>
  <c r="BL121" i="8" s="1"/>
  <c r="K115" i="8"/>
  <c r="L115" i="8"/>
  <c r="M115" i="8"/>
  <c r="N115" i="8" s="1"/>
  <c r="O115" i="8" s="1"/>
  <c r="P115" i="8" s="1"/>
  <c r="Q115" i="8" s="1"/>
  <c r="R115" i="8" s="1"/>
  <c r="K117" i="8"/>
  <c r="L117" i="8"/>
  <c r="M117" i="8"/>
  <c r="N117" i="8" s="1"/>
  <c r="O117" i="8" s="1"/>
  <c r="P117" i="8" s="1"/>
  <c r="Q117" i="8" s="1"/>
  <c r="R117" i="8" s="1"/>
  <c r="K116" i="8"/>
  <c r="L116" i="8" s="1"/>
  <c r="M116" i="8" s="1"/>
  <c r="N116" i="8" s="1"/>
  <c r="O116" i="8" s="1"/>
  <c r="P116" i="8" s="1"/>
  <c r="Q116" i="8" s="1"/>
  <c r="R116" i="8" s="1"/>
  <c r="T175" i="8"/>
  <c r="U175" i="8" s="1"/>
  <c r="V175" i="8" s="1"/>
  <c r="W175" i="8" s="1"/>
  <c r="X175" i="8" s="1"/>
  <c r="Y175" i="8" s="1"/>
  <c r="Z175" i="8" s="1"/>
  <c r="AA175" i="8" s="1"/>
  <c r="AB175" i="8" s="1"/>
  <c r="AC175" i="8" s="1"/>
  <c r="AD175" i="8" s="1"/>
  <c r="AE175" i="8" s="1"/>
  <c r="AF175" i="8" s="1"/>
  <c r="AG175" i="8" s="1"/>
  <c r="AH175" i="8" s="1"/>
  <c r="AI175" i="8" s="1"/>
  <c r="AJ175" i="8" s="1"/>
  <c r="AK175" i="8" s="1"/>
  <c r="AL175" i="8" s="1"/>
  <c r="AM175" i="8" s="1"/>
  <c r="AN175" i="8" s="1"/>
  <c r="AO175" i="8" s="1"/>
  <c r="AP175" i="8" s="1"/>
  <c r="AQ175" i="8" s="1"/>
  <c r="AR175" i="8" s="1"/>
  <c r="AS175" i="8" s="1"/>
  <c r="AT175" i="8" s="1"/>
  <c r="AU175" i="8" s="1"/>
  <c r="AV175" i="8" s="1"/>
  <c r="AW175" i="8" s="1"/>
  <c r="AX175" i="8" s="1"/>
  <c r="AY175" i="8" s="1"/>
  <c r="AZ175" i="8" s="1"/>
  <c r="BA175" i="8" s="1"/>
  <c r="BB175" i="8" s="1"/>
  <c r="BC175" i="8" s="1"/>
  <c r="BD175" i="8" s="1"/>
  <c r="BE175" i="8" s="1"/>
  <c r="BF175" i="8" s="1"/>
  <c r="BG175" i="8" s="1"/>
  <c r="BH175" i="8" s="1"/>
  <c r="BI175" i="8" s="1"/>
  <c r="BJ175" i="8" s="1"/>
  <c r="BK175" i="8" s="1"/>
  <c r="BL175" i="8" s="1"/>
  <c r="AR170" i="9"/>
  <c r="AS170" i="9" s="1"/>
  <c r="AT170" i="9" s="1"/>
  <c r="AU170" i="9" s="1"/>
  <c r="AV170" i="9" s="1"/>
  <c r="AW170" i="9" s="1"/>
  <c r="AX170" i="9" s="1"/>
  <c r="AY170" i="9" s="1"/>
  <c r="AZ170" i="9" s="1"/>
  <c r="BA170" i="9" s="1"/>
  <c r="BB170" i="9" s="1"/>
  <c r="BC170" i="9" s="1"/>
  <c r="BD170" i="9" s="1"/>
  <c r="BE170" i="9" s="1"/>
  <c r="BF170" i="9" s="1"/>
  <c r="BG170" i="9" s="1"/>
  <c r="BH170" i="9" s="1"/>
  <c r="BI170" i="9" s="1"/>
  <c r="BJ170" i="9" s="1"/>
  <c r="BK170" i="9" s="1"/>
  <c r="BL170" i="9" s="1"/>
  <c r="S172" i="9"/>
  <c r="T172" i="9" s="1"/>
  <c r="U172" i="9" s="1"/>
  <c r="V172" i="9" s="1"/>
  <c r="W172" i="9" s="1"/>
  <c r="X172" i="9" s="1"/>
  <c r="Y172" i="9" s="1"/>
  <c r="Z172" i="9" s="1"/>
  <c r="AA172" i="9" s="1"/>
  <c r="AB172" i="9" s="1"/>
  <c r="AC172" i="9" s="1"/>
  <c r="AD172" i="9" s="1"/>
  <c r="AE172" i="9" s="1"/>
  <c r="AF172" i="9" s="1"/>
  <c r="AG172" i="9" s="1"/>
  <c r="AH172" i="9" s="1"/>
  <c r="AI172" i="9" s="1"/>
  <c r="AJ172" i="9" s="1"/>
  <c r="AK172" i="9" s="1"/>
  <c r="AL172" i="9" s="1"/>
  <c r="AM172" i="9" s="1"/>
  <c r="AN172" i="9" s="1"/>
  <c r="AO172" i="9" s="1"/>
  <c r="AP172" i="9" s="1"/>
  <c r="AQ172" i="9" s="1"/>
  <c r="AR172" i="9" s="1"/>
  <c r="AS172" i="9" s="1"/>
  <c r="AT172" i="9" s="1"/>
  <c r="AU172" i="9" s="1"/>
  <c r="AV172" i="9" s="1"/>
  <c r="AW172" i="9" s="1"/>
  <c r="AX172" i="9" s="1"/>
  <c r="AY172" i="9" s="1"/>
  <c r="AZ172" i="9" s="1"/>
  <c r="BA172" i="9" s="1"/>
  <c r="BB172" i="9" s="1"/>
  <c r="BC172" i="9" s="1"/>
  <c r="BD172" i="9" s="1"/>
  <c r="BE172" i="9" s="1"/>
  <c r="BF172" i="9" s="1"/>
  <c r="BG172" i="9" s="1"/>
  <c r="BH172" i="9" s="1"/>
  <c r="BI172" i="9" s="1"/>
  <c r="BJ172" i="9" s="1"/>
  <c r="BK172" i="9" s="1"/>
  <c r="BL172" i="9" s="1"/>
  <c r="S175" i="9"/>
  <c r="S174" i="9"/>
  <c r="V170" i="2"/>
  <c r="W170" i="2" s="1"/>
  <c r="X170" i="2" s="1"/>
  <c r="Y170" i="2" s="1"/>
  <c r="Z170" i="2" s="1"/>
  <c r="AA170" i="2" s="1"/>
  <c r="AB170" i="2" s="1"/>
  <c r="AC170" i="2" s="1"/>
  <c r="AD170" i="2" s="1"/>
  <c r="AE170" i="2" s="1"/>
  <c r="AF170" i="2" s="1"/>
  <c r="AG170" i="2" s="1"/>
  <c r="AH170" i="2" s="1"/>
  <c r="AI170" i="2" s="1"/>
  <c r="AJ170" i="2" s="1"/>
  <c r="AK170" i="2" s="1"/>
  <c r="AL170" i="2" s="1"/>
  <c r="AM170" i="2" s="1"/>
  <c r="AN170" i="2" s="1"/>
  <c r="AO170" i="2" s="1"/>
  <c r="AP170" i="2" s="1"/>
  <c r="AQ170" i="2" s="1"/>
  <c r="AR170" i="2" s="1"/>
  <c r="AS170" i="2" s="1"/>
  <c r="AT170" i="2" s="1"/>
  <c r="AU170" i="2" s="1"/>
  <c r="AV170" i="2" s="1"/>
  <c r="AW170" i="2" s="1"/>
  <c r="AX170" i="2" s="1"/>
  <c r="AY170" i="2" s="1"/>
  <c r="AZ170" i="2" s="1"/>
  <c r="BA170" i="2" s="1"/>
  <c r="BB170" i="2" s="1"/>
  <c r="BC170" i="2" s="1"/>
  <c r="BD170" i="2" s="1"/>
  <c r="BE170" i="2" s="1"/>
  <c r="BF170" i="2" s="1"/>
  <c r="BG170" i="2" s="1"/>
  <c r="BH170" i="2" s="1"/>
  <c r="BI170" i="2" s="1"/>
  <c r="BJ170" i="2" s="1"/>
  <c r="BK170" i="2" s="1"/>
  <c r="BL170" i="2" s="1"/>
  <c r="U175" i="2"/>
  <c r="V175" i="2"/>
  <c r="W175" i="2" s="1"/>
  <c r="X175" i="2" s="1"/>
  <c r="Y175" i="2" s="1"/>
  <c r="Z175" i="2" s="1"/>
  <c r="AA175" i="2" s="1"/>
  <c r="AB175" i="2" s="1"/>
  <c r="AC175" i="2" s="1"/>
  <c r="AD175" i="2" s="1"/>
  <c r="AE175" i="2" s="1"/>
  <c r="AF175" i="2" s="1"/>
  <c r="AG175" i="2" s="1"/>
  <c r="AH175" i="2" s="1"/>
  <c r="AI175" i="2" s="1"/>
  <c r="AJ175" i="2" s="1"/>
  <c r="AK175" i="2" s="1"/>
  <c r="AL175" i="2" s="1"/>
  <c r="AM175" i="2" s="1"/>
  <c r="AN175" i="2" s="1"/>
  <c r="AO175" i="2" s="1"/>
  <c r="AP175" i="2" s="1"/>
  <c r="AQ175" i="2" s="1"/>
  <c r="AR175" i="2" s="1"/>
  <c r="AS175" i="2" s="1"/>
  <c r="AT175" i="2" s="1"/>
  <c r="AU175" i="2" s="1"/>
  <c r="AV175" i="2" s="1"/>
  <c r="AW175" i="2" s="1"/>
  <c r="AX175" i="2" s="1"/>
  <c r="AY175" i="2" s="1"/>
  <c r="AZ175" i="2" s="1"/>
  <c r="BA175" i="2" s="1"/>
  <c r="BB175" i="2" s="1"/>
  <c r="BC175" i="2" s="1"/>
  <c r="BD175" i="2" s="1"/>
  <c r="BE175" i="2" s="1"/>
  <c r="BF175" i="2" s="1"/>
  <c r="BG175" i="2" s="1"/>
  <c r="BH175" i="2" s="1"/>
  <c r="BI175" i="2" s="1"/>
  <c r="BJ175" i="2" s="1"/>
  <c r="BK175" i="2" s="1"/>
  <c r="BL175" i="2" s="1"/>
  <c r="T174" i="2"/>
  <c r="U174" i="2" s="1"/>
  <c r="V174" i="2" s="1"/>
  <c r="W174" i="2" s="1"/>
  <c r="X174" i="2" s="1"/>
  <c r="Y174" i="2" s="1"/>
  <c r="Z174" i="2" s="1"/>
  <c r="AA174" i="2" s="1"/>
  <c r="AB174" i="2" s="1"/>
  <c r="AC174" i="2" s="1"/>
  <c r="AD174" i="2" s="1"/>
  <c r="AE174" i="2" s="1"/>
  <c r="AF174" i="2" s="1"/>
  <c r="AG174" i="2" s="1"/>
  <c r="AH174" i="2" s="1"/>
  <c r="AI174" i="2" s="1"/>
  <c r="AJ174" i="2" s="1"/>
  <c r="AK174" i="2" s="1"/>
  <c r="AL174" i="2" s="1"/>
  <c r="AM174" i="2" s="1"/>
  <c r="AN174" i="2" s="1"/>
  <c r="AO174" i="2" s="1"/>
  <c r="AP174" i="2" s="1"/>
  <c r="AQ174" i="2" s="1"/>
  <c r="AR174" i="2" s="1"/>
  <c r="AS174" i="2" s="1"/>
  <c r="AT174" i="2" s="1"/>
  <c r="AU174" i="2" s="1"/>
  <c r="AV174" i="2" s="1"/>
  <c r="AW174" i="2" s="1"/>
  <c r="AX174" i="2" s="1"/>
  <c r="AY174" i="2" s="1"/>
  <c r="AZ174" i="2" s="1"/>
  <c r="BA174" i="2" s="1"/>
  <c r="BB174" i="2" s="1"/>
  <c r="BC174" i="2" s="1"/>
  <c r="BD174" i="2" s="1"/>
  <c r="BE174" i="2" s="1"/>
  <c r="BF174" i="2" s="1"/>
  <c r="BG174" i="2" s="1"/>
  <c r="BH174" i="2" s="1"/>
  <c r="BI174" i="2" s="1"/>
  <c r="BJ174" i="2" s="1"/>
  <c r="BK174" i="2" s="1"/>
  <c r="BL174" i="2" s="1"/>
  <c r="T175" i="2"/>
  <c r="T176" i="2"/>
  <c r="U176" i="2" s="1"/>
  <c r="V176" i="2" s="1"/>
  <c r="W176" i="2" s="1"/>
  <c r="X176" i="2" s="1"/>
  <c r="Y176" i="2" s="1"/>
  <c r="Z176" i="2" s="1"/>
  <c r="AA176" i="2" s="1"/>
  <c r="AB176" i="2" s="1"/>
  <c r="AC176" i="2" s="1"/>
  <c r="AD176" i="2" s="1"/>
  <c r="AE176" i="2" s="1"/>
  <c r="AF176" i="2" s="1"/>
  <c r="AG176" i="2" s="1"/>
  <c r="AH176" i="2" s="1"/>
  <c r="AI176" i="2" s="1"/>
  <c r="AJ176" i="2" s="1"/>
  <c r="AK176" i="2" s="1"/>
  <c r="AL176" i="2" s="1"/>
  <c r="AM176" i="2" s="1"/>
  <c r="AN176" i="2" s="1"/>
  <c r="AO176" i="2" s="1"/>
  <c r="AP176" i="2" s="1"/>
  <c r="AQ176" i="2" s="1"/>
  <c r="AR176" i="2" s="1"/>
  <c r="AS176" i="2" s="1"/>
  <c r="AT176" i="2" s="1"/>
  <c r="AU176" i="2" s="1"/>
  <c r="AV176" i="2" s="1"/>
  <c r="AW176" i="2" s="1"/>
  <c r="AX176" i="2" s="1"/>
  <c r="AY176" i="2" s="1"/>
  <c r="AZ176" i="2" s="1"/>
  <c r="BA176" i="2" s="1"/>
  <c r="BB176" i="2" s="1"/>
  <c r="BC176" i="2" s="1"/>
  <c r="BD176" i="2" s="1"/>
  <c r="BE176" i="2" s="1"/>
  <c r="BF176" i="2" s="1"/>
  <c r="BG176" i="2" s="1"/>
  <c r="BH176" i="2" s="1"/>
  <c r="BI176" i="2" s="1"/>
  <c r="BJ176" i="2" s="1"/>
  <c r="BK176" i="2" s="1"/>
  <c r="BL176" i="2" s="1"/>
  <c r="U115" i="8"/>
  <c r="V115" i="8" s="1"/>
  <c r="W115" i="8" s="1"/>
  <c r="X115" i="8" s="1"/>
  <c r="Y115" i="8" s="1"/>
  <c r="Z115" i="8" s="1"/>
  <c r="AA115" i="8" s="1"/>
  <c r="AB115" i="8" s="1"/>
  <c r="AC115" i="8" s="1"/>
  <c r="AD115" i="8" s="1"/>
  <c r="AE115" i="8" s="1"/>
  <c r="AF115" i="8" s="1"/>
  <c r="AG115" i="8" s="1"/>
  <c r="AH115" i="8" s="1"/>
  <c r="AI115" i="8" s="1"/>
  <c r="AJ115" i="8" s="1"/>
  <c r="AK115" i="8" s="1"/>
  <c r="AL115" i="8" s="1"/>
  <c r="AM115" i="8" s="1"/>
  <c r="AN115" i="8" s="1"/>
  <c r="AO115" i="8" s="1"/>
  <c r="AP115" i="8" s="1"/>
  <c r="AQ115" i="8" s="1"/>
  <c r="AR115" i="8" s="1"/>
  <c r="AS115" i="8" s="1"/>
  <c r="AT115" i="8" s="1"/>
  <c r="AU115" i="8" s="1"/>
  <c r="AV115" i="8" s="1"/>
  <c r="AW115" i="8" s="1"/>
  <c r="AX115" i="8" s="1"/>
  <c r="AY115" i="8" s="1"/>
  <c r="AZ115" i="8" s="1"/>
  <c r="BA115" i="8" s="1"/>
  <c r="BB115" i="8" s="1"/>
  <c r="BC115" i="8" s="1"/>
  <c r="BD115" i="8" s="1"/>
  <c r="BE115" i="8" s="1"/>
  <c r="BF115" i="8" s="1"/>
  <c r="BG115" i="8" s="1"/>
  <c r="BH115" i="8" s="1"/>
  <c r="BI115" i="8" s="1"/>
  <c r="BJ115" i="8" s="1"/>
  <c r="BK115" i="8" s="1"/>
  <c r="BL115" i="8" s="1"/>
  <c r="K120" i="18"/>
  <c r="L120" i="18" s="1"/>
  <c r="M120" i="18" s="1"/>
  <c r="N120" i="18" s="1"/>
  <c r="O120" i="18" s="1"/>
  <c r="P120" i="18" s="1"/>
  <c r="Q120" i="18" s="1"/>
  <c r="R120" i="18" s="1"/>
  <c r="S120" i="18" s="1"/>
  <c r="T120" i="18" s="1"/>
  <c r="U120" i="18" s="1"/>
  <c r="V120" i="18" s="1"/>
  <c r="W120" i="18" s="1"/>
  <c r="X120" i="18" s="1"/>
  <c r="Y120" i="18" s="1"/>
  <c r="Z120" i="18" s="1"/>
  <c r="AA120" i="18" s="1"/>
  <c r="AB120" i="18" s="1"/>
  <c r="AC120" i="18" s="1"/>
  <c r="AD120" i="18" s="1"/>
  <c r="AE120" i="18" s="1"/>
  <c r="AF120" i="18" s="1"/>
  <c r="AG120" i="18" s="1"/>
  <c r="AH120" i="18" s="1"/>
  <c r="AI120" i="18" s="1"/>
  <c r="AJ120" i="18" s="1"/>
  <c r="AK120" i="18" s="1"/>
  <c r="AL120" i="18" s="1"/>
  <c r="AM120" i="18" s="1"/>
  <c r="AN120" i="18" s="1"/>
  <c r="AO120" i="18" s="1"/>
  <c r="AP120" i="18" s="1"/>
  <c r="AQ120" i="18" s="1"/>
  <c r="AR120" i="18" s="1"/>
  <c r="AS120" i="18" s="1"/>
  <c r="AT120" i="18" s="1"/>
  <c r="AU120" i="18" s="1"/>
  <c r="AV120" i="18" s="1"/>
  <c r="AW120" i="18" s="1"/>
  <c r="AX120" i="18" s="1"/>
  <c r="AY120" i="18" s="1"/>
  <c r="AZ120" i="18" s="1"/>
  <c r="BA120" i="18" s="1"/>
  <c r="BB120" i="18" s="1"/>
  <c r="BC120" i="18" s="1"/>
  <c r="BD120" i="18" s="1"/>
  <c r="BE120" i="18" s="1"/>
  <c r="BF120" i="18" s="1"/>
  <c r="BG120" i="18" s="1"/>
  <c r="BH120" i="18" s="1"/>
  <c r="BI120" i="18" s="1"/>
  <c r="BJ120" i="18" s="1"/>
  <c r="BK120" i="18" s="1"/>
  <c r="BL120" i="18" s="1"/>
  <c r="T175" i="11"/>
  <c r="U175" i="11" s="1"/>
  <c r="V175" i="11" s="1"/>
  <c r="W175" i="11" s="1"/>
  <c r="X175" i="11" s="1"/>
  <c r="Y175" i="11" s="1"/>
  <c r="Z175" i="11" s="1"/>
  <c r="AA175" i="11" s="1"/>
  <c r="AB175" i="11" s="1"/>
  <c r="AC175" i="11" s="1"/>
  <c r="AD175" i="11" s="1"/>
  <c r="AE175" i="11" s="1"/>
  <c r="AF175" i="11" s="1"/>
  <c r="AG175" i="11" s="1"/>
  <c r="AH175" i="11" s="1"/>
  <c r="AI175" i="11" s="1"/>
  <c r="AJ175" i="11" s="1"/>
  <c r="AK175" i="11" s="1"/>
  <c r="AL175" i="11" s="1"/>
  <c r="AM175" i="11" s="1"/>
  <c r="AN175" i="11" s="1"/>
  <c r="AO175" i="11" s="1"/>
  <c r="AP175" i="11" s="1"/>
  <c r="AQ175" i="11" s="1"/>
  <c r="AR175" i="11" s="1"/>
  <c r="AS175" i="11" s="1"/>
  <c r="AT175" i="11" s="1"/>
  <c r="AU175" i="11" s="1"/>
  <c r="AV175" i="11" s="1"/>
  <c r="AW175" i="11" s="1"/>
  <c r="AX175" i="11" s="1"/>
  <c r="AY175" i="11" s="1"/>
  <c r="AZ175" i="11" s="1"/>
  <c r="BA175" i="11" s="1"/>
  <c r="BB175" i="11" s="1"/>
  <c r="BC175" i="11" s="1"/>
  <c r="BD175" i="11" s="1"/>
  <c r="BE175" i="11" s="1"/>
  <c r="BF175" i="11" s="1"/>
  <c r="BG175" i="11" s="1"/>
  <c r="BH175" i="11" s="1"/>
  <c r="BI175" i="11" s="1"/>
  <c r="BJ175" i="11" s="1"/>
  <c r="BK175" i="11" s="1"/>
  <c r="BL175" i="11" s="1"/>
  <c r="T174" i="11"/>
  <c r="U174" i="11" s="1"/>
  <c r="V174" i="11" s="1"/>
  <c r="W174" i="11" s="1"/>
  <c r="X174" i="11" s="1"/>
  <c r="Y174" i="11" s="1"/>
  <c r="Z174" i="11" s="1"/>
  <c r="AA174" i="11" s="1"/>
  <c r="AB174" i="11" s="1"/>
  <c r="AC174" i="11" s="1"/>
  <c r="AD174" i="11" s="1"/>
  <c r="AE174" i="11" s="1"/>
  <c r="AF174" i="11" s="1"/>
  <c r="AG174" i="11" s="1"/>
  <c r="AH174" i="11" s="1"/>
  <c r="AI174" i="11" s="1"/>
  <c r="AJ174" i="11" s="1"/>
  <c r="AK174" i="11" s="1"/>
  <c r="AL174" i="11" s="1"/>
  <c r="AM174" i="11" s="1"/>
  <c r="AN174" i="11" s="1"/>
  <c r="AO174" i="11" s="1"/>
  <c r="AP174" i="11" s="1"/>
  <c r="AQ174" i="11" s="1"/>
  <c r="AR174" i="11" s="1"/>
  <c r="AS174" i="11" s="1"/>
  <c r="AT174" i="11" s="1"/>
  <c r="AU174" i="11" s="1"/>
  <c r="AV174" i="11" s="1"/>
  <c r="AW174" i="11" s="1"/>
  <c r="AX174" i="11" s="1"/>
  <c r="AY174" i="11" s="1"/>
  <c r="AZ174" i="11" s="1"/>
  <c r="BA174" i="11" s="1"/>
  <c r="BB174" i="11" s="1"/>
  <c r="BC174" i="11" s="1"/>
  <c r="BD174" i="11" s="1"/>
  <c r="BE174" i="11" s="1"/>
  <c r="BF174" i="11" s="1"/>
  <c r="BG174" i="11" s="1"/>
  <c r="BH174" i="11" s="1"/>
  <c r="BI174" i="11" s="1"/>
  <c r="BJ174" i="11" s="1"/>
  <c r="BK174" i="11" s="1"/>
  <c r="BL174" i="11" s="1"/>
  <c r="T171" i="11"/>
  <c r="U171" i="11" s="1"/>
  <c r="V171" i="11" s="1"/>
  <c r="W171" i="11" s="1"/>
  <c r="X171" i="11" s="1"/>
  <c r="Y171" i="11" s="1"/>
  <c r="Z171" i="11" s="1"/>
  <c r="AA171" i="11" s="1"/>
  <c r="AB171" i="11" s="1"/>
  <c r="AC171" i="11" s="1"/>
  <c r="AD171" i="11" s="1"/>
  <c r="AE171" i="11" s="1"/>
  <c r="AF171" i="11" s="1"/>
  <c r="AG171" i="11" s="1"/>
  <c r="AH171" i="11" s="1"/>
  <c r="AI171" i="11" s="1"/>
  <c r="AJ171" i="11" s="1"/>
  <c r="AK171" i="11" s="1"/>
  <c r="AL171" i="11" s="1"/>
  <c r="AM171" i="11" s="1"/>
  <c r="AN171" i="11" s="1"/>
  <c r="AO171" i="11" s="1"/>
  <c r="AP171" i="11" s="1"/>
  <c r="AQ171" i="11" s="1"/>
  <c r="AR171" i="11" s="1"/>
  <c r="AS171" i="11" s="1"/>
  <c r="AT171" i="11" s="1"/>
  <c r="AU171" i="11" s="1"/>
  <c r="AV171" i="11" s="1"/>
  <c r="AW171" i="11" s="1"/>
  <c r="AX171" i="11" s="1"/>
  <c r="AY171" i="11" s="1"/>
  <c r="AZ171" i="11" s="1"/>
  <c r="BA171" i="11" s="1"/>
  <c r="BB171" i="11" s="1"/>
  <c r="BC171" i="11" s="1"/>
  <c r="BD171" i="11" s="1"/>
  <c r="BE171" i="11" s="1"/>
  <c r="BF171" i="11" s="1"/>
  <c r="BG171" i="11" s="1"/>
  <c r="BH171" i="11" s="1"/>
  <c r="BI171" i="11" s="1"/>
  <c r="BJ171" i="11" s="1"/>
  <c r="BK171" i="11" s="1"/>
  <c r="BL171" i="11" s="1"/>
  <c r="U170" i="11"/>
  <c r="V170" i="11" s="1"/>
  <c r="W170" i="11" s="1"/>
  <c r="X170" i="11" s="1"/>
  <c r="Y170" i="11" s="1"/>
  <c r="Z170" i="11" s="1"/>
  <c r="AA170" i="11" s="1"/>
  <c r="AB170" i="11" s="1"/>
  <c r="AC170" i="11" s="1"/>
  <c r="AD170" i="11" s="1"/>
  <c r="AE170" i="11" s="1"/>
  <c r="AF170" i="11" s="1"/>
  <c r="AG170" i="11" s="1"/>
  <c r="AH170" i="11" s="1"/>
  <c r="AI170" i="11" s="1"/>
  <c r="AJ170" i="11" s="1"/>
  <c r="AK170" i="11" s="1"/>
  <c r="AL170" i="11" s="1"/>
  <c r="AM170" i="11" s="1"/>
  <c r="AN170" i="11" s="1"/>
  <c r="AO170" i="11" s="1"/>
  <c r="AP170" i="11" s="1"/>
  <c r="AQ170" i="11" s="1"/>
  <c r="AR170" i="11" s="1"/>
  <c r="AS170" i="11" s="1"/>
  <c r="AT170" i="11" s="1"/>
  <c r="AU170" i="11" s="1"/>
  <c r="AV170" i="11" s="1"/>
  <c r="AW170" i="11" s="1"/>
  <c r="AX170" i="11" s="1"/>
  <c r="AY170" i="11" s="1"/>
  <c r="AZ170" i="11" s="1"/>
  <c r="BA170" i="11" s="1"/>
  <c r="BB170" i="11" s="1"/>
  <c r="BC170" i="11" s="1"/>
  <c r="BD170" i="11" s="1"/>
  <c r="BE170" i="11" s="1"/>
  <c r="BF170" i="11" s="1"/>
  <c r="BG170" i="11" s="1"/>
  <c r="BH170" i="11" s="1"/>
  <c r="BI170" i="11" s="1"/>
  <c r="BJ170" i="11" s="1"/>
  <c r="BK170" i="11" s="1"/>
  <c r="BL170" i="11" s="1"/>
  <c r="T170" i="11"/>
  <c r="AC168" i="11"/>
  <c r="AD168" i="11" s="1"/>
  <c r="AE168" i="11" s="1"/>
  <c r="AF168" i="11" s="1"/>
  <c r="AG168" i="11" s="1"/>
  <c r="AH168" i="11" s="1"/>
  <c r="AI168" i="11" s="1"/>
  <c r="AJ168" i="11" s="1"/>
  <c r="AK168" i="11" s="1"/>
  <c r="AL168" i="11" s="1"/>
  <c r="AM168" i="11" s="1"/>
  <c r="AN168" i="11" s="1"/>
  <c r="AO168" i="11" s="1"/>
  <c r="AP168" i="11" s="1"/>
  <c r="AQ168" i="11" s="1"/>
  <c r="AR168" i="11" s="1"/>
  <c r="AS168" i="11" s="1"/>
  <c r="AT168" i="11" s="1"/>
  <c r="AU168" i="11" s="1"/>
  <c r="AV168" i="11" s="1"/>
  <c r="AW168" i="11" s="1"/>
  <c r="AX168" i="11" s="1"/>
  <c r="AY168" i="11" s="1"/>
  <c r="AZ168" i="11" s="1"/>
  <c r="BA168" i="11" s="1"/>
  <c r="BB168" i="11" s="1"/>
  <c r="BC168" i="11" s="1"/>
  <c r="BD168" i="11" s="1"/>
  <c r="BE168" i="11" s="1"/>
  <c r="BF168" i="11" s="1"/>
  <c r="BG168" i="11" s="1"/>
  <c r="BH168" i="11" s="1"/>
  <c r="BI168" i="11" s="1"/>
  <c r="BJ168" i="11" s="1"/>
  <c r="BK168" i="11" s="1"/>
  <c r="BL168" i="11" s="1"/>
  <c r="U168" i="11"/>
  <c r="V168" i="11" s="1"/>
  <c r="W168" i="11" s="1"/>
  <c r="X168" i="11" s="1"/>
  <c r="Y168" i="11" s="1"/>
  <c r="Z168" i="11" s="1"/>
  <c r="AA168" i="11" s="1"/>
  <c r="AB168" i="11" s="1"/>
  <c r="T168" i="11"/>
  <c r="U167" i="11"/>
  <c r="V167" i="11" s="1"/>
  <c r="W167" i="11" s="1"/>
  <c r="X167" i="11" s="1"/>
  <c r="Y167" i="11" s="1"/>
  <c r="Z167" i="11" s="1"/>
  <c r="AA167" i="11" s="1"/>
  <c r="AB167" i="11" s="1"/>
  <c r="AC167" i="11" s="1"/>
  <c r="AD167" i="11" s="1"/>
  <c r="AE167" i="11" s="1"/>
  <c r="AF167" i="11" s="1"/>
  <c r="AG167" i="11" s="1"/>
  <c r="AH167" i="11" s="1"/>
  <c r="AI167" i="11" s="1"/>
  <c r="AJ167" i="11" s="1"/>
  <c r="AK167" i="11" s="1"/>
  <c r="AL167" i="11" s="1"/>
  <c r="AM167" i="11" s="1"/>
  <c r="AN167" i="11" s="1"/>
  <c r="AO167" i="11" s="1"/>
  <c r="AP167" i="11" s="1"/>
  <c r="AQ167" i="11" s="1"/>
  <c r="AR167" i="11" s="1"/>
  <c r="AS167" i="11" s="1"/>
  <c r="AT167" i="11" s="1"/>
  <c r="AU167" i="11" s="1"/>
  <c r="AV167" i="11" s="1"/>
  <c r="AW167" i="11" s="1"/>
  <c r="AX167" i="11" s="1"/>
  <c r="AY167" i="11" s="1"/>
  <c r="AZ167" i="11" s="1"/>
  <c r="BA167" i="11" s="1"/>
  <c r="BB167" i="11" s="1"/>
  <c r="BC167" i="11" s="1"/>
  <c r="BD167" i="11" s="1"/>
  <c r="BE167" i="11" s="1"/>
  <c r="BF167" i="11" s="1"/>
  <c r="BG167" i="11" s="1"/>
  <c r="BH167" i="11" s="1"/>
  <c r="BI167" i="11" s="1"/>
  <c r="BJ167" i="11" s="1"/>
  <c r="BK167" i="11" s="1"/>
  <c r="BL167" i="11" s="1"/>
  <c r="T167" i="11"/>
  <c r="T163" i="11"/>
  <c r="U163" i="11" s="1"/>
  <c r="V163" i="11" s="1"/>
  <c r="W163" i="11" s="1"/>
  <c r="X163" i="11" s="1"/>
  <c r="Y163" i="11" s="1"/>
  <c r="Z163" i="11" s="1"/>
  <c r="AA163" i="11" s="1"/>
  <c r="AB163" i="11" s="1"/>
  <c r="AC163" i="11" s="1"/>
  <c r="AD163" i="11" s="1"/>
  <c r="AE163" i="11" s="1"/>
  <c r="AF163" i="11" s="1"/>
  <c r="AG163" i="11" s="1"/>
  <c r="AH163" i="11" s="1"/>
  <c r="AI163" i="11" s="1"/>
  <c r="AJ163" i="11" s="1"/>
  <c r="AK163" i="11" s="1"/>
  <c r="AL163" i="11" s="1"/>
  <c r="AM163" i="11" s="1"/>
  <c r="AN163" i="11" s="1"/>
  <c r="AO163" i="11" s="1"/>
  <c r="AP163" i="11" s="1"/>
  <c r="AQ163" i="11" s="1"/>
  <c r="AR163" i="11" s="1"/>
  <c r="AS163" i="11" s="1"/>
  <c r="AT163" i="11" s="1"/>
  <c r="AU163" i="11" s="1"/>
  <c r="AV163" i="11" s="1"/>
  <c r="AW163" i="11" s="1"/>
  <c r="AX163" i="11" s="1"/>
  <c r="AY163" i="11" s="1"/>
  <c r="AZ163" i="11" s="1"/>
  <c r="BA163" i="11" s="1"/>
  <c r="BB163" i="11" s="1"/>
  <c r="BC163" i="11" s="1"/>
  <c r="BD163" i="11" s="1"/>
  <c r="BE163" i="11" s="1"/>
  <c r="BF163" i="11" s="1"/>
  <c r="BG163" i="11" s="1"/>
  <c r="BH163" i="11" s="1"/>
  <c r="BI163" i="11" s="1"/>
  <c r="BJ163" i="11" s="1"/>
  <c r="BK163" i="11" s="1"/>
  <c r="BL163" i="11" s="1"/>
  <c r="BL163" i="10"/>
  <c r="BL167" i="10"/>
  <c r="BL168" i="10"/>
  <c r="BL170" i="10"/>
  <c r="BL171" i="10"/>
  <c r="BL174" i="10"/>
  <c r="BL175" i="10"/>
  <c r="T175" i="10"/>
  <c r="U175" i="10" s="1"/>
  <c r="V175" i="10" s="1"/>
  <c r="W175" i="10" s="1"/>
  <c r="X175" i="10" s="1"/>
  <c r="Y175" i="10" s="1"/>
  <c r="Z175" i="10" s="1"/>
  <c r="AA175" i="10" s="1"/>
  <c r="AB175" i="10" s="1"/>
  <c r="AC175" i="10" s="1"/>
  <c r="AD175" i="10" s="1"/>
  <c r="AE175" i="10" s="1"/>
  <c r="AF175" i="10" s="1"/>
  <c r="AG175" i="10" s="1"/>
  <c r="AH175" i="10" s="1"/>
  <c r="AI175" i="10" s="1"/>
  <c r="AJ175" i="10" s="1"/>
  <c r="AK175" i="10" s="1"/>
  <c r="AL175" i="10" s="1"/>
  <c r="AM175" i="10" s="1"/>
  <c r="AN175" i="10" s="1"/>
  <c r="AO175" i="10" s="1"/>
  <c r="AP175" i="10" s="1"/>
  <c r="AQ175" i="10" s="1"/>
  <c r="AR175" i="10" s="1"/>
  <c r="AS175" i="10" s="1"/>
  <c r="AT175" i="10" s="1"/>
  <c r="AU175" i="10" s="1"/>
  <c r="AV175" i="10" s="1"/>
  <c r="AW175" i="10" s="1"/>
  <c r="AX175" i="10" s="1"/>
  <c r="AY175" i="10" s="1"/>
  <c r="AZ175" i="10" s="1"/>
  <c r="BA175" i="10" s="1"/>
  <c r="BB175" i="10" s="1"/>
  <c r="BC175" i="10" s="1"/>
  <c r="BD175" i="10" s="1"/>
  <c r="BE175" i="10" s="1"/>
  <c r="BF175" i="10" s="1"/>
  <c r="BG175" i="10" s="1"/>
  <c r="BH175" i="10" s="1"/>
  <c r="BI175" i="10" s="1"/>
  <c r="BJ175" i="10" s="1"/>
  <c r="BK175" i="10" s="1"/>
  <c r="T174" i="10"/>
  <c r="U174" i="10" s="1"/>
  <c r="V174" i="10" s="1"/>
  <c r="W174" i="10" s="1"/>
  <c r="X174" i="10" s="1"/>
  <c r="Y174" i="10" s="1"/>
  <c r="Z174" i="10" s="1"/>
  <c r="AA174" i="10" s="1"/>
  <c r="AB174" i="10" s="1"/>
  <c r="AC174" i="10" s="1"/>
  <c r="AD174" i="10" s="1"/>
  <c r="AE174" i="10" s="1"/>
  <c r="AF174" i="10" s="1"/>
  <c r="AG174" i="10" s="1"/>
  <c r="AH174" i="10" s="1"/>
  <c r="AI174" i="10" s="1"/>
  <c r="AJ174" i="10" s="1"/>
  <c r="AK174" i="10" s="1"/>
  <c r="AL174" i="10" s="1"/>
  <c r="AM174" i="10" s="1"/>
  <c r="AN174" i="10" s="1"/>
  <c r="AO174" i="10" s="1"/>
  <c r="AP174" i="10" s="1"/>
  <c r="AQ174" i="10" s="1"/>
  <c r="AR174" i="10" s="1"/>
  <c r="AS174" i="10" s="1"/>
  <c r="AT174" i="10" s="1"/>
  <c r="AU174" i="10" s="1"/>
  <c r="AV174" i="10" s="1"/>
  <c r="AW174" i="10" s="1"/>
  <c r="AX174" i="10" s="1"/>
  <c r="AY174" i="10" s="1"/>
  <c r="AZ174" i="10" s="1"/>
  <c r="BA174" i="10" s="1"/>
  <c r="BB174" i="10" s="1"/>
  <c r="BC174" i="10" s="1"/>
  <c r="BD174" i="10" s="1"/>
  <c r="BE174" i="10" s="1"/>
  <c r="BF174" i="10" s="1"/>
  <c r="BG174" i="10" s="1"/>
  <c r="BH174" i="10" s="1"/>
  <c r="BI174" i="10" s="1"/>
  <c r="BJ174" i="10" s="1"/>
  <c r="BK174" i="10" s="1"/>
  <c r="T171" i="10"/>
  <c r="U171" i="10" s="1"/>
  <c r="V171" i="10" s="1"/>
  <c r="W171" i="10" s="1"/>
  <c r="X171" i="10" s="1"/>
  <c r="Y171" i="10" s="1"/>
  <c r="Z171" i="10" s="1"/>
  <c r="AA171" i="10" s="1"/>
  <c r="AB171" i="10" s="1"/>
  <c r="AC171" i="10" s="1"/>
  <c r="AD171" i="10" s="1"/>
  <c r="AE171" i="10" s="1"/>
  <c r="AF171" i="10" s="1"/>
  <c r="AG171" i="10" s="1"/>
  <c r="AH171" i="10" s="1"/>
  <c r="AI171" i="10" s="1"/>
  <c r="AJ171" i="10" s="1"/>
  <c r="AK171" i="10" s="1"/>
  <c r="AL171" i="10" s="1"/>
  <c r="AM171" i="10" s="1"/>
  <c r="AN171" i="10" s="1"/>
  <c r="AO171" i="10" s="1"/>
  <c r="AP171" i="10" s="1"/>
  <c r="AQ171" i="10" s="1"/>
  <c r="AR171" i="10" s="1"/>
  <c r="AS171" i="10" s="1"/>
  <c r="AT171" i="10" s="1"/>
  <c r="AU171" i="10" s="1"/>
  <c r="AV171" i="10" s="1"/>
  <c r="AW171" i="10" s="1"/>
  <c r="AX171" i="10" s="1"/>
  <c r="AY171" i="10" s="1"/>
  <c r="AZ171" i="10" s="1"/>
  <c r="BA171" i="10" s="1"/>
  <c r="BB171" i="10" s="1"/>
  <c r="BC171" i="10" s="1"/>
  <c r="BD171" i="10" s="1"/>
  <c r="BE171" i="10" s="1"/>
  <c r="BF171" i="10" s="1"/>
  <c r="BG171" i="10" s="1"/>
  <c r="BH171" i="10" s="1"/>
  <c r="BI171" i="10" s="1"/>
  <c r="BJ171" i="10" s="1"/>
  <c r="BK171" i="10" s="1"/>
  <c r="T170" i="10"/>
  <c r="U170" i="10" s="1"/>
  <c r="V170" i="10" s="1"/>
  <c r="W170" i="10" s="1"/>
  <c r="X170" i="10" s="1"/>
  <c r="Y170" i="10" s="1"/>
  <c r="Z170" i="10" s="1"/>
  <c r="AA170" i="10" s="1"/>
  <c r="AB170" i="10" s="1"/>
  <c r="AC170" i="10" s="1"/>
  <c r="AD170" i="10" s="1"/>
  <c r="AE170" i="10" s="1"/>
  <c r="AF170" i="10" s="1"/>
  <c r="AG170" i="10" s="1"/>
  <c r="AH170" i="10" s="1"/>
  <c r="AI170" i="10" s="1"/>
  <c r="AJ170" i="10" s="1"/>
  <c r="AK170" i="10" s="1"/>
  <c r="AL170" i="10" s="1"/>
  <c r="AM170" i="10" s="1"/>
  <c r="AN170" i="10" s="1"/>
  <c r="AO170" i="10" s="1"/>
  <c r="AP170" i="10" s="1"/>
  <c r="AQ170" i="10" s="1"/>
  <c r="AR170" i="10" s="1"/>
  <c r="AS170" i="10" s="1"/>
  <c r="AT170" i="10" s="1"/>
  <c r="AU170" i="10" s="1"/>
  <c r="AV170" i="10" s="1"/>
  <c r="AW170" i="10" s="1"/>
  <c r="AX170" i="10" s="1"/>
  <c r="AY170" i="10" s="1"/>
  <c r="AZ170" i="10" s="1"/>
  <c r="BA170" i="10" s="1"/>
  <c r="BB170" i="10" s="1"/>
  <c r="BC170" i="10" s="1"/>
  <c r="BD170" i="10" s="1"/>
  <c r="BE170" i="10" s="1"/>
  <c r="BF170" i="10" s="1"/>
  <c r="BG170" i="10" s="1"/>
  <c r="BH170" i="10" s="1"/>
  <c r="BI170" i="10" s="1"/>
  <c r="BJ170" i="10" s="1"/>
  <c r="BK170" i="10" s="1"/>
  <c r="T168" i="10"/>
  <c r="U168" i="10" s="1"/>
  <c r="V168" i="10" s="1"/>
  <c r="W168" i="10" s="1"/>
  <c r="X168" i="10" s="1"/>
  <c r="Y168" i="10" s="1"/>
  <c r="Z168" i="10" s="1"/>
  <c r="AA168" i="10" s="1"/>
  <c r="AB168" i="10" s="1"/>
  <c r="AC168" i="10" s="1"/>
  <c r="AD168" i="10" s="1"/>
  <c r="AE168" i="10" s="1"/>
  <c r="AF168" i="10" s="1"/>
  <c r="AG168" i="10" s="1"/>
  <c r="AH168" i="10" s="1"/>
  <c r="AI168" i="10" s="1"/>
  <c r="AJ168" i="10" s="1"/>
  <c r="AK168" i="10" s="1"/>
  <c r="AL168" i="10" s="1"/>
  <c r="AM168" i="10" s="1"/>
  <c r="AN168" i="10" s="1"/>
  <c r="AO168" i="10" s="1"/>
  <c r="AP168" i="10" s="1"/>
  <c r="AQ168" i="10" s="1"/>
  <c r="AR168" i="10" s="1"/>
  <c r="AS168" i="10" s="1"/>
  <c r="AT168" i="10" s="1"/>
  <c r="AU168" i="10" s="1"/>
  <c r="AV168" i="10" s="1"/>
  <c r="AW168" i="10" s="1"/>
  <c r="AX168" i="10" s="1"/>
  <c r="AY168" i="10" s="1"/>
  <c r="AZ168" i="10" s="1"/>
  <c r="BA168" i="10" s="1"/>
  <c r="BB168" i="10" s="1"/>
  <c r="BC168" i="10" s="1"/>
  <c r="BD168" i="10" s="1"/>
  <c r="BE168" i="10" s="1"/>
  <c r="BF168" i="10" s="1"/>
  <c r="BG168" i="10" s="1"/>
  <c r="BH168" i="10" s="1"/>
  <c r="BI168" i="10" s="1"/>
  <c r="BJ168" i="10" s="1"/>
  <c r="BK168" i="10" s="1"/>
  <c r="T167" i="10"/>
  <c r="U167" i="10" s="1"/>
  <c r="V167" i="10" s="1"/>
  <c r="W167" i="10" s="1"/>
  <c r="X167" i="10" s="1"/>
  <c r="Y167" i="10" s="1"/>
  <c r="Z167" i="10" s="1"/>
  <c r="AA167" i="10" s="1"/>
  <c r="AB167" i="10" s="1"/>
  <c r="AC167" i="10" s="1"/>
  <c r="AD167" i="10" s="1"/>
  <c r="AE167" i="10" s="1"/>
  <c r="AF167" i="10" s="1"/>
  <c r="AG167" i="10" s="1"/>
  <c r="AH167" i="10" s="1"/>
  <c r="AI167" i="10" s="1"/>
  <c r="AJ167" i="10" s="1"/>
  <c r="AK167" i="10" s="1"/>
  <c r="AL167" i="10" s="1"/>
  <c r="AM167" i="10" s="1"/>
  <c r="AN167" i="10" s="1"/>
  <c r="AO167" i="10" s="1"/>
  <c r="AP167" i="10" s="1"/>
  <c r="AQ167" i="10" s="1"/>
  <c r="AR167" i="10" s="1"/>
  <c r="AS167" i="10" s="1"/>
  <c r="AT167" i="10" s="1"/>
  <c r="AU167" i="10" s="1"/>
  <c r="AV167" i="10" s="1"/>
  <c r="AW167" i="10" s="1"/>
  <c r="AX167" i="10" s="1"/>
  <c r="AY167" i="10" s="1"/>
  <c r="AZ167" i="10" s="1"/>
  <c r="BA167" i="10" s="1"/>
  <c r="BB167" i="10" s="1"/>
  <c r="BC167" i="10" s="1"/>
  <c r="BD167" i="10" s="1"/>
  <c r="BE167" i="10" s="1"/>
  <c r="BF167" i="10" s="1"/>
  <c r="BG167" i="10" s="1"/>
  <c r="BH167" i="10" s="1"/>
  <c r="BI167" i="10" s="1"/>
  <c r="BJ167" i="10" s="1"/>
  <c r="BK167" i="10" s="1"/>
  <c r="U163" i="10"/>
  <c r="V163" i="10" s="1"/>
  <c r="W163" i="10" s="1"/>
  <c r="X163" i="10" s="1"/>
  <c r="Y163" i="10" s="1"/>
  <c r="Z163" i="10" s="1"/>
  <c r="AA163" i="10" s="1"/>
  <c r="AB163" i="10" s="1"/>
  <c r="AC163" i="10" s="1"/>
  <c r="AD163" i="10" s="1"/>
  <c r="AE163" i="10" s="1"/>
  <c r="AF163" i="10" s="1"/>
  <c r="AG163" i="10" s="1"/>
  <c r="AH163" i="10" s="1"/>
  <c r="AI163" i="10" s="1"/>
  <c r="AJ163" i="10" s="1"/>
  <c r="AK163" i="10" s="1"/>
  <c r="AL163" i="10" s="1"/>
  <c r="AM163" i="10" s="1"/>
  <c r="AN163" i="10" s="1"/>
  <c r="AO163" i="10" s="1"/>
  <c r="AP163" i="10" s="1"/>
  <c r="AQ163" i="10" s="1"/>
  <c r="AR163" i="10" s="1"/>
  <c r="AS163" i="10" s="1"/>
  <c r="AT163" i="10" s="1"/>
  <c r="AU163" i="10" s="1"/>
  <c r="AV163" i="10" s="1"/>
  <c r="AW163" i="10" s="1"/>
  <c r="AX163" i="10" s="1"/>
  <c r="AY163" i="10" s="1"/>
  <c r="AZ163" i="10" s="1"/>
  <c r="BA163" i="10" s="1"/>
  <c r="BB163" i="10" s="1"/>
  <c r="BC163" i="10" s="1"/>
  <c r="BD163" i="10" s="1"/>
  <c r="BE163" i="10" s="1"/>
  <c r="BF163" i="10" s="1"/>
  <c r="BG163" i="10" s="1"/>
  <c r="BH163" i="10" s="1"/>
  <c r="BI163" i="10" s="1"/>
  <c r="BJ163" i="10" s="1"/>
  <c r="BK163" i="10" s="1"/>
  <c r="T163" i="10"/>
  <c r="AO75" i="17" l="1"/>
  <c r="AO139" i="17" s="1"/>
  <c r="AP71" i="17"/>
  <c r="AO135" i="17"/>
  <c r="AA75" i="17"/>
  <c r="AA139" i="17" s="1"/>
  <c r="AB71" i="17"/>
  <c r="AA135" i="17"/>
  <c r="P140" i="12"/>
  <c r="V75" i="9"/>
  <c r="W75" i="9"/>
  <c r="AB71" i="9"/>
  <c r="AS168" i="8"/>
  <c r="AT168" i="8" s="1"/>
  <c r="AU168" i="8" s="1"/>
  <c r="AV168" i="8" s="1"/>
  <c r="AW168" i="8" s="1"/>
  <c r="AX168" i="8" s="1"/>
  <c r="AY168" i="8" s="1"/>
  <c r="AZ168" i="8" s="1"/>
  <c r="BA168" i="8" s="1"/>
  <c r="BB168" i="8" s="1"/>
  <c r="BC168" i="8" s="1"/>
  <c r="BD168" i="8" s="1"/>
  <c r="BE168" i="8" s="1"/>
  <c r="BF168" i="8" s="1"/>
  <c r="BG168" i="8" s="1"/>
  <c r="BH168" i="8" s="1"/>
  <c r="BI168" i="8" s="1"/>
  <c r="BJ168" i="8" s="1"/>
  <c r="BK168" i="8" s="1"/>
  <c r="BL168" i="8" s="1"/>
  <c r="AS167" i="8"/>
  <c r="AT167" i="8" s="1"/>
  <c r="AU167" i="8" s="1"/>
  <c r="AV167" i="8" s="1"/>
  <c r="AW167" i="8" s="1"/>
  <c r="AX167" i="8" s="1"/>
  <c r="AY167" i="8" s="1"/>
  <c r="AZ167" i="8" s="1"/>
  <c r="BA167" i="8" s="1"/>
  <c r="BB167" i="8" s="1"/>
  <c r="BC167" i="8" s="1"/>
  <c r="BD167" i="8" s="1"/>
  <c r="BE167" i="8" s="1"/>
  <c r="BF167" i="8" s="1"/>
  <c r="BG167" i="8" s="1"/>
  <c r="BH167" i="8" s="1"/>
  <c r="BI167" i="8" s="1"/>
  <c r="BJ167" i="8" s="1"/>
  <c r="BK167" i="8" s="1"/>
  <c r="BL167" i="8" s="1"/>
  <c r="AS166" i="8"/>
  <c r="AT166" i="8" s="1"/>
  <c r="AU166" i="8" s="1"/>
  <c r="AV166" i="8" s="1"/>
  <c r="AW166" i="8" s="1"/>
  <c r="AX166" i="8" s="1"/>
  <c r="AY166" i="8" s="1"/>
  <c r="AZ166" i="8" s="1"/>
  <c r="BA166" i="8" s="1"/>
  <c r="BB166" i="8" s="1"/>
  <c r="BC166" i="8" s="1"/>
  <c r="BD166" i="8" s="1"/>
  <c r="BE166" i="8" s="1"/>
  <c r="BF166" i="8" s="1"/>
  <c r="BG166" i="8" s="1"/>
  <c r="BH166" i="8" s="1"/>
  <c r="BI166" i="8" s="1"/>
  <c r="BJ166" i="8" s="1"/>
  <c r="BK166" i="8" s="1"/>
  <c r="BL166" i="8" s="1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K135" i="18"/>
  <c r="K136" i="18"/>
  <c r="K137" i="18"/>
  <c r="K138" i="18"/>
  <c r="K139" i="18"/>
  <c r="K140" i="18"/>
  <c r="K134" i="18"/>
  <c r="K185" i="18"/>
  <c r="K128" i="18"/>
  <c r="K129" i="18"/>
  <c r="K130" i="18"/>
  <c r="K131" i="18"/>
  <c r="K132" i="18"/>
  <c r="K133" i="18"/>
  <c r="K127" i="18"/>
  <c r="K28" i="18"/>
  <c r="K189" i="10"/>
  <c r="K178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L139" i="10"/>
  <c r="M139" i="10"/>
  <c r="N139" i="10"/>
  <c r="O139" i="10"/>
  <c r="P139" i="10"/>
  <c r="Q139" i="10"/>
  <c r="R139" i="10"/>
  <c r="S139" i="10"/>
  <c r="T139" i="10"/>
  <c r="U139" i="10"/>
  <c r="V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K135" i="10"/>
  <c r="K136" i="10"/>
  <c r="K137" i="10"/>
  <c r="K138" i="10"/>
  <c r="K139" i="10"/>
  <c r="K140" i="10"/>
  <c r="K134" i="10"/>
  <c r="K128" i="10"/>
  <c r="K129" i="10"/>
  <c r="K130" i="10"/>
  <c r="K131" i="10"/>
  <c r="K132" i="10"/>
  <c r="K133" i="10"/>
  <c r="K127" i="10"/>
  <c r="K63" i="10"/>
  <c r="AN135" i="11"/>
  <c r="K190" i="11"/>
  <c r="K178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K135" i="11"/>
  <c r="K136" i="11"/>
  <c r="K137" i="11"/>
  <c r="K138" i="11"/>
  <c r="K139" i="11"/>
  <c r="K140" i="11"/>
  <c r="K134" i="11"/>
  <c r="K128" i="11"/>
  <c r="K129" i="11"/>
  <c r="K130" i="11"/>
  <c r="K131" i="11"/>
  <c r="K132" i="11"/>
  <c r="K133" i="11"/>
  <c r="K127" i="11"/>
  <c r="M23" i="8"/>
  <c r="M186" i="8" s="1"/>
  <c r="M23" i="7"/>
  <c r="N23" i="7"/>
  <c r="O23" i="7"/>
  <c r="P23" i="7"/>
  <c r="Q23" i="7"/>
  <c r="R23" i="7"/>
  <c r="S23" i="7"/>
  <c r="S136" i="7" s="1"/>
  <c r="T23" i="7"/>
  <c r="U23" i="7"/>
  <c r="V23" i="7"/>
  <c r="W23" i="7"/>
  <c r="X23" i="7"/>
  <c r="Y23" i="7"/>
  <c r="Z23" i="7"/>
  <c r="AA23" i="7"/>
  <c r="AA136" i="7" s="1"/>
  <c r="AB23" i="7"/>
  <c r="AC23" i="7"/>
  <c r="AD23" i="7"/>
  <c r="AE23" i="7"/>
  <c r="AF23" i="7"/>
  <c r="AG23" i="7"/>
  <c r="AH23" i="7"/>
  <c r="AI23" i="7"/>
  <c r="AI136" i="7" s="1"/>
  <c r="AJ23" i="7"/>
  <c r="AK23" i="7"/>
  <c r="AL23" i="7"/>
  <c r="AM23" i="7"/>
  <c r="AN23" i="7"/>
  <c r="AO23" i="7"/>
  <c r="AP23" i="7"/>
  <c r="AQ23" i="7"/>
  <c r="AQ136" i="7" s="1"/>
  <c r="AR23" i="7"/>
  <c r="AS23" i="7"/>
  <c r="AT23" i="7"/>
  <c r="AU23" i="7"/>
  <c r="AV23" i="7"/>
  <c r="AW23" i="7"/>
  <c r="AX23" i="7"/>
  <c r="AY23" i="7"/>
  <c r="AY136" i="7" s="1"/>
  <c r="AZ23" i="7"/>
  <c r="BA23" i="7"/>
  <c r="BB23" i="7"/>
  <c r="BC23" i="7"/>
  <c r="BD23" i="7"/>
  <c r="BE23" i="7"/>
  <c r="BF23" i="7"/>
  <c r="BG23" i="7"/>
  <c r="BG136" i="7" s="1"/>
  <c r="BH23" i="7"/>
  <c r="BI23" i="7"/>
  <c r="BJ23" i="7"/>
  <c r="BK23" i="7"/>
  <c r="BL23" i="7"/>
  <c r="K23" i="7"/>
  <c r="K138" i="7" s="1"/>
  <c r="K24" i="7"/>
  <c r="AS127" i="7"/>
  <c r="AT127" i="7"/>
  <c r="AU127" i="7"/>
  <c r="AZ127" i="7"/>
  <c r="BA127" i="7"/>
  <c r="BB127" i="7"/>
  <c r="BC127" i="7"/>
  <c r="BH127" i="7"/>
  <c r="BI127" i="7"/>
  <c r="BJ127" i="7"/>
  <c r="BK127" i="7"/>
  <c r="AT25" i="7"/>
  <c r="AU25" i="7" s="1"/>
  <c r="AV25" i="7" s="1"/>
  <c r="AW25" i="7" s="1"/>
  <c r="AX25" i="7" s="1"/>
  <c r="AY25" i="7" s="1"/>
  <c r="AZ25" i="7" s="1"/>
  <c r="BA25" i="7" s="1"/>
  <c r="BB25" i="7" s="1"/>
  <c r="BC25" i="7" s="1"/>
  <c r="BD25" i="7" s="1"/>
  <c r="BE25" i="7" s="1"/>
  <c r="BF25" i="7" s="1"/>
  <c r="BG25" i="7" s="1"/>
  <c r="BH25" i="7" s="1"/>
  <c r="BI25" i="7" s="1"/>
  <c r="BJ25" i="7" s="1"/>
  <c r="BK25" i="7" s="1"/>
  <c r="BL25" i="7" s="1"/>
  <c r="AS25" i="7"/>
  <c r="L25" i="7"/>
  <c r="M25" i="7"/>
  <c r="N25" i="7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AK25" i="7" s="1"/>
  <c r="AL25" i="7" s="1"/>
  <c r="AM25" i="7" s="1"/>
  <c r="AN25" i="7" s="1"/>
  <c r="AO25" i="7" s="1"/>
  <c r="AP25" i="7" s="1"/>
  <c r="AQ25" i="7" s="1"/>
  <c r="AR25" i="7" s="1"/>
  <c r="K25" i="7"/>
  <c r="AS174" i="7"/>
  <c r="AT174" i="7" s="1"/>
  <c r="AU174" i="7" s="1"/>
  <c r="AV174" i="7" s="1"/>
  <c r="AW174" i="7" s="1"/>
  <c r="AX174" i="7" s="1"/>
  <c r="AY174" i="7" s="1"/>
  <c r="AZ174" i="7" s="1"/>
  <c r="BA174" i="7" s="1"/>
  <c r="BB174" i="7" s="1"/>
  <c r="BC174" i="7" s="1"/>
  <c r="BD174" i="7" s="1"/>
  <c r="BE174" i="7" s="1"/>
  <c r="BF174" i="7" s="1"/>
  <c r="BG174" i="7" s="1"/>
  <c r="BH174" i="7" s="1"/>
  <c r="BI174" i="7" s="1"/>
  <c r="BJ174" i="7" s="1"/>
  <c r="BK174" i="7" s="1"/>
  <c r="BL174" i="7" s="1"/>
  <c r="AS175" i="7"/>
  <c r="AT175" i="7" s="1"/>
  <c r="AU175" i="7" s="1"/>
  <c r="AV175" i="7" s="1"/>
  <c r="AW175" i="7" s="1"/>
  <c r="AX175" i="7" s="1"/>
  <c r="AY175" i="7" s="1"/>
  <c r="AZ175" i="7" s="1"/>
  <c r="BA175" i="7" s="1"/>
  <c r="BB175" i="7" s="1"/>
  <c r="BC175" i="7" s="1"/>
  <c r="BD175" i="7" s="1"/>
  <c r="BE175" i="7" s="1"/>
  <c r="BF175" i="7" s="1"/>
  <c r="BG175" i="7" s="1"/>
  <c r="BH175" i="7" s="1"/>
  <c r="BI175" i="7" s="1"/>
  <c r="BJ175" i="7" s="1"/>
  <c r="BK175" i="7" s="1"/>
  <c r="BL175" i="7" s="1"/>
  <c r="U174" i="7"/>
  <c r="V174" i="7"/>
  <c r="W174" i="7" s="1"/>
  <c r="X174" i="7" s="1"/>
  <c r="Y174" i="7" s="1"/>
  <c r="Z174" i="7" s="1"/>
  <c r="AA174" i="7" s="1"/>
  <c r="AB174" i="7" s="1"/>
  <c r="AC174" i="7" s="1"/>
  <c r="AD174" i="7" s="1"/>
  <c r="AE174" i="7" s="1"/>
  <c r="AF174" i="7" s="1"/>
  <c r="AG174" i="7" s="1"/>
  <c r="AH174" i="7" s="1"/>
  <c r="AI174" i="7" s="1"/>
  <c r="AJ174" i="7" s="1"/>
  <c r="AK174" i="7" s="1"/>
  <c r="AL174" i="7" s="1"/>
  <c r="AM174" i="7" s="1"/>
  <c r="AN174" i="7" s="1"/>
  <c r="AO174" i="7" s="1"/>
  <c r="AP174" i="7" s="1"/>
  <c r="AQ174" i="7" s="1"/>
  <c r="AR174" i="7" s="1"/>
  <c r="U175" i="7"/>
  <c r="V175" i="7"/>
  <c r="W175" i="7"/>
  <c r="X175" i="7" s="1"/>
  <c r="Y175" i="7" s="1"/>
  <c r="Z175" i="7" s="1"/>
  <c r="AA175" i="7" s="1"/>
  <c r="AB175" i="7" s="1"/>
  <c r="AC175" i="7" s="1"/>
  <c r="AD175" i="7" s="1"/>
  <c r="AE175" i="7" s="1"/>
  <c r="AF175" i="7" s="1"/>
  <c r="AG175" i="7" s="1"/>
  <c r="AH175" i="7" s="1"/>
  <c r="AI175" i="7" s="1"/>
  <c r="AJ175" i="7" s="1"/>
  <c r="AK175" i="7" s="1"/>
  <c r="AL175" i="7" s="1"/>
  <c r="AM175" i="7" s="1"/>
  <c r="AN175" i="7" s="1"/>
  <c r="AO175" i="7" s="1"/>
  <c r="AP175" i="7" s="1"/>
  <c r="AQ175" i="7" s="1"/>
  <c r="AR175" i="7" s="1"/>
  <c r="T175" i="7"/>
  <c r="T174" i="7"/>
  <c r="K47" i="8"/>
  <c r="K76" i="4"/>
  <c r="L76" i="4"/>
  <c r="N140" i="4"/>
  <c r="O76" i="4"/>
  <c r="P76" i="4"/>
  <c r="Q76" i="4"/>
  <c r="R76" i="4"/>
  <c r="S76" i="4"/>
  <c r="T76" i="4"/>
  <c r="U76" i="4"/>
  <c r="V76" i="4"/>
  <c r="V140" i="4" s="1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L140" i="4" s="1"/>
  <c r="AM76" i="4"/>
  <c r="AN76" i="4"/>
  <c r="AO76" i="4"/>
  <c r="AP76" i="4"/>
  <c r="AQ76" i="4"/>
  <c r="AR76" i="4"/>
  <c r="AS76" i="4"/>
  <c r="AT76" i="4"/>
  <c r="AT140" i="4" s="1"/>
  <c r="AU76" i="4"/>
  <c r="AV76" i="4"/>
  <c r="AW76" i="4"/>
  <c r="AX76" i="4"/>
  <c r="AY76" i="4"/>
  <c r="AZ76" i="4"/>
  <c r="BA76" i="4"/>
  <c r="BB76" i="4"/>
  <c r="BB140" i="4" s="1"/>
  <c r="BC76" i="4"/>
  <c r="BD76" i="4"/>
  <c r="BE76" i="4"/>
  <c r="BF76" i="4"/>
  <c r="BG76" i="4"/>
  <c r="BH76" i="4"/>
  <c r="BI76" i="4"/>
  <c r="BJ76" i="4"/>
  <c r="BJ140" i="4" s="1"/>
  <c r="BK76" i="4"/>
  <c r="BL76" i="4"/>
  <c r="N190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L186" i="8"/>
  <c r="N186" i="8"/>
  <c r="O186" i="8"/>
  <c r="P186" i="8"/>
  <c r="Q186" i="8"/>
  <c r="R186" i="8"/>
  <c r="S186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L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L190" i="8"/>
  <c r="M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L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K178" i="8"/>
  <c r="T73" i="8"/>
  <c r="N191" i="7"/>
  <c r="AV127" i="7"/>
  <c r="AW127" i="7"/>
  <c r="AX127" i="7"/>
  <c r="AY127" i="7"/>
  <c r="BD127" i="7"/>
  <c r="BE127" i="7"/>
  <c r="BF127" i="7"/>
  <c r="BG127" i="7"/>
  <c r="BL127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AV129" i="7"/>
  <c r="AW129" i="7"/>
  <c r="AX129" i="7"/>
  <c r="AY129" i="7"/>
  <c r="BD129" i="7"/>
  <c r="BE129" i="7"/>
  <c r="BF129" i="7"/>
  <c r="BG129" i="7"/>
  <c r="BL129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AS131" i="7"/>
  <c r="AV131" i="7"/>
  <c r="AW131" i="7"/>
  <c r="AX131" i="7"/>
  <c r="AY131" i="7"/>
  <c r="BA131" i="7"/>
  <c r="BD131" i="7"/>
  <c r="BE131" i="7"/>
  <c r="BF131" i="7"/>
  <c r="BG131" i="7"/>
  <c r="BL131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AS133" i="7"/>
  <c r="AV133" i="7"/>
  <c r="AW133" i="7"/>
  <c r="AX133" i="7"/>
  <c r="AY133" i="7"/>
  <c r="BA133" i="7"/>
  <c r="BD133" i="7"/>
  <c r="BE133" i="7"/>
  <c r="BF133" i="7"/>
  <c r="BG133" i="7"/>
  <c r="BI133" i="7"/>
  <c r="BL133" i="7"/>
  <c r="L134" i="7"/>
  <c r="M134" i="7"/>
  <c r="N134" i="7"/>
  <c r="O134" i="7"/>
  <c r="P134" i="7"/>
  <c r="Q134" i="7"/>
  <c r="R134" i="7"/>
  <c r="T134" i="7"/>
  <c r="U134" i="7"/>
  <c r="V134" i="7"/>
  <c r="W134" i="7"/>
  <c r="X134" i="7"/>
  <c r="Y134" i="7"/>
  <c r="Z134" i="7"/>
  <c r="AB134" i="7"/>
  <c r="AC134" i="7"/>
  <c r="AD134" i="7"/>
  <c r="AE134" i="7"/>
  <c r="AF134" i="7"/>
  <c r="AG134" i="7"/>
  <c r="AH134" i="7"/>
  <c r="AJ134" i="7"/>
  <c r="AK134" i="7"/>
  <c r="AL134" i="7"/>
  <c r="AM134" i="7"/>
  <c r="AN134" i="7"/>
  <c r="AO134" i="7"/>
  <c r="AP134" i="7"/>
  <c r="AR134" i="7"/>
  <c r="AS134" i="7"/>
  <c r="AT134" i="7"/>
  <c r="AU134" i="7"/>
  <c r="AV134" i="7"/>
  <c r="AW134" i="7"/>
  <c r="AX134" i="7"/>
  <c r="AZ134" i="7"/>
  <c r="BA134" i="7"/>
  <c r="BB134" i="7"/>
  <c r="BC134" i="7"/>
  <c r="BD134" i="7"/>
  <c r="BE134" i="7"/>
  <c r="BF134" i="7"/>
  <c r="BH134" i="7"/>
  <c r="BI134" i="7"/>
  <c r="BJ134" i="7"/>
  <c r="BK134" i="7"/>
  <c r="BL134" i="7"/>
  <c r="L135" i="7"/>
  <c r="M135" i="7"/>
  <c r="N135" i="7"/>
  <c r="O135" i="7"/>
  <c r="P135" i="7"/>
  <c r="Q135" i="7"/>
  <c r="R135" i="7"/>
  <c r="T135" i="7"/>
  <c r="U135" i="7"/>
  <c r="V135" i="7"/>
  <c r="W135" i="7"/>
  <c r="X135" i="7"/>
  <c r="Y135" i="7"/>
  <c r="Z135" i="7"/>
  <c r="AB135" i="7"/>
  <c r="AC135" i="7"/>
  <c r="AD135" i="7"/>
  <c r="AE135" i="7"/>
  <c r="AF135" i="7"/>
  <c r="AG135" i="7"/>
  <c r="AH135" i="7"/>
  <c r="AJ135" i="7"/>
  <c r="AK135" i="7"/>
  <c r="AL135" i="7"/>
  <c r="AM135" i="7"/>
  <c r="AN135" i="7"/>
  <c r="AO135" i="7"/>
  <c r="AP135" i="7"/>
  <c r="AR135" i="7"/>
  <c r="AS135" i="7"/>
  <c r="AT135" i="7"/>
  <c r="AU135" i="7"/>
  <c r="AV135" i="7"/>
  <c r="AW135" i="7"/>
  <c r="AX135" i="7"/>
  <c r="AZ135" i="7"/>
  <c r="BA135" i="7"/>
  <c r="BB135" i="7"/>
  <c r="BC135" i="7"/>
  <c r="BD135" i="7"/>
  <c r="BE135" i="7"/>
  <c r="BF135" i="7"/>
  <c r="BH135" i="7"/>
  <c r="BI135" i="7"/>
  <c r="BJ135" i="7"/>
  <c r="BK135" i="7"/>
  <c r="BL135" i="7"/>
  <c r="M136" i="7"/>
  <c r="N136" i="7"/>
  <c r="O136" i="7"/>
  <c r="P136" i="7"/>
  <c r="Q136" i="7"/>
  <c r="R136" i="7"/>
  <c r="T136" i="7"/>
  <c r="U136" i="7"/>
  <c r="V136" i="7"/>
  <c r="W136" i="7"/>
  <c r="X136" i="7"/>
  <c r="Y136" i="7"/>
  <c r="Z136" i="7"/>
  <c r="AB136" i="7"/>
  <c r="AC136" i="7"/>
  <c r="AD136" i="7"/>
  <c r="AE136" i="7"/>
  <c r="AF136" i="7"/>
  <c r="AG136" i="7"/>
  <c r="AH136" i="7"/>
  <c r="AJ136" i="7"/>
  <c r="AK136" i="7"/>
  <c r="AL136" i="7"/>
  <c r="AM136" i="7"/>
  <c r="AN136" i="7"/>
  <c r="AO136" i="7"/>
  <c r="AP136" i="7"/>
  <c r="AR136" i="7"/>
  <c r="AS136" i="7"/>
  <c r="AT136" i="7"/>
  <c r="AU136" i="7"/>
  <c r="AV136" i="7"/>
  <c r="AW136" i="7"/>
  <c r="AX136" i="7"/>
  <c r="AZ136" i="7"/>
  <c r="BA136" i="7"/>
  <c r="BB136" i="7"/>
  <c r="BC136" i="7"/>
  <c r="BD136" i="7"/>
  <c r="BE136" i="7"/>
  <c r="BF136" i="7"/>
  <c r="BH136" i="7"/>
  <c r="BI136" i="7"/>
  <c r="BJ136" i="7"/>
  <c r="BK136" i="7"/>
  <c r="BL136" i="7"/>
  <c r="L137" i="7"/>
  <c r="M137" i="7"/>
  <c r="N137" i="7"/>
  <c r="O137" i="7"/>
  <c r="P137" i="7"/>
  <c r="Q137" i="7"/>
  <c r="R137" i="7"/>
  <c r="T137" i="7"/>
  <c r="U137" i="7"/>
  <c r="V137" i="7"/>
  <c r="W137" i="7"/>
  <c r="X137" i="7"/>
  <c r="Y137" i="7"/>
  <c r="Z137" i="7"/>
  <c r="AB137" i="7"/>
  <c r="AC137" i="7"/>
  <c r="AD137" i="7"/>
  <c r="AE137" i="7"/>
  <c r="AF137" i="7"/>
  <c r="AG137" i="7"/>
  <c r="AH137" i="7"/>
  <c r="AJ137" i="7"/>
  <c r="AK137" i="7"/>
  <c r="AL137" i="7"/>
  <c r="AM137" i="7"/>
  <c r="AN137" i="7"/>
  <c r="AO137" i="7"/>
  <c r="AP137" i="7"/>
  <c r="AR137" i="7"/>
  <c r="AS137" i="7"/>
  <c r="AT137" i="7"/>
  <c r="AU137" i="7"/>
  <c r="AV137" i="7"/>
  <c r="AW137" i="7"/>
  <c r="AX137" i="7"/>
  <c r="AZ137" i="7"/>
  <c r="BA137" i="7"/>
  <c r="BB137" i="7"/>
  <c r="BC137" i="7"/>
  <c r="BD137" i="7"/>
  <c r="BE137" i="7"/>
  <c r="BF137" i="7"/>
  <c r="BH137" i="7"/>
  <c r="BI137" i="7"/>
  <c r="BJ137" i="7"/>
  <c r="BK137" i="7"/>
  <c r="BL137" i="7"/>
  <c r="L138" i="7"/>
  <c r="M138" i="7"/>
  <c r="N138" i="7"/>
  <c r="O138" i="7"/>
  <c r="P138" i="7"/>
  <c r="Q138" i="7"/>
  <c r="R138" i="7"/>
  <c r="T138" i="7"/>
  <c r="U138" i="7"/>
  <c r="V138" i="7"/>
  <c r="W138" i="7"/>
  <c r="X138" i="7"/>
  <c r="Y138" i="7"/>
  <c r="Z138" i="7"/>
  <c r="AB138" i="7"/>
  <c r="AC138" i="7"/>
  <c r="AD138" i="7"/>
  <c r="AE138" i="7"/>
  <c r="AF138" i="7"/>
  <c r="AG138" i="7"/>
  <c r="AH138" i="7"/>
  <c r="AJ138" i="7"/>
  <c r="AK138" i="7"/>
  <c r="AL138" i="7"/>
  <c r="AM138" i="7"/>
  <c r="AN138" i="7"/>
  <c r="AO138" i="7"/>
  <c r="AP138" i="7"/>
  <c r="AR138" i="7"/>
  <c r="AS138" i="7"/>
  <c r="AT138" i="7"/>
  <c r="AU138" i="7"/>
  <c r="AV138" i="7"/>
  <c r="AW138" i="7"/>
  <c r="AX138" i="7"/>
  <c r="AZ138" i="7"/>
  <c r="BA138" i="7"/>
  <c r="BB138" i="7"/>
  <c r="BC138" i="7"/>
  <c r="BD138" i="7"/>
  <c r="BE138" i="7"/>
  <c r="BF138" i="7"/>
  <c r="BH138" i="7"/>
  <c r="BI138" i="7"/>
  <c r="BJ138" i="7"/>
  <c r="BK138" i="7"/>
  <c r="BL138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L140" i="7"/>
  <c r="M140" i="7"/>
  <c r="N140" i="7"/>
  <c r="O140" i="7"/>
  <c r="P140" i="7"/>
  <c r="Q140" i="7"/>
  <c r="R140" i="7"/>
  <c r="T140" i="7"/>
  <c r="U140" i="7"/>
  <c r="V140" i="7"/>
  <c r="W140" i="7"/>
  <c r="X140" i="7"/>
  <c r="Y140" i="7"/>
  <c r="Z140" i="7"/>
  <c r="AB140" i="7"/>
  <c r="AC140" i="7"/>
  <c r="AD140" i="7"/>
  <c r="AE140" i="7"/>
  <c r="AF140" i="7"/>
  <c r="AG140" i="7"/>
  <c r="AH140" i="7"/>
  <c r="AJ140" i="7"/>
  <c r="AK140" i="7"/>
  <c r="AL140" i="7"/>
  <c r="AM140" i="7"/>
  <c r="AN140" i="7"/>
  <c r="AO140" i="7"/>
  <c r="AP140" i="7"/>
  <c r="AR140" i="7"/>
  <c r="AS140" i="7"/>
  <c r="AT140" i="7"/>
  <c r="AU140" i="7"/>
  <c r="AV140" i="7"/>
  <c r="AW140" i="7"/>
  <c r="AX140" i="7"/>
  <c r="AZ140" i="7"/>
  <c r="BA140" i="7"/>
  <c r="BB140" i="7"/>
  <c r="BC140" i="7"/>
  <c r="BD140" i="7"/>
  <c r="BE140" i="7"/>
  <c r="BF140" i="7"/>
  <c r="BH140" i="7"/>
  <c r="BI140" i="7"/>
  <c r="BJ140" i="7"/>
  <c r="BK140" i="7"/>
  <c r="BL140" i="7"/>
  <c r="K136" i="7"/>
  <c r="K137" i="7"/>
  <c r="K134" i="7"/>
  <c r="J127" i="7"/>
  <c r="P23" i="4"/>
  <c r="Q23" i="4"/>
  <c r="R23" i="4"/>
  <c r="S23" i="4"/>
  <c r="T23" i="4"/>
  <c r="U23" i="4"/>
  <c r="V23" i="4"/>
  <c r="W23" i="4"/>
  <c r="W134" i="4" s="1"/>
  <c r="X23" i="4"/>
  <c r="Y23" i="4"/>
  <c r="Z23" i="4"/>
  <c r="AA23" i="4"/>
  <c r="AB23" i="4"/>
  <c r="AC23" i="4"/>
  <c r="AD23" i="4"/>
  <c r="AE23" i="4"/>
  <c r="AE134" i="4" s="1"/>
  <c r="AF23" i="4"/>
  <c r="AG23" i="4"/>
  <c r="AH23" i="4"/>
  <c r="AI23" i="4"/>
  <c r="AJ23" i="4"/>
  <c r="AK23" i="4"/>
  <c r="AL23" i="4"/>
  <c r="AM23" i="4"/>
  <c r="AM134" i="4" s="1"/>
  <c r="AN23" i="4"/>
  <c r="AO23" i="4"/>
  <c r="AP23" i="4"/>
  <c r="AQ23" i="4"/>
  <c r="AR23" i="4"/>
  <c r="AS23" i="4"/>
  <c r="AT23" i="4"/>
  <c r="AU23" i="4"/>
  <c r="AU134" i="4" s="1"/>
  <c r="AV23" i="4"/>
  <c r="AW23" i="4"/>
  <c r="AX23" i="4"/>
  <c r="AY23" i="4"/>
  <c r="AZ23" i="4"/>
  <c r="BA23" i="4"/>
  <c r="BB23" i="4"/>
  <c r="BC23" i="4"/>
  <c r="BC134" i="4" s="1"/>
  <c r="BD23" i="4"/>
  <c r="BE23" i="4"/>
  <c r="BF23" i="4"/>
  <c r="BG23" i="4"/>
  <c r="BH23" i="4"/>
  <c r="BI23" i="4"/>
  <c r="BJ23" i="4"/>
  <c r="BK23" i="4"/>
  <c r="BK134" i="4" s="1"/>
  <c r="BL23" i="4"/>
  <c r="O23" i="4"/>
  <c r="O137" i="4" s="1"/>
  <c r="K23" i="4"/>
  <c r="K187" i="4"/>
  <c r="K178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L134" i="4"/>
  <c r="M134" i="4"/>
  <c r="N134" i="4"/>
  <c r="P134" i="4"/>
  <c r="Q134" i="4"/>
  <c r="R134" i="4"/>
  <c r="S134" i="4"/>
  <c r="T134" i="4"/>
  <c r="U134" i="4"/>
  <c r="V134" i="4"/>
  <c r="X134" i="4"/>
  <c r="Y134" i="4"/>
  <c r="Z134" i="4"/>
  <c r="AA134" i="4"/>
  <c r="AB134" i="4"/>
  <c r="AC134" i="4"/>
  <c r="AD134" i="4"/>
  <c r="AF134" i="4"/>
  <c r="AG134" i="4"/>
  <c r="AH134" i="4"/>
  <c r="AI134" i="4"/>
  <c r="AJ134" i="4"/>
  <c r="AK134" i="4"/>
  <c r="AL134" i="4"/>
  <c r="AN134" i="4"/>
  <c r="AO134" i="4"/>
  <c r="AP134" i="4"/>
  <c r="AQ134" i="4"/>
  <c r="AR134" i="4"/>
  <c r="AS134" i="4"/>
  <c r="AT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L134" i="4"/>
  <c r="L135" i="4"/>
  <c r="M135" i="4"/>
  <c r="N135" i="4"/>
  <c r="P135" i="4"/>
  <c r="Q135" i="4"/>
  <c r="R135" i="4"/>
  <c r="S135" i="4"/>
  <c r="T135" i="4"/>
  <c r="U135" i="4"/>
  <c r="V135" i="4"/>
  <c r="X135" i="4"/>
  <c r="Y135" i="4"/>
  <c r="Z135" i="4"/>
  <c r="AA135" i="4"/>
  <c r="AB135" i="4"/>
  <c r="AC135" i="4"/>
  <c r="AD135" i="4"/>
  <c r="AF135" i="4"/>
  <c r="AG135" i="4"/>
  <c r="AH135" i="4"/>
  <c r="AI135" i="4"/>
  <c r="AJ135" i="4"/>
  <c r="AK135" i="4"/>
  <c r="AL135" i="4"/>
  <c r="AN135" i="4"/>
  <c r="AO135" i="4"/>
  <c r="AP135" i="4"/>
  <c r="AQ135" i="4"/>
  <c r="AR135" i="4"/>
  <c r="AS135" i="4"/>
  <c r="AT135" i="4"/>
  <c r="AV135" i="4"/>
  <c r="AW135" i="4"/>
  <c r="AX135" i="4"/>
  <c r="AY135" i="4"/>
  <c r="AZ135" i="4"/>
  <c r="BA135" i="4"/>
  <c r="BB135" i="4"/>
  <c r="BD135" i="4"/>
  <c r="BE135" i="4"/>
  <c r="BF135" i="4"/>
  <c r="BG135" i="4"/>
  <c r="BH135" i="4"/>
  <c r="BI135" i="4"/>
  <c r="BJ135" i="4"/>
  <c r="BL135" i="4"/>
  <c r="L136" i="4"/>
  <c r="M136" i="4"/>
  <c r="N136" i="4"/>
  <c r="P136" i="4"/>
  <c r="Q136" i="4"/>
  <c r="R136" i="4"/>
  <c r="S136" i="4"/>
  <c r="T136" i="4"/>
  <c r="U136" i="4"/>
  <c r="V136" i="4"/>
  <c r="X136" i="4"/>
  <c r="Y136" i="4"/>
  <c r="Z136" i="4"/>
  <c r="AA136" i="4"/>
  <c r="AB136" i="4"/>
  <c r="AC136" i="4"/>
  <c r="AD136" i="4"/>
  <c r="AF136" i="4"/>
  <c r="AG136" i="4"/>
  <c r="AH136" i="4"/>
  <c r="AI136" i="4"/>
  <c r="AJ136" i="4"/>
  <c r="AK136" i="4"/>
  <c r="AL136" i="4"/>
  <c r="AN136" i="4"/>
  <c r="AO136" i="4"/>
  <c r="AP136" i="4"/>
  <c r="AQ136" i="4"/>
  <c r="AR136" i="4"/>
  <c r="AS136" i="4"/>
  <c r="AT136" i="4"/>
  <c r="AV136" i="4"/>
  <c r="AW136" i="4"/>
  <c r="AX136" i="4"/>
  <c r="AY136" i="4"/>
  <c r="AZ136" i="4"/>
  <c r="BA136" i="4"/>
  <c r="BB136" i="4"/>
  <c r="BD136" i="4"/>
  <c r="BE136" i="4"/>
  <c r="BF136" i="4"/>
  <c r="BG136" i="4"/>
  <c r="BH136" i="4"/>
  <c r="BI136" i="4"/>
  <c r="BJ136" i="4"/>
  <c r="BL136" i="4"/>
  <c r="L137" i="4"/>
  <c r="M137" i="4"/>
  <c r="N137" i="4"/>
  <c r="P137" i="4"/>
  <c r="Q137" i="4"/>
  <c r="R137" i="4"/>
  <c r="S137" i="4"/>
  <c r="T137" i="4"/>
  <c r="U137" i="4"/>
  <c r="V137" i="4"/>
  <c r="X137" i="4"/>
  <c r="Y137" i="4"/>
  <c r="Z137" i="4"/>
  <c r="AA137" i="4"/>
  <c r="AB137" i="4"/>
  <c r="AC137" i="4"/>
  <c r="AD137" i="4"/>
  <c r="AF137" i="4"/>
  <c r="AG137" i="4"/>
  <c r="AH137" i="4"/>
  <c r="AI137" i="4"/>
  <c r="AJ137" i="4"/>
  <c r="AK137" i="4"/>
  <c r="AL137" i="4"/>
  <c r="AN137" i="4"/>
  <c r="AO137" i="4"/>
  <c r="AP137" i="4"/>
  <c r="AQ137" i="4"/>
  <c r="AR137" i="4"/>
  <c r="AS137" i="4"/>
  <c r="AT137" i="4"/>
  <c r="AV137" i="4"/>
  <c r="AW137" i="4"/>
  <c r="AX137" i="4"/>
  <c r="AY137" i="4"/>
  <c r="AZ137" i="4"/>
  <c r="BA137" i="4"/>
  <c r="BB137" i="4"/>
  <c r="BD137" i="4"/>
  <c r="BE137" i="4"/>
  <c r="BF137" i="4"/>
  <c r="BG137" i="4"/>
  <c r="BH137" i="4"/>
  <c r="BI137" i="4"/>
  <c r="BJ137" i="4"/>
  <c r="BL137" i="4"/>
  <c r="L138" i="4"/>
  <c r="M138" i="4"/>
  <c r="N138" i="4"/>
  <c r="P138" i="4"/>
  <c r="Q138" i="4"/>
  <c r="R138" i="4"/>
  <c r="S138" i="4"/>
  <c r="T138" i="4"/>
  <c r="U138" i="4"/>
  <c r="V138" i="4"/>
  <c r="X138" i="4"/>
  <c r="Y138" i="4"/>
  <c r="Z138" i="4"/>
  <c r="AA138" i="4"/>
  <c r="AB138" i="4"/>
  <c r="AC138" i="4"/>
  <c r="AD138" i="4"/>
  <c r="AF138" i="4"/>
  <c r="AG138" i="4"/>
  <c r="AH138" i="4"/>
  <c r="AI138" i="4"/>
  <c r="AJ138" i="4"/>
  <c r="AK138" i="4"/>
  <c r="AL138" i="4"/>
  <c r="AN138" i="4"/>
  <c r="AO138" i="4"/>
  <c r="AP138" i="4"/>
  <c r="AQ138" i="4"/>
  <c r="AR138" i="4"/>
  <c r="AS138" i="4"/>
  <c r="AT138" i="4"/>
  <c r="AV138" i="4"/>
  <c r="AW138" i="4"/>
  <c r="AX138" i="4"/>
  <c r="AY138" i="4"/>
  <c r="AZ138" i="4"/>
  <c r="BA138" i="4"/>
  <c r="BB138" i="4"/>
  <c r="BD138" i="4"/>
  <c r="BE138" i="4"/>
  <c r="BF138" i="4"/>
  <c r="BG138" i="4"/>
  <c r="BH138" i="4"/>
  <c r="BI138" i="4"/>
  <c r="BJ138" i="4"/>
  <c r="BL138" i="4"/>
  <c r="L139" i="4"/>
  <c r="M139" i="4"/>
  <c r="N139" i="4"/>
  <c r="P139" i="4"/>
  <c r="Q139" i="4"/>
  <c r="R139" i="4"/>
  <c r="S139" i="4"/>
  <c r="T139" i="4"/>
  <c r="U139" i="4"/>
  <c r="V139" i="4"/>
  <c r="X139" i="4"/>
  <c r="Y139" i="4"/>
  <c r="Z139" i="4"/>
  <c r="AA139" i="4"/>
  <c r="AB139" i="4"/>
  <c r="AC139" i="4"/>
  <c r="AD139" i="4"/>
  <c r="AF139" i="4"/>
  <c r="AG139" i="4"/>
  <c r="AH139" i="4"/>
  <c r="AI139" i="4"/>
  <c r="AJ139" i="4"/>
  <c r="AK139" i="4"/>
  <c r="AL139" i="4"/>
  <c r="AN139" i="4"/>
  <c r="AO139" i="4"/>
  <c r="AP139" i="4"/>
  <c r="AQ139" i="4"/>
  <c r="AR139" i="4"/>
  <c r="AS139" i="4"/>
  <c r="AT139" i="4"/>
  <c r="AV139" i="4"/>
  <c r="AW139" i="4"/>
  <c r="AX139" i="4"/>
  <c r="AY139" i="4"/>
  <c r="AZ139" i="4"/>
  <c r="BA139" i="4"/>
  <c r="BB139" i="4"/>
  <c r="BD139" i="4"/>
  <c r="BE139" i="4"/>
  <c r="BF139" i="4"/>
  <c r="BG139" i="4"/>
  <c r="BH139" i="4"/>
  <c r="BI139" i="4"/>
  <c r="BJ139" i="4"/>
  <c r="BL139" i="4"/>
  <c r="L140" i="4"/>
  <c r="M140" i="4"/>
  <c r="O140" i="4"/>
  <c r="P140" i="4"/>
  <c r="Q140" i="4"/>
  <c r="R140" i="4"/>
  <c r="S140" i="4"/>
  <c r="T140" i="4"/>
  <c r="U140" i="4"/>
  <c r="X140" i="4"/>
  <c r="Y140" i="4"/>
  <c r="Z140" i="4"/>
  <c r="AA140" i="4"/>
  <c r="AB140" i="4"/>
  <c r="AC140" i="4"/>
  <c r="AD140" i="4"/>
  <c r="AF140" i="4"/>
  <c r="AG140" i="4"/>
  <c r="AH140" i="4"/>
  <c r="AI140" i="4"/>
  <c r="AJ140" i="4"/>
  <c r="AK140" i="4"/>
  <c r="AN140" i="4"/>
  <c r="AO140" i="4"/>
  <c r="AP140" i="4"/>
  <c r="AQ140" i="4"/>
  <c r="AR140" i="4"/>
  <c r="AS140" i="4"/>
  <c r="AV140" i="4"/>
  <c r="AW140" i="4"/>
  <c r="AX140" i="4"/>
  <c r="AY140" i="4"/>
  <c r="AZ140" i="4"/>
  <c r="BA140" i="4"/>
  <c r="BD140" i="4"/>
  <c r="BE140" i="4"/>
  <c r="BF140" i="4"/>
  <c r="BG140" i="4"/>
  <c r="BH140" i="4"/>
  <c r="BI140" i="4"/>
  <c r="BL140" i="4"/>
  <c r="K135" i="4"/>
  <c r="K136" i="4"/>
  <c r="K137" i="4"/>
  <c r="K138" i="4"/>
  <c r="K139" i="4"/>
  <c r="K140" i="4"/>
  <c r="K134" i="4"/>
  <c r="K128" i="4"/>
  <c r="K129" i="4"/>
  <c r="K130" i="4"/>
  <c r="K131" i="4"/>
  <c r="K132" i="4"/>
  <c r="K133" i="4"/>
  <c r="K127" i="4"/>
  <c r="M23" i="4"/>
  <c r="N23" i="4"/>
  <c r="U25" i="4"/>
  <c r="V25" i="4" s="1"/>
  <c r="W25" i="4" s="1"/>
  <c r="X25" i="4" s="1"/>
  <c r="Y25" i="4" s="1"/>
  <c r="T24" i="4"/>
  <c r="S24" i="4"/>
  <c r="R24" i="4"/>
  <c r="Q24" i="4"/>
  <c r="P24" i="4"/>
  <c r="O24" i="4"/>
  <c r="N24" i="4"/>
  <c r="M24" i="4"/>
  <c r="M29" i="4" s="1"/>
  <c r="J24" i="4"/>
  <c r="AQ71" i="17" l="1"/>
  <c r="AP75" i="17"/>
  <c r="AP139" i="17" s="1"/>
  <c r="AP135" i="17"/>
  <c r="AC71" i="17"/>
  <c r="AB75" i="17"/>
  <c r="AB139" i="17" s="1"/>
  <c r="AB135" i="17"/>
  <c r="Q140" i="12"/>
  <c r="X75" i="9"/>
  <c r="AC71" i="9"/>
  <c r="M188" i="8"/>
  <c r="M191" i="8"/>
  <c r="BG134" i="7"/>
  <c r="AY134" i="7"/>
  <c r="AQ134" i="7"/>
  <c r="AI134" i="7"/>
  <c r="AA134" i="7"/>
  <c r="S134" i="7"/>
  <c r="BG137" i="7"/>
  <c r="AY137" i="7"/>
  <c r="AQ137" i="7"/>
  <c r="AI137" i="7"/>
  <c r="AA137" i="7"/>
  <c r="S137" i="7"/>
  <c r="BG140" i="7"/>
  <c r="AY140" i="7"/>
  <c r="AQ140" i="7"/>
  <c r="AI140" i="7"/>
  <c r="AA140" i="7"/>
  <c r="S140" i="7"/>
  <c r="BG135" i="7"/>
  <c r="AY135" i="7"/>
  <c r="AQ135" i="7"/>
  <c r="AI135" i="7"/>
  <c r="AA135" i="7"/>
  <c r="S135" i="7"/>
  <c r="BG138" i="7"/>
  <c r="AY138" i="7"/>
  <c r="AQ138" i="7"/>
  <c r="AI138" i="7"/>
  <c r="AA138" i="7"/>
  <c r="S138" i="7"/>
  <c r="S187" i="7"/>
  <c r="K135" i="7"/>
  <c r="K190" i="7"/>
  <c r="K140" i="7"/>
  <c r="K139" i="7"/>
  <c r="BK133" i="7"/>
  <c r="BC133" i="7"/>
  <c r="AU133" i="7"/>
  <c r="BK131" i="7"/>
  <c r="BC131" i="7"/>
  <c r="AU131" i="7"/>
  <c r="BK129" i="7"/>
  <c r="BC129" i="7"/>
  <c r="AU129" i="7"/>
  <c r="BJ133" i="7"/>
  <c r="BB133" i="7"/>
  <c r="AT133" i="7"/>
  <c r="BJ131" i="7"/>
  <c r="BB131" i="7"/>
  <c r="AT131" i="7"/>
  <c r="BJ129" i="7"/>
  <c r="BB129" i="7"/>
  <c r="AT129" i="7"/>
  <c r="BI131" i="7"/>
  <c r="BI129" i="7"/>
  <c r="BA129" i="7"/>
  <c r="AS129" i="7"/>
  <c r="BH133" i="7"/>
  <c r="AZ133" i="7"/>
  <c r="BH131" i="7"/>
  <c r="AZ131" i="7"/>
  <c r="BH129" i="7"/>
  <c r="AZ129" i="7"/>
  <c r="K132" i="7"/>
  <c r="K133" i="7"/>
  <c r="K127" i="7"/>
  <c r="K128" i="7"/>
  <c r="K178" i="7"/>
  <c r="K129" i="7"/>
  <c r="K130" i="7"/>
  <c r="K131" i="7"/>
  <c r="L127" i="7"/>
  <c r="BK139" i="4"/>
  <c r="BC139" i="4"/>
  <c r="AU139" i="4"/>
  <c r="AM139" i="4"/>
  <c r="AE139" i="4"/>
  <c r="W139" i="4"/>
  <c r="BK137" i="4"/>
  <c r="BC137" i="4"/>
  <c r="AU137" i="4"/>
  <c r="AM137" i="4"/>
  <c r="AE137" i="4"/>
  <c r="W137" i="4"/>
  <c r="BK135" i="4"/>
  <c r="BC135" i="4"/>
  <c r="AU135" i="4"/>
  <c r="AM135" i="4"/>
  <c r="AE135" i="4"/>
  <c r="W135" i="4"/>
  <c r="BK140" i="4"/>
  <c r="AU140" i="4"/>
  <c r="AM140" i="4"/>
  <c r="AE140" i="4"/>
  <c r="W140" i="4"/>
  <c r="BC140" i="4"/>
  <c r="BK138" i="4"/>
  <c r="BC138" i="4"/>
  <c r="AU138" i="4"/>
  <c r="AM138" i="4"/>
  <c r="AE138" i="4"/>
  <c r="W138" i="4"/>
  <c r="BK136" i="4"/>
  <c r="BC136" i="4"/>
  <c r="AU136" i="4"/>
  <c r="AM136" i="4"/>
  <c r="AE136" i="4"/>
  <c r="W136" i="4"/>
  <c r="O135" i="4"/>
  <c r="O138" i="4"/>
  <c r="O139" i="4"/>
  <c r="O134" i="4"/>
  <c r="O136" i="4"/>
  <c r="U24" i="4"/>
  <c r="K28" i="8"/>
  <c r="K29" i="8" s="1"/>
  <c r="K24" i="8" s="1"/>
  <c r="L28" i="8"/>
  <c r="L29" i="8" s="1"/>
  <c r="M28" i="8"/>
  <c r="M29" i="8" s="1"/>
  <c r="N28" i="8"/>
  <c r="N29" i="8" s="1"/>
  <c r="O28" i="8"/>
  <c r="O29" i="8" s="1"/>
  <c r="P28" i="8"/>
  <c r="P29" i="8" s="1"/>
  <c r="Q28" i="8"/>
  <c r="Q29" i="8" s="1"/>
  <c r="R28" i="8"/>
  <c r="R29" i="8" s="1"/>
  <c r="S28" i="8"/>
  <c r="S29" i="8" s="1"/>
  <c r="T28" i="8"/>
  <c r="T29" i="8" s="1"/>
  <c r="U28" i="8"/>
  <c r="U29" i="8" s="1"/>
  <c r="V28" i="8"/>
  <c r="V29" i="8" s="1"/>
  <c r="W28" i="8"/>
  <c r="W29" i="8" s="1"/>
  <c r="X28" i="8"/>
  <c r="X29" i="8" s="1"/>
  <c r="Y28" i="8"/>
  <c r="Y29" i="8" s="1"/>
  <c r="Z28" i="8"/>
  <c r="Z29" i="8" s="1"/>
  <c r="AA28" i="8"/>
  <c r="AA29" i="8" s="1"/>
  <c r="AB28" i="8"/>
  <c r="AB29" i="8" s="1"/>
  <c r="AC28" i="8"/>
  <c r="AC29" i="8" s="1"/>
  <c r="AD28" i="8"/>
  <c r="AD29" i="8" s="1"/>
  <c r="AE28" i="8"/>
  <c r="AE29" i="8" s="1"/>
  <c r="AF28" i="8"/>
  <c r="AF29" i="8" s="1"/>
  <c r="AG28" i="8"/>
  <c r="AG29" i="8" s="1"/>
  <c r="AH28" i="8"/>
  <c r="AH29" i="8" s="1"/>
  <c r="AI28" i="8"/>
  <c r="AI29" i="8" s="1"/>
  <c r="AJ28" i="8"/>
  <c r="AJ29" i="8" s="1"/>
  <c r="AK28" i="8"/>
  <c r="AK29" i="8" s="1"/>
  <c r="AL28" i="8"/>
  <c r="AL29" i="8" s="1"/>
  <c r="AM28" i="8"/>
  <c r="AM29" i="8" s="1"/>
  <c r="AN28" i="8"/>
  <c r="AN29" i="8" s="1"/>
  <c r="AO28" i="8"/>
  <c r="AO29" i="8" s="1"/>
  <c r="AP28" i="8"/>
  <c r="AP29" i="8" s="1"/>
  <c r="AQ28" i="8"/>
  <c r="AQ29" i="8" s="1"/>
  <c r="AR28" i="8"/>
  <c r="AR29" i="8" s="1"/>
  <c r="AR71" i="17" l="1"/>
  <c r="AQ75" i="17"/>
  <c r="AQ139" i="17" s="1"/>
  <c r="AQ135" i="17"/>
  <c r="AD71" i="17"/>
  <c r="AC75" i="17"/>
  <c r="AC139" i="17" s="1"/>
  <c r="AC135" i="17"/>
  <c r="R140" i="12"/>
  <c r="Y75" i="9"/>
  <c r="AD71" i="9"/>
  <c r="L128" i="7"/>
  <c r="L131" i="7"/>
  <c r="L133" i="7"/>
  <c r="L130" i="7"/>
  <c r="L129" i="7"/>
  <c r="L132" i="7"/>
  <c r="K128" i="8"/>
  <c r="K129" i="8"/>
  <c r="K130" i="8"/>
  <c r="K131" i="8"/>
  <c r="K132" i="8"/>
  <c r="K127" i="8"/>
  <c r="K133" i="8"/>
  <c r="V24" i="4"/>
  <c r="Z25" i="4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AP25" i="4" s="1"/>
  <c r="AQ25" i="4" s="1"/>
  <c r="AR25" i="4" s="1"/>
  <c r="AR75" i="17" l="1"/>
  <c r="AR139" i="17" s="1"/>
  <c r="AR135" i="17"/>
  <c r="AD75" i="17"/>
  <c r="AD139" i="17" s="1"/>
  <c r="AE71" i="17"/>
  <c r="AD135" i="17"/>
  <c r="S140" i="12"/>
  <c r="Z75" i="9"/>
  <c r="AE71" i="9"/>
  <c r="L182" i="8"/>
  <c r="L180" i="8"/>
  <c r="L179" i="8"/>
  <c r="L184" i="8"/>
  <c r="L181" i="8"/>
  <c r="L178" i="8"/>
  <c r="L183" i="8"/>
  <c r="M130" i="7"/>
  <c r="M127" i="7"/>
  <c r="M132" i="7"/>
  <c r="M129" i="7"/>
  <c r="M133" i="7"/>
  <c r="M131" i="7"/>
  <c r="M128" i="7"/>
  <c r="M24" i="8"/>
  <c r="L127" i="8"/>
  <c r="L132" i="8"/>
  <c r="L129" i="8"/>
  <c r="L131" i="8"/>
  <c r="L128" i="8"/>
  <c r="L133" i="8"/>
  <c r="L130" i="8"/>
  <c r="W24" i="4"/>
  <c r="AS173" i="4"/>
  <c r="AT173" i="4" s="1"/>
  <c r="AU173" i="4" s="1"/>
  <c r="AV173" i="4" s="1"/>
  <c r="AW173" i="4" s="1"/>
  <c r="AX173" i="4" s="1"/>
  <c r="AY173" i="4" s="1"/>
  <c r="AZ173" i="4" s="1"/>
  <c r="BA173" i="4" s="1"/>
  <c r="BB173" i="4" s="1"/>
  <c r="BC173" i="4" s="1"/>
  <c r="BD173" i="4" s="1"/>
  <c r="BE173" i="4" s="1"/>
  <c r="BF173" i="4" s="1"/>
  <c r="BG173" i="4" s="1"/>
  <c r="BH173" i="4" s="1"/>
  <c r="BI173" i="4" s="1"/>
  <c r="BJ173" i="4" s="1"/>
  <c r="BK173" i="4" s="1"/>
  <c r="BL173" i="4" s="1"/>
  <c r="U173" i="4"/>
  <c r="V173" i="4" s="1"/>
  <c r="W173" i="4" s="1"/>
  <c r="X173" i="4" s="1"/>
  <c r="Y173" i="4" s="1"/>
  <c r="Z173" i="4" s="1"/>
  <c r="AA173" i="4" s="1"/>
  <c r="AB173" i="4" s="1"/>
  <c r="AC173" i="4" s="1"/>
  <c r="AD173" i="4" s="1"/>
  <c r="AE173" i="4" s="1"/>
  <c r="AF173" i="4" s="1"/>
  <c r="AG173" i="4" s="1"/>
  <c r="AH173" i="4" s="1"/>
  <c r="AI173" i="4" s="1"/>
  <c r="AJ173" i="4" s="1"/>
  <c r="AK173" i="4" s="1"/>
  <c r="AL173" i="4" s="1"/>
  <c r="AM173" i="4" s="1"/>
  <c r="AN173" i="4" s="1"/>
  <c r="AO173" i="4" s="1"/>
  <c r="AP173" i="4" s="1"/>
  <c r="AQ173" i="4" s="1"/>
  <c r="AR173" i="4" s="1"/>
  <c r="T173" i="4"/>
  <c r="AS175" i="4"/>
  <c r="AT175" i="4" s="1"/>
  <c r="AU175" i="4" s="1"/>
  <c r="AV175" i="4" s="1"/>
  <c r="AW175" i="4" s="1"/>
  <c r="AX175" i="4" s="1"/>
  <c r="AY175" i="4" s="1"/>
  <c r="AZ175" i="4" s="1"/>
  <c r="BA175" i="4" s="1"/>
  <c r="BB175" i="4" s="1"/>
  <c r="BC175" i="4" s="1"/>
  <c r="BD175" i="4" s="1"/>
  <c r="BE175" i="4" s="1"/>
  <c r="BF175" i="4" s="1"/>
  <c r="BG175" i="4" s="1"/>
  <c r="BH175" i="4" s="1"/>
  <c r="BI175" i="4" s="1"/>
  <c r="BJ175" i="4" s="1"/>
  <c r="BK175" i="4" s="1"/>
  <c r="BL175" i="4" s="1"/>
  <c r="U175" i="4"/>
  <c r="V175" i="4" s="1"/>
  <c r="W175" i="4" s="1"/>
  <c r="X175" i="4" s="1"/>
  <c r="Y175" i="4" s="1"/>
  <c r="Z175" i="4" s="1"/>
  <c r="AA175" i="4" s="1"/>
  <c r="AB175" i="4" s="1"/>
  <c r="AC175" i="4" s="1"/>
  <c r="AD175" i="4" s="1"/>
  <c r="AE175" i="4" s="1"/>
  <c r="AF175" i="4" s="1"/>
  <c r="AG175" i="4" s="1"/>
  <c r="AH175" i="4" s="1"/>
  <c r="AI175" i="4" s="1"/>
  <c r="AJ175" i="4" s="1"/>
  <c r="AK175" i="4" s="1"/>
  <c r="AL175" i="4" s="1"/>
  <c r="AM175" i="4" s="1"/>
  <c r="AN175" i="4" s="1"/>
  <c r="AO175" i="4" s="1"/>
  <c r="AP175" i="4" s="1"/>
  <c r="AQ175" i="4" s="1"/>
  <c r="AR175" i="4" s="1"/>
  <c r="T175" i="4"/>
  <c r="U170" i="7"/>
  <c r="V170" i="7" s="1"/>
  <c r="W170" i="7" s="1"/>
  <c r="X170" i="7" s="1"/>
  <c r="Y170" i="7" s="1"/>
  <c r="Z170" i="7" s="1"/>
  <c r="AA170" i="7" s="1"/>
  <c r="AB170" i="7" s="1"/>
  <c r="AC170" i="7" s="1"/>
  <c r="AD170" i="7" s="1"/>
  <c r="AE170" i="7" s="1"/>
  <c r="AF170" i="7" s="1"/>
  <c r="AG170" i="7" s="1"/>
  <c r="AH170" i="7" s="1"/>
  <c r="AI170" i="7" s="1"/>
  <c r="AJ170" i="7" s="1"/>
  <c r="AK170" i="7" s="1"/>
  <c r="AL170" i="7" s="1"/>
  <c r="AM170" i="7" s="1"/>
  <c r="AN170" i="7" s="1"/>
  <c r="AO170" i="7" s="1"/>
  <c r="AP170" i="7" s="1"/>
  <c r="AQ170" i="7" s="1"/>
  <c r="AR170" i="7" s="1"/>
  <c r="T170" i="7"/>
  <c r="U171" i="7"/>
  <c r="V171" i="7" s="1"/>
  <c r="W171" i="7" s="1"/>
  <c r="X171" i="7" s="1"/>
  <c r="Y171" i="7" s="1"/>
  <c r="Z171" i="7" s="1"/>
  <c r="AA171" i="7" s="1"/>
  <c r="AB171" i="7" s="1"/>
  <c r="AC171" i="7" s="1"/>
  <c r="AD171" i="7" s="1"/>
  <c r="AE171" i="7" s="1"/>
  <c r="AF171" i="7" s="1"/>
  <c r="AG171" i="7" s="1"/>
  <c r="AH171" i="7" s="1"/>
  <c r="AI171" i="7" s="1"/>
  <c r="AJ171" i="7" s="1"/>
  <c r="AK171" i="7" s="1"/>
  <c r="AL171" i="7" s="1"/>
  <c r="AM171" i="7" s="1"/>
  <c r="AN171" i="7" s="1"/>
  <c r="AO171" i="7" s="1"/>
  <c r="AP171" i="7" s="1"/>
  <c r="AQ171" i="7" s="1"/>
  <c r="AR171" i="7" s="1"/>
  <c r="T171" i="7"/>
  <c r="T171" i="8"/>
  <c r="T186" i="8" s="1"/>
  <c r="AE75" i="17" l="1"/>
  <c r="AE139" i="17" s="1"/>
  <c r="AF71" i="17"/>
  <c r="AE135" i="17"/>
  <c r="T140" i="12"/>
  <c r="AA75" i="9"/>
  <c r="AF71" i="9"/>
  <c r="U171" i="8"/>
  <c r="M180" i="8"/>
  <c r="M183" i="8"/>
  <c r="M182" i="8"/>
  <c r="M179" i="8"/>
  <c r="M184" i="8"/>
  <c r="M181" i="8"/>
  <c r="M178" i="8"/>
  <c r="N130" i="7"/>
  <c r="N127" i="7"/>
  <c r="N132" i="7"/>
  <c r="N129" i="7"/>
  <c r="N133" i="7"/>
  <c r="N128" i="7"/>
  <c r="N131" i="7"/>
  <c r="N24" i="8"/>
  <c r="M130" i="8"/>
  <c r="M127" i="8"/>
  <c r="M132" i="8"/>
  <c r="M131" i="8"/>
  <c r="M128" i="8"/>
  <c r="M129" i="8"/>
  <c r="M133" i="8"/>
  <c r="X24" i="4"/>
  <c r="AS170" i="7"/>
  <c r="AT170" i="7" s="1"/>
  <c r="AU170" i="7" s="1"/>
  <c r="AV170" i="7" s="1"/>
  <c r="AW170" i="7" s="1"/>
  <c r="AX170" i="7" s="1"/>
  <c r="AY170" i="7" s="1"/>
  <c r="AZ170" i="7" s="1"/>
  <c r="BA170" i="7" s="1"/>
  <c r="BB170" i="7" s="1"/>
  <c r="BC170" i="7" s="1"/>
  <c r="BD170" i="7" s="1"/>
  <c r="BE170" i="7" s="1"/>
  <c r="BF170" i="7" s="1"/>
  <c r="BG170" i="7" s="1"/>
  <c r="BH170" i="7" s="1"/>
  <c r="BI170" i="7" s="1"/>
  <c r="BJ170" i="7" s="1"/>
  <c r="BK170" i="7" s="1"/>
  <c r="BL170" i="7" s="1"/>
  <c r="AS171" i="7"/>
  <c r="AT171" i="7" s="1"/>
  <c r="AU171" i="7" s="1"/>
  <c r="AV171" i="7" s="1"/>
  <c r="AW171" i="7" s="1"/>
  <c r="AX171" i="7" s="1"/>
  <c r="AY171" i="7" s="1"/>
  <c r="AZ171" i="7" s="1"/>
  <c r="BA171" i="7" s="1"/>
  <c r="BB171" i="7" s="1"/>
  <c r="BC171" i="7" s="1"/>
  <c r="BD171" i="7" s="1"/>
  <c r="BE171" i="7" s="1"/>
  <c r="BF171" i="7" s="1"/>
  <c r="BG171" i="7" s="1"/>
  <c r="BH171" i="7" s="1"/>
  <c r="BI171" i="7" s="1"/>
  <c r="BJ171" i="7" s="1"/>
  <c r="BK171" i="7" s="1"/>
  <c r="BL171" i="7" s="1"/>
  <c r="U123" i="7"/>
  <c r="V123" i="7" s="1"/>
  <c r="W123" i="7" s="1"/>
  <c r="X123" i="7" s="1"/>
  <c r="Y123" i="7" s="1"/>
  <c r="Z123" i="7" s="1"/>
  <c r="AA123" i="7" s="1"/>
  <c r="AB123" i="7" s="1"/>
  <c r="AC123" i="7" s="1"/>
  <c r="AD123" i="7" s="1"/>
  <c r="AE123" i="7" s="1"/>
  <c r="AF123" i="7" s="1"/>
  <c r="AG123" i="7" s="1"/>
  <c r="AH123" i="7" s="1"/>
  <c r="AI123" i="7" s="1"/>
  <c r="AJ123" i="7" s="1"/>
  <c r="AK123" i="7" s="1"/>
  <c r="AL123" i="7" s="1"/>
  <c r="AM123" i="7" s="1"/>
  <c r="AN123" i="7" s="1"/>
  <c r="AO123" i="7" s="1"/>
  <c r="AP123" i="7" s="1"/>
  <c r="AQ123" i="7" s="1"/>
  <c r="AR123" i="7" s="1"/>
  <c r="AS123" i="7" s="1"/>
  <c r="AT123" i="7" s="1"/>
  <c r="AU123" i="7" s="1"/>
  <c r="AV123" i="7" s="1"/>
  <c r="AW123" i="7" s="1"/>
  <c r="AX123" i="7" s="1"/>
  <c r="AY123" i="7" s="1"/>
  <c r="AZ123" i="7" s="1"/>
  <c r="BA123" i="7" s="1"/>
  <c r="BB123" i="7" s="1"/>
  <c r="BC123" i="7" s="1"/>
  <c r="BD123" i="7" s="1"/>
  <c r="BE123" i="7" s="1"/>
  <c r="BF123" i="7" s="1"/>
  <c r="BG123" i="7" s="1"/>
  <c r="BH123" i="7" s="1"/>
  <c r="BI123" i="7" s="1"/>
  <c r="BJ123" i="7" s="1"/>
  <c r="BK123" i="7" s="1"/>
  <c r="BL123" i="7" s="1"/>
  <c r="V124" i="7"/>
  <c r="W124" i="7" s="1"/>
  <c r="X124" i="7" s="1"/>
  <c r="Y124" i="7" s="1"/>
  <c r="Z124" i="7" s="1"/>
  <c r="AA124" i="7" s="1"/>
  <c r="AB124" i="7" s="1"/>
  <c r="AC124" i="7" s="1"/>
  <c r="AD124" i="7" s="1"/>
  <c r="AE124" i="7" s="1"/>
  <c r="AF124" i="7" s="1"/>
  <c r="AG124" i="7" s="1"/>
  <c r="AH124" i="7" s="1"/>
  <c r="AI124" i="7" s="1"/>
  <c r="AJ124" i="7" s="1"/>
  <c r="AK124" i="7" s="1"/>
  <c r="AL124" i="7" s="1"/>
  <c r="AM124" i="7" s="1"/>
  <c r="AN124" i="7" s="1"/>
  <c r="AO124" i="7" s="1"/>
  <c r="AP124" i="7" s="1"/>
  <c r="AQ124" i="7" s="1"/>
  <c r="AR124" i="7" s="1"/>
  <c r="AS124" i="7" s="1"/>
  <c r="AT124" i="7" s="1"/>
  <c r="AU124" i="7" s="1"/>
  <c r="AV124" i="7" s="1"/>
  <c r="AW124" i="7" s="1"/>
  <c r="AX124" i="7" s="1"/>
  <c r="AY124" i="7" s="1"/>
  <c r="AZ124" i="7" s="1"/>
  <c r="BA124" i="7" s="1"/>
  <c r="BB124" i="7" s="1"/>
  <c r="BC124" i="7" s="1"/>
  <c r="BD124" i="7" s="1"/>
  <c r="BE124" i="7" s="1"/>
  <c r="BF124" i="7" s="1"/>
  <c r="BG124" i="7" s="1"/>
  <c r="BH124" i="7" s="1"/>
  <c r="BI124" i="7" s="1"/>
  <c r="BJ124" i="7" s="1"/>
  <c r="BK124" i="7" s="1"/>
  <c r="BL124" i="7" s="1"/>
  <c r="U124" i="7"/>
  <c r="V121" i="7"/>
  <c r="W121" i="7" s="1"/>
  <c r="X121" i="7" s="1"/>
  <c r="Y121" i="7" s="1"/>
  <c r="Z121" i="7" s="1"/>
  <c r="AA121" i="7" s="1"/>
  <c r="AB121" i="7" s="1"/>
  <c r="AC121" i="7" s="1"/>
  <c r="AD121" i="7" s="1"/>
  <c r="AE121" i="7" s="1"/>
  <c r="AF121" i="7" s="1"/>
  <c r="AG121" i="7" s="1"/>
  <c r="AH121" i="7" s="1"/>
  <c r="AI121" i="7" s="1"/>
  <c r="AJ121" i="7" s="1"/>
  <c r="AK121" i="7" s="1"/>
  <c r="AL121" i="7" s="1"/>
  <c r="AM121" i="7" s="1"/>
  <c r="AN121" i="7" s="1"/>
  <c r="AO121" i="7" s="1"/>
  <c r="AP121" i="7" s="1"/>
  <c r="AQ121" i="7" s="1"/>
  <c r="AR121" i="7" s="1"/>
  <c r="AS121" i="7" s="1"/>
  <c r="AT121" i="7" s="1"/>
  <c r="AU121" i="7" s="1"/>
  <c r="AV121" i="7" s="1"/>
  <c r="AW121" i="7" s="1"/>
  <c r="AX121" i="7" s="1"/>
  <c r="AY121" i="7" s="1"/>
  <c r="AZ121" i="7" s="1"/>
  <c r="BA121" i="7" s="1"/>
  <c r="BB121" i="7" s="1"/>
  <c r="BC121" i="7" s="1"/>
  <c r="BD121" i="7" s="1"/>
  <c r="BE121" i="7" s="1"/>
  <c r="BF121" i="7" s="1"/>
  <c r="BG121" i="7" s="1"/>
  <c r="BH121" i="7" s="1"/>
  <c r="BI121" i="7" s="1"/>
  <c r="BJ121" i="7" s="1"/>
  <c r="BK121" i="7" s="1"/>
  <c r="BL121" i="7" s="1"/>
  <c r="U121" i="7"/>
  <c r="U112" i="7"/>
  <c r="V112" i="7" s="1"/>
  <c r="W112" i="7" s="1"/>
  <c r="X112" i="7" s="1"/>
  <c r="Y112" i="7" s="1"/>
  <c r="Z112" i="7" s="1"/>
  <c r="AA112" i="7" s="1"/>
  <c r="AB112" i="7" s="1"/>
  <c r="AC112" i="7" s="1"/>
  <c r="AD112" i="7" s="1"/>
  <c r="AE112" i="7" s="1"/>
  <c r="AF112" i="7" s="1"/>
  <c r="AG112" i="7" s="1"/>
  <c r="AH112" i="7" s="1"/>
  <c r="AI112" i="7" s="1"/>
  <c r="AJ112" i="7" s="1"/>
  <c r="AK112" i="7" s="1"/>
  <c r="AL112" i="7" s="1"/>
  <c r="AM112" i="7" s="1"/>
  <c r="AN112" i="7" s="1"/>
  <c r="AO112" i="7" s="1"/>
  <c r="AP112" i="7" s="1"/>
  <c r="AQ112" i="7" s="1"/>
  <c r="AR112" i="7" s="1"/>
  <c r="AS112" i="7" s="1"/>
  <c r="AT112" i="7" s="1"/>
  <c r="AU112" i="7" s="1"/>
  <c r="AV112" i="7" s="1"/>
  <c r="AW112" i="7" s="1"/>
  <c r="AX112" i="7" s="1"/>
  <c r="AY112" i="7" s="1"/>
  <c r="AZ112" i="7" s="1"/>
  <c r="BA112" i="7" s="1"/>
  <c r="BB112" i="7" s="1"/>
  <c r="BC112" i="7" s="1"/>
  <c r="BD112" i="7" s="1"/>
  <c r="BE112" i="7" s="1"/>
  <c r="BF112" i="7" s="1"/>
  <c r="BG112" i="7" s="1"/>
  <c r="BH112" i="7" s="1"/>
  <c r="BI112" i="7" s="1"/>
  <c r="BJ112" i="7" s="1"/>
  <c r="BK112" i="7" s="1"/>
  <c r="BL112" i="7" s="1"/>
  <c r="L185" i="22"/>
  <c r="L54" i="22" s="1"/>
  <c r="L186" i="22"/>
  <c r="L187" i="22"/>
  <c r="L188" i="22"/>
  <c r="L189" i="22"/>
  <c r="L190" i="22"/>
  <c r="L59" i="22" s="1"/>
  <c r="L191" i="22"/>
  <c r="L55" i="22"/>
  <c r="L56" i="22"/>
  <c r="L57" i="22"/>
  <c r="L58" i="22"/>
  <c r="L60" i="22"/>
  <c r="AF75" i="17" l="1"/>
  <c r="AF139" i="17" s="1"/>
  <c r="AG71" i="17"/>
  <c r="AF135" i="17"/>
  <c r="U140" i="12"/>
  <c r="AB75" i="9"/>
  <c r="AG71" i="9"/>
  <c r="O127" i="8"/>
  <c r="V171" i="8"/>
  <c r="U186" i="8"/>
  <c r="N183" i="8"/>
  <c r="N180" i="8"/>
  <c r="N178" i="8"/>
  <c r="N182" i="8"/>
  <c r="N179" i="8"/>
  <c r="N184" i="8"/>
  <c r="N181" i="8"/>
  <c r="O128" i="7"/>
  <c r="O130" i="7"/>
  <c r="O127" i="7"/>
  <c r="O132" i="7"/>
  <c r="O129" i="7"/>
  <c r="O133" i="7"/>
  <c r="O131" i="7"/>
  <c r="N133" i="8"/>
  <c r="N130" i="8"/>
  <c r="N127" i="8"/>
  <c r="N129" i="8"/>
  <c r="N131" i="8"/>
  <c r="N132" i="8"/>
  <c r="N128" i="8"/>
  <c r="Y24" i="4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K23" i="18"/>
  <c r="K24" i="18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K24" i="11"/>
  <c r="J24" i="7"/>
  <c r="J23" i="7"/>
  <c r="P120" i="13"/>
  <c r="Q120" i="13" s="1"/>
  <c r="R120" i="13" s="1"/>
  <c r="S120" i="13" s="1"/>
  <c r="T120" i="13" s="1"/>
  <c r="U120" i="13" s="1"/>
  <c r="V120" i="13" s="1"/>
  <c r="W120" i="13" s="1"/>
  <c r="X120" i="13" s="1"/>
  <c r="Y120" i="13" s="1"/>
  <c r="Z120" i="13" s="1"/>
  <c r="AA120" i="13" s="1"/>
  <c r="AB120" i="13" s="1"/>
  <c r="AC120" i="13" s="1"/>
  <c r="AD120" i="13" s="1"/>
  <c r="AE120" i="13" s="1"/>
  <c r="AF120" i="13" s="1"/>
  <c r="AG120" i="13" s="1"/>
  <c r="AH120" i="13" s="1"/>
  <c r="AI120" i="13" s="1"/>
  <c r="AJ120" i="13" s="1"/>
  <c r="AK120" i="13" s="1"/>
  <c r="AL120" i="13" s="1"/>
  <c r="AM120" i="13" s="1"/>
  <c r="AN120" i="13" s="1"/>
  <c r="AO120" i="13" s="1"/>
  <c r="AP120" i="13" s="1"/>
  <c r="AQ120" i="13" s="1"/>
  <c r="AR120" i="13" s="1"/>
  <c r="AS120" i="13" s="1"/>
  <c r="AT120" i="13" s="1"/>
  <c r="AU120" i="13" s="1"/>
  <c r="AV120" i="13" s="1"/>
  <c r="AW120" i="13" s="1"/>
  <c r="AX120" i="13" s="1"/>
  <c r="AY120" i="13" s="1"/>
  <c r="AZ120" i="13" s="1"/>
  <c r="BA120" i="13" s="1"/>
  <c r="BB120" i="13" s="1"/>
  <c r="BC120" i="13" s="1"/>
  <c r="BD120" i="13" s="1"/>
  <c r="BE120" i="13" s="1"/>
  <c r="BF120" i="13" s="1"/>
  <c r="BG120" i="13" s="1"/>
  <c r="BH120" i="13" s="1"/>
  <c r="BI120" i="13" s="1"/>
  <c r="BJ120" i="13" s="1"/>
  <c r="BK120" i="13" s="1"/>
  <c r="BL120" i="13" s="1"/>
  <c r="AG75" i="17" l="1"/>
  <c r="AG139" i="17" s="1"/>
  <c r="AH71" i="17"/>
  <c r="AG135" i="17"/>
  <c r="V140" i="12"/>
  <c r="AC75" i="9"/>
  <c r="AH71" i="9"/>
  <c r="P127" i="8"/>
  <c r="W171" i="8"/>
  <c r="V186" i="8"/>
  <c r="O178" i="8"/>
  <c r="O183" i="8"/>
  <c r="O180" i="8"/>
  <c r="O182" i="8"/>
  <c r="O179" i="8"/>
  <c r="O181" i="8"/>
  <c r="O184" i="8"/>
  <c r="P131" i="7"/>
  <c r="P128" i="7"/>
  <c r="P130" i="7"/>
  <c r="P127" i="7"/>
  <c r="P132" i="7"/>
  <c r="P129" i="7"/>
  <c r="P133" i="7"/>
  <c r="O128" i="8"/>
  <c r="O133" i="8"/>
  <c r="O130" i="8"/>
  <c r="O132" i="8"/>
  <c r="O129" i="8"/>
  <c r="O131" i="8"/>
  <c r="Z24" i="4"/>
  <c r="T170" i="13"/>
  <c r="U170" i="13" s="1"/>
  <c r="V170" i="13" s="1"/>
  <c r="W170" i="13" s="1"/>
  <c r="X170" i="13" s="1"/>
  <c r="Y170" i="13" s="1"/>
  <c r="Z170" i="13" s="1"/>
  <c r="AA170" i="13" s="1"/>
  <c r="AB170" i="13" s="1"/>
  <c r="AC170" i="13" s="1"/>
  <c r="AD170" i="13" s="1"/>
  <c r="AE170" i="13" s="1"/>
  <c r="AF170" i="13" s="1"/>
  <c r="AG170" i="13" s="1"/>
  <c r="AH170" i="13" s="1"/>
  <c r="AI170" i="13" s="1"/>
  <c r="AJ170" i="13" s="1"/>
  <c r="AK170" i="13" s="1"/>
  <c r="AL170" i="13" s="1"/>
  <c r="AM170" i="13" s="1"/>
  <c r="AN170" i="13" s="1"/>
  <c r="AO170" i="13" s="1"/>
  <c r="AP170" i="13" s="1"/>
  <c r="AQ170" i="13" s="1"/>
  <c r="AR170" i="13" s="1"/>
  <c r="AS170" i="13" s="1"/>
  <c r="AT170" i="13" s="1"/>
  <c r="AU170" i="13" s="1"/>
  <c r="AV170" i="13" s="1"/>
  <c r="AW170" i="13" s="1"/>
  <c r="AX170" i="13" s="1"/>
  <c r="AY170" i="13" s="1"/>
  <c r="AZ170" i="13" s="1"/>
  <c r="BA170" i="13" s="1"/>
  <c r="BB170" i="13" s="1"/>
  <c r="BC170" i="13" s="1"/>
  <c r="BD170" i="13" s="1"/>
  <c r="BE170" i="13" s="1"/>
  <c r="BF170" i="13" s="1"/>
  <c r="BG170" i="13" s="1"/>
  <c r="BH170" i="13" s="1"/>
  <c r="BI170" i="13" s="1"/>
  <c r="BJ170" i="13" s="1"/>
  <c r="BK170" i="13" s="1"/>
  <c r="BL170" i="13" s="1"/>
  <c r="S163" i="13"/>
  <c r="T163" i="13" s="1"/>
  <c r="U163" i="13" s="1"/>
  <c r="V163" i="13" s="1"/>
  <c r="W163" i="13" s="1"/>
  <c r="X163" i="13" s="1"/>
  <c r="Y163" i="13" s="1"/>
  <c r="Z163" i="13" s="1"/>
  <c r="AA163" i="13" s="1"/>
  <c r="AB163" i="13" s="1"/>
  <c r="AC163" i="13" s="1"/>
  <c r="AD163" i="13" s="1"/>
  <c r="AE163" i="13" s="1"/>
  <c r="AF163" i="13" s="1"/>
  <c r="AG163" i="13" s="1"/>
  <c r="AH163" i="13" s="1"/>
  <c r="AI163" i="13" s="1"/>
  <c r="AJ163" i="13" s="1"/>
  <c r="AK163" i="13" s="1"/>
  <c r="AL163" i="13" s="1"/>
  <c r="AM163" i="13" s="1"/>
  <c r="AN163" i="13" s="1"/>
  <c r="AO163" i="13" s="1"/>
  <c r="AP163" i="13" s="1"/>
  <c r="AQ163" i="13" s="1"/>
  <c r="AR163" i="13" s="1"/>
  <c r="AS163" i="13" s="1"/>
  <c r="AT163" i="13" s="1"/>
  <c r="AU163" i="13" s="1"/>
  <c r="AV163" i="13" s="1"/>
  <c r="AW163" i="13" s="1"/>
  <c r="AX163" i="13" s="1"/>
  <c r="AY163" i="13" s="1"/>
  <c r="AZ163" i="13" s="1"/>
  <c r="BA163" i="13" s="1"/>
  <c r="BB163" i="13" s="1"/>
  <c r="BC163" i="13" s="1"/>
  <c r="BD163" i="13" s="1"/>
  <c r="BE163" i="13" s="1"/>
  <c r="BF163" i="13" s="1"/>
  <c r="BG163" i="13" s="1"/>
  <c r="BH163" i="13" s="1"/>
  <c r="BI163" i="13" s="1"/>
  <c r="BJ163" i="13" s="1"/>
  <c r="BK163" i="13" s="1"/>
  <c r="BL163" i="13" s="1"/>
  <c r="M119" i="5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S173" i="6"/>
  <c r="T173" i="6" s="1"/>
  <c r="U173" i="6" s="1"/>
  <c r="V173" i="6" s="1"/>
  <c r="W173" i="6" s="1"/>
  <c r="X173" i="6" s="1"/>
  <c r="Y173" i="6" s="1"/>
  <c r="Z173" i="6" s="1"/>
  <c r="AA173" i="6" s="1"/>
  <c r="AB173" i="6" s="1"/>
  <c r="AC173" i="6" s="1"/>
  <c r="AD173" i="6" s="1"/>
  <c r="AE173" i="6" s="1"/>
  <c r="AF173" i="6" s="1"/>
  <c r="AG173" i="6" s="1"/>
  <c r="AH173" i="6" s="1"/>
  <c r="AI173" i="6" s="1"/>
  <c r="AJ173" i="6" s="1"/>
  <c r="AK173" i="6" s="1"/>
  <c r="AL173" i="6" s="1"/>
  <c r="AM173" i="6" s="1"/>
  <c r="AN173" i="6" s="1"/>
  <c r="AO173" i="6" s="1"/>
  <c r="AP173" i="6" s="1"/>
  <c r="AQ173" i="6" s="1"/>
  <c r="AR173" i="6" s="1"/>
  <c r="AS173" i="6" s="1"/>
  <c r="AT173" i="6" s="1"/>
  <c r="AU173" i="6" s="1"/>
  <c r="AV173" i="6" s="1"/>
  <c r="AW173" i="6" s="1"/>
  <c r="AX173" i="6" s="1"/>
  <c r="AY173" i="6" s="1"/>
  <c r="AZ173" i="6" s="1"/>
  <c r="BA173" i="6" s="1"/>
  <c r="BB173" i="6" s="1"/>
  <c r="BC173" i="6" s="1"/>
  <c r="BD173" i="6" s="1"/>
  <c r="BE173" i="6" s="1"/>
  <c r="BF173" i="6" s="1"/>
  <c r="BG173" i="6" s="1"/>
  <c r="BH173" i="6" s="1"/>
  <c r="BI173" i="6" s="1"/>
  <c r="BJ173" i="6" s="1"/>
  <c r="BK173" i="6" s="1"/>
  <c r="BL173" i="6" s="1"/>
  <c r="S175" i="6"/>
  <c r="T175" i="6" s="1"/>
  <c r="U175" i="6" s="1"/>
  <c r="V175" i="6" s="1"/>
  <c r="W175" i="6" s="1"/>
  <c r="X175" i="6" s="1"/>
  <c r="Y175" i="6" s="1"/>
  <c r="Z175" i="6" s="1"/>
  <c r="AA175" i="6" s="1"/>
  <c r="AB175" i="6" s="1"/>
  <c r="AC175" i="6" s="1"/>
  <c r="AD175" i="6" s="1"/>
  <c r="AE175" i="6" s="1"/>
  <c r="AF175" i="6" s="1"/>
  <c r="AG175" i="6" s="1"/>
  <c r="AH175" i="6" s="1"/>
  <c r="AI175" i="6" s="1"/>
  <c r="AJ175" i="6" s="1"/>
  <c r="AK175" i="6" s="1"/>
  <c r="AL175" i="6" s="1"/>
  <c r="AM175" i="6" s="1"/>
  <c r="AN175" i="6" s="1"/>
  <c r="AO175" i="6" s="1"/>
  <c r="AP175" i="6" s="1"/>
  <c r="AQ175" i="6" s="1"/>
  <c r="AR175" i="6" s="1"/>
  <c r="AS175" i="6" s="1"/>
  <c r="AT175" i="6" s="1"/>
  <c r="AU175" i="6" s="1"/>
  <c r="AV175" i="6" s="1"/>
  <c r="AW175" i="6" s="1"/>
  <c r="AX175" i="6" s="1"/>
  <c r="AY175" i="6" s="1"/>
  <c r="AZ175" i="6" s="1"/>
  <c r="BA175" i="6" s="1"/>
  <c r="BB175" i="6" s="1"/>
  <c r="BC175" i="6" s="1"/>
  <c r="BD175" i="6" s="1"/>
  <c r="BE175" i="6" s="1"/>
  <c r="BF175" i="6" s="1"/>
  <c r="BG175" i="6" s="1"/>
  <c r="BH175" i="6" s="1"/>
  <c r="BI175" i="6" s="1"/>
  <c r="BJ175" i="6" s="1"/>
  <c r="BK175" i="6" s="1"/>
  <c r="BL175" i="6" s="1"/>
  <c r="T171" i="6"/>
  <c r="U171" i="6" s="1"/>
  <c r="V171" i="6" s="1"/>
  <c r="W171" i="6" s="1"/>
  <c r="X171" i="6" s="1"/>
  <c r="Y171" i="6" s="1"/>
  <c r="Z171" i="6" s="1"/>
  <c r="AA171" i="6" s="1"/>
  <c r="AB171" i="6" s="1"/>
  <c r="AC171" i="6" s="1"/>
  <c r="AD171" i="6" s="1"/>
  <c r="AE171" i="6" s="1"/>
  <c r="AF171" i="6" s="1"/>
  <c r="AG171" i="6" s="1"/>
  <c r="AH171" i="6" s="1"/>
  <c r="AI171" i="6" s="1"/>
  <c r="AJ171" i="6" s="1"/>
  <c r="AK171" i="6" s="1"/>
  <c r="AL171" i="6" s="1"/>
  <c r="AM171" i="6" s="1"/>
  <c r="AN171" i="6" s="1"/>
  <c r="AO171" i="6" s="1"/>
  <c r="AP171" i="6" s="1"/>
  <c r="AQ171" i="6" s="1"/>
  <c r="AR171" i="6" s="1"/>
  <c r="AS171" i="6" s="1"/>
  <c r="AT171" i="6" s="1"/>
  <c r="AU171" i="6" s="1"/>
  <c r="AV171" i="6" s="1"/>
  <c r="AW171" i="6" s="1"/>
  <c r="AX171" i="6" s="1"/>
  <c r="AY171" i="6" s="1"/>
  <c r="AZ171" i="6" s="1"/>
  <c r="BA171" i="6" s="1"/>
  <c r="BB171" i="6" s="1"/>
  <c r="BC171" i="6" s="1"/>
  <c r="BD171" i="6" s="1"/>
  <c r="BE171" i="6" s="1"/>
  <c r="BF171" i="6" s="1"/>
  <c r="BG171" i="6" s="1"/>
  <c r="BH171" i="6" s="1"/>
  <c r="BI171" i="6" s="1"/>
  <c r="BJ171" i="6" s="1"/>
  <c r="BK171" i="6" s="1"/>
  <c r="BL171" i="6" s="1"/>
  <c r="P170" i="6"/>
  <c r="Q170" i="6" s="1"/>
  <c r="R170" i="6" s="1"/>
  <c r="S170" i="6" s="1"/>
  <c r="T170" i="6" s="1"/>
  <c r="U170" i="6" s="1"/>
  <c r="V170" i="6" s="1"/>
  <c r="W170" i="6" s="1"/>
  <c r="X170" i="6" s="1"/>
  <c r="Y170" i="6" s="1"/>
  <c r="Z170" i="6" s="1"/>
  <c r="AA170" i="6" s="1"/>
  <c r="AB170" i="6" s="1"/>
  <c r="AC170" i="6" s="1"/>
  <c r="AD170" i="6" s="1"/>
  <c r="AE170" i="6" s="1"/>
  <c r="AF170" i="6" s="1"/>
  <c r="AG170" i="6" s="1"/>
  <c r="AH170" i="6" s="1"/>
  <c r="AI170" i="6" s="1"/>
  <c r="AJ170" i="6" s="1"/>
  <c r="AK170" i="6" s="1"/>
  <c r="AL170" i="6" s="1"/>
  <c r="AM170" i="6" s="1"/>
  <c r="AN170" i="6" s="1"/>
  <c r="AO170" i="6" s="1"/>
  <c r="AP170" i="6" s="1"/>
  <c r="AQ170" i="6" s="1"/>
  <c r="AR170" i="6" s="1"/>
  <c r="AS170" i="6" s="1"/>
  <c r="AT170" i="6" s="1"/>
  <c r="AU170" i="6" s="1"/>
  <c r="AV170" i="6" s="1"/>
  <c r="AW170" i="6" s="1"/>
  <c r="AX170" i="6" s="1"/>
  <c r="AY170" i="6" s="1"/>
  <c r="AZ170" i="6" s="1"/>
  <c r="BA170" i="6" s="1"/>
  <c r="BB170" i="6" s="1"/>
  <c r="BC170" i="6" s="1"/>
  <c r="BD170" i="6" s="1"/>
  <c r="BE170" i="6" s="1"/>
  <c r="BF170" i="6" s="1"/>
  <c r="BG170" i="6" s="1"/>
  <c r="BH170" i="6" s="1"/>
  <c r="BI170" i="6" s="1"/>
  <c r="BJ170" i="6" s="1"/>
  <c r="Q163" i="6"/>
  <c r="R163" i="6" s="1"/>
  <c r="O29" i="6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AE29" i="6" s="1"/>
  <c r="AF29" i="6" s="1"/>
  <c r="AG29" i="6" s="1"/>
  <c r="AH29" i="6" s="1"/>
  <c r="AI29" i="6" s="1"/>
  <c r="AJ29" i="6" s="1"/>
  <c r="AK29" i="6" s="1"/>
  <c r="AL29" i="6" s="1"/>
  <c r="AM29" i="6" s="1"/>
  <c r="AN29" i="6" s="1"/>
  <c r="AO29" i="6" s="1"/>
  <c r="AP29" i="6" s="1"/>
  <c r="AQ29" i="6" s="1"/>
  <c r="AR29" i="6" s="1"/>
  <c r="AS29" i="6" s="1"/>
  <c r="AT29" i="6" s="1"/>
  <c r="AU29" i="6" s="1"/>
  <c r="AV29" i="6" s="1"/>
  <c r="AW29" i="6" s="1"/>
  <c r="AX29" i="6" s="1"/>
  <c r="AY29" i="6" s="1"/>
  <c r="AZ29" i="6" s="1"/>
  <c r="BA29" i="6" s="1"/>
  <c r="BB29" i="6" s="1"/>
  <c r="BC29" i="6" s="1"/>
  <c r="BD29" i="6" s="1"/>
  <c r="BE29" i="6" s="1"/>
  <c r="BF29" i="6" s="1"/>
  <c r="BG29" i="6" s="1"/>
  <c r="BH29" i="6" s="1"/>
  <c r="BI29" i="6" s="1"/>
  <c r="BJ29" i="6" s="1"/>
  <c r="BK29" i="6" s="1"/>
  <c r="BL29" i="6" s="1"/>
  <c r="T175" i="16"/>
  <c r="U175" i="16" s="1"/>
  <c r="V175" i="16" s="1"/>
  <c r="W175" i="16" s="1"/>
  <c r="X175" i="16" s="1"/>
  <c r="Y175" i="16" s="1"/>
  <c r="Z175" i="16" s="1"/>
  <c r="AA175" i="16" s="1"/>
  <c r="AB175" i="16" s="1"/>
  <c r="AC175" i="16" s="1"/>
  <c r="AD175" i="16" s="1"/>
  <c r="AE175" i="16" s="1"/>
  <c r="AF175" i="16" s="1"/>
  <c r="AG175" i="16" s="1"/>
  <c r="AH175" i="16" s="1"/>
  <c r="AI175" i="16" s="1"/>
  <c r="AJ175" i="16" s="1"/>
  <c r="AK175" i="16" s="1"/>
  <c r="AL175" i="16" s="1"/>
  <c r="AM175" i="16" s="1"/>
  <c r="AN175" i="16" s="1"/>
  <c r="AO175" i="16" s="1"/>
  <c r="AP175" i="16" s="1"/>
  <c r="AQ175" i="16" s="1"/>
  <c r="AR175" i="16" s="1"/>
  <c r="AS175" i="16" s="1"/>
  <c r="AT175" i="16" s="1"/>
  <c r="AU175" i="16" s="1"/>
  <c r="AV175" i="16" s="1"/>
  <c r="AW175" i="16" s="1"/>
  <c r="AX175" i="16" s="1"/>
  <c r="AY175" i="16" s="1"/>
  <c r="AZ175" i="16" s="1"/>
  <c r="BA175" i="16" s="1"/>
  <c r="BB175" i="16" s="1"/>
  <c r="BC175" i="16" s="1"/>
  <c r="BD175" i="16" s="1"/>
  <c r="BE175" i="16" s="1"/>
  <c r="BF175" i="16" s="1"/>
  <c r="BG175" i="16" s="1"/>
  <c r="BH175" i="16" s="1"/>
  <c r="BI175" i="16" s="1"/>
  <c r="BJ175" i="16" s="1"/>
  <c r="BK175" i="16" s="1"/>
  <c r="BL175" i="16" s="1"/>
  <c r="S175" i="16"/>
  <c r="S174" i="16"/>
  <c r="T174" i="16" s="1"/>
  <c r="U174" i="16" s="1"/>
  <c r="V174" i="16" s="1"/>
  <c r="W174" i="16" s="1"/>
  <c r="X174" i="16" s="1"/>
  <c r="Y174" i="16" s="1"/>
  <c r="Z174" i="16" s="1"/>
  <c r="AA174" i="16" s="1"/>
  <c r="AB174" i="16" s="1"/>
  <c r="AC174" i="16" s="1"/>
  <c r="AD174" i="16" s="1"/>
  <c r="AE174" i="16" s="1"/>
  <c r="AF174" i="16" s="1"/>
  <c r="AG174" i="16" s="1"/>
  <c r="AH174" i="16" s="1"/>
  <c r="AI174" i="16" s="1"/>
  <c r="AJ174" i="16" s="1"/>
  <c r="AK174" i="16" s="1"/>
  <c r="AL174" i="16" s="1"/>
  <c r="AM174" i="16" s="1"/>
  <c r="AN174" i="16" s="1"/>
  <c r="AO174" i="16" s="1"/>
  <c r="AP174" i="16" s="1"/>
  <c r="AQ174" i="16" s="1"/>
  <c r="AR174" i="16" s="1"/>
  <c r="AS174" i="16" s="1"/>
  <c r="AT174" i="16" s="1"/>
  <c r="AU174" i="16" s="1"/>
  <c r="AV174" i="16" s="1"/>
  <c r="AW174" i="16" s="1"/>
  <c r="AX174" i="16" s="1"/>
  <c r="AY174" i="16" s="1"/>
  <c r="AZ174" i="16" s="1"/>
  <c r="BA174" i="16" s="1"/>
  <c r="BB174" i="16" s="1"/>
  <c r="BC174" i="16" s="1"/>
  <c r="BD174" i="16" s="1"/>
  <c r="BE174" i="16" s="1"/>
  <c r="BF174" i="16" s="1"/>
  <c r="BG174" i="16" s="1"/>
  <c r="BH174" i="16" s="1"/>
  <c r="BI174" i="16" s="1"/>
  <c r="BJ174" i="16" s="1"/>
  <c r="BK174" i="16" s="1"/>
  <c r="BL174" i="16" s="1"/>
  <c r="S173" i="16"/>
  <c r="T173" i="16" s="1"/>
  <c r="U173" i="16" s="1"/>
  <c r="S172" i="16"/>
  <c r="T172" i="16" s="1"/>
  <c r="U172" i="16" s="1"/>
  <c r="V172" i="16" s="1"/>
  <c r="W172" i="16" s="1"/>
  <c r="N170" i="16"/>
  <c r="O170" i="16" s="1"/>
  <c r="T167" i="16"/>
  <c r="U167" i="16" s="1"/>
  <c r="V167" i="16" s="1"/>
  <c r="W167" i="16" s="1"/>
  <c r="X167" i="16" s="1"/>
  <c r="Y167" i="16" s="1"/>
  <c r="Z167" i="16" s="1"/>
  <c r="S167" i="16"/>
  <c r="S165" i="16"/>
  <c r="T165" i="16" s="1"/>
  <c r="U165" i="16" s="1"/>
  <c r="V165" i="16" s="1"/>
  <c r="N163" i="16"/>
  <c r="S173" i="13"/>
  <c r="T173" i="13" s="1"/>
  <c r="U173" i="13" s="1"/>
  <c r="S171" i="13"/>
  <c r="T171" i="13" s="1"/>
  <c r="U171" i="13" s="1"/>
  <c r="S167" i="13"/>
  <c r="T167" i="13" s="1"/>
  <c r="U167" i="13" s="1"/>
  <c r="V167" i="13" s="1"/>
  <c r="W167" i="13" s="1"/>
  <c r="X167" i="13" s="1"/>
  <c r="Y167" i="13" s="1"/>
  <c r="Z167" i="13" s="1"/>
  <c r="AA167" i="13" s="1"/>
  <c r="AB167" i="13" s="1"/>
  <c r="AC167" i="13" s="1"/>
  <c r="AD167" i="13" s="1"/>
  <c r="AE167" i="13" s="1"/>
  <c r="AF167" i="13" s="1"/>
  <c r="AG167" i="13" s="1"/>
  <c r="AH167" i="13" s="1"/>
  <c r="AI167" i="13" s="1"/>
  <c r="AJ167" i="13" s="1"/>
  <c r="AK167" i="13" s="1"/>
  <c r="AL167" i="13" s="1"/>
  <c r="AM167" i="13" s="1"/>
  <c r="AN167" i="13" s="1"/>
  <c r="AO167" i="13" s="1"/>
  <c r="AP167" i="13" s="1"/>
  <c r="AQ167" i="13" s="1"/>
  <c r="AR167" i="13" s="1"/>
  <c r="AS167" i="13" s="1"/>
  <c r="AT167" i="13" s="1"/>
  <c r="AU167" i="13" s="1"/>
  <c r="AV167" i="13" s="1"/>
  <c r="AW167" i="13" s="1"/>
  <c r="AX167" i="13" s="1"/>
  <c r="AY167" i="13" s="1"/>
  <c r="AZ167" i="13" s="1"/>
  <c r="BA167" i="13" s="1"/>
  <c r="BB167" i="13" s="1"/>
  <c r="BC167" i="13" s="1"/>
  <c r="BD167" i="13" s="1"/>
  <c r="BE167" i="13" s="1"/>
  <c r="BF167" i="13" s="1"/>
  <c r="BG167" i="13" s="1"/>
  <c r="BH167" i="13" s="1"/>
  <c r="BI167" i="13" s="1"/>
  <c r="BJ167" i="13" s="1"/>
  <c r="BK167" i="13" s="1"/>
  <c r="BL167" i="13" s="1"/>
  <c r="T165" i="13"/>
  <c r="U165" i="13" s="1"/>
  <c r="V165" i="13" s="1"/>
  <c r="W165" i="13" s="1"/>
  <c r="X165" i="13" s="1"/>
  <c r="Y165" i="13" s="1"/>
  <c r="Z165" i="13" s="1"/>
  <c r="AA165" i="13" s="1"/>
  <c r="AB165" i="13" s="1"/>
  <c r="AC165" i="13" s="1"/>
  <c r="AD165" i="13" s="1"/>
  <c r="AE165" i="13" s="1"/>
  <c r="AF165" i="13" s="1"/>
  <c r="AG165" i="13" s="1"/>
  <c r="AH165" i="13" s="1"/>
  <c r="AI165" i="13" s="1"/>
  <c r="AJ165" i="13" s="1"/>
  <c r="AK165" i="13" s="1"/>
  <c r="AL165" i="13" s="1"/>
  <c r="AM165" i="13" s="1"/>
  <c r="AN165" i="13" s="1"/>
  <c r="AO165" i="13" s="1"/>
  <c r="AP165" i="13" s="1"/>
  <c r="AQ165" i="13" s="1"/>
  <c r="AR165" i="13" s="1"/>
  <c r="AS165" i="13" s="1"/>
  <c r="AT165" i="13" s="1"/>
  <c r="AU165" i="13" s="1"/>
  <c r="AV165" i="13" s="1"/>
  <c r="AW165" i="13" s="1"/>
  <c r="AX165" i="13" s="1"/>
  <c r="AY165" i="13" s="1"/>
  <c r="AZ165" i="13" s="1"/>
  <c r="BA165" i="13" s="1"/>
  <c r="BB165" i="13" s="1"/>
  <c r="BC165" i="13" s="1"/>
  <c r="BD165" i="13" s="1"/>
  <c r="BE165" i="13" s="1"/>
  <c r="BF165" i="13" s="1"/>
  <c r="BG165" i="13" s="1"/>
  <c r="BH165" i="13" s="1"/>
  <c r="BI165" i="13" s="1"/>
  <c r="BJ165" i="13" s="1"/>
  <c r="BK165" i="13" s="1"/>
  <c r="BL165" i="13" s="1"/>
  <c r="S165" i="13"/>
  <c r="T174" i="13"/>
  <c r="U174" i="13" s="1"/>
  <c r="V174" i="13" s="1"/>
  <c r="W174" i="13" s="1"/>
  <c r="X174" i="13" s="1"/>
  <c r="Y174" i="13" s="1"/>
  <c r="Z174" i="13" s="1"/>
  <c r="AA174" i="13" s="1"/>
  <c r="AB174" i="13" s="1"/>
  <c r="AC174" i="13" s="1"/>
  <c r="AD174" i="13" s="1"/>
  <c r="AE174" i="13" s="1"/>
  <c r="AF174" i="13" s="1"/>
  <c r="AG174" i="13" s="1"/>
  <c r="AH174" i="13" s="1"/>
  <c r="AI174" i="13" s="1"/>
  <c r="AJ174" i="13" s="1"/>
  <c r="AK174" i="13" s="1"/>
  <c r="AL174" i="13" s="1"/>
  <c r="AM174" i="13" s="1"/>
  <c r="AN174" i="13" s="1"/>
  <c r="AO174" i="13" s="1"/>
  <c r="AP174" i="13" s="1"/>
  <c r="AQ174" i="13" s="1"/>
  <c r="AR174" i="13" s="1"/>
  <c r="AS174" i="13" s="1"/>
  <c r="AT174" i="13" s="1"/>
  <c r="AU174" i="13" s="1"/>
  <c r="AV174" i="13" s="1"/>
  <c r="AW174" i="13" s="1"/>
  <c r="AX174" i="13" s="1"/>
  <c r="AY174" i="13" s="1"/>
  <c r="AZ174" i="13" s="1"/>
  <c r="BA174" i="13" s="1"/>
  <c r="BB174" i="13" s="1"/>
  <c r="BC174" i="13" s="1"/>
  <c r="BD174" i="13" s="1"/>
  <c r="BE174" i="13" s="1"/>
  <c r="BF174" i="13" s="1"/>
  <c r="BG174" i="13" s="1"/>
  <c r="BH174" i="13" s="1"/>
  <c r="BI174" i="13" s="1"/>
  <c r="BJ174" i="13" s="1"/>
  <c r="BK174" i="13" s="1"/>
  <c r="BL174" i="13" s="1"/>
  <c r="S175" i="13"/>
  <c r="T175" i="13" s="1"/>
  <c r="U175" i="13" s="1"/>
  <c r="V175" i="13" s="1"/>
  <c r="W175" i="13" s="1"/>
  <c r="X175" i="13" s="1"/>
  <c r="Y175" i="13" s="1"/>
  <c r="Z175" i="13" s="1"/>
  <c r="AA175" i="13" s="1"/>
  <c r="AB175" i="13" s="1"/>
  <c r="AC175" i="13" s="1"/>
  <c r="AD175" i="13" s="1"/>
  <c r="AE175" i="13" s="1"/>
  <c r="AF175" i="13" s="1"/>
  <c r="AG175" i="13" s="1"/>
  <c r="AH175" i="13" s="1"/>
  <c r="AI175" i="13" s="1"/>
  <c r="AJ175" i="13" s="1"/>
  <c r="AK175" i="13" s="1"/>
  <c r="AL175" i="13" s="1"/>
  <c r="AM175" i="13" s="1"/>
  <c r="AN175" i="13" s="1"/>
  <c r="AO175" i="13" s="1"/>
  <c r="AP175" i="13" s="1"/>
  <c r="AQ175" i="13" s="1"/>
  <c r="AR175" i="13" s="1"/>
  <c r="AS175" i="13" s="1"/>
  <c r="AT175" i="13" s="1"/>
  <c r="AU175" i="13" s="1"/>
  <c r="AV175" i="13" s="1"/>
  <c r="AW175" i="13" s="1"/>
  <c r="AX175" i="13" s="1"/>
  <c r="AY175" i="13" s="1"/>
  <c r="AZ175" i="13" s="1"/>
  <c r="BA175" i="13" s="1"/>
  <c r="BB175" i="13" s="1"/>
  <c r="BC175" i="13" s="1"/>
  <c r="BD175" i="13" s="1"/>
  <c r="BE175" i="13" s="1"/>
  <c r="BF175" i="13" s="1"/>
  <c r="BG175" i="13" s="1"/>
  <c r="BH175" i="13" s="1"/>
  <c r="BI175" i="13" s="1"/>
  <c r="BJ175" i="13" s="1"/>
  <c r="BK175" i="13" s="1"/>
  <c r="BL175" i="13" s="1"/>
  <c r="S174" i="13"/>
  <c r="T172" i="13"/>
  <c r="U172" i="13" s="1"/>
  <c r="V172" i="13" s="1"/>
  <c r="W172" i="13" s="1"/>
  <c r="X172" i="13" s="1"/>
  <c r="Y172" i="13" s="1"/>
  <c r="Z172" i="13" s="1"/>
  <c r="AA172" i="13" s="1"/>
  <c r="AB172" i="13" s="1"/>
  <c r="AC172" i="13" s="1"/>
  <c r="AD172" i="13" s="1"/>
  <c r="AE172" i="13" s="1"/>
  <c r="AF172" i="13" s="1"/>
  <c r="AG172" i="13" s="1"/>
  <c r="AH172" i="13" s="1"/>
  <c r="AI172" i="13" s="1"/>
  <c r="AJ172" i="13" s="1"/>
  <c r="AK172" i="13" s="1"/>
  <c r="AL172" i="13" s="1"/>
  <c r="AM172" i="13" s="1"/>
  <c r="AN172" i="13" s="1"/>
  <c r="AO172" i="13" s="1"/>
  <c r="AP172" i="13" s="1"/>
  <c r="AQ172" i="13" s="1"/>
  <c r="AR172" i="13" s="1"/>
  <c r="AS172" i="13" s="1"/>
  <c r="AT172" i="13" s="1"/>
  <c r="AU172" i="13" s="1"/>
  <c r="AV172" i="13" s="1"/>
  <c r="AW172" i="13" s="1"/>
  <c r="AX172" i="13" s="1"/>
  <c r="AY172" i="13" s="1"/>
  <c r="AZ172" i="13" s="1"/>
  <c r="BA172" i="13" s="1"/>
  <c r="BB172" i="13" s="1"/>
  <c r="BC172" i="13" s="1"/>
  <c r="BD172" i="13" s="1"/>
  <c r="BE172" i="13" s="1"/>
  <c r="BF172" i="13" s="1"/>
  <c r="BG172" i="13" s="1"/>
  <c r="BH172" i="13" s="1"/>
  <c r="BI172" i="13" s="1"/>
  <c r="BJ172" i="13" s="1"/>
  <c r="BK172" i="13" s="1"/>
  <c r="BL172" i="13" s="1"/>
  <c r="S172" i="13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L170" i="5"/>
  <c r="BM54" i="5"/>
  <c r="AH75" i="17" l="1"/>
  <c r="AH139" i="17" s="1"/>
  <c r="AH135" i="17"/>
  <c r="W140" i="12"/>
  <c r="AD75" i="9"/>
  <c r="AI71" i="9"/>
  <c r="T131" i="8"/>
  <c r="X171" i="8"/>
  <c r="W186" i="8"/>
  <c r="P181" i="8"/>
  <c r="P178" i="8"/>
  <c r="P183" i="8"/>
  <c r="P184" i="8"/>
  <c r="P180" i="8"/>
  <c r="P182" i="8"/>
  <c r="P179" i="8"/>
  <c r="Q131" i="7"/>
  <c r="Q128" i="7"/>
  <c r="Q130" i="7"/>
  <c r="Q133" i="7"/>
  <c r="Q127" i="7"/>
  <c r="Q129" i="7"/>
  <c r="Q132" i="7"/>
  <c r="P131" i="8"/>
  <c r="P128" i="8"/>
  <c r="P133" i="8"/>
  <c r="P132" i="8"/>
  <c r="P129" i="8"/>
  <c r="P130" i="8"/>
  <c r="AA24" i="4"/>
  <c r="N119" i="5"/>
  <c r="N170" i="5" s="1"/>
  <c r="M170" i="5"/>
  <c r="S166" i="6"/>
  <c r="S163" i="6"/>
  <c r="V173" i="16"/>
  <c r="AA167" i="16"/>
  <c r="O163" i="16"/>
  <c r="W165" i="16"/>
  <c r="X172" i="16"/>
  <c r="P170" i="16"/>
  <c r="V171" i="13"/>
  <c r="V173" i="13"/>
  <c r="C1" i="4"/>
  <c r="C1" i="5"/>
  <c r="C1" i="22"/>
  <c r="C1" i="6"/>
  <c r="C1" i="7"/>
  <c r="C1" i="8"/>
  <c r="C1" i="9"/>
  <c r="C1" i="10"/>
  <c r="C1" i="11"/>
  <c r="C1" i="12"/>
  <c r="C1" i="14"/>
  <c r="C1" i="15"/>
  <c r="C1" i="13"/>
  <c r="C1" i="16"/>
  <c r="C1" i="17"/>
  <c r="C1" i="18"/>
  <c r="C1" i="19"/>
  <c r="C1" i="20"/>
  <c r="C1" i="21"/>
  <c r="C1" i="23"/>
  <c r="C1" i="2"/>
  <c r="S171" i="5"/>
  <c r="S167" i="5"/>
  <c r="T167" i="5" s="1"/>
  <c r="U167" i="5" s="1"/>
  <c r="V167" i="5" s="1"/>
  <c r="W167" i="5" s="1"/>
  <c r="X167" i="5" s="1"/>
  <c r="Y167" i="5" s="1"/>
  <c r="Z167" i="5" s="1"/>
  <c r="AA167" i="5" s="1"/>
  <c r="AB167" i="5" s="1"/>
  <c r="AC167" i="5" s="1"/>
  <c r="AD167" i="5" s="1"/>
  <c r="AE167" i="5" s="1"/>
  <c r="AF167" i="5" s="1"/>
  <c r="AG167" i="5" s="1"/>
  <c r="AH167" i="5" s="1"/>
  <c r="AI167" i="5" s="1"/>
  <c r="AJ167" i="5" s="1"/>
  <c r="AK167" i="5" s="1"/>
  <c r="AL167" i="5" s="1"/>
  <c r="AM167" i="5" s="1"/>
  <c r="AN167" i="5" s="1"/>
  <c r="AO167" i="5" s="1"/>
  <c r="AP167" i="5" s="1"/>
  <c r="AQ167" i="5" s="1"/>
  <c r="AR167" i="5" s="1"/>
  <c r="AS167" i="5" s="1"/>
  <c r="AT167" i="5" s="1"/>
  <c r="AU167" i="5" s="1"/>
  <c r="AV167" i="5" s="1"/>
  <c r="AW167" i="5" s="1"/>
  <c r="AX167" i="5" s="1"/>
  <c r="AY167" i="5" s="1"/>
  <c r="AZ167" i="5" s="1"/>
  <c r="BA167" i="5" s="1"/>
  <c r="BB167" i="5" s="1"/>
  <c r="BC167" i="5" s="1"/>
  <c r="BD167" i="5" s="1"/>
  <c r="BE167" i="5" s="1"/>
  <c r="BF167" i="5" s="1"/>
  <c r="BG167" i="5" s="1"/>
  <c r="BH167" i="5" s="1"/>
  <c r="BI167" i="5" s="1"/>
  <c r="BJ167" i="5" s="1"/>
  <c r="BK167" i="5" s="1"/>
  <c r="BL167" i="5" s="1"/>
  <c r="S166" i="5"/>
  <c r="T166" i="5" s="1"/>
  <c r="U166" i="5" s="1"/>
  <c r="V166" i="5" s="1"/>
  <c r="W166" i="5" s="1"/>
  <c r="X166" i="5" s="1"/>
  <c r="Y166" i="5" s="1"/>
  <c r="Z166" i="5" s="1"/>
  <c r="AA166" i="5" s="1"/>
  <c r="AB166" i="5" s="1"/>
  <c r="AC166" i="5" s="1"/>
  <c r="AD166" i="5" s="1"/>
  <c r="AE166" i="5" s="1"/>
  <c r="AF166" i="5" s="1"/>
  <c r="AG166" i="5" s="1"/>
  <c r="AH166" i="5" s="1"/>
  <c r="AI166" i="5" s="1"/>
  <c r="AJ166" i="5" s="1"/>
  <c r="AK166" i="5" s="1"/>
  <c r="AL166" i="5" s="1"/>
  <c r="AM166" i="5" s="1"/>
  <c r="AN166" i="5" s="1"/>
  <c r="AO166" i="5" s="1"/>
  <c r="AP166" i="5" s="1"/>
  <c r="AQ166" i="5" s="1"/>
  <c r="AR166" i="5" s="1"/>
  <c r="AS166" i="5" s="1"/>
  <c r="AT166" i="5" s="1"/>
  <c r="AU166" i="5" s="1"/>
  <c r="AV166" i="5" s="1"/>
  <c r="AW166" i="5" s="1"/>
  <c r="AX166" i="5" s="1"/>
  <c r="AY166" i="5" s="1"/>
  <c r="AZ166" i="5" s="1"/>
  <c r="BA166" i="5" s="1"/>
  <c r="BB166" i="5" s="1"/>
  <c r="BC166" i="5" s="1"/>
  <c r="BD166" i="5" s="1"/>
  <c r="BE166" i="5" s="1"/>
  <c r="BF166" i="5" s="1"/>
  <c r="BG166" i="5" s="1"/>
  <c r="BH166" i="5" s="1"/>
  <c r="BI166" i="5" s="1"/>
  <c r="BJ166" i="5" s="1"/>
  <c r="BK166" i="5" s="1"/>
  <c r="BL166" i="5" s="1"/>
  <c r="X140" i="12" l="1"/>
  <c r="AN65" i="2"/>
  <c r="AR65" i="2"/>
  <c r="AS65" i="2" s="1"/>
  <c r="AT65" i="2" s="1"/>
  <c r="AU65" i="2" s="1"/>
  <c r="AV65" i="2" s="1"/>
  <c r="AW65" i="2" s="1"/>
  <c r="AX65" i="2" s="1"/>
  <c r="AY65" i="2" s="1"/>
  <c r="AZ65" i="2" s="1"/>
  <c r="BA65" i="2" s="1"/>
  <c r="BB65" i="2" s="1"/>
  <c r="BC65" i="2" s="1"/>
  <c r="BD65" i="2" s="1"/>
  <c r="BE65" i="2" s="1"/>
  <c r="BF65" i="2" s="1"/>
  <c r="BG65" i="2" s="1"/>
  <c r="BH65" i="2" s="1"/>
  <c r="BI65" i="2" s="1"/>
  <c r="BJ65" i="2" s="1"/>
  <c r="BK65" i="2" s="1"/>
  <c r="BL65" i="2" s="1"/>
  <c r="AG65" i="2"/>
  <c r="AO65" i="2"/>
  <c r="AH65" i="2"/>
  <c r="AP65" i="2"/>
  <c r="AM65" i="2"/>
  <c r="AI65" i="2"/>
  <c r="AQ65" i="2"/>
  <c r="AJ65" i="2"/>
  <c r="AK65" i="2"/>
  <c r="AL65" i="2"/>
  <c r="AE75" i="9"/>
  <c r="AJ71" i="9"/>
  <c r="Y171" i="8"/>
  <c r="X186" i="8"/>
  <c r="Q184" i="8"/>
  <c r="Q181" i="8"/>
  <c r="Q178" i="8"/>
  <c r="Q183" i="8"/>
  <c r="Q180" i="8"/>
  <c r="Q179" i="8"/>
  <c r="Q182" i="8"/>
  <c r="R129" i="7"/>
  <c r="R132" i="7"/>
  <c r="R127" i="7"/>
  <c r="R130" i="7"/>
  <c r="R128" i="7"/>
  <c r="R133" i="7"/>
  <c r="R131" i="7"/>
  <c r="Q131" i="8"/>
  <c r="Q128" i="8"/>
  <c r="Q130" i="8"/>
  <c r="Q127" i="8"/>
  <c r="Q132" i="8"/>
  <c r="Q133" i="8"/>
  <c r="Q129" i="8"/>
  <c r="AB24" i="4"/>
  <c r="J67" i="7"/>
  <c r="J68" i="7"/>
  <c r="J69" i="7"/>
  <c r="J63" i="7"/>
  <c r="J64" i="7"/>
  <c r="J65" i="7"/>
  <c r="K27" i="7"/>
  <c r="S27" i="7"/>
  <c r="AA27" i="7"/>
  <c r="AI27" i="7"/>
  <c r="AQ27" i="7"/>
  <c r="AY27" i="7"/>
  <c r="BG27" i="7"/>
  <c r="M28" i="7"/>
  <c r="U28" i="7"/>
  <c r="AC28" i="7"/>
  <c r="AK28" i="7"/>
  <c r="AS28" i="7"/>
  <c r="BA28" i="7"/>
  <c r="BI28" i="7"/>
  <c r="J66" i="7"/>
  <c r="L27" i="7"/>
  <c r="T27" i="7"/>
  <c r="AB27" i="7"/>
  <c r="AJ27" i="7"/>
  <c r="AR27" i="7"/>
  <c r="AZ27" i="7"/>
  <c r="BH27" i="7"/>
  <c r="N28" i="7"/>
  <c r="V28" i="7"/>
  <c r="AD28" i="7"/>
  <c r="AL28" i="7"/>
  <c r="AT28" i="7"/>
  <c r="BB28" i="7"/>
  <c r="BJ28" i="7"/>
  <c r="H23" i="7"/>
  <c r="M27" i="7"/>
  <c r="U27" i="7"/>
  <c r="AC27" i="7"/>
  <c r="AK27" i="7"/>
  <c r="AS27" i="7"/>
  <c r="BA27" i="7"/>
  <c r="BI27" i="7"/>
  <c r="O28" i="7"/>
  <c r="W28" i="7"/>
  <c r="AE28" i="7"/>
  <c r="AM28" i="7"/>
  <c r="AU28" i="7"/>
  <c r="BC28" i="7"/>
  <c r="BK28" i="7"/>
  <c r="I24" i="7"/>
  <c r="G23" i="7"/>
  <c r="N27" i="7"/>
  <c r="V27" i="7"/>
  <c r="AD27" i="7"/>
  <c r="AL27" i="7"/>
  <c r="AT27" i="7"/>
  <c r="BB27" i="7"/>
  <c r="BJ27" i="7"/>
  <c r="P28" i="7"/>
  <c r="X28" i="7"/>
  <c r="AF28" i="7"/>
  <c r="AN28" i="7"/>
  <c r="AV28" i="7"/>
  <c r="BD28" i="7"/>
  <c r="BL28" i="7"/>
  <c r="H24" i="7"/>
  <c r="F23" i="7"/>
  <c r="O27" i="7"/>
  <c r="W27" i="7"/>
  <c r="AE27" i="7"/>
  <c r="AM27" i="7"/>
  <c r="AU27" i="7"/>
  <c r="BC27" i="7"/>
  <c r="BK27" i="7"/>
  <c r="Q28" i="7"/>
  <c r="Y28" i="7"/>
  <c r="AG28" i="7"/>
  <c r="AO28" i="7"/>
  <c r="AW28" i="7"/>
  <c r="BE28" i="7"/>
  <c r="G24" i="7"/>
  <c r="E23" i="7"/>
  <c r="P27" i="7"/>
  <c r="X27" i="7"/>
  <c r="AF27" i="7"/>
  <c r="AN27" i="7"/>
  <c r="AV27" i="7"/>
  <c r="BD27" i="7"/>
  <c r="BL27" i="7"/>
  <c r="R28" i="7"/>
  <c r="Z28" i="7"/>
  <c r="AH28" i="7"/>
  <c r="AP28" i="7"/>
  <c r="AX28" i="7"/>
  <c r="BF28" i="7"/>
  <c r="F24" i="7"/>
  <c r="Q27" i="7"/>
  <c r="Y27" i="7"/>
  <c r="AG27" i="7"/>
  <c r="AO27" i="7"/>
  <c r="AW27" i="7"/>
  <c r="BE27" i="7"/>
  <c r="K28" i="7"/>
  <c r="S28" i="7"/>
  <c r="AA28" i="7"/>
  <c r="AI28" i="7"/>
  <c r="AQ28" i="7"/>
  <c r="AY28" i="7"/>
  <c r="BG28" i="7"/>
  <c r="J28" i="7"/>
  <c r="E24" i="7"/>
  <c r="R27" i="7"/>
  <c r="Z27" i="7"/>
  <c r="AH27" i="7"/>
  <c r="AP27" i="7"/>
  <c r="AX27" i="7"/>
  <c r="BF27" i="7"/>
  <c r="L28" i="7"/>
  <c r="T28" i="7"/>
  <c r="AB28" i="7"/>
  <c r="AJ28" i="7"/>
  <c r="AR28" i="7"/>
  <c r="AZ28" i="7"/>
  <c r="BH28" i="7"/>
  <c r="I23" i="7"/>
  <c r="J68" i="17"/>
  <c r="J69" i="17"/>
  <c r="J63" i="17"/>
  <c r="J64" i="17"/>
  <c r="J65" i="17"/>
  <c r="J66" i="17"/>
  <c r="O27" i="17"/>
  <c r="W27" i="17"/>
  <c r="AE27" i="17"/>
  <c r="AM27" i="17"/>
  <c r="AU27" i="17"/>
  <c r="BC27" i="17"/>
  <c r="BK27" i="17"/>
  <c r="Q28" i="17"/>
  <c r="Y28" i="17"/>
  <c r="AG28" i="17"/>
  <c r="AO28" i="17"/>
  <c r="AW28" i="17"/>
  <c r="BE28" i="17"/>
  <c r="P27" i="17"/>
  <c r="X27" i="17"/>
  <c r="AF27" i="17"/>
  <c r="AN27" i="17"/>
  <c r="AV27" i="17"/>
  <c r="BD27" i="17"/>
  <c r="BL27" i="17"/>
  <c r="R28" i="17"/>
  <c r="Z28" i="17"/>
  <c r="AH28" i="17"/>
  <c r="AP28" i="17"/>
  <c r="AX28" i="17"/>
  <c r="BF28" i="17"/>
  <c r="J23" i="17"/>
  <c r="Q27" i="17"/>
  <c r="Y27" i="17"/>
  <c r="AG27" i="17"/>
  <c r="AO27" i="17"/>
  <c r="AW27" i="17"/>
  <c r="BE27" i="17"/>
  <c r="K28" i="17"/>
  <c r="S28" i="17"/>
  <c r="AA28" i="17"/>
  <c r="AI28" i="17"/>
  <c r="AQ28" i="17"/>
  <c r="AY28" i="17"/>
  <c r="BG28" i="17"/>
  <c r="I23" i="17"/>
  <c r="J67" i="17"/>
  <c r="R27" i="17"/>
  <c r="Z27" i="17"/>
  <c r="AH27" i="17"/>
  <c r="AP27" i="17"/>
  <c r="AX27" i="17"/>
  <c r="BF27" i="17"/>
  <c r="L28" i="17"/>
  <c r="T28" i="17"/>
  <c r="AB28" i="17"/>
  <c r="AJ28" i="17"/>
  <c r="AR28" i="17"/>
  <c r="AZ28" i="17"/>
  <c r="BH28" i="17"/>
  <c r="J24" i="17"/>
  <c r="H23" i="17"/>
  <c r="K27" i="17"/>
  <c r="S27" i="17"/>
  <c r="AA27" i="17"/>
  <c r="AI27" i="17"/>
  <c r="AQ27" i="17"/>
  <c r="AY27" i="17"/>
  <c r="BG27" i="17"/>
  <c r="M28" i="17"/>
  <c r="U28" i="17"/>
  <c r="AC28" i="17"/>
  <c r="AK28" i="17"/>
  <c r="AS28" i="17"/>
  <c r="BA28" i="17"/>
  <c r="BI28" i="17"/>
  <c r="I24" i="17"/>
  <c r="G23" i="17"/>
  <c r="L27" i="17"/>
  <c r="T27" i="17"/>
  <c r="AB27" i="17"/>
  <c r="AJ27" i="17"/>
  <c r="AR27" i="17"/>
  <c r="AZ27" i="17"/>
  <c r="BH27" i="17"/>
  <c r="N28" i="17"/>
  <c r="V28" i="17"/>
  <c r="AD28" i="17"/>
  <c r="AL28" i="17"/>
  <c r="AT28" i="17"/>
  <c r="BB28" i="17"/>
  <c r="BJ28" i="17"/>
  <c r="J28" i="17"/>
  <c r="H24" i="17"/>
  <c r="F23" i="17"/>
  <c r="M27" i="17"/>
  <c r="U27" i="17"/>
  <c r="AC27" i="17"/>
  <c r="AK27" i="17"/>
  <c r="AS27" i="17"/>
  <c r="BA27" i="17"/>
  <c r="BI27" i="17"/>
  <c r="O28" i="17"/>
  <c r="W28" i="17"/>
  <c r="AE28" i="17"/>
  <c r="AM28" i="17"/>
  <c r="AU28" i="17"/>
  <c r="BC28" i="17"/>
  <c r="BK28" i="17"/>
  <c r="G24" i="17"/>
  <c r="E23" i="17"/>
  <c r="N27" i="17"/>
  <c r="V27" i="17"/>
  <c r="AD27" i="17"/>
  <c r="AL27" i="17"/>
  <c r="AT27" i="17"/>
  <c r="BB27" i="17"/>
  <c r="BJ27" i="17"/>
  <c r="P28" i="17"/>
  <c r="X28" i="17"/>
  <c r="AF28" i="17"/>
  <c r="AN28" i="17"/>
  <c r="AV28" i="17"/>
  <c r="BD28" i="17"/>
  <c r="BL28" i="17"/>
  <c r="F24" i="17"/>
  <c r="E24" i="17"/>
  <c r="J69" i="2"/>
  <c r="K69" i="2" s="1"/>
  <c r="L69" i="2" s="1"/>
  <c r="M69" i="2" s="1"/>
  <c r="N69" i="2" s="1"/>
  <c r="P69" i="2" s="1"/>
  <c r="J63" i="2"/>
  <c r="J64" i="2"/>
  <c r="J65" i="2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J66" i="2"/>
  <c r="J67" i="2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AP67" i="2" s="1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BL67" i="2" s="1"/>
  <c r="K27" i="2"/>
  <c r="S27" i="2"/>
  <c r="S23" i="2" s="1"/>
  <c r="AA27" i="2"/>
  <c r="AA23" i="2" s="1"/>
  <c r="AI27" i="2"/>
  <c r="AI23" i="2" s="1"/>
  <c r="AQ27" i="2"/>
  <c r="AQ23" i="2" s="1"/>
  <c r="AY27" i="2"/>
  <c r="AY23" i="2" s="1"/>
  <c r="BG27" i="2"/>
  <c r="BG23" i="2" s="1"/>
  <c r="M28" i="2"/>
  <c r="M24" i="2" s="1"/>
  <c r="U28" i="2"/>
  <c r="AC28" i="2"/>
  <c r="AK28" i="2"/>
  <c r="AS28" i="2"/>
  <c r="BA28" i="2"/>
  <c r="BI28" i="2"/>
  <c r="L27" i="2"/>
  <c r="T27" i="2"/>
  <c r="T23" i="2" s="1"/>
  <c r="AB27" i="2"/>
  <c r="AB23" i="2" s="1"/>
  <c r="AJ27" i="2"/>
  <c r="AJ23" i="2" s="1"/>
  <c r="AR27" i="2"/>
  <c r="AR23" i="2" s="1"/>
  <c r="AZ27" i="2"/>
  <c r="AZ23" i="2" s="1"/>
  <c r="BH27" i="2"/>
  <c r="BH23" i="2" s="1"/>
  <c r="N28" i="2"/>
  <c r="N24" i="2" s="1"/>
  <c r="V28" i="2"/>
  <c r="AD28" i="2"/>
  <c r="AL28" i="2"/>
  <c r="AT28" i="2"/>
  <c r="BB28" i="2"/>
  <c r="BJ28" i="2"/>
  <c r="J24" i="2"/>
  <c r="H23" i="2"/>
  <c r="M27" i="2"/>
  <c r="M23" i="2" s="1"/>
  <c r="U27" i="2"/>
  <c r="U23" i="2" s="1"/>
  <c r="AC27" i="2"/>
  <c r="AC23" i="2" s="1"/>
  <c r="AK27" i="2"/>
  <c r="AK23" i="2" s="1"/>
  <c r="AS27" i="2"/>
  <c r="AS23" i="2" s="1"/>
  <c r="BA27" i="2"/>
  <c r="BA23" i="2" s="1"/>
  <c r="BI27" i="2"/>
  <c r="BI23" i="2" s="1"/>
  <c r="O28" i="2"/>
  <c r="O180" i="2" s="1"/>
  <c r="O49" i="2" s="1"/>
  <c r="W28" i="2"/>
  <c r="AE28" i="2"/>
  <c r="AM28" i="2"/>
  <c r="AU28" i="2"/>
  <c r="BC28" i="2"/>
  <c r="BK28" i="2"/>
  <c r="I24" i="2"/>
  <c r="G23" i="2"/>
  <c r="J68" i="2"/>
  <c r="N23" i="2"/>
  <c r="V27" i="2"/>
  <c r="V23" i="2" s="1"/>
  <c r="AD27" i="2"/>
  <c r="AD23" i="2" s="1"/>
  <c r="AL27" i="2"/>
  <c r="AL23" i="2" s="1"/>
  <c r="AT27" i="2"/>
  <c r="AT23" i="2" s="1"/>
  <c r="BB27" i="2"/>
  <c r="BB23" i="2" s="1"/>
  <c r="BJ27" i="2"/>
  <c r="BJ23" i="2" s="1"/>
  <c r="P28" i="2"/>
  <c r="X28" i="2"/>
  <c r="AF28" i="2"/>
  <c r="AN28" i="2"/>
  <c r="AV28" i="2"/>
  <c r="BD28" i="2"/>
  <c r="BL28" i="2"/>
  <c r="H24" i="2"/>
  <c r="F23" i="2"/>
  <c r="O27" i="2"/>
  <c r="W27" i="2"/>
  <c r="W23" i="2" s="1"/>
  <c r="AE27" i="2"/>
  <c r="AE23" i="2" s="1"/>
  <c r="AM27" i="2"/>
  <c r="AM23" i="2" s="1"/>
  <c r="AU27" i="2"/>
  <c r="AU23" i="2" s="1"/>
  <c r="BC27" i="2"/>
  <c r="BC23" i="2" s="1"/>
  <c r="BK27" i="2"/>
  <c r="BK23" i="2" s="1"/>
  <c r="Q28" i="2"/>
  <c r="Q24" i="2" s="1"/>
  <c r="Y28" i="2"/>
  <c r="AG28" i="2"/>
  <c r="AO28" i="2"/>
  <c r="AW28" i="2"/>
  <c r="BE28" i="2"/>
  <c r="J28" i="2"/>
  <c r="E23" i="2"/>
  <c r="P27" i="2"/>
  <c r="P23" i="2" s="1"/>
  <c r="X27" i="2"/>
  <c r="X23" i="2" s="1"/>
  <c r="AF27" i="2"/>
  <c r="AF23" i="2" s="1"/>
  <c r="AN27" i="2"/>
  <c r="AN23" i="2" s="1"/>
  <c r="AV27" i="2"/>
  <c r="AV23" i="2" s="1"/>
  <c r="BD27" i="2"/>
  <c r="BD23" i="2" s="1"/>
  <c r="BL27" i="2"/>
  <c r="BL23" i="2" s="1"/>
  <c r="R28" i="2"/>
  <c r="R24" i="2" s="1"/>
  <c r="Z28" i="2"/>
  <c r="AH28" i="2"/>
  <c r="AP28" i="2"/>
  <c r="AX28" i="2"/>
  <c r="BF28" i="2"/>
  <c r="F24" i="2"/>
  <c r="Q27" i="2"/>
  <c r="Q23" i="2" s="1"/>
  <c r="Y27" i="2"/>
  <c r="Y23" i="2" s="1"/>
  <c r="AG27" i="2"/>
  <c r="AG23" i="2" s="1"/>
  <c r="AO27" i="2"/>
  <c r="AO23" i="2" s="1"/>
  <c r="AW27" i="2"/>
  <c r="AW23" i="2" s="1"/>
  <c r="BE27" i="2"/>
  <c r="BE23" i="2" s="1"/>
  <c r="K28" i="2"/>
  <c r="K24" i="2" s="1"/>
  <c r="S28" i="2"/>
  <c r="AA28" i="2"/>
  <c r="AI28" i="2"/>
  <c r="AQ28" i="2"/>
  <c r="AY28" i="2"/>
  <c r="BG28" i="2"/>
  <c r="E24" i="2"/>
  <c r="R27" i="2"/>
  <c r="R23" i="2" s="1"/>
  <c r="Z27" i="2"/>
  <c r="Z23" i="2" s="1"/>
  <c r="AH27" i="2"/>
  <c r="AH23" i="2" s="1"/>
  <c r="AP27" i="2"/>
  <c r="AP23" i="2" s="1"/>
  <c r="AX27" i="2"/>
  <c r="AX23" i="2" s="1"/>
  <c r="BF27" i="2"/>
  <c r="BF23" i="2" s="1"/>
  <c r="L28" i="2"/>
  <c r="L24" i="2" s="1"/>
  <c r="T28" i="2"/>
  <c r="AB28" i="2"/>
  <c r="AJ28" i="2"/>
  <c r="AR28" i="2"/>
  <c r="AZ28" i="2"/>
  <c r="BH28" i="2"/>
  <c r="J23" i="2"/>
  <c r="I23" i="2"/>
  <c r="J63" i="23"/>
  <c r="J64" i="23"/>
  <c r="J65" i="23"/>
  <c r="J66" i="23"/>
  <c r="J67" i="23"/>
  <c r="J68" i="23"/>
  <c r="J69" i="23"/>
  <c r="K27" i="23"/>
  <c r="S27" i="23"/>
  <c r="AA27" i="23"/>
  <c r="AI27" i="23"/>
  <c r="AQ27" i="23"/>
  <c r="AY27" i="23"/>
  <c r="BG27" i="23"/>
  <c r="M28" i="23"/>
  <c r="U28" i="23"/>
  <c r="AC28" i="23"/>
  <c r="AK28" i="23"/>
  <c r="L27" i="23"/>
  <c r="T27" i="23"/>
  <c r="AB27" i="23"/>
  <c r="AJ27" i="23"/>
  <c r="AR27" i="23"/>
  <c r="AZ27" i="23"/>
  <c r="BH27" i="23"/>
  <c r="N28" i="23"/>
  <c r="V28" i="23"/>
  <c r="AD28" i="23"/>
  <c r="AL28" i="23"/>
  <c r="AT28" i="23"/>
  <c r="BB28" i="23"/>
  <c r="BJ28" i="23"/>
  <c r="H24" i="23"/>
  <c r="F23" i="23"/>
  <c r="M27" i="23"/>
  <c r="U27" i="23"/>
  <c r="AC27" i="23"/>
  <c r="AK27" i="23"/>
  <c r="AS27" i="23"/>
  <c r="BA27" i="23"/>
  <c r="BI27" i="23"/>
  <c r="O28" i="23"/>
  <c r="W28" i="23"/>
  <c r="AE28" i="23"/>
  <c r="AM28" i="23"/>
  <c r="AU28" i="23"/>
  <c r="BC28" i="23"/>
  <c r="BK28" i="23"/>
  <c r="J28" i="23"/>
  <c r="G24" i="23"/>
  <c r="E23" i="23"/>
  <c r="N27" i="23"/>
  <c r="V27" i="23"/>
  <c r="AD27" i="23"/>
  <c r="AL27" i="23"/>
  <c r="AT27" i="23"/>
  <c r="BB27" i="23"/>
  <c r="BJ27" i="23"/>
  <c r="P28" i="23"/>
  <c r="X28" i="23"/>
  <c r="AF28" i="23"/>
  <c r="AN28" i="23"/>
  <c r="AV28" i="23"/>
  <c r="BD28" i="23"/>
  <c r="BL28" i="23"/>
  <c r="F24" i="23"/>
  <c r="O27" i="23"/>
  <c r="W27" i="23"/>
  <c r="AE27" i="23"/>
  <c r="AM27" i="23"/>
  <c r="AU27" i="23"/>
  <c r="BC27" i="23"/>
  <c r="BK27" i="23"/>
  <c r="Q28" i="23"/>
  <c r="Y28" i="23"/>
  <c r="AG28" i="23"/>
  <c r="AO28" i="23"/>
  <c r="AW28" i="23"/>
  <c r="BE28" i="23"/>
  <c r="E24" i="23"/>
  <c r="P27" i="23"/>
  <c r="X27" i="23"/>
  <c r="AF27" i="23"/>
  <c r="AN27" i="23"/>
  <c r="AV27" i="23"/>
  <c r="BD27" i="23"/>
  <c r="BL27" i="23"/>
  <c r="R28" i="23"/>
  <c r="Z28" i="23"/>
  <c r="AH28" i="23"/>
  <c r="AP28" i="23"/>
  <c r="AX28" i="23"/>
  <c r="BF28" i="23"/>
  <c r="J23" i="23"/>
  <c r="BA28" i="23"/>
  <c r="I24" i="23"/>
  <c r="Q27" i="23"/>
  <c r="Y27" i="23"/>
  <c r="AG27" i="23"/>
  <c r="AO27" i="23"/>
  <c r="AW27" i="23"/>
  <c r="BE27" i="23"/>
  <c r="K28" i="23"/>
  <c r="S28" i="23"/>
  <c r="AA28" i="23"/>
  <c r="AI28" i="23"/>
  <c r="AQ28" i="23"/>
  <c r="AY28" i="23"/>
  <c r="BG28" i="23"/>
  <c r="I23" i="23"/>
  <c r="BI28" i="23"/>
  <c r="R27" i="23"/>
  <c r="Z27" i="23"/>
  <c r="AH27" i="23"/>
  <c r="AP27" i="23"/>
  <c r="AX27" i="23"/>
  <c r="BF27" i="23"/>
  <c r="L28" i="23"/>
  <c r="T28" i="23"/>
  <c r="AB28" i="23"/>
  <c r="AJ28" i="23"/>
  <c r="AR28" i="23"/>
  <c r="AZ28" i="23"/>
  <c r="BH28" i="23"/>
  <c r="J24" i="23"/>
  <c r="H23" i="23"/>
  <c r="AS28" i="23"/>
  <c r="G23" i="23"/>
  <c r="J69" i="15"/>
  <c r="J63" i="15"/>
  <c r="J64" i="15"/>
  <c r="J65" i="15"/>
  <c r="J66" i="15"/>
  <c r="J67" i="15"/>
  <c r="K27" i="15"/>
  <c r="S27" i="15"/>
  <c r="AA27" i="15"/>
  <c r="AI27" i="15"/>
  <c r="AQ27" i="15"/>
  <c r="AY27" i="15"/>
  <c r="BG27" i="15"/>
  <c r="M28" i="15"/>
  <c r="U28" i="15"/>
  <c r="AC28" i="15"/>
  <c r="AK28" i="15"/>
  <c r="AS28" i="15"/>
  <c r="BA28" i="15"/>
  <c r="BI28" i="15"/>
  <c r="L27" i="15"/>
  <c r="T27" i="15"/>
  <c r="AB27" i="15"/>
  <c r="AJ27" i="15"/>
  <c r="AR27" i="15"/>
  <c r="AZ27" i="15"/>
  <c r="BH27" i="15"/>
  <c r="N28" i="15"/>
  <c r="V28" i="15"/>
  <c r="AD28" i="15"/>
  <c r="AL28" i="15"/>
  <c r="AT28" i="15"/>
  <c r="BB28" i="15"/>
  <c r="BJ28" i="15"/>
  <c r="H24" i="15"/>
  <c r="F23" i="15"/>
  <c r="M27" i="15"/>
  <c r="U27" i="15"/>
  <c r="AC27" i="15"/>
  <c r="AK27" i="15"/>
  <c r="AS27" i="15"/>
  <c r="BA27" i="15"/>
  <c r="BI27" i="15"/>
  <c r="O28" i="15"/>
  <c r="W28" i="15"/>
  <c r="AE28" i="15"/>
  <c r="AM28" i="15"/>
  <c r="AU28" i="15"/>
  <c r="BC28" i="15"/>
  <c r="BK28" i="15"/>
  <c r="G24" i="15"/>
  <c r="E23" i="15"/>
  <c r="N27" i="15"/>
  <c r="V27" i="15"/>
  <c r="AD27" i="15"/>
  <c r="AL27" i="15"/>
  <c r="AT27" i="15"/>
  <c r="BB27" i="15"/>
  <c r="BJ27" i="15"/>
  <c r="P28" i="15"/>
  <c r="X28" i="15"/>
  <c r="AF28" i="15"/>
  <c r="AN28" i="15"/>
  <c r="AV28" i="15"/>
  <c r="BD28" i="15"/>
  <c r="BL28" i="15"/>
  <c r="F24" i="15"/>
  <c r="J68" i="15"/>
  <c r="O27" i="15"/>
  <c r="W27" i="15"/>
  <c r="AE27" i="15"/>
  <c r="AM27" i="15"/>
  <c r="AU27" i="15"/>
  <c r="BC27" i="15"/>
  <c r="BK27" i="15"/>
  <c r="Q28" i="15"/>
  <c r="Y28" i="15"/>
  <c r="AG28" i="15"/>
  <c r="AO28" i="15"/>
  <c r="AW28" i="15"/>
  <c r="BE28" i="15"/>
  <c r="J28" i="15"/>
  <c r="E24" i="15"/>
  <c r="P27" i="15"/>
  <c r="X27" i="15"/>
  <c r="AF27" i="15"/>
  <c r="AN27" i="15"/>
  <c r="AV27" i="15"/>
  <c r="BD27" i="15"/>
  <c r="BL27" i="15"/>
  <c r="R28" i="15"/>
  <c r="Z28" i="15"/>
  <c r="AH28" i="15"/>
  <c r="AP28" i="15"/>
  <c r="AX28" i="15"/>
  <c r="BF28" i="15"/>
  <c r="J23" i="15"/>
  <c r="G23" i="15"/>
  <c r="Q27" i="15"/>
  <c r="Y27" i="15"/>
  <c r="AG27" i="15"/>
  <c r="AO27" i="15"/>
  <c r="AW27" i="15"/>
  <c r="BE27" i="15"/>
  <c r="K28" i="15"/>
  <c r="S28" i="15"/>
  <c r="AA28" i="15"/>
  <c r="AI28" i="15"/>
  <c r="AQ28" i="15"/>
  <c r="AY28" i="15"/>
  <c r="BG28" i="15"/>
  <c r="I23" i="15"/>
  <c r="R27" i="15"/>
  <c r="Z27" i="15"/>
  <c r="AH27" i="15"/>
  <c r="AP27" i="15"/>
  <c r="AX27" i="15"/>
  <c r="BF27" i="15"/>
  <c r="L28" i="15"/>
  <c r="T28" i="15"/>
  <c r="AB28" i="15"/>
  <c r="AJ28" i="15"/>
  <c r="AR28" i="15"/>
  <c r="AZ28" i="15"/>
  <c r="BH28" i="15"/>
  <c r="J24" i="15"/>
  <c r="H23" i="15"/>
  <c r="I24" i="15"/>
  <c r="AQ76" i="6"/>
  <c r="AR76" i="6"/>
  <c r="AT76" i="6"/>
  <c r="AU76" i="6"/>
  <c r="J66" i="8"/>
  <c r="J67" i="8"/>
  <c r="J68" i="8"/>
  <c r="J69" i="8"/>
  <c r="J63" i="8"/>
  <c r="J64" i="8"/>
  <c r="J65" i="8"/>
  <c r="O27" i="8"/>
  <c r="W27" i="8"/>
  <c r="AE27" i="8"/>
  <c r="AM27" i="8"/>
  <c r="AU27" i="8"/>
  <c r="BC27" i="8"/>
  <c r="BK27" i="8"/>
  <c r="AW28" i="8"/>
  <c r="AW29" i="8" s="1"/>
  <c r="BE28" i="8"/>
  <c r="BE29" i="8" s="1"/>
  <c r="P27" i="8"/>
  <c r="X27" i="8"/>
  <c r="AF27" i="8"/>
  <c r="AN27" i="8"/>
  <c r="AV27" i="8"/>
  <c r="BD27" i="8"/>
  <c r="BL27" i="8"/>
  <c r="AX28" i="8"/>
  <c r="AX29" i="8" s="1"/>
  <c r="BF28" i="8"/>
  <c r="BF29" i="8" s="1"/>
  <c r="Q27" i="8"/>
  <c r="Y27" i="8"/>
  <c r="AG27" i="8"/>
  <c r="AO27" i="8"/>
  <c r="AW27" i="8"/>
  <c r="BE27" i="8"/>
  <c r="AY28" i="8"/>
  <c r="AY29" i="8" s="1"/>
  <c r="BG28" i="8"/>
  <c r="BG29" i="8" s="1"/>
  <c r="R27" i="8"/>
  <c r="Z27" i="8"/>
  <c r="AH27" i="8"/>
  <c r="AP27" i="8"/>
  <c r="AX27" i="8"/>
  <c r="BF27" i="8"/>
  <c r="AZ28" i="8"/>
  <c r="AZ29" i="8" s="1"/>
  <c r="BH28" i="8"/>
  <c r="BH29" i="8" s="1"/>
  <c r="J23" i="8"/>
  <c r="K27" i="8"/>
  <c r="K23" i="8" s="1"/>
  <c r="S27" i="8"/>
  <c r="AA27" i="8"/>
  <c r="AI27" i="8"/>
  <c r="AQ27" i="8"/>
  <c r="AY27" i="8"/>
  <c r="BG27" i="8"/>
  <c r="AS28" i="8"/>
  <c r="AS29" i="8" s="1"/>
  <c r="BA28" i="8"/>
  <c r="BA29" i="8" s="1"/>
  <c r="BI28" i="8"/>
  <c r="BI29" i="8" s="1"/>
  <c r="I23" i="8"/>
  <c r="L27" i="8"/>
  <c r="L23" i="8" s="1"/>
  <c r="T27" i="8"/>
  <c r="AB27" i="8"/>
  <c r="AJ27" i="8"/>
  <c r="AR27" i="8"/>
  <c r="AZ27" i="8"/>
  <c r="BH27" i="8"/>
  <c r="AT28" i="8"/>
  <c r="AT29" i="8" s="1"/>
  <c r="BB28" i="8"/>
  <c r="BB29" i="8" s="1"/>
  <c r="BJ28" i="8"/>
  <c r="BJ29" i="8" s="1"/>
  <c r="H23" i="8"/>
  <c r="M27" i="8"/>
  <c r="U27" i="8"/>
  <c r="AC27" i="8"/>
  <c r="AK27" i="8"/>
  <c r="AS27" i="8"/>
  <c r="BA27" i="8"/>
  <c r="BI27" i="8"/>
  <c r="AU28" i="8"/>
  <c r="AU29" i="8" s="1"/>
  <c r="BC28" i="8"/>
  <c r="BC29" i="8" s="1"/>
  <c r="BK28" i="8"/>
  <c r="BK29" i="8" s="1"/>
  <c r="G23" i="8"/>
  <c r="E23" i="8"/>
  <c r="N27" i="8"/>
  <c r="N23" i="8" s="1"/>
  <c r="V27" i="8"/>
  <c r="AD27" i="8"/>
  <c r="AL27" i="8"/>
  <c r="AT27" i="8"/>
  <c r="BB27" i="8"/>
  <c r="BJ27" i="8"/>
  <c r="AV28" i="8"/>
  <c r="AV29" i="8" s="1"/>
  <c r="BD28" i="8"/>
  <c r="BD29" i="8" s="1"/>
  <c r="BL28" i="8"/>
  <c r="BL29" i="8" s="1"/>
  <c r="J28" i="8"/>
  <c r="F23" i="8"/>
  <c r="J65" i="20"/>
  <c r="J66" i="20"/>
  <c r="J67" i="20"/>
  <c r="J68" i="20"/>
  <c r="J69" i="20"/>
  <c r="J63" i="20"/>
  <c r="J64" i="20"/>
  <c r="K27" i="20"/>
  <c r="S27" i="20"/>
  <c r="AA27" i="20"/>
  <c r="AI27" i="20"/>
  <c r="AQ27" i="20"/>
  <c r="AY27" i="20"/>
  <c r="BG27" i="20"/>
  <c r="M28" i="20"/>
  <c r="U28" i="20"/>
  <c r="AC28" i="20"/>
  <c r="AK28" i="20"/>
  <c r="AS28" i="20"/>
  <c r="BA28" i="20"/>
  <c r="BI28" i="20"/>
  <c r="L27" i="20"/>
  <c r="T27" i="20"/>
  <c r="AB27" i="20"/>
  <c r="AJ27" i="20"/>
  <c r="AR27" i="20"/>
  <c r="AZ27" i="20"/>
  <c r="BH27" i="20"/>
  <c r="N28" i="20"/>
  <c r="V28" i="20"/>
  <c r="AD28" i="20"/>
  <c r="AL28" i="20"/>
  <c r="AT28" i="20"/>
  <c r="BB28" i="20"/>
  <c r="BJ28" i="20"/>
  <c r="H24" i="20"/>
  <c r="F23" i="20"/>
  <c r="M27" i="20"/>
  <c r="U27" i="20"/>
  <c r="AC27" i="20"/>
  <c r="AK27" i="20"/>
  <c r="AS27" i="20"/>
  <c r="BA27" i="20"/>
  <c r="BI27" i="20"/>
  <c r="O28" i="20"/>
  <c r="W28" i="20"/>
  <c r="AE28" i="20"/>
  <c r="AM28" i="20"/>
  <c r="AU28" i="20"/>
  <c r="BC28" i="20"/>
  <c r="BK28" i="20"/>
  <c r="G24" i="20"/>
  <c r="E23" i="20"/>
  <c r="J28" i="20"/>
  <c r="N27" i="20"/>
  <c r="V27" i="20"/>
  <c r="AD27" i="20"/>
  <c r="AL27" i="20"/>
  <c r="AT27" i="20"/>
  <c r="BB27" i="20"/>
  <c r="BJ27" i="20"/>
  <c r="P28" i="20"/>
  <c r="X28" i="20"/>
  <c r="AF28" i="20"/>
  <c r="AN28" i="20"/>
  <c r="AV28" i="20"/>
  <c r="BD28" i="20"/>
  <c r="BL28" i="20"/>
  <c r="F24" i="20"/>
  <c r="O27" i="20"/>
  <c r="W27" i="20"/>
  <c r="AE27" i="20"/>
  <c r="AM27" i="20"/>
  <c r="AU27" i="20"/>
  <c r="BC27" i="20"/>
  <c r="BK27" i="20"/>
  <c r="Q28" i="20"/>
  <c r="Y28" i="20"/>
  <c r="AG28" i="20"/>
  <c r="AO28" i="20"/>
  <c r="AW28" i="20"/>
  <c r="BE28" i="20"/>
  <c r="E24" i="20"/>
  <c r="P27" i="20"/>
  <c r="X27" i="20"/>
  <c r="AF27" i="20"/>
  <c r="AN27" i="20"/>
  <c r="AV27" i="20"/>
  <c r="BD27" i="20"/>
  <c r="BL27" i="20"/>
  <c r="R28" i="20"/>
  <c r="Z28" i="20"/>
  <c r="AH28" i="20"/>
  <c r="AP28" i="20"/>
  <c r="AX28" i="20"/>
  <c r="BF28" i="20"/>
  <c r="J23" i="20"/>
  <c r="I24" i="20"/>
  <c r="Q27" i="20"/>
  <c r="Y27" i="20"/>
  <c r="AG27" i="20"/>
  <c r="AO27" i="20"/>
  <c r="AW27" i="20"/>
  <c r="BE27" i="20"/>
  <c r="K28" i="20"/>
  <c r="S28" i="20"/>
  <c r="AA28" i="20"/>
  <c r="AI28" i="20"/>
  <c r="AQ28" i="20"/>
  <c r="AY28" i="20"/>
  <c r="BG28" i="20"/>
  <c r="I23" i="20"/>
  <c r="R27" i="20"/>
  <c r="Z27" i="20"/>
  <c r="AH27" i="20"/>
  <c r="AP27" i="20"/>
  <c r="AX27" i="20"/>
  <c r="BF27" i="20"/>
  <c r="L28" i="20"/>
  <c r="T28" i="20"/>
  <c r="AB28" i="20"/>
  <c r="AJ28" i="20"/>
  <c r="AR28" i="20"/>
  <c r="AZ28" i="20"/>
  <c r="BH28" i="20"/>
  <c r="J24" i="20"/>
  <c r="H23" i="20"/>
  <c r="G23" i="20"/>
  <c r="J63" i="12"/>
  <c r="J64" i="12"/>
  <c r="J65" i="12"/>
  <c r="J66" i="12"/>
  <c r="J67" i="12"/>
  <c r="J68" i="12"/>
  <c r="J69" i="12"/>
  <c r="K27" i="12"/>
  <c r="S27" i="12"/>
  <c r="AA27" i="12"/>
  <c r="AI27" i="12"/>
  <c r="AQ27" i="12"/>
  <c r="AY27" i="12"/>
  <c r="BG27" i="12"/>
  <c r="M28" i="12"/>
  <c r="U28" i="12"/>
  <c r="AC28" i="12"/>
  <c r="AK28" i="12"/>
  <c r="AS28" i="12"/>
  <c r="BA28" i="12"/>
  <c r="BI28" i="12"/>
  <c r="L27" i="12"/>
  <c r="T27" i="12"/>
  <c r="AB27" i="12"/>
  <c r="AJ27" i="12"/>
  <c r="AR27" i="12"/>
  <c r="AZ27" i="12"/>
  <c r="BH27" i="12"/>
  <c r="N28" i="12"/>
  <c r="V28" i="12"/>
  <c r="AD28" i="12"/>
  <c r="AL28" i="12"/>
  <c r="AT28" i="12"/>
  <c r="BB28" i="12"/>
  <c r="BJ28" i="12"/>
  <c r="H24" i="12"/>
  <c r="F23" i="12"/>
  <c r="M27" i="12"/>
  <c r="U27" i="12"/>
  <c r="AC27" i="12"/>
  <c r="AK27" i="12"/>
  <c r="AS27" i="12"/>
  <c r="BA27" i="12"/>
  <c r="BI27" i="12"/>
  <c r="O28" i="12"/>
  <c r="W28" i="12"/>
  <c r="AE28" i="12"/>
  <c r="AM28" i="12"/>
  <c r="AU28" i="12"/>
  <c r="BC28" i="12"/>
  <c r="BK28" i="12"/>
  <c r="J28" i="12"/>
  <c r="G24" i="12"/>
  <c r="E23" i="12"/>
  <c r="N27" i="12"/>
  <c r="V27" i="12"/>
  <c r="AD27" i="12"/>
  <c r="AL27" i="12"/>
  <c r="AT27" i="12"/>
  <c r="BB27" i="12"/>
  <c r="BJ27" i="12"/>
  <c r="P28" i="12"/>
  <c r="X28" i="12"/>
  <c r="AF28" i="12"/>
  <c r="AN28" i="12"/>
  <c r="AV28" i="12"/>
  <c r="BD28" i="12"/>
  <c r="BL28" i="12"/>
  <c r="F24" i="12"/>
  <c r="O27" i="12"/>
  <c r="W27" i="12"/>
  <c r="AE27" i="12"/>
  <c r="AM27" i="12"/>
  <c r="AU27" i="12"/>
  <c r="BC27" i="12"/>
  <c r="BK27" i="12"/>
  <c r="Q28" i="12"/>
  <c r="Y28" i="12"/>
  <c r="AG28" i="12"/>
  <c r="AO28" i="12"/>
  <c r="AW28" i="12"/>
  <c r="BE28" i="12"/>
  <c r="E24" i="12"/>
  <c r="P27" i="12"/>
  <c r="X27" i="12"/>
  <c r="AF27" i="12"/>
  <c r="AN27" i="12"/>
  <c r="AV27" i="12"/>
  <c r="BD27" i="12"/>
  <c r="BL27" i="12"/>
  <c r="R28" i="12"/>
  <c r="Z28" i="12"/>
  <c r="AH28" i="12"/>
  <c r="AP28" i="12"/>
  <c r="AX28" i="12"/>
  <c r="BF28" i="12"/>
  <c r="J23" i="12"/>
  <c r="Q27" i="12"/>
  <c r="Y27" i="12"/>
  <c r="AG27" i="12"/>
  <c r="AO27" i="12"/>
  <c r="AW27" i="12"/>
  <c r="BE27" i="12"/>
  <c r="K28" i="12"/>
  <c r="S28" i="12"/>
  <c r="AA28" i="12"/>
  <c r="AI28" i="12"/>
  <c r="AQ28" i="12"/>
  <c r="AY28" i="12"/>
  <c r="BG28" i="12"/>
  <c r="I23" i="12"/>
  <c r="G23" i="12"/>
  <c r="R27" i="12"/>
  <c r="Z27" i="12"/>
  <c r="AH27" i="12"/>
  <c r="AP27" i="12"/>
  <c r="AX27" i="12"/>
  <c r="BF27" i="12"/>
  <c r="L28" i="12"/>
  <c r="T28" i="12"/>
  <c r="AB28" i="12"/>
  <c r="AJ28" i="12"/>
  <c r="AR28" i="12"/>
  <c r="AZ28" i="12"/>
  <c r="BH28" i="12"/>
  <c r="J24" i="12"/>
  <c r="H23" i="12"/>
  <c r="I24" i="12"/>
  <c r="V71" i="5"/>
  <c r="AD71" i="5"/>
  <c r="AL71" i="5"/>
  <c r="AJ71" i="5"/>
  <c r="W71" i="5"/>
  <c r="AE71" i="5"/>
  <c r="AM71" i="5"/>
  <c r="X71" i="5"/>
  <c r="AN71" i="5"/>
  <c r="AO71" i="5"/>
  <c r="AB71" i="5"/>
  <c r="AF71" i="5"/>
  <c r="Y71" i="5"/>
  <c r="AG71" i="5"/>
  <c r="AR71" i="5"/>
  <c r="AK71" i="5"/>
  <c r="Z71" i="5"/>
  <c r="AH71" i="5"/>
  <c r="AP71" i="5"/>
  <c r="AC71" i="5"/>
  <c r="AA71" i="5"/>
  <c r="AI71" i="5"/>
  <c r="AQ71" i="5"/>
  <c r="J63" i="14"/>
  <c r="J64" i="14"/>
  <c r="J65" i="14"/>
  <c r="J66" i="14"/>
  <c r="J67" i="14"/>
  <c r="J68" i="14"/>
  <c r="O27" i="14"/>
  <c r="W27" i="14"/>
  <c r="AE27" i="14"/>
  <c r="AM27" i="14"/>
  <c r="AU27" i="14"/>
  <c r="BC27" i="14"/>
  <c r="BK27" i="14"/>
  <c r="Q28" i="14"/>
  <c r="Y28" i="14"/>
  <c r="AG28" i="14"/>
  <c r="AO28" i="14"/>
  <c r="AW28" i="14"/>
  <c r="BE28" i="14"/>
  <c r="P27" i="14"/>
  <c r="X27" i="14"/>
  <c r="AF27" i="14"/>
  <c r="AN27" i="14"/>
  <c r="AV27" i="14"/>
  <c r="BD27" i="14"/>
  <c r="BL27" i="14"/>
  <c r="R28" i="14"/>
  <c r="Z28" i="14"/>
  <c r="AH28" i="14"/>
  <c r="AP28" i="14"/>
  <c r="AX28" i="14"/>
  <c r="BF28" i="14"/>
  <c r="J23" i="14"/>
  <c r="Q27" i="14"/>
  <c r="Y27" i="14"/>
  <c r="AG27" i="14"/>
  <c r="AO27" i="14"/>
  <c r="AW27" i="14"/>
  <c r="BE27" i="14"/>
  <c r="K28" i="14"/>
  <c r="S28" i="14"/>
  <c r="AA28" i="14"/>
  <c r="AI28" i="14"/>
  <c r="AQ28" i="14"/>
  <c r="AY28" i="14"/>
  <c r="BG28" i="14"/>
  <c r="I23" i="14"/>
  <c r="R27" i="14"/>
  <c r="Z27" i="14"/>
  <c r="AH27" i="14"/>
  <c r="AP27" i="14"/>
  <c r="AX27" i="14"/>
  <c r="BF27" i="14"/>
  <c r="L28" i="14"/>
  <c r="T28" i="14"/>
  <c r="AB28" i="14"/>
  <c r="AJ28" i="14"/>
  <c r="AR28" i="14"/>
  <c r="AZ28" i="14"/>
  <c r="BH28" i="14"/>
  <c r="J28" i="14"/>
  <c r="J24" i="14"/>
  <c r="H23" i="14"/>
  <c r="K27" i="14"/>
  <c r="S27" i="14"/>
  <c r="AA27" i="14"/>
  <c r="AI27" i="14"/>
  <c r="AQ27" i="14"/>
  <c r="AY27" i="14"/>
  <c r="BG27" i="14"/>
  <c r="M28" i="14"/>
  <c r="U28" i="14"/>
  <c r="AC28" i="14"/>
  <c r="AK28" i="14"/>
  <c r="AS28" i="14"/>
  <c r="BA28" i="14"/>
  <c r="BI28" i="14"/>
  <c r="I24" i="14"/>
  <c r="G23" i="14"/>
  <c r="J69" i="14"/>
  <c r="L27" i="14"/>
  <c r="T27" i="14"/>
  <c r="AB27" i="14"/>
  <c r="AJ27" i="14"/>
  <c r="AR27" i="14"/>
  <c r="AZ27" i="14"/>
  <c r="BH27" i="14"/>
  <c r="N28" i="14"/>
  <c r="V28" i="14"/>
  <c r="AD28" i="14"/>
  <c r="AL28" i="14"/>
  <c r="AT28" i="14"/>
  <c r="BB28" i="14"/>
  <c r="BJ28" i="14"/>
  <c r="H24" i="14"/>
  <c r="F23" i="14"/>
  <c r="E24" i="14"/>
  <c r="M27" i="14"/>
  <c r="U27" i="14"/>
  <c r="AC27" i="14"/>
  <c r="AK27" i="14"/>
  <c r="AS27" i="14"/>
  <c r="BA27" i="14"/>
  <c r="BI27" i="14"/>
  <c r="O28" i="14"/>
  <c r="W28" i="14"/>
  <c r="AE28" i="14"/>
  <c r="AM28" i="14"/>
  <c r="AU28" i="14"/>
  <c r="BC28" i="14"/>
  <c r="BK28" i="14"/>
  <c r="G24" i="14"/>
  <c r="E23" i="14"/>
  <c r="N27" i="14"/>
  <c r="V27" i="14"/>
  <c r="AD27" i="14"/>
  <c r="AL27" i="14"/>
  <c r="AT27" i="14"/>
  <c r="BB27" i="14"/>
  <c r="BJ27" i="14"/>
  <c r="P28" i="14"/>
  <c r="X28" i="14"/>
  <c r="AF28" i="14"/>
  <c r="AN28" i="14"/>
  <c r="AV28" i="14"/>
  <c r="BD28" i="14"/>
  <c r="BL28" i="14"/>
  <c r="F24" i="14"/>
  <c r="J66" i="19"/>
  <c r="J67" i="19"/>
  <c r="J68" i="19"/>
  <c r="J69" i="19"/>
  <c r="J63" i="19"/>
  <c r="J64" i="19"/>
  <c r="O27" i="19"/>
  <c r="W27" i="19"/>
  <c r="AE27" i="19"/>
  <c r="AM27" i="19"/>
  <c r="AU27" i="19"/>
  <c r="BC27" i="19"/>
  <c r="BK27" i="19"/>
  <c r="Q28" i="19"/>
  <c r="Y28" i="19"/>
  <c r="AG28" i="19"/>
  <c r="AO28" i="19"/>
  <c r="AW28" i="19"/>
  <c r="BE28" i="19"/>
  <c r="J65" i="19"/>
  <c r="P27" i="19"/>
  <c r="X27" i="19"/>
  <c r="AF27" i="19"/>
  <c r="AN27" i="19"/>
  <c r="AV27" i="19"/>
  <c r="BD27" i="19"/>
  <c r="BL27" i="19"/>
  <c r="R28" i="19"/>
  <c r="Z28" i="19"/>
  <c r="AH28" i="19"/>
  <c r="AP28" i="19"/>
  <c r="AX28" i="19"/>
  <c r="BF28" i="19"/>
  <c r="J23" i="19"/>
  <c r="Q27" i="19"/>
  <c r="Y27" i="19"/>
  <c r="AG27" i="19"/>
  <c r="AO27" i="19"/>
  <c r="AW27" i="19"/>
  <c r="BE27" i="19"/>
  <c r="K28" i="19"/>
  <c r="S28" i="19"/>
  <c r="AA28" i="19"/>
  <c r="AI28" i="19"/>
  <c r="AQ28" i="19"/>
  <c r="AY28" i="19"/>
  <c r="BG28" i="19"/>
  <c r="I23" i="19"/>
  <c r="R27" i="19"/>
  <c r="Z27" i="19"/>
  <c r="AH27" i="19"/>
  <c r="AP27" i="19"/>
  <c r="AX27" i="19"/>
  <c r="BF27" i="19"/>
  <c r="L28" i="19"/>
  <c r="T28" i="19"/>
  <c r="AB28" i="19"/>
  <c r="AJ28" i="19"/>
  <c r="AR28" i="19"/>
  <c r="AZ28" i="19"/>
  <c r="BH28" i="19"/>
  <c r="J24" i="19"/>
  <c r="H23" i="19"/>
  <c r="K27" i="19"/>
  <c r="S27" i="19"/>
  <c r="AA27" i="19"/>
  <c r="AI27" i="19"/>
  <c r="AQ27" i="19"/>
  <c r="AY27" i="19"/>
  <c r="BG27" i="19"/>
  <c r="M28" i="19"/>
  <c r="U28" i="19"/>
  <c r="AC28" i="19"/>
  <c r="AK28" i="19"/>
  <c r="AS28" i="19"/>
  <c r="BA28" i="19"/>
  <c r="BI28" i="19"/>
  <c r="I24" i="19"/>
  <c r="G23" i="19"/>
  <c r="L27" i="19"/>
  <c r="T27" i="19"/>
  <c r="AB27" i="19"/>
  <c r="AJ27" i="19"/>
  <c r="AR27" i="19"/>
  <c r="AZ27" i="19"/>
  <c r="BH27" i="19"/>
  <c r="N28" i="19"/>
  <c r="V28" i="19"/>
  <c r="AD28" i="19"/>
  <c r="AL28" i="19"/>
  <c r="AT28" i="19"/>
  <c r="BB28" i="19"/>
  <c r="BJ28" i="19"/>
  <c r="H24" i="19"/>
  <c r="F23" i="19"/>
  <c r="M27" i="19"/>
  <c r="U27" i="19"/>
  <c r="AC27" i="19"/>
  <c r="AK27" i="19"/>
  <c r="AS27" i="19"/>
  <c r="BA27" i="19"/>
  <c r="BI27" i="19"/>
  <c r="O28" i="19"/>
  <c r="W28" i="19"/>
  <c r="AE28" i="19"/>
  <c r="AM28" i="19"/>
  <c r="AU28" i="19"/>
  <c r="BC28" i="19"/>
  <c r="BK28" i="19"/>
  <c r="G24" i="19"/>
  <c r="E23" i="19"/>
  <c r="N27" i="19"/>
  <c r="V27" i="19"/>
  <c r="AD27" i="19"/>
  <c r="AL27" i="19"/>
  <c r="AT27" i="19"/>
  <c r="BB27" i="19"/>
  <c r="BJ27" i="19"/>
  <c r="P28" i="19"/>
  <c r="X28" i="19"/>
  <c r="AF28" i="19"/>
  <c r="AN28" i="19"/>
  <c r="AV28" i="19"/>
  <c r="BD28" i="19"/>
  <c r="BL28" i="19"/>
  <c r="J28" i="19"/>
  <c r="F24" i="19"/>
  <c r="E24" i="19"/>
  <c r="J64" i="11"/>
  <c r="J179" i="11" s="1"/>
  <c r="J65" i="11"/>
  <c r="J180" i="11" s="1"/>
  <c r="J66" i="11"/>
  <c r="J181" i="11" s="1"/>
  <c r="J67" i="11"/>
  <c r="J182" i="11" s="1"/>
  <c r="J68" i="11"/>
  <c r="J183" i="11" s="1"/>
  <c r="J69" i="11"/>
  <c r="J184" i="11" s="1"/>
  <c r="O27" i="11"/>
  <c r="W27" i="11"/>
  <c r="AE27" i="11"/>
  <c r="AM27" i="11"/>
  <c r="AU27" i="11"/>
  <c r="BC27" i="11"/>
  <c r="BK27" i="11"/>
  <c r="Q28" i="11"/>
  <c r="Y28" i="11"/>
  <c r="AG28" i="11"/>
  <c r="AO28" i="11"/>
  <c r="AW28" i="11"/>
  <c r="BE28" i="11"/>
  <c r="P27" i="11"/>
  <c r="X27" i="11"/>
  <c r="AF27" i="11"/>
  <c r="AN27" i="11"/>
  <c r="AV27" i="11"/>
  <c r="BD27" i="11"/>
  <c r="BL27" i="11"/>
  <c r="R28" i="11"/>
  <c r="Z28" i="11"/>
  <c r="AH28" i="11"/>
  <c r="AP28" i="11"/>
  <c r="AX28" i="11"/>
  <c r="BF28" i="11"/>
  <c r="J28" i="11"/>
  <c r="J23" i="11"/>
  <c r="Q27" i="11"/>
  <c r="Y27" i="11"/>
  <c r="AG27" i="11"/>
  <c r="AO27" i="11"/>
  <c r="AW27" i="11"/>
  <c r="BE27" i="11"/>
  <c r="K28" i="11"/>
  <c r="S28" i="11"/>
  <c r="AA28" i="11"/>
  <c r="AI28" i="11"/>
  <c r="AQ28" i="11"/>
  <c r="AY28" i="11"/>
  <c r="BG28" i="11"/>
  <c r="I23" i="11"/>
  <c r="J27" i="11"/>
  <c r="R27" i="11"/>
  <c r="Z27" i="11"/>
  <c r="AH27" i="11"/>
  <c r="AP27" i="11"/>
  <c r="AX27" i="11"/>
  <c r="BF27" i="11"/>
  <c r="L28" i="11"/>
  <c r="T28" i="11"/>
  <c r="AB28" i="11"/>
  <c r="AJ28" i="11"/>
  <c r="AR28" i="11"/>
  <c r="AZ28" i="11"/>
  <c r="BH28" i="11"/>
  <c r="H23" i="11"/>
  <c r="I27" i="11"/>
  <c r="K27" i="11"/>
  <c r="S27" i="11"/>
  <c r="AA27" i="11"/>
  <c r="AI27" i="11"/>
  <c r="AQ27" i="11"/>
  <c r="AY27" i="11"/>
  <c r="BG27" i="11"/>
  <c r="M28" i="11"/>
  <c r="U28" i="11"/>
  <c r="AC28" i="11"/>
  <c r="AK28" i="11"/>
  <c r="AS28" i="11"/>
  <c r="BA28" i="11"/>
  <c r="BI28" i="11"/>
  <c r="G23" i="11"/>
  <c r="L27" i="11"/>
  <c r="T27" i="11"/>
  <c r="AB27" i="11"/>
  <c r="AJ27" i="11"/>
  <c r="AR27" i="11"/>
  <c r="AZ27" i="11"/>
  <c r="BH27" i="11"/>
  <c r="N28" i="11"/>
  <c r="V28" i="11"/>
  <c r="AD28" i="11"/>
  <c r="AL28" i="11"/>
  <c r="AT28" i="11"/>
  <c r="BB28" i="11"/>
  <c r="BJ28" i="11"/>
  <c r="H24" i="11"/>
  <c r="F23" i="11"/>
  <c r="E24" i="11"/>
  <c r="J63" i="11"/>
  <c r="J178" i="11" s="1"/>
  <c r="M27" i="11"/>
  <c r="U27" i="11"/>
  <c r="AC27" i="11"/>
  <c r="AK27" i="11"/>
  <c r="AS27" i="11"/>
  <c r="BA27" i="11"/>
  <c r="BI27" i="11"/>
  <c r="O28" i="11"/>
  <c r="W28" i="11"/>
  <c r="AE28" i="11"/>
  <c r="AM28" i="11"/>
  <c r="AU28" i="11"/>
  <c r="BC28" i="11"/>
  <c r="BK28" i="11"/>
  <c r="G24" i="11"/>
  <c r="E23" i="11"/>
  <c r="N27" i="11"/>
  <c r="V27" i="11"/>
  <c r="AD27" i="11"/>
  <c r="AL27" i="11"/>
  <c r="AT27" i="11"/>
  <c r="BB27" i="11"/>
  <c r="BJ27" i="11"/>
  <c r="P28" i="11"/>
  <c r="X28" i="11"/>
  <c r="AF28" i="11"/>
  <c r="AN28" i="11"/>
  <c r="AV28" i="11"/>
  <c r="BD28" i="11"/>
  <c r="BL28" i="11"/>
  <c r="F24" i="11"/>
  <c r="J68" i="4"/>
  <c r="J64" i="4"/>
  <c r="J65" i="4"/>
  <c r="J66" i="4"/>
  <c r="O27" i="4"/>
  <c r="W27" i="4"/>
  <c r="AE27" i="4"/>
  <c r="AM27" i="4"/>
  <c r="AU27" i="4"/>
  <c r="BC27" i="4"/>
  <c r="BK27" i="4"/>
  <c r="Q28" i="4"/>
  <c r="Y28" i="4"/>
  <c r="AG28" i="4"/>
  <c r="AO28" i="4"/>
  <c r="AW28" i="4"/>
  <c r="BE28" i="4"/>
  <c r="P27" i="4"/>
  <c r="X27" i="4"/>
  <c r="AF27" i="4"/>
  <c r="AN27" i="4"/>
  <c r="AV27" i="4"/>
  <c r="BD27" i="4"/>
  <c r="BL27" i="4"/>
  <c r="R28" i="4"/>
  <c r="Z28" i="4"/>
  <c r="AH28" i="4"/>
  <c r="AP28" i="4"/>
  <c r="AX28" i="4"/>
  <c r="BF28" i="4"/>
  <c r="F24" i="4"/>
  <c r="J67" i="4"/>
  <c r="Q27" i="4"/>
  <c r="Y27" i="4"/>
  <c r="AG27" i="4"/>
  <c r="AO27" i="4"/>
  <c r="AW27" i="4"/>
  <c r="BE27" i="4"/>
  <c r="K28" i="4"/>
  <c r="K24" i="4" s="1"/>
  <c r="K29" i="4" s="1"/>
  <c r="S28" i="4"/>
  <c r="AA28" i="4"/>
  <c r="AI28" i="4"/>
  <c r="AQ28" i="4"/>
  <c r="AY28" i="4"/>
  <c r="BG28" i="4"/>
  <c r="E24" i="4"/>
  <c r="R27" i="4"/>
  <c r="Z27" i="4"/>
  <c r="AH27" i="4"/>
  <c r="AP27" i="4"/>
  <c r="AX27" i="4"/>
  <c r="BF27" i="4"/>
  <c r="L28" i="4"/>
  <c r="T28" i="4"/>
  <c r="AB28" i="4"/>
  <c r="AJ28" i="4"/>
  <c r="AR28" i="4"/>
  <c r="AZ28" i="4"/>
  <c r="BH28" i="4"/>
  <c r="J23" i="4"/>
  <c r="K27" i="4"/>
  <c r="S27" i="4"/>
  <c r="AA27" i="4"/>
  <c r="AI27" i="4"/>
  <c r="AQ27" i="4"/>
  <c r="AY27" i="4"/>
  <c r="BG27" i="4"/>
  <c r="M28" i="4"/>
  <c r="U28" i="4"/>
  <c r="AC28" i="4"/>
  <c r="AK28" i="4"/>
  <c r="AS28" i="4"/>
  <c r="BA28" i="4"/>
  <c r="BI28" i="4"/>
  <c r="I23" i="4"/>
  <c r="L27" i="4"/>
  <c r="T27" i="4"/>
  <c r="AB27" i="4"/>
  <c r="AJ27" i="4"/>
  <c r="AR27" i="4"/>
  <c r="AZ27" i="4"/>
  <c r="BH27" i="4"/>
  <c r="N28" i="4"/>
  <c r="V28" i="4"/>
  <c r="AD28" i="4"/>
  <c r="AL28" i="4"/>
  <c r="AT28" i="4"/>
  <c r="BB28" i="4"/>
  <c r="BJ28" i="4"/>
  <c r="J28" i="4"/>
  <c r="H23" i="4"/>
  <c r="E23" i="4"/>
  <c r="M27" i="4"/>
  <c r="U27" i="4"/>
  <c r="AC27" i="4"/>
  <c r="AK27" i="4"/>
  <c r="AS27" i="4"/>
  <c r="BA27" i="4"/>
  <c r="BI27" i="4"/>
  <c r="O28" i="4"/>
  <c r="W28" i="4"/>
  <c r="AE28" i="4"/>
  <c r="AM28" i="4"/>
  <c r="AU28" i="4"/>
  <c r="BC28" i="4"/>
  <c r="BK28" i="4"/>
  <c r="I24" i="4"/>
  <c r="G23" i="4"/>
  <c r="G24" i="4"/>
  <c r="N27" i="4"/>
  <c r="V27" i="4"/>
  <c r="AD27" i="4"/>
  <c r="AL27" i="4"/>
  <c r="AT27" i="4"/>
  <c r="BB27" i="4"/>
  <c r="BJ27" i="4"/>
  <c r="P28" i="4"/>
  <c r="Q29" i="4" s="1"/>
  <c r="X28" i="4"/>
  <c r="AF28" i="4"/>
  <c r="AN28" i="4"/>
  <c r="AV28" i="4"/>
  <c r="BD28" i="4"/>
  <c r="BL28" i="4"/>
  <c r="H24" i="4"/>
  <c r="F23" i="4"/>
  <c r="J64" i="21"/>
  <c r="J65" i="21"/>
  <c r="J66" i="21"/>
  <c r="J67" i="21"/>
  <c r="J68" i="21"/>
  <c r="J69" i="21"/>
  <c r="J63" i="21"/>
  <c r="O27" i="21"/>
  <c r="W27" i="21"/>
  <c r="AE27" i="21"/>
  <c r="AM27" i="21"/>
  <c r="AU27" i="21"/>
  <c r="BC27" i="21"/>
  <c r="BK27" i="21"/>
  <c r="Q28" i="21"/>
  <c r="Y28" i="21"/>
  <c r="AG28" i="21"/>
  <c r="AO28" i="21"/>
  <c r="AW28" i="21"/>
  <c r="BE28" i="21"/>
  <c r="P27" i="21"/>
  <c r="X27" i="21"/>
  <c r="AF27" i="21"/>
  <c r="AN27" i="21"/>
  <c r="AV27" i="21"/>
  <c r="BD27" i="21"/>
  <c r="BL27" i="21"/>
  <c r="R28" i="21"/>
  <c r="Z28" i="21"/>
  <c r="AH28" i="21"/>
  <c r="AP28" i="21"/>
  <c r="AX28" i="21"/>
  <c r="BF28" i="21"/>
  <c r="J28" i="21"/>
  <c r="Q27" i="21"/>
  <c r="Y27" i="21"/>
  <c r="AG27" i="21"/>
  <c r="AO27" i="21"/>
  <c r="AW27" i="21"/>
  <c r="BE27" i="21"/>
  <c r="K28" i="21"/>
  <c r="S28" i="21"/>
  <c r="AA28" i="21"/>
  <c r="AI28" i="21"/>
  <c r="AQ28" i="21"/>
  <c r="AY28" i="21"/>
  <c r="BG28" i="21"/>
  <c r="I23" i="21"/>
  <c r="R27" i="21"/>
  <c r="Z27" i="21"/>
  <c r="AH27" i="21"/>
  <c r="AP27" i="21"/>
  <c r="AX27" i="21"/>
  <c r="BF27" i="21"/>
  <c r="L28" i="21"/>
  <c r="T28" i="21"/>
  <c r="AB28" i="21"/>
  <c r="AJ28" i="21"/>
  <c r="AR28" i="21"/>
  <c r="AZ28" i="21"/>
  <c r="BH28" i="21"/>
  <c r="H23" i="21"/>
  <c r="K27" i="21"/>
  <c r="S27" i="21"/>
  <c r="AA27" i="21"/>
  <c r="AI27" i="21"/>
  <c r="AQ27" i="21"/>
  <c r="AY27" i="21"/>
  <c r="BG27" i="21"/>
  <c r="M28" i="21"/>
  <c r="U28" i="21"/>
  <c r="AC28" i="21"/>
  <c r="AK28" i="21"/>
  <c r="AS28" i="21"/>
  <c r="BA28" i="21"/>
  <c r="BI28" i="21"/>
  <c r="I24" i="21"/>
  <c r="G23" i="21"/>
  <c r="L27" i="21"/>
  <c r="T27" i="21"/>
  <c r="AB27" i="21"/>
  <c r="AJ27" i="21"/>
  <c r="AR27" i="21"/>
  <c r="AZ27" i="21"/>
  <c r="BH27" i="21"/>
  <c r="N28" i="21"/>
  <c r="V28" i="21"/>
  <c r="AD28" i="21"/>
  <c r="AL28" i="21"/>
  <c r="AT28" i="21"/>
  <c r="BB28" i="21"/>
  <c r="BJ28" i="21"/>
  <c r="H24" i="21"/>
  <c r="F23" i="21"/>
  <c r="M27" i="21"/>
  <c r="U27" i="21"/>
  <c r="AC27" i="21"/>
  <c r="AK27" i="21"/>
  <c r="AS27" i="21"/>
  <c r="BA27" i="21"/>
  <c r="BI27" i="21"/>
  <c r="O28" i="21"/>
  <c r="W28" i="21"/>
  <c r="AE28" i="21"/>
  <c r="AM28" i="21"/>
  <c r="AU28" i="21"/>
  <c r="BC28" i="21"/>
  <c r="BK28" i="21"/>
  <c r="G24" i="21"/>
  <c r="E23" i="21"/>
  <c r="E24" i="21"/>
  <c r="N27" i="21"/>
  <c r="V27" i="21"/>
  <c r="AD27" i="21"/>
  <c r="AL27" i="21"/>
  <c r="AT27" i="21"/>
  <c r="BB27" i="21"/>
  <c r="BJ27" i="21"/>
  <c r="P28" i="21"/>
  <c r="X28" i="21"/>
  <c r="AF28" i="21"/>
  <c r="AN28" i="21"/>
  <c r="AV28" i="21"/>
  <c r="BD28" i="21"/>
  <c r="BL28" i="21"/>
  <c r="F24" i="21"/>
  <c r="J67" i="18"/>
  <c r="J68" i="18"/>
  <c r="J69" i="18"/>
  <c r="J63" i="18"/>
  <c r="J64" i="18"/>
  <c r="J65" i="18"/>
  <c r="K27" i="18"/>
  <c r="S27" i="18"/>
  <c r="AA27" i="18"/>
  <c r="AI27" i="18"/>
  <c r="AQ27" i="18"/>
  <c r="AY27" i="18"/>
  <c r="BG27" i="18"/>
  <c r="M28" i="18"/>
  <c r="U28" i="18"/>
  <c r="AC28" i="18"/>
  <c r="AK28" i="18"/>
  <c r="AS28" i="18"/>
  <c r="BA28" i="18"/>
  <c r="BI28" i="18"/>
  <c r="L27" i="18"/>
  <c r="T27" i="18"/>
  <c r="AB27" i="18"/>
  <c r="AJ27" i="18"/>
  <c r="AR27" i="18"/>
  <c r="AZ27" i="18"/>
  <c r="BH27" i="18"/>
  <c r="N28" i="18"/>
  <c r="V28" i="18"/>
  <c r="AD28" i="18"/>
  <c r="AL28" i="18"/>
  <c r="AT28" i="18"/>
  <c r="BB28" i="18"/>
  <c r="BJ28" i="18"/>
  <c r="H24" i="18"/>
  <c r="F23" i="18"/>
  <c r="J66" i="18"/>
  <c r="M27" i="18"/>
  <c r="U27" i="18"/>
  <c r="AC27" i="18"/>
  <c r="AK27" i="18"/>
  <c r="AS27" i="18"/>
  <c r="BA27" i="18"/>
  <c r="BI27" i="18"/>
  <c r="O28" i="18"/>
  <c r="W28" i="18"/>
  <c r="AE28" i="18"/>
  <c r="AM28" i="18"/>
  <c r="AU28" i="18"/>
  <c r="BC28" i="18"/>
  <c r="BK28" i="18"/>
  <c r="G24" i="18"/>
  <c r="E23" i="18"/>
  <c r="N27" i="18"/>
  <c r="V27" i="18"/>
  <c r="AD27" i="18"/>
  <c r="AL27" i="18"/>
  <c r="AT27" i="18"/>
  <c r="BB27" i="18"/>
  <c r="BJ27" i="18"/>
  <c r="P28" i="18"/>
  <c r="X28" i="18"/>
  <c r="AF28" i="18"/>
  <c r="AN28" i="18"/>
  <c r="AV28" i="18"/>
  <c r="BD28" i="18"/>
  <c r="BL28" i="18"/>
  <c r="F24" i="18"/>
  <c r="O27" i="18"/>
  <c r="W27" i="18"/>
  <c r="AE27" i="18"/>
  <c r="AM27" i="18"/>
  <c r="AU27" i="18"/>
  <c r="BC27" i="18"/>
  <c r="BK27" i="18"/>
  <c r="Q28" i="18"/>
  <c r="Y28" i="18"/>
  <c r="AG28" i="18"/>
  <c r="AO28" i="18"/>
  <c r="AW28" i="18"/>
  <c r="BE28" i="18"/>
  <c r="E24" i="18"/>
  <c r="P27" i="18"/>
  <c r="X27" i="18"/>
  <c r="AF27" i="18"/>
  <c r="AN27" i="18"/>
  <c r="AV27" i="18"/>
  <c r="BD27" i="18"/>
  <c r="BL27" i="18"/>
  <c r="R28" i="18"/>
  <c r="Z28" i="18"/>
  <c r="AH28" i="18"/>
  <c r="AP28" i="18"/>
  <c r="AX28" i="18"/>
  <c r="BF28" i="18"/>
  <c r="J23" i="18"/>
  <c r="G23" i="18"/>
  <c r="Q27" i="18"/>
  <c r="Y27" i="18"/>
  <c r="AG27" i="18"/>
  <c r="AO27" i="18"/>
  <c r="AW27" i="18"/>
  <c r="BE27" i="18"/>
  <c r="S28" i="18"/>
  <c r="AA28" i="18"/>
  <c r="AI28" i="18"/>
  <c r="AQ28" i="18"/>
  <c r="AY28" i="18"/>
  <c r="BG28" i="18"/>
  <c r="J28" i="18"/>
  <c r="I23" i="18"/>
  <c r="I24" i="18"/>
  <c r="R27" i="18"/>
  <c r="Z27" i="18"/>
  <c r="AH27" i="18"/>
  <c r="AP27" i="18"/>
  <c r="AX27" i="18"/>
  <c r="BF27" i="18"/>
  <c r="L28" i="18"/>
  <c r="T28" i="18"/>
  <c r="AB28" i="18"/>
  <c r="AJ28" i="18"/>
  <c r="AR28" i="18"/>
  <c r="AZ28" i="18"/>
  <c r="BH28" i="18"/>
  <c r="J24" i="18"/>
  <c r="H23" i="18"/>
  <c r="K28" i="10"/>
  <c r="S28" i="10"/>
  <c r="AA28" i="10"/>
  <c r="AI28" i="10"/>
  <c r="AQ28" i="10"/>
  <c r="AY28" i="10"/>
  <c r="BG28" i="10"/>
  <c r="Q27" i="10"/>
  <c r="Y27" i="10"/>
  <c r="AG27" i="10"/>
  <c r="AO27" i="10"/>
  <c r="AW27" i="10"/>
  <c r="BE27" i="10"/>
  <c r="K27" i="10"/>
  <c r="BD27" i="10"/>
  <c r="L28" i="10"/>
  <c r="T28" i="10"/>
  <c r="AB28" i="10"/>
  <c r="AJ28" i="10"/>
  <c r="AR28" i="10"/>
  <c r="AZ28" i="10"/>
  <c r="BH28" i="10"/>
  <c r="R27" i="10"/>
  <c r="Z27" i="10"/>
  <c r="AH27" i="10"/>
  <c r="AP27" i="10"/>
  <c r="AX27" i="10"/>
  <c r="BF27" i="10"/>
  <c r="L27" i="10"/>
  <c r="V28" i="10"/>
  <c r="BB28" i="10"/>
  <c r="AJ27" i="10"/>
  <c r="BH27" i="10"/>
  <c r="AP28" i="10"/>
  <c r="M28" i="10"/>
  <c r="U28" i="10"/>
  <c r="AC28" i="10"/>
  <c r="AK28" i="10"/>
  <c r="AS28" i="10"/>
  <c r="BA28" i="10"/>
  <c r="BI28" i="10"/>
  <c r="S27" i="10"/>
  <c r="AA27" i="10"/>
  <c r="AI27" i="10"/>
  <c r="AQ27" i="10"/>
  <c r="AY27" i="10"/>
  <c r="BG27" i="10"/>
  <c r="AD28" i="10"/>
  <c r="AT28" i="10"/>
  <c r="BJ28" i="10"/>
  <c r="AB27" i="10"/>
  <c r="AZ27" i="10"/>
  <c r="Z28" i="10"/>
  <c r="AF27" i="10"/>
  <c r="BL27" i="10"/>
  <c r="N28" i="10"/>
  <c r="AL28" i="10"/>
  <c r="T27" i="10"/>
  <c r="AR27" i="10"/>
  <c r="AV27" i="10"/>
  <c r="O28" i="10"/>
  <c r="W28" i="10"/>
  <c r="AE28" i="10"/>
  <c r="AM28" i="10"/>
  <c r="AU28" i="10"/>
  <c r="BC28" i="10"/>
  <c r="BK28" i="10"/>
  <c r="M27" i="10"/>
  <c r="U27" i="10"/>
  <c r="AC27" i="10"/>
  <c r="AK27" i="10"/>
  <c r="AS27" i="10"/>
  <c r="BA27" i="10"/>
  <c r="BI27" i="10"/>
  <c r="R28" i="10"/>
  <c r="BF28" i="10"/>
  <c r="X27" i="10"/>
  <c r="P28" i="10"/>
  <c r="X28" i="10"/>
  <c r="AF28" i="10"/>
  <c r="AN28" i="10"/>
  <c r="AV28" i="10"/>
  <c r="BD28" i="10"/>
  <c r="BL28" i="10"/>
  <c r="N27" i="10"/>
  <c r="V27" i="10"/>
  <c r="AD27" i="10"/>
  <c r="AL27" i="10"/>
  <c r="AT27" i="10"/>
  <c r="BB27" i="10"/>
  <c r="BJ27" i="10"/>
  <c r="AH28" i="10"/>
  <c r="AN27" i="10"/>
  <c r="Q28" i="10"/>
  <c r="Y28" i="10"/>
  <c r="AG28" i="10"/>
  <c r="AO28" i="10"/>
  <c r="AW28" i="10"/>
  <c r="BE28" i="10"/>
  <c r="O27" i="10"/>
  <c r="W27" i="10"/>
  <c r="AE27" i="10"/>
  <c r="AM27" i="10"/>
  <c r="AU27" i="10"/>
  <c r="BC27" i="10"/>
  <c r="BK27" i="10"/>
  <c r="AX28" i="10"/>
  <c r="P27" i="10"/>
  <c r="J65" i="9"/>
  <c r="J66" i="9"/>
  <c r="J67" i="9"/>
  <c r="J68" i="9"/>
  <c r="J69" i="9"/>
  <c r="J63" i="9"/>
  <c r="K27" i="9"/>
  <c r="S27" i="9"/>
  <c r="AA27" i="9"/>
  <c r="AI27" i="9"/>
  <c r="M28" i="9"/>
  <c r="U28" i="9"/>
  <c r="AC28" i="9"/>
  <c r="AK28" i="9"/>
  <c r="L27" i="9"/>
  <c r="T27" i="9"/>
  <c r="AB27" i="9"/>
  <c r="AJ27" i="9"/>
  <c r="N28" i="9"/>
  <c r="V28" i="9"/>
  <c r="AD28" i="9"/>
  <c r="AL28" i="9"/>
  <c r="J24" i="9"/>
  <c r="H23" i="9"/>
  <c r="M27" i="9"/>
  <c r="U27" i="9"/>
  <c r="AC27" i="9"/>
  <c r="AK27" i="9"/>
  <c r="O28" i="9"/>
  <c r="W28" i="9"/>
  <c r="AE28" i="9"/>
  <c r="AM28" i="9"/>
  <c r="I24" i="9"/>
  <c r="G23" i="9"/>
  <c r="N27" i="9"/>
  <c r="V27" i="9"/>
  <c r="AD27" i="9"/>
  <c r="AL27" i="9"/>
  <c r="P28" i="9"/>
  <c r="X28" i="9"/>
  <c r="AF28" i="9"/>
  <c r="AN28" i="9"/>
  <c r="H24" i="9"/>
  <c r="F23" i="9"/>
  <c r="O27" i="9"/>
  <c r="W27" i="9"/>
  <c r="AE27" i="9"/>
  <c r="AM27" i="9"/>
  <c r="Q28" i="9"/>
  <c r="Y28" i="9"/>
  <c r="AG28" i="9"/>
  <c r="AO28" i="9"/>
  <c r="G24" i="9"/>
  <c r="E23" i="9"/>
  <c r="J28" i="9"/>
  <c r="P27" i="9"/>
  <c r="X27" i="9"/>
  <c r="AF27" i="9"/>
  <c r="AN27" i="9"/>
  <c r="R28" i="9"/>
  <c r="Z28" i="9"/>
  <c r="AH28" i="9"/>
  <c r="AP28" i="9"/>
  <c r="F24" i="9"/>
  <c r="Q27" i="9"/>
  <c r="Y27" i="9"/>
  <c r="AG27" i="9"/>
  <c r="AO27" i="9"/>
  <c r="K28" i="9"/>
  <c r="S28" i="9"/>
  <c r="AA28" i="9"/>
  <c r="AI28" i="9"/>
  <c r="E24" i="9"/>
  <c r="J64" i="9"/>
  <c r="R27" i="9"/>
  <c r="Z27" i="9"/>
  <c r="AH27" i="9"/>
  <c r="AP27" i="9"/>
  <c r="L28" i="9"/>
  <c r="T28" i="9"/>
  <c r="AB28" i="9"/>
  <c r="AJ28" i="9"/>
  <c r="J23" i="9"/>
  <c r="I23" i="9"/>
  <c r="O119" i="5"/>
  <c r="O170" i="5" s="1"/>
  <c r="T163" i="6"/>
  <c r="S167" i="6"/>
  <c r="T166" i="6"/>
  <c r="Y172" i="16"/>
  <c r="Q170" i="16"/>
  <c r="X165" i="16"/>
  <c r="AB167" i="16"/>
  <c r="P163" i="16"/>
  <c r="W173" i="16"/>
  <c r="W171" i="13"/>
  <c r="W173" i="13"/>
  <c r="S173" i="5"/>
  <c r="T173" i="5" s="1"/>
  <c r="U173" i="5" s="1"/>
  <c r="V173" i="5" s="1"/>
  <c r="W173" i="5" s="1"/>
  <c r="X173" i="5" s="1"/>
  <c r="Y173" i="5" s="1"/>
  <c r="Z173" i="5" s="1"/>
  <c r="AA173" i="5" s="1"/>
  <c r="AB173" i="5" s="1"/>
  <c r="AC173" i="5" s="1"/>
  <c r="AD173" i="5" s="1"/>
  <c r="AE173" i="5" s="1"/>
  <c r="AF173" i="5" s="1"/>
  <c r="AG173" i="5" s="1"/>
  <c r="AH173" i="5" s="1"/>
  <c r="AI173" i="5" s="1"/>
  <c r="AJ173" i="5" s="1"/>
  <c r="AK173" i="5" s="1"/>
  <c r="AL173" i="5" s="1"/>
  <c r="AM173" i="5" s="1"/>
  <c r="AN173" i="5" s="1"/>
  <c r="AO173" i="5" s="1"/>
  <c r="AP173" i="5" s="1"/>
  <c r="AQ173" i="5" s="1"/>
  <c r="AR173" i="5" s="1"/>
  <c r="AS173" i="5" s="1"/>
  <c r="AT173" i="5" s="1"/>
  <c r="AU173" i="5" s="1"/>
  <c r="AV173" i="5" s="1"/>
  <c r="AW173" i="5" s="1"/>
  <c r="AX173" i="5" s="1"/>
  <c r="AY173" i="5" s="1"/>
  <c r="AZ173" i="5" s="1"/>
  <c r="BA173" i="5" s="1"/>
  <c r="BB173" i="5" s="1"/>
  <c r="BC173" i="5" s="1"/>
  <c r="BD173" i="5" s="1"/>
  <c r="BE173" i="5" s="1"/>
  <c r="BF173" i="5" s="1"/>
  <c r="BG173" i="5" s="1"/>
  <c r="BH173" i="5" s="1"/>
  <c r="BI173" i="5" s="1"/>
  <c r="BJ173" i="5" s="1"/>
  <c r="BK173" i="5" s="1"/>
  <c r="BL173" i="5" s="1"/>
  <c r="T171" i="5"/>
  <c r="S173" i="22"/>
  <c r="T173" i="22" s="1"/>
  <c r="U173" i="22" s="1"/>
  <c r="V173" i="22" s="1"/>
  <c r="W173" i="22" s="1"/>
  <c r="X173" i="22" s="1"/>
  <c r="Y173" i="22" s="1"/>
  <c r="Z173" i="22" s="1"/>
  <c r="AA173" i="22" s="1"/>
  <c r="AB173" i="22" s="1"/>
  <c r="AC173" i="22" s="1"/>
  <c r="AD173" i="22" s="1"/>
  <c r="AE173" i="22" s="1"/>
  <c r="AF173" i="22" s="1"/>
  <c r="AG173" i="22" s="1"/>
  <c r="AH173" i="22" s="1"/>
  <c r="AI173" i="22" s="1"/>
  <c r="AJ173" i="22" s="1"/>
  <c r="AK173" i="22" s="1"/>
  <c r="AL173" i="22" s="1"/>
  <c r="AM173" i="22" s="1"/>
  <c r="AN173" i="22" s="1"/>
  <c r="AO173" i="22" s="1"/>
  <c r="AP173" i="22" s="1"/>
  <c r="AQ173" i="22" s="1"/>
  <c r="AR173" i="22" s="1"/>
  <c r="AS173" i="22" s="1"/>
  <c r="AT173" i="22" s="1"/>
  <c r="AU173" i="22" s="1"/>
  <c r="AV173" i="22" s="1"/>
  <c r="AW173" i="22" s="1"/>
  <c r="AX173" i="22" s="1"/>
  <c r="AY173" i="22" s="1"/>
  <c r="AZ173" i="22" s="1"/>
  <c r="BA173" i="22" s="1"/>
  <c r="BB173" i="22" s="1"/>
  <c r="BC173" i="22" s="1"/>
  <c r="BD173" i="22" s="1"/>
  <c r="BE173" i="22" s="1"/>
  <c r="BF173" i="22" s="1"/>
  <c r="BG173" i="22" s="1"/>
  <c r="BH173" i="22" s="1"/>
  <c r="BI173" i="22" s="1"/>
  <c r="BJ173" i="22" s="1"/>
  <c r="BK173" i="22" s="1"/>
  <c r="BL173" i="22" s="1"/>
  <c r="S175" i="22"/>
  <c r="T175" i="22" s="1"/>
  <c r="U175" i="22" s="1"/>
  <c r="V175" i="22" s="1"/>
  <c r="W175" i="22" s="1"/>
  <c r="X175" i="22" s="1"/>
  <c r="Y175" i="22" s="1"/>
  <c r="Z175" i="22" s="1"/>
  <c r="AA175" i="22" s="1"/>
  <c r="AB175" i="22" s="1"/>
  <c r="AC175" i="22" s="1"/>
  <c r="AD175" i="22" s="1"/>
  <c r="AE175" i="22" s="1"/>
  <c r="AF175" i="22" s="1"/>
  <c r="AG175" i="22" s="1"/>
  <c r="AH175" i="22" s="1"/>
  <c r="AI175" i="22" s="1"/>
  <c r="AJ175" i="22" s="1"/>
  <c r="AK175" i="22" s="1"/>
  <c r="AL175" i="22" s="1"/>
  <c r="AM175" i="22" s="1"/>
  <c r="AN175" i="22" s="1"/>
  <c r="AO175" i="22" s="1"/>
  <c r="AP175" i="22" s="1"/>
  <c r="AQ175" i="22" s="1"/>
  <c r="AR175" i="22" s="1"/>
  <c r="AS175" i="22" s="1"/>
  <c r="AT175" i="22" s="1"/>
  <c r="AU175" i="22" s="1"/>
  <c r="AV175" i="22" s="1"/>
  <c r="AW175" i="22" s="1"/>
  <c r="AX175" i="22" s="1"/>
  <c r="AY175" i="22" s="1"/>
  <c r="AZ175" i="22" s="1"/>
  <c r="BA175" i="22" s="1"/>
  <c r="BB175" i="22" s="1"/>
  <c r="BC175" i="22" s="1"/>
  <c r="BD175" i="22" s="1"/>
  <c r="BE175" i="22" s="1"/>
  <c r="BF175" i="22" s="1"/>
  <c r="BG175" i="22" s="1"/>
  <c r="BH175" i="22" s="1"/>
  <c r="BI175" i="22" s="1"/>
  <c r="BJ175" i="22" s="1"/>
  <c r="BK175" i="22" s="1"/>
  <c r="BL175" i="22" s="1"/>
  <c r="S171" i="22"/>
  <c r="T171" i="22" s="1"/>
  <c r="U171" i="22" s="1"/>
  <c r="V171" i="22" s="1"/>
  <c r="W171" i="22" s="1"/>
  <c r="X171" i="22" s="1"/>
  <c r="Y171" i="22" s="1"/>
  <c r="Z171" i="22" s="1"/>
  <c r="AA171" i="22" s="1"/>
  <c r="AB171" i="22" s="1"/>
  <c r="AC171" i="22" s="1"/>
  <c r="AD171" i="22" s="1"/>
  <c r="AE171" i="22" s="1"/>
  <c r="AF171" i="22" s="1"/>
  <c r="AG171" i="22" s="1"/>
  <c r="AH171" i="22" s="1"/>
  <c r="AI171" i="22" s="1"/>
  <c r="AJ171" i="22" s="1"/>
  <c r="AK171" i="22" s="1"/>
  <c r="AL171" i="22" s="1"/>
  <c r="AM171" i="22" s="1"/>
  <c r="AN171" i="22" s="1"/>
  <c r="AO171" i="22" s="1"/>
  <c r="AP171" i="22" s="1"/>
  <c r="AQ171" i="22" s="1"/>
  <c r="AR171" i="22" s="1"/>
  <c r="AS171" i="22" s="1"/>
  <c r="AT171" i="22" s="1"/>
  <c r="AU171" i="22" s="1"/>
  <c r="AV171" i="22" s="1"/>
  <c r="AW171" i="22" s="1"/>
  <c r="AX171" i="22" s="1"/>
  <c r="AY171" i="22" s="1"/>
  <c r="AZ171" i="22" s="1"/>
  <c r="BA171" i="22" s="1"/>
  <c r="BB171" i="22" s="1"/>
  <c r="BC171" i="22" s="1"/>
  <c r="BD171" i="22" s="1"/>
  <c r="BE171" i="22" s="1"/>
  <c r="BF171" i="22" s="1"/>
  <c r="BG171" i="22" s="1"/>
  <c r="BH171" i="22" s="1"/>
  <c r="BI171" i="22" s="1"/>
  <c r="BJ171" i="22" s="1"/>
  <c r="BK171" i="22" s="1"/>
  <c r="BL171" i="22" s="1"/>
  <c r="S166" i="22"/>
  <c r="T166" i="22" s="1"/>
  <c r="U166" i="22" s="1"/>
  <c r="V166" i="22" s="1"/>
  <c r="W166" i="22" s="1"/>
  <c r="X166" i="22" s="1"/>
  <c r="Y166" i="22" s="1"/>
  <c r="Z166" i="22" s="1"/>
  <c r="AA166" i="22" s="1"/>
  <c r="AB166" i="22" s="1"/>
  <c r="AC166" i="22" s="1"/>
  <c r="AD166" i="22" s="1"/>
  <c r="AE166" i="22" s="1"/>
  <c r="AF166" i="22" s="1"/>
  <c r="AG166" i="22" s="1"/>
  <c r="AH166" i="22" s="1"/>
  <c r="AI166" i="22" s="1"/>
  <c r="AJ166" i="22" s="1"/>
  <c r="AK166" i="22" s="1"/>
  <c r="AL166" i="22" s="1"/>
  <c r="AM166" i="22" s="1"/>
  <c r="AN166" i="22" s="1"/>
  <c r="AO166" i="22" s="1"/>
  <c r="AP166" i="22" s="1"/>
  <c r="AQ166" i="22" s="1"/>
  <c r="AR166" i="22" s="1"/>
  <c r="AS166" i="22" s="1"/>
  <c r="AT166" i="22" s="1"/>
  <c r="AU166" i="22" s="1"/>
  <c r="AV166" i="22" s="1"/>
  <c r="AW166" i="22" s="1"/>
  <c r="AX166" i="22" s="1"/>
  <c r="AY166" i="22" s="1"/>
  <c r="AZ166" i="22" s="1"/>
  <c r="BA166" i="22" s="1"/>
  <c r="BB166" i="22" s="1"/>
  <c r="BC166" i="22" s="1"/>
  <c r="BD166" i="22" s="1"/>
  <c r="BE166" i="22" s="1"/>
  <c r="BF166" i="22" s="1"/>
  <c r="BG166" i="22" s="1"/>
  <c r="BH166" i="22" s="1"/>
  <c r="BI166" i="22" s="1"/>
  <c r="BJ166" i="22" s="1"/>
  <c r="BK166" i="22" s="1"/>
  <c r="BL166" i="22" s="1"/>
  <c r="S167" i="22"/>
  <c r="T167" i="22" s="1"/>
  <c r="U167" i="22" s="1"/>
  <c r="V167" i="22" s="1"/>
  <c r="W167" i="22" s="1"/>
  <c r="X167" i="22" s="1"/>
  <c r="Y167" i="22" s="1"/>
  <c r="Z167" i="22" s="1"/>
  <c r="AA167" i="22" s="1"/>
  <c r="AB167" i="22" s="1"/>
  <c r="AC167" i="22" s="1"/>
  <c r="AD167" i="22" s="1"/>
  <c r="AE167" i="22" s="1"/>
  <c r="AF167" i="22" s="1"/>
  <c r="AG167" i="22" s="1"/>
  <c r="AH167" i="22" s="1"/>
  <c r="AI167" i="22" s="1"/>
  <c r="AJ167" i="22" s="1"/>
  <c r="AK167" i="22" s="1"/>
  <c r="AL167" i="22" s="1"/>
  <c r="AM167" i="22" s="1"/>
  <c r="AN167" i="22" s="1"/>
  <c r="AO167" i="22" s="1"/>
  <c r="AP167" i="22" s="1"/>
  <c r="AQ167" i="22" s="1"/>
  <c r="AR167" i="22" s="1"/>
  <c r="AS167" i="22" s="1"/>
  <c r="AT167" i="22" s="1"/>
  <c r="AU167" i="22" s="1"/>
  <c r="AV167" i="22" s="1"/>
  <c r="AW167" i="22" s="1"/>
  <c r="AX167" i="22" s="1"/>
  <c r="AY167" i="22" s="1"/>
  <c r="AZ167" i="22" s="1"/>
  <c r="BA167" i="22" s="1"/>
  <c r="BB167" i="22" s="1"/>
  <c r="BC167" i="22" s="1"/>
  <c r="BD167" i="22" s="1"/>
  <c r="BE167" i="22" s="1"/>
  <c r="BF167" i="22" s="1"/>
  <c r="BG167" i="22" s="1"/>
  <c r="BH167" i="22" s="1"/>
  <c r="BI167" i="22" s="1"/>
  <c r="BJ167" i="22" s="1"/>
  <c r="BK167" i="22" s="1"/>
  <c r="BL167" i="22" s="1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AL160" i="22"/>
  <c r="AM160" i="22"/>
  <c r="AN160" i="22"/>
  <c r="AO160" i="22"/>
  <c r="AP160" i="22"/>
  <c r="AQ160" i="22"/>
  <c r="AR160" i="22"/>
  <c r="AS160" i="22"/>
  <c r="AT160" i="22"/>
  <c r="AU160" i="22"/>
  <c r="AV160" i="22"/>
  <c r="AW160" i="22"/>
  <c r="AX160" i="22"/>
  <c r="AY160" i="22"/>
  <c r="AZ160" i="22"/>
  <c r="BA160" i="22"/>
  <c r="BB160" i="22"/>
  <c r="BC160" i="22"/>
  <c r="BD160" i="22"/>
  <c r="BE160" i="22"/>
  <c r="BF160" i="22"/>
  <c r="BG160" i="22"/>
  <c r="BH160" i="22"/>
  <c r="BI160" i="22"/>
  <c r="BJ160" i="22"/>
  <c r="BK160" i="22"/>
  <c r="BL160" i="22"/>
  <c r="S163" i="22"/>
  <c r="T163" i="22" s="1"/>
  <c r="U163" i="22" s="1"/>
  <c r="V163" i="22" s="1"/>
  <c r="W163" i="22" s="1"/>
  <c r="X163" i="22" s="1"/>
  <c r="Y163" i="22" s="1"/>
  <c r="Z163" i="22" s="1"/>
  <c r="AA163" i="22" s="1"/>
  <c r="AB163" i="22" s="1"/>
  <c r="AC163" i="22" s="1"/>
  <c r="AD163" i="22" s="1"/>
  <c r="AE163" i="22" s="1"/>
  <c r="AF163" i="22" s="1"/>
  <c r="AG163" i="22" s="1"/>
  <c r="AH163" i="22" s="1"/>
  <c r="AI163" i="22" s="1"/>
  <c r="AJ163" i="22" s="1"/>
  <c r="AK163" i="22" s="1"/>
  <c r="AL163" i="22" s="1"/>
  <c r="AM163" i="22" s="1"/>
  <c r="AN163" i="22" s="1"/>
  <c r="AO163" i="22" s="1"/>
  <c r="AP163" i="22" s="1"/>
  <c r="AQ163" i="22" s="1"/>
  <c r="AR163" i="22" s="1"/>
  <c r="AS163" i="22" s="1"/>
  <c r="AT163" i="22" s="1"/>
  <c r="AU163" i="22" s="1"/>
  <c r="AV163" i="22" s="1"/>
  <c r="AW163" i="22" s="1"/>
  <c r="AX163" i="22" s="1"/>
  <c r="AY163" i="22" s="1"/>
  <c r="AZ163" i="22" s="1"/>
  <c r="BA163" i="22" s="1"/>
  <c r="BB163" i="22" s="1"/>
  <c r="BC163" i="22" s="1"/>
  <c r="BD163" i="22" s="1"/>
  <c r="BE163" i="22" s="1"/>
  <c r="BF163" i="22" s="1"/>
  <c r="BG163" i="22" s="1"/>
  <c r="BH163" i="22" s="1"/>
  <c r="BI163" i="22" s="1"/>
  <c r="BJ163" i="22" s="1"/>
  <c r="BK163" i="22" s="1"/>
  <c r="BL163" i="22" s="1"/>
  <c r="Q69" i="2" l="1"/>
  <c r="P133" i="2"/>
  <c r="Y140" i="12"/>
  <c r="AF75" i="9"/>
  <c r="AK71" i="9"/>
  <c r="Z171" i="8"/>
  <c r="Y186" i="8"/>
  <c r="R179" i="8"/>
  <c r="R184" i="8"/>
  <c r="R181" i="8"/>
  <c r="R178" i="8"/>
  <c r="R183" i="8"/>
  <c r="R180" i="8"/>
  <c r="R182" i="8"/>
  <c r="S132" i="7"/>
  <c r="S127" i="7"/>
  <c r="S128" i="7"/>
  <c r="S130" i="7"/>
  <c r="S129" i="7"/>
  <c r="S131" i="7"/>
  <c r="S133" i="7"/>
  <c r="BJ138" i="8"/>
  <c r="BJ135" i="8"/>
  <c r="BJ137" i="8"/>
  <c r="BJ134" i="8"/>
  <c r="BJ139" i="8"/>
  <c r="BJ136" i="8"/>
  <c r="BJ140" i="8"/>
  <c r="AC138" i="8"/>
  <c r="AC135" i="8"/>
  <c r="AC134" i="8"/>
  <c r="AC139" i="8"/>
  <c r="AC136" i="8"/>
  <c r="AC137" i="8"/>
  <c r="AC140" i="8"/>
  <c r="AZ135" i="8"/>
  <c r="AZ137" i="8"/>
  <c r="AZ139" i="8"/>
  <c r="AZ136" i="8"/>
  <c r="AZ138" i="8"/>
  <c r="AZ140" i="8"/>
  <c r="AZ134" i="8"/>
  <c r="K134" i="8"/>
  <c r="K135" i="8"/>
  <c r="K136" i="8"/>
  <c r="K137" i="8"/>
  <c r="K138" i="8"/>
  <c r="K139" i="8"/>
  <c r="K140" i="8"/>
  <c r="Z137" i="8"/>
  <c r="Z134" i="8"/>
  <c r="Z139" i="8"/>
  <c r="Z138" i="8"/>
  <c r="Z135" i="8"/>
  <c r="Z136" i="8"/>
  <c r="Z140" i="8"/>
  <c r="Y134" i="8"/>
  <c r="Y139" i="8"/>
  <c r="Y136" i="8"/>
  <c r="Y138" i="8"/>
  <c r="Y135" i="8"/>
  <c r="Y140" i="8"/>
  <c r="Y137" i="8"/>
  <c r="AF139" i="8"/>
  <c r="AF136" i="8"/>
  <c r="AF135" i="8"/>
  <c r="AF137" i="8"/>
  <c r="AF134" i="8"/>
  <c r="AF140" i="8"/>
  <c r="AF138" i="8"/>
  <c r="AM136" i="8"/>
  <c r="AM138" i="8"/>
  <c r="AM137" i="8"/>
  <c r="AM134" i="8"/>
  <c r="AM135" i="8"/>
  <c r="AM140" i="8"/>
  <c r="AM139" i="8"/>
  <c r="AK138" i="8"/>
  <c r="AK135" i="8"/>
  <c r="AK134" i="8"/>
  <c r="AK139" i="8"/>
  <c r="AK136" i="8"/>
  <c r="AK137" i="8"/>
  <c r="AK140" i="8"/>
  <c r="AN139" i="8"/>
  <c r="AN136" i="8"/>
  <c r="AN135" i="8"/>
  <c r="AN137" i="8"/>
  <c r="AN138" i="8"/>
  <c r="AN140" i="8"/>
  <c r="AN134" i="8"/>
  <c r="BB138" i="8"/>
  <c r="BB135" i="8"/>
  <c r="BB137" i="8"/>
  <c r="BB134" i="8"/>
  <c r="BB136" i="8"/>
  <c r="BB139" i="8"/>
  <c r="BB140" i="8"/>
  <c r="U138" i="8"/>
  <c r="U135" i="8"/>
  <c r="U134" i="8"/>
  <c r="U139" i="8"/>
  <c r="U136" i="8"/>
  <c r="U137" i="8"/>
  <c r="U140" i="8"/>
  <c r="AR135" i="8"/>
  <c r="AR137" i="8"/>
  <c r="AR139" i="8"/>
  <c r="AR136" i="8"/>
  <c r="AR138" i="8"/>
  <c r="AR134" i="8"/>
  <c r="AR140" i="8"/>
  <c r="R137" i="8"/>
  <c r="R134" i="8"/>
  <c r="R139" i="8"/>
  <c r="R138" i="8"/>
  <c r="R135" i="8"/>
  <c r="R136" i="8"/>
  <c r="R140" i="8"/>
  <c r="Q134" i="8"/>
  <c r="Q139" i="8"/>
  <c r="Q136" i="8"/>
  <c r="Q138" i="8"/>
  <c r="Q135" i="8"/>
  <c r="Q140" i="8"/>
  <c r="Q137" i="8"/>
  <c r="X139" i="8"/>
  <c r="X136" i="8"/>
  <c r="X135" i="8"/>
  <c r="X137" i="8"/>
  <c r="X140" i="8"/>
  <c r="X138" i="8"/>
  <c r="X134" i="8"/>
  <c r="AE136" i="8"/>
  <c r="AE138" i="8"/>
  <c r="AE137" i="8"/>
  <c r="AE134" i="8"/>
  <c r="AE140" i="8"/>
  <c r="AE139" i="8"/>
  <c r="AE135" i="8"/>
  <c r="AU136" i="8"/>
  <c r="AU138" i="8"/>
  <c r="AU137" i="8"/>
  <c r="AU134" i="8"/>
  <c r="AU140" i="8"/>
  <c r="AU135" i="8"/>
  <c r="AU139" i="8"/>
  <c r="AT138" i="8"/>
  <c r="AT135" i="8"/>
  <c r="AT137" i="8"/>
  <c r="AT134" i="8"/>
  <c r="AT139" i="8"/>
  <c r="AT136" i="8"/>
  <c r="AT140" i="8"/>
  <c r="M138" i="8"/>
  <c r="M135" i="8"/>
  <c r="M134" i="8"/>
  <c r="M139" i="8"/>
  <c r="M136" i="8"/>
  <c r="M137" i="8"/>
  <c r="M140" i="8"/>
  <c r="AJ135" i="8"/>
  <c r="AJ137" i="8"/>
  <c r="AJ139" i="8"/>
  <c r="AJ136" i="8"/>
  <c r="AJ134" i="8"/>
  <c r="AJ140" i="8"/>
  <c r="AJ138" i="8"/>
  <c r="BG137" i="8"/>
  <c r="BG134" i="8"/>
  <c r="BG136" i="8"/>
  <c r="BG138" i="8"/>
  <c r="BG140" i="8"/>
  <c r="BG135" i="8"/>
  <c r="BG139" i="8"/>
  <c r="P139" i="8"/>
  <c r="P136" i="8"/>
  <c r="P135" i="8"/>
  <c r="P137" i="8"/>
  <c r="P140" i="8"/>
  <c r="P138" i="8"/>
  <c r="P134" i="8"/>
  <c r="W136" i="8"/>
  <c r="W138" i="8"/>
  <c r="W137" i="8"/>
  <c r="W134" i="8"/>
  <c r="W140" i="8"/>
  <c r="W139" i="8"/>
  <c r="W135" i="8"/>
  <c r="S137" i="8"/>
  <c r="S134" i="8"/>
  <c r="S136" i="8"/>
  <c r="S138" i="8"/>
  <c r="S139" i="8"/>
  <c r="S135" i="8"/>
  <c r="S140" i="8"/>
  <c r="AL138" i="8"/>
  <c r="AL135" i="8"/>
  <c r="AL137" i="8"/>
  <c r="AL134" i="8"/>
  <c r="AL139" i="8"/>
  <c r="AL136" i="8"/>
  <c r="AL140" i="8"/>
  <c r="AB135" i="8"/>
  <c r="AB137" i="8"/>
  <c r="AB139" i="8"/>
  <c r="AB136" i="8"/>
  <c r="AB134" i="8"/>
  <c r="AB138" i="8"/>
  <c r="AB140" i="8"/>
  <c r="AY137" i="8"/>
  <c r="AY134" i="8"/>
  <c r="AY136" i="8"/>
  <c r="AY138" i="8"/>
  <c r="AY139" i="8"/>
  <c r="AY135" i="8"/>
  <c r="AY140" i="8"/>
  <c r="O136" i="8"/>
  <c r="O138" i="8"/>
  <c r="O137" i="8"/>
  <c r="O134" i="8"/>
  <c r="O140" i="8"/>
  <c r="O135" i="8"/>
  <c r="O139" i="8"/>
  <c r="AH137" i="8"/>
  <c r="AH134" i="8"/>
  <c r="AH139" i="8"/>
  <c r="AH138" i="8"/>
  <c r="AH135" i="8"/>
  <c r="AH140" i="8"/>
  <c r="AH136" i="8"/>
  <c r="AD138" i="8"/>
  <c r="AD135" i="8"/>
  <c r="AD137" i="8"/>
  <c r="AD134" i="8"/>
  <c r="AD139" i="8"/>
  <c r="AD140" i="8"/>
  <c r="AD136" i="8"/>
  <c r="BI138" i="8"/>
  <c r="BI135" i="8"/>
  <c r="BI134" i="8"/>
  <c r="BI136" i="8"/>
  <c r="BI137" i="8"/>
  <c r="BI139" i="8"/>
  <c r="BI140" i="8"/>
  <c r="T135" i="8"/>
  <c r="T137" i="8"/>
  <c r="T139" i="8"/>
  <c r="T136" i="8"/>
  <c r="T138" i="8"/>
  <c r="T140" i="8"/>
  <c r="T134" i="8"/>
  <c r="AQ137" i="8"/>
  <c r="AQ134" i="8"/>
  <c r="AQ136" i="8"/>
  <c r="AQ138" i="8"/>
  <c r="AQ135" i="8"/>
  <c r="AQ140" i="8"/>
  <c r="AQ139" i="8"/>
  <c r="BF137" i="8"/>
  <c r="BF134" i="8"/>
  <c r="BF138" i="8"/>
  <c r="BF135" i="8"/>
  <c r="BF136" i="8"/>
  <c r="BF140" i="8"/>
  <c r="BF139" i="8"/>
  <c r="BE134" i="8"/>
  <c r="BE136" i="8"/>
  <c r="BE138" i="8"/>
  <c r="BE135" i="8"/>
  <c r="BE140" i="8"/>
  <c r="BE139" i="8"/>
  <c r="BE137" i="8"/>
  <c r="BL136" i="8"/>
  <c r="BL135" i="8"/>
  <c r="BL137" i="8"/>
  <c r="BL134" i="8"/>
  <c r="BL140" i="8"/>
  <c r="BL139" i="8"/>
  <c r="BL138" i="8"/>
  <c r="BH135" i="8"/>
  <c r="BH137" i="8"/>
  <c r="BH136" i="8"/>
  <c r="BH134" i="8"/>
  <c r="BH139" i="8"/>
  <c r="BH138" i="8"/>
  <c r="BH140" i="8"/>
  <c r="V138" i="8"/>
  <c r="V135" i="8"/>
  <c r="V137" i="8"/>
  <c r="V134" i="8"/>
  <c r="V139" i="8"/>
  <c r="V136" i="8"/>
  <c r="V140" i="8"/>
  <c r="BA138" i="8"/>
  <c r="BA135" i="8"/>
  <c r="BA134" i="8"/>
  <c r="BA136" i="8"/>
  <c r="BA139" i="8"/>
  <c r="BA137" i="8"/>
  <c r="BA140" i="8"/>
  <c r="L135" i="8"/>
  <c r="L137" i="8"/>
  <c r="L139" i="8"/>
  <c r="L136" i="8"/>
  <c r="L138" i="8"/>
  <c r="L134" i="8"/>
  <c r="L140" i="8"/>
  <c r="AI137" i="8"/>
  <c r="AI134" i="8"/>
  <c r="AI136" i="8"/>
  <c r="AI138" i="8"/>
  <c r="AI139" i="8"/>
  <c r="AI140" i="8"/>
  <c r="AI135" i="8"/>
  <c r="AX137" i="8"/>
  <c r="AX134" i="8"/>
  <c r="AX139" i="8"/>
  <c r="AX138" i="8"/>
  <c r="AX135" i="8"/>
  <c r="AX136" i="8"/>
  <c r="AX140" i="8"/>
  <c r="AW134" i="8"/>
  <c r="AW139" i="8"/>
  <c r="AW136" i="8"/>
  <c r="AW138" i="8"/>
  <c r="AW135" i="8"/>
  <c r="AW140" i="8"/>
  <c r="AW137" i="8"/>
  <c r="BD136" i="8"/>
  <c r="BD135" i="8"/>
  <c r="BD137" i="8"/>
  <c r="BD140" i="8"/>
  <c r="BD138" i="8"/>
  <c r="BD139" i="8"/>
  <c r="BD134" i="8"/>
  <c r="BK136" i="8"/>
  <c r="BK138" i="8"/>
  <c r="BK137" i="8"/>
  <c r="BK134" i="8"/>
  <c r="BK140" i="8"/>
  <c r="BK139" i="8"/>
  <c r="BK135" i="8"/>
  <c r="AG134" i="8"/>
  <c r="AG139" i="8"/>
  <c r="AG136" i="8"/>
  <c r="AG138" i="8"/>
  <c r="AG135" i="8"/>
  <c r="AG137" i="8"/>
  <c r="AG140" i="8"/>
  <c r="N138" i="8"/>
  <c r="N135" i="8"/>
  <c r="N137" i="8"/>
  <c r="N134" i="8"/>
  <c r="N139" i="8"/>
  <c r="N136" i="8"/>
  <c r="N140" i="8"/>
  <c r="AS138" i="8"/>
  <c r="AS135" i="8"/>
  <c r="AS134" i="8"/>
  <c r="AS139" i="8"/>
  <c r="AS136" i="8"/>
  <c r="AS137" i="8"/>
  <c r="AS140" i="8"/>
  <c r="AA137" i="8"/>
  <c r="AA134" i="8"/>
  <c r="AA136" i="8"/>
  <c r="AA138" i="8"/>
  <c r="AA139" i="8"/>
  <c r="AA140" i="8"/>
  <c r="AA135" i="8"/>
  <c r="AP137" i="8"/>
  <c r="AP134" i="8"/>
  <c r="AP139" i="8"/>
  <c r="AP138" i="8"/>
  <c r="AP135" i="8"/>
  <c r="AP140" i="8"/>
  <c r="AP136" i="8"/>
  <c r="AO134" i="8"/>
  <c r="AO139" i="8"/>
  <c r="AO136" i="8"/>
  <c r="AO138" i="8"/>
  <c r="AO135" i="8"/>
  <c r="AO140" i="8"/>
  <c r="AO137" i="8"/>
  <c r="AV139" i="8"/>
  <c r="AV136" i="8"/>
  <c r="AV135" i="8"/>
  <c r="AV137" i="8"/>
  <c r="AV140" i="8"/>
  <c r="AV138" i="8"/>
  <c r="AV134" i="8"/>
  <c r="BC136" i="8"/>
  <c r="BC138" i="8"/>
  <c r="BC137" i="8"/>
  <c r="BC134" i="8"/>
  <c r="BC140" i="8"/>
  <c r="BC139" i="8"/>
  <c r="BC135" i="8"/>
  <c r="R129" i="8"/>
  <c r="R131" i="8"/>
  <c r="R133" i="8"/>
  <c r="R130" i="8"/>
  <c r="R127" i="8"/>
  <c r="R132" i="8"/>
  <c r="R128" i="8"/>
  <c r="J29" i="8"/>
  <c r="J24" i="8" s="1"/>
  <c r="AC24" i="4"/>
  <c r="AC29" i="4" s="1"/>
  <c r="V29" i="4"/>
  <c r="X29" i="4"/>
  <c r="Z29" i="4"/>
  <c r="W29" i="4"/>
  <c r="AA29" i="4"/>
  <c r="AB29" i="4"/>
  <c r="T29" i="4"/>
  <c r="Y29" i="4"/>
  <c r="U29" i="4"/>
  <c r="R29" i="4"/>
  <c r="S29" i="4"/>
  <c r="P29" i="4"/>
  <c r="N29" i="4"/>
  <c r="O29" i="4"/>
  <c r="L29" i="4"/>
  <c r="AM24" i="9"/>
  <c r="AX24" i="10"/>
  <c r="AB23" i="10"/>
  <c r="AJ24" i="18"/>
  <c r="AD23" i="11"/>
  <c r="AI23" i="11"/>
  <c r="Y23" i="11"/>
  <c r="BD24" i="19"/>
  <c r="AR23" i="19"/>
  <c r="AI24" i="19"/>
  <c r="AN24" i="14"/>
  <c r="AQ23" i="14"/>
  <c r="T24" i="15"/>
  <c r="AM23" i="15"/>
  <c r="AC24" i="15"/>
  <c r="AV23" i="17"/>
  <c r="W23" i="17"/>
  <c r="J128" i="7"/>
  <c r="J129" i="7"/>
  <c r="J130" i="7"/>
  <c r="J131" i="7"/>
  <c r="J132" i="7"/>
  <c r="J133" i="7"/>
  <c r="V23" i="11"/>
  <c r="U23" i="11"/>
  <c r="AJ23" i="11"/>
  <c r="AA23" i="11"/>
  <c r="Z23" i="11"/>
  <c r="Q23" i="11"/>
  <c r="AU23" i="11"/>
  <c r="AV24" i="19"/>
  <c r="AL23" i="19"/>
  <c r="AU24" i="19"/>
  <c r="AK23" i="19"/>
  <c r="AT24" i="19"/>
  <c r="AJ23" i="19"/>
  <c r="AS24" i="19"/>
  <c r="AI23" i="19"/>
  <c r="AR24" i="19"/>
  <c r="AH23" i="19"/>
  <c r="AA24" i="19"/>
  <c r="Q23" i="19"/>
  <c r="BL23" i="19"/>
  <c r="BE24" i="19"/>
  <c r="AU23" i="19"/>
  <c r="AF24" i="14"/>
  <c r="V23" i="14"/>
  <c r="AE24" i="14"/>
  <c r="U23" i="14"/>
  <c r="AL24" i="14"/>
  <c r="AB23" i="14"/>
  <c r="AS24" i="14"/>
  <c r="AI23" i="14"/>
  <c r="AZ24" i="14"/>
  <c r="AP23" i="14"/>
  <c r="AI24" i="14"/>
  <c r="Y23" i="14"/>
  <c r="R24" i="14"/>
  <c r="BE24" i="14"/>
  <c r="AU23" i="14"/>
  <c r="BG24" i="15"/>
  <c r="AW23" i="15"/>
  <c r="AX24" i="15"/>
  <c r="AN23" i="15"/>
  <c r="AO24" i="15"/>
  <c r="AE23" i="15"/>
  <c r="AN24" i="15"/>
  <c r="AD23" i="15"/>
  <c r="AM24" i="15"/>
  <c r="AC23" i="15"/>
  <c r="AL24" i="15"/>
  <c r="AB23" i="15"/>
  <c r="U24" i="15"/>
  <c r="K23" i="15"/>
  <c r="BJ23" i="17"/>
  <c r="BI23" i="17"/>
  <c r="BE23" i="17"/>
  <c r="AN23" i="17"/>
  <c r="O23" i="17"/>
  <c r="AW23" i="9"/>
  <c r="AN24" i="9"/>
  <c r="U24" i="9"/>
  <c r="BD24" i="10"/>
  <c r="M24" i="10"/>
  <c r="AA24" i="10"/>
  <c r="Z24" i="18"/>
  <c r="BK24" i="18"/>
  <c r="J127" i="4"/>
  <c r="J128" i="4"/>
  <c r="J129" i="4"/>
  <c r="J130" i="4"/>
  <c r="J131" i="4"/>
  <c r="J132" i="4"/>
  <c r="J133" i="4"/>
  <c r="BC24" i="19"/>
  <c r="AP23" i="19"/>
  <c r="BE23" i="15"/>
  <c r="AL23" i="15"/>
  <c r="BH24" i="9"/>
  <c r="X23" i="9"/>
  <c r="AE24" i="9"/>
  <c r="M24" i="9"/>
  <c r="AV24" i="10"/>
  <c r="S23" i="10"/>
  <c r="AG23" i="10"/>
  <c r="AZ24" i="9"/>
  <c r="AQ24" i="9"/>
  <c r="AG23" i="9"/>
  <c r="P23" i="9"/>
  <c r="O23" i="9"/>
  <c r="W24" i="9"/>
  <c r="AO24" i="10"/>
  <c r="AN24" i="10"/>
  <c r="BA23" i="10"/>
  <c r="AL24" i="10"/>
  <c r="AT24" i="10"/>
  <c r="BI24" i="10"/>
  <c r="BH23" i="10"/>
  <c r="AH23" i="10"/>
  <c r="T24" i="10"/>
  <c r="Y23" i="10"/>
  <c r="K24" i="10"/>
  <c r="T24" i="18"/>
  <c r="S24" i="18"/>
  <c r="BE24" i="18"/>
  <c r="AV24" i="18"/>
  <c r="AU24" i="18"/>
  <c r="BB24" i="18"/>
  <c r="AK24" i="18"/>
  <c r="N23" i="11"/>
  <c r="M23" i="11"/>
  <c r="AB23" i="11"/>
  <c r="S23" i="11"/>
  <c r="R23" i="11"/>
  <c r="BL23" i="11"/>
  <c r="AM23" i="11"/>
  <c r="AN24" i="19"/>
  <c r="AD23" i="19"/>
  <c r="AM24" i="19"/>
  <c r="AC23" i="19"/>
  <c r="AL24" i="19"/>
  <c r="AB23" i="19"/>
  <c r="AK24" i="19"/>
  <c r="AA23" i="19"/>
  <c r="AJ24" i="19"/>
  <c r="Z23" i="19"/>
  <c r="S24" i="19"/>
  <c r="BD23" i="19"/>
  <c r="AW24" i="19"/>
  <c r="AM23" i="19"/>
  <c r="X24" i="14"/>
  <c r="N23" i="14"/>
  <c r="W24" i="14"/>
  <c r="M23" i="14"/>
  <c r="AD24" i="14"/>
  <c r="T23" i="14"/>
  <c r="AK24" i="14"/>
  <c r="AA23" i="14"/>
  <c r="AR24" i="14"/>
  <c r="AH23" i="14"/>
  <c r="AA24" i="14"/>
  <c r="Q23" i="14"/>
  <c r="BL23" i="14"/>
  <c r="AW24" i="14"/>
  <c r="AM23" i="14"/>
  <c r="K24" i="20"/>
  <c r="J178" i="15"/>
  <c r="J179" i="15"/>
  <c r="J180" i="15"/>
  <c r="J181" i="15"/>
  <c r="J182" i="15"/>
  <c r="J183" i="15"/>
  <c r="J184" i="15"/>
  <c r="BF23" i="15"/>
  <c r="AY24" i="15"/>
  <c r="AO23" i="15"/>
  <c r="AP24" i="15"/>
  <c r="AF23" i="15"/>
  <c r="AG24" i="15"/>
  <c r="W23" i="15"/>
  <c r="AF24" i="15"/>
  <c r="V23" i="15"/>
  <c r="AE24" i="15"/>
  <c r="U23" i="15"/>
  <c r="AD24" i="15"/>
  <c r="T23" i="15"/>
  <c r="M24" i="15"/>
  <c r="BB23" i="17"/>
  <c r="BA23" i="17"/>
  <c r="J127" i="17"/>
  <c r="J128" i="17"/>
  <c r="J129" i="17"/>
  <c r="J130" i="17"/>
  <c r="J131" i="17"/>
  <c r="J132" i="17"/>
  <c r="J133" i="17"/>
  <c r="BH23" i="17"/>
  <c r="BG23" i="17"/>
  <c r="J180" i="17"/>
  <c r="J181" i="17"/>
  <c r="J182" i="17"/>
  <c r="J183" i="17"/>
  <c r="J184" i="17"/>
  <c r="J178" i="17"/>
  <c r="J179" i="17"/>
  <c r="BF23" i="17"/>
  <c r="AW23" i="17"/>
  <c r="AF23" i="17"/>
  <c r="AP24" i="9"/>
  <c r="AL24" i="9"/>
  <c r="R24" i="10"/>
  <c r="P23" i="11"/>
  <c r="AT23" i="19"/>
  <c r="BA24" i="19"/>
  <c r="R24" i="19"/>
  <c r="AM24" i="14"/>
  <c r="BA24" i="14"/>
  <c r="Z24" i="14"/>
  <c r="AV23" i="15"/>
  <c r="AT24" i="15"/>
  <c r="AX23" i="9"/>
  <c r="AG24" i="9"/>
  <c r="V23" i="9"/>
  <c r="U23" i="9"/>
  <c r="BK23" i="10"/>
  <c r="BC24" i="10"/>
  <c r="AP24" i="10"/>
  <c r="S24" i="10"/>
  <c r="BC24" i="18"/>
  <c r="AS24" i="18"/>
  <c r="AP23" i="9"/>
  <c r="Z24" i="9"/>
  <c r="Y24" i="9"/>
  <c r="X24" i="9"/>
  <c r="N23" i="9"/>
  <c r="M23" i="9"/>
  <c r="V24" i="9"/>
  <c r="L23" i="9"/>
  <c r="BG23" i="9"/>
  <c r="BC23" i="10"/>
  <c r="AT23" i="10"/>
  <c r="AU24" i="10"/>
  <c r="AR24" i="9"/>
  <c r="AH23" i="9"/>
  <c r="AI24" i="9"/>
  <c r="Y23" i="9"/>
  <c r="R24" i="9"/>
  <c r="J127" i="9"/>
  <c r="J128" i="9"/>
  <c r="J129" i="9"/>
  <c r="J130" i="9"/>
  <c r="J131" i="9"/>
  <c r="J132" i="9"/>
  <c r="J133" i="9"/>
  <c r="Q24" i="9"/>
  <c r="P24" i="9"/>
  <c r="O24" i="9"/>
  <c r="N24" i="9"/>
  <c r="BI24" i="9"/>
  <c r="AY23" i="9"/>
  <c r="AU23" i="10"/>
  <c r="AG24" i="10"/>
  <c r="AL23" i="10"/>
  <c r="AF24" i="10"/>
  <c r="AS23" i="10"/>
  <c r="AM24" i="10"/>
  <c r="N24" i="10"/>
  <c r="AD24" i="10"/>
  <c r="BA24" i="10"/>
  <c r="AJ23" i="10"/>
  <c r="Z23" i="10"/>
  <c r="L24" i="10"/>
  <c r="Q23" i="10"/>
  <c r="L24" i="18"/>
  <c r="AW24" i="18"/>
  <c r="AN24" i="18"/>
  <c r="AM24" i="18"/>
  <c r="AT24" i="18"/>
  <c r="AC24" i="18"/>
  <c r="T23" i="11"/>
  <c r="K23" i="11"/>
  <c r="J127" i="11"/>
  <c r="J128" i="11"/>
  <c r="J129" i="11"/>
  <c r="J130" i="11"/>
  <c r="J131" i="11"/>
  <c r="J132" i="11"/>
  <c r="J133" i="11"/>
  <c r="BD23" i="11"/>
  <c r="AE23" i="11"/>
  <c r="AF24" i="19"/>
  <c r="V23" i="19"/>
  <c r="AE24" i="19"/>
  <c r="U23" i="19"/>
  <c r="AD24" i="19"/>
  <c r="T23" i="19"/>
  <c r="AC24" i="19"/>
  <c r="S23" i="19"/>
  <c r="AB24" i="19"/>
  <c r="R23" i="19"/>
  <c r="K24" i="19"/>
  <c r="BF24" i="19"/>
  <c r="AV23" i="19"/>
  <c r="AO24" i="19"/>
  <c r="AE23" i="19"/>
  <c r="P24" i="14"/>
  <c r="O24" i="14"/>
  <c r="V24" i="14"/>
  <c r="L23" i="14"/>
  <c r="AC24" i="14"/>
  <c r="S23" i="14"/>
  <c r="AJ24" i="14"/>
  <c r="Z23" i="14"/>
  <c r="S24" i="14"/>
  <c r="BD23" i="14"/>
  <c r="AO24" i="14"/>
  <c r="AE23" i="14"/>
  <c r="K24" i="12"/>
  <c r="K23" i="20"/>
  <c r="BH24" i="15"/>
  <c r="AX23" i="15"/>
  <c r="AQ24" i="15"/>
  <c r="AG23" i="15"/>
  <c r="AH24" i="15"/>
  <c r="X23" i="15"/>
  <c r="Y24" i="15"/>
  <c r="O23" i="15"/>
  <c r="X24" i="15"/>
  <c r="N23" i="15"/>
  <c r="W24" i="15"/>
  <c r="M23" i="15"/>
  <c r="V24" i="15"/>
  <c r="L23" i="15"/>
  <c r="BG23" i="15"/>
  <c r="J179" i="23"/>
  <c r="J183" i="23"/>
  <c r="J180" i="23"/>
  <c r="J184" i="23"/>
  <c r="J181" i="23"/>
  <c r="J178" i="23"/>
  <c r="J182" i="23"/>
  <c r="AT23" i="17"/>
  <c r="AS23" i="17"/>
  <c r="AZ23" i="17"/>
  <c r="AY23" i="17"/>
  <c r="AX23" i="17"/>
  <c r="AO23" i="17"/>
  <c r="X23" i="17"/>
  <c r="BK23" i="17"/>
  <c r="AF23" i="9"/>
  <c r="AD23" i="9"/>
  <c r="K23" i="9"/>
  <c r="BK24" i="10"/>
  <c r="AJ24" i="10"/>
  <c r="AI24" i="18"/>
  <c r="BL24" i="18"/>
  <c r="BB24" i="19"/>
  <c r="AZ24" i="19"/>
  <c r="BC23" i="19"/>
  <c r="AC23" i="14"/>
  <c r="AQ24" i="14"/>
  <c r="P23" i="14"/>
  <c r="AW24" i="15"/>
  <c r="AK23" i="15"/>
  <c r="S23" i="15"/>
  <c r="L23" i="17"/>
  <c r="AO23" i="9"/>
  <c r="AF24" i="9"/>
  <c r="T23" i="9"/>
  <c r="BB23" i="10"/>
  <c r="BJ24" i="10"/>
  <c r="AB24" i="10"/>
  <c r="AA24" i="18"/>
  <c r="BJ24" i="18"/>
  <c r="K24" i="21"/>
  <c r="AJ24" i="9"/>
  <c r="Z23" i="9"/>
  <c r="AA24" i="9"/>
  <c r="Q23" i="9"/>
  <c r="BL23" i="9"/>
  <c r="BK23" i="9"/>
  <c r="BJ23" i="9"/>
  <c r="BI23" i="9"/>
  <c r="J178" i="9"/>
  <c r="J179" i="9"/>
  <c r="J180" i="9"/>
  <c r="J181" i="9"/>
  <c r="J182" i="9"/>
  <c r="J183" i="9"/>
  <c r="J184" i="9"/>
  <c r="BH23" i="9"/>
  <c r="BA24" i="9"/>
  <c r="AQ23" i="9"/>
  <c r="AM23" i="10"/>
  <c r="Y24" i="10"/>
  <c r="AD23" i="10"/>
  <c r="X24" i="10"/>
  <c r="AK23" i="10"/>
  <c r="AE24" i="10"/>
  <c r="BL23" i="10"/>
  <c r="BG23" i="10"/>
  <c r="AS24" i="10"/>
  <c r="BB24" i="10"/>
  <c r="R23" i="10"/>
  <c r="BD23" i="10"/>
  <c r="BG24" i="10"/>
  <c r="J182" i="18"/>
  <c r="J183" i="18"/>
  <c r="J184" i="18"/>
  <c r="J178" i="18"/>
  <c r="J179" i="18"/>
  <c r="J180" i="18"/>
  <c r="J181" i="18"/>
  <c r="J127" i="18"/>
  <c r="J128" i="18"/>
  <c r="J129" i="18"/>
  <c r="J130" i="18"/>
  <c r="J131" i="18"/>
  <c r="J132" i="18"/>
  <c r="J133" i="18"/>
  <c r="BF24" i="18"/>
  <c r="AO24" i="18"/>
  <c r="AF24" i="18"/>
  <c r="AE24" i="18"/>
  <c r="AL24" i="18"/>
  <c r="U24" i="18"/>
  <c r="J180" i="21"/>
  <c r="J181" i="21"/>
  <c r="J182" i="21"/>
  <c r="J183" i="21"/>
  <c r="J184" i="21"/>
  <c r="J178" i="21"/>
  <c r="J179" i="21"/>
  <c r="BJ23" i="11"/>
  <c r="BI23" i="11"/>
  <c r="L23" i="11"/>
  <c r="BE23" i="11"/>
  <c r="AV23" i="11"/>
  <c r="W23" i="11"/>
  <c r="X24" i="19"/>
  <c r="N23" i="19"/>
  <c r="W24" i="19"/>
  <c r="M23" i="19"/>
  <c r="V24" i="19"/>
  <c r="U24" i="19"/>
  <c r="K23" i="19"/>
  <c r="T24" i="19"/>
  <c r="BE23" i="19"/>
  <c r="AX24" i="19"/>
  <c r="AN23" i="19"/>
  <c r="AG24" i="19"/>
  <c r="W23" i="19"/>
  <c r="BJ23" i="14"/>
  <c r="BI23" i="14"/>
  <c r="N24" i="14"/>
  <c r="U24" i="14"/>
  <c r="K23" i="14"/>
  <c r="AB24" i="14"/>
  <c r="R23" i="14"/>
  <c r="K24" i="14"/>
  <c r="BF24" i="14"/>
  <c r="AV23" i="14"/>
  <c r="AG24" i="14"/>
  <c r="W23" i="14"/>
  <c r="AZ24" i="15"/>
  <c r="AP23" i="15"/>
  <c r="AI24" i="15"/>
  <c r="Y23" i="15"/>
  <c r="Z24" i="15"/>
  <c r="P23" i="15"/>
  <c r="Q24" i="15"/>
  <c r="P24" i="15"/>
  <c r="O24" i="15"/>
  <c r="N24" i="15"/>
  <c r="BI24" i="15"/>
  <c r="AY23" i="15"/>
  <c r="AL23" i="17"/>
  <c r="AK23" i="17"/>
  <c r="AR23" i="17"/>
  <c r="AQ23" i="17"/>
  <c r="AP23" i="17"/>
  <c r="AG23" i="17"/>
  <c r="P23" i="17"/>
  <c r="BC23" i="17"/>
  <c r="J181" i="7"/>
  <c r="J184" i="7"/>
  <c r="J179" i="7"/>
  <c r="J182" i="7"/>
  <c r="J180" i="7"/>
  <c r="J183" i="7"/>
  <c r="J178" i="7"/>
  <c r="BF23" i="9"/>
  <c r="AO24" i="9"/>
  <c r="AC23" i="9"/>
  <c r="BE24" i="10"/>
  <c r="AR23" i="10"/>
  <c r="AX23" i="10"/>
  <c r="BH24" i="14"/>
  <c r="AV24" i="15"/>
  <c r="AJ23" i="15"/>
  <c r="K23" i="17"/>
  <c r="AY24" i="9"/>
  <c r="BI23" i="10"/>
  <c r="AP23" i="10"/>
  <c r="AB24" i="18"/>
  <c r="R24" i="18"/>
  <c r="BD24" i="18"/>
  <c r="J127" i="21"/>
  <c r="J128" i="21"/>
  <c r="J129" i="21"/>
  <c r="J130" i="21"/>
  <c r="J131" i="21"/>
  <c r="J132" i="21"/>
  <c r="J133" i="21"/>
  <c r="AB24" i="9"/>
  <c r="R23" i="9"/>
  <c r="S24" i="9"/>
  <c r="BD23" i="9"/>
  <c r="BC23" i="9"/>
  <c r="BL24" i="9"/>
  <c r="BB23" i="9"/>
  <c r="BK24" i="9"/>
  <c r="BA23" i="9"/>
  <c r="BJ24" i="9"/>
  <c r="AZ23" i="9"/>
  <c r="AS24" i="9"/>
  <c r="AI23" i="9"/>
  <c r="AE23" i="10"/>
  <c r="Q24" i="10"/>
  <c r="V23" i="10"/>
  <c r="P24" i="10"/>
  <c r="AC23" i="10"/>
  <c r="W24" i="10"/>
  <c r="AF23" i="10"/>
  <c r="AY23" i="10"/>
  <c r="AK24" i="10"/>
  <c r="V24" i="10"/>
  <c r="BH24" i="10"/>
  <c r="K23" i="10"/>
  <c r="AY24" i="10"/>
  <c r="BH24" i="18"/>
  <c r="BG24" i="18"/>
  <c r="AX24" i="18"/>
  <c r="AG24" i="18"/>
  <c r="X24" i="18"/>
  <c r="W24" i="18"/>
  <c r="AD24" i="18"/>
  <c r="M24" i="18"/>
  <c r="BB23" i="11"/>
  <c r="BA23" i="11"/>
  <c r="BG23" i="11"/>
  <c r="BF23" i="11"/>
  <c r="AW23" i="11"/>
  <c r="AN23" i="11"/>
  <c r="O23" i="11"/>
  <c r="P24" i="19"/>
  <c r="O24" i="19"/>
  <c r="N24" i="19"/>
  <c r="M24" i="19"/>
  <c r="BG24" i="19"/>
  <c r="AW23" i="19"/>
  <c r="AP24" i="19"/>
  <c r="AF23" i="19"/>
  <c r="Y24" i="19"/>
  <c r="O23" i="19"/>
  <c r="BL24" i="14"/>
  <c r="BB23" i="14"/>
  <c r="BK24" i="14"/>
  <c r="BA23" i="14"/>
  <c r="BH23" i="14"/>
  <c r="M24" i="14"/>
  <c r="T24" i="14"/>
  <c r="BE23" i="14"/>
  <c r="AX24" i="14"/>
  <c r="AN23" i="14"/>
  <c r="Y24" i="14"/>
  <c r="O23" i="14"/>
  <c r="J182" i="12"/>
  <c r="J183" i="12"/>
  <c r="J184" i="12"/>
  <c r="J178" i="12"/>
  <c r="J179" i="12"/>
  <c r="J180" i="12"/>
  <c r="J181" i="12"/>
  <c r="J178" i="20"/>
  <c r="J179" i="20"/>
  <c r="J180" i="20"/>
  <c r="J181" i="20"/>
  <c r="J182" i="20"/>
  <c r="J183" i="20"/>
  <c r="J184" i="20"/>
  <c r="J127" i="20"/>
  <c r="J128" i="20"/>
  <c r="J129" i="20"/>
  <c r="J130" i="20"/>
  <c r="J131" i="20"/>
  <c r="J132" i="20"/>
  <c r="J133" i="20"/>
  <c r="J127" i="8"/>
  <c r="J128" i="8"/>
  <c r="J129" i="8"/>
  <c r="J130" i="8"/>
  <c r="J131" i="8"/>
  <c r="J132" i="8"/>
  <c r="J133" i="8"/>
  <c r="AR24" i="15"/>
  <c r="AH23" i="15"/>
  <c r="AA24" i="15"/>
  <c r="Q23" i="15"/>
  <c r="R24" i="15"/>
  <c r="BK23" i="15"/>
  <c r="BJ23" i="15"/>
  <c r="BI23" i="15"/>
  <c r="BH23" i="15"/>
  <c r="BA24" i="15"/>
  <c r="AQ23" i="15"/>
  <c r="J127" i="2"/>
  <c r="J128" i="2"/>
  <c r="J129" i="2"/>
  <c r="J130" i="2"/>
  <c r="J131" i="2"/>
  <c r="J132" i="2"/>
  <c r="J133" i="2"/>
  <c r="J178" i="2"/>
  <c r="J182" i="2"/>
  <c r="J179" i="2"/>
  <c r="J183" i="2"/>
  <c r="J180" i="2"/>
  <c r="J184" i="2"/>
  <c r="J181" i="2"/>
  <c r="AD23" i="17"/>
  <c r="AC23" i="17"/>
  <c r="AJ23" i="17"/>
  <c r="AI23" i="17"/>
  <c r="AH23" i="17"/>
  <c r="Y23" i="17"/>
  <c r="AU23" i="17"/>
  <c r="BG24" i="9"/>
  <c r="AE23" i="9"/>
  <c r="AB23" i="9"/>
  <c r="BJ23" i="10"/>
  <c r="AA23" i="10"/>
  <c r="AO23" i="10"/>
  <c r="AC23" i="11"/>
  <c r="AT24" i="14"/>
  <c r="AX23" i="14"/>
  <c r="BC23" i="14"/>
  <c r="BF24" i="15"/>
  <c r="AU24" i="15"/>
  <c r="AH24" i="9"/>
  <c r="W23" i="9"/>
  <c r="AD24" i="9"/>
  <c r="AW24" i="10"/>
  <c r="T23" i="10"/>
  <c r="T24" i="9"/>
  <c r="K24" i="9"/>
  <c r="BF24" i="9"/>
  <c r="AV23" i="9"/>
  <c r="BE24" i="9"/>
  <c r="AU23" i="9"/>
  <c r="BD24" i="9"/>
  <c r="AT23" i="9"/>
  <c r="BC24" i="9"/>
  <c r="AS23" i="9"/>
  <c r="BB24" i="9"/>
  <c r="AR23" i="9"/>
  <c r="AK24" i="9"/>
  <c r="AA23" i="9"/>
  <c r="W23" i="10"/>
  <c r="AN23" i="10"/>
  <c r="N23" i="10"/>
  <c r="X23" i="10"/>
  <c r="U23" i="10"/>
  <c r="O24" i="10"/>
  <c r="Z24" i="10"/>
  <c r="AQ23" i="10"/>
  <c r="AC24" i="10"/>
  <c r="L23" i="10"/>
  <c r="AZ24" i="10"/>
  <c r="BE23" i="10"/>
  <c r="AQ24" i="10"/>
  <c r="AZ24" i="18"/>
  <c r="AY24" i="18"/>
  <c r="AP24" i="18"/>
  <c r="Y24" i="18"/>
  <c r="P24" i="18"/>
  <c r="O24" i="18"/>
  <c r="V24" i="18"/>
  <c r="AT23" i="11"/>
  <c r="AS23" i="11"/>
  <c r="BH23" i="11"/>
  <c r="AY23" i="11"/>
  <c r="AX23" i="11"/>
  <c r="AO23" i="11"/>
  <c r="AF23" i="11"/>
  <c r="J127" i="19"/>
  <c r="J128" i="19"/>
  <c r="J129" i="19"/>
  <c r="J130" i="19"/>
  <c r="J131" i="19"/>
  <c r="J132" i="19"/>
  <c r="J133" i="19"/>
  <c r="BJ23" i="19"/>
  <c r="BI23" i="19"/>
  <c r="BH23" i="19"/>
  <c r="BG23" i="19"/>
  <c r="J184" i="19"/>
  <c r="J178" i="19"/>
  <c r="J179" i="19"/>
  <c r="J180" i="19"/>
  <c r="J181" i="19"/>
  <c r="J182" i="19"/>
  <c r="J183" i="19"/>
  <c r="BF23" i="19"/>
  <c r="AY24" i="19"/>
  <c r="AO23" i="19"/>
  <c r="AH24" i="19"/>
  <c r="X23" i="19"/>
  <c r="Q24" i="19"/>
  <c r="BD24" i="14"/>
  <c r="AT23" i="14"/>
  <c r="BC24" i="14"/>
  <c r="AS23" i="14"/>
  <c r="BJ24" i="14"/>
  <c r="AZ23" i="14"/>
  <c r="BG23" i="14"/>
  <c r="J184" i="14"/>
  <c r="J178" i="14"/>
  <c r="J179" i="14"/>
  <c r="J180" i="14"/>
  <c r="J181" i="14"/>
  <c r="J182" i="14"/>
  <c r="J183" i="14"/>
  <c r="BG24" i="14"/>
  <c r="AW23" i="14"/>
  <c r="AP24" i="14"/>
  <c r="AF23" i="14"/>
  <c r="Q24" i="14"/>
  <c r="AJ24" i="15"/>
  <c r="Z23" i="15"/>
  <c r="S24" i="15"/>
  <c r="BL23" i="15"/>
  <c r="J127" i="15"/>
  <c r="J128" i="15"/>
  <c r="J129" i="15"/>
  <c r="J130" i="15"/>
  <c r="J131" i="15"/>
  <c r="J132" i="15"/>
  <c r="J133" i="15"/>
  <c r="BC23" i="15"/>
  <c r="BL24" i="15"/>
  <c r="BB23" i="15"/>
  <c r="BK24" i="15"/>
  <c r="BA23" i="15"/>
  <c r="BJ24" i="15"/>
  <c r="AZ23" i="15"/>
  <c r="AS24" i="15"/>
  <c r="AI23" i="15"/>
  <c r="V23" i="17"/>
  <c r="U23" i="17"/>
  <c r="AB23" i="17"/>
  <c r="AA23" i="17"/>
  <c r="Z23" i="17"/>
  <c r="Q23" i="17"/>
  <c r="BL23" i="17"/>
  <c r="AM23" i="17"/>
  <c r="BA24" i="18"/>
  <c r="AR23" i="11"/>
  <c r="AH23" i="11"/>
  <c r="BC23" i="11"/>
  <c r="AS23" i="19"/>
  <c r="AQ23" i="19"/>
  <c r="Y23" i="19"/>
  <c r="AD23" i="14"/>
  <c r="AJ23" i="14"/>
  <c r="AG23" i="14"/>
  <c r="L24" i="9"/>
  <c r="BE23" i="9"/>
  <c r="AX24" i="9"/>
  <c r="AN23" i="9"/>
  <c r="AW24" i="9"/>
  <c r="AM23" i="9"/>
  <c r="AV24" i="9"/>
  <c r="AL23" i="9"/>
  <c r="AU24" i="9"/>
  <c r="AK23" i="9"/>
  <c r="AT24" i="9"/>
  <c r="AJ23" i="9"/>
  <c r="AC24" i="9"/>
  <c r="S23" i="9"/>
  <c r="P23" i="10"/>
  <c r="O23" i="10"/>
  <c r="AH24" i="10"/>
  <c r="BL24" i="10"/>
  <c r="BF24" i="10"/>
  <c r="M23" i="10"/>
  <c r="AV23" i="10"/>
  <c r="AZ23" i="10"/>
  <c r="AI23" i="10"/>
  <c r="U24" i="10"/>
  <c r="BF23" i="10"/>
  <c r="AR24" i="10"/>
  <c r="AW23" i="10"/>
  <c r="AI24" i="10"/>
  <c r="AR24" i="18"/>
  <c r="AQ24" i="18"/>
  <c r="AH24" i="18"/>
  <c r="Q24" i="18"/>
  <c r="N24" i="18"/>
  <c r="BI24" i="18"/>
  <c r="J179" i="4"/>
  <c r="J182" i="4"/>
  <c r="J180" i="4"/>
  <c r="J183" i="4"/>
  <c r="J178" i="4"/>
  <c r="J181" i="4"/>
  <c r="J184" i="4"/>
  <c r="AL23" i="11"/>
  <c r="AK23" i="11"/>
  <c r="AZ23" i="11"/>
  <c r="AQ23" i="11"/>
  <c r="AP23" i="11"/>
  <c r="AG23" i="11"/>
  <c r="X23" i="11"/>
  <c r="BK23" i="11"/>
  <c r="BL24" i="19"/>
  <c r="BB23" i="19"/>
  <c r="BK24" i="19"/>
  <c r="BA23" i="19"/>
  <c r="BJ24" i="19"/>
  <c r="AZ23" i="19"/>
  <c r="BI24" i="19"/>
  <c r="AY23" i="19"/>
  <c r="BH24" i="19"/>
  <c r="AX23" i="19"/>
  <c r="AQ24" i="19"/>
  <c r="AG23" i="19"/>
  <c r="Z24" i="19"/>
  <c r="P23" i="19"/>
  <c r="BK23" i="19"/>
  <c r="AV24" i="14"/>
  <c r="AL23" i="14"/>
  <c r="AU24" i="14"/>
  <c r="AK23" i="14"/>
  <c r="BB24" i="14"/>
  <c r="AR23" i="14"/>
  <c r="BI24" i="14"/>
  <c r="AY23" i="14"/>
  <c r="J127" i="14"/>
  <c r="J128" i="14"/>
  <c r="J129" i="14"/>
  <c r="J130" i="14"/>
  <c r="J131" i="14"/>
  <c r="J132" i="14"/>
  <c r="J133" i="14"/>
  <c r="BF23" i="14"/>
  <c r="AY24" i="14"/>
  <c r="AO23" i="14"/>
  <c r="AH24" i="14"/>
  <c r="X23" i="14"/>
  <c r="BK23" i="14"/>
  <c r="J127" i="12"/>
  <c r="J128" i="12"/>
  <c r="J129" i="12"/>
  <c r="J130" i="12"/>
  <c r="J131" i="12"/>
  <c r="J132" i="12"/>
  <c r="J133" i="12"/>
  <c r="AB24" i="15"/>
  <c r="R23" i="15"/>
  <c r="K24" i="15"/>
  <c r="BD23" i="15"/>
  <c r="BE24" i="15"/>
  <c r="AU23" i="15"/>
  <c r="BD24" i="15"/>
  <c r="AT23" i="15"/>
  <c r="BC24" i="15"/>
  <c r="AS23" i="15"/>
  <c r="BB24" i="15"/>
  <c r="AR23" i="15"/>
  <c r="AK24" i="15"/>
  <c r="AA23" i="15"/>
  <c r="J127" i="23"/>
  <c r="J128" i="23"/>
  <c r="J129" i="23"/>
  <c r="J130" i="23"/>
  <c r="J131" i="23"/>
  <c r="J132" i="23"/>
  <c r="J133" i="23"/>
  <c r="N23" i="17"/>
  <c r="M23" i="17"/>
  <c r="T23" i="17"/>
  <c r="S23" i="17"/>
  <c r="R23" i="17"/>
  <c r="BD23" i="17"/>
  <c r="AE23" i="17"/>
  <c r="P119" i="5"/>
  <c r="P170" i="5" s="1"/>
  <c r="U166" i="6"/>
  <c r="T167" i="6"/>
  <c r="U163" i="6"/>
  <c r="Y165" i="16"/>
  <c r="R170" i="16"/>
  <c r="X173" i="16"/>
  <c r="Q163" i="16"/>
  <c r="AC167" i="16"/>
  <c r="Z172" i="16"/>
  <c r="X171" i="13"/>
  <c r="X173" i="13"/>
  <c r="U171" i="5"/>
  <c r="S170" i="22"/>
  <c r="T170" i="22" s="1"/>
  <c r="U170" i="22" s="1"/>
  <c r="V170" i="22" s="1"/>
  <c r="W170" i="22" s="1"/>
  <c r="X170" i="22" s="1"/>
  <c r="Y170" i="22" s="1"/>
  <c r="Z170" i="22" s="1"/>
  <c r="AA170" i="22" s="1"/>
  <c r="AB170" i="22" s="1"/>
  <c r="AC170" i="22" s="1"/>
  <c r="AD170" i="22" s="1"/>
  <c r="AE170" i="22" s="1"/>
  <c r="AF170" i="22" s="1"/>
  <c r="AG170" i="22" s="1"/>
  <c r="AH170" i="22" s="1"/>
  <c r="AI170" i="22" s="1"/>
  <c r="AJ170" i="22" s="1"/>
  <c r="AK170" i="22" s="1"/>
  <c r="AL170" i="22" s="1"/>
  <c r="AM170" i="22" s="1"/>
  <c r="AN170" i="22" s="1"/>
  <c r="AO170" i="22" s="1"/>
  <c r="AP170" i="22" s="1"/>
  <c r="AQ170" i="22" s="1"/>
  <c r="AR170" i="22" s="1"/>
  <c r="AS170" i="22" s="1"/>
  <c r="AT170" i="22" s="1"/>
  <c r="AU170" i="22" s="1"/>
  <c r="AV170" i="22" s="1"/>
  <c r="AW170" i="22" s="1"/>
  <c r="AX170" i="22" s="1"/>
  <c r="AY170" i="22" s="1"/>
  <c r="AZ170" i="22" s="1"/>
  <c r="BA170" i="22" s="1"/>
  <c r="BB170" i="22" s="1"/>
  <c r="BC170" i="22" s="1"/>
  <c r="BD170" i="22" s="1"/>
  <c r="BE170" i="22" s="1"/>
  <c r="BF170" i="22" s="1"/>
  <c r="BG170" i="22" s="1"/>
  <c r="BH170" i="22" s="1"/>
  <c r="BI170" i="22" s="1"/>
  <c r="R69" i="2" l="1"/>
  <c r="Q133" i="2"/>
  <c r="Z140" i="12"/>
  <c r="AG75" i="9"/>
  <c r="AL71" i="9"/>
  <c r="AA171" i="8"/>
  <c r="Z186" i="8"/>
  <c r="S182" i="8"/>
  <c r="S179" i="8"/>
  <c r="S184" i="8"/>
  <c r="S181" i="8"/>
  <c r="S178" i="8"/>
  <c r="S183" i="8"/>
  <c r="S180" i="8"/>
  <c r="T127" i="7"/>
  <c r="T129" i="7"/>
  <c r="T132" i="7"/>
  <c r="T133" i="7"/>
  <c r="T131" i="7"/>
  <c r="T128" i="7"/>
  <c r="T130" i="7"/>
  <c r="S132" i="8"/>
  <c r="S129" i="8"/>
  <c r="S128" i="8"/>
  <c r="S133" i="8"/>
  <c r="S130" i="8"/>
  <c r="S127" i="8"/>
  <c r="S131" i="8"/>
  <c r="J183" i="8"/>
  <c r="J182" i="8"/>
  <c r="J178" i="8"/>
  <c r="J179" i="8"/>
  <c r="J184" i="8"/>
  <c r="J180" i="8"/>
  <c r="J181" i="8"/>
  <c r="AD24" i="4"/>
  <c r="AD29" i="4" s="1"/>
  <c r="Q119" i="5"/>
  <c r="Q170" i="5" s="1"/>
  <c r="V163" i="6"/>
  <c r="U167" i="6"/>
  <c r="V166" i="6"/>
  <c r="Y173" i="16"/>
  <c r="Z165" i="16"/>
  <c r="AD167" i="16"/>
  <c r="R163" i="16"/>
  <c r="S170" i="16"/>
  <c r="AA172" i="16"/>
  <c r="Y171" i="13"/>
  <c r="Y173" i="13"/>
  <c r="S175" i="5"/>
  <c r="V171" i="5"/>
  <c r="S69" i="2" l="1"/>
  <c r="R133" i="2"/>
  <c r="AA140" i="12"/>
  <c r="AH75" i="9"/>
  <c r="AM71" i="9"/>
  <c r="AB171" i="8"/>
  <c r="AA186" i="8"/>
  <c r="T182" i="8"/>
  <c r="T179" i="8"/>
  <c r="T184" i="8"/>
  <c r="T181" i="8"/>
  <c r="T180" i="8"/>
  <c r="T178" i="8"/>
  <c r="T183" i="8"/>
  <c r="U127" i="7"/>
  <c r="U129" i="7"/>
  <c r="U132" i="7"/>
  <c r="U133" i="7"/>
  <c r="U131" i="7"/>
  <c r="U128" i="7"/>
  <c r="U130" i="7"/>
  <c r="T127" i="8"/>
  <c r="T132" i="8"/>
  <c r="T129" i="8"/>
  <c r="T128" i="8"/>
  <c r="T133" i="8"/>
  <c r="T130" i="8"/>
  <c r="AE24" i="4"/>
  <c r="AE29" i="4" s="1"/>
  <c r="R119" i="5"/>
  <c r="R170" i="5" s="1"/>
  <c r="W166" i="6"/>
  <c r="V167" i="6"/>
  <c r="W163" i="6"/>
  <c r="AE167" i="16"/>
  <c r="AA165" i="16"/>
  <c r="S163" i="16"/>
  <c r="T170" i="16"/>
  <c r="AB172" i="16"/>
  <c r="Z173" i="16"/>
  <c r="Z171" i="13"/>
  <c r="Z173" i="13"/>
  <c r="W171" i="5"/>
  <c r="T175" i="5"/>
  <c r="T69" i="2" l="1"/>
  <c r="S133" i="2"/>
  <c r="AB140" i="12"/>
  <c r="AI75" i="9"/>
  <c r="AN71" i="9"/>
  <c r="AC171" i="8"/>
  <c r="AB186" i="8"/>
  <c r="U180" i="8"/>
  <c r="U182" i="8"/>
  <c r="U179" i="8"/>
  <c r="U184" i="8"/>
  <c r="U181" i="8"/>
  <c r="U183" i="8"/>
  <c r="U178" i="8"/>
  <c r="V127" i="7"/>
  <c r="V129" i="7"/>
  <c r="V132" i="7"/>
  <c r="V133" i="7"/>
  <c r="V131" i="7"/>
  <c r="V128" i="7"/>
  <c r="V130" i="7"/>
  <c r="U130" i="8"/>
  <c r="U127" i="8"/>
  <c r="U132" i="8"/>
  <c r="U131" i="8"/>
  <c r="U128" i="8"/>
  <c r="U133" i="8"/>
  <c r="U129" i="8"/>
  <c r="AF24" i="4"/>
  <c r="AF29" i="4" s="1"/>
  <c r="S119" i="5"/>
  <c r="X163" i="6"/>
  <c r="W167" i="6"/>
  <c r="X166" i="6"/>
  <c r="U170" i="16"/>
  <c r="T163" i="16"/>
  <c r="AB165" i="16"/>
  <c r="AA173" i="16"/>
  <c r="AC172" i="16"/>
  <c r="AF167" i="16"/>
  <c r="AA171" i="13"/>
  <c r="AA173" i="13"/>
  <c r="U175" i="5"/>
  <c r="X171" i="5"/>
  <c r="U69" i="2" l="1"/>
  <c r="T133" i="2"/>
  <c r="AC140" i="12"/>
  <c r="AJ75" i="9"/>
  <c r="AO71" i="9"/>
  <c r="AD171" i="8"/>
  <c r="AC186" i="8"/>
  <c r="V183" i="8"/>
  <c r="V180" i="8"/>
  <c r="V182" i="8"/>
  <c r="V179" i="8"/>
  <c r="V184" i="8"/>
  <c r="V181" i="8"/>
  <c r="V178" i="8"/>
  <c r="W130" i="7"/>
  <c r="W127" i="7"/>
  <c r="W129" i="7"/>
  <c r="W132" i="7"/>
  <c r="W133" i="7"/>
  <c r="W131" i="7"/>
  <c r="W128" i="7"/>
  <c r="V133" i="8"/>
  <c r="V130" i="8"/>
  <c r="V127" i="8"/>
  <c r="V129" i="8"/>
  <c r="V131" i="8"/>
  <c r="V132" i="8"/>
  <c r="V128" i="8"/>
  <c r="AG24" i="4"/>
  <c r="AG29" i="4" s="1"/>
  <c r="S170" i="5"/>
  <c r="T119" i="5"/>
  <c r="Y166" i="6"/>
  <c r="X167" i="6"/>
  <c r="Y163" i="6"/>
  <c r="AD172" i="16"/>
  <c r="V170" i="16"/>
  <c r="U163" i="16"/>
  <c r="AB173" i="16"/>
  <c r="AC165" i="16"/>
  <c r="AG167" i="16"/>
  <c r="AB171" i="13"/>
  <c r="AB173" i="13"/>
  <c r="Y171" i="5"/>
  <c r="V175" i="5"/>
  <c r="K28" i="5"/>
  <c r="J28" i="5"/>
  <c r="AS27" i="22"/>
  <c r="AT27" i="22"/>
  <c r="AU27" i="22"/>
  <c r="AV27" i="22"/>
  <c r="AW27" i="22"/>
  <c r="AX27" i="22"/>
  <c r="AY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AL27" i="22"/>
  <c r="AM27" i="22"/>
  <c r="AN27" i="22"/>
  <c r="AO27" i="22"/>
  <c r="AP27" i="22"/>
  <c r="AQ27" i="22"/>
  <c r="AR27" i="22"/>
  <c r="O27" i="22"/>
  <c r="M27" i="22"/>
  <c r="N27" i="22"/>
  <c r="L27" i="22"/>
  <c r="K27" i="22"/>
  <c r="V69" i="2" l="1"/>
  <c r="U133" i="2"/>
  <c r="AD140" i="12"/>
  <c r="AK75" i="9"/>
  <c r="AP71" i="9"/>
  <c r="AE171" i="8"/>
  <c r="AD186" i="8"/>
  <c r="W178" i="8"/>
  <c r="W181" i="8"/>
  <c r="W183" i="8"/>
  <c r="W180" i="8"/>
  <c r="W182" i="8"/>
  <c r="W179" i="8"/>
  <c r="W184" i="8"/>
  <c r="X130" i="7"/>
  <c r="X128" i="7"/>
  <c r="X127" i="7"/>
  <c r="X129" i="7"/>
  <c r="X132" i="7"/>
  <c r="X133" i="7"/>
  <c r="X131" i="7"/>
  <c r="W128" i="8"/>
  <c r="W133" i="8"/>
  <c r="W130" i="8"/>
  <c r="W132" i="8"/>
  <c r="W129" i="8"/>
  <c r="W127" i="8"/>
  <c r="W131" i="8"/>
  <c r="AH24" i="4"/>
  <c r="AH29" i="4" s="1"/>
  <c r="U119" i="5"/>
  <c r="T170" i="5"/>
  <c r="Z163" i="6"/>
  <c r="Z166" i="6"/>
  <c r="Y167" i="6"/>
  <c r="AC173" i="16"/>
  <c r="AH167" i="16"/>
  <c r="V163" i="16"/>
  <c r="W170" i="16"/>
  <c r="AD165" i="16"/>
  <c r="AE172" i="16"/>
  <c r="AC171" i="13"/>
  <c r="AC173" i="13"/>
  <c r="W175" i="5"/>
  <c r="Z171" i="5"/>
  <c r="A32" i="2"/>
  <c r="B1" i="1" a="1"/>
  <c r="B1" i="1" s="1"/>
  <c r="A32" i="4"/>
  <c r="A32" i="5"/>
  <c r="A32" i="6"/>
  <c r="A32" i="7"/>
  <c r="A32" i="8"/>
  <c r="A32" i="9"/>
  <c r="A32" i="10"/>
  <c r="A37" i="11"/>
  <c r="A32" i="12"/>
  <c r="A32" i="14"/>
  <c r="A32" i="15"/>
  <c r="A32" i="18"/>
  <c r="A32" i="19"/>
  <c r="A32" i="20"/>
  <c r="A32" i="21"/>
  <c r="A32" i="22"/>
  <c r="A32" i="23"/>
  <c r="W69" i="2" l="1"/>
  <c r="V133" i="2"/>
  <c r="AE140" i="12"/>
  <c r="AL75" i="9"/>
  <c r="AQ71" i="9"/>
  <c r="AF171" i="8"/>
  <c r="AE186" i="8"/>
  <c r="X181" i="8"/>
  <c r="X178" i="8"/>
  <c r="X184" i="8"/>
  <c r="X183" i="8"/>
  <c r="X180" i="8"/>
  <c r="X182" i="8"/>
  <c r="X179" i="8"/>
  <c r="Y128" i="7"/>
  <c r="Y130" i="7"/>
  <c r="Y127" i="7"/>
  <c r="Y129" i="7"/>
  <c r="Y132" i="7"/>
  <c r="Y133" i="7"/>
  <c r="Y131" i="7"/>
  <c r="X131" i="8"/>
  <c r="X128" i="8"/>
  <c r="X133" i="8"/>
  <c r="X127" i="8"/>
  <c r="X132" i="8"/>
  <c r="X129" i="8"/>
  <c r="X130" i="8"/>
  <c r="AI24" i="4"/>
  <c r="U170" i="5"/>
  <c r="V119" i="5"/>
  <c r="Z167" i="6"/>
  <c r="AA166" i="6"/>
  <c r="AA163" i="6"/>
  <c r="W163" i="16"/>
  <c r="AI167" i="16"/>
  <c r="AE165" i="16"/>
  <c r="X170" i="16"/>
  <c r="AD173" i="16"/>
  <c r="AF172" i="16"/>
  <c r="AD171" i="13"/>
  <c r="AD173" i="13"/>
  <c r="AA171" i="5"/>
  <c r="X175" i="5"/>
  <c r="L23" i="13"/>
  <c r="L27" i="13" s="1"/>
  <c r="O24" i="13"/>
  <c r="O28" i="13" s="1"/>
  <c r="W24" i="13"/>
  <c r="W28" i="13" s="1"/>
  <c r="AE24" i="13"/>
  <c r="AE28" i="13" s="1"/>
  <c r="AM24" i="13"/>
  <c r="AM28" i="13" s="1"/>
  <c r="AU24" i="13"/>
  <c r="AU28" i="13" s="1"/>
  <c r="BC24" i="13"/>
  <c r="BC28" i="13" s="1"/>
  <c r="BK24" i="13"/>
  <c r="BK28" i="13" s="1"/>
  <c r="AK24" i="13"/>
  <c r="AK28" i="13" s="1"/>
  <c r="AT24" i="13"/>
  <c r="AT28" i="13" s="1"/>
  <c r="P24" i="13"/>
  <c r="P28" i="13" s="1"/>
  <c r="X24" i="13"/>
  <c r="X28" i="13" s="1"/>
  <c r="AF24" i="13"/>
  <c r="AF28" i="13" s="1"/>
  <c r="AN24" i="13"/>
  <c r="AN28" i="13" s="1"/>
  <c r="AV24" i="13"/>
  <c r="AV28" i="13" s="1"/>
  <c r="BD24" i="13"/>
  <c r="BD28" i="13" s="1"/>
  <c r="BL24" i="13"/>
  <c r="BL28" i="13" s="1"/>
  <c r="AC24" i="13"/>
  <c r="AC28" i="13" s="1"/>
  <c r="V24" i="13"/>
  <c r="V28" i="13" s="1"/>
  <c r="Q24" i="13"/>
  <c r="Q28" i="13" s="1"/>
  <c r="Y24" i="13"/>
  <c r="Y28" i="13" s="1"/>
  <c r="AG24" i="13"/>
  <c r="AG28" i="13" s="1"/>
  <c r="AO24" i="13"/>
  <c r="AO28" i="13" s="1"/>
  <c r="AW24" i="13"/>
  <c r="AW28" i="13" s="1"/>
  <c r="BE24" i="13"/>
  <c r="BE28" i="13" s="1"/>
  <c r="BA24" i="13"/>
  <c r="BA28" i="13" s="1"/>
  <c r="AD24" i="13"/>
  <c r="AD28" i="13" s="1"/>
  <c r="R24" i="13"/>
  <c r="R28" i="13" s="1"/>
  <c r="Z24" i="13"/>
  <c r="Z28" i="13" s="1"/>
  <c r="AH24" i="13"/>
  <c r="AH28" i="13" s="1"/>
  <c r="AP24" i="13"/>
  <c r="AP28" i="13" s="1"/>
  <c r="AX24" i="13"/>
  <c r="AX28" i="13" s="1"/>
  <c r="BF24" i="13"/>
  <c r="BF28" i="13" s="1"/>
  <c r="BB24" i="13"/>
  <c r="BB28" i="13" s="1"/>
  <c r="S24" i="13"/>
  <c r="S28" i="13" s="1"/>
  <c r="AA24" i="13"/>
  <c r="AA28" i="13" s="1"/>
  <c r="AI24" i="13"/>
  <c r="AI28" i="13" s="1"/>
  <c r="AQ24" i="13"/>
  <c r="AQ28" i="13" s="1"/>
  <c r="AY24" i="13"/>
  <c r="AY28" i="13" s="1"/>
  <c r="BG24" i="13"/>
  <c r="BG28" i="13" s="1"/>
  <c r="BI24" i="13"/>
  <c r="BI28" i="13" s="1"/>
  <c r="AL24" i="13"/>
  <c r="AL28" i="13" s="1"/>
  <c r="L24" i="13"/>
  <c r="L28" i="13" s="1"/>
  <c r="T24" i="13"/>
  <c r="T28" i="13" s="1"/>
  <c r="AB24" i="13"/>
  <c r="AB28" i="13" s="1"/>
  <c r="AJ24" i="13"/>
  <c r="AJ28" i="13" s="1"/>
  <c r="AR24" i="13"/>
  <c r="AR28" i="13" s="1"/>
  <c r="AZ24" i="13"/>
  <c r="AZ28" i="13" s="1"/>
  <c r="BH24" i="13"/>
  <c r="BH28" i="13" s="1"/>
  <c r="M24" i="13"/>
  <c r="M28" i="13" s="1"/>
  <c r="U24" i="13"/>
  <c r="U28" i="13" s="1"/>
  <c r="AS24" i="13"/>
  <c r="AS28" i="13" s="1"/>
  <c r="N24" i="13"/>
  <c r="N28" i="13" s="1"/>
  <c r="BJ24" i="13"/>
  <c r="BJ28" i="13" s="1"/>
  <c r="K23" i="13"/>
  <c r="K27" i="13" s="1"/>
  <c r="K24" i="13"/>
  <c r="K28" i="13" s="1"/>
  <c r="A32" i="13"/>
  <c r="BK24" i="16"/>
  <c r="BK28" i="16" s="1"/>
  <c r="BC24" i="16"/>
  <c r="BC28" i="16" s="1"/>
  <c r="AU24" i="16"/>
  <c r="AU28" i="16" s="1"/>
  <c r="AM24" i="16"/>
  <c r="AM28" i="16" s="1"/>
  <c r="AE24" i="16"/>
  <c r="AE28" i="16" s="1"/>
  <c r="W24" i="16"/>
  <c r="W28" i="16" s="1"/>
  <c r="O24" i="16"/>
  <c r="O28" i="16" s="1"/>
  <c r="G24" i="16"/>
  <c r="G28" i="16" s="1"/>
  <c r="BH23" i="16"/>
  <c r="BH27" i="16" s="1"/>
  <c r="AZ23" i="16"/>
  <c r="AZ27" i="16" s="1"/>
  <c r="AR23" i="16"/>
  <c r="AR27" i="16" s="1"/>
  <c r="AJ23" i="16"/>
  <c r="AJ27" i="16" s="1"/>
  <c r="AB23" i="16"/>
  <c r="AB27" i="16" s="1"/>
  <c r="T23" i="16"/>
  <c r="T27" i="16" s="1"/>
  <c r="L23" i="16"/>
  <c r="L27" i="16" s="1"/>
  <c r="D23" i="16"/>
  <c r="D27" i="16" s="1"/>
  <c r="AR24" i="16"/>
  <c r="AR28" i="16" s="1"/>
  <c r="AJ24" i="16"/>
  <c r="AJ28" i="16" s="1"/>
  <c r="L24" i="16"/>
  <c r="L28" i="16" s="1"/>
  <c r="BE23" i="16"/>
  <c r="BE27" i="16" s="1"/>
  <c r="AO23" i="16"/>
  <c r="AO27" i="16" s="1"/>
  <c r="Q23" i="16"/>
  <c r="Q27" i="16" s="1"/>
  <c r="I23" i="16"/>
  <c r="I27" i="16" s="1"/>
  <c r="AF24" i="16"/>
  <c r="AF28" i="16" s="1"/>
  <c r="U23" i="16"/>
  <c r="U27" i="16" s="1"/>
  <c r="BJ24" i="16"/>
  <c r="BJ28" i="16" s="1"/>
  <c r="BB24" i="16"/>
  <c r="BB28" i="16" s="1"/>
  <c r="AT24" i="16"/>
  <c r="AT28" i="16" s="1"/>
  <c r="AL24" i="16"/>
  <c r="AL28" i="16" s="1"/>
  <c r="AD24" i="16"/>
  <c r="AD28" i="16" s="1"/>
  <c r="V24" i="16"/>
  <c r="V28" i="16" s="1"/>
  <c r="N24" i="16"/>
  <c r="N28" i="16" s="1"/>
  <c r="F24" i="16"/>
  <c r="F28" i="16" s="1"/>
  <c r="BG23" i="16"/>
  <c r="BG27" i="16" s="1"/>
  <c r="AY23" i="16"/>
  <c r="AY27" i="16" s="1"/>
  <c r="AQ23" i="16"/>
  <c r="AQ27" i="16" s="1"/>
  <c r="AI23" i="16"/>
  <c r="AI27" i="16" s="1"/>
  <c r="AA23" i="16"/>
  <c r="AA27" i="16" s="1"/>
  <c r="S23" i="16"/>
  <c r="S27" i="16" s="1"/>
  <c r="K23" i="16"/>
  <c r="K27" i="16" s="1"/>
  <c r="AZ24" i="16"/>
  <c r="AZ28" i="16" s="1"/>
  <c r="AB24" i="16"/>
  <c r="AB28" i="16" s="1"/>
  <c r="D24" i="16"/>
  <c r="D28" i="16" s="1"/>
  <c r="AG23" i="16"/>
  <c r="AG27" i="16" s="1"/>
  <c r="BI23" i="16"/>
  <c r="BI27" i="16" s="1"/>
  <c r="BI24" i="16"/>
  <c r="BI28" i="16" s="1"/>
  <c r="BA24" i="16"/>
  <c r="BA28" i="16" s="1"/>
  <c r="AS24" i="16"/>
  <c r="AS28" i="16" s="1"/>
  <c r="AK24" i="16"/>
  <c r="AK28" i="16" s="1"/>
  <c r="AC24" i="16"/>
  <c r="AC28" i="16" s="1"/>
  <c r="U24" i="16"/>
  <c r="U28" i="16" s="1"/>
  <c r="M24" i="16"/>
  <c r="M28" i="16" s="1"/>
  <c r="E24" i="16"/>
  <c r="E28" i="16" s="1"/>
  <c r="BF23" i="16"/>
  <c r="BF27" i="16" s="1"/>
  <c r="AX23" i="16"/>
  <c r="AX27" i="16" s="1"/>
  <c r="AP23" i="16"/>
  <c r="AP27" i="16" s="1"/>
  <c r="AH23" i="16"/>
  <c r="AH27" i="16" s="1"/>
  <c r="Z23" i="16"/>
  <c r="Z27" i="16" s="1"/>
  <c r="R23" i="16"/>
  <c r="R27" i="16" s="1"/>
  <c r="J23" i="16"/>
  <c r="J27" i="16" s="1"/>
  <c r="BH24" i="16"/>
  <c r="BH28" i="16" s="1"/>
  <c r="T24" i="16"/>
  <c r="T28" i="16" s="1"/>
  <c r="AW23" i="16"/>
  <c r="AW27" i="16" s="1"/>
  <c r="Y23" i="16"/>
  <c r="Y27" i="16" s="1"/>
  <c r="X24" i="16"/>
  <c r="X28" i="16" s="1"/>
  <c r="E23" i="16"/>
  <c r="E27" i="16" s="1"/>
  <c r="BG24" i="16"/>
  <c r="BG28" i="16" s="1"/>
  <c r="AY24" i="16"/>
  <c r="AY28" i="16" s="1"/>
  <c r="AQ24" i="16"/>
  <c r="AQ28" i="16" s="1"/>
  <c r="AI24" i="16"/>
  <c r="AI28" i="16" s="1"/>
  <c r="AA24" i="16"/>
  <c r="AA28" i="16" s="1"/>
  <c r="S24" i="16"/>
  <c r="S28" i="16" s="1"/>
  <c r="K24" i="16"/>
  <c r="K28" i="16" s="1"/>
  <c r="BL23" i="16"/>
  <c r="BL27" i="16" s="1"/>
  <c r="BD23" i="16"/>
  <c r="BD27" i="16" s="1"/>
  <c r="AV23" i="16"/>
  <c r="AV27" i="16" s="1"/>
  <c r="AN23" i="16"/>
  <c r="AN27" i="16" s="1"/>
  <c r="AF23" i="16"/>
  <c r="AF27" i="16" s="1"/>
  <c r="X23" i="16"/>
  <c r="X27" i="16" s="1"/>
  <c r="P23" i="16"/>
  <c r="P27" i="16" s="1"/>
  <c r="H23" i="16"/>
  <c r="H27" i="16" s="1"/>
  <c r="AW24" i="16"/>
  <c r="AW28" i="16" s="1"/>
  <c r="AO24" i="16"/>
  <c r="AO28" i="16" s="1"/>
  <c r="Y24" i="16"/>
  <c r="Y28" i="16" s="1"/>
  <c r="I24" i="16"/>
  <c r="I28" i="16" s="1"/>
  <c r="BB23" i="16"/>
  <c r="BB27" i="16" s="1"/>
  <c r="AL23" i="16"/>
  <c r="AL27" i="16" s="1"/>
  <c r="V23" i="16"/>
  <c r="V27" i="16" s="1"/>
  <c r="BD24" i="16"/>
  <c r="BD28" i="16" s="1"/>
  <c r="AN24" i="16"/>
  <c r="AN28" i="16" s="1"/>
  <c r="H24" i="16"/>
  <c r="H28" i="16" s="1"/>
  <c r="AS23" i="16"/>
  <c r="AS27" i="16" s="1"/>
  <c r="AC23" i="16"/>
  <c r="AC27" i="16" s="1"/>
  <c r="BF24" i="16"/>
  <c r="BF28" i="16" s="1"/>
  <c r="AX24" i="16"/>
  <c r="AX28" i="16" s="1"/>
  <c r="AP24" i="16"/>
  <c r="AP28" i="16" s="1"/>
  <c r="AH24" i="16"/>
  <c r="AH28" i="16" s="1"/>
  <c r="Z24" i="16"/>
  <c r="Z28" i="16" s="1"/>
  <c r="R24" i="16"/>
  <c r="R28" i="16" s="1"/>
  <c r="J24" i="16"/>
  <c r="J28" i="16" s="1"/>
  <c r="BK23" i="16"/>
  <c r="BK27" i="16" s="1"/>
  <c r="BC23" i="16"/>
  <c r="BC27" i="16" s="1"/>
  <c r="AU23" i="16"/>
  <c r="AU27" i="16" s="1"/>
  <c r="AM23" i="16"/>
  <c r="AM27" i="16" s="1"/>
  <c r="AE23" i="16"/>
  <c r="AE27" i="16" s="1"/>
  <c r="W23" i="16"/>
  <c r="W27" i="16" s="1"/>
  <c r="O23" i="16"/>
  <c r="O27" i="16" s="1"/>
  <c r="G23" i="16"/>
  <c r="G27" i="16" s="1"/>
  <c r="BE24" i="16"/>
  <c r="BE28" i="16" s="1"/>
  <c r="AG24" i="16"/>
  <c r="AG28" i="16" s="1"/>
  <c r="Q24" i="16"/>
  <c r="Q28" i="16" s="1"/>
  <c r="BJ23" i="16"/>
  <c r="BJ27" i="16" s="1"/>
  <c r="AT23" i="16"/>
  <c r="AT27" i="16" s="1"/>
  <c r="AD23" i="16"/>
  <c r="AD27" i="16" s="1"/>
  <c r="N23" i="16"/>
  <c r="N27" i="16" s="1"/>
  <c r="F23" i="16"/>
  <c r="F27" i="16" s="1"/>
  <c r="BL24" i="16"/>
  <c r="BL28" i="16" s="1"/>
  <c r="AV24" i="16"/>
  <c r="AV28" i="16" s="1"/>
  <c r="P24" i="16"/>
  <c r="P28" i="16" s="1"/>
  <c r="BA23" i="16"/>
  <c r="BA27" i="16" s="1"/>
  <c r="AK23" i="16"/>
  <c r="AK27" i="16" s="1"/>
  <c r="M23" i="16"/>
  <c r="M27" i="16" s="1"/>
  <c r="A32" i="17"/>
  <c r="A32" i="16"/>
  <c r="B91" i="16"/>
  <c r="B87" i="8"/>
  <c r="B91" i="21"/>
  <c r="B87" i="16"/>
  <c r="B80" i="15"/>
  <c r="B84" i="8"/>
  <c r="B89" i="6"/>
  <c r="B83" i="21"/>
  <c r="B84" i="16"/>
  <c r="B86" i="14"/>
  <c r="B83" i="8"/>
  <c r="B86" i="6"/>
  <c r="B88" i="20"/>
  <c r="B83" i="16"/>
  <c r="B88" i="12"/>
  <c r="B92" i="7"/>
  <c r="B85" i="6"/>
  <c r="B80" i="20"/>
  <c r="B92" i="15"/>
  <c r="B80" i="12"/>
  <c r="B89" i="7"/>
  <c r="B81" i="6"/>
  <c r="B85" i="19"/>
  <c r="B89" i="15"/>
  <c r="B85" i="11"/>
  <c r="B88" i="7"/>
  <c r="B91" i="4"/>
  <c r="B81" i="15"/>
  <c r="B80" i="7"/>
  <c r="B89" i="23"/>
  <c r="B87" i="17"/>
  <c r="B88" i="15"/>
  <c r="B92" i="8"/>
  <c r="B84" i="7"/>
  <c r="B88" i="4"/>
  <c r="B86" i="22"/>
  <c r="B81" i="23"/>
  <c r="B92" i="16"/>
  <c r="B84" i="15"/>
  <c r="B91" i="8"/>
  <c r="B81" i="7"/>
  <c r="B80" i="4"/>
  <c r="B91" i="23"/>
  <c r="B83" i="23"/>
  <c r="B88" i="22"/>
  <c r="B80" i="22"/>
  <c r="B85" i="21"/>
  <c r="B90" i="20"/>
  <c r="B82" i="20"/>
  <c r="B87" i="19"/>
  <c r="B92" i="18"/>
  <c r="B84" i="18"/>
  <c r="B89" i="17"/>
  <c r="B81" i="17"/>
  <c r="B86" i="16"/>
  <c r="B91" i="15"/>
  <c r="B83" i="15"/>
  <c r="B88" i="14"/>
  <c r="B80" i="14"/>
  <c r="B85" i="13"/>
  <c r="B90" i="12"/>
  <c r="B82" i="12"/>
  <c r="B87" i="11"/>
  <c r="B92" i="10"/>
  <c r="B84" i="10"/>
  <c r="B89" i="9"/>
  <c r="B81" i="9"/>
  <c r="B86" i="8"/>
  <c r="B91" i="7"/>
  <c r="B83" i="7"/>
  <c r="B88" i="6"/>
  <c r="B80" i="6"/>
  <c r="B85" i="5"/>
  <c r="B90" i="4"/>
  <c r="B82" i="4"/>
  <c r="B87" i="2"/>
  <c r="B82" i="18"/>
  <c r="B90" i="23"/>
  <c r="B82" i="23"/>
  <c r="B87" i="22"/>
  <c r="B92" i="21"/>
  <c r="B84" i="21"/>
  <c r="B89" i="20"/>
  <c r="B81" i="20"/>
  <c r="B86" i="19"/>
  <c r="B91" i="18"/>
  <c r="B83" i="18"/>
  <c r="B88" i="17"/>
  <c r="B80" i="17"/>
  <c r="B85" i="16"/>
  <c r="B90" i="15"/>
  <c r="B82" i="15"/>
  <c r="B87" i="14"/>
  <c r="B92" i="13"/>
  <c r="B84" i="13"/>
  <c r="B89" i="12"/>
  <c r="B81" i="12"/>
  <c r="B86" i="11"/>
  <c r="B91" i="10"/>
  <c r="B83" i="10"/>
  <c r="B88" i="9"/>
  <c r="B80" i="9"/>
  <c r="B85" i="8"/>
  <c r="B90" i="7"/>
  <c r="B82" i="7"/>
  <c r="B87" i="6"/>
  <c r="B92" i="5"/>
  <c r="B84" i="5"/>
  <c r="B89" i="4"/>
  <c r="B81" i="4"/>
  <c r="B86" i="2"/>
  <c r="B80" i="23"/>
  <c r="B82" i="21"/>
  <c r="B92" i="19"/>
  <c r="B81" i="18"/>
  <c r="B85" i="14"/>
  <c r="B90" i="13"/>
  <c r="B82" i="13"/>
  <c r="B87" i="12"/>
  <c r="B92" i="11"/>
  <c r="B84" i="11"/>
  <c r="B89" i="10"/>
  <c r="B81" i="10"/>
  <c r="B86" i="9"/>
  <c r="B90" i="5"/>
  <c r="B82" i="5"/>
  <c r="B87" i="4"/>
  <c r="B92" i="2"/>
  <c r="B84" i="2"/>
  <c r="B90" i="18"/>
  <c r="B79" i="18"/>
  <c r="B88" i="23"/>
  <c r="B85" i="22"/>
  <c r="B90" i="21"/>
  <c r="B87" i="20"/>
  <c r="B84" i="19"/>
  <c r="B89" i="18"/>
  <c r="B86" i="17"/>
  <c r="B79" i="17"/>
  <c r="B87" i="23"/>
  <c r="B92" i="22"/>
  <c r="B84" i="22"/>
  <c r="B89" i="21"/>
  <c r="B81" i="21"/>
  <c r="B86" i="20"/>
  <c r="B91" i="19"/>
  <c r="B83" i="19"/>
  <c r="B88" i="18"/>
  <c r="B80" i="18"/>
  <c r="B85" i="17"/>
  <c r="B90" i="16"/>
  <c r="B82" i="16"/>
  <c r="B87" i="15"/>
  <c r="B92" i="14"/>
  <c r="B84" i="14"/>
  <c r="B89" i="13"/>
  <c r="B81" i="13"/>
  <c r="B86" i="12"/>
  <c r="B91" i="11"/>
  <c r="B83" i="11"/>
  <c r="B88" i="10"/>
  <c r="B80" i="10"/>
  <c r="B85" i="9"/>
  <c r="B90" i="8"/>
  <c r="B82" i="8"/>
  <c r="B87" i="7"/>
  <c r="B92" i="6"/>
  <c r="B84" i="6"/>
  <c r="B89" i="5"/>
  <c r="B81" i="5"/>
  <c r="B86" i="4"/>
  <c r="B91" i="2"/>
  <c r="B83" i="2"/>
  <c r="B83" i="13"/>
  <c r="B90" i="10"/>
  <c r="B87" i="9"/>
  <c r="B91" i="5"/>
  <c r="B83" i="5"/>
  <c r="B85" i="2"/>
  <c r="B79" i="10"/>
  <c r="B86" i="23"/>
  <c r="B91" i="22"/>
  <c r="B83" i="22"/>
  <c r="B88" i="21"/>
  <c r="B80" i="21"/>
  <c r="B85" i="20"/>
  <c r="B90" i="19"/>
  <c r="B82" i="19"/>
  <c r="B87" i="18"/>
  <c r="B92" i="17"/>
  <c r="B84" i="17"/>
  <c r="B89" i="16"/>
  <c r="B81" i="16"/>
  <c r="B86" i="15"/>
  <c r="B91" i="14"/>
  <c r="B83" i="14"/>
  <c r="B88" i="13"/>
  <c r="B80" i="13"/>
  <c r="B85" i="12"/>
  <c r="B90" i="11"/>
  <c r="B82" i="11"/>
  <c r="B87" i="10"/>
  <c r="B92" i="9"/>
  <c r="B84" i="9"/>
  <c r="B89" i="8"/>
  <c r="B81" i="8"/>
  <c r="B86" i="7"/>
  <c r="B91" i="6"/>
  <c r="B83" i="6"/>
  <c r="B88" i="5"/>
  <c r="B80" i="5"/>
  <c r="B85" i="4"/>
  <c r="B90" i="2"/>
  <c r="B82" i="2"/>
  <c r="B91" i="13"/>
  <c r="B82" i="10"/>
  <c r="B79" i="9"/>
  <c r="B85" i="23"/>
  <c r="B90" i="22"/>
  <c r="B82" i="22"/>
  <c r="B87" i="21"/>
  <c r="B92" i="20"/>
  <c r="B84" i="20"/>
  <c r="B89" i="19"/>
  <c r="B81" i="19"/>
  <c r="B86" i="18"/>
  <c r="B91" i="17"/>
  <c r="B83" i="17"/>
  <c r="B88" i="16"/>
  <c r="B80" i="16"/>
  <c r="B85" i="15"/>
  <c r="B90" i="14"/>
  <c r="B82" i="14"/>
  <c r="B87" i="13"/>
  <c r="B92" i="12"/>
  <c r="B84" i="12"/>
  <c r="B89" i="11"/>
  <c r="B81" i="11"/>
  <c r="B86" i="10"/>
  <c r="B91" i="9"/>
  <c r="B83" i="9"/>
  <c r="B88" i="8"/>
  <c r="B80" i="8"/>
  <c r="B85" i="7"/>
  <c r="B90" i="6"/>
  <c r="B82" i="6"/>
  <c r="B87" i="5"/>
  <c r="B92" i="4"/>
  <c r="B84" i="4"/>
  <c r="B89" i="2"/>
  <c r="B81" i="2"/>
  <c r="B92" i="23"/>
  <c r="B84" i="23"/>
  <c r="B89" i="22"/>
  <c r="B81" i="22"/>
  <c r="B86" i="21"/>
  <c r="B91" i="20"/>
  <c r="B83" i="20"/>
  <c r="B88" i="19"/>
  <c r="B80" i="19"/>
  <c r="B85" i="18"/>
  <c r="B90" i="17"/>
  <c r="B82" i="17"/>
  <c r="B89" i="14"/>
  <c r="B81" i="14"/>
  <c r="B86" i="13"/>
  <c r="B91" i="12"/>
  <c r="B83" i="12"/>
  <c r="B88" i="11"/>
  <c r="B80" i="11"/>
  <c r="B85" i="10"/>
  <c r="B90" i="9"/>
  <c r="B82" i="9"/>
  <c r="B86" i="5"/>
  <c r="B83" i="4"/>
  <c r="B88" i="2"/>
  <c r="B80" i="2"/>
  <c r="B79" i="16"/>
  <c r="B79" i="8"/>
  <c r="B79" i="23"/>
  <c r="B79" i="15"/>
  <c r="B79" i="7"/>
  <c r="B79" i="22"/>
  <c r="B79" i="14"/>
  <c r="B79" i="6"/>
  <c r="B79" i="21"/>
  <c r="B79" i="13"/>
  <c r="B79" i="5"/>
  <c r="B79" i="20"/>
  <c r="B79" i="12"/>
  <c r="B79" i="4"/>
  <c r="B79" i="19"/>
  <c r="B79" i="11"/>
  <c r="B79" i="2"/>
  <c r="A40" i="10"/>
  <c r="A52" i="15"/>
  <c r="A44" i="15"/>
  <c r="A44" i="23"/>
  <c r="A60" i="9"/>
  <c r="A36" i="23"/>
  <c r="A44" i="9"/>
  <c r="A60" i="17"/>
  <c r="A60" i="7"/>
  <c r="A52" i="17"/>
  <c r="A52" i="7"/>
  <c r="A36" i="17"/>
  <c r="A36" i="7"/>
  <c r="A52" i="21"/>
  <c r="A44" i="19"/>
  <c r="A52" i="11"/>
  <c r="A48" i="2"/>
  <c r="A44" i="21"/>
  <c r="A36" i="19"/>
  <c r="A56" i="16"/>
  <c r="A52" i="13"/>
  <c r="A44" i="11"/>
  <c r="A36" i="9"/>
  <c r="A60" i="5"/>
  <c r="A56" i="2"/>
  <c r="A60" i="13"/>
  <c r="A40" i="2"/>
  <c r="A36" i="21"/>
  <c r="A56" i="18"/>
  <c r="A48" i="16"/>
  <c r="A44" i="13"/>
  <c r="A36" i="11"/>
  <c r="A56" i="8"/>
  <c r="A52" i="5"/>
  <c r="A60" i="23"/>
  <c r="A56" i="20"/>
  <c r="A48" i="18"/>
  <c r="A40" i="16"/>
  <c r="A36" i="13"/>
  <c r="A56" i="10"/>
  <c r="A48" i="8"/>
  <c r="A44" i="5"/>
  <c r="A52" i="23"/>
  <c r="A48" i="20"/>
  <c r="A40" i="18"/>
  <c r="A60" i="15"/>
  <c r="A56" i="12"/>
  <c r="A48" i="10"/>
  <c r="A40" i="8"/>
  <c r="A36" i="5"/>
  <c r="A40" i="20"/>
  <c r="A48" i="12"/>
  <c r="A56" i="4"/>
  <c r="A60" i="19"/>
  <c r="A40" i="12"/>
  <c r="A48" i="4"/>
  <c r="A60" i="21"/>
  <c r="A52" i="19"/>
  <c r="A44" i="17"/>
  <c r="A36" i="15"/>
  <c r="A60" i="11"/>
  <c r="A52" i="9"/>
  <c r="A44" i="7"/>
  <c r="A40" i="4"/>
  <c r="A40" i="14"/>
  <c r="A55" i="2"/>
  <c r="A47" i="2"/>
  <c r="A39" i="2"/>
  <c r="A59" i="23"/>
  <c r="A51" i="23"/>
  <c r="A43" i="23"/>
  <c r="A35" i="23"/>
  <c r="A55" i="22"/>
  <c r="A47" i="22"/>
  <c r="A39" i="22"/>
  <c r="A59" i="21"/>
  <c r="A51" i="21"/>
  <c r="A43" i="21"/>
  <c r="A35" i="21"/>
  <c r="A55" i="20"/>
  <c r="A47" i="20"/>
  <c r="A39" i="20"/>
  <c r="A59" i="19"/>
  <c r="A51" i="19"/>
  <c r="A43" i="19"/>
  <c r="A35" i="19"/>
  <c r="A55" i="18"/>
  <c r="A47" i="18"/>
  <c r="A39" i="18"/>
  <c r="A59" i="17"/>
  <c r="A51" i="17"/>
  <c r="A43" i="17"/>
  <c r="A35" i="17"/>
  <c r="A55" i="16"/>
  <c r="A47" i="16"/>
  <c r="A39" i="16"/>
  <c r="A59" i="15"/>
  <c r="A51" i="15"/>
  <c r="A43" i="15"/>
  <c r="A35" i="15"/>
  <c r="A55" i="14"/>
  <c r="A47" i="14"/>
  <c r="A39" i="14"/>
  <c r="A59" i="13"/>
  <c r="A51" i="13"/>
  <c r="A43" i="13"/>
  <c r="A35" i="13"/>
  <c r="A55" i="12"/>
  <c r="A47" i="12"/>
  <c r="A39" i="12"/>
  <c r="A59" i="11"/>
  <c r="A51" i="11"/>
  <c r="A43" i="11"/>
  <c r="A35" i="11"/>
  <c r="A55" i="10"/>
  <c r="A47" i="10"/>
  <c r="A39" i="10"/>
  <c r="A59" i="9"/>
  <c r="A51" i="9"/>
  <c r="A43" i="9"/>
  <c r="A35" i="9"/>
  <c r="A55" i="8"/>
  <c r="A47" i="8"/>
  <c r="A39" i="8"/>
  <c r="A59" i="7"/>
  <c r="A51" i="7"/>
  <c r="A43" i="7"/>
  <c r="A35" i="7"/>
  <c r="A55" i="6"/>
  <c r="A47" i="6"/>
  <c r="A39" i="6"/>
  <c r="A59" i="5"/>
  <c r="A51" i="5"/>
  <c r="A43" i="5"/>
  <c r="A35" i="5"/>
  <c r="A55" i="4"/>
  <c r="A47" i="4"/>
  <c r="A39" i="4"/>
  <c r="A56" i="14"/>
  <c r="A54" i="2"/>
  <c r="A38" i="2"/>
  <c r="A58" i="23"/>
  <c r="A50" i="23"/>
  <c r="A42" i="23"/>
  <c r="A34" i="23"/>
  <c r="A54" i="22"/>
  <c r="A38" i="22"/>
  <c r="A58" i="21"/>
  <c r="A50" i="21"/>
  <c r="A42" i="21"/>
  <c r="A34" i="21"/>
  <c r="A54" i="20"/>
  <c r="A38" i="20"/>
  <c r="A58" i="19"/>
  <c r="A50" i="19"/>
  <c r="A42" i="19"/>
  <c r="A34" i="19"/>
  <c r="A54" i="18"/>
  <c r="A38" i="18"/>
  <c r="A58" i="17"/>
  <c r="A50" i="17"/>
  <c r="A42" i="17"/>
  <c r="A34" i="17"/>
  <c r="A54" i="16"/>
  <c r="A38" i="16"/>
  <c r="A58" i="15"/>
  <c r="A50" i="15"/>
  <c r="A42" i="15"/>
  <c r="A34" i="15"/>
  <c r="A54" i="14"/>
  <c r="A38" i="14"/>
  <c r="A58" i="13"/>
  <c r="A50" i="13"/>
  <c r="A42" i="13"/>
  <c r="A34" i="13"/>
  <c r="A54" i="12"/>
  <c r="A38" i="12"/>
  <c r="A58" i="11"/>
  <c r="A50" i="11"/>
  <c r="A42" i="11"/>
  <c r="A34" i="11"/>
  <c r="A54" i="10"/>
  <c r="A38" i="10"/>
  <c r="A58" i="9"/>
  <c r="A50" i="9"/>
  <c r="A42" i="9"/>
  <c r="A34" i="9"/>
  <c r="A54" i="8"/>
  <c r="A38" i="8"/>
  <c r="A58" i="7"/>
  <c r="A50" i="7"/>
  <c r="A42" i="7"/>
  <c r="A34" i="7"/>
  <c r="A54" i="6"/>
  <c r="A38" i="6"/>
  <c r="A58" i="5"/>
  <c r="A50" i="5"/>
  <c r="A42" i="5"/>
  <c r="A34" i="5"/>
  <c r="A54" i="4"/>
  <c r="A38" i="4"/>
  <c r="A32" i="11"/>
  <c r="A53" i="2"/>
  <c r="A45" i="2"/>
  <c r="A37" i="2"/>
  <c r="A57" i="23"/>
  <c r="A49" i="23"/>
  <c r="A41" i="23"/>
  <c r="A33" i="23"/>
  <c r="A53" i="22"/>
  <c r="A45" i="22"/>
  <c r="A37" i="22"/>
  <c r="A57" i="21"/>
  <c r="A49" i="21"/>
  <c r="A41" i="21"/>
  <c r="A33" i="21"/>
  <c r="A53" i="20"/>
  <c r="A45" i="20"/>
  <c r="A37" i="20"/>
  <c r="A57" i="19"/>
  <c r="A49" i="19"/>
  <c r="A41" i="19"/>
  <c r="A33" i="19"/>
  <c r="A53" i="18"/>
  <c r="A45" i="18"/>
  <c r="A37" i="18"/>
  <c r="A57" i="17"/>
  <c r="A49" i="17"/>
  <c r="A41" i="17"/>
  <c r="A33" i="17"/>
  <c r="A53" i="16"/>
  <c r="A45" i="16"/>
  <c r="A37" i="16"/>
  <c r="A57" i="15"/>
  <c r="A49" i="15"/>
  <c r="A41" i="15"/>
  <c r="A33" i="15"/>
  <c r="A53" i="14"/>
  <c r="A45" i="14"/>
  <c r="A37" i="14"/>
  <c r="A57" i="13"/>
  <c r="A49" i="13"/>
  <c r="A41" i="13"/>
  <c r="A33" i="13"/>
  <c r="A53" i="12"/>
  <c r="A45" i="12"/>
  <c r="A37" i="12"/>
  <c r="A57" i="11"/>
  <c r="A49" i="11"/>
  <c r="A41" i="11"/>
  <c r="A33" i="11"/>
  <c r="A53" i="10"/>
  <c r="A45" i="10"/>
  <c r="A37" i="10"/>
  <c r="A57" i="9"/>
  <c r="A49" i="9"/>
  <c r="A41" i="9"/>
  <c r="A33" i="9"/>
  <c r="A53" i="8"/>
  <c r="A45" i="8"/>
  <c r="A37" i="8"/>
  <c r="A57" i="7"/>
  <c r="A49" i="7"/>
  <c r="A41" i="7"/>
  <c r="A33" i="7"/>
  <c r="A53" i="6"/>
  <c r="A45" i="6"/>
  <c r="A37" i="6"/>
  <c r="A57" i="5"/>
  <c r="A49" i="5"/>
  <c r="A41" i="5"/>
  <c r="A33" i="5"/>
  <c r="A53" i="4"/>
  <c r="A45" i="4"/>
  <c r="A37" i="4"/>
  <c r="A60" i="2"/>
  <c r="A52" i="2"/>
  <c r="A44" i="2"/>
  <c r="A36" i="2"/>
  <c r="A56" i="23"/>
  <c r="A48" i="23"/>
  <c r="A40" i="23"/>
  <c r="A60" i="22"/>
  <c r="A52" i="22"/>
  <c r="A44" i="22"/>
  <c r="A36" i="22"/>
  <c r="A56" i="21"/>
  <c r="A48" i="21"/>
  <c r="A40" i="21"/>
  <c r="A60" i="20"/>
  <c r="A52" i="20"/>
  <c r="A44" i="20"/>
  <c r="A36" i="20"/>
  <c r="A56" i="19"/>
  <c r="A48" i="19"/>
  <c r="A40" i="19"/>
  <c r="A60" i="18"/>
  <c r="A52" i="18"/>
  <c r="A44" i="18"/>
  <c r="A36" i="18"/>
  <c r="A56" i="17"/>
  <c r="A48" i="17"/>
  <c r="A40" i="17"/>
  <c r="A60" i="16"/>
  <c r="A52" i="16"/>
  <c r="A44" i="16"/>
  <c r="A36" i="16"/>
  <c r="A56" i="15"/>
  <c r="A48" i="15"/>
  <c r="A40" i="15"/>
  <c r="A60" i="14"/>
  <c r="A52" i="14"/>
  <c r="A44" i="14"/>
  <c r="A36" i="14"/>
  <c r="A56" i="13"/>
  <c r="A48" i="13"/>
  <c r="A40" i="13"/>
  <c r="A60" i="12"/>
  <c r="A52" i="12"/>
  <c r="A44" i="12"/>
  <c r="A36" i="12"/>
  <c r="A56" i="11"/>
  <c r="A48" i="11"/>
  <c r="A40" i="11"/>
  <c r="A60" i="10"/>
  <c r="A52" i="10"/>
  <c r="A44" i="10"/>
  <c r="A36" i="10"/>
  <c r="A56" i="9"/>
  <c r="A48" i="9"/>
  <c r="A40" i="9"/>
  <c r="A60" i="8"/>
  <c r="A52" i="8"/>
  <c r="A44" i="8"/>
  <c r="A36" i="8"/>
  <c r="A56" i="7"/>
  <c r="A48" i="7"/>
  <c r="A40" i="7"/>
  <c r="A60" i="6"/>
  <c r="A52" i="6"/>
  <c r="A44" i="6"/>
  <c r="A36" i="6"/>
  <c r="A56" i="5"/>
  <c r="A48" i="5"/>
  <c r="A40" i="5"/>
  <c r="A60" i="4"/>
  <c r="A52" i="4"/>
  <c r="A44" i="4"/>
  <c r="A36" i="4"/>
  <c r="A40" i="22"/>
  <c r="A56" i="6"/>
  <c r="A48" i="6"/>
  <c r="A40" i="6"/>
  <c r="A59" i="2"/>
  <c r="A51" i="2"/>
  <c r="A43" i="2"/>
  <c r="A35" i="2"/>
  <c r="A55" i="23"/>
  <c r="A47" i="23"/>
  <c r="A39" i="23"/>
  <c r="A59" i="22"/>
  <c r="A51" i="22"/>
  <c r="A43" i="22"/>
  <c r="A35" i="22"/>
  <c r="A55" i="21"/>
  <c r="A47" i="21"/>
  <c r="A39" i="21"/>
  <c r="A59" i="20"/>
  <c r="A51" i="20"/>
  <c r="A43" i="20"/>
  <c r="A35" i="20"/>
  <c r="A55" i="19"/>
  <c r="A47" i="19"/>
  <c r="A39" i="19"/>
  <c r="A59" i="18"/>
  <c r="A51" i="18"/>
  <c r="A43" i="18"/>
  <c r="A35" i="18"/>
  <c r="A55" i="17"/>
  <c r="A47" i="17"/>
  <c r="A39" i="17"/>
  <c r="A59" i="16"/>
  <c r="A51" i="16"/>
  <c r="A43" i="16"/>
  <c r="A35" i="16"/>
  <c r="A55" i="15"/>
  <c r="A47" i="15"/>
  <c r="A39" i="15"/>
  <c r="A59" i="14"/>
  <c r="A51" i="14"/>
  <c r="A43" i="14"/>
  <c r="A35" i="14"/>
  <c r="A55" i="13"/>
  <c r="A47" i="13"/>
  <c r="A39" i="13"/>
  <c r="A59" i="12"/>
  <c r="A51" i="12"/>
  <c r="A43" i="12"/>
  <c r="A35" i="12"/>
  <c r="A55" i="11"/>
  <c r="A47" i="11"/>
  <c r="A39" i="11"/>
  <c r="A59" i="10"/>
  <c r="A51" i="10"/>
  <c r="A43" i="10"/>
  <c r="A35" i="10"/>
  <c r="A55" i="9"/>
  <c r="A47" i="9"/>
  <c r="A39" i="9"/>
  <c r="A59" i="8"/>
  <c r="A51" i="8"/>
  <c r="A43" i="8"/>
  <c r="A35" i="8"/>
  <c r="A55" i="7"/>
  <c r="A47" i="7"/>
  <c r="A39" i="7"/>
  <c r="A59" i="6"/>
  <c r="A51" i="6"/>
  <c r="A43" i="6"/>
  <c r="A35" i="6"/>
  <c r="A55" i="5"/>
  <c r="A47" i="5"/>
  <c r="A39" i="5"/>
  <c r="A59" i="4"/>
  <c r="A51" i="4"/>
  <c r="A43" i="4"/>
  <c r="A35" i="4"/>
  <c r="A56" i="22"/>
  <c r="A58" i="2"/>
  <c r="A50" i="2"/>
  <c r="A42" i="2"/>
  <c r="A34" i="2"/>
  <c r="A54" i="23"/>
  <c r="A38" i="23"/>
  <c r="A58" i="22"/>
  <c r="A50" i="22"/>
  <c r="A42" i="22"/>
  <c r="A34" i="22"/>
  <c r="A54" i="21"/>
  <c r="A38" i="21"/>
  <c r="A58" i="20"/>
  <c r="A50" i="20"/>
  <c r="A42" i="20"/>
  <c r="A34" i="20"/>
  <c r="A54" i="19"/>
  <c r="A38" i="19"/>
  <c r="A58" i="18"/>
  <c r="A50" i="18"/>
  <c r="A42" i="18"/>
  <c r="A34" i="18"/>
  <c r="A54" i="17"/>
  <c r="A38" i="17"/>
  <c r="A58" i="16"/>
  <c r="A50" i="16"/>
  <c r="A42" i="16"/>
  <c r="A34" i="16"/>
  <c r="A54" i="15"/>
  <c r="A38" i="15"/>
  <c r="A58" i="14"/>
  <c r="A50" i="14"/>
  <c r="A42" i="14"/>
  <c r="A34" i="14"/>
  <c r="A54" i="13"/>
  <c r="A38" i="13"/>
  <c r="A58" i="12"/>
  <c r="A50" i="12"/>
  <c r="A42" i="12"/>
  <c r="A34" i="12"/>
  <c r="A54" i="11"/>
  <c r="A38" i="11"/>
  <c r="A58" i="10"/>
  <c r="A50" i="10"/>
  <c r="A42" i="10"/>
  <c r="A34" i="10"/>
  <c r="A54" i="9"/>
  <c r="A38" i="9"/>
  <c r="A58" i="8"/>
  <c r="A50" i="8"/>
  <c r="A42" i="8"/>
  <c r="A34" i="8"/>
  <c r="A54" i="7"/>
  <c r="A38" i="7"/>
  <c r="A58" i="6"/>
  <c r="A50" i="6"/>
  <c r="A42" i="6"/>
  <c r="A34" i="6"/>
  <c r="A54" i="5"/>
  <c r="A38" i="5"/>
  <c r="A58" i="4"/>
  <c r="A50" i="4"/>
  <c r="A42" i="4"/>
  <c r="A34" i="4"/>
  <c r="A48" i="22"/>
  <c r="A48" i="14"/>
  <c r="A57" i="2"/>
  <c r="A49" i="2"/>
  <c r="A41" i="2"/>
  <c r="A33" i="2"/>
  <c r="A53" i="23"/>
  <c r="A45" i="23"/>
  <c r="A37" i="23"/>
  <c r="A57" i="22"/>
  <c r="A49" i="22"/>
  <c r="A41" i="22"/>
  <c r="A33" i="22"/>
  <c r="A53" i="21"/>
  <c r="A45" i="21"/>
  <c r="A37" i="21"/>
  <c r="A57" i="20"/>
  <c r="A49" i="20"/>
  <c r="A41" i="20"/>
  <c r="A33" i="20"/>
  <c r="A53" i="19"/>
  <c r="A45" i="19"/>
  <c r="A37" i="19"/>
  <c r="A57" i="18"/>
  <c r="A49" i="18"/>
  <c r="A41" i="18"/>
  <c r="A33" i="18"/>
  <c r="A53" i="17"/>
  <c r="A45" i="17"/>
  <c r="A37" i="17"/>
  <c r="A57" i="16"/>
  <c r="A49" i="16"/>
  <c r="A41" i="16"/>
  <c r="A33" i="16"/>
  <c r="A53" i="15"/>
  <c r="A45" i="15"/>
  <c r="A37" i="15"/>
  <c r="A57" i="14"/>
  <c r="A49" i="14"/>
  <c r="A41" i="14"/>
  <c r="A33" i="14"/>
  <c r="A53" i="13"/>
  <c r="A45" i="13"/>
  <c r="A37" i="13"/>
  <c r="A57" i="12"/>
  <c r="A49" i="12"/>
  <c r="A41" i="12"/>
  <c r="A33" i="12"/>
  <c r="A53" i="11"/>
  <c r="A45" i="11"/>
  <c r="A57" i="10"/>
  <c r="A49" i="10"/>
  <c r="A41" i="10"/>
  <c r="A33" i="10"/>
  <c r="A53" i="9"/>
  <c r="A45" i="9"/>
  <c r="A37" i="9"/>
  <c r="A57" i="8"/>
  <c r="A49" i="8"/>
  <c r="A41" i="8"/>
  <c r="A33" i="8"/>
  <c r="A53" i="7"/>
  <c r="A45" i="7"/>
  <c r="A37" i="7"/>
  <c r="A57" i="6"/>
  <c r="A49" i="6"/>
  <c r="A41" i="6"/>
  <c r="A33" i="6"/>
  <c r="A53" i="5"/>
  <c r="A45" i="5"/>
  <c r="A37" i="5"/>
  <c r="A57" i="4"/>
  <c r="A49" i="4"/>
  <c r="A41" i="4"/>
  <c r="A33" i="4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L112" i="2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P112" i="2" s="1"/>
  <c r="AQ112" i="2" s="1"/>
  <c r="AR112" i="2" s="1"/>
  <c r="AS112" i="2" s="1"/>
  <c r="AT112" i="2" s="1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L112" i="4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AD112" i="4" s="1"/>
  <c r="AE112" i="4" s="1"/>
  <c r="AF112" i="4" s="1"/>
  <c r="AG112" i="4" s="1"/>
  <c r="AH112" i="4" s="1"/>
  <c r="AI112" i="4" s="1"/>
  <c r="AJ112" i="4" s="1"/>
  <c r="AK112" i="4" s="1"/>
  <c r="AL112" i="4" s="1"/>
  <c r="AM112" i="4" s="1"/>
  <c r="AN112" i="4" s="1"/>
  <c r="AO112" i="4" s="1"/>
  <c r="AP112" i="4" s="1"/>
  <c r="AQ112" i="4" s="1"/>
  <c r="AR112" i="4" s="1"/>
  <c r="AS112" i="4" s="1"/>
  <c r="AT112" i="4" s="1"/>
  <c r="AU112" i="4" s="1"/>
  <c r="AV112" i="4" s="1"/>
  <c r="AW112" i="4" s="1"/>
  <c r="AX112" i="4" s="1"/>
  <c r="AY112" i="4" s="1"/>
  <c r="AZ112" i="4" s="1"/>
  <c r="BA112" i="4" s="1"/>
  <c r="BB112" i="4" s="1"/>
  <c r="BC112" i="4" s="1"/>
  <c r="BD112" i="4" s="1"/>
  <c r="BE112" i="4" s="1"/>
  <c r="BF112" i="4" s="1"/>
  <c r="BG112" i="4" s="1"/>
  <c r="BH112" i="4" s="1"/>
  <c r="BI112" i="4" s="1"/>
  <c r="BJ112" i="4" s="1"/>
  <c r="BK112" i="4" s="1"/>
  <c r="BL112" i="4" s="1"/>
  <c r="L112" i="6"/>
  <c r="M112" i="6" s="1"/>
  <c r="N112" i="6" s="1"/>
  <c r="O112" i="6" s="1"/>
  <c r="P112" i="6" s="1"/>
  <c r="Q112" i="6" s="1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AC112" i="6" s="1"/>
  <c r="AD112" i="6" s="1"/>
  <c r="AE112" i="6" s="1"/>
  <c r="AF112" i="6" s="1"/>
  <c r="AG112" i="6" s="1"/>
  <c r="AH112" i="6" s="1"/>
  <c r="AI112" i="6" s="1"/>
  <c r="AJ112" i="6" s="1"/>
  <c r="AK112" i="6" s="1"/>
  <c r="AL112" i="6" s="1"/>
  <c r="AM112" i="6" s="1"/>
  <c r="AN112" i="6" s="1"/>
  <c r="AO112" i="6" s="1"/>
  <c r="AP112" i="6" s="1"/>
  <c r="AQ112" i="6" s="1"/>
  <c r="AR112" i="6" s="1"/>
  <c r="AS112" i="6" s="1"/>
  <c r="L112" i="19"/>
  <c r="M112" i="19" s="1"/>
  <c r="N112" i="19" s="1"/>
  <c r="O112" i="19" s="1"/>
  <c r="P112" i="19" s="1"/>
  <c r="Q112" i="19" s="1"/>
  <c r="R112" i="19" s="1"/>
  <c r="S112" i="19" s="1"/>
  <c r="T112" i="19" s="1"/>
  <c r="U112" i="19" s="1"/>
  <c r="V112" i="19" s="1"/>
  <c r="W112" i="19" s="1"/>
  <c r="X112" i="19" s="1"/>
  <c r="Y112" i="19" s="1"/>
  <c r="Z112" i="19" s="1"/>
  <c r="AA112" i="19" s="1"/>
  <c r="AB112" i="19" s="1"/>
  <c r="AC112" i="19" s="1"/>
  <c r="AD112" i="19" s="1"/>
  <c r="AE112" i="19" s="1"/>
  <c r="AF112" i="19" s="1"/>
  <c r="AG112" i="19" s="1"/>
  <c r="AH112" i="19" s="1"/>
  <c r="AI112" i="19" s="1"/>
  <c r="AJ112" i="19" s="1"/>
  <c r="AK112" i="19" s="1"/>
  <c r="AL112" i="19" s="1"/>
  <c r="AM112" i="19" s="1"/>
  <c r="AN112" i="19" s="1"/>
  <c r="AO112" i="19" s="1"/>
  <c r="AP112" i="19" s="1"/>
  <c r="AQ112" i="19" s="1"/>
  <c r="AR112" i="19" s="1"/>
  <c r="AS112" i="19" s="1"/>
  <c r="AT112" i="19" s="1"/>
  <c r="AU112" i="19" s="1"/>
  <c r="AV112" i="19" s="1"/>
  <c r="AW112" i="19" s="1"/>
  <c r="AX112" i="19" s="1"/>
  <c r="AY112" i="19" s="1"/>
  <c r="AZ112" i="19" s="1"/>
  <c r="BA112" i="19" s="1"/>
  <c r="BB112" i="19" s="1"/>
  <c r="BC112" i="19" s="1"/>
  <c r="BD112" i="19" s="1"/>
  <c r="BE112" i="19" s="1"/>
  <c r="BF112" i="19" s="1"/>
  <c r="BG112" i="19" s="1"/>
  <c r="BH112" i="19" s="1"/>
  <c r="BI112" i="19" s="1"/>
  <c r="BJ112" i="19" s="1"/>
  <c r="BK112" i="19" s="1"/>
  <c r="BL112" i="19" s="1"/>
  <c r="L112" i="20"/>
  <c r="M112" i="20" s="1"/>
  <c r="N112" i="20" s="1"/>
  <c r="O112" i="20" s="1"/>
  <c r="P112" i="20" s="1"/>
  <c r="Q112" i="20" s="1"/>
  <c r="R112" i="20" s="1"/>
  <c r="S112" i="20" s="1"/>
  <c r="T112" i="20" s="1"/>
  <c r="U112" i="20" s="1"/>
  <c r="V112" i="20" s="1"/>
  <c r="W112" i="20" s="1"/>
  <c r="X112" i="20" s="1"/>
  <c r="Y112" i="20" s="1"/>
  <c r="Z112" i="20" s="1"/>
  <c r="AA112" i="20" s="1"/>
  <c r="AB112" i="20" s="1"/>
  <c r="AC112" i="20" s="1"/>
  <c r="AD112" i="20" s="1"/>
  <c r="AE112" i="20" s="1"/>
  <c r="AF112" i="20" s="1"/>
  <c r="AG112" i="20" s="1"/>
  <c r="AH112" i="20" s="1"/>
  <c r="AI112" i="20" s="1"/>
  <c r="AJ112" i="20" s="1"/>
  <c r="AK112" i="20" s="1"/>
  <c r="AL112" i="20" s="1"/>
  <c r="AM112" i="20" s="1"/>
  <c r="AN112" i="20" s="1"/>
  <c r="AO112" i="20" s="1"/>
  <c r="AP112" i="20" s="1"/>
  <c r="AQ112" i="20" s="1"/>
  <c r="AR112" i="20" s="1"/>
  <c r="AS112" i="20" s="1"/>
  <c r="AT112" i="20" s="1"/>
  <c r="AU112" i="20" s="1"/>
  <c r="AV112" i="20" s="1"/>
  <c r="AW112" i="20" s="1"/>
  <c r="AX112" i="20" s="1"/>
  <c r="AY112" i="20" s="1"/>
  <c r="AZ112" i="20" s="1"/>
  <c r="BA112" i="20" s="1"/>
  <c r="BB112" i="20" s="1"/>
  <c r="BC112" i="20" s="1"/>
  <c r="BD112" i="20" s="1"/>
  <c r="BE112" i="20" s="1"/>
  <c r="BF112" i="20" s="1"/>
  <c r="BG112" i="20" s="1"/>
  <c r="BH112" i="20" s="1"/>
  <c r="BI112" i="20" s="1"/>
  <c r="BJ112" i="20" s="1"/>
  <c r="BK112" i="20" s="1"/>
  <c r="BL112" i="20" s="1"/>
  <c r="L112" i="22"/>
  <c r="M112" i="22" s="1"/>
  <c r="N112" i="22" s="1"/>
  <c r="O112" i="22" s="1"/>
  <c r="P112" i="22" s="1"/>
  <c r="Q112" i="22" s="1"/>
  <c r="R112" i="22" s="1"/>
  <c r="S112" i="22" s="1"/>
  <c r="T112" i="22" s="1"/>
  <c r="U112" i="22" s="1"/>
  <c r="V112" i="22" s="1"/>
  <c r="W112" i="22" s="1"/>
  <c r="X112" i="22" s="1"/>
  <c r="Y112" i="22" s="1"/>
  <c r="Z112" i="22" s="1"/>
  <c r="AA112" i="22" s="1"/>
  <c r="AB112" i="22" s="1"/>
  <c r="AC112" i="22" s="1"/>
  <c r="AD112" i="22" s="1"/>
  <c r="AE112" i="22" s="1"/>
  <c r="AF112" i="22" s="1"/>
  <c r="AG112" i="22" s="1"/>
  <c r="AH112" i="22" s="1"/>
  <c r="AI112" i="22" s="1"/>
  <c r="AJ112" i="22" s="1"/>
  <c r="AK112" i="22" s="1"/>
  <c r="AL112" i="22" s="1"/>
  <c r="AM112" i="22" s="1"/>
  <c r="AN112" i="22" s="1"/>
  <c r="AO112" i="22" s="1"/>
  <c r="AP112" i="22" s="1"/>
  <c r="AQ112" i="22" s="1"/>
  <c r="AR112" i="22" s="1"/>
  <c r="AS112" i="22" s="1"/>
  <c r="AT112" i="22" s="1"/>
  <c r="AU112" i="22" s="1"/>
  <c r="AV112" i="22" s="1"/>
  <c r="AW112" i="22" s="1"/>
  <c r="AX112" i="22" s="1"/>
  <c r="AY112" i="22" s="1"/>
  <c r="AZ112" i="22" s="1"/>
  <c r="BA112" i="22" s="1"/>
  <c r="BB112" i="22" s="1"/>
  <c r="BC112" i="22" s="1"/>
  <c r="BD112" i="22" s="1"/>
  <c r="BE112" i="22" s="1"/>
  <c r="BF112" i="22" s="1"/>
  <c r="BG112" i="22" s="1"/>
  <c r="BH112" i="22" s="1"/>
  <c r="BI112" i="22" s="1"/>
  <c r="BJ112" i="22" s="1"/>
  <c r="BK112" i="22" s="1"/>
  <c r="BL112" i="22" s="1"/>
  <c r="L112" i="23"/>
  <c r="M112" i="23" s="1"/>
  <c r="N112" i="23" s="1"/>
  <c r="O112" i="23" s="1"/>
  <c r="P112" i="23" s="1"/>
  <c r="Q112" i="23" s="1"/>
  <c r="R112" i="23" s="1"/>
  <c r="S112" i="23" s="1"/>
  <c r="T112" i="23" s="1"/>
  <c r="U112" i="23" s="1"/>
  <c r="V112" i="23" s="1"/>
  <c r="W112" i="23" s="1"/>
  <c r="X112" i="23" s="1"/>
  <c r="Y112" i="23" s="1"/>
  <c r="Z112" i="23" s="1"/>
  <c r="AA112" i="23" s="1"/>
  <c r="AB112" i="23" s="1"/>
  <c r="AC112" i="23" s="1"/>
  <c r="AD112" i="23" s="1"/>
  <c r="AE112" i="23" s="1"/>
  <c r="AF112" i="23" s="1"/>
  <c r="AG112" i="23" s="1"/>
  <c r="AH112" i="23" s="1"/>
  <c r="AI112" i="23" s="1"/>
  <c r="AJ112" i="23" s="1"/>
  <c r="AK112" i="23" s="1"/>
  <c r="AL112" i="23" s="1"/>
  <c r="AM112" i="23" s="1"/>
  <c r="AN112" i="23" s="1"/>
  <c r="AO112" i="23" s="1"/>
  <c r="AP112" i="23" s="1"/>
  <c r="AQ112" i="23" s="1"/>
  <c r="AR112" i="23" s="1"/>
  <c r="AS112" i="23" s="1"/>
  <c r="AT112" i="23" s="1"/>
  <c r="AU112" i="23" s="1"/>
  <c r="AV112" i="23" s="1"/>
  <c r="AW112" i="23" s="1"/>
  <c r="AX112" i="23" s="1"/>
  <c r="AY112" i="23" s="1"/>
  <c r="AZ112" i="23" s="1"/>
  <c r="BA112" i="23" s="1"/>
  <c r="BB112" i="23" s="1"/>
  <c r="BC112" i="23" s="1"/>
  <c r="BD112" i="23" s="1"/>
  <c r="BE112" i="23" s="1"/>
  <c r="BF112" i="23" s="1"/>
  <c r="BG112" i="23" s="1"/>
  <c r="BH112" i="23" s="1"/>
  <c r="BI112" i="23" s="1"/>
  <c r="BJ112" i="23" s="1"/>
  <c r="BK112" i="23" s="1"/>
  <c r="BL112" i="23" s="1"/>
  <c r="L119" i="2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P119" i="2" s="1"/>
  <c r="AQ119" i="2" s="1"/>
  <c r="AR119" i="2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L119" i="4"/>
  <c r="M119" i="4" s="1"/>
  <c r="N119" i="4" s="1"/>
  <c r="O119" i="4" s="1"/>
  <c r="P119" i="4" s="1"/>
  <c r="Q119" i="4" s="1"/>
  <c r="R119" i="4" s="1"/>
  <c r="S119" i="4" s="1"/>
  <c r="T119" i="4" s="1"/>
  <c r="U119" i="4" s="1"/>
  <c r="V119" i="4" s="1"/>
  <c r="W119" i="4" s="1"/>
  <c r="X119" i="4" s="1"/>
  <c r="Y119" i="4" s="1"/>
  <c r="Z119" i="4" s="1"/>
  <c r="AA119" i="4" s="1"/>
  <c r="AB119" i="4" s="1"/>
  <c r="AC119" i="4" s="1"/>
  <c r="AD119" i="4" s="1"/>
  <c r="AE119" i="4" s="1"/>
  <c r="AF119" i="4" s="1"/>
  <c r="AG119" i="4" s="1"/>
  <c r="AH119" i="4" s="1"/>
  <c r="AI119" i="4" s="1"/>
  <c r="AJ119" i="4" s="1"/>
  <c r="AK119" i="4" s="1"/>
  <c r="AL119" i="4" s="1"/>
  <c r="AM119" i="4" s="1"/>
  <c r="AN119" i="4" s="1"/>
  <c r="AO119" i="4" s="1"/>
  <c r="AP119" i="4" s="1"/>
  <c r="AQ119" i="4" s="1"/>
  <c r="AR119" i="4" s="1"/>
  <c r="AS119" i="4" s="1"/>
  <c r="AT119" i="4" s="1"/>
  <c r="AU119" i="4" s="1"/>
  <c r="AV119" i="4" s="1"/>
  <c r="AW119" i="4" s="1"/>
  <c r="AX119" i="4" s="1"/>
  <c r="AY119" i="4" s="1"/>
  <c r="AZ119" i="4" s="1"/>
  <c r="BA119" i="4" s="1"/>
  <c r="BB119" i="4" s="1"/>
  <c r="BC119" i="4" s="1"/>
  <c r="BD119" i="4" s="1"/>
  <c r="BE119" i="4" s="1"/>
  <c r="BF119" i="4" s="1"/>
  <c r="BG119" i="4" s="1"/>
  <c r="BH119" i="4" s="1"/>
  <c r="BI119" i="4" s="1"/>
  <c r="BJ119" i="4" s="1"/>
  <c r="BK119" i="4" s="1"/>
  <c r="BL119" i="4" s="1"/>
  <c r="L119" i="6"/>
  <c r="M119" i="6" s="1"/>
  <c r="N119" i="6" s="1"/>
  <c r="O119" i="6" s="1"/>
  <c r="P119" i="6" s="1"/>
  <c r="Q119" i="6" s="1"/>
  <c r="R119" i="6" s="1"/>
  <c r="S119" i="6" s="1"/>
  <c r="T119" i="6" s="1"/>
  <c r="U119" i="6" s="1"/>
  <c r="V119" i="6" s="1"/>
  <c r="W119" i="6" s="1"/>
  <c r="X119" i="6" s="1"/>
  <c r="Y119" i="6" s="1"/>
  <c r="Z119" i="6" s="1"/>
  <c r="AA119" i="6" s="1"/>
  <c r="AB119" i="6" s="1"/>
  <c r="AC119" i="6" s="1"/>
  <c r="AD119" i="6" s="1"/>
  <c r="AE119" i="6" s="1"/>
  <c r="AF119" i="6" s="1"/>
  <c r="AG119" i="6" s="1"/>
  <c r="AH119" i="6" s="1"/>
  <c r="AI119" i="6" s="1"/>
  <c r="AJ119" i="6" s="1"/>
  <c r="AK119" i="6" s="1"/>
  <c r="AL119" i="6" s="1"/>
  <c r="AM119" i="6" s="1"/>
  <c r="AN119" i="6" s="1"/>
  <c r="AO119" i="6" s="1"/>
  <c r="AP119" i="6" s="1"/>
  <c r="AQ119" i="6" s="1"/>
  <c r="AR119" i="6" s="1"/>
  <c r="AS119" i="6" s="1"/>
  <c r="AT119" i="6" s="1"/>
  <c r="AU119" i="6" s="1"/>
  <c r="AV119" i="6" s="1"/>
  <c r="AW119" i="6" s="1"/>
  <c r="AX119" i="6" s="1"/>
  <c r="AY119" i="6" s="1"/>
  <c r="AZ119" i="6" s="1"/>
  <c r="BA119" i="6" s="1"/>
  <c r="BB119" i="6" s="1"/>
  <c r="BC119" i="6" s="1"/>
  <c r="BD119" i="6" s="1"/>
  <c r="BE119" i="6" s="1"/>
  <c r="BF119" i="6" s="1"/>
  <c r="BG119" i="6" s="1"/>
  <c r="BH119" i="6" s="1"/>
  <c r="BI119" i="6" s="1"/>
  <c r="BJ119" i="6" s="1"/>
  <c r="BK119" i="6" s="1"/>
  <c r="BL119" i="6" s="1"/>
  <c r="L119" i="19"/>
  <c r="M119" i="19" s="1"/>
  <c r="N119" i="19" s="1"/>
  <c r="O119" i="19" s="1"/>
  <c r="P119" i="19" s="1"/>
  <c r="Q119" i="19" s="1"/>
  <c r="R119" i="19" s="1"/>
  <c r="S119" i="19" s="1"/>
  <c r="T119" i="19" s="1"/>
  <c r="U119" i="19" s="1"/>
  <c r="V119" i="19" s="1"/>
  <c r="W119" i="19" s="1"/>
  <c r="X119" i="19" s="1"/>
  <c r="Y119" i="19" s="1"/>
  <c r="Z119" i="19" s="1"/>
  <c r="AA119" i="19" s="1"/>
  <c r="AB119" i="19" s="1"/>
  <c r="AC119" i="19" s="1"/>
  <c r="AD119" i="19" s="1"/>
  <c r="AE119" i="19" s="1"/>
  <c r="AF119" i="19" s="1"/>
  <c r="AG119" i="19" s="1"/>
  <c r="AH119" i="19" s="1"/>
  <c r="AI119" i="19" s="1"/>
  <c r="AJ119" i="19" s="1"/>
  <c r="AK119" i="19" s="1"/>
  <c r="AL119" i="19" s="1"/>
  <c r="AM119" i="19" s="1"/>
  <c r="AN119" i="19" s="1"/>
  <c r="AO119" i="19" s="1"/>
  <c r="AP119" i="19" s="1"/>
  <c r="AQ119" i="19" s="1"/>
  <c r="AR119" i="19" s="1"/>
  <c r="AS119" i="19" s="1"/>
  <c r="AT119" i="19" s="1"/>
  <c r="AU119" i="19" s="1"/>
  <c r="AV119" i="19" s="1"/>
  <c r="AW119" i="19" s="1"/>
  <c r="AX119" i="19" s="1"/>
  <c r="AY119" i="19" s="1"/>
  <c r="AZ119" i="19" s="1"/>
  <c r="BA119" i="19" s="1"/>
  <c r="BB119" i="19" s="1"/>
  <c r="BC119" i="19" s="1"/>
  <c r="BD119" i="19" s="1"/>
  <c r="BE119" i="19" s="1"/>
  <c r="BF119" i="19" s="1"/>
  <c r="BG119" i="19" s="1"/>
  <c r="BH119" i="19" s="1"/>
  <c r="BI119" i="19" s="1"/>
  <c r="BJ119" i="19" s="1"/>
  <c r="BK119" i="19" s="1"/>
  <c r="BL119" i="19" s="1"/>
  <c r="L119" i="22"/>
  <c r="M119" i="22" s="1"/>
  <c r="N119" i="22" s="1"/>
  <c r="O119" i="22" s="1"/>
  <c r="P119" i="22" s="1"/>
  <c r="Q119" i="22" s="1"/>
  <c r="R119" i="22" s="1"/>
  <c r="S119" i="22" s="1"/>
  <c r="T119" i="22" s="1"/>
  <c r="U119" i="22" s="1"/>
  <c r="V119" i="22" s="1"/>
  <c r="W119" i="22" s="1"/>
  <c r="X119" i="22" s="1"/>
  <c r="Y119" i="22" s="1"/>
  <c r="Z119" i="22" s="1"/>
  <c r="AA119" i="22" s="1"/>
  <c r="AB119" i="22" s="1"/>
  <c r="AC119" i="22" s="1"/>
  <c r="AD119" i="22" s="1"/>
  <c r="AE119" i="22" s="1"/>
  <c r="AF119" i="22" s="1"/>
  <c r="AG119" i="22" s="1"/>
  <c r="AH119" i="22" s="1"/>
  <c r="AI119" i="22" s="1"/>
  <c r="AJ119" i="22" s="1"/>
  <c r="AK119" i="22" s="1"/>
  <c r="AL119" i="22" s="1"/>
  <c r="AM119" i="22" s="1"/>
  <c r="AN119" i="22" s="1"/>
  <c r="AO119" i="22" s="1"/>
  <c r="AP119" i="22" s="1"/>
  <c r="AQ119" i="22" s="1"/>
  <c r="AR119" i="22" s="1"/>
  <c r="AS119" i="22" s="1"/>
  <c r="AT119" i="22" s="1"/>
  <c r="AU119" i="22" s="1"/>
  <c r="AV119" i="22" s="1"/>
  <c r="AW119" i="22" s="1"/>
  <c r="AX119" i="22" s="1"/>
  <c r="AY119" i="22" s="1"/>
  <c r="AZ119" i="22" s="1"/>
  <c r="BA119" i="22" s="1"/>
  <c r="BB119" i="22" s="1"/>
  <c r="BC119" i="22" s="1"/>
  <c r="BD119" i="22" s="1"/>
  <c r="BE119" i="22" s="1"/>
  <c r="BF119" i="22" s="1"/>
  <c r="BG119" i="22" s="1"/>
  <c r="BH119" i="22" s="1"/>
  <c r="BI119" i="22" s="1"/>
  <c r="BJ119" i="22" s="1"/>
  <c r="BK119" i="22" s="1"/>
  <c r="BL119" i="22" s="1"/>
  <c r="L119" i="23"/>
  <c r="M119" i="23" s="1"/>
  <c r="N119" i="23" s="1"/>
  <c r="O119" i="23" s="1"/>
  <c r="P119" i="23" s="1"/>
  <c r="Q119" i="23" s="1"/>
  <c r="R119" i="23" s="1"/>
  <c r="S119" i="23" s="1"/>
  <c r="T119" i="23" s="1"/>
  <c r="U119" i="23" s="1"/>
  <c r="V119" i="23" s="1"/>
  <c r="W119" i="23" s="1"/>
  <c r="X119" i="23" s="1"/>
  <c r="Y119" i="23" s="1"/>
  <c r="Z119" i="23" s="1"/>
  <c r="AA119" i="23" s="1"/>
  <c r="AB119" i="23" s="1"/>
  <c r="AC119" i="23" s="1"/>
  <c r="AD119" i="23" s="1"/>
  <c r="AE119" i="23" s="1"/>
  <c r="AF119" i="23" s="1"/>
  <c r="AG119" i="23" s="1"/>
  <c r="AH119" i="23" s="1"/>
  <c r="AI119" i="23" s="1"/>
  <c r="AJ119" i="23" s="1"/>
  <c r="AK119" i="23" s="1"/>
  <c r="AL119" i="23" s="1"/>
  <c r="AM119" i="23" s="1"/>
  <c r="AN119" i="23" s="1"/>
  <c r="AO119" i="23" s="1"/>
  <c r="AP119" i="23" s="1"/>
  <c r="AQ119" i="23" s="1"/>
  <c r="AR119" i="23" s="1"/>
  <c r="AS119" i="23" s="1"/>
  <c r="AT119" i="23" s="1"/>
  <c r="AU119" i="23" s="1"/>
  <c r="AV119" i="23" s="1"/>
  <c r="AW119" i="23" s="1"/>
  <c r="AX119" i="23" s="1"/>
  <c r="AY119" i="23" s="1"/>
  <c r="AZ119" i="23" s="1"/>
  <c r="BA119" i="23" s="1"/>
  <c r="BB119" i="23" s="1"/>
  <c r="BC119" i="23" s="1"/>
  <c r="BD119" i="23" s="1"/>
  <c r="BE119" i="23" s="1"/>
  <c r="BF119" i="23" s="1"/>
  <c r="BG119" i="23" s="1"/>
  <c r="BH119" i="23" s="1"/>
  <c r="BI119" i="23" s="1"/>
  <c r="BJ119" i="23" s="1"/>
  <c r="BK119" i="23" s="1"/>
  <c r="BL119" i="23" s="1"/>
  <c r="X69" i="2" l="1"/>
  <c r="W133" i="2"/>
  <c r="AF140" i="12"/>
  <c r="AM75" i="9"/>
  <c r="AR71" i="9"/>
  <c r="AG171" i="8"/>
  <c r="AF186" i="8"/>
  <c r="Y184" i="8"/>
  <c r="Y181" i="8"/>
  <c r="Y178" i="8"/>
  <c r="Y183" i="8"/>
  <c r="Y180" i="8"/>
  <c r="Y179" i="8"/>
  <c r="Y182" i="8"/>
  <c r="Z129" i="7"/>
  <c r="Z127" i="7"/>
  <c r="Z132" i="7"/>
  <c r="Z130" i="7"/>
  <c r="Z133" i="7"/>
  <c r="Z131" i="7"/>
  <c r="Z128" i="7"/>
  <c r="Y131" i="8"/>
  <c r="Y128" i="8"/>
  <c r="Y130" i="8"/>
  <c r="Y127" i="8"/>
  <c r="Y132" i="8"/>
  <c r="Y133" i="8"/>
  <c r="Y129" i="8"/>
  <c r="AI29" i="4"/>
  <c r="AJ24" i="4"/>
  <c r="AJ29" i="4" s="1"/>
  <c r="AT112" i="6"/>
  <c r="AS127" i="6"/>
  <c r="AQ135" i="5"/>
  <c r="AI135" i="5"/>
  <c r="AA135" i="5"/>
  <c r="AR135" i="5"/>
  <c r="AP135" i="5"/>
  <c r="AH135" i="5"/>
  <c r="Z135" i="5"/>
  <c r="AO135" i="5"/>
  <c r="AG135" i="5"/>
  <c r="Y135" i="5"/>
  <c r="Y186" i="5"/>
  <c r="L163" i="5"/>
  <c r="M112" i="5"/>
  <c r="AJ135" i="5"/>
  <c r="AN135" i="5"/>
  <c r="AF135" i="5"/>
  <c r="X135" i="5"/>
  <c r="X186" i="5"/>
  <c r="AB135" i="5"/>
  <c r="AM135" i="5"/>
  <c r="AE135" i="5"/>
  <c r="W135" i="5"/>
  <c r="W186" i="5"/>
  <c r="Z186" i="5"/>
  <c r="AL135" i="5"/>
  <c r="AD135" i="5"/>
  <c r="V135" i="5"/>
  <c r="V186" i="5"/>
  <c r="AK135" i="5"/>
  <c r="AC135" i="5"/>
  <c r="W119" i="5"/>
  <c r="V170" i="5"/>
  <c r="AB163" i="6"/>
  <c r="AB166" i="6"/>
  <c r="AA167" i="6"/>
  <c r="AG172" i="16"/>
  <c r="AF165" i="16"/>
  <c r="AE173" i="16"/>
  <c r="AJ167" i="16"/>
  <c r="Y170" i="16"/>
  <c r="X163" i="16"/>
  <c r="AE171" i="13"/>
  <c r="AE173" i="13"/>
  <c r="Y175" i="5"/>
  <c r="AB171" i="5"/>
  <c r="AA186" i="5"/>
  <c r="C45" i="4"/>
  <c r="C45" i="5"/>
  <c r="C45" i="6"/>
  <c r="C45" i="7"/>
  <c r="C45" i="8"/>
  <c r="C45" i="9"/>
  <c r="C45" i="10"/>
  <c r="C60" i="10" s="1"/>
  <c r="C45" i="11"/>
  <c r="C60" i="11" s="1"/>
  <c r="C45" i="12"/>
  <c r="C60" i="12" s="1"/>
  <c r="C45" i="13"/>
  <c r="C60" i="13" s="1"/>
  <c r="C45" i="14"/>
  <c r="C60" i="14" s="1"/>
  <c r="C45" i="15"/>
  <c r="C60" i="15" s="1"/>
  <c r="C45" i="16"/>
  <c r="C60" i="16" s="1"/>
  <c r="C45" i="17"/>
  <c r="C60" i="17" s="1"/>
  <c r="C45" i="18"/>
  <c r="C60" i="18" s="1"/>
  <c r="C45" i="19"/>
  <c r="C60" i="19" s="1"/>
  <c r="C45" i="20"/>
  <c r="C60" i="20" s="1"/>
  <c r="C45" i="21"/>
  <c r="C60" i="21" s="1"/>
  <c r="C45" i="22"/>
  <c r="C60" i="22" s="1"/>
  <c r="C45" i="23"/>
  <c r="C60" i="23" s="1"/>
  <c r="C45" i="2"/>
  <c r="Y69" i="2" l="1"/>
  <c r="X133" i="2"/>
  <c r="AG140" i="12"/>
  <c r="AN75" i="9"/>
  <c r="AH171" i="8"/>
  <c r="AG186" i="8"/>
  <c r="Z179" i="8"/>
  <c r="Z182" i="8"/>
  <c r="Z184" i="8"/>
  <c r="Z181" i="8"/>
  <c r="Z178" i="8"/>
  <c r="Z183" i="8"/>
  <c r="Z180" i="8"/>
  <c r="AA132" i="7"/>
  <c r="AA127" i="7"/>
  <c r="AA129" i="7"/>
  <c r="AA133" i="7"/>
  <c r="AA131" i="7"/>
  <c r="AA130" i="7"/>
  <c r="AA128" i="7"/>
  <c r="Z129" i="8"/>
  <c r="Z131" i="8"/>
  <c r="Z133" i="8"/>
  <c r="Z130" i="8"/>
  <c r="Z127" i="8"/>
  <c r="Z128" i="8"/>
  <c r="Z132" i="8"/>
  <c r="AK24" i="4"/>
  <c r="AK29" i="4" s="1"/>
  <c r="AU112" i="6"/>
  <c r="AT127" i="6"/>
  <c r="M163" i="5"/>
  <c r="N163" i="5"/>
  <c r="W170" i="5"/>
  <c r="X119" i="5"/>
  <c r="AB167" i="6"/>
  <c r="AC166" i="6"/>
  <c r="AC163" i="6"/>
  <c r="Z170" i="16"/>
  <c r="AG165" i="16"/>
  <c r="AK167" i="16"/>
  <c r="Y163" i="16"/>
  <c r="AF173" i="16"/>
  <c r="AH172" i="16"/>
  <c r="AF171" i="13"/>
  <c r="AF173" i="13"/>
  <c r="AC171" i="5"/>
  <c r="AB186" i="5"/>
  <c r="Z175" i="5"/>
  <c r="J178" i="22"/>
  <c r="J47" i="22" s="1"/>
  <c r="J179" i="22"/>
  <c r="J48" i="22" s="1"/>
  <c r="J180" i="22"/>
  <c r="J49" i="22" s="1"/>
  <c r="J181" i="22"/>
  <c r="J50" i="22" s="1"/>
  <c r="J182" i="22"/>
  <c r="J51" i="22" s="1"/>
  <c r="J183" i="22"/>
  <c r="J52" i="22" s="1"/>
  <c r="J184" i="22"/>
  <c r="J53" i="22" s="1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BL160" i="11"/>
  <c r="BK160" i="11"/>
  <c r="BJ160" i="11"/>
  <c r="BI160" i="11"/>
  <c r="BH160" i="11"/>
  <c r="BG160" i="11"/>
  <c r="BF160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BL160" i="15"/>
  <c r="BK160" i="15"/>
  <c r="BJ160" i="15"/>
  <c r="BI160" i="15"/>
  <c r="BH160" i="15"/>
  <c r="BG160" i="15"/>
  <c r="BF160" i="15"/>
  <c r="BE160" i="15"/>
  <c r="BD160" i="15"/>
  <c r="BC160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BL160" i="16"/>
  <c r="BK160" i="16"/>
  <c r="BJ160" i="16"/>
  <c r="BI160" i="16"/>
  <c r="BH160" i="16"/>
  <c r="BG160" i="16"/>
  <c r="BF160" i="16"/>
  <c r="BE160" i="16"/>
  <c r="BD160" i="16"/>
  <c r="BC160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BL160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BL160" i="18"/>
  <c r="BK160" i="18"/>
  <c r="BJ160" i="18"/>
  <c r="BI160" i="18"/>
  <c r="BH160" i="18"/>
  <c r="BG160" i="18"/>
  <c r="BF160" i="18"/>
  <c r="BE160" i="18"/>
  <c r="BD160" i="18"/>
  <c r="BC160" i="18"/>
  <c r="BB160" i="18"/>
  <c r="BA160" i="18"/>
  <c r="AZ160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BL160" i="19"/>
  <c r="BK160" i="19"/>
  <c r="BJ160" i="19"/>
  <c r="BI160" i="19"/>
  <c r="BH160" i="19"/>
  <c r="BG160" i="19"/>
  <c r="BF160" i="19"/>
  <c r="BE160" i="19"/>
  <c r="BD160" i="19"/>
  <c r="BC160" i="19"/>
  <c r="BB160" i="19"/>
  <c r="BA160" i="19"/>
  <c r="AZ160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BL160" i="20"/>
  <c r="BK160" i="20"/>
  <c r="BJ160" i="20"/>
  <c r="BI160" i="20"/>
  <c r="BH160" i="20"/>
  <c r="BG160" i="20"/>
  <c r="BF160" i="20"/>
  <c r="BE160" i="20"/>
  <c r="BD160" i="20"/>
  <c r="BC160" i="20"/>
  <c r="BB160" i="20"/>
  <c r="BA160" i="20"/>
  <c r="AZ160" i="20"/>
  <c r="AY160" i="20"/>
  <c r="AX160" i="20"/>
  <c r="AW160" i="20"/>
  <c r="AV160" i="20"/>
  <c r="AU160" i="20"/>
  <c r="AT160" i="20"/>
  <c r="AS160" i="20"/>
  <c r="AR160" i="20"/>
  <c r="AQ160" i="20"/>
  <c r="AP160" i="20"/>
  <c r="AO160" i="20"/>
  <c r="AN160" i="20"/>
  <c r="AM160" i="20"/>
  <c r="AL160" i="20"/>
  <c r="AK160" i="20"/>
  <c r="AJ160" i="20"/>
  <c r="AI160" i="20"/>
  <c r="AH160" i="20"/>
  <c r="AG160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BL160" i="21"/>
  <c r="BK160" i="21"/>
  <c r="BJ160" i="21"/>
  <c r="BI160" i="21"/>
  <c r="BH160" i="21"/>
  <c r="BG160" i="21"/>
  <c r="BF160" i="21"/>
  <c r="BE160" i="21"/>
  <c r="BD160" i="21"/>
  <c r="BC160" i="21"/>
  <c r="BB160" i="21"/>
  <c r="BA160" i="21"/>
  <c r="AZ160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J160" i="22"/>
  <c r="I160" i="22"/>
  <c r="H160" i="22"/>
  <c r="G160" i="22"/>
  <c r="F160" i="22"/>
  <c r="E160" i="22"/>
  <c r="D160" i="22"/>
  <c r="BL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AZ160" i="23"/>
  <c r="AY160" i="23"/>
  <c r="AX160" i="23"/>
  <c r="AW160" i="23"/>
  <c r="AV160" i="23"/>
  <c r="AU160" i="23"/>
  <c r="AT160" i="23"/>
  <c r="AS160" i="23"/>
  <c r="AR160" i="23"/>
  <c r="AQ160" i="23"/>
  <c r="AP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O28" i="5"/>
  <c r="J127" i="5"/>
  <c r="L28" i="5"/>
  <c r="M28" i="5"/>
  <c r="N28" i="5"/>
  <c r="Z69" i="2" l="1"/>
  <c r="Y133" i="2"/>
  <c r="AH140" i="12"/>
  <c r="AO75" i="9"/>
  <c r="AI171" i="8"/>
  <c r="AH186" i="8"/>
  <c r="AA182" i="8"/>
  <c r="AA179" i="8"/>
  <c r="AA184" i="8"/>
  <c r="AA181" i="8"/>
  <c r="AA178" i="8"/>
  <c r="AA183" i="8"/>
  <c r="AA180" i="8"/>
  <c r="AB127" i="7"/>
  <c r="AB131" i="7"/>
  <c r="AB128" i="7"/>
  <c r="AB130" i="7"/>
  <c r="AB132" i="7"/>
  <c r="AB129" i="7"/>
  <c r="AB133" i="7"/>
  <c r="AA132" i="8"/>
  <c r="AA129" i="8"/>
  <c r="AA128" i="8"/>
  <c r="AA133" i="8"/>
  <c r="AA130" i="8"/>
  <c r="AA131" i="8"/>
  <c r="AA127" i="8"/>
  <c r="AL24" i="4"/>
  <c r="AL29" i="4" s="1"/>
  <c r="O112" i="5"/>
  <c r="AV112" i="6"/>
  <c r="AU127" i="6"/>
  <c r="Y119" i="5"/>
  <c r="X170" i="5"/>
  <c r="AD163" i="6"/>
  <c r="AD166" i="6"/>
  <c r="AC167" i="6"/>
  <c r="AG173" i="16"/>
  <c r="AL167" i="16"/>
  <c r="AH165" i="16"/>
  <c r="Z163" i="16"/>
  <c r="AI172" i="16"/>
  <c r="AA170" i="16"/>
  <c r="AG171" i="13"/>
  <c r="AG173" i="13"/>
  <c r="AA175" i="5"/>
  <c r="AD171" i="5"/>
  <c r="AC186" i="5"/>
  <c r="J182" i="5"/>
  <c r="J51" i="5" s="1"/>
  <c r="J181" i="5"/>
  <c r="J50" i="5" s="1"/>
  <c r="J180" i="5"/>
  <c r="J49" i="5" s="1"/>
  <c r="J179" i="5"/>
  <c r="J48" i="5" s="1"/>
  <c r="J178" i="5"/>
  <c r="J47" i="5" s="1"/>
  <c r="J184" i="5"/>
  <c r="J53" i="5" s="1"/>
  <c r="J183" i="5"/>
  <c r="J52" i="5" s="1"/>
  <c r="BL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AZ109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44" i="23"/>
  <c r="C59" i="23" s="1"/>
  <c r="C43" i="23"/>
  <c r="C58" i="23" s="1"/>
  <c r="C42" i="23"/>
  <c r="C57" i="23" s="1"/>
  <c r="C41" i="23"/>
  <c r="C56" i="23" s="1"/>
  <c r="C40" i="23"/>
  <c r="C55" i="23" s="1"/>
  <c r="C39" i="23"/>
  <c r="C54" i="23" s="1"/>
  <c r="C38" i="23"/>
  <c r="C53" i="23" s="1"/>
  <c r="C37" i="23"/>
  <c r="C52" i="23" s="1"/>
  <c r="C36" i="23"/>
  <c r="C51" i="23" s="1"/>
  <c r="C35" i="23"/>
  <c r="C50" i="23" s="1"/>
  <c r="C34" i="23"/>
  <c r="C49" i="23" s="1"/>
  <c r="C33" i="23"/>
  <c r="C48" i="23" s="1"/>
  <c r="C32" i="23"/>
  <c r="C47" i="23" s="1"/>
  <c r="BL109" i="22"/>
  <c r="BK109" i="22"/>
  <c r="BJ109" i="22"/>
  <c r="BI109" i="22"/>
  <c r="BH109" i="22"/>
  <c r="BG109" i="22"/>
  <c r="BF109" i="22"/>
  <c r="BE109" i="22"/>
  <c r="BD109" i="22"/>
  <c r="BC109" i="22"/>
  <c r="BB109" i="22"/>
  <c r="BA109" i="22"/>
  <c r="AZ109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F109" i="22"/>
  <c r="E109" i="22"/>
  <c r="D109" i="22"/>
  <c r="C44" i="22"/>
  <c r="C59" i="22" s="1"/>
  <c r="C43" i="22"/>
  <c r="C58" i="22" s="1"/>
  <c r="C42" i="22"/>
  <c r="C57" i="22" s="1"/>
  <c r="C41" i="22"/>
  <c r="C56" i="22" s="1"/>
  <c r="C40" i="22"/>
  <c r="C55" i="22" s="1"/>
  <c r="C39" i="22"/>
  <c r="C54" i="22" s="1"/>
  <c r="C38" i="22"/>
  <c r="C53" i="22" s="1"/>
  <c r="C37" i="22"/>
  <c r="C52" i="22" s="1"/>
  <c r="C36" i="22"/>
  <c r="C51" i="22" s="1"/>
  <c r="C35" i="22"/>
  <c r="C50" i="22" s="1"/>
  <c r="C34" i="22"/>
  <c r="C49" i="22" s="1"/>
  <c r="C33" i="22"/>
  <c r="C48" i="22" s="1"/>
  <c r="C32" i="22"/>
  <c r="C47" i="22" s="1"/>
  <c r="BL109" i="21"/>
  <c r="BK109" i="21"/>
  <c r="BJ109" i="21"/>
  <c r="BI109" i="21"/>
  <c r="BH109" i="21"/>
  <c r="BG109" i="21"/>
  <c r="BF109" i="21"/>
  <c r="BE109" i="21"/>
  <c r="BD109" i="21"/>
  <c r="BC109" i="21"/>
  <c r="BB109" i="21"/>
  <c r="BA109" i="21"/>
  <c r="AZ109" i="21"/>
  <c r="AY109" i="21"/>
  <c r="AX109" i="21"/>
  <c r="AW109" i="21"/>
  <c r="AV109" i="21"/>
  <c r="AU109" i="21"/>
  <c r="AT109" i="21"/>
  <c r="AS109" i="21"/>
  <c r="AR109" i="21"/>
  <c r="AQ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E109" i="21"/>
  <c r="D109" i="21"/>
  <c r="C44" i="21"/>
  <c r="C59" i="21" s="1"/>
  <c r="C43" i="21"/>
  <c r="C58" i="21" s="1"/>
  <c r="C42" i="21"/>
  <c r="C57" i="21" s="1"/>
  <c r="C41" i="21"/>
  <c r="C56" i="21" s="1"/>
  <c r="C40" i="21"/>
  <c r="C55" i="21" s="1"/>
  <c r="C39" i="21"/>
  <c r="C54" i="21" s="1"/>
  <c r="C38" i="21"/>
  <c r="C53" i="21" s="1"/>
  <c r="C37" i="21"/>
  <c r="C52" i="21" s="1"/>
  <c r="C36" i="21"/>
  <c r="C51" i="21" s="1"/>
  <c r="C35" i="21"/>
  <c r="C50" i="21" s="1"/>
  <c r="C34" i="21"/>
  <c r="C49" i="21" s="1"/>
  <c r="C33" i="21"/>
  <c r="C48" i="21" s="1"/>
  <c r="C32" i="21"/>
  <c r="C47" i="21" s="1"/>
  <c r="K76" i="21"/>
  <c r="BL109" i="20"/>
  <c r="BK109" i="20"/>
  <c r="BJ109" i="20"/>
  <c r="BI109" i="20"/>
  <c r="BH109" i="20"/>
  <c r="BG109" i="20"/>
  <c r="BF109" i="20"/>
  <c r="BE109" i="20"/>
  <c r="BD109" i="20"/>
  <c r="BC109" i="20"/>
  <c r="BB109" i="20"/>
  <c r="BA109" i="20"/>
  <c r="AZ109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N109" i="20"/>
  <c r="AM109" i="20"/>
  <c r="AL109" i="20"/>
  <c r="AK109" i="20"/>
  <c r="AJ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44" i="20"/>
  <c r="C59" i="20" s="1"/>
  <c r="C43" i="20"/>
  <c r="C58" i="20" s="1"/>
  <c r="C42" i="20"/>
  <c r="C57" i="20" s="1"/>
  <c r="C41" i="20"/>
  <c r="C56" i="20" s="1"/>
  <c r="C40" i="20"/>
  <c r="C55" i="20" s="1"/>
  <c r="C39" i="20"/>
  <c r="C54" i="20" s="1"/>
  <c r="C38" i="20"/>
  <c r="C53" i="20" s="1"/>
  <c r="C37" i="20"/>
  <c r="C52" i="20" s="1"/>
  <c r="C36" i="20"/>
  <c r="C51" i="20" s="1"/>
  <c r="C35" i="20"/>
  <c r="C50" i="20" s="1"/>
  <c r="C34" i="20"/>
  <c r="C49" i="20" s="1"/>
  <c r="C33" i="20"/>
  <c r="C48" i="20" s="1"/>
  <c r="C32" i="20"/>
  <c r="C47" i="20" s="1"/>
  <c r="K76" i="20"/>
  <c r="BL109" i="19"/>
  <c r="BK109" i="19"/>
  <c r="BJ109" i="19"/>
  <c r="BI109" i="19"/>
  <c r="BH109" i="19"/>
  <c r="BG109" i="19"/>
  <c r="BF109" i="19"/>
  <c r="BE109" i="19"/>
  <c r="BD109" i="19"/>
  <c r="BC109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44" i="19"/>
  <c r="C59" i="19" s="1"/>
  <c r="C43" i="19"/>
  <c r="C58" i="19" s="1"/>
  <c r="C42" i="19"/>
  <c r="C57" i="19" s="1"/>
  <c r="C41" i="19"/>
  <c r="C56" i="19" s="1"/>
  <c r="C40" i="19"/>
  <c r="C55" i="19" s="1"/>
  <c r="C39" i="19"/>
  <c r="C54" i="19" s="1"/>
  <c r="C38" i="19"/>
  <c r="C53" i="19" s="1"/>
  <c r="C37" i="19"/>
  <c r="C52" i="19" s="1"/>
  <c r="C36" i="19"/>
  <c r="C51" i="19" s="1"/>
  <c r="C35" i="19"/>
  <c r="C50" i="19" s="1"/>
  <c r="C34" i="19"/>
  <c r="C49" i="19" s="1"/>
  <c r="C33" i="19"/>
  <c r="C48" i="19" s="1"/>
  <c r="C32" i="19"/>
  <c r="C47" i="19" s="1"/>
  <c r="K76" i="19"/>
  <c r="BL109" i="18"/>
  <c r="BK109" i="18"/>
  <c r="BJ109" i="18"/>
  <c r="BI109" i="18"/>
  <c r="BH109" i="18"/>
  <c r="BG109" i="18"/>
  <c r="BF109" i="18"/>
  <c r="BE109" i="18"/>
  <c r="BD109" i="18"/>
  <c r="BC109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44" i="18"/>
  <c r="C59" i="18" s="1"/>
  <c r="C43" i="18"/>
  <c r="C58" i="18" s="1"/>
  <c r="C42" i="18"/>
  <c r="C57" i="18" s="1"/>
  <c r="C41" i="18"/>
  <c r="C56" i="18" s="1"/>
  <c r="C40" i="18"/>
  <c r="C55" i="18" s="1"/>
  <c r="C39" i="18"/>
  <c r="C54" i="18" s="1"/>
  <c r="C38" i="18"/>
  <c r="C53" i="18" s="1"/>
  <c r="C37" i="18"/>
  <c r="C52" i="18" s="1"/>
  <c r="C36" i="18"/>
  <c r="C51" i="18" s="1"/>
  <c r="C35" i="18"/>
  <c r="C50" i="18" s="1"/>
  <c r="C34" i="18"/>
  <c r="C49" i="18" s="1"/>
  <c r="C33" i="18"/>
  <c r="C48" i="18" s="1"/>
  <c r="C32" i="18"/>
  <c r="C47" i="18" s="1"/>
  <c r="K76" i="18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44" i="17"/>
  <c r="C59" i="17" s="1"/>
  <c r="C43" i="17"/>
  <c r="C58" i="17" s="1"/>
  <c r="C42" i="17"/>
  <c r="C57" i="17" s="1"/>
  <c r="C41" i="17"/>
  <c r="C56" i="17" s="1"/>
  <c r="C40" i="17"/>
  <c r="C55" i="17" s="1"/>
  <c r="C39" i="17"/>
  <c r="C54" i="17" s="1"/>
  <c r="C38" i="17"/>
  <c r="C53" i="17" s="1"/>
  <c r="C37" i="17"/>
  <c r="C52" i="17" s="1"/>
  <c r="C36" i="17"/>
  <c r="C51" i="17" s="1"/>
  <c r="C35" i="17"/>
  <c r="C50" i="17" s="1"/>
  <c r="C34" i="17"/>
  <c r="C49" i="17" s="1"/>
  <c r="C33" i="17"/>
  <c r="C48" i="17" s="1"/>
  <c r="C32" i="17"/>
  <c r="C47" i="17" s="1"/>
  <c r="K76" i="17"/>
  <c r="BL109" i="16"/>
  <c r="BK109" i="16"/>
  <c r="BJ109" i="16"/>
  <c r="BI109" i="16"/>
  <c r="BH109" i="16"/>
  <c r="BG109" i="16"/>
  <c r="BF109" i="16"/>
  <c r="BE109" i="16"/>
  <c r="BD109" i="16"/>
  <c r="BC109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44" i="16"/>
  <c r="C59" i="16" s="1"/>
  <c r="C43" i="16"/>
  <c r="C58" i="16" s="1"/>
  <c r="C42" i="16"/>
  <c r="C57" i="16" s="1"/>
  <c r="C41" i="16"/>
  <c r="C56" i="16" s="1"/>
  <c r="C40" i="16"/>
  <c r="C55" i="16" s="1"/>
  <c r="C39" i="16"/>
  <c r="C54" i="16" s="1"/>
  <c r="C38" i="16"/>
  <c r="C53" i="16" s="1"/>
  <c r="C37" i="16"/>
  <c r="C52" i="16" s="1"/>
  <c r="C36" i="16"/>
  <c r="C51" i="16" s="1"/>
  <c r="C35" i="16"/>
  <c r="C50" i="16" s="1"/>
  <c r="C34" i="16"/>
  <c r="C49" i="16" s="1"/>
  <c r="C33" i="16"/>
  <c r="C48" i="16" s="1"/>
  <c r="C32" i="16"/>
  <c r="C47" i="16" s="1"/>
  <c r="K76" i="16"/>
  <c r="K140" i="16" s="1"/>
  <c r="BL109" i="15"/>
  <c r="BK109" i="15"/>
  <c r="BJ109" i="15"/>
  <c r="BI109" i="15"/>
  <c r="BH109" i="15"/>
  <c r="BG109" i="15"/>
  <c r="BF109" i="15"/>
  <c r="BE109" i="15"/>
  <c r="BD109" i="15"/>
  <c r="BC109" i="15"/>
  <c r="BB109" i="15"/>
  <c r="BA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44" i="15"/>
  <c r="C59" i="15" s="1"/>
  <c r="C43" i="15"/>
  <c r="C58" i="15" s="1"/>
  <c r="C42" i="15"/>
  <c r="C57" i="15" s="1"/>
  <c r="C41" i="15"/>
  <c r="C56" i="15" s="1"/>
  <c r="C40" i="15"/>
  <c r="C55" i="15" s="1"/>
  <c r="C39" i="15"/>
  <c r="C54" i="15" s="1"/>
  <c r="C38" i="15"/>
  <c r="C53" i="15" s="1"/>
  <c r="C37" i="15"/>
  <c r="C52" i="15" s="1"/>
  <c r="C36" i="15"/>
  <c r="C51" i="15" s="1"/>
  <c r="C35" i="15"/>
  <c r="C50" i="15" s="1"/>
  <c r="C34" i="15"/>
  <c r="C49" i="15" s="1"/>
  <c r="C33" i="15"/>
  <c r="C48" i="15" s="1"/>
  <c r="C32" i="15"/>
  <c r="C47" i="15" s="1"/>
  <c r="K76" i="15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44" i="14"/>
  <c r="C59" i="14" s="1"/>
  <c r="C43" i="14"/>
  <c r="C58" i="14" s="1"/>
  <c r="C42" i="14"/>
  <c r="C57" i="14" s="1"/>
  <c r="C41" i="14"/>
  <c r="C56" i="14" s="1"/>
  <c r="C40" i="14"/>
  <c r="C55" i="14" s="1"/>
  <c r="C39" i="14"/>
  <c r="C54" i="14" s="1"/>
  <c r="C38" i="14"/>
  <c r="C53" i="14" s="1"/>
  <c r="C37" i="14"/>
  <c r="C52" i="14" s="1"/>
  <c r="C36" i="14"/>
  <c r="C51" i="14" s="1"/>
  <c r="C35" i="14"/>
  <c r="C50" i="14" s="1"/>
  <c r="C34" i="14"/>
  <c r="C49" i="14" s="1"/>
  <c r="C33" i="14"/>
  <c r="C48" i="14" s="1"/>
  <c r="C32" i="14"/>
  <c r="C47" i="14" s="1"/>
  <c r="K76" i="14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43" i="13"/>
  <c r="C58" i="13" s="1"/>
  <c r="C44" i="13"/>
  <c r="C59" i="13" s="1"/>
  <c r="C42" i="13"/>
  <c r="C57" i="13" s="1"/>
  <c r="C41" i="13"/>
  <c r="C56" i="13" s="1"/>
  <c r="C40" i="13"/>
  <c r="C55" i="13" s="1"/>
  <c r="C39" i="13"/>
  <c r="C54" i="13" s="1"/>
  <c r="C38" i="13"/>
  <c r="C53" i="13" s="1"/>
  <c r="C37" i="13"/>
  <c r="C52" i="13" s="1"/>
  <c r="C36" i="13"/>
  <c r="C51" i="13" s="1"/>
  <c r="C35" i="13"/>
  <c r="C50" i="13" s="1"/>
  <c r="C34" i="13"/>
  <c r="C49" i="13" s="1"/>
  <c r="C33" i="13"/>
  <c r="C48" i="13" s="1"/>
  <c r="C32" i="13"/>
  <c r="C47" i="13" s="1"/>
  <c r="K76" i="13"/>
  <c r="K140" i="13" s="1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44" i="12"/>
  <c r="C59" i="12" s="1"/>
  <c r="C43" i="12"/>
  <c r="C58" i="12" s="1"/>
  <c r="C42" i="12"/>
  <c r="C57" i="12" s="1"/>
  <c r="C41" i="12"/>
  <c r="C56" i="12" s="1"/>
  <c r="C40" i="12"/>
  <c r="C55" i="12" s="1"/>
  <c r="C39" i="12"/>
  <c r="C54" i="12" s="1"/>
  <c r="C38" i="12"/>
  <c r="C53" i="12" s="1"/>
  <c r="C37" i="12"/>
  <c r="C52" i="12" s="1"/>
  <c r="C36" i="12"/>
  <c r="C51" i="12" s="1"/>
  <c r="C35" i="12"/>
  <c r="C50" i="12" s="1"/>
  <c r="C34" i="12"/>
  <c r="C49" i="12" s="1"/>
  <c r="C33" i="12"/>
  <c r="C48" i="12" s="1"/>
  <c r="C32" i="12"/>
  <c r="C47" i="12" s="1"/>
  <c r="K76" i="12"/>
  <c r="BL109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44" i="11"/>
  <c r="C59" i="11" s="1"/>
  <c r="C43" i="11"/>
  <c r="C58" i="11" s="1"/>
  <c r="C42" i="11"/>
  <c r="C57" i="11" s="1"/>
  <c r="C41" i="11"/>
  <c r="C56" i="11" s="1"/>
  <c r="C40" i="11"/>
  <c r="C55" i="11" s="1"/>
  <c r="C39" i="11"/>
  <c r="C54" i="11" s="1"/>
  <c r="C38" i="11"/>
  <c r="C53" i="11" s="1"/>
  <c r="C37" i="11"/>
  <c r="C52" i="11" s="1"/>
  <c r="C36" i="11"/>
  <c r="C51" i="11" s="1"/>
  <c r="C35" i="11"/>
  <c r="C50" i="11" s="1"/>
  <c r="C34" i="11"/>
  <c r="C49" i="11" s="1"/>
  <c r="C33" i="11"/>
  <c r="C48" i="11" s="1"/>
  <c r="C32" i="11"/>
  <c r="C47" i="11" s="1"/>
  <c r="K76" i="11"/>
  <c r="BL109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44" i="10"/>
  <c r="C59" i="10" s="1"/>
  <c r="C43" i="10"/>
  <c r="C58" i="10" s="1"/>
  <c r="C42" i="10"/>
  <c r="C57" i="10" s="1"/>
  <c r="C41" i="10"/>
  <c r="C56" i="10" s="1"/>
  <c r="C40" i="10"/>
  <c r="C55" i="10" s="1"/>
  <c r="C39" i="10"/>
  <c r="C54" i="10" s="1"/>
  <c r="C38" i="10"/>
  <c r="C53" i="10" s="1"/>
  <c r="C37" i="10"/>
  <c r="C52" i="10" s="1"/>
  <c r="C36" i="10"/>
  <c r="C51" i="10" s="1"/>
  <c r="C35" i="10"/>
  <c r="C50" i="10" s="1"/>
  <c r="C34" i="10"/>
  <c r="C49" i="10" s="1"/>
  <c r="C33" i="10"/>
  <c r="C48" i="10" s="1"/>
  <c r="C32" i="10"/>
  <c r="C47" i="10" s="1"/>
  <c r="K76" i="10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K76" i="9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K76" i="8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K76" i="6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K76" i="5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O109" i="2"/>
  <c r="J109" i="2"/>
  <c r="I109" i="2"/>
  <c r="H109" i="2"/>
  <c r="G109" i="2"/>
  <c r="F109" i="2"/>
  <c r="E109" i="2"/>
  <c r="D109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K76" i="2"/>
  <c r="K140" i="2" s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44" i="1"/>
  <c r="A44" i="1" a="1"/>
  <c r="A44" i="1" s="1"/>
  <c r="B43" i="1"/>
  <c r="A43" i="1" a="1"/>
  <c r="A43" i="1" s="1"/>
  <c r="B42" i="1"/>
  <c r="A42" i="1" a="1"/>
  <c r="A42" i="1" s="1"/>
  <c r="B41" i="1"/>
  <c r="A41" i="1" a="1"/>
  <c r="A41" i="1" s="1"/>
  <c r="B40" i="1"/>
  <c r="A40" i="1" a="1"/>
  <c r="A40" i="1" s="1"/>
  <c r="B39" i="1"/>
  <c r="A39" i="1" a="1"/>
  <c r="A39" i="1" s="1"/>
  <c r="B38" i="1"/>
  <c r="A38" i="1" a="1"/>
  <c r="A38" i="1" s="1"/>
  <c r="B37" i="1"/>
  <c r="A37" i="1" a="1"/>
  <c r="A37" i="1" s="1"/>
  <c r="B36" i="1"/>
  <c r="A36" i="1" a="1"/>
  <c r="A36" i="1" s="1"/>
  <c r="B35" i="1"/>
  <c r="A35" i="1" a="1"/>
  <c r="A35" i="1" s="1"/>
  <c r="B34" i="1"/>
  <c r="A34" i="1" a="1"/>
  <c r="A34" i="1" s="1"/>
  <c r="B33" i="1"/>
  <c r="A33" i="1" a="1"/>
  <c r="A33" i="1" s="1"/>
  <c r="B32" i="1"/>
  <c r="A32" i="1" a="1"/>
  <c r="A32" i="1" s="1"/>
  <c r="AU48" i="1"/>
  <c r="AA69" i="2" l="1"/>
  <c r="Z133" i="2"/>
  <c r="P112" i="5"/>
  <c r="O163" i="5"/>
  <c r="O127" i="5"/>
  <c r="AI140" i="12"/>
  <c r="AQ75" i="9"/>
  <c r="AP75" i="9"/>
  <c r="AJ171" i="8"/>
  <c r="AI186" i="8"/>
  <c r="AB180" i="8"/>
  <c r="AB182" i="8"/>
  <c r="AB179" i="8"/>
  <c r="AB184" i="8"/>
  <c r="AB181" i="8"/>
  <c r="AB178" i="8"/>
  <c r="AB183" i="8"/>
  <c r="AC132" i="7"/>
  <c r="AC127" i="7"/>
  <c r="AC131" i="7"/>
  <c r="AC128" i="7"/>
  <c r="AC130" i="7"/>
  <c r="AC133" i="7"/>
  <c r="AC129" i="7"/>
  <c r="AB127" i="8"/>
  <c r="AB132" i="8"/>
  <c r="AB129" i="8"/>
  <c r="AB131" i="8"/>
  <c r="AB128" i="8"/>
  <c r="AB133" i="8"/>
  <c r="AB130" i="8"/>
  <c r="AM24" i="4"/>
  <c r="AM29" i="4" s="1"/>
  <c r="K191" i="12"/>
  <c r="K191" i="15"/>
  <c r="K140" i="9"/>
  <c r="K191" i="9"/>
  <c r="K191" i="4"/>
  <c r="K60" i="4" s="1"/>
  <c r="K191" i="18"/>
  <c r="K191" i="10"/>
  <c r="K191" i="21"/>
  <c r="K191" i="20"/>
  <c r="K191" i="23"/>
  <c r="K191" i="8"/>
  <c r="K60" i="8" s="1"/>
  <c r="K140" i="19"/>
  <c r="K191" i="19"/>
  <c r="K191" i="11"/>
  <c r="K191" i="14"/>
  <c r="AW112" i="6"/>
  <c r="AV127" i="6"/>
  <c r="K191" i="2"/>
  <c r="K191" i="17"/>
  <c r="Y170" i="5"/>
  <c r="Z119" i="5"/>
  <c r="AD167" i="6"/>
  <c r="AE166" i="6"/>
  <c r="AE163" i="6"/>
  <c r="AI165" i="16"/>
  <c r="AJ172" i="16"/>
  <c r="AM167" i="16"/>
  <c r="AB170" i="16"/>
  <c r="AA163" i="16"/>
  <c r="AH173" i="16"/>
  <c r="AH171" i="13"/>
  <c r="AH173" i="13"/>
  <c r="AE171" i="5"/>
  <c r="AD186" i="5"/>
  <c r="AB175" i="5"/>
  <c r="K76" i="22"/>
  <c r="K140" i="22" s="1"/>
  <c r="S76" i="2"/>
  <c r="S140" i="2" s="1"/>
  <c r="AA76" i="2"/>
  <c r="AA140" i="2" s="1"/>
  <c r="AI76" i="2"/>
  <c r="AI140" i="2" s="1"/>
  <c r="AQ76" i="2"/>
  <c r="AQ140" i="2" s="1"/>
  <c r="L76" i="2"/>
  <c r="L140" i="2" s="1"/>
  <c r="T76" i="2"/>
  <c r="T140" i="2" s="1"/>
  <c r="AB76" i="2"/>
  <c r="AB140" i="2" s="1"/>
  <c r="AJ76" i="2"/>
  <c r="AJ140" i="2" s="1"/>
  <c r="AR76" i="2"/>
  <c r="AR140" i="2" s="1"/>
  <c r="M76" i="2"/>
  <c r="M140" i="2" s="1"/>
  <c r="U76" i="2"/>
  <c r="U140" i="2" s="1"/>
  <c r="AC76" i="2"/>
  <c r="AC140" i="2" s="1"/>
  <c r="AK76" i="2"/>
  <c r="AK140" i="2" s="1"/>
  <c r="N76" i="2"/>
  <c r="N140" i="2" s="1"/>
  <c r="V76" i="2"/>
  <c r="V140" i="2" s="1"/>
  <c r="AD76" i="2"/>
  <c r="AD140" i="2" s="1"/>
  <c r="AL76" i="2"/>
  <c r="AL140" i="2" s="1"/>
  <c r="O76" i="2"/>
  <c r="O140" i="2" s="1"/>
  <c r="W76" i="2"/>
  <c r="W140" i="2" s="1"/>
  <c r="AE76" i="2"/>
  <c r="AE140" i="2" s="1"/>
  <c r="AM76" i="2"/>
  <c r="AM140" i="2" s="1"/>
  <c r="P76" i="2"/>
  <c r="P140" i="2" s="1"/>
  <c r="X76" i="2"/>
  <c r="X140" i="2" s="1"/>
  <c r="AF76" i="2"/>
  <c r="AF140" i="2" s="1"/>
  <c r="AN76" i="2"/>
  <c r="AN140" i="2" s="1"/>
  <c r="Q76" i="2"/>
  <c r="Q140" i="2" s="1"/>
  <c r="Y76" i="2"/>
  <c r="Y140" i="2" s="1"/>
  <c r="AG76" i="2"/>
  <c r="AG140" i="2" s="1"/>
  <c r="AO76" i="2"/>
  <c r="AO140" i="2" s="1"/>
  <c r="AH76" i="2"/>
  <c r="AH140" i="2" s="1"/>
  <c r="Z76" i="2"/>
  <c r="Z140" i="2" s="1"/>
  <c r="AP76" i="2"/>
  <c r="AP140" i="2" s="1"/>
  <c r="R76" i="2"/>
  <c r="R140" i="2" s="1"/>
  <c r="K191" i="5"/>
  <c r="K60" i="5" s="1"/>
  <c r="O76" i="5"/>
  <c r="W76" i="5"/>
  <c r="AE76" i="5"/>
  <c r="AM76" i="5"/>
  <c r="Q76" i="5"/>
  <c r="Y76" i="5"/>
  <c r="AG76" i="5"/>
  <c r="AO76" i="5"/>
  <c r="R76" i="5"/>
  <c r="Z76" i="5"/>
  <c r="AH76" i="5"/>
  <c r="AP76" i="5"/>
  <c r="S76" i="5"/>
  <c r="AA76" i="5"/>
  <c r="AI76" i="5"/>
  <c r="AQ76" i="5"/>
  <c r="L76" i="5"/>
  <c r="T76" i="5"/>
  <c r="AB76" i="5"/>
  <c r="AJ76" i="5"/>
  <c r="AR76" i="5"/>
  <c r="M76" i="5"/>
  <c r="U76" i="5"/>
  <c r="AC76" i="5"/>
  <c r="AK76" i="5"/>
  <c r="N76" i="5"/>
  <c r="V76" i="5"/>
  <c r="AD76" i="5"/>
  <c r="AL76" i="5"/>
  <c r="X76" i="5"/>
  <c r="AF76" i="5"/>
  <c r="AN76" i="5"/>
  <c r="P76" i="5"/>
  <c r="R76" i="6"/>
  <c r="Z76" i="6"/>
  <c r="AH76" i="6"/>
  <c r="AP76" i="6"/>
  <c r="AX76" i="6"/>
  <c r="BF76" i="6"/>
  <c r="L76" i="6"/>
  <c r="T76" i="6"/>
  <c r="AB76" i="6"/>
  <c r="AJ76" i="6"/>
  <c r="AZ76" i="6"/>
  <c r="BH76" i="6"/>
  <c r="M76" i="6"/>
  <c r="U76" i="6"/>
  <c r="AC76" i="6"/>
  <c r="AK76" i="6"/>
  <c r="BA76" i="6"/>
  <c r="BI76" i="6"/>
  <c r="N76" i="6"/>
  <c r="V76" i="6"/>
  <c r="AD76" i="6"/>
  <c r="AL76" i="6"/>
  <c r="BB76" i="6"/>
  <c r="BJ76" i="6"/>
  <c r="O76" i="6"/>
  <c r="W76" i="6"/>
  <c r="AE76" i="6"/>
  <c r="AM76" i="6"/>
  <c r="BC76" i="6"/>
  <c r="BK76" i="6"/>
  <c r="P76" i="6"/>
  <c r="X76" i="6"/>
  <c r="AF76" i="6"/>
  <c r="AN76" i="6"/>
  <c r="AV76" i="6"/>
  <c r="BD76" i="6"/>
  <c r="BL76" i="6"/>
  <c r="Q76" i="6"/>
  <c r="Y76" i="6"/>
  <c r="AG76" i="6"/>
  <c r="AO76" i="6"/>
  <c r="AW76" i="6"/>
  <c r="BE76" i="6"/>
  <c r="AI76" i="6"/>
  <c r="AY76" i="6"/>
  <c r="BG76" i="6"/>
  <c r="AA76" i="6"/>
  <c r="S76" i="6"/>
  <c r="P76" i="8"/>
  <c r="X76" i="8"/>
  <c r="AF76" i="8"/>
  <c r="AN76" i="8"/>
  <c r="R76" i="8"/>
  <c r="Z76" i="8"/>
  <c r="AH76" i="8"/>
  <c r="AP76" i="8"/>
  <c r="S76" i="8"/>
  <c r="AA76" i="8"/>
  <c r="AI76" i="8"/>
  <c r="AQ76" i="8"/>
  <c r="L76" i="8"/>
  <c r="T76" i="8"/>
  <c r="AB76" i="8"/>
  <c r="AJ76" i="8"/>
  <c r="AR76" i="8"/>
  <c r="M76" i="8"/>
  <c r="U76" i="8"/>
  <c r="AC76" i="8"/>
  <c r="AK76" i="8"/>
  <c r="N76" i="8"/>
  <c r="V76" i="8"/>
  <c r="AD76" i="8"/>
  <c r="AL76" i="8"/>
  <c r="O76" i="8"/>
  <c r="W76" i="8"/>
  <c r="AE76" i="8"/>
  <c r="AM76" i="8"/>
  <c r="Q76" i="8"/>
  <c r="Y76" i="8"/>
  <c r="AG76" i="8"/>
  <c r="AO76" i="8"/>
  <c r="S76" i="9"/>
  <c r="AA76" i="9"/>
  <c r="AI76" i="9"/>
  <c r="AQ76" i="9"/>
  <c r="M76" i="9"/>
  <c r="U76" i="9"/>
  <c r="AC76" i="9"/>
  <c r="AK76" i="9"/>
  <c r="N76" i="9"/>
  <c r="V76" i="9"/>
  <c r="AD76" i="9"/>
  <c r="AL76" i="9"/>
  <c r="O76" i="9"/>
  <c r="W76" i="9"/>
  <c r="AE76" i="9"/>
  <c r="AM76" i="9"/>
  <c r="P76" i="9"/>
  <c r="X76" i="9"/>
  <c r="AF76" i="9"/>
  <c r="AN76" i="9"/>
  <c r="Q76" i="9"/>
  <c r="Y76" i="9"/>
  <c r="AG76" i="9"/>
  <c r="AO76" i="9"/>
  <c r="AH76" i="9"/>
  <c r="AB76" i="9"/>
  <c r="AJ76" i="9"/>
  <c r="AP76" i="9"/>
  <c r="L76" i="9"/>
  <c r="AR76" i="9"/>
  <c r="R76" i="9"/>
  <c r="T76" i="9"/>
  <c r="Z76" i="9"/>
  <c r="N76" i="10"/>
  <c r="V76" i="10"/>
  <c r="AD76" i="10"/>
  <c r="AL76" i="10"/>
  <c r="P76" i="10"/>
  <c r="X76" i="10"/>
  <c r="AF76" i="10"/>
  <c r="AN76" i="10"/>
  <c r="Q76" i="10"/>
  <c r="Y76" i="10"/>
  <c r="AG76" i="10"/>
  <c r="AO76" i="10"/>
  <c r="R76" i="10"/>
  <c r="Z76" i="10"/>
  <c r="AH76" i="10"/>
  <c r="AP76" i="10"/>
  <c r="S76" i="10"/>
  <c r="AA76" i="10"/>
  <c r="AI76" i="10"/>
  <c r="AQ76" i="10"/>
  <c r="L76" i="10"/>
  <c r="T76" i="10"/>
  <c r="AB76" i="10"/>
  <c r="AJ76" i="10"/>
  <c r="AR76" i="10"/>
  <c r="M76" i="10"/>
  <c r="O76" i="10"/>
  <c r="U76" i="10"/>
  <c r="W76" i="10"/>
  <c r="AC76" i="10"/>
  <c r="AE76" i="10"/>
  <c r="AK76" i="10"/>
  <c r="AM76" i="10"/>
  <c r="Q76" i="11"/>
  <c r="Y76" i="11"/>
  <c r="AG76" i="11"/>
  <c r="AO76" i="11"/>
  <c r="S76" i="11"/>
  <c r="AA76" i="11"/>
  <c r="AI76" i="11"/>
  <c r="AQ76" i="11"/>
  <c r="L76" i="11"/>
  <c r="T76" i="11"/>
  <c r="AB76" i="11"/>
  <c r="AJ76" i="11"/>
  <c r="AR76" i="11"/>
  <c r="M76" i="11"/>
  <c r="U76" i="11"/>
  <c r="AC76" i="11"/>
  <c r="AK76" i="11"/>
  <c r="N76" i="11"/>
  <c r="V76" i="11"/>
  <c r="AD76" i="11"/>
  <c r="AL76" i="11"/>
  <c r="O76" i="11"/>
  <c r="W76" i="11"/>
  <c r="AE76" i="11"/>
  <c r="AM76" i="11"/>
  <c r="X76" i="11"/>
  <c r="Z76" i="11"/>
  <c r="AF76" i="11"/>
  <c r="AH76" i="11"/>
  <c r="AN76" i="11"/>
  <c r="AP76" i="11"/>
  <c r="P76" i="11"/>
  <c r="R76" i="11"/>
  <c r="L76" i="12"/>
  <c r="T76" i="12"/>
  <c r="AB76" i="12"/>
  <c r="AJ76" i="12"/>
  <c r="AR76" i="12"/>
  <c r="N76" i="12"/>
  <c r="V76" i="12"/>
  <c r="AD76" i="12"/>
  <c r="AL76" i="12"/>
  <c r="O76" i="12"/>
  <c r="W76" i="12"/>
  <c r="AE76" i="12"/>
  <c r="AM76" i="12"/>
  <c r="P76" i="12"/>
  <c r="X76" i="12"/>
  <c r="AF76" i="12"/>
  <c r="AN76" i="12"/>
  <c r="Q76" i="12"/>
  <c r="Y76" i="12"/>
  <c r="AG76" i="12"/>
  <c r="AO76" i="12"/>
  <c r="R76" i="12"/>
  <c r="Z76" i="12"/>
  <c r="AH76" i="12"/>
  <c r="AP76" i="12"/>
  <c r="AI76" i="12"/>
  <c r="AK76" i="12"/>
  <c r="AQ76" i="12"/>
  <c r="M76" i="12"/>
  <c r="S76" i="12"/>
  <c r="U76" i="12"/>
  <c r="AC76" i="12"/>
  <c r="AA76" i="12"/>
  <c r="O76" i="13"/>
  <c r="W76" i="13"/>
  <c r="AE76" i="13"/>
  <c r="AM76" i="13"/>
  <c r="Q76" i="13"/>
  <c r="Y76" i="13"/>
  <c r="AG76" i="13"/>
  <c r="AO76" i="13"/>
  <c r="R76" i="13"/>
  <c r="Z76" i="13"/>
  <c r="AH76" i="13"/>
  <c r="AP76" i="13"/>
  <c r="S76" i="13"/>
  <c r="AA76" i="13"/>
  <c r="AI76" i="13"/>
  <c r="AQ76" i="13"/>
  <c r="L76" i="13"/>
  <c r="T76" i="13"/>
  <c r="AB76" i="13"/>
  <c r="AJ76" i="13"/>
  <c r="AR76" i="13"/>
  <c r="M76" i="13"/>
  <c r="U76" i="13"/>
  <c r="AC76" i="13"/>
  <c r="AK76" i="13"/>
  <c r="N76" i="13"/>
  <c r="AN76" i="13"/>
  <c r="P76" i="13"/>
  <c r="V76" i="13"/>
  <c r="X76" i="13"/>
  <c r="AD76" i="13"/>
  <c r="AF76" i="13"/>
  <c r="AL76" i="13"/>
  <c r="R76" i="14"/>
  <c r="Z76" i="14"/>
  <c r="AH76" i="14"/>
  <c r="AP76" i="14"/>
  <c r="L76" i="14"/>
  <c r="T76" i="14"/>
  <c r="AB76" i="14"/>
  <c r="AJ76" i="14"/>
  <c r="M76" i="14"/>
  <c r="U76" i="14"/>
  <c r="AC76" i="14"/>
  <c r="N76" i="14"/>
  <c r="V76" i="14"/>
  <c r="AD76" i="14"/>
  <c r="AL76" i="14"/>
  <c r="O76" i="14"/>
  <c r="W76" i="14"/>
  <c r="AE76" i="14"/>
  <c r="AM76" i="14"/>
  <c r="P76" i="14"/>
  <c r="X76" i="14"/>
  <c r="AF76" i="14"/>
  <c r="AN76" i="14"/>
  <c r="Y76" i="14"/>
  <c r="AA76" i="14"/>
  <c r="AG76" i="14"/>
  <c r="AI76" i="14"/>
  <c r="AK76" i="14"/>
  <c r="AO76" i="14"/>
  <c r="S76" i="14"/>
  <c r="Q76" i="14"/>
  <c r="AQ76" i="14"/>
  <c r="AR76" i="14"/>
  <c r="R76" i="15"/>
  <c r="Z76" i="15"/>
  <c r="AH76" i="15"/>
  <c r="AP76" i="15"/>
  <c r="S76" i="15"/>
  <c r="AA76" i="15"/>
  <c r="AI76" i="15"/>
  <c r="AQ76" i="15"/>
  <c r="P76" i="15"/>
  <c r="AB76" i="15"/>
  <c r="AL76" i="15"/>
  <c r="Q76" i="15"/>
  <c r="AC76" i="15"/>
  <c r="AM76" i="15"/>
  <c r="T76" i="15"/>
  <c r="AD76" i="15"/>
  <c r="AN76" i="15"/>
  <c r="U76" i="15"/>
  <c r="AE76" i="15"/>
  <c r="AO76" i="15"/>
  <c r="L76" i="15"/>
  <c r="V76" i="15"/>
  <c r="AF76" i="15"/>
  <c r="AR76" i="15"/>
  <c r="M76" i="15"/>
  <c r="W76" i="15"/>
  <c r="AG76" i="15"/>
  <c r="O76" i="15"/>
  <c r="N76" i="15"/>
  <c r="X76" i="15"/>
  <c r="AJ76" i="15"/>
  <c r="Y76" i="15"/>
  <c r="AK76" i="15"/>
  <c r="M76" i="16"/>
  <c r="U76" i="16"/>
  <c r="AC76" i="16"/>
  <c r="AK76" i="16"/>
  <c r="N76" i="16"/>
  <c r="V76" i="16"/>
  <c r="AD76" i="16"/>
  <c r="AL76" i="16"/>
  <c r="Q76" i="16"/>
  <c r="AA76" i="16"/>
  <c r="AM76" i="16"/>
  <c r="R76" i="16"/>
  <c r="AB76" i="16"/>
  <c r="AN76" i="16"/>
  <c r="S76" i="16"/>
  <c r="AE76" i="16"/>
  <c r="AO76" i="16"/>
  <c r="T76" i="16"/>
  <c r="AF76" i="16"/>
  <c r="AP76" i="16"/>
  <c r="W76" i="16"/>
  <c r="AG76" i="16"/>
  <c r="AQ76" i="16"/>
  <c r="L76" i="16"/>
  <c r="X76" i="16"/>
  <c r="AH76" i="16"/>
  <c r="O76" i="16"/>
  <c r="Y76" i="16"/>
  <c r="AI76" i="16"/>
  <c r="P76" i="16"/>
  <c r="Z76" i="16"/>
  <c r="AJ76" i="16"/>
  <c r="N76" i="17"/>
  <c r="V76" i="17"/>
  <c r="AD76" i="17"/>
  <c r="AL76" i="17"/>
  <c r="O76" i="17"/>
  <c r="W76" i="17"/>
  <c r="AE76" i="17"/>
  <c r="AM76" i="17"/>
  <c r="P76" i="17"/>
  <c r="X76" i="17"/>
  <c r="AF76" i="17"/>
  <c r="AN76" i="17"/>
  <c r="Q76" i="17"/>
  <c r="Y76" i="17"/>
  <c r="AG76" i="17"/>
  <c r="AO76" i="17"/>
  <c r="R76" i="17"/>
  <c r="Z76" i="17"/>
  <c r="AH76" i="17"/>
  <c r="AP76" i="17"/>
  <c r="S76" i="17"/>
  <c r="AA76" i="17"/>
  <c r="AI76" i="17"/>
  <c r="AQ76" i="17"/>
  <c r="L76" i="17"/>
  <c r="T76" i="17"/>
  <c r="AB76" i="17"/>
  <c r="AJ76" i="17"/>
  <c r="AR76" i="17"/>
  <c r="M76" i="17"/>
  <c r="U76" i="17"/>
  <c r="AC76" i="17"/>
  <c r="AK76" i="17"/>
  <c r="Q76" i="18"/>
  <c r="Y76" i="18"/>
  <c r="AG76" i="18"/>
  <c r="AO76" i="18"/>
  <c r="R76" i="18"/>
  <c r="Z76" i="18"/>
  <c r="AH76" i="18"/>
  <c r="AP76" i="18"/>
  <c r="S76" i="18"/>
  <c r="AA76" i="18"/>
  <c r="AI76" i="18"/>
  <c r="AQ76" i="18"/>
  <c r="L76" i="18"/>
  <c r="T76" i="18"/>
  <c r="AB76" i="18"/>
  <c r="AJ76" i="18"/>
  <c r="AR76" i="18"/>
  <c r="M76" i="18"/>
  <c r="U76" i="18"/>
  <c r="AC76" i="18"/>
  <c r="AK76" i="18"/>
  <c r="N76" i="18"/>
  <c r="V76" i="18"/>
  <c r="AD76" i="18"/>
  <c r="AL76" i="18"/>
  <c r="O76" i="18"/>
  <c r="W76" i="18"/>
  <c r="AE76" i="18"/>
  <c r="AM76" i="18"/>
  <c r="AF76" i="18"/>
  <c r="AN76" i="18"/>
  <c r="P76" i="18"/>
  <c r="X76" i="18"/>
  <c r="L76" i="19"/>
  <c r="T76" i="19"/>
  <c r="AB76" i="19"/>
  <c r="AJ76" i="19"/>
  <c r="AR76" i="19"/>
  <c r="M76" i="19"/>
  <c r="U76" i="19"/>
  <c r="AC76" i="19"/>
  <c r="AK76" i="19"/>
  <c r="N76" i="19"/>
  <c r="V76" i="19"/>
  <c r="AD76" i="19"/>
  <c r="AL76" i="19"/>
  <c r="O76" i="19"/>
  <c r="W76" i="19"/>
  <c r="AE76" i="19"/>
  <c r="AM76" i="19"/>
  <c r="P76" i="19"/>
  <c r="X76" i="19"/>
  <c r="AF76" i="19"/>
  <c r="AN76" i="19"/>
  <c r="Q76" i="19"/>
  <c r="Y76" i="19"/>
  <c r="AG76" i="19"/>
  <c r="AO76" i="19"/>
  <c r="R76" i="19"/>
  <c r="Z76" i="19"/>
  <c r="AH76" i="19"/>
  <c r="AP76" i="19"/>
  <c r="AQ76" i="19"/>
  <c r="AI76" i="19"/>
  <c r="AA76" i="19"/>
  <c r="S76" i="19"/>
  <c r="O76" i="20"/>
  <c r="W76" i="20"/>
  <c r="AE76" i="20"/>
  <c r="AM76" i="20"/>
  <c r="P76" i="20"/>
  <c r="X76" i="20"/>
  <c r="AF76" i="20"/>
  <c r="AN76" i="20"/>
  <c r="Q76" i="20"/>
  <c r="Y76" i="20"/>
  <c r="AG76" i="20"/>
  <c r="AO76" i="20"/>
  <c r="R76" i="20"/>
  <c r="Z76" i="20"/>
  <c r="AH76" i="20"/>
  <c r="AP76" i="20"/>
  <c r="S76" i="20"/>
  <c r="AA76" i="20"/>
  <c r="AI76" i="20"/>
  <c r="AQ76" i="20"/>
  <c r="L76" i="20"/>
  <c r="T76" i="20"/>
  <c r="AB76" i="20"/>
  <c r="AJ76" i="20"/>
  <c r="AR76" i="20"/>
  <c r="M76" i="20"/>
  <c r="U76" i="20"/>
  <c r="AC76" i="20"/>
  <c r="AK76" i="20"/>
  <c r="AL76" i="20"/>
  <c r="N76" i="20"/>
  <c r="V76" i="20"/>
  <c r="AD76" i="20"/>
  <c r="R76" i="21"/>
  <c r="Z76" i="21"/>
  <c r="AH76" i="21"/>
  <c r="AP76" i="21"/>
  <c r="S76" i="21"/>
  <c r="AA76" i="21"/>
  <c r="AI76" i="21"/>
  <c r="AQ76" i="21"/>
  <c r="L76" i="21"/>
  <c r="T76" i="21"/>
  <c r="AB76" i="21"/>
  <c r="AJ76" i="21"/>
  <c r="AR76" i="21"/>
  <c r="M76" i="21"/>
  <c r="U76" i="21"/>
  <c r="AC76" i="21"/>
  <c r="AK76" i="21"/>
  <c r="N76" i="21"/>
  <c r="V76" i="21"/>
  <c r="AD76" i="21"/>
  <c r="AL76" i="21"/>
  <c r="O76" i="21"/>
  <c r="W76" i="21"/>
  <c r="AE76" i="21"/>
  <c r="AM76" i="21"/>
  <c r="P76" i="21"/>
  <c r="X76" i="21"/>
  <c r="AF76" i="21"/>
  <c r="AN76" i="21"/>
  <c r="Q76" i="21"/>
  <c r="Y76" i="21"/>
  <c r="AG76" i="21"/>
  <c r="AO76" i="21"/>
  <c r="M76" i="22"/>
  <c r="M191" i="22" s="1"/>
  <c r="U76" i="22"/>
  <c r="AC76" i="22"/>
  <c r="AK76" i="22"/>
  <c r="N76" i="22"/>
  <c r="V76" i="22"/>
  <c r="AD76" i="22"/>
  <c r="AL76" i="22"/>
  <c r="O76" i="22"/>
  <c r="W76" i="22"/>
  <c r="AE76" i="22"/>
  <c r="AM76" i="22"/>
  <c r="P76" i="22"/>
  <c r="X76" i="22"/>
  <c r="AF76" i="22"/>
  <c r="AN76" i="22"/>
  <c r="Q76" i="22"/>
  <c r="Y76" i="22"/>
  <c r="AG76" i="22"/>
  <c r="AO76" i="22"/>
  <c r="R76" i="22"/>
  <c r="Z76" i="22"/>
  <c r="AH76" i="22"/>
  <c r="AP76" i="22"/>
  <c r="S76" i="22"/>
  <c r="AA76" i="22"/>
  <c r="AI76" i="22"/>
  <c r="AQ76" i="22"/>
  <c r="L76" i="22"/>
  <c r="L140" i="22" s="1"/>
  <c r="T76" i="22"/>
  <c r="AB76" i="22"/>
  <c r="AJ76" i="22"/>
  <c r="AR76" i="22"/>
  <c r="D76" i="2"/>
  <c r="D76" i="4"/>
  <c r="D76" i="5"/>
  <c r="D76" i="6"/>
  <c r="D76" i="7"/>
  <c r="D76" i="8"/>
  <c r="D76" i="9"/>
  <c r="D76" i="10"/>
  <c r="D76" i="11"/>
  <c r="D76" i="12"/>
  <c r="D76" i="13"/>
  <c r="D76" i="14"/>
  <c r="D76" i="15"/>
  <c r="D76" i="16"/>
  <c r="D76" i="17"/>
  <c r="D76" i="18"/>
  <c r="D76" i="19"/>
  <c r="D76" i="20"/>
  <c r="D76" i="21"/>
  <c r="D76" i="22"/>
  <c r="D76" i="23"/>
  <c r="E76" i="2"/>
  <c r="E191" i="2" s="1"/>
  <c r="F76" i="2"/>
  <c r="F191" i="2" s="1"/>
  <c r="J76" i="2"/>
  <c r="J191" i="2" s="1"/>
  <c r="G76" i="2"/>
  <c r="G191" i="2" s="1"/>
  <c r="H76" i="2"/>
  <c r="H191" i="2" s="1"/>
  <c r="I76" i="2"/>
  <c r="I191" i="2" s="1"/>
  <c r="E76" i="4"/>
  <c r="E191" i="4" s="1"/>
  <c r="F76" i="4"/>
  <c r="F191" i="4" s="1"/>
  <c r="G76" i="4"/>
  <c r="G191" i="4" s="1"/>
  <c r="H76" i="4"/>
  <c r="H191" i="4" s="1"/>
  <c r="I76" i="4"/>
  <c r="I191" i="4" s="1"/>
  <c r="J76" i="4"/>
  <c r="J191" i="4" s="1"/>
  <c r="I76" i="5"/>
  <c r="J76" i="5"/>
  <c r="J191" i="5" s="1"/>
  <c r="J60" i="5" s="1"/>
  <c r="E76" i="5"/>
  <c r="F76" i="5"/>
  <c r="G76" i="5"/>
  <c r="H76" i="5"/>
  <c r="E76" i="6"/>
  <c r="F76" i="6"/>
  <c r="G76" i="6"/>
  <c r="H76" i="6"/>
  <c r="I76" i="6"/>
  <c r="J76" i="6"/>
  <c r="I76" i="7"/>
  <c r="I191" i="7" s="1"/>
  <c r="J76" i="7"/>
  <c r="E76" i="7"/>
  <c r="E191" i="7" s="1"/>
  <c r="F76" i="7"/>
  <c r="F191" i="7" s="1"/>
  <c r="G76" i="7"/>
  <c r="G191" i="7" s="1"/>
  <c r="H76" i="7"/>
  <c r="H191" i="7" s="1"/>
  <c r="E76" i="8"/>
  <c r="E191" i="8" s="1"/>
  <c r="F76" i="8"/>
  <c r="F191" i="8" s="1"/>
  <c r="G76" i="8"/>
  <c r="G191" i="8" s="1"/>
  <c r="H76" i="8"/>
  <c r="H191" i="8" s="1"/>
  <c r="I76" i="8"/>
  <c r="I191" i="8" s="1"/>
  <c r="J76" i="8"/>
  <c r="J191" i="8" s="1"/>
  <c r="I76" i="9"/>
  <c r="I191" i="9" s="1"/>
  <c r="J76" i="9"/>
  <c r="J191" i="9" s="1"/>
  <c r="E76" i="9"/>
  <c r="E191" i="9" s="1"/>
  <c r="F76" i="9"/>
  <c r="F191" i="9" s="1"/>
  <c r="G76" i="9"/>
  <c r="G191" i="9" s="1"/>
  <c r="H76" i="9"/>
  <c r="H191" i="9" s="1"/>
  <c r="E76" i="10"/>
  <c r="F76" i="10"/>
  <c r="G76" i="10"/>
  <c r="H76" i="10"/>
  <c r="I76" i="10"/>
  <c r="J76" i="10"/>
  <c r="I76" i="11"/>
  <c r="J76" i="11"/>
  <c r="E76" i="11"/>
  <c r="E191" i="11" s="1"/>
  <c r="F76" i="11"/>
  <c r="F191" i="11" s="1"/>
  <c r="G76" i="11"/>
  <c r="G191" i="11" s="1"/>
  <c r="H76" i="11"/>
  <c r="H191" i="11" s="1"/>
  <c r="E76" i="12"/>
  <c r="E191" i="12" s="1"/>
  <c r="F76" i="12"/>
  <c r="F191" i="12" s="1"/>
  <c r="G76" i="12"/>
  <c r="G191" i="12" s="1"/>
  <c r="H76" i="12"/>
  <c r="H191" i="12" s="1"/>
  <c r="I76" i="12"/>
  <c r="I191" i="12" s="1"/>
  <c r="J76" i="12"/>
  <c r="J191" i="12" s="1"/>
  <c r="I76" i="13"/>
  <c r="J76" i="13"/>
  <c r="E76" i="13"/>
  <c r="F76" i="13"/>
  <c r="G76" i="13"/>
  <c r="H76" i="13"/>
  <c r="E76" i="14"/>
  <c r="E191" i="14" s="1"/>
  <c r="F76" i="14"/>
  <c r="F191" i="14" s="1"/>
  <c r="G76" i="14"/>
  <c r="G191" i="14" s="1"/>
  <c r="H76" i="14"/>
  <c r="H191" i="14" s="1"/>
  <c r="I76" i="14"/>
  <c r="I191" i="14" s="1"/>
  <c r="J76" i="14"/>
  <c r="J191" i="14" s="1"/>
  <c r="I76" i="15"/>
  <c r="I191" i="15" s="1"/>
  <c r="J76" i="15"/>
  <c r="J191" i="15" s="1"/>
  <c r="E76" i="15"/>
  <c r="E191" i="15" s="1"/>
  <c r="F76" i="15"/>
  <c r="F191" i="15" s="1"/>
  <c r="G76" i="15"/>
  <c r="G191" i="15" s="1"/>
  <c r="H76" i="15"/>
  <c r="H191" i="15" s="1"/>
  <c r="J76" i="16"/>
  <c r="E76" i="16"/>
  <c r="F76" i="16"/>
  <c r="G76" i="16"/>
  <c r="H76" i="16"/>
  <c r="I76" i="16"/>
  <c r="F76" i="17"/>
  <c r="F191" i="17" s="1"/>
  <c r="G76" i="17"/>
  <c r="G191" i="17" s="1"/>
  <c r="H76" i="17"/>
  <c r="H191" i="17" s="1"/>
  <c r="I76" i="17"/>
  <c r="I191" i="17" s="1"/>
  <c r="J76" i="17"/>
  <c r="J191" i="17" s="1"/>
  <c r="E76" i="17"/>
  <c r="E191" i="17" s="1"/>
  <c r="J76" i="18"/>
  <c r="J191" i="18" s="1"/>
  <c r="E76" i="18"/>
  <c r="E191" i="18" s="1"/>
  <c r="F76" i="18"/>
  <c r="F191" i="18" s="1"/>
  <c r="G76" i="18"/>
  <c r="G191" i="18" s="1"/>
  <c r="H76" i="18"/>
  <c r="H191" i="18" s="1"/>
  <c r="I76" i="18"/>
  <c r="I191" i="18" s="1"/>
  <c r="F76" i="19"/>
  <c r="F191" i="19" s="1"/>
  <c r="G76" i="19"/>
  <c r="G191" i="19" s="1"/>
  <c r="H76" i="19"/>
  <c r="H191" i="19" s="1"/>
  <c r="I76" i="19"/>
  <c r="I191" i="19" s="1"/>
  <c r="J76" i="19"/>
  <c r="J191" i="19" s="1"/>
  <c r="E76" i="19"/>
  <c r="E191" i="19" s="1"/>
  <c r="J76" i="20"/>
  <c r="J191" i="20" s="1"/>
  <c r="E76" i="20"/>
  <c r="E191" i="20" s="1"/>
  <c r="F76" i="20"/>
  <c r="F191" i="20" s="1"/>
  <c r="G76" i="20"/>
  <c r="G191" i="20" s="1"/>
  <c r="H76" i="20"/>
  <c r="H191" i="20" s="1"/>
  <c r="I76" i="20"/>
  <c r="I191" i="20" s="1"/>
  <c r="F76" i="21"/>
  <c r="F191" i="21" s="1"/>
  <c r="G76" i="21"/>
  <c r="G191" i="21" s="1"/>
  <c r="H76" i="21"/>
  <c r="H191" i="21" s="1"/>
  <c r="I76" i="21"/>
  <c r="I191" i="21" s="1"/>
  <c r="J76" i="21"/>
  <c r="J191" i="21" s="1"/>
  <c r="E76" i="21"/>
  <c r="E191" i="21" s="1"/>
  <c r="E76" i="22"/>
  <c r="F76" i="22"/>
  <c r="G76" i="22"/>
  <c r="I76" i="22"/>
  <c r="J76" i="22"/>
  <c r="J191" i="22" s="1"/>
  <c r="J60" i="22" s="1"/>
  <c r="H76" i="22"/>
  <c r="G76" i="23"/>
  <c r="G191" i="23" s="1"/>
  <c r="E76" i="23"/>
  <c r="E191" i="23" s="1"/>
  <c r="F76" i="23"/>
  <c r="F191" i="23" s="1"/>
  <c r="H76" i="23"/>
  <c r="H191" i="23" s="1"/>
  <c r="I76" i="23"/>
  <c r="I191" i="23" s="1"/>
  <c r="J76" i="23"/>
  <c r="J191" i="23" s="1"/>
  <c r="BL24" i="6"/>
  <c r="BD24" i="6"/>
  <c r="AV24" i="6"/>
  <c r="AN24" i="6"/>
  <c r="AF24" i="6"/>
  <c r="X24" i="6"/>
  <c r="P24" i="6"/>
  <c r="H24" i="6"/>
  <c r="H28" i="6" s="1"/>
  <c r="H191" i="6" s="1"/>
  <c r="H60" i="6" s="1"/>
  <c r="AS23" i="6"/>
  <c r="AK23" i="6"/>
  <c r="AC23" i="6"/>
  <c r="U23" i="6"/>
  <c r="U27" i="6" s="1"/>
  <c r="M23" i="6"/>
  <c r="M27" i="6" s="1"/>
  <c r="E23" i="6"/>
  <c r="E27" i="6" s="1"/>
  <c r="I24" i="6"/>
  <c r="I28" i="6" s="1"/>
  <c r="BK24" i="6"/>
  <c r="BC24" i="6"/>
  <c r="AU24" i="6"/>
  <c r="AM24" i="6"/>
  <c r="AE24" i="6"/>
  <c r="W24" i="6"/>
  <c r="O24" i="6"/>
  <c r="O28" i="6" s="1"/>
  <c r="G24" i="6"/>
  <c r="G28" i="6" s="1"/>
  <c r="G191" i="6" s="1"/>
  <c r="G60" i="6" s="1"/>
  <c r="AR23" i="6"/>
  <c r="AJ23" i="6"/>
  <c r="AB23" i="6"/>
  <c r="T23" i="6"/>
  <c r="T27" i="6" s="1"/>
  <c r="L23" i="6"/>
  <c r="L27" i="6" s="1"/>
  <c r="D23" i="6"/>
  <c r="D27" i="6" s="1"/>
  <c r="Q24" i="6"/>
  <c r="V23" i="6"/>
  <c r="V27" i="6" s="1"/>
  <c r="BJ24" i="6"/>
  <c r="BB24" i="6"/>
  <c r="AT24" i="6"/>
  <c r="AL24" i="6"/>
  <c r="AD24" i="6"/>
  <c r="V24" i="6"/>
  <c r="N24" i="6"/>
  <c r="N28" i="6" s="1"/>
  <c r="F24" i="6"/>
  <c r="F28" i="6" s="1"/>
  <c r="AQ23" i="6"/>
  <c r="AI23" i="6"/>
  <c r="AA23" i="6"/>
  <c r="S23" i="6"/>
  <c r="S27" i="6" s="1"/>
  <c r="K23" i="6"/>
  <c r="K27" i="6" s="1"/>
  <c r="AG24" i="6"/>
  <c r="F23" i="6"/>
  <c r="F27" i="6" s="1"/>
  <c r="BI24" i="6"/>
  <c r="BA24" i="6"/>
  <c r="AS24" i="6"/>
  <c r="AK24" i="6"/>
  <c r="AC24" i="6"/>
  <c r="U24" i="6"/>
  <c r="M24" i="6"/>
  <c r="M28" i="6" s="1"/>
  <c r="E24" i="6"/>
  <c r="AP23" i="6"/>
  <c r="AH23" i="6"/>
  <c r="Z23" i="6"/>
  <c r="R23" i="6"/>
  <c r="R27" i="6" s="1"/>
  <c r="J23" i="6"/>
  <c r="J27" i="6" s="1"/>
  <c r="Y24" i="6"/>
  <c r="AL23" i="6"/>
  <c r="BH24" i="6"/>
  <c r="AZ24" i="6"/>
  <c r="AR24" i="6"/>
  <c r="AJ24" i="6"/>
  <c r="AB24" i="6"/>
  <c r="T24" i="6"/>
  <c r="L24" i="6"/>
  <c r="L28" i="6" s="1"/>
  <c r="D24" i="6"/>
  <c r="D28" i="6" s="1"/>
  <c r="AO23" i="6"/>
  <c r="AG23" i="6"/>
  <c r="Y23" i="6"/>
  <c r="Q23" i="6"/>
  <c r="Q27" i="6" s="1"/>
  <c r="I23" i="6"/>
  <c r="I27" i="6" s="1"/>
  <c r="AO24" i="6"/>
  <c r="AD23" i="6"/>
  <c r="BG24" i="6"/>
  <c r="AY24" i="6"/>
  <c r="AQ24" i="6"/>
  <c r="AI24" i="6"/>
  <c r="AA24" i="6"/>
  <c r="S24" i="6"/>
  <c r="K24" i="6"/>
  <c r="K28" i="6" s="1"/>
  <c r="AN23" i="6"/>
  <c r="AF23" i="6"/>
  <c r="X23" i="6"/>
  <c r="X27" i="6" s="1"/>
  <c r="P23" i="6"/>
  <c r="P27" i="6" s="1"/>
  <c r="H23" i="6"/>
  <c r="H27" i="6" s="1"/>
  <c r="AW24" i="6"/>
  <c r="N23" i="6"/>
  <c r="N27" i="6" s="1"/>
  <c r="BF24" i="6"/>
  <c r="AX24" i="6"/>
  <c r="AP24" i="6"/>
  <c r="AH24" i="6"/>
  <c r="Z24" i="6"/>
  <c r="R24" i="6"/>
  <c r="J24" i="6"/>
  <c r="J28" i="6" s="1"/>
  <c r="AM23" i="6"/>
  <c r="AE23" i="6"/>
  <c r="W23" i="6"/>
  <c r="W27" i="6" s="1"/>
  <c r="W134" i="6" s="1"/>
  <c r="O23" i="6"/>
  <c r="O27" i="6" s="1"/>
  <c r="G23" i="6"/>
  <c r="G27" i="6" s="1"/>
  <c r="BE24" i="6"/>
  <c r="D28" i="5"/>
  <c r="D191" i="5" s="1"/>
  <c r="D60" i="5" s="1"/>
  <c r="E27" i="5"/>
  <c r="I28" i="5"/>
  <c r="F27" i="5"/>
  <c r="G27" i="5"/>
  <c r="H27" i="5"/>
  <c r="I27" i="5"/>
  <c r="E28" i="5"/>
  <c r="J27" i="5"/>
  <c r="F28" i="5"/>
  <c r="G28" i="5"/>
  <c r="H28" i="5"/>
  <c r="K140" i="5"/>
  <c r="D28" i="11"/>
  <c r="E28" i="11"/>
  <c r="F28" i="11"/>
  <c r="G28" i="11"/>
  <c r="H28" i="11"/>
  <c r="E27" i="11"/>
  <c r="F27" i="11"/>
  <c r="G27" i="11"/>
  <c r="H27" i="11"/>
  <c r="K191" i="16"/>
  <c r="K60" i="16" s="1"/>
  <c r="D28" i="20"/>
  <c r="E27" i="20"/>
  <c r="I28" i="20"/>
  <c r="G27" i="20"/>
  <c r="I27" i="20"/>
  <c r="E28" i="20"/>
  <c r="J27" i="20"/>
  <c r="F28" i="20"/>
  <c r="G28" i="20"/>
  <c r="H28" i="20"/>
  <c r="F27" i="20"/>
  <c r="H27" i="20"/>
  <c r="D28" i="7"/>
  <c r="E27" i="7"/>
  <c r="I28" i="7"/>
  <c r="F27" i="7"/>
  <c r="G27" i="7"/>
  <c r="H27" i="7"/>
  <c r="I27" i="7"/>
  <c r="E28" i="7"/>
  <c r="J27" i="7"/>
  <c r="F28" i="7"/>
  <c r="G28" i="7"/>
  <c r="H28" i="7"/>
  <c r="D28" i="12"/>
  <c r="I27" i="12"/>
  <c r="E28" i="12"/>
  <c r="J27" i="12"/>
  <c r="F28" i="12"/>
  <c r="G28" i="12"/>
  <c r="H28" i="12"/>
  <c r="E27" i="12"/>
  <c r="I28" i="12"/>
  <c r="F27" i="12"/>
  <c r="G27" i="12"/>
  <c r="H27" i="12"/>
  <c r="D28" i="18"/>
  <c r="I27" i="18"/>
  <c r="E28" i="18"/>
  <c r="G28" i="18"/>
  <c r="E27" i="18"/>
  <c r="I28" i="18"/>
  <c r="F27" i="18"/>
  <c r="G27" i="18"/>
  <c r="H28" i="18"/>
  <c r="J27" i="18"/>
  <c r="H27" i="18"/>
  <c r="F28" i="18"/>
  <c r="D28" i="23"/>
  <c r="G27" i="23"/>
  <c r="E27" i="23"/>
  <c r="F27" i="23"/>
  <c r="H27" i="23"/>
  <c r="F28" i="23"/>
  <c r="I28" i="23"/>
  <c r="I27" i="23"/>
  <c r="G28" i="23"/>
  <c r="J27" i="23"/>
  <c r="H28" i="23"/>
  <c r="E28" i="23"/>
  <c r="D28" i="8"/>
  <c r="D29" i="8" s="1"/>
  <c r="D24" i="8" s="1"/>
  <c r="E27" i="8"/>
  <c r="I28" i="8"/>
  <c r="I29" i="8" s="1"/>
  <c r="I24" i="8" s="1"/>
  <c r="F27" i="8"/>
  <c r="G27" i="8"/>
  <c r="H27" i="8"/>
  <c r="I27" i="8"/>
  <c r="E28" i="8"/>
  <c r="E29" i="8" s="1"/>
  <c r="E24" i="8" s="1"/>
  <c r="J27" i="8"/>
  <c r="F28" i="8"/>
  <c r="F29" i="8" s="1"/>
  <c r="F24" i="8" s="1"/>
  <c r="G28" i="8"/>
  <c r="G29" i="8" s="1"/>
  <c r="G24" i="8" s="1"/>
  <c r="H28" i="8"/>
  <c r="H29" i="8" s="1"/>
  <c r="H24" i="8" s="1"/>
  <c r="D28" i="17"/>
  <c r="I27" i="17"/>
  <c r="E28" i="17"/>
  <c r="G28" i="17"/>
  <c r="E27" i="17"/>
  <c r="I28" i="17"/>
  <c r="F27" i="17"/>
  <c r="G27" i="17"/>
  <c r="F28" i="17"/>
  <c r="H27" i="17"/>
  <c r="J27" i="17"/>
  <c r="H28" i="17"/>
  <c r="D28" i="2"/>
  <c r="G27" i="2"/>
  <c r="H27" i="2"/>
  <c r="J27" i="2"/>
  <c r="F28" i="2"/>
  <c r="G28" i="2"/>
  <c r="E27" i="2"/>
  <c r="H28" i="2"/>
  <c r="F27" i="2"/>
  <c r="I27" i="2"/>
  <c r="I28" i="2"/>
  <c r="E28" i="2"/>
  <c r="D28" i="10"/>
  <c r="I27" i="10"/>
  <c r="E28" i="10"/>
  <c r="J27" i="10"/>
  <c r="F28" i="10"/>
  <c r="G28" i="10"/>
  <c r="H28" i="10"/>
  <c r="E27" i="10"/>
  <c r="I28" i="10"/>
  <c r="F27" i="10"/>
  <c r="J28" i="10"/>
  <c r="G27" i="10"/>
  <c r="H27" i="10"/>
  <c r="D28" i="15"/>
  <c r="I27" i="15"/>
  <c r="E28" i="15"/>
  <c r="G28" i="15"/>
  <c r="E27" i="15"/>
  <c r="I28" i="15"/>
  <c r="F27" i="15"/>
  <c r="G27" i="15"/>
  <c r="F28" i="15"/>
  <c r="H27" i="15"/>
  <c r="J27" i="15"/>
  <c r="H28" i="15"/>
  <c r="D28" i="22"/>
  <c r="G27" i="22"/>
  <c r="I27" i="22"/>
  <c r="E28" i="22"/>
  <c r="J27" i="22"/>
  <c r="F28" i="22"/>
  <c r="G28" i="22"/>
  <c r="E27" i="22"/>
  <c r="I28" i="22"/>
  <c r="F27" i="22"/>
  <c r="H27" i="22"/>
  <c r="H28" i="22"/>
  <c r="D28" i="13"/>
  <c r="I27" i="13"/>
  <c r="E28" i="13"/>
  <c r="J27" i="13"/>
  <c r="F28" i="13"/>
  <c r="G28" i="13"/>
  <c r="H28" i="13"/>
  <c r="E27" i="13"/>
  <c r="I28" i="13"/>
  <c r="F27" i="13"/>
  <c r="J28" i="13"/>
  <c r="G27" i="13"/>
  <c r="K191" i="13"/>
  <c r="K60" i="13" s="1"/>
  <c r="H27" i="13"/>
  <c r="D28" i="19"/>
  <c r="I27" i="19"/>
  <c r="E28" i="19"/>
  <c r="G28" i="19"/>
  <c r="E27" i="19"/>
  <c r="F27" i="19"/>
  <c r="G27" i="19"/>
  <c r="I28" i="19"/>
  <c r="H27" i="19"/>
  <c r="F28" i="19"/>
  <c r="H28" i="19"/>
  <c r="J27" i="19"/>
  <c r="D28" i="4"/>
  <c r="E27" i="4"/>
  <c r="I28" i="4"/>
  <c r="F27" i="4"/>
  <c r="G27" i="4"/>
  <c r="H27" i="4"/>
  <c r="I27" i="4"/>
  <c r="E28" i="4"/>
  <c r="J27" i="4"/>
  <c r="F28" i="4"/>
  <c r="G28" i="4"/>
  <c r="H28" i="4"/>
  <c r="D28" i="9"/>
  <c r="E27" i="9"/>
  <c r="I28" i="9"/>
  <c r="F27" i="9"/>
  <c r="G27" i="9"/>
  <c r="K60" i="9"/>
  <c r="H27" i="9"/>
  <c r="I27" i="9"/>
  <c r="E28" i="9"/>
  <c r="J27" i="9"/>
  <c r="F28" i="9"/>
  <c r="G28" i="9"/>
  <c r="H28" i="9"/>
  <c r="D28" i="14"/>
  <c r="I27" i="14"/>
  <c r="E28" i="14"/>
  <c r="G28" i="14"/>
  <c r="E27" i="14"/>
  <c r="I28" i="14"/>
  <c r="F27" i="14"/>
  <c r="G27" i="14"/>
  <c r="H28" i="14"/>
  <c r="H27" i="14"/>
  <c r="J27" i="14"/>
  <c r="F28" i="14"/>
  <c r="D28" i="21"/>
  <c r="E27" i="21"/>
  <c r="G27" i="21"/>
  <c r="I27" i="21"/>
  <c r="E28" i="21"/>
  <c r="J27" i="21"/>
  <c r="F28" i="21"/>
  <c r="G28" i="21"/>
  <c r="H27" i="21"/>
  <c r="F27" i="21"/>
  <c r="H28" i="21"/>
  <c r="I28" i="21"/>
  <c r="K65" i="23"/>
  <c r="K66" i="22"/>
  <c r="Y64" i="2"/>
  <c r="D27" i="4"/>
  <c r="D27" i="5"/>
  <c r="D27" i="7"/>
  <c r="D27" i="8"/>
  <c r="D27" i="9"/>
  <c r="D27" i="10"/>
  <c r="D27" i="11"/>
  <c r="D27" i="12"/>
  <c r="D27" i="13"/>
  <c r="D27" i="14"/>
  <c r="D27" i="15"/>
  <c r="D27" i="17"/>
  <c r="D27" i="18"/>
  <c r="K66" i="19"/>
  <c r="K69" i="20"/>
  <c r="K72" i="21"/>
  <c r="D27" i="19"/>
  <c r="D27" i="2"/>
  <c r="D27" i="23"/>
  <c r="D27" i="22"/>
  <c r="D27" i="21"/>
  <c r="D27" i="20"/>
  <c r="K70" i="20"/>
  <c r="R74" i="2"/>
  <c r="R138" i="2" s="1"/>
  <c r="R72" i="2"/>
  <c r="R136" i="2" s="1"/>
  <c r="AP75" i="2"/>
  <c r="AP139" i="2" s="1"/>
  <c r="AP73" i="2"/>
  <c r="AP137" i="2" s="1"/>
  <c r="AO71" i="2"/>
  <c r="AO135" i="2" s="1"/>
  <c r="AH75" i="2"/>
  <c r="AH139" i="2" s="1"/>
  <c r="AH73" i="2"/>
  <c r="AH137" i="2" s="1"/>
  <c r="AF71" i="2"/>
  <c r="AF135" i="2" s="1"/>
  <c r="AI66" i="2"/>
  <c r="Z75" i="2"/>
  <c r="Z139" i="2" s="1"/>
  <c r="Z73" i="2"/>
  <c r="Z137" i="2" s="1"/>
  <c r="W71" i="2"/>
  <c r="W135" i="2" s="1"/>
  <c r="X66" i="2"/>
  <c r="R75" i="2"/>
  <c r="R139" i="2" s="1"/>
  <c r="R73" i="2"/>
  <c r="R137" i="2" s="1"/>
  <c r="N71" i="2"/>
  <c r="N135" i="2" s="1"/>
  <c r="AK68" i="2"/>
  <c r="AP180" i="2"/>
  <c r="AP74" i="2"/>
  <c r="AP138" i="2" s="1"/>
  <c r="AP72" i="2"/>
  <c r="AP136" i="2" s="1"/>
  <c r="AK70" i="2"/>
  <c r="AK134" i="2" s="1"/>
  <c r="AA68" i="2"/>
  <c r="AE180" i="2"/>
  <c r="L75" i="21"/>
  <c r="AH74" i="2"/>
  <c r="AH138" i="2" s="1"/>
  <c r="AH72" i="2"/>
  <c r="AH136" i="2" s="1"/>
  <c r="AA70" i="2"/>
  <c r="AA134" i="2" s="1"/>
  <c r="R68" i="2"/>
  <c r="Q180" i="2"/>
  <c r="K74" i="22"/>
  <c r="K138" i="22" s="1"/>
  <c r="Z74" i="2"/>
  <c r="Z138" i="2" s="1"/>
  <c r="Z72" i="2"/>
  <c r="Z136" i="2" s="1"/>
  <c r="R70" i="2"/>
  <c r="R134" i="2" s="1"/>
  <c r="AI64" i="2"/>
  <c r="K73" i="23"/>
  <c r="K68" i="22"/>
  <c r="AO75" i="2"/>
  <c r="AO139" i="2" s="1"/>
  <c r="AG75" i="2"/>
  <c r="AG139" i="2" s="1"/>
  <c r="Y75" i="2"/>
  <c r="Y139" i="2" s="1"/>
  <c r="Q75" i="2"/>
  <c r="Q139" i="2" s="1"/>
  <c r="AO74" i="2"/>
  <c r="AO138" i="2" s="1"/>
  <c r="AG74" i="2"/>
  <c r="AG138" i="2" s="1"/>
  <c r="Y74" i="2"/>
  <c r="Y138" i="2" s="1"/>
  <c r="Q74" i="2"/>
  <c r="Q138" i="2" s="1"/>
  <c r="AO73" i="2"/>
  <c r="AO137" i="2" s="1"/>
  <c r="AG73" i="2"/>
  <c r="AG137" i="2" s="1"/>
  <c r="Y73" i="2"/>
  <c r="Y137" i="2" s="1"/>
  <c r="Q73" i="2"/>
  <c r="Q137" i="2" s="1"/>
  <c r="AO72" i="2"/>
  <c r="AO136" i="2" s="1"/>
  <c r="AG72" i="2"/>
  <c r="AG136" i="2" s="1"/>
  <c r="Y72" i="2"/>
  <c r="Y136" i="2" s="1"/>
  <c r="Q72" i="2"/>
  <c r="Q136" i="2" s="1"/>
  <c r="AN71" i="2"/>
  <c r="AN135" i="2" s="1"/>
  <c r="AE71" i="2"/>
  <c r="AE135" i="2" s="1"/>
  <c r="V71" i="2"/>
  <c r="V135" i="2" s="1"/>
  <c r="M71" i="2"/>
  <c r="M135" i="2" s="1"/>
  <c r="AI70" i="2"/>
  <c r="AI134" i="2" s="1"/>
  <c r="Z70" i="2"/>
  <c r="Z134" i="2" s="1"/>
  <c r="Q70" i="2"/>
  <c r="Q134" i="2" s="1"/>
  <c r="AI68" i="2"/>
  <c r="Z68" i="2"/>
  <c r="Q68" i="2"/>
  <c r="AH66" i="2"/>
  <c r="W66" i="2"/>
  <c r="AO180" i="2"/>
  <c r="AA180" i="2"/>
  <c r="AH64" i="2"/>
  <c r="K71" i="23"/>
  <c r="K67" i="22"/>
  <c r="K75" i="19"/>
  <c r="AN75" i="2"/>
  <c r="AN139" i="2" s="1"/>
  <c r="AF75" i="2"/>
  <c r="AF139" i="2" s="1"/>
  <c r="X75" i="2"/>
  <c r="X139" i="2" s="1"/>
  <c r="P75" i="2"/>
  <c r="P139" i="2" s="1"/>
  <c r="AN74" i="2"/>
  <c r="AN138" i="2" s="1"/>
  <c r="AF74" i="2"/>
  <c r="AF138" i="2" s="1"/>
  <c r="X74" i="2"/>
  <c r="X138" i="2" s="1"/>
  <c r="P74" i="2"/>
  <c r="P138" i="2" s="1"/>
  <c r="AN73" i="2"/>
  <c r="AN137" i="2" s="1"/>
  <c r="AF73" i="2"/>
  <c r="AF137" i="2" s="1"/>
  <c r="X73" i="2"/>
  <c r="X137" i="2" s="1"/>
  <c r="P73" i="2"/>
  <c r="P137" i="2" s="1"/>
  <c r="AN72" i="2"/>
  <c r="AN136" i="2" s="1"/>
  <c r="AF72" i="2"/>
  <c r="AF136" i="2" s="1"/>
  <c r="X72" i="2"/>
  <c r="X136" i="2" s="1"/>
  <c r="P72" i="2"/>
  <c r="P136" i="2" s="1"/>
  <c r="AM71" i="2"/>
  <c r="AM135" i="2" s="1"/>
  <c r="AD71" i="2"/>
  <c r="AD135" i="2" s="1"/>
  <c r="U71" i="2"/>
  <c r="U135" i="2" s="1"/>
  <c r="AQ70" i="2"/>
  <c r="AQ134" i="2" s="1"/>
  <c r="AH70" i="2"/>
  <c r="AH134" i="2" s="1"/>
  <c r="Y70" i="2"/>
  <c r="Y134" i="2" s="1"/>
  <c r="P70" i="2"/>
  <c r="P134" i="2" s="1"/>
  <c r="AQ68" i="2"/>
  <c r="AH68" i="2"/>
  <c r="Y68" i="2"/>
  <c r="P68" i="2"/>
  <c r="AG66" i="2"/>
  <c r="S66" i="2"/>
  <c r="AN180" i="2"/>
  <c r="Z180" i="2"/>
  <c r="AG64" i="2"/>
  <c r="K70" i="23"/>
  <c r="K74" i="19"/>
  <c r="AM75" i="2"/>
  <c r="AM139" i="2" s="1"/>
  <c r="AE75" i="2"/>
  <c r="AE139" i="2" s="1"/>
  <c r="W75" i="2"/>
  <c r="W139" i="2" s="1"/>
  <c r="O75" i="2"/>
  <c r="O139" i="2" s="1"/>
  <c r="AM74" i="2"/>
  <c r="AM138" i="2" s="1"/>
  <c r="AE74" i="2"/>
  <c r="AE138" i="2" s="1"/>
  <c r="W74" i="2"/>
  <c r="W138" i="2" s="1"/>
  <c r="O74" i="2"/>
  <c r="O138" i="2" s="1"/>
  <c r="AM73" i="2"/>
  <c r="AM137" i="2" s="1"/>
  <c r="AE73" i="2"/>
  <c r="AE137" i="2" s="1"/>
  <c r="W73" i="2"/>
  <c r="W137" i="2" s="1"/>
  <c r="O73" i="2"/>
  <c r="O137" i="2" s="1"/>
  <c r="AM72" i="2"/>
  <c r="AM136" i="2" s="1"/>
  <c r="AE72" i="2"/>
  <c r="AE136" i="2" s="1"/>
  <c r="W72" i="2"/>
  <c r="W136" i="2" s="1"/>
  <c r="O72" i="2"/>
  <c r="O136" i="2" s="1"/>
  <c r="AL71" i="2"/>
  <c r="AL135" i="2" s="1"/>
  <c r="AC71" i="2"/>
  <c r="AC135" i="2" s="1"/>
  <c r="S71" i="2"/>
  <c r="S135" i="2" s="1"/>
  <c r="AP70" i="2"/>
  <c r="AP134" i="2" s="1"/>
  <c r="AG70" i="2"/>
  <c r="AG134" i="2" s="1"/>
  <c r="X70" i="2"/>
  <c r="X134" i="2" s="1"/>
  <c r="O70" i="2"/>
  <c r="O134" i="2" s="1"/>
  <c r="AP68" i="2"/>
  <c r="AG68" i="2"/>
  <c r="X68" i="2"/>
  <c r="O68" i="2"/>
  <c r="AQ66" i="2"/>
  <c r="AF66" i="2"/>
  <c r="R66" i="2"/>
  <c r="AM180" i="2"/>
  <c r="Y180" i="2"/>
  <c r="AQ64" i="2"/>
  <c r="AF64" i="2"/>
  <c r="K69" i="23"/>
  <c r="K73" i="21"/>
  <c r="K67" i="19"/>
  <c r="AL75" i="2"/>
  <c r="AL139" i="2" s="1"/>
  <c r="AD75" i="2"/>
  <c r="AD139" i="2" s="1"/>
  <c r="V75" i="2"/>
  <c r="V139" i="2" s="1"/>
  <c r="N75" i="2"/>
  <c r="N139" i="2" s="1"/>
  <c r="AL74" i="2"/>
  <c r="AL138" i="2" s="1"/>
  <c r="AD74" i="2"/>
  <c r="AD138" i="2" s="1"/>
  <c r="V74" i="2"/>
  <c r="V138" i="2" s="1"/>
  <c r="N74" i="2"/>
  <c r="N138" i="2" s="1"/>
  <c r="AL73" i="2"/>
  <c r="AL137" i="2" s="1"/>
  <c r="AD73" i="2"/>
  <c r="AD137" i="2" s="1"/>
  <c r="V73" i="2"/>
  <c r="V137" i="2" s="1"/>
  <c r="N73" i="2"/>
  <c r="N137" i="2" s="1"/>
  <c r="AL72" i="2"/>
  <c r="AL136" i="2" s="1"/>
  <c r="AD72" i="2"/>
  <c r="AD136" i="2" s="1"/>
  <c r="V72" i="2"/>
  <c r="V136" i="2" s="1"/>
  <c r="N72" i="2"/>
  <c r="N136" i="2" s="1"/>
  <c r="AK71" i="2"/>
  <c r="AK135" i="2" s="1"/>
  <c r="AA71" i="2"/>
  <c r="AA135" i="2" s="1"/>
  <c r="R71" i="2"/>
  <c r="R135" i="2" s="1"/>
  <c r="AO70" i="2"/>
  <c r="AO134" i="2" s="1"/>
  <c r="AF70" i="2"/>
  <c r="AF134" i="2" s="1"/>
  <c r="W70" i="2"/>
  <c r="W134" i="2" s="1"/>
  <c r="N70" i="2"/>
  <c r="N134" i="2" s="1"/>
  <c r="AO68" i="2"/>
  <c r="AF68" i="2"/>
  <c r="W68" i="2"/>
  <c r="N68" i="2"/>
  <c r="AP66" i="2"/>
  <c r="AE66" i="2"/>
  <c r="Q66" i="2"/>
  <c r="AI180" i="2"/>
  <c r="X180" i="2"/>
  <c r="AP64" i="2"/>
  <c r="AE64" i="2"/>
  <c r="AK75" i="2"/>
  <c r="AK139" i="2" s="1"/>
  <c r="AC75" i="2"/>
  <c r="AC139" i="2" s="1"/>
  <c r="U75" i="2"/>
  <c r="U139" i="2" s="1"/>
  <c r="M75" i="2"/>
  <c r="M139" i="2" s="1"/>
  <c r="AK74" i="2"/>
  <c r="AK138" i="2" s="1"/>
  <c r="AC74" i="2"/>
  <c r="AC138" i="2" s="1"/>
  <c r="U74" i="2"/>
  <c r="U138" i="2" s="1"/>
  <c r="M74" i="2"/>
  <c r="M138" i="2" s="1"/>
  <c r="AK73" i="2"/>
  <c r="AK137" i="2" s="1"/>
  <c r="AC73" i="2"/>
  <c r="AC137" i="2" s="1"/>
  <c r="U73" i="2"/>
  <c r="U137" i="2" s="1"/>
  <c r="M73" i="2"/>
  <c r="M137" i="2" s="1"/>
  <c r="AK72" i="2"/>
  <c r="AK136" i="2" s="1"/>
  <c r="AC72" i="2"/>
  <c r="AC136" i="2" s="1"/>
  <c r="U72" i="2"/>
  <c r="U136" i="2" s="1"/>
  <c r="M72" i="2"/>
  <c r="M136" i="2" s="1"/>
  <c r="AI71" i="2"/>
  <c r="AI135" i="2" s="1"/>
  <c r="Z71" i="2"/>
  <c r="Z135" i="2" s="1"/>
  <c r="Q71" i="2"/>
  <c r="Q135" i="2" s="1"/>
  <c r="AN70" i="2"/>
  <c r="AN134" i="2" s="1"/>
  <c r="AE70" i="2"/>
  <c r="AE134" i="2" s="1"/>
  <c r="V70" i="2"/>
  <c r="V134" i="2" s="1"/>
  <c r="M70" i="2"/>
  <c r="M134" i="2" s="1"/>
  <c r="AN68" i="2"/>
  <c r="AE68" i="2"/>
  <c r="V68" i="2"/>
  <c r="M68" i="2"/>
  <c r="AO66" i="2"/>
  <c r="AA66" i="2"/>
  <c r="P66" i="2"/>
  <c r="AH180" i="2"/>
  <c r="W180" i="2"/>
  <c r="AO64" i="2"/>
  <c r="I63" i="2"/>
  <c r="I178" i="2" s="1"/>
  <c r="T63" i="2"/>
  <c r="AB63" i="2"/>
  <c r="AJ63" i="2"/>
  <c r="AR63" i="2"/>
  <c r="T64" i="2"/>
  <c r="AB64" i="2"/>
  <c r="AJ64" i="2"/>
  <c r="AR64" i="2"/>
  <c r="T180" i="2"/>
  <c r="AB180" i="2"/>
  <c r="AJ180" i="2"/>
  <c r="AR180" i="2"/>
  <c r="T66" i="2"/>
  <c r="AB66" i="2"/>
  <c r="AJ66" i="2"/>
  <c r="AR66" i="2"/>
  <c r="T68" i="2"/>
  <c r="AB68" i="2"/>
  <c r="AJ68" i="2"/>
  <c r="AR68" i="2"/>
  <c r="T70" i="2"/>
  <c r="T134" i="2" s="1"/>
  <c r="AB70" i="2"/>
  <c r="AB134" i="2" s="1"/>
  <c r="AJ70" i="2"/>
  <c r="AJ134" i="2" s="1"/>
  <c r="AR70" i="2"/>
  <c r="AR134" i="2" s="1"/>
  <c r="T71" i="2"/>
  <c r="T135" i="2" s="1"/>
  <c r="AB71" i="2"/>
  <c r="AB135" i="2" s="1"/>
  <c r="AJ71" i="2"/>
  <c r="AJ135" i="2" s="1"/>
  <c r="AR71" i="2"/>
  <c r="AR135" i="2" s="1"/>
  <c r="M63" i="2"/>
  <c r="U63" i="2"/>
  <c r="AC63" i="2"/>
  <c r="AK63" i="2"/>
  <c r="M64" i="2"/>
  <c r="U64" i="2"/>
  <c r="AC64" i="2"/>
  <c r="AK64" i="2"/>
  <c r="U180" i="2"/>
  <c r="AC180" i="2"/>
  <c r="AK180" i="2"/>
  <c r="M66" i="2"/>
  <c r="U66" i="2"/>
  <c r="AC66" i="2"/>
  <c r="AK66" i="2"/>
  <c r="N63" i="2"/>
  <c r="V63" i="2"/>
  <c r="AD63" i="2"/>
  <c r="AL63" i="2"/>
  <c r="N64" i="2"/>
  <c r="V64" i="2"/>
  <c r="AD64" i="2"/>
  <c r="AL64" i="2"/>
  <c r="V180" i="2"/>
  <c r="AD180" i="2"/>
  <c r="AL180" i="2"/>
  <c r="N66" i="2"/>
  <c r="V66" i="2"/>
  <c r="AD66" i="2"/>
  <c r="AL66" i="2"/>
  <c r="O63" i="2"/>
  <c r="W63" i="2"/>
  <c r="AE63" i="2"/>
  <c r="AM63" i="2"/>
  <c r="O64" i="2"/>
  <c r="W64" i="2"/>
  <c r="P63" i="2"/>
  <c r="X63" i="2"/>
  <c r="AF63" i="2"/>
  <c r="AN63" i="2"/>
  <c r="P64" i="2"/>
  <c r="Q63" i="2"/>
  <c r="Y63" i="2"/>
  <c r="AG63" i="2"/>
  <c r="AO63" i="2"/>
  <c r="R63" i="2"/>
  <c r="Z63" i="2"/>
  <c r="AH63" i="2"/>
  <c r="AP63" i="2"/>
  <c r="R64" i="2"/>
  <c r="Z64" i="2"/>
  <c r="S63" i="2"/>
  <c r="AA63" i="2"/>
  <c r="AI63" i="2"/>
  <c r="AQ63" i="2"/>
  <c r="S64" i="2"/>
  <c r="AA64" i="2"/>
  <c r="M64" i="4"/>
  <c r="U64" i="4"/>
  <c r="AC64" i="4"/>
  <c r="AK64" i="4"/>
  <c r="M65" i="4"/>
  <c r="U65" i="4"/>
  <c r="AC65" i="4"/>
  <c r="AK65" i="4"/>
  <c r="M66" i="4"/>
  <c r="U66" i="4"/>
  <c r="AC66" i="4"/>
  <c r="AK66" i="4"/>
  <c r="M67" i="4"/>
  <c r="U67" i="4"/>
  <c r="AC67" i="4"/>
  <c r="AK67" i="4"/>
  <c r="M68" i="4"/>
  <c r="U68" i="4"/>
  <c r="AC68" i="4"/>
  <c r="AK68" i="4"/>
  <c r="M70" i="4"/>
  <c r="U70" i="4"/>
  <c r="AC70" i="4"/>
  <c r="AK70" i="4"/>
  <c r="M71" i="4"/>
  <c r="U71" i="4"/>
  <c r="AC71" i="4"/>
  <c r="AK71" i="4"/>
  <c r="M72" i="4"/>
  <c r="U72" i="4"/>
  <c r="AC72" i="4"/>
  <c r="AK72" i="4"/>
  <c r="M73" i="4"/>
  <c r="U73" i="4"/>
  <c r="AC73" i="4"/>
  <c r="AK73" i="4"/>
  <c r="M74" i="4"/>
  <c r="U74" i="4"/>
  <c r="AC74" i="4"/>
  <c r="AK74" i="4"/>
  <c r="M75" i="4"/>
  <c r="U75" i="4"/>
  <c r="AC75" i="4"/>
  <c r="AK75" i="4"/>
  <c r="N64" i="4"/>
  <c r="V64" i="4"/>
  <c r="AD64" i="4"/>
  <c r="AL64" i="4"/>
  <c r="N65" i="4"/>
  <c r="V65" i="4"/>
  <c r="AD65" i="4"/>
  <c r="AL65" i="4"/>
  <c r="N66" i="4"/>
  <c r="V66" i="4"/>
  <c r="AD66" i="4"/>
  <c r="AL66" i="4"/>
  <c r="N67" i="4"/>
  <c r="V67" i="4"/>
  <c r="AD67" i="4"/>
  <c r="AL67" i="4"/>
  <c r="N68" i="4"/>
  <c r="V68" i="4"/>
  <c r="AD68" i="4"/>
  <c r="AL68" i="4"/>
  <c r="N70" i="4"/>
  <c r="V70" i="4"/>
  <c r="AD70" i="4"/>
  <c r="AL70" i="4"/>
  <c r="N71" i="4"/>
  <c r="V71" i="4"/>
  <c r="AD71" i="4"/>
  <c r="AL71" i="4"/>
  <c r="N72" i="4"/>
  <c r="V72" i="4"/>
  <c r="AD72" i="4"/>
  <c r="AL72" i="4"/>
  <c r="N73" i="4"/>
  <c r="V73" i="4"/>
  <c r="AD73" i="4"/>
  <c r="AL73" i="4"/>
  <c r="N74" i="4"/>
  <c r="V74" i="4"/>
  <c r="AD74" i="4"/>
  <c r="AL74" i="4"/>
  <c r="N75" i="4"/>
  <c r="V75" i="4"/>
  <c r="AD75" i="4"/>
  <c r="AL75" i="4"/>
  <c r="O64" i="4"/>
  <c r="W64" i="4"/>
  <c r="AE64" i="4"/>
  <c r="AM64" i="4"/>
  <c r="O65" i="4"/>
  <c r="W65" i="4"/>
  <c r="AE65" i="4"/>
  <c r="AM65" i="4"/>
  <c r="O66" i="4"/>
  <c r="W66" i="4"/>
  <c r="AE66" i="4"/>
  <c r="AM66" i="4"/>
  <c r="O67" i="4"/>
  <c r="W67" i="4"/>
  <c r="AE67" i="4"/>
  <c r="AM67" i="4"/>
  <c r="O68" i="4"/>
  <c r="W68" i="4"/>
  <c r="AE68" i="4"/>
  <c r="AM68" i="4"/>
  <c r="O70" i="4"/>
  <c r="W70" i="4"/>
  <c r="AE70" i="4"/>
  <c r="AM70" i="4"/>
  <c r="O71" i="4"/>
  <c r="W71" i="4"/>
  <c r="AE71" i="4"/>
  <c r="AM71" i="4"/>
  <c r="O72" i="4"/>
  <c r="W72" i="4"/>
  <c r="AE72" i="4"/>
  <c r="AM72" i="4"/>
  <c r="O73" i="4"/>
  <c r="W73" i="4"/>
  <c r="AE73" i="4"/>
  <c r="AM73" i="4"/>
  <c r="O74" i="4"/>
  <c r="W74" i="4"/>
  <c r="AE74" i="4"/>
  <c r="AM74" i="4"/>
  <c r="O75" i="4"/>
  <c r="W75" i="4"/>
  <c r="AE75" i="4"/>
  <c r="AM75" i="4"/>
  <c r="P64" i="4"/>
  <c r="X64" i="4"/>
  <c r="AF64" i="4"/>
  <c r="AN64" i="4"/>
  <c r="P65" i="4"/>
  <c r="X65" i="4"/>
  <c r="AF65" i="4"/>
  <c r="AN65" i="4"/>
  <c r="P66" i="4"/>
  <c r="X66" i="4"/>
  <c r="AF66" i="4"/>
  <c r="AN66" i="4"/>
  <c r="P67" i="4"/>
  <c r="X67" i="4"/>
  <c r="AF67" i="4"/>
  <c r="AN67" i="4"/>
  <c r="P68" i="4"/>
  <c r="X68" i="4"/>
  <c r="AF68" i="4"/>
  <c r="AN68" i="4"/>
  <c r="P70" i="4"/>
  <c r="X70" i="4"/>
  <c r="AF70" i="4"/>
  <c r="AN70" i="4"/>
  <c r="P71" i="4"/>
  <c r="X71" i="4"/>
  <c r="AF71" i="4"/>
  <c r="AN71" i="4"/>
  <c r="P72" i="4"/>
  <c r="X72" i="4"/>
  <c r="AF72" i="4"/>
  <c r="AN72" i="4"/>
  <c r="P73" i="4"/>
  <c r="X73" i="4"/>
  <c r="AF73" i="4"/>
  <c r="AN73" i="4"/>
  <c r="P74" i="4"/>
  <c r="X74" i="4"/>
  <c r="AF74" i="4"/>
  <c r="AN74" i="4"/>
  <c r="P75" i="4"/>
  <c r="X75" i="4"/>
  <c r="AF75" i="4"/>
  <c r="AN75" i="4"/>
  <c r="Q64" i="4"/>
  <c r="Y64" i="4"/>
  <c r="AG64" i="4"/>
  <c r="AO64" i="4"/>
  <c r="Q65" i="4"/>
  <c r="Y65" i="4"/>
  <c r="AG65" i="4"/>
  <c r="AO65" i="4"/>
  <c r="Q66" i="4"/>
  <c r="Y66" i="4"/>
  <c r="AG66" i="4"/>
  <c r="AO66" i="4"/>
  <c r="Q67" i="4"/>
  <c r="Y67" i="4"/>
  <c r="AG67" i="4"/>
  <c r="AO67" i="4"/>
  <c r="Q68" i="4"/>
  <c r="Y68" i="4"/>
  <c r="AG68" i="4"/>
  <c r="AO68" i="4"/>
  <c r="Q70" i="4"/>
  <c r="Y70" i="4"/>
  <c r="AG70" i="4"/>
  <c r="AO70" i="4"/>
  <c r="Q71" i="4"/>
  <c r="Y71" i="4"/>
  <c r="AG71" i="4"/>
  <c r="AO71" i="4"/>
  <c r="Q72" i="4"/>
  <c r="Y72" i="4"/>
  <c r="AG72" i="4"/>
  <c r="AO72" i="4"/>
  <c r="Q73" i="4"/>
  <c r="Y73" i="4"/>
  <c r="AG73" i="4"/>
  <c r="AO73" i="4"/>
  <c r="Q74" i="4"/>
  <c r="Y74" i="4"/>
  <c r="AG74" i="4"/>
  <c r="AO74" i="4"/>
  <c r="Q75" i="4"/>
  <c r="Y75" i="4"/>
  <c r="AG75" i="4"/>
  <c r="AO75" i="4"/>
  <c r="R64" i="4"/>
  <c r="Z64" i="4"/>
  <c r="AH64" i="4"/>
  <c r="AP64" i="4"/>
  <c r="R65" i="4"/>
  <c r="Z65" i="4"/>
  <c r="AH65" i="4"/>
  <c r="AP65" i="4"/>
  <c r="R66" i="4"/>
  <c r="Z66" i="4"/>
  <c r="AH66" i="4"/>
  <c r="AP66" i="4"/>
  <c r="R67" i="4"/>
  <c r="Z67" i="4"/>
  <c r="AH67" i="4"/>
  <c r="AP67" i="4"/>
  <c r="R68" i="4"/>
  <c r="Z68" i="4"/>
  <c r="AH68" i="4"/>
  <c r="AP68" i="4"/>
  <c r="R70" i="4"/>
  <c r="Z70" i="4"/>
  <c r="AH70" i="4"/>
  <c r="AP70" i="4"/>
  <c r="R71" i="4"/>
  <c r="Z71" i="4"/>
  <c r="AH71" i="4"/>
  <c r="AP71" i="4"/>
  <c r="R72" i="4"/>
  <c r="Z72" i="4"/>
  <c r="AH72" i="4"/>
  <c r="AP72" i="4"/>
  <c r="R73" i="4"/>
  <c r="Z73" i="4"/>
  <c r="AH73" i="4"/>
  <c r="AP73" i="4"/>
  <c r="R74" i="4"/>
  <c r="Z74" i="4"/>
  <c r="AH74" i="4"/>
  <c r="AP74" i="4"/>
  <c r="R75" i="4"/>
  <c r="Z75" i="4"/>
  <c r="AH75" i="4"/>
  <c r="AP75" i="4"/>
  <c r="S64" i="4"/>
  <c r="AA64" i="4"/>
  <c r="AI64" i="4"/>
  <c r="AQ64" i="4"/>
  <c r="S65" i="4"/>
  <c r="AA65" i="4"/>
  <c r="AI65" i="4"/>
  <c r="AQ65" i="4"/>
  <c r="S66" i="4"/>
  <c r="AA66" i="4"/>
  <c r="AI66" i="4"/>
  <c r="AQ66" i="4"/>
  <c r="S67" i="4"/>
  <c r="AA67" i="4"/>
  <c r="AI67" i="4"/>
  <c r="AQ67" i="4"/>
  <c r="S68" i="4"/>
  <c r="AA68" i="4"/>
  <c r="AI68" i="4"/>
  <c r="AQ68" i="4"/>
  <c r="S70" i="4"/>
  <c r="AA70" i="4"/>
  <c r="AI70" i="4"/>
  <c r="AQ70" i="4"/>
  <c r="S71" i="4"/>
  <c r="AA71" i="4"/>
  <c r="AI71" i="4"/>
  <c r="AQ71" i="4"/>
  <c r="S72" i="4"/>
  <c r="AA72" i="4"/>
  <c r="AI72" i="4"/>
  <c r="AQ72" i="4"/>
  <c r="S73" i="4"/>
  <c r="AA73" i="4"/>
  <c r="AI73" i="4"/>
  <c r="AQ73" i="4"/>
  <c r="S74" i="4"/>
  <c r="AA74" i="4"/>
  <c r="AI74" i="4"/>
  <c r="AQ74" i="4"/>
  <c r="S75" i="4"/>
  <c r="AA75" i="4"/>
  <c r="AI75" i="4"/>
  <c r="AQ75" i="4"/>
  <c r="T65" i="4"/>
  <c r="T67" i="4"/>
  <c r="T71" i="4"/>
  <c r="T73" i="4"/>
  <c r="T75" i="4"/>
  <c r="AB65" i="4"/>
  <c r="AB67" i="4"/>
  <c r="AB71" i="4"/>
  <c r="AB73" i="4"/>
  <c r="AB75" i="4"/>
  <c r="AJ65" i="4"/>
  <c r="AJ67" i="4"/>
  <c r="AJ71" i="4"/>
  <c r="AJ73" i="4"/>
  <c r="AJ75" i="4"/>
  <c r="AR65" i="4"/>
  <c r="AR67" i="4"/>
  <c r="AR71" i="4"/>
  <c r="AR73" i="4"/>
  <c r="AR75" i="4"/>
  <c r="T64" i="4"/>
  <c r="T66" i="4"/>
  <c r="T68" i="4"/>
  <c r="T70" i="4"/>
  <c r="T72" i="4"/>
  <c r="T74" i="4"/>
  <c r="AJ64" i="4"/>
  <c r="AJ66" i="4"/>
  <c r="AJ68" i="4"/>
  <c r="AJ70" i="4"/>
  <c r="AJ72" i="4"/>
  <c r="AJ74" i="4"/>
  <c r="AR64" i="4"/>
  <c r="AR66" i="4"/>
  <c r="AR68" i="4"/>
  <c r="AR70" i="4"/>
  <c r="AR72" i="4"/>
  <c r="AR74" i="4"/>
  <c r="AB64" i="4"/>
  <c r="AB66" i="4"/>
  <c r="AB68" i="4"/>
  <c r="AB70" i="4"/>
  <c r="AB72" i="4"/>
  <c r="AB74" i="4"/>
  <c r="K66" i="5"/>
  <c r="K181" i="5" s="1"/>
  <c r="K50" i="5" s="1"/>
  <c r="M63" i="5"/>
  <c r="U63" i="5"/>
  <c r="AC63" i="5"/>
  <c r="AK63" i="5"/>
  <c r="M64" i="5"/>
  <c r="U64" i="5"/>
  <c r="AC64" i="5"/>
  <c r="AK64" i="5"/>
  <c r="M65" i="5"/>
  <c r="U65" i="5"/>
  <c r="AC65" i="5"/>
  <c r="AK65" i="5"/>
  <c r="M66" i="5"/>
  <c r="U66" i="5"/>
  <c r="AC66" i="5"/>
  <c r="AK66" i="5"/>
  <c r="M67" i="5"/>
  <c r="U67" i="5"/>
  <c r="AC67" i="5"/>
  <c r="AK67" i="5"/>
  <c r="M68" i="5"/>
  <c r="U68" i="5"/>
  <c r="AC68" i="5"/>
  <c r="AK68" i="5"/>
  <c r="M69" i="5"/>
  <c r="U69" i="5"/>
  <c r="AC69" i="5"/>
  <c r="AK69" i="5"/>
  <c r="M70" i="5"/>
  <c r="U70" i="5"/>
  <c r="AC70" i="5"/>
  <c r="AK70" i="5"/>
  <c r="M71" i="5"/>
  <c r="N63" i="5"/>
  <c r="V63" i="5"/>
  <c r="AD63" i="5"/>
  <c r="AL63" i="5"/>
  <c r="N64" i="5"/>
  <c r="V64" i="5"/>
  <c r="AD64" i="5"/>
  <c r="AL64" i="5"/>
  <c r="N65" i="5"/>
  <c r="V65" i="5"/>
  <c r="AD65" i="5"/>
  <c r="AL65" i="5"/>
  <c r="N66" i="5"/>
  <c r="V66" i="5"/>
  <c r="AD66" i="5"/>
  <c r="AL66" i="5"/>
  <c r="N67" i="5"/>
  <c r="V67" i="5"/>
  <c r="AD67" i="5"/>
  <c r="AL67" i="5"/>
  <c r="N68" i="5"/>
  <c r="V68" i="5"/>
  <c r="AD68" i="5"/>
  <c r="AL68" i="5"/>
  <c r="N69" i="5"/>
  <c r="V69" i="5"/>
  <c r="AD69" i="5"/>
  <c r="AL69" i="5"/>
  <c r="N70" i="5"/>
  <c r="V70" i="5"/>
  <c r="AD70" i="5"/>
  <c r="AL70" i="5"/>
  <c r="N71" i="5"/>
  <c r="O63" i="5"/>
  <c r="W63" i="5"/>
  <c r="AE63" i="5"/>
  <c r="AM63" i="5"/>
  <c r="O64" i="5"/>
  <c r="W64" i="5"/>
  <c r="AE64" i="5"/>
  <c r="AM64" i="5"/>
  <c r="O65" i="5"/>
  <c r="W65" i="5"/>
  <c r="AE65" i="5"/>
  <c r="AM65" i="5"/>
  <c r="O66" i="5"/>
  <c r="W66" i="5"/>
  <c r="AE66" i="5"/>
  <c r="AM66" i="5"/>
  <c r="O67" i="5"/>
  <c r="O131" i="5" s="1"/>
  <c r="O36" i="5" s="1"/>
  <c r="W67" i="5"/>
  <c r="AE67" i="5"/>
  <c r="AM67" i="5"/>
  <c r="O68" i="5"/>
  <c r="W68" i="5"/>
  <c r="AE68" i="5"/>
  <c r="AM68" i="5"/>
  <c r="O69" i="5"/>
  <c r="W69" i="5"/>
  <c r="AE69" i="5"/>
  <c r="AM69" i="5"/>
  <c r="O70" i="5"/>
  <c r="W70" i="5"/>
  <c r="AE70" i="5"/>
  <c r="AM70" i="5"/>
  <c r="O71" i="5"/>
  <c r="P63" i="5"/>
  <c r="X63" i="5"/>
  <c r="AF63" i="5"/>
  <c r="AN63" i="5"/>
  <c r="P64" i="5"/>
  <c r="X64" i="5"/>
  <c r="AF64" i="5"/>
  <c r="AN64" i="5"/>
  <c r="P65" i="5"/>
  <c r="X65" i="5"/>
  <c r="AF65" i="5"/>
  <c r="AN65" i="5"/>
  <c r="P66" i="5"/>
  <c r="X66" i="5"/>
  <c r="AF66" i="5"/>
  <c r="AN66" i="5"/>
  <c r="P67" i="5"/>
  <c r="X67" i="5"/>
  <c r="AF67" i="5"/>
  <c r="AN67" i="5"/>
  <c r="P68" i="5"/>
  <c r="X68" i="5"/>
  <c r="AF68" i="5"/>
  <c r="AN68" i="5"/>
  <c r="P69" i="5"/>
  <c r="X69" i="5"/>
  <c r="AF69" i="5"/>
  <c r="AN69" i="5"/>
  <c r="P70" i="5"/>
  <c r="X70" i="5"/>
  <c r="X134" i="5" s="1"/>
  <c r="AF70" i="5"/>
  <c r="AN70" i="5"/>
  <c r="P71" i="5"/>
  <c r="Q63" i="5"/>
  <c r="Y63" i="5"/>
  <c r="AG63" i="5"/>
  <c r="AO63" i="5"/>
  <c r="Q64" i="5"/>
  <c r="Y64" i="5"/>
  <c r="AG64" i="5"/>
  <c r="AO64" i="5"/>
  <c r="Q65" i="5"/>
  <c r="Y65" i="5"/>
  <c r="AG65" i="5"/>
  <c r="AO65" i="5"/>
  <c r="Q66" i="5"/>
  <c r="Y66" i="5"/>
  <c r="AG66" i="5"/>
  <c r="AO66" i="5"/>
  <c r="Q67" i="5"/>
  <c r="Y67" i="5"/>
  <c r="AG67" i="5"/>
  <c r="AO67" i="5"/>
  <c r="Q68" i="5"/>
  <c r="Y68" i="5"/>
  <c r="AG68" i="5"/>
  <c r="AO68" i="5"/>
  <c r="Q69" i="5"/>
  <c r="Y69" i="5"/>
  <c r="AG69" i="5"/>
  <c r="AO69" i="5"/>
  <c r="Q70" i="5"/>
  <c r="Y70" i="5"/>
  <c r="Y134" i="5" s="1"/>
  <c r="AG70" i="5"/>
  <c r="AO70" i="5"/>
  <c r="Q71" i="5"/>
  <c r="R63" i="5"/>
  <c r="Z63" i="5"/>
  <c r="AH63" i="5"/>
  <c r="AP63" i="5"/>
  <c r="R64" i="5"/>
  <c r="Z64" i="5"/>
  <c r="AH64" i="5"/>
  <c r="AP64" i="5"/>
  <c r="R65" i="5"/>
  <c r="Z65" i="5"/>
  <c r="AH65" i="5"/>
  <c r="AP65" i="5"/>
  <c r="R66" i="5"/>
  <c r="Z66" i="5"/>
  <c r="AH66" i="5"/>
  <c r="AP66" i="5"/>
  <c r="R67" i="5"/>
  <c r="Z67" i="5"/>
  <c r="AH67" i="5"/>
  <c r="AP67" i="5"/>
  <c r="R68" i="5"/>
  <c r="Z68" i="5"/>
  <c r="AH68" i="5"/>
  <c r="AP68" i="5"/>
  <c r="R69" i="5"/>
  <c r="Z69" i="5"/>
  <c r="AH69" i="5"/>
  <c r="AP69" i="5"/>
  <c r="R70" i="5"/>
  <c r="Z70" i="5"/>
  <c r="AH70" i="5"/>
  <c r="AP70" i="5"/>
  <c r="R71" i="5"/>
  <c r="S63" i="5"/>
  <c r="AA63" i="5"/>
  <c r="AI63" i="5"/>
  <c r="AQ63" i="5"/>
  <c r="S64" i="5"/>
  <c r="AA64" i="5"/>
  <c r="AI64" i="5"/>
  <c r="AQ64" i="5"/>
  <c r="S65" i="5"/>
  <c r="AA65" i="5"/>
  <c r="AI65" i="5"/>
  <c r="AQ65" i="5"/>
  <c r="S66" i="5"/>
  <c r="AA66" i="5"/>
  <c r="AI66" i="5"/>
  <c r="AQ66" i="5"/>
  <c r="S67" i="5"/>
  <c r="AA67" i="5"/>
  <c r="AI67" i="5"/>
  <c r="AQ67" i="5"/>
  <c r="S68" i="5"/>
  <c r="AA68" i="5"/>
  <c r="AI68" i="5"/>
  <c r="AQ68" i="5"/>
  <c r="S69" i="5"/>
  <c r="AA69" i="5"/>
  <c r="AI69" i="5"/>
  <c r="AQ69" i="5"/>
  <c r="S70" i="5"/>
  <c r="AA70" i="5"/>
  <c r="AI70" i="5"/>
  <c r="AQ70" i="5"/>
  <c r="S71" i="5"/>
  <c r="T64" i="5"/>
  <c r="T66" i="5"/>
  <c r="T68" i="5"/>
  <c r="T70" i="5"/>
  <c r="P72" i="5"/>
  <c r="X72" i="5"/>
  <c r="AF72" i="5"/>
  <c r="AN72" i="5"/>
  <c r="P73" i="5"/>
  <c r="X73" i="5"/>
  <c r="AF73" i="5"/>
  <c r="AF137" i="5" s="1"/>
  <c r="AN73" i="5"/>
  <c r="AN137" i="5" s="1"/>
  <c r="P74" i="5"/>
  <c r="X74" i="5"/>
  <c r="AF74" i="5"/>
  <c r="AN74" i="5"/>
  <c r="P75" i="5"/>
  <c r="X75" i="5"/>
  <c r="AF75" i="5"/>
  <c r="AF139" i="5" s="1"/>
  <c r="AN75" i="5"/>
  <c r="AN139" i="5" s="1"/>
  <c r="AB64" i="5"/>
  <c r="AB66" i="5"/>
  <c r="AB68" i="5"/>
  <c r="AB70" i="5"/>
  <c r="Q72" i="5"/>
  <c r="Y72" i="5"/>
  <c r="AG72" i="5"/>
  <c r="AO72" i="5"/>
  <c r="Q73" i="5"/>
  <c r="Y73" i="5"/>
  <c r="AG73" i="5"/>
  <c r="AG137" i="5" s="1"/>
  <c r="AO73" i="5"/>
  <c r="AO137" i="5" s="1"/>
  <c r="Q74" i="5"/>
  <c r="Y74" i="5"/>
  <c r="AG74" i="5"/>
  <c r="AO74" i="5"/>
  <c r="Q75" i="5"/>
  <c r="Y75" i="5"/>
  <c r="AG75" i="5"/>
  <c r="AG139" i="5" s="1"/>
  <c r="AO75" i="5"/>
  <c r="AO139" i="5" s="1"/>
  <c r="AJ64" i="5"/>
  <c r="AJ66" i="5"/>
  <c r="AJ68" i="5"/>
  <c r="AJ70" i="5"/>
  <c r="R72" i="5"/>
  <c r="Z72" i="5"/>
  <c r="AH72" i="5"/>
  <c r="AP72" i="5"/>
  <c r="R73" i="5"/>
  <c r="Z73" i="5"/>
  <c r="Z137" i="5" s="1"/>
  <c r="AH73" i="5"/>
  <c r="AH137" i="5" s="1"/>
  <c r="AP73" i="5"/>
  <c r="AP137" i="5" s="1"/>
  <c r="R74" i="5"/>
  <c r="Z74" i="5"/>
  <c r="AH74" i="5"/>
  <c r="AP74" i="5"/>
  <c r="R75" i="5"/>
  <c r="Z75" i="5"/>
  <c r="AH75" i="5"/>
  <c r="AH139" i="5" s="1"/>
  <c r="AP75" i="5"/>
  <c r="AP139" i="5" s="1"/>
  <c r="AR64" i="5"/>
  <c r="AR128" i="5" s="1"/>
  <c r="AR66" i="5"/>
  <c r="AR130" i="5" s="1"/>
  <c r="AR68" i="5"/>
  <c r="AR132" i="5" s="1"/>
  <c r="AR70" i="5"/>
  <c r="S72" i="5"/>
  <c r="AA72" i="5"/>
  <c r="AI72" i="5"/>
  <c r="AQ72" i="5"/>
  <c r="S73" i="5"/>
  <c r="AA73" i="5"/>
  <c r="AA137" i="5" s="1"/>
  <c r="AI73" i="5"/>
  <c r="AI137" i="5" s="1"/>
  <c r="AQ73" i="5"/>
  <c r="AQ137" i="5" s="1"/>
  <c r="S74" i="5"/>
  <c r="AA74" i="5"/>
  <c r="AI74" i="5"/>
  <c r="AQ74" i="5"/>
  <c r="S75" i="5"/>
  <c r="AA75" i="5"/>
  <c r="AA139" i="5" s="1"/>
  <c r="AI75" i="5"/>
  <c r="AI139" i="5" s="1"/>
  <c r="AQ75" i="5"/>
  <c r="AQ139" i="5" s="1"/>
  <c r="T63" i="5"/>
  <c r="T65" i="5"/>
  <c r="T67" i="5"/>
  <c r="T69" i="5"/>
  <c r="T71" i="5"/>
  <c r="T72" i="5"/>
  <c r="AB72" i="5"/>
  <c r="AJ72" i="5"/>
  <c r="AR72" i="5"/>
  <c r="T73" i="5"/>
  <c r="AB73" i="5"/>
  <c r="AB137" i="5" s="1"/>
  <c r="AJ73" i="5"/>
  <c r="AJ137" i="5" s="1"/>
  <c r="AR73" i="5"/>
  <c r="AR137" i="5" s="1"/>
  <c r="T74" i="5"/>
  <c r="AB74" i="5"/>
  <c r="AJ74" i="5"/>
  <c r="AR74" i="5"/>
  <c r="T75" i="5"/>
  <c r="AB75" i="5"/>
  <c r="AB139" i="5" s="1"/>
  <c r="AJ75" i="5"/>
  <c r="AJ139" i="5" s="1"/>
  <c r="AR75" i="5"/>
  <c r="AR139" i="5" s="1"/>
  <c r="AJ63" i="5"/>
  <c r="AJ65" i="5"/>
  <c r="AJ67" i="5"/>
  <c r="AJ69" i="5"/>
  <c r="N72" i="5"/>
  <c r="V72" i="5"/>
  <c r="AD72" i="5"/>
  <c r="AL72" i="5"/>
  <c r="N73" i="5"/>
  <c r="V73" i="5"/>
  <c r="AD73" i="5"/>
  <c r="AD137" i="5" s="1"/>
  <c r="AL73" i="5"/>
  <c r="AL137" i="5" s="1"/>
  <c r="N74" i="5"/>
  <c r="V74" i="5"/>
  <c r="AD74" i="5"/>
  <c r="AL74" i="5"/>
  <c r="N75" i="5"/>
  <c r="V75" i="5"/>
  <c r="AD75" i="5"/>
  <c r="AD139" i="5" s="1"/>
  <c r="AL75" i="5"/>
  <c r="AL139" i="5" s="1"/>
  <c r="AR63" i="5"/>
  <c r="AR65" i="5"/>
  <c r="AR129" i="5" s="1"/>
  <c r="AR67" i="5"/>
  <c r="AR131" i="5" s="1"/>
  <c r="AR69" i="5"/>
  <c r="AR133" i="5" s="1"/>
  <c r="O72" i="5"/>
  <c r="W72" i="5"/>
  <c r="AE72" i="5"/>
  <c r="AM72" i="5"/>
  <c r="O73" i="5"/>
  <c r="W73" i="5"/>
  <c r="AE73" i="5"/>
  <c r="AE137" i="5" s="1"/>
  <c r="AM73" i="5"/>
  <c r="AM137" i="5" s="1"/>
  <c r="O74" i="5"/>
  <c r="W74" i="5"/>
  <c r="AE74" i="5"/>
  <c r="AM74" i="5"/>
  <c r="O75" i="5"/>
  <c r="W75" i="5"/>
  <c r="AE75" i="5"/>
  <c r="AE139" i="5" s="1"/>
  <c r="AM75" i="5"/>
  <c r="AM139" i="5" s="1"/>
  <c r="AB67" i="5"/>
  <c r="AK72" i="5"/>
  <c r="AK74" i="5"/>
  <c r="AB69" i="5"/>
  <c r="M73" i="5"/>
  <c r="M75" i="5"/>
  <c r="U71" i="5"/>
  <c r="U73" i="5"/>
  <c r="U75" i="5"/>
  <c r="AC73" i="5"/>
  <c r="AC137" i="5" s="1"/>
  <c r="AC75" i="5"/>
  <c r="AC139" i="5" s="1"/>
  <c r="AK73" i="5"/>
  <c r="AK137" i="5" s="1"/>
  <c r="AK75" i="5"/>
  <c r="AK139" i="5" s="1"/>
  <c r="M72" i="5"/>
  <c r="M74" i="5"/>
  <c r="AB63" i="5"/>
  <c r="U72" i="5"/>
  <c r="U74" i="5"/>
  <c r="AB65" i="5"/>
  <c r="AC72" i="5"/>
  <c r="AC74" i="5"/>
  <c r="P63" i="6"/>
  <c r="X63" i="6"/>
  <c r="AF63" i="6"/>
  <c r="AF127" i="6" s="1"/>
  <c r="AN63" i="6"/>
  <c r="AN127" i="6" s="1"/>
  <c r="P64" i="6"/>
  <c r="X64" i="6"/>
  <c r="AF64" i="6"/>
  <c r="AN64" i="6"/>
  <c r="P65" i="6"/>
  <c r="X65" i="6"/>
  <c r="AF65" i="6"/>
  <c r="AN65" i="6"/>
  <c r="P66" i="6"/>
  <c r="X66" i="6"/>
  <c r="AF66" i="6"/>
  <c r="AF130" i="6" s="1"/>
  <c r="AN66" i="6"/>
  <c r="AN130" i="6" s="1"/>
  <c r="P67" i="6"/>
  <c r="X67" i="6"/>
  <c r="AF67" i="6"/>
  <c r="AF131" i="6" s="1"/>
  <c r="AN67" i="6"/>
  <c r="AN131" i="6" s="1"/>
  <c r="P68" i="6"/>
  <c r="X68" i="6"/>
  <c r="AF68" i="6"/>
  <c r="AN68" i="6"/>
  <c r="P69" i="6"/>
  <c r="X69" i="6"/>
  <c r="AF69" i="6"/>
  <c r="AN69" i="6"/>
  <c r="P70" i="6"/>
  <c r="X70" i="6"/>
  <c r="AF70" i="6"/>
  <c r="AN70" i="6"/>
  <c r="P71" i="6"/>
  <c r="X71" i="6"/>
  <c r="AF71" i="6"/>
  <c r="AN71" i="6"/>
  <c r="P72" i="6"/>
  <c r="X72" i="6"/>
  <c r="AF72" i="6"/>
  <c r="AN72" i="6"/>
  <c r="P73" i="6"/>
  <c r="X73" i="6"/>
  <c r="AF73" i="6"/>
  <c r="AN73" i="6"/>
  <c r="P74" i="6"/>
  <c r="X74" i="6"/>
  <c r="AF74" i="6"/>
  <c r="AN74" i="6"/>
  <c r="P75" i="6"/>
  <c r="X75" i="6"/>
  <c r="AF75" i="6"/>
  <c r="AN75" i="6"/>
  <c r="Q63" i="6"/>
  <c r="Y63" i="6"/>
  <c r="AG63" i="6"/>
  <c r="AG127" i="6" s="1"/>
  <c r="AO63" i="6"/>
  <c r="AO127" i="6" s="1"/>
  <c r="Q64" i="6"/>
  <c r="Y64" i="6"/>
  <c r="AG64" i="6"/>
  <c r="AO64" i="6"/>
  <c r="Q65" i="6"/>
  <c r="Y65" i="6"/>
  <c r="AG65" i="6"/>
  <c r="AO65" i="6"/>
  <c r="Q66" i="6"/>
  <c r="Y66" i="6"/>
  <c r="AG66" i="6"/>
  <c r="AG130" i="6" s="1"/>
  <c r="AO66" i="6"/>
  <c r="AO130" i="6" s="1"/>
  <c r="Q67" i="6"/>
  <c r="Y67" i="6"/>
  <c r="AG67" i="6"/>
  <c r="AG131" i="6" s="1"/>
  <c r="AO67" i="6"/>
  <c r="AO131" i="6" s="1"/>
  <c r="Q68" i="6"/>
  <c r="Y68" i="6"/>
  <c r="AG68" i="6"/>
  <c r="AO68" i="6"/>
  <c r="Q69" i="6"/>
  <c r="Y69" i="6"/>
  <c r="AG69" i="6"/>
  <c r="AO69" i="6"/>
  <c r="Q70" i="6"/>
  <c r="Y70" i="6"/>
  <c r="AG70" i="6"/>
  <c r="AO70" i="6"/>
  <c r="Q71" i="6"/>
  <c r="Y71" i="6"/>
  <c r="AG71" i="6"/>
  <c r="AO71" i="6"/>
  <c r="Q72" i="6"/>
  <c r="Y72" i="6"/>
  <c r="AG72" i="6"/>
  <c r="AO72" i="6"/>
  <c r="Q73" i="6"/>
  <c r="Y73" i="6"/>
  <c r="AG73" i="6"/>
  <c r="AO73" i="6"/>
  <c r="Q74" i="6"/>
  <c r="Y74" i="6"/>
  <c r="AG74" i="6"/>
  <c r="AO74" i="6"/>
  <c r="Q75" i="6"/>
  <c r="Y75" i="6"/>
  <c r="AG75" i="6"/>
  <c r="AO75" i="6"/>
  <c r="R63" i="6"/>
  <c r="Z63" i="6"/>
  <c r="AH63" i="6"/>
  <c r="AH127" i="6" s="1"/>
  <c r="AP63" i="6"/>
  <c r="AP127" i="6" s="1"/>
  <c r="R64" i="6"/>
  <c r="Z64" i="6"/>
  <c r="AH64" i="6"/>
  <c r="AP64" i="6"/>
  <c r="R65" i="6"/>
  <c r="Z65" i="6"/>
  <c r="AH65" i="6"/>
  <c r="AP65" i="6"/>
  <c r="R66" i="6"/>
  <c r="Z66" i="6"/>
  <c r="AH66" i="6"/>
  <c r="AH130" i="6" s="1"/>
  <c r="AP66" i="6"/>
  <c r="AP130" i="6" s="1"/>
  <c r="R67" i="6"/>
  <c r="Z67" i="6"/>
  <c r="AH67" i="6"/>
  <c r="AH131" i="6" s="1"/>
  <c r="AP67" i="6"/>
  <c r="AP131" i="6" s="1"/>
  <c r="R68" i="6"/>
  <c r="Z68" i="6"/>
  <c r="AH68" i="6"/>
  <c r="AP68" i="6"/>
  <c r="R69" i="6"/>
  <c r="Z69" i="6"/>
  <c r="AH69" i="6"/>
  <c r="AP69" i="6"/>
  <c r="R70" i="6"/>
  <c r="Z70" i="6"/>
  <c r="AH70" i="6"/>
  <c r="AP70" i="6"/>
  <c r="R71" i="6"/>
  <c r="Z71" i="6"/>
  <c r="AH71" i="6"/>
  <c r="AP71" i="6"/>
  <c r="R72" i="6"/>
  <c r="Z72" i="6"/>
  <c r="AH72" i="6"/>
  <c r="AP72" i="6"/>
  <c r="R73" i="6"/>
  <c r="Z73" i="6"/>
  <c r="AH73" i="6"/>
  <c r="AP73" i="6"/>
  <c r="R74" i="6"/>
  <c r="Z74" i="6"/>
  <c r="AH74" i="6"/>
  <c r="AP74" i="6"/>
  <c r="R75" i="6"/>
  <c r="Z75" i="6"/>
  <c r="AH75" i="6"/>
  <c r="AP75" i="6"/>
  <c r="S63" i="6"/>
  <c r="AA63" i="6"/>
  <c r="AI63" i="6"/>
  <c r="AI127" i="6" s="1"/>
  <c r="AQ63" i="6"/>
  <c r="AQ127" i="6" s="1"/>
  <c r="S64" i="6"/>
  <c r="AA64" i="6"/>
  <c r="AI64" i="6"/>
  <c r="AQ64" i="6"/>
  <c r="S65" i="6"/>
  <c r="AA65" i="6"/>
  <c r="AI65" i="6"/>
  <c r="AQ65" i="6"/>
  <c r="S66" i="6"/>
  <c r="AA66" i="6"/>
  <c r="AI66" i="6"/>
  <c r="AI130" i="6" s="1"/>
  <c r="AQ66" i="6"/>
  <c r="AQ130" i="6" s="1"/>
  <c r="S67" i="6"/>
  <c r="AA67" i="6"/>
  <c r="AI67" i="6"/>
  <c r="AI131" i="6" s="1"/>
  <c r="AQ67" i="6"/>
  <c r="AQ131" i="6" s="1"/>
  <c r="S68" i="6"/>
  <c r="AA68" i="6"/>
  <c r="AI68" i="6"/>
  <c r="AQ68" i="6"/>
  <c r="S69" i="6"/>
  <c r="AA69" i="6"/>
  <c r="AI69" i="6"/>
  <c r="AQ69" i="6"/>
  <c r="S70" i="6"/>
  <c r="AA70" i="6"/>
  <c r="AI70" i="6"/>
  <c r="AQ70" i="6"/>
  <c r="S71" i="6"/>
  <c r="AA71" i="6"/>
  <c r="AI71" i="6"/>
  <c r="AQ71" i="6"/>
  <c r="S72" i="6"/>
  <c r="AA72" i="6"/>
  <c r="AI72" i="6"/>
  <c r="AQ72" i="6"/>
  <c r="S73" i="6"/>
  <c r="AA73" i="6"/>
  <c r="AI73" i="6"/>
  <c r="AQ73" i="6"/>
  <c r="S74" i="6"/>
  <c r="AA74" i="6"/>
  <c r="AI74" i="6"/>
  <c r="AQ74" i="6"/>
  <c r="S75" i="6"/>
  <c r="AA75" i="6"/>
  <c r="AI75" i="6"/>
  <c r="AQ75" i="6"/>
  <c r="T63" i="6"/>
  <c r="AB63" i="6"/>
  <c r="AJ63" i="6"/>
  <c r="AJ127" i="6" s="1"/>
  <c r="AR63" i="6"/>
  <c r="AR127" i="6" s="1"/>
  <c r="T64" i="6"/>
  <c r="AB64" i="6"/>
  <c r="AJ64" i="6"/>
  <c r="AR64" i="6"/>
  <c r="T65" i="6"/>
  <c r="AB65" i="6"/>
  <c r="AJ65" i="6"/>
  <c r="AR65" i="6"/>
  <c r="T66" i="6"/>
  <c r="AB66" i="6"/>
  <c r="AJ66" i="6"/>
  <c r="AJ130" i="6" s="1"/>
  <c r="AR66" i="6"/>
  <c r="AR130" i="6" s="1"/>
  <c r="T67" i="6"/>
  <c r="AB67" i="6"/>
  <c r="AJ67" i="6"/>
  <c r="AJ131" i="6" s="1"/>
  <c r="AR67" i="6"/>
  <c r="AR131" i="6" s="1"/>
  <c r="T68" i="6"/>
  <c r="AB68" i="6"/>
  <c r="AJ68" i="6"/>
  <c r="AR68" i="6"/>
  <c r="T69" i="6"/>
  <c r="AB69" i="6"/>
  <c r="AJ69" i="6"/>
  <c r="AR69" i="6"/>
  <c r="T70" i="6"/>
  <c r="AB70" i="6"/>
  <c r="AJ70" i="6"/>
  <c r="AR70" i="6"/>
  <c r="T71" i="6"/>
  <c r="AB71" i="6"/>
  <c r="AJ71" i="6"/>
  <c r="AR71" i="6"/>
  <c r="T72" i="6"/>
  <c r="AB72" i="6"/>
  <c r="AJ72" i="6"/>
  <c r="AR72" i="6"/>
  <c r="T73" i="6"/>
  <c r="AB73" i="6"/>
  <c r="AJ73" i="6"/>
  <c r="AR73" i="6"/>
  <c r="T74" i="6"/>
  <c r="AB74" i="6"/>
  <c r="AJ74" i="6"/>
  <c r="AR74" i="6"/>
  <c r="T75" i="6"/>
  <c r="AB75" i="6"/>
  <c r="AJ75" i="6"/>
  <c r="AR75" i="6"/>
  <c r="N63" i="6"/>
  <c r="V63" i="6"/>
  <c r="AD63" i="6"/>
  <c r="AD127" i="6" s="1"/>
  <c r="AL63" i="6"/>
  <c r="AL127" i="6" s="1"/>
  <c r="N64" i="6"/>
  <c r="V64" i="6"/>
  <c r="AD64" i="6"/>
  <c r="AL64" i="6"/>
  <c r="N65" i="6"/>
  <c r="V65" i="6"/>
  <c r="AD65" i="6"/>
  <c r="AL65" i="6"/>
  <c r="N66" i="6"/>
  <c r="V66" i="6"/>
  <c r="AD66" i="6"/>
  <c r="AD130" i="6" s="1"/>
  <c r="AL66" i="6"/>
  <c r="AL130" i="6" s="1"/>
  <c r="N67" i="6"/>
  <c r="V67" i="6"/>
  <c r="AD67" i="6"/>
  <c r="AD131" i="6" s="1"/>
  <c r="AL67" i="6"/>
  <c r="AL131" i="6" s="1"/>
  <c r="N68" i="6"/>
  <c r="V68" i="6"/>
  <c r="AD68" i="6"/>
  <c r="AL68" i="6"/>
  <c r="N69" i="6"/>
  <c r="V69" i="6"/>
  <c r="AD69" i="6"/>
  <c r="AL69" i="6"/>
  <c r="N70" i="6"/>
  <c r="V70" i="6"/>
  <c r="AD70" i="6"/>
  <c r="AL70" i="6"/>
  <c r="N71" i="6"/>
  <c r="V71" i="6"/>
  <c r="AD71" i="6"/>
  <c r="AL71" i="6"/>
  <c r="N72" i="6"/>
  <c r="V72" i="6"/>
  <c r="AD72" i="6"/>
  <c r="AL72" i="6"/>
  <c r="N73" i="6"/>
  <c r="V73" i="6"/>
  <c r="AD73" i="6"/>
  <c r="AL73" i="6"/>
  <c r="N74" i="6"/>
  <c r="V74" i="6"/>
  <c r="AD74" i="6"/>
  <c r="AL74" i="6"/>
  <c r="N75" i="6"/>
  <c r="V75" i="6"/>
  <c r="AD75" i="6"/>
  <c r="AL75" i="6"/>
  <c r="O63" i="6"/>
  <c r="W63" i="6"/>
  <c r="AE63" i="6"/>
  <c r="AE127" i="6" s="1"/>
  <c r="AM63" i="6"/>
  <c r="AM127" i="6" s="1"/>
  <c r="O64" i="6"/>
  <c r="W64" i="6"/>
  <c r="AE64" i="6"/>
  <c r="AM64" i="6"/>
  <c r="O65" i="6"/>
  <c r="W65" i="6"/>
  <c r="AE65" i="6"/>
  <c r="AM65" i="6"/>
  <c r="O66" i="6"/>
  <c r="W66" i="6"/>
  <c r="AE66" i="6"/>
  <c r="AE130" i="6" s="1"/>
  <c r="AM66" i="6"/>
  <c r="AM130" i="6" s="1"/>
  <c r="O67" i="6"/>
  <c r="W67" i="6"/>
  <c r="AE67" i="6"/>
  <c r="AE131" i="6" s="1"/>
  <c r="AM67" i="6"/>
  <c r="AM131" i="6" s="1"/>
  <c r="O68" i="6"/>
  <c r="W68" i="6"/>
  <c r="AE68" i="6"/>
  <c r="AM68" i="6"/>
  <c r="O69" i="6"/>
  <c r="W69" i="6"/>
  <c r="AE69" i="6"/>
  <c r="AM69" i="6"/>
  <c r="O70" i="6"/>
  <c r="W70" i="6"/>
  <c r="AE70" i="6"/>
  <c r="AM70" i="6"/>
  <c r="O71" i="6"/>
  <c r="W71" i="6"/>
  <c r="AE71" i="6"/>
  <c r="AM71" i="6"/>
  <c r="O72" i="6"/>
  <c r="W72" i="6"/>
  <c r="AE72" i="6"/>
  <c r="AM72" i="6"/>
  <c r="O73" i="6"/>
  <c r="W73" i="6"/>
  <c r="AE73" i="6"/>
  <c r="AM73" i="6"/>
  <c r="O74" i="6"/>
  <c r="W74" i="6"/>
  <c r="AE74" i="6"/>
  <c r="AM74" i="6"/>
  <c r="O75" i="6"/>
  <c r="W75" i="6"/>
  <c r="AE75" i="6"/>
  <c r="AM75" i="6"/>
  <c r="AK63" i="6"/>
  <c r="AK127" i="6" s="1"/>
  <c r="AK65" i="6"/>
  <c r="AK67" i="6"/>
  <c r="AK131" i="6" s="1"/>
  <c r="AK69" i="6"/>
  <c r="AK71" i="6"/>
  <c r="AK73" i="6"/>
  <c r="AK75" i="6"/>
  <c r="M64" i="6"/>
  <c r="M66" i="6"/>
  <c r="M68" i="6"/>
  <c r="M70" i="6"/>
  <c r="M72" i="6"/>
  <c r="M74" i="6"/>
  <c r="U64" i="6"/>
  <c r="U66" i="6"/>
  <c r="U68" i="6"/>
  <c r="U70" i="6"/>
  <c r="U72" i="6"/>
  <c r="U74" i="6"/>
  <c r="AC64" i="6"/>
  <c r="AC66" i="6"/>
  <c r="AC68" i="6"/>
  <c r="AC70" i="6"/>
  <c r="AC72" i="6"/>
  <c r="AC74" i="6"/>
  <c r="AK64" i="6"/>
  <c r="AK66" i="6"/>
  <c r="AK130" i="6" s="1"/>
  <c r="AK68" i="6"/>
  <c r="AK70" i="6"/>
  <c r="AK72" i="6"/>
  <c r="AK74" i="6"/>
  <c r="M63" i="6"/>
  <c r="M65" i="6"/>
  <c r="M67" i="6"/>
  <c r="M69" i="6"/>
  <c r="M71" i="6"/>
  <c r="M73" i="6"/>
  <c r="M75" i="6"/>
  <c r="U63" i="6"/>
  <c r="U65" i="6"/>
  <c r="U67" i="6"/>
  <c r="U69" i="6"/>
  <c r="U71" i="6"/>
  <c r="U73" i="6"/>
  <c r="U75" i="6"/>
  <c r="AC63" i="6"/>
  <c r="AC65" i="6"/>
  <c r="AC67" i="6"/>
  <c r="AC131" i="6" s="1"/>
  <c r="AC69" i="6"/>
  <c r="AC71" i="6"/>
  <c r="AC73" i="6"/>
  <c r="AC75" i="6"/>
  <c r="P63" i="7"/>
  <c r="X63" i="7"/>
  <c r="AF63" i="7"/>
  <c r="AN63" i="7"/>
  <c r="Q63" i="7"/>
  <c r="Y63" i="7"/>
  <c r="AG63" i="7"/>
  <c r="R63" i="7"/>
  <c r="Z63" i="7"/>
  <c r="AH63" i="7"/>
  <c r="S63" i="7"/>
  <c r="AA63" i="7"/>
  <c r="AI63" i="7"/>
  <c r="T63" i="7"/>
  <c r="AB63" i="7"/>
  <c r="AJ63" i="7"/>
  <c r="N63" i="7"/>
  <c r="V63" i="7"/>
  <c r="AD63" i="7"/>
  <c r="AL63" i="7"/>
  <c r="O63" i="7"/>
  <c r="W63" i="7"/>
  <c r="AE63" i="7"/>
  <c r="AM63" i="7"/>
  <c r="AR63" i="7"/>
  <c r="T64" i="7"/>
  <c r="AB64" i="7"/>
  <c r="AJ64" i="7"/>
  <c r="AR64" i="7"/>
  <c r="T65" i="7"/>
  <c r="AB65" i="7"/>
  <c r="AJ65" i="7"/>
  <c r="AR65" i="7"/>
  <c r="T66" i="7"/>
  <c r="AB66" i="7"/>
  <c r="AJ66" i="7"/>
  <c r="AR66" i="7"/>
  <c r="T67" i="7"/>
  <c r="AB67" i="7"/>
  <c r="AJ67" i="7"/>
  <c r="AR67" i="7"/>
  <c r="T68" i="7"/>
  <c r="AB68" i="7"/>
  <c r="AJ68" i="7"/>
  <c r="AR68" i="7"/>
  <c r="T69" i="7"/>
  <c r="AB69" i="7"/>
  <c r="AJ69" i="7"/>
  <c r="AR69" i="7"/>
  <c r="T70" i="7"/>
  <c r="AB70" i="7"/>
  <c r="AJ70" i="7"/>
  <c r="AR70" i="7"/>
  <c r="T71" i="7"/>
  <c r="AB71" i="7"/>
  <c r="AJ71" i="7"/>
  <c r="AR71" i="7"/>
  <c r="T72" i="7"/>
  <c r="AB72" i="7"/>
  <c r="AJ72" i="7"/>
  <c r="AR72" i="7"/>
  <c r="T73" i="7"/>
  <c r="AB73" i="7"/>
  <c r="AJ73" i="7"/>
  <c r="AR73" i="7"/>
  <c r="T74" i="7"/>
  <c r="AB74" i="7"/>
  <c r="AJ74" i="7"/>
  <c r="AR74" i="7"/>
  <c r="T75" i="7"/>
  <c r="AB75" i="7"/>
  <c r="AJ75" i="7"/>
  <c r="AR75" i="7"/>
  <c r="M63" i="7"/>
  <c r="M64" i="7"/>
  <c r="U64" i="7"/>
  <c r="AC64" i="7"/>
  <c r="AK64" i="7"/>
  <c r="M65" i="7"/>
  <c r="U65" i="7"/>
  <c r="AC65" i="7"/>
  <c r="AK65" i="7"/>
  <c r="M66" i="7"/>
  <c r="U66" i="7"/>
  <c r="AC66" i="7"/>
  <c r="AK66" i="7"/>
  <c r="M67" i="7"/>
  <c r="U67" i="7"/>
  <c r="AC67" i="7"/>
  <c r="AK67" i="7"/>
  <c r="M68" i="7"/>
  <c r="U68" i="7"/>
  <c r="AC68" i="7"/>
  <c r="AK68" i="7"/>
  <c r="M69" i="7"/>
  <c r="U69" i="7"/>
  <c r="AC69" i="7"/>
  <c r="AK69" i="7"/>
  <c r="M70" i="7"/>
  <c r="U70" i="7"/>
  <c r="AC70" i="7"/>
  <c r="AK70" i="7"/>
  <c r="M71" i="7"/>
  <c r="U71" i="7"/>
  <c r="AC71" i="7"/>
  <c r="AK71" i="7"/>
  <c r="M72" i="7"/>
  <c r="U72" i="7"/>
  <c r="AC72" i="7"/>
  <c r="AK72" i="7"/>
  <c r="M73" i="7"/>
  <c r="U73" i="7"/>
  <c r="AC73" i="7"/>
  <c r="AK73" i="7"/>
  <c r="M74" i="7"/>
  <c r="U74" i="7"/>
  <c r="AC74" i="7"/>
  <c r="AK74" i="7"/>
  <c r="M75" i="7"/>
  <c r="U75" i="7"/>
  <c r="AC75" i="7"/>
  <c r="AK75" i="7"/>
  <c r="U63" i="7"/>
  <c r="N64" i="7"/>
  <c r="V64" i="7"/>
  <c r="AD64" i="7"/>
  <c r="AL64" i="7"/>
  <c r="N65" i="7"/>
  <c r="V65" i="7"/>
  <c r="AD65" i="7"/>
  <c r="AL65" i="7"/>
  <c r="N66" i="7"/>
  <c r="V66" i="7"/>
  <c r="AD66" i="7"/>
  <c r="AL66" i="7"/>
  <c r="N67" i="7"/>
  <c r="V67" i="7"/>
  <c r="AD67" i="7"/>
  <c r="AL67" i="7"/>
  <c r="N68" i="7"/>
  <c r="V68" i="7"/>
  <c r="AD68" i="7"/>
  <c r="AL68" i="7"/>
  <c r="N69" i="7"/>
  <c r="V69" i="7"/>
  <c r="AD69" i="7"/>
  <c r="AL69" i="7"/>
  <c r="N70" i="7"/>
  <c r="V70" i="7"/>
  <c r="AD70" i="7"/>
  <c r="AL70" i="7"/>
  <c r="N71" i="7"/>
  <c r="V71" i="7"/>
  <c r="AD71" i="7"/>
  <c r="AL71" i="7"/>
  <c r="N72" i="7"/>
  <c r="V72" i="7"/>
  <c r="AD72" i="7"/>
  <c r="AL72" i="7"/>
  <c r="N73" i="7"/>
  <c r="V73" i="7"/>
  <c r="AD73" i="7"/>
  <c r="AL73" i="7"/>
  <c r="N74" i="7"/>
  <c r="V74" i="7"/>
  <c r="AD74" i="7"/>
  <c r="AL74" i="7"/>
  <c r="N75" i="7"/>
  <c r="V75" i="7"/>
  <c r="AD75" i="7"/>
  <c r="AL75" i="7"/>
  <c r="AC63" i="7"/>
  <c r="O64" i="7"/>
  <c r="W64" i="7"/>
  <c r="AE64" i="7"/>
  <c r="AM64" i="7"/>
  <c r="O65" i="7"/>
  <c r="W65" i="7"/>
  <c r="AE65" i="7"/>
  <c r="AM65" i="7"/>
  <c r="O66" i="7"/>
  <c r="W66" i="7"/>
  <c r="AE66" i="7"/>
  <c r="AM66" i="7"/>
  <c r="O67" i="7"/>
  <c r="W67" i="7"/>
  <c r="AE67" i="7"/>
  <c r="AM67" i="7"/>
  <c r="O68" i="7"/>
  <c r="W68" i="7"/>
  <c r="AE68" i="7"/>
  <c r="AM68" i="7"/>
  <c r="O69" i="7"/>
  <c r="W69" i="7"/>
  <c r="AE69" i="7"/>
  <c r="AM69" i="7"/>
  <c r="O70" i="7"/>
  <c r="W70" i="7"/>
  <c r="AE70" i="7"/>
  <c r="AM70" i="7"/>
  <c r="O71" i="7"/>
  <c r="W71" i="7"/>
  <c r="AE71" i="7"/>
  <c r="AM71" i="7"/>
  <c r="O72" i="7"/>
  <c r="W72" i="7"/>
  <c r="AE72" i="7"/>
  <c r="AM72" i="7"/>
  <c r="O73" i="7"/>
  <c r="W73" i="7"/>
  <c r="AE73" i="7"/>
  <c r="AM73" i="7"/>
  <c r="O74" i="7"/>
  <c r="W74" i="7"/>
  <c r="AE74" i="7"/>
  <c r="AM74" i="7"/>
  <c r="O75" i="7"/>
  <c r="W75" i="7"/>
  <c r="AE75" i="7"/>
  <c r="AM75" i="7"/>
  <c r="AK63" i="7"/>
  <c r="P64" i="7"/>
  <c r="X64" i="7"/>
  <c r="AF64" i="7"/>
  <c r="AN64" i="7"/>
  <c r="P65" i="7"/>
  <c r="X65" i="7"/>
  <c r="AF65" i="7"/>
  <c r="AN65" i="7"/>
  <c r="P66" i="7"/>
  <c r="X66" i="7"/>
  <c r="AF66" i="7"/>
  <c r="AN66" i="7"/>
  <c r="P67" i="7"/>
  <c r="X67" i="7"/>
  <c r="AF67" i="7"/>
  <c r="AN67" i="7"/>
  <c r="P68" i="7"/>
  <c r="X68" i="7"/>
  <c r="AF68" i="7"/>
  <c r="AN68" i="7"/>
  <c r="P69" i="7"/>
  <c r="X69" i="7"/>
  <c r="AF69" i="7"/>
  <c r="AN69" i="7"/>
  <c r="P70" i="7"/>
  <c r="X70" i="7"/>
  <c r="AF70" i="7"/>
  <c r="AN70" i="7"/>
  <c r="P71" i="7"/>
  <c r="X71" i="7"/>
  <c r="AF71" i="7"/>
  <c r="AN71" i="7"/>
  <c r="P72" i="7"/>
  <c r="X72" i="7"/>
  <c r="AF72" i="7"/>
  <c r="AN72" i="7"/>
  <c r="P73" i="7"/>
  <c r="X73" i="7"/>
  <c r="AF73" i="7"/>
  <c r="AN73" i="7"/>
  <c r="P74" i="7"/>
  <c r="X74" i="7"/>
  <c r="AF74" i="7"/>
  <c r="AN74" i="7"/>
  <c r="P75" i="7"/>
  <c r="X75" i="7"/>
  <c r="AF75" i="7"/>
  <c r="AN75" i="7"/>
  <c r="AO63" i="7"/>
  <c r="Q64" i="7"/>
  <c r="Y64" i="7"/>
  <c r="AG64" i="7"/>
  <c r="AO64" i="7"/>
  <c r="Q65" i="7"/>
  <c r="Y65" i="7"/>
  <c r="AG65" i="7"/>
  <c r="AO65" i="7"/>
  <c r="Q66" i="7"/>
  <c r="Y66" i="7"/>
  <c r="AG66" i="7"/>
  <c r="AO66" i="7"/>
  <c r="Q67" i="7"/>
  <c r="Y67" i="7"/>
  <c r="AG67" i="7"/>
  <c r="AO67" i="7"/>
  <c r="Q68" i="7"/>
  <c r="Y68" i="7"/>
  <c r="AG68" i="7"/>
  <c r="AO68" i="7"/>
  <c r="Q69" i="7"/>
  <c r="Y69" i="7"/>
  <c r="AG69" i="7"/>
  <c r="AO69" i="7"/>
  <c r="Q70" i="7"/>
  <c r="Y70" i="7"/>
  <c r="AG70" i="7"/>
  <c r="AO70" i="7"/>
  <c r="Q71" i="7"/>
  <c r="Y71" i="7"/>
  <c r="AG71" i="7"/>
  <c r="AO71" i="7"/>
  <c r="Q72" i="7"/>
  <c r="Y72" i="7"/>
  <c r="AG72" i="7"/>
  <c r="AO72" i="7"/>
  <c r="Q73" i="7"/>
  <c r="Y73" i="7"/>
  <c r="AG73" i="7"/>
  <c r="AO73" i="7"/>
  <c r="Q74" i="7"/>
  <c r="Y74" i="7"/>
  <c r="AG74" i="7"/>
  <c r="AO74" i="7"/>
  <c r="Q75" i="7"/>
  <c r="Y75" i="7"/>
  <c r="AG75" i="7"/>
  <c r="AO75" i="7"/>
  <c r="AP63" i="7"/>
  <c r="R64" i="7"/>
  <c r="Z64" i="7"/>
  <c r="AH64" i="7"/>
  <c r="AP64" i="7"/>
  <c r="R65" i="7"/>
  <c r="Z65" i="7"/>
  <c r="AH65" i="7"/>
  <c r="AP65" i="7"/>
  <c r="R66" i="7"/>
  <c r="Z66" i="7"/>
  <c r="AH66" i="7"/>
  <c r="AP66" i="7"/>
  <c r="R67" i="7"/>
  <c r="Z67" i="7"/>
  <c r="AH67" i="7"/>
  <c r="AP67" i="7"/>
  <c r="R68" i="7"/>
  <c r="Z68" i="7"/>
  <c r="AH68" i="7"/>
  <c r="AP68" i="7"/>
  <c r="R69" i="7"/>
  <c r="Z69" i="7"/>
  <c r="AH69" i="7"/>
  <c r="AP69" i="7"/>
  <c r="R70" i="7"/>
  <c r="Z70" i="7"/>
  <c r="AH70" i="7"/>
  <c r="AP70" i="7"/>
  <c r="R71" i="7"/>
  <c r="Z71" i="7"/>
  <c r="AH71" i="7"/>
  <c r="AP71" i="7"/>
  <c r="R72" i="7"/>
  <c r="Z72" i="7"/>
  <c r="AH72" i="7"/>
  <c r="AP72" i="7"/>
  <c r="R73" i="7"/>
  <c r="Z73" i="7"/>
  <c r="AH73" i="7"/>
  <c r="AP73" i="7"/>
  <c r="R74" i="7"/>
  <c r="Z74" i="7"/>
  <c r="AH74" i="7"/>
  <c r="AP74" i="7"/>
  <c r="R75" i="7"/>
  <c r="Z75" i="7"/>
  <c r="AH75" i="7"/>
  <c r="AP75" i="7"/>
  <c r="AQ63" i="7"/>
  <c r="S64" i="7"/>
  <c r="AA64" i="7"/>
  <c r="AI64" i="7"/>
  <c r="AQ64" i="7"/>
  <c r="S65" i="7"/>
  <c r="AA65" i="7"/>
  <c r="AI65" i="7"/>
  <c r="AQ65" i="7"/>
  <c r="S66" i="7"/>
  <c r="AA66" i="7"/>
  <c r="AI66" i="7"/>
  <c r="AQ66" i="7"/>
  <c r="S67" i="7"/>
  <c r="AA67" i="7"/>
  <c r="AI67" i="7"/>
  <c r="AQ67" i="7"/>
  <c r="S68" i="7"/>
  <c r="AA68" i="7"/>
  <c r="AI68" i="7"/>
  <c r="AQ68" i="7"/>
  <c r="S69" i="7"/>
  <c r="AA69" i="7"/>
  <c r="AI69" i="7"/>
  <c r="AQ69" i="7"/>
  <c r="S70" i="7"/>
  <c r="AA70" i="7"/>
  <c r="AI70" i="7"/>
  <c r="AQ70" i="7"/>
  <c r="S71" i="7"/>
  <c r="AA71" i="7"/>
  <c r="AI71" i="7"/>
  <c r="AQ71" i="7"/>
  <c r="S72" i="7"/>
  <c r="AA72" i="7"/>
  <c r="AI72" i="7"/>
  <c r="AQ72" i="7"/>
  <c r="S73" i="7"/>
  <c r="AA73" i="7"/>
  <c r="AI73" i="7"/>
  <c r="AQ73" i="7"/>
  <c r="S74" i="7"/>
  <c r="AA74" i="7"/>
  <c r="AI74" i="7"/>
  <c r="AQ74" i="7"/>
  <c r="S75" i="7"/>
  <c r="AA75" i="7"/>
  <c r="AI75" i="7"/>
  <c r="AQ75" i="7"/>
  <c r="T63" i="8"/>
  <c r="AB63" i="8"/>
  <c r="AJ63" i="8"/>
  <c r="AR63" i="8"/>
  <c r="T64" i="8"/>
  <c r="AB64" i="8"/>
  <c r="AJ64" i="8"/>
  <c r="AR64" i="8"/>
  <c r="T65" i="8"/>
  <c r="AB65" i="8"/>
  <c r="AJ65" i="8"/>
  <c r="AR65" i="8"/>
  <c r="T66" i="8"/>
  <c r="AB66" i="8"/>
  <c r="AJ66" i="8"/>
  <c r="AR66" i="8"/>
  <c r="T67" i="8"/>
  <c r="AB67" i="8"/>
  <c r="AJ67" i="8"/>
  <c r="AR67" i="8"/>
  <c r="T68" i="8"/>
  <c r="AB68" i="8"/>
  <c r="AJ68" i="8"/>
  <c r="AR68" i="8"/>
  <c r="T69" i="8"/>
  <c r="AB69" i="8"/>
  <c r="AJ69" i="8"/>
  <c r="AR69" i="8"/>
  <c r="T70" i="8"/>
  <c r="AB70" i="8"/>
  <c r="AJ70" i="8"/>
  <c r="AR70" i="8"/>
  <c r="T71" i="8"/>
  <c r="AB71" i="8"/>
  <c r="AJ71" i="8"/>
  <c r="AR71" i="8"/>
  <c r="T72" i="8"/>
  <c r="AB72" i="8"/>
  <c r="M63" i="8"/>
  <c r="U63" i="8"/>
  <c r="AC63" i="8"/>
  <c r="AK63" i="8"/>
  <c r="M64" i="8"/>
  <c r="U64" i="8"/>
  <c r="AC64" i="8"/>
  <c r="AK64" i="8"/>
  <c r="M65" i="8"/>
  <c r="U65" i="8"/>
  <c r="AC65" i="8"/>
  <c r="AK65" i="8"/>
  <c r="M66" i="8"/>
  <c r="U66" i="8"/>
  <c r="AC66" i="8"/>
  <c r="AK66" i="8"/>
  <c r="M67" i="8"/>
  <c r="U67" i="8"/>
  <c r="AC67" i="8"/>
  <c r="AK67" i="8"/>
  <c r="M68" i="8"/>
  <c r="U68" i="8"/>
  <c r="AC68" i="8"/>
  <c r="AK68" i="8"/>
  <c r="M69" i="8"/>
  <c r="U69" i="8"/>
  <c r="AC69" i="8"/>
  <c r="AK69" i="8"/>
  <c r="M70" i="8"/>
  <c r="U70" i="8"/>
  <c r="AC70" i="8"/>
  <c r="AK70" i="8"/>
  <c r="M71" i="8"/>
  <c r="U71" i="8"/>
  <c r="AC71" i="8"/>
  <c r="AK71" i="8"/>
  <c r="M72" i="8"/>
  <c r="U72" i="8"/>
  <c r="AC72" i="8"/>
  <c r="N63" i="8"/>
  <c r="V63" i="8"/>
  <c r="AD63" i="8"/>
  <c r="AL63" i="8"/>
  <c r="N64" i="8"/>
  <c r="V64" i="8"/>
  <c r="AD64" i="8"/>
  <c r="AL64" i="8"/>
  <c r="N65" i="8"/>
  <c r="V65" i="8"/>
  <c r="AD65" i="8"/>
  <c r="AL65" i="8"/>
  <c r="N66" i="8"/>
  <c r="V66" i="8"/>
  <c r="AD66" i="8"/>
  <c r="AL66" i="8"/>
  <c r="N67" i="8"/>
  <c r="V67" i="8"/>
  <c r="AD67" i="8"/>
  <c r="AL67" i="8"/>
  <c r="N68" i="8"/>
  <c r="V68" i="8"/>
  <c r="AD68" i="8"/>
  <c r="AL68" i="8"/>
  <c r="N69" i="8"/>
  <c r="V69" i="8"/>
  <c r="AD69" i="8"/>
  <c r="AL69" i="8"/>
  <c r="N70" i="8"/>
  <c r="V70" i="8"/>
  <c r="AD70" i="8"/>
  <c r="AL70" i="8"/>
  <c r="N71" i="8"/>
  <c r="V71" i="8"/>
  <c r="AD71" i="8"/>
  <c r="O63" i="8"/>
  <c r="W63" i="8"/>
  <c r="AE63" i="8"/>
  <c r="AM63" i="8"/>
  <c r="O64" i="8"/>
  <c r="W64" i="8"/>
  <c r="AE64" i="8"/>
  <c r="AM64" i="8"/>
  <c r="O65" i="8"/>
  <c r="W65" i="8"/>
  <c r="AE65" i="8"/>
  <c r="AM65" i="8"/>
  <c r="O66" i="8"/>
  <c r="W66" i="8"/>
  <c r="AE66" i="8"/>
  <c r="AM66" i="8"/>
  <c r="O67" i="8"/>
  <c r="W67" i="8"/>
  <c r="AE67" i="8"/>
  <c r="AM67" i="8"/>
  <c r="O68" i="8"/>
  <c r="W68" i="8"/>
  <c r="AE68" i="8"/>
  <c r="AM68" i="8"/>
  <c r="O69" i="8"/>
  <c r="W69" i="8"/>
  <c r="P63" i="8"/>
  <c r="X63" i="8"/>
  <c r="AF63" i="8"/>
  <c r="AN63" i="8"/>
  <c r="P64" i="8"/>
  <c r="X64" i="8"/>
  <c r="AF64" i="8"/>
  <c r="AN64" i="8"/>
  <c r="P65" i="8"/>
  <c r="X65" i="8"/>
  <c r="AF65" i="8"/>
  <c r="AN65" i="8"/>
  <c r="P66" i="8"/>
  <c r="X66" i="8"/>
  <c r="AF66" i="8"/>
  <c r="AN66" i="8"/>
  <c r="P67" i="8"/>
  <c r="X67" i="8"/>
  <c r="AF67" i="8"/>
  <c r="AN67" i="8"/>
  <c r="P68" i="8"/>
  <c r="X68" i="8"/>
  <c r="AF68" i="8"/>
  <c r="AN68" i="8"/>
  <c r="P69" i="8"/>
  <c r="Q63" i="8"/>
  <c r="Y63" i="8"/>
  <c r="AG63" i="8"/>
  <c r="AO63" i="8"/>
  <c r="Q64" i="8"/>
  <c r="Y64" i="8"/>
  <c r="AG64" i="8"/>
  <c r="AO64" i="8"/>
  <c r="Q65" i="8"/>
  <c r="Y65" i="8"/>
  <c r="AG65" i="8"/>
  <c r="AO65" i="8"/>
  <c r="Q66" i="8"/>
  <c r="Y66" i="8"/>
  <c r="AG66" i="8"/>
  <c r="AO66" i="8"/>
  <c r="Q67" i="8"/>
  <c r="Y67" i="8"/>
  <c r="AG67" i="8"/>
  <c r="AO67" i="8"/>
  <c r="Q68" i="8"/>
  <c r="Y68" i="8"/>
  <c r="AG68" i="8"/>
  <c r="AO68" i="8"/>
  <c r="R63" i="8"/>
  <c r="Z63" i="8"/>
  <c r="AH63" i="8"/>
  <c r="AP63" i="8"/>
  <c r="R64" i="8"/>
  <c r="Z64" i="8"/>
  <c r="AH64" i="8"/>
  <c r="AP64" i="8"/>
  <c r="R65" i="8"/>
  <c r="Z65" i="8"/>
  <c r="AH65" i="8"/>
  <c r="AP65" i="8"/>
  <c r="R66" i="8"/>
  <c r="Z66" i="8"/>
  <c r="AH66" i="8"/>
  <c r="AP66" i="8"/>
  <c r="R67" i="8"/>
  <c r="Z67" i="8"/>
  <c r="AH67" i="8"/>
  <c r="AP67" i="8"/>
  <c r="R68" i="8"/>
  <c r="Z68" i="8"/>
  <c r="AH68" i="8"/>
  <c r="AP68" i="8"/>
  <c r="R69" i="8"/>
  <c r="Z69" i="8"/>
  <c r="S63" i="8"/>
  <c r="AA63" i="8"/>
  <c r="AI63" i="8"/>
  <c r="AQ63" i="8"/>
  <c r="S64" i="8"/>
  <c r="AA64" i="8"/>
  <c r="AI64" i="8"/>
  <c r="AQ64" i="8"/>
  <c r="S65" i="8"/>
  <c r="AA65" i="8"/>
  <c r="AI65" i="8"/>
  <c r="AQ65" i="8"/>
  <c r="S66" i="8"/>
  <c r="AA66" i="8"/>
  <c r="AI66" i="8"/>
  <c r="AQ66" i="8"/>
  <c r="S67" i="8"/>
  <c r="AA67" i="8"/>
  <c r="AI67" i="8"/>
  <c r="AQ67" i="8"/>
  <c r="S68" i="8"/>
  <c r="AA68" i="8"/>
  <c r="AI68" i="8"/>
  <c r="AQ68" i="8"/>
  <c r="AG69" i="8"/>
  <c r="O70" i="8"/>
  <c r="Z70" i="8"/>
  <c r="AN70" i="8"/>
  <c r="S71" i="8"/>
  <c r="AG71" i="8"/>
  <c r="AQ71" i="8"/>
  <c r="W72" i="8"/>
  <c r="AG72" i="8"/>
  <c r="AO72" i="8"/>
  <c r="Q73" i="8"/>
  <c r="Y73" i="8"/>
  <c r="AG73" i="8"/>
  <c r="AO73" i="8"/>
  <c r="Q74" i="8"/>
  <c r="Y74" i="8"/>
  <c r="AG74" i="8"/>
  <c r="AO74" i="8"/>
  <c r="Q75" i="8"/>
  <c r="Y75" i="8"/>
  <c r="AG75" i="8"/>
  <c r="AO75" i="8"/>
  <c r="Q69" i="8"/>
  <c r="AH69" i="8"/>
  <c r="P70" i="8"/>
  <c r="AA70" i="8"/>
  <c r="AO70" i="8"/>
  <c r="W71" i="8"/>
  <c r="AH71" i="8"/>
  <c r="N72" i="8"/>
  <c r="X72" i="8"/>
  <c r="AH72" i="8"/>
  <c r="AP72" i="8"/>
  <c r="R73" i="8"/>
  <c r="Z73" i="8"/>
  <c r="AH73" i="8"/>
  <c r="AP73" i="8"/>
  <c r="R74" i="8"/>
  <c r="Z74" i="8"/>
  <c r="AH74" i="8"/>
  <c r="AP74" i="8"/>
  <c r="R75" i="8"/>
  <c r="Z75" i="8"/>
  <c r="AH75" i="8"/>
  <c r="AP75" i="8"/>
  <c r="S69" i="8"/>
  <c r="AI69" i="8"/>
  <c r="Q70" i="8"/>
  <c r="AE70" i="8"/>
  <c r="AP70" i="8"/>
  <c r="X71" i="8"/>
  <c r="AI71" i="8"/>
  <c r="O72" i="8"/>
  <c r="Y72" i="8"/>
  <c r="AI72" i="8"/>
  <c r="AQ72" i="8"/>
  <c r="S73" i="8"/>
  <c r="AA73" i="8"/>
  <c r="AI73" i="8"/>
  <c r="AQ73" i="8"/>
  <c r="S74" i="8"/>
  <c r="AA74" i="8"/>
  <c r="AI74" i="8"/>
  <c r="AQ74" i="8"/>
  <c r="S75" i="8"/>
  <c r="AA75" i="8"/>
  <c r="AI75" i="8"/>
  <c r="AQ75" i="8"/>
  <c r="X69" i="8"/>
  <c r="AM69" i="8"/>
  <c r="R70" i="8"/>
  <c r="AF70" i="8"/>
  <c r="AQ70" i="8"/>
  <c r="Y71" i="8"/>
  <c r="AL71" i="8"/>
  <c r="P72" i="8"/>
  <c r="Z72" i="8"/>
  <c r="AJ72" i="8"/>
  <c r="AR72" i="8"/>
  <c r="AB73" i="8"/>
  <c r="AJ73" i="8"/>
  <c r="AR73" i="8"/>
  <c r="T74" i="8"/>
  <c r="AB74" i="8"/>
  <c r="AJ74" i="8"/>
  <c r="AR74" i="8"/>
  <c r="T75" i="8"/>
  <c r="AB75" i="8"/>
  <c r="AJ75" i="8"/>
  <c r="AR75" i="8"/>
  <c r="Y69" i="8"/>
  <c r="AN69" i="8"/>
  <c r="S70" i="8"/>
  <c r="AG70" i="8"/>
  <c r="O71" i="8"/>
  <c r="Z71" i="8"/>
  <c r="AM71" i="8"/>
  <c r="Q72" i="8"/>
  <c r="AA72" i="8"/>
  <c r="AK72" i="8"/>
  <c r="M73" i="8"/>
  <c r="U73" i="8"/>
  <c r="AC73" i="8"/>
  <c r="AK73" i="8"/>
  <c r="M74" i="8"/>
  <c r="U74" i="8"/>
  <c r="AC74" i="8"/>
  <c r="AK74" i="8"/>
  <c r="M75" i="8"/>
  <c r="U75" i="8"/>
  <c r="AC75" i="8"/>
  <c r="AK75" i="8"/>
  <c r="AA69" i="8"/>
  <c r="AO69" i="8"/>
  <c r="W70" i="8"/>
  <c r="AH70" i="8"/>
  <c r="P71" i="8"/>
  <c r="AA71" i="8"/>
  <c r="AN71" i="8"/>
  <c r="R72" i="8"/>
  <c r="AD72" i="8"/>
  <c r="AL72" i="8"/>
  <c r="N73" i="8"/>
  <c r="V73" i="8"/>
  <c r="AD73" i="8"/>
  <c r="AL73" i="8"/>
  <c r="N74" i="8"/>
  <c r="V74" i="8"/>
  <c r="AD74" i="8"/>
  <c r="AL74" i="8"/>
  <c r="N75" i="8"/>
  <c r="V75" i="8"/>
  <c r="AD75" i="8"/>
  <c r="AL75" i="8"/>
  <c r="AE69" i="8"/>
  <c r="AP69" i="8"/>
  <c r="X70" i="8"/>
  <c r="AI70" i="8"/>
  <c r="Q71" i="8"/>
  <c r="AE71" i="8"/>
  <c r="AO71" i="8"/>
  <c r="S72" i="8"/>
  <c r="AE72" i="8"/>
  <c r="AM72" i="8"/>
  <c r="O73" i="8"/>
  <c r="W73" i="8"/>
  <c r="AE73" i="8"/>
  <c r="AM73" i="8"/>
  <c r="O74" i="8"/>
  <c r="W74" i="8"/>
  <c r="AE74" i="8"/>
  <c r="AM74" i="8"/>
  <c r="O75" i="8"/>
  <c r="W75" i="8"/>
  <c r="AE75" i="8"/>
  <c r="AM75" i="8"/>
  <c r="AQ69" i="8"/>
  <c r="AN72" i="8"/>
  <c r="AN74" i="8"/>
  <c r="AM70" i="8"/>
  <c r="X73" i="8"/>
  <c r="X75" i="8"/>
  <c r="R71" i="8"/>
  <c r="AF73" i="8"/>
  <c r="AF75" i="8"/>
  <c r="AF71" i="8"/>
  <c r="AN73" i="8"/>
  <c r="AN75" i="8"/>
  <c r="AP71" i="8"/>
  <c r="P74" i="8"/>
  <c r="Y70" i="8"/>
  <c r="AF72" i="8"/>
  <c r="P73" i="8"/>
  <c r="X74" i="8"/>
  <c r="AF74" i="8"/>
  <c r="P75" i="8"/>
  <c r="AF69" i="8"/>
  <c r="V72" i="8"/>
  <c r="I65" i="9"/>
  <c r="I180" i="9" s="1"/>
  <c r="Q63" i="9"/>
  <c r="Y63" i="9"/>
  <c r="AG63" i="9"/>
  <c r="AO63" i="9"/>
  <c r="Q64" i="9"/>
  <c r="Y64" i="9"/>
  <c r="AG64" i="9"/>
  <c r="AO64" i="9"/>
  <c r="Q66" i="9"/>
  <c r="Y66" i="9"/>
  <c r="AG66" i="9"/>
  <c r="AO66" i="9"/>
  <c r="Q67" i="9"/>
  <c r="Y67" i="9"/>
  <c r="AG67" i="9"/>
  <c r="AO67" i="9"/>
  <c r="Q68" i="9"/>
  <c r="Y68" i="9"/>
  <c r="AG68" i="9"/>
  <c r="AO68" i="9"/>
  <c r="Q69" i="9"/>
  <c r="Y69" i="9"/>
  <c r="AG69" i="9"/>
  <c r="AO69" i="9"/>
  <c r="Q70" i="9"/>
  <c r="Y70" i="9"/>
  <c r="AG70" i="9"/>
  <c r="AO70" i="9"/>
  <c r="Q72" i="9"/>
  <c r="Q73" i="9"/>
  <c r="Y73" i="9"/>
  <c r="AG73" i="9"/>
  <c r="AO73" i="9"/>
  <c r="Q74" i="9"/>
  <c r="Y74" i="9"/>
  <c r="AG74" i="9"/>
  <c r="AO74" i="9"/>
  <c r="R63" i="9"/>
  <c r="Z63" i="9"/>
  <c r="AH63" i="9"/>
  <c r="AP63" i="9"/>
  <c r="R64" i="9"/>
  <c r="Z64" i="9"/>
  <c r="AH64" i="9"/>
  <c r="AP64" i="9"/>
  <c r="R66" i="9"/>
  <c r="Z66" i="9"/>
  <c r="AH66" i="9"/>
  <c r="AP66" i="9"/>
  <c r="R67" i="9"/>
  <c r="Z67" i="9"/>
  <c r="AH67" i="9"/>
  <c r="AP67" i="9"/>
  <c r="R68" i="9"/>
  <c r="Z68" i="9"/>
  <c r="AH68" i="9"/>
  <c r="AP68" i="9"/>
  <c r="R69" i="9"/>
  <c r="Z69" i="9"/>
  <c r="AH69" i="9"/>
  <c r="AP69" i="9"/>
  <c r="R70" i="9"/>
  <c r="Z70" i="9"/>
  <c r="AH70" i="9"/>
  <c r="AP70" i="9"/>
  <c r="R72" i="9"/>
  <c r="R73" i="9"/>
  <c r="Z73" i="9"/>
  <c r="AH73" i="9"/>
  <c r="AP73" i="9"/>
  <c r="R74" i="9"/>
  <c r="Z74" i="9"/>
  <c r="AH74" i="9"/>
  <c r="AP74" i="9"/>
  <c r="S63" i="9"/>
  <c r="AA63" i="9"/>
  <c r="AI63" i="9"/>
  <c r="AQ63" i="9"/>
  <c r="S64" i="9"/>
  <c r="AA64" i="9"/>
  <c r="AI64" i="9"/>
  <c r="AQ64" i="9"/>
  <c r="S66" i="9"/>
  <c r="AA66" i="9"/>
  <c r="AI66" i="9"/>
  <c r="AQ66" i="9"/>
  <c r="S67" i="9"/>
  <c r="AA67" i="9"/>
  <c r="AI67" i="9"/>
  <c r="AQ67" i="9"/>
  <c r="S68" i="9"/>
  <c r="AA68" i="9"/>
  <c r="AI68" i="9"/>
  <c r="AQ68" i="9"/>
  <c r="S69" i="9"/>
  <c r="AA69" i="9"/>
  <c r="AI69" i="9"/>
  <c r="AQ69" i="9"/>
  <c r="S70" i="9"/>
  <c r="AA70" i="9"/>
  <c r="AI70" i="9"/>
  <c r="AQ70" i="9"/>
  <c r="S72" i="9"/>
  <c r="S73" i="9"/>
  <c r="AA73" i="9"/>
  <c r="AI73" i="9"/>
  <c r="AQ73" i="9"/>
  <c r="S74" i="9"/>
  <c r="AA74" i="9"/>
  <c r="AI74" i="9"/>
  <c r="AQ74" i="9"/>
  <c r="T63" i="9"/>
  <c r="AB63" i="9"/>
  <c r="AJ63" i="9"/>
  <c r="AR63" i="9"/>
  <c r="T64" i="9"/>
  <c r="AB64" i="9"/>
  <c r="AJ64" i="9"/>
  <c r="AR64" i="9"/>
  <c r="T66" i="9"/>
  <c r="AB66" i="9"/>
  <c r="AJ66" i="9"/>
  <c r="AR66" i="9"/>
  <c r="T67" i="9"/>
  <c r="AB67" i="9"/>
  <c r="AJ67" i="9"/>
  <c r="AR67" i="9"/>
  <c r="T68" i="9"/>
  <c r="AB68" i="9"/>
  <c r="AJ68" i="9"/>
  <c r="AR68" i="9"/>
  <c r="T69" i="9"/>
  <c r="AB69" i="9"/>
  <c r="AJ69" i="9"/>
  <c r="AR69" i="9"/>
  <c r="T70" i="9"/>
  <c r="AB70" i="9"/>
  <c r="AJ70" i="9"/>
  <c r="AR70" i="9"/>
  <c r="T73" i="9"/>
  <c r="AB73" i="9"/>
  <c r="AJ73" i="9"/>
  <c r="AR73" i="9"/>
  <c r="T74" i="9"/>
  <c r="AB74" i="9"/>
  <c r="AJ74" i="9"/>
  <c r="AR74" i="9"/>
  <c r="M63" i="9"/>
  <c r="U63" i="9"/>
  <c r="AC63" i="9"/>
  <c r="AK63" i="9"/>
  <c r="M64" i="9"/>
  <c r="U64" i="9"/>
  <c r="AC64" i="9"/>
  <c r="AK64" i="9"/>
  <c r="M66" i="9"/>
  <c r="U66" i="9"/>
  <c r="AC66" i="9"/>
  <c r="AK66" i="9"/>
  <c r="M67" i="9"/>
  <c r="U67" i="9"/>
  <c r="AC67" i="9"/>
  <c r="AK67" i="9"/>
  <c r="M68" i="9"/>
  <c r="U68" i="9"/>
  <c r="AC68" i="9"/>
  <c r="AK68" i="9"/>
  <c r="M69" i="9"/>
  <c r="U69" i="9"/>
  <c r="AC69" i="9"/>
  <c r="AK69" i="9"/>
  <c r="M70" i="9"/>
  <c r="U70" i="9"/>
  <c r="AC70" i="9"/>
  <c r="AK70" i="9"/>
  <c r="M72" i="9"/>
  <c r="M73" i="9"/>
  <c r="U73" i="9"/>
  <c r="AC73" i="9"/>
  <c r="AK73" i="9"/>
  <c r="M74" i="9"/>
  <c r="U74" i="9"/>
  <c r="AC74" i="9"/>
  <c r="AK74" i="9"/>
  <c r="N63" i="9"/>
  <c r="V63" i="9"/>
  <c r="AD63" i="9"/>
  <c r="AL63" i="9"/>
  <c r="N64" i="9"/>
  <c r="V64" i="9"/>
  <c r="AD64" i="9"/>
  <c r="AL64" i="9"/>
  <c r="N66" i="9"/>
  <c r="V66" i="9"/>
  <c r="AD66" i="9"/>
  <c r="AL66" i="9"/>
  <c r="N67" i="9"/>
  <c r="V67" i="9"/>
  <c r="AD67" i="9"/>
  <c r="AL67" i="9"/>
  <c r="N68" i="9"/>
  <c r="V68" i="9"/>
  <c r="AD68" i="9"/>
  <c r="AL68" i="9"/>
  <c r="N69" i="9"/>
  <c r="V69" i="9"/>
  <c r="AD69" i="9"/>
  <c r="AL69" i="9"/>
  <c r="N70" i="9"/>
  <c r="V70" i="9"/>
  <c r="AD70" i="9"/>
  <c r="AL70" i="9"/>
  <c r="N72" i="9"/>
  <c r="N73" i="9"/>
  <c r="V73" i="9"/>
  <c r="AD73" i="9"/>
  <c r="AL73" i="9"/>
  <c r="N74" i="9"/>
  <c r="V74" i="9"/>
  <c r="AD74" i="9"/>
  <c r="AL74" i="9"/>
  <c r="O63" i="9"/>
  <c r="W63" i="9"/>
  <c r="AE63" i="9"/>
  <c r="AM63" i="9"/>
  <c r="O64" i="9"/>
  <c r="W64" i="9"/>
  <c r="AE64" i="9"/>
  <c r="AM64" i="9"/>
  <c r="O66" i="9"/>
  <c r="W66" i="9"/>
  <c r="AE66" i="9"/>
  <c r="AM66" i="9"/>
  <c r="O67" i="9"/>
  <c r="W67" i="9"/>
  <c r="AE67" i="9"/>
  <c r="AM67" i="9"/>
  <c r="O68" i="9"/>
  <c r="W68" i="9"/>
  <c r="AE68" i="9"/>
  <c r="AM68" i="9"/>
  <c r="O69" i="9"/>
  <c r="W69" i="9"/>
  <c r="AE69" i="9"/>
  <c r="AM69" i="9"/>
  <c r="O70" i="9"/>
  <c r="W70" i="9"/>
  <c r="AE70" i="9"/>
  <c r="AM70" i="9"/>
  <c r="O72" i="9"/>
  <c r="O73" i="9"/>
  <c r="W73" i="9"/>
  <c r="AE73" i="9"/>
  <c r="AM73" i="9"/>
  <c r="O74" i="9"/>
  <c r="W74" i="9"/>
  <c r="AE74" i="9"/>
  <c r="AM74" i="9"/>
  <c r="AN63" i="9"/>
  <c r="AN67" i="9"/>
  <c r="AN69" i="9"/>
  <c r="AN73" i="9"/>
  <c r="X64" i="9"/>
  <c r="X66" i="9"/>
  <c r="X68" i="9"/>
  <c r="X70" i="9"/>
  <c r="X74" i="9"/>
  <c r="AF64" i="9"/>
  <c r="AF66" i="9"/>
  <c r="AF68" i="9"/>
  <c r="AF70" i="9"/>
  <c r="AF74" i="9"/>
  <c r="AN64" i="9"/>
  <c r="AN66" i="9"/>
  <c r="AN68" i="9"/>
  <c r="AN70" i="9"/>
  <c r="AN74" i="9"/>
  <c r="P63" i="9"/>
  <c r="P67" i="9"/>
  <c r="P69" i="9"/>
  <c r="P73" i="9"/>
  <c r="AF63" i="9"/>
  <c r="X69" i="9"/>
  <c r="P74" i="9"/>
  <c r="P70" i="9"/>
  <c r="P66" i="9"/>
  <c r="X67" i="9"/>
  <c r="P72" i="9"/>
  <c r="AF67" i="9"/>
  <c r="X73" i="9"/>
  <c r="X63" i="9"/>
  <c r="P64" i="9"/>
  <c r="P68" i="9"/>
  <c r="AF69" i="9"/>
  <c r="AF73" i="9"/>
  <c r="Q63" i="10"/>
  <c r="Y63" i="10"/>
  <c r="AG63" i="10"/>
  <c r="AO63" i="10"/>
  <c r="Q64" i="10"/>
  <c r="Y64" i="10"/>
  <c r="AG64" i="10"/>
  <c r="AO64" i="10"/>
  <c r="Q65" i="10"/>
  <c r="Y65" i="10"/>
  <c r="R63" i="10"/>
  <c r="Z63" i="10"/>
  <c r="AH63" i="10"/>
  <c r="AP63" i="10"/>
  <c r="R64" i="10"/>
  <c r="Z64" i="10"/>
  <c r="AH64" i="10"/>
  <c r="AP64" i="10"/>
  <c r="S63" i="10"/>
  <c r="AA63" i="10"/>
  <c r="T63" i="10"/>
  <c r="AB63" i="10"/>
  <c r="AJ63" i="10"/>
  <c r="AR63" i="10"/>
  <c r="T64" i="10"/>
  <c r="AB64" i="10"/>
  <c r="AJ64" i="10"/>
  <c r="AR64" i="10"/>
  <c r="T65" i="10"/>
  <c r="AB65" i="10"/>
  <c r="M63" i="10"/>
  <c r="U63" i="10"/>
  <c r="N63" i="10"/>
  <c r="V63" i="10"/>
  <c r="O63" i="10"/>
  <c r="W63" i="10"/>
  <c r="AE63" i="10"/>
  <c r="AL63" i="10"/>
  <c r="S64" i="10"/>
  <c r="AE64" i="10"/>
  <c r="M65" i="10"/>
  <c r="W65" i="10"/>
  <c r="AG65" i="10"/>
  <c r="AO65" i="10"/>
  <c r="Q66" i="10"/>
  <c r="Y66" i="10"/>
  <c r="AG66" i="10"/>
  <c r="AO66" i="10"/>
  <c r="Q67" i="10"/>
  <c r="Y67" i="10"/>
  <c r="AG67" i="10"/>
  <c r="AO67" i="10"/>
  <c r="Q68" i="10"/>
  <c r="Y68" i="10"/>
  <c r="AG68" i="10"/>
  <c r="AO68" i="10"/>
  <c r="Q69" i="10"/>
  <c r="Y69" i="10"/>
  <c r="AG69" i="10"/>
  <c r="AO69" i="10"/>
  <c r="Q70" i="10"/>
  <c r="Y70" i="10"/>
  <c r="AG70" i="10"/>
  <c r="AO70" i="10"/>
  <c r="Q71" i="10"/>
  <c r="Y71" i="10"/>
  <c r="AG71" i="10"/>
  <c r="AO71" i="10"/>
  <c r="Q72" i="10"/>
  <c r="Y72" i="10"/>
  <c r="AG72" i="10"/>
  <c r="AO72" i="10"/>
  <c r="Q73" i="10"/>
  <c r="Y73" i="10"/>
  <c r="AG73" i="10"/>
  <c r="AO73" i="10"/>
  <c r="Q74" i="10"/>
  <c r="Y74" i="10"/>
  <c r="AG74" i="10"/>
  <c r="AO74" i="10"/>
  <c r="Q75" i="10"/>
  <c r="Y75" i="10"/>
  <c r="AG75" i="10"/>
  <c r="AO75" i="10"/>
  <c r="X63" i="10"/>
  <c r="AN63" i="10"/>
  <c r="V64" i="10"/>
  <c r="AI64" i="10"/>
  <c r="O65" i="10"/>
  <c r="Z65" i="10"/>
  <c r="AI65" i="10"/>
  <c r="AQ65" i="10"/>
  <c r="S66" i="10"/>
  <c r="AA66" i="10"/>
  <c r="AI66" i="10"/>
  <c r="AQ66" i="10"/>
  <c r="S67" i="10"/>
  <c r="AA67" i="10"/>
  <c r="AI67" i="10"/>
  <c r="AQ67" i="10"/>
  <c r="S68" i="10"/>
  <c r="AA68" i="10"/>
  <c r="AI68" i="10"/>
  <c r="AQ68" i="10"/>
  <c r="S69" i="10"/>
  <c r="AA69" i="10"/>
  <c r="AI69" i="10"/>
  <c r="AQ69" i="10"/>
  <c r="S70" i="10"/>
  <c r="AA70" i="10"/>
  <c r="AI70" i="10"/>
  <c r="AQ70" i="10"/>
  <c r="S71" i="10"/>
  <c r="AA71" i="10"/>
  <c r="AI71" i="10"/>
  <c r="AQ71" i="10"/>
  <c r="S72" i="10"/>
  <c r="AA72" i="10"/>
  <c r="AI72" i="10"/>
  <c r="AQ72" i="10"/>
  <c r="S73" i="10"/>
  <c r="AA73" i="10"/>
  <c r="AI73" i="10"/>
  <c r="AQ73" i="10"/>
  <c r="S74" i="10"/>
  <c r="AA74" i="10"/>
  <c r="AI74" i="10"/>
  <c r="AQ74" i="10"/>
  <c r="S75" i="10"/>
  <c r="AA75" i="10"/>
  <c r="AI75" i="10"/>
  <c r="AQ75" i="10"/>
  <c r="AC63" i="10"/>
  <c r="AQ63" i="10"/>
  <c r="W64" i="10"/>
  <c r="AK64" i="10"/>
  <c r="P65" i="10"/>
  <c r="AA65" i="10"/>
  <c r="AJ65" i="10"/>
  <c r="AR65" i="10"/>
  <c r="T66" i="10"/>
  <c r="AB66" i="10"/>
  <c r="AJ66" i="10"/>
  <c r="AR66" i="10"/>
  <c r="T67" i="10"/>
  <c r="AB67" i="10"/>
  <c r="AJ67" i="10"/>
  <c r="AR67" i="10"/>
  <c r="T68" i="10"/>
  <c r="AB68" i="10"/>
  <c r="AJ68" i="10"/>
  <c r="AR68" i="10"/>
  <c r="T69" i="10"/>
  <c r="AB69" i="10"/>
  <c r="AJ69" i="10"/>
  <c r="AR69" i="10"/>
  <c r="T70" i="10"/>
  <c r="AB70" i="10"/>
  <c r="AJ70" i="10"/>
  <c r="AR70" i="10"/>
  <c r="T71" i="10"/>
  <c r="AB71" i="10"/>
  <c r="AJ71" i="10"/>
  <c r="AR71" i="10"/>
  <c r="T72" i="10"/>
  <c r="AB72" i="10"/>
  <c r="AJ72" i="10"/>
  <c r="AR72" i="10"/>
  <c r="T73" i="10"/>
  <c r="AB73" i="10"/>
  <c r="AJ73" i="10"/>
  <c r="AR73" i="10"/>
  <c r="T74" i="10"/>
  <c r="AB74" i="10"/>
  <c r="AJ74" i="10"/>
  <c r="AR74" i="10"/>
  <c r="T75" i="10"/>
  <c r="AB75" i="10"/>
  <c r="AJ75" i="10"/>
  <c r="AR75" i="10"/>
  <c r="AD63" i="10"/>
  <c r="M64" i="10"/>
  <c r="X64" i="10"/>
  <c r="AL64" i="10"/>
  <c r="R65" i="10"/>
  <c r="AC65" i="10"/>
  <c r="AK65" i="10"/>
  <c r="M66" i="10"/>
  <c r="U66" i="10"/>
  <c r="AC66" i="10"/>
  <c r="AK66" i="10"/>
  <c r="M67" i="10"/>
  <c r="U67" i="10"/>
  <c r="AC67" i="10"/>
  <c r="AK67" i="10"/>
  <c r="M68" i="10"/>
  <c r="U68" i="10"/>
  <c r="AC68" i="10"/>
  <c r="AK68" i="10"/>
  <c r="M69" i="10"/>
  <c r="U69" i="10"/>
  <c r="AC69" i="10"/>
  <c r="AK69" i="10"/>
  <c r="M70" i="10"/>
  <c r="U70" i="10"/>
  <c r="AC70" i="10"/>
  <c r="AK70" i="10"/>
  <c r="M71" i="10"/>
  <c r="U71" i="10"/>
  <c r="AC71" i="10"/>
  <c r="AK71" i="10"/>
  <c r="M72" i="10"/>
  <c r="U72" i="10"/>
  <c r="AC72" i="10"/>
  <c r="AK72" i="10"/>
  <c r="M73" i="10"/>
  <c r="U73" i="10"/>
  <c r="AC73" i="10"/>
  <c r="AK73" i="10"/>
  <c r="M74" i="10"/>
  <c r="U74" i="10"/>
  <c r="AC74" i="10"/>
  <c r="AK74" i="10"/>
  <c r="M75" i="10"/>
  <c r="U75" i="10"/>
  <c r="AC75" i="10"/>
  <c r="AK75" i="10"/>
  <c r="AF63" i="10"/>
  <c r="N64" i="10"/>
  <c r="AA64" i="10"/>
  <c r="AM64" i="10"/>
  <c r="S65" i="10"/>
  <c r="AD65" i="10"/>
  <c r="AL65" i="10"/>
  <c r="N66" i="10"/>
  <c r="V66" i="10"/>
  <c r="AD66" i="10"/>
  <c r="AL66" i="10"/>
  <c r="N67" i="10"/>
  <c r="V67" i="10"/>
  <c r="AD67" i="10"/>
  <c r="AL67" i="10"/>
  <c r="N68" i="10"/>
  <c r="V68" i="10"/>
  <c r="AD68" i="10"/>
  <c r="AL68" i="10"/>
  <c r="N69" i="10"/>
  <c r="V69" i="10"/>
  <c r="AD69" i="10"/>
  <c r="AL69" i="10"/>
  <c r="N70" i="10"/>
  <c r="V70" i="10"/>
  <c r="AD70" i="10"/>
  <c r="AL70" i="10"/>
  <c r="N71" i="10"/>
  <c r="V71" i="10"/>
  <c r="AD71" i="10"/>
  <c r="AL71" i="10"/>
  <c r="N72" i="10"/>
  <c r="V72" i="10"/>
  <c r="AD72" i="10"/>
  <c r="AL72" i="10"/>
  <c r="N73" i="10"/>
  <c r="V73" i="10"/>
  <c r="AD73" i="10"/>
  <c r="AL73" i="10"/>
  <c r="N74" i="10"/>
  <c r="V74" i="10"/>
  <c r="AD74" i="10"/>
  <c r="AL74" i="10"/>
  <c r="N75" i="10"/>
  <c r="V75" i="10"/>
  <c r="AD75" i="10"/>
  <c r="AL75" i="10"/>
  <c r="P64" i="10"/>
  <c r="U65" i="10"/>
  <c r="AP65" i="10"/>
  <c r="AF66" i="10"/>
  <c r="W67" i="10"/>
  <c r="AP67" i="10"/>
  <c r="AF68" i="10"/>
  <c r="W69" i="10"/>
  <c r="AP69" i="10"/>
  <c r="AF70" i="10"/>
  <c r="W71" i="10"/>
  <c r="AP71" i="10"/>
  <c r="AF72" i="10"/>
  <c r="W73" i="10"/>
  <c r="AP73" i="10"/>
  <c r="AF74" i="10"/>
  <c r="W75" i="10"/>
  <c r="AP75" i="10"/>
  <c r="AC64" i="10"/>
  <c r="X65" i="10"/>
  <c r="P66" i="10"/>
  <c r="AM66" i="10"/>
  <c r="Z67" i="10"/>
  <c r="P68" i="10"/>
  <c r="AM68" i="10"/>
  <c r="Z69" i="10"/>
  <c r="P70" i="10"/>
  <c r="AM70" i="10"/>
  <c r="Z71" i="10"/>
  <c r="P72" i="10"/>
  <c r="AM72" i="10"/>
  <c r="Z73" i="10"/>
  <c r="P74" i="10"/>
  <c r="AM74" i="10"/>
  <c r="Z75" i="10"/>
  <c r="P63" i="10"/>
  <c r="AD64" i="10"/>
  <c r="AE65" i="10"/>
  <c r="R66" i="10"/>
  <c r="AN66" i="10"/>
  <c r="AE67" i="10"/>
  <c r="R68" i="10"/>
  <c r="AN68" i="10"/>
  <c r="AE69" i="10"/>
  <c r="R70" i="10"/>
  <c r="AN70" i="10"/>
  <c r="AE71" i="10"/>
  <c r="R72" i="10"/>
  <c r="AN72" i="10"/>
  <c r="AE73" i="10"/>
  <c r="R74" i="10"/>
  <c r="AN74" i="10"/>
  <c r="AE75" i="10"/>
  <c r="AI63" i="10"/>
  <c r="AF64" i="10"/>
  <c r="AF65" i="10"/>
  <c r="W66" i="10"/>
  <c r="AP66" i="10"/>
  <c r="AF67" i="10"/>
  <c r="W68" i="10"/>
  <c r="AP68" i="10"/>
  <c r="AF69" i="10"/>
  <c r="W70" i="10"/>
  <c r="AP70" i="10"/>
  <c r="AF71" i="10"/>
  <c r="W72" i="10"/>
  <c r="AP72" i="10"/>
  <c r="AF73" i="10"/>
  <c r="W74" i="10"/>
  <c r="AP74" i="10"/>
  <c r="AF75" i="10"/>
  <c r="AK63" i="10"/>
  <c r="AN64" i="10"/>
  <c r="AH65" i="10"/>
  <c r="X66" i="10"/>
  <c r="O67" i="10"/>
  <c r="AH67" i="10"/>
  <c r="X68" i="10"/>
  <c r="O69" i="10"/>
  <c r="AH69" i="10"/>
  <c r="X70" i="10"/>
  <c r="O71" i="10"/>
  <c r="AH71" i="10"/>
  <c r="X72" i="10"/>
  <c r="O73" i="10"/>
  <c r="AH73" i="10"/>
  <c r="X74" i="10"/>
  <c r="O75" i="10"/>
  <c r="AH75" i="10"/>
  <c r="AM63" i="10"/>
  <c r="AQ64" i="10"/>
  <c r="AM65" i="10"/>
  <c r="Z66" i="10"/>
  <c r="P67" i="10"/>
  <c r="AM67" i="10"/>
  <c r="Z68" i="10"/>
  <c r="P69" i="10"/>
  <c r="AM69" i="10"/>
  <c r="Z70" i="10"/>
  <c r="P71" i="10"/>
  <c r="AM71" i="10"/>
  <c r="Z72" i="10"/>
  <c r="P73" i="10"/>
  <c r="AM73" i="10"/>
  <c r="Z74" i="10"/>
  <c r="P75" i="10"/>
  <c r="AM75" i="10"/>
  <c r="O64" i="10"/>
  <c r="R67" i="10"/>
  <c r="AN69" i="10"/>
  <c r="AE72" i="10"/>
  <c r="R75" i="10"/>
  <c r="U64" i="10"/>
  <c r="X67" i="10"/>
  <c r="O70" i="10"/>
  <c r="AH72" i="10"/>
  <c r="X75" i="10"/>
  <c r="N65" i="10"/>
  <c r="AN67" i="10"/>
  <c r="AE70" i="10"/>
  <c r="R73" i="10"/>
  <c r="AN75" i="10"/>
  <c r="V65" i="10"/>
  <c r="O68" i="10"/>
  <c r="AH70" i="10"/>
  <c r="X73" i="10"/>
  <c r="AN65" i="10"/>
  <c r="AE68" i="10"/>
  <c r="R71" i="10"/>
  <c r="AN73" i="10"/>
  <c r="O66" i="10"/>
  <c r="AH68" i="10"/>
  <c r="X71" i="10"/>
  <c r="O74" i="10"/>
  <c r="AE66" i="10"/>
  <c r="R69" i="10"/>
  <c r="AN71" i="10"/>
  <c r="AE74" i="10"/>
  <c r="AH66" i="10"/>
  <c r="X69" i="10"/>
  <c r="O72" i="10"/>
  <c r="AH74" i="10"/>
  <c r="F65" i="11"/>
  <c r="F180" i="11" s="1"/>
  <c r="Q63" i="11"/>
  <c r="Y63" i="11"/>
  <c r="AG63" i="11"/>
  <c r="AO63" i="11"/>
  <c r="Q64" i="11"/>
  <c r="Y64" i="11"/>
  <c r="AG64" i="11"/>
  <c r="AO64" i="11"/>
  <c r="Q65" i="11"/>
  <c r="Y65" i="11"/>
  <c r="AG65" i="11"/>
  <c r="AO65" i="11"/>
  <c r="Q66" i="11"/>
  <c r="Y66" i="11"/>
  <c r="AG66" i="11"/>
  <c r="AO66" i="11"/>
  <c r="Q67" i="11"/>
  <c r="Y67" i="11"/>
  <c r="AG67" i="11"/>
  <c r="AO67" i="11"/>
  <c r="Q68" i="11"/>
  <c r="Y68" i="11"/>
  <c r="AG68" i="11"/>
  <c r="AO68" i="11"/>
  <c r="Q70" i="11"/>
  <c r="Y70" i="11"/>
  <c r="AG70" i="11"/>
  <c r="AO70" i="11"/>
  <c r="S63" i="11"/>
  <c r="AA63" i="11"/>
  <c r="AI63" i="11"/>
  <c r="AQ63" i="11"/>
  <c r="S64" i="11"/>
  <c r="AA64" i="11"/>
  <c r="AI64" i="11"/>
  <c r="AQ64" i="11"/>
  <c r="S65" i="11"/>
  <c r="AA65" i="11"/>
  <c r="AI65" i="11"/>
  <c r="AQ65" i="11"/>
  <c r="S66" i="11"/>
  <c r="AA66" i="11"/>
  <c r="AI66" i="11"/>
  <c r="AQ66" i="11"/>
  <c r="S67" i="11"/>
  <c r="AA67" i="11"/>
  <c r="AI67" i="11"/>
  <c r="AQ67" i="11"/>
  <c r="S68" i="11"/>
  <c r="AA68" i="11"/>
  <c r="AI68" i="11"/>
  <c r="AQ68" i="11"/>
  <c r="S70" i="11"/>
  <c r="AA70" i="11"/>
  <c r="T63" i="11"/>
  <c r="AB63" i="11"/>
  <c r="AJ63" i="11"/>
  <c r="AR63" i="11"/>
  <c r="T64" i="11"/>
  <c r="AB64" i="11"/>
  <c r="AJ64" i="11"/>
  <c r="AR64" i="11"/>
  <c r="T65" i="11"/>
  <c r="AB65" i="11"/>
  <c r="AJ65" i="11"/>
  <c r="AR65" i="11"/>
  <c r="T66" i="11"/>
  <c r="AB66" i="11"/>
  <c r="AJ66" i="11"/>
  <c r="AR66" i="11"/>
  <c r="T67" i="11"/>
  <c r="AB67" i="11"/>
  <c r="AJ67" i="11"/>
  <c r="AR67" i="11"/>
  <c r="T68" i="11"/>
  <c r="AB68" i="11"/>
  <c r="AJ68" i="11"/>
  <c r="AR68" i="11"/>
  <c r="M63" i="11"/>
  <c r="U63" i="11"/>
  <c r="AC63" i="11"/>
  <c r="AK63" i="11"/>
  <c r="M64" i="11"/>
  <c r="U64" i="11"/>
  <c r="AC64" i="11"/>
  <c r="AK64" i="11"/>
  <c r="M65" i="11"/>
  <c r="U65" i="11"/>
  <c r="AC65" i="11"/>
  <c r="AK65" i="11"/>
  <c r="M66" i="11"/>
  <c r="U66" i="11"/>
  <c r="AC66" i="11"/>
  <c r="AK66" i="11"/>
  <c r="M67" i="11"/>
  <c r="U67" i="11"/>
  <c r="AC67" i="11"/>
  <c r="AK67" i="11"/>
  <c r="M68" i="11"/>
  <c r="U68" i="11"/>
  <c r="AC68" i="11"/>
  <c r="AK68" i="11"/>
  <c r="M70" i="11"/>
  <c r="N63" i="11"/>
  <c r="V63" i="11"/>
  <c r="AD63" i="11"/>
  <c r="AL63" i="11"/>
  <c r="N64" i="11"/>
  <c r="V64" i="11"/>
  <c r="AD64" i="11"/>
  <c r="AL64" i="11"/>
  <c r="N65" i="11"/>
  <c r="V65" i="11"/>
  <c r="AD65" i="11"/>
  <c r="AL65" i="11"/>
  <c r="N66" i="11"/>
  <c r="V66" i="11"/>
  <c r="AD66" i="11"/>
  <c r="AL66" i="11"/>
  <c r="N67" i="11"/>
  <c r="V67" i="11"/>
  <c r="AD67" i="11"/>
  <c r="AL67" i="11"/>
  <c r="N68" i="11"/>
  <c r="V68" i="11"/>
  <c r="AD68" i="11"/>
  <c r="AL68" i="11"/>
  <c r="N70" i="11"/>
  <c r="V70" i="11"/>
  <c r="AD70" i="11"/>
  <c r="AF63" i="11"/>
  <c r="W64" i="11"/>
  <c r="AP64" i="11"/>
  <c r="AF65" i="11"/>
  <c r="W66" i="11"/>
  <c r="AP66" i="11"/>
  <c r="AF67" i="11"/>
  <c r="W68" i="11"/>
  <c r="AP68" i="11"/>
  <c r="T70" i="11"/>
  <c r="AF70" i="11"/>
  <c r="AP70" i="11"/>
  <c r="R71" i="11"/>
  <c r="Z71" i="11"/>
  <c r="AH71" i="11"/>
  <c r="AP71" i="11"/>
  <c r="R72" i="11"/>
  <c r="Z72" i="11"/>
  <c r="AH72" i="11"/>
  <c r="AP72" i="11"/>
  <c r="R73" i="11"/>
  <c r="Z73" i="11"/>
  <c r="AH73" i="11"/>
  <c r="AP73" i="11"/>
  <c r="R74" i="11"/>
  <c r="Z74" i="11"/>
  <c r="AH74" i="11"/>
  <c r="AP74" i="11"/>
  <c r="R75" i="11"/>
  <c r="Z75" i="11"/>
  <c r="AH75" i="11"/>
  <c r="AP75" i="11"/>
  <c r="P63" i="11"/>
  <c r="AM63" i="11"/>
  <c r="Z64" i="11"/>
  <c r="P65" i="11"/>
  <c r="AM65" i="11"/>
  <c r="Z66" i="11"/>
  <c r="P67" i="11"/>
  <c r="AM67" i="11"/>
  <c r="Z68" i="11"/>
  <c r="W70" i="11"/>
  <c r="AI70" i="11"/>
  <c r="AR70" i="11"/>
  <c r="T71" i="11"/>
  <c r="AB71" i="11"/>
  <c r="AJ71" i="11"/>
  <c r="AR71" i="11"/>
  <c r="T72" i="11"/>
  <c r="AB72" i="11"/>
  <c r="AJ72" i="11"/>
  <c r="AR72" i="11"/>
  <c r="T73" i="11"/>
  <c r="AB73" i="11"/>
  <c r="AJ73" i="11"/>
  <c r="AR73" i="11"/>
  <c r="T74" i="11"/>
  <c r="AB74" i="11"/>
  <c r="AJ74" i="11"/>
  <c r="AR74" i="11"/>
  <c r="T75" i="11"/>
  <c r="AB75" i="11"/>
  <c r="AJ75" i="11"/>
  <c r="AR75" i="11"/>
  <c r="R63" i="11"/>
  <c r="AN63" i="11"/>
  <c r="AE64" i="11"/>
  <c r="R65" i="11"/>
  <c r="AN65" i="11"/>
  <c r="AE66" i="11"/>
  <c r="R67" i="11"/>
  <c r="AN67" i="11"/>
  <c r="AE68" i="11"/>
  <c r="X70" i="11"/>
  <c r="AJ70" i="11"/>
  <c r="M71" i="11"/>
  <c r="U71" i="11"/>
  <c r="AC71" i="11"/>
  <c r="AK71" i="11"/>
  <c r="M72" i="11"/>
  <c r="U72" i="11"/>
  <c r="AC72" i="11"/>
  <c r="AK72" i="11"/>
  <c r="M73" i="11"/>
  <c r="U73" i="11"/>
  <c r="AC73" i="11"/>
  <c r="AK73" i="11"/>
  <c r="M74" i="11"/>
  <c r="U74" i="11"/>
  <c r="AC74" i="11"/>
  <c r="AK74" i="11"/>
  <c r="M75" i="11"/>
  <c r="U75" i="11"/>
  <c r="AC75" i="11"/>
  <c r="AK75" i="11"/>
  <c r="W63" i="11"/>
  <c r="AP63" i="11"/>
  <c r="AF64" i="11"/>
  <c r="W65" i="11"/>
  <c r="AP65" i="11"/>
  <c r="AF66" i="11"/>
  <c r="W67" i="11"/>
  <c r="AP67" i="11"/>
  <c r="AF68" i="11"/>
  <c r="Z70" i="11"/>
  <c r="AK70" i="11"/>
  <c r="N71" i="11"/>
  <c r="V71" i="11"/>
  <c r="AD71" i="11"/>
  <c r="AL71" i="11"/>
  <c r="N72" i="11"/>
  <c r="V72" i="11"/>
  <c r="AD72" i="11"/>
  <c r="AL72" i="11"/>
  <c r="N73" i="11"/>
  <c r="V73" i="11"/>
  <c r="AD73" i="11"/>
  <c r="AL73" i="11"/>
  <c r="N74" i="11"/>
  <c r="V74" i="11"/>
  <c r="AD74" i="11"/>
  <c r="AL74" i="11"/>
  <c r="N75" i="11"/>
  <c r="V75" i="11"/>
  <c r="AD75" i="11"/>
  <c r="AL75" i="11"/>
  <c r="X63" i="11"/>
  <c r="O64" i="11"/>
  <c r="AH64" i="11"/>
  <c r="X65" i="11"/>
  <c r="O66" i="11"/>
  <c r="AH66" i="11"/>
  <c r="X67" i="11"/>
  <c r="O68" i="11"/>
  <c r="AH68" i="11"/>
  <c r="O70" i="11"/>
  <c r="AB70" i="11"/>
  <c r="AL70" i="11"/>
  <c r="O71" i="11"/>
  <c r="W71" i="11"/>
  <c r="AE71" i="11"/>
  <c r="AM71" i="11"/>
  <c r="O72" i="11"/>
  <c r="W72" i="11"/>
  <c r="AE72" i="11"/>
  <c r="AM72" i="11"/>
  <c r="O73" i="11"/>
  <c r="W73" i="11"/>
  <c r="AE73" i="11"/>
  <c r="AM73" i="11"/>
  <c r="O74" i="11"/>
  <c r="W74" i="11"/>
  <c r="AE74" i="11"/>
  <c r="AM74" i="11"/>
  <c r="O75" i="11"/>
  <c r="W75" i="11"/>
  <c r="AE75" i="11"/>
  <c r="AM75" i="11"/>
  <c r="Z63" i="11"/>
  <c r="P64" i="11"/>
  <c r="AM64" i="11"/>
  <c r="Z65" i="11"/>
  <c r="P66" i="11"/>
  <c r="AM66" i="11"/>
  <c r="Z67" i="11"/>
  <c r="P68" i="11"/>
  <c r="AM68" i="11"/>
  <c r="P70" i="11"/>
  <c r="AC70" i="11"/>
  <c r="AM70" i="11"/>
  <c r="P71" i="11"/>
  <c r="X71" i="11"/>
  <c r="AF71" i="11"/>
  <c r="AN71" i="11"/>
  <c r="P72" i="11"/>
  <c r="X72" i="11"/>
  <c r="AF72" i="11"/>
  <c r="AN72" i="11"/>
  <c r="P73" i="11"/>
  <c r="X73" i="11"/>
  <c r="AF73" i="11"/>
  <c r="AN73" i="11"/>
  <c r="P74" i="11"/>
  <c r="X74" i="11"/>
  <c r="AF74" i="11"/>
  <c r="AN74" i="11"/>
  <c r="P75" i="11"/>
  <c r="X75" i="11"/>
  <c r="AF75" i="11"/>
  <c r="AN75" i="11"/>
  <c r="AN64" i="11"/>
  <c r="AE67" i="11"/>
  <c r="R70" i="11"/>
  <c r="Y71" i="11"/>
  <c r="Y72" i="11"/>
  <c r="Y73" i="11"/>
  <c r="Y74" i="11"/>
  <c r="Y75" i="11"/>
  <c r="O65" i="11"/>
  <c r="AH67" i="11"/>
  <c r="U70" i="11"/>
  <c r="AA71" i="11"/>
  <c r="AA72" i="11"/>
  <c r="AA73" i="11"/>
  <c r="AE65" i="11"/>
  <c r="R68" i="11"/>
  <c r="AE70" i="11"/>
  <c r="AG71" i="11"/>
  <c r="AG72" i="11"/>
  <c r="AG73" i="11"/>
  <c r="O63" i="11"/>
  <c r="AH65" i="11"/>
  <c r="X68" i="11"/>
  <c r="AH70" i="11"/>
  <c r="AI71" i="11"/>
  <c r="AI72" i="11"/>
  <c r="AI73" i="11"/>
  <c r="AI74" i="11"/>
  <c r="AI75" i="11"/>
  <c r="AE63" i="11"/>
  <c r="R66" i="11"/>
  <c r="AN68" i="11"/>
  <c r="AN70" i="11"/>
  <c r="AO71" i="11"/>
  <c r="AO72" i="11"/>
  <c r="AO73" i="11"/>
  <c r="AO74" i="11"/>
  <c r="AO75" i="11"/>
  <c r="AH63" i="11"/>
  <c r="X66" i="11"/>
  <c r="AQ70" i="11"/>
  <c r="AQ71" i="11"/>
  <c r="AQ72" i="11"/>
  <c r="AQ73" i="11"/>
  <c r="AQ74" i="11"/>
  <c r="AQ75" i="11"/>
  <c r="R64" i="11"/>
  <c r="AN66" i="11"/>
  <c r="Q71" i="11"/>
  <c r="Q72" i="11"/>
  <c r="Q73" i="11"/>
  <c r="Q74" i="11"/>
  <c r="Q75" i="11"/>
  <c r="S71" i="11"/>
  <c r="AG75" i="11"/>
  <c r="S72" i="11"/>
  <c r="S73" i="11"/>
  <c r="S74" i="11"/>
  <c r="AA74" i="11"/>
  <c r="X64" i="11"/>
  <c r="AG74" i="11"/>
  <c r="O67" i="11"/>
  <c r="S75" i="11"/>
  <c r="AA75" i="11"/>
  <c r="G69" i="12"/>
  <c r="G184" i="12" s="1"/>
  <c r="R63" i="12"/>
  <c r="Z63" i="12"/>
  <c r="AH63" i="12"/>
  <c r="AP63" i="12"/>
  <c r="R64" i="12"/>
  <c r="Z64" i="12"/>
  <c r="AH64" i="12"/>
  <c r="AP64" i="12"/>
  <c r="R65" i="12"/>
  <c r="Z65" i="12"/>
  <c r="AH65" i="12"/>
  <c r="AP65" i="12"/>
  <c r="R66" i="12"/>
  <c r="Z66" i="12"/>
  <c r="AH66" i="12"/>
  <c r="AP66" i="12"/>
  <c r="R67" i="12"/>
  <c r="Z67" i="12"/>
  <c r="AH67" i="12"/>
  <c r="AP67" i="12"/>
  <c r="R68" i="12"/>
  <c r="Z68" i="12"/>
  <c r="AH68" i="12"/>
  <c r="AP68" i="12"/>
  <c r="R69" i="12"/>
  <c r="Z69" i="12"/>
  <c r="AH69" i="12"/>
  <c r="AP69" i="12"/>
  <c r="R70" i="12"/>
  <c r="Z70" i="12"/>
  <c r="AH70" i="12"/>
  <c r="AP70" i="12"/>
  <c r="R71" i="12"/>
  <c r="Z71" i="12"/>
  <c r="AH71" i="12"/>
  <c r="AP71" i="12"/>
  <c r="R72" i="12"/>
  <c r="Z72" i="12"/>
  <c r="AH72" i="12"/>
  <c r="AP72" i="12"/>
  <c r="R73" i="12"/>
  <c r="Z73" i="12"/>
  <c r="AH73" i="12"/>
  <c r="AP73" i="12"/>
  <c r="R74" i="12"/>
  <c r="Z74" i="12"/>
  <c r="AH74" i="12"/>
  <c r="AP74" i="12"/>
  <c r="R75" i="12"/>
  <c r="Z75" i="12"/>
  <c r="AH75" i="12"/>
  <c r="AP75" i="12"/>
  <c r="T63" i="12"/>
  <c r="AB63" i="12"/>
  <c r="AJ63" i="12"/>
  <c r="AR63" i="12"/>
  <c r="T64" i="12"/>
  <c r="AB64" i="12"/>
  <c r="AJ64" i="12"/>
  <c r="AR64" i="12"/>
  <c r="T65" i="12"/>
  <c r="AB65" i="12"/>
  <c r="AJ65" i="12"/>
  <c r="AR65" i="12"/>
  <c r="T66" i="12"/>
  <c r="AB66" i="12"/>
  <c r="AJ66" i="12"/>
  <c r="AR66" i="12"/>
  <c r="T67" i="12"/>
  <c r="AB67" i="12"/>
  <c r="AJ67" i="12"/>
  <c r="AR67" i="12"/>
  <c r="T68" i="12"/>
  <c r="AB68" i="12"/>
  <c r="AJ68" i="12"/>
  <c r="AR68" i="12"/>
  <c r="T69" i="12"/>
  <c r="AB69" i="12"/>
  <c r="AJ69" i="12"/>
  <c r="AR69" i="12"/>
  <c r="T70" i="12"/>
  <c r="AB70" i="12"/>
  <c r="AJ70" i="12"/>
  <c r="AR70" i="12"/>
  <c r="T71" i="12"/>
  <c r="AB71" i="12"/>
  <c r="AJ71" i="12"/>
  <c r="AR71" i="12"/>
  <c r="T72" i="12"/>
  <c r="AB72" i="12"/>
  <c r="AJ72" i="12"/>
  <c r="AR72" i="12"/>
  <c r="T73" i="12"/>
  <c r="AB73" i="12"/>
  <c r="AJ73" i="12"/>
  <c r="AR73" i="12"/>
  <c r="T74" i="12"/>
  <c r="AB74" i="12"/>
  <c r="M63" i="12"/>
  <c r="U63" i="12"/>
  <c r="AC63" i="12"/>
  <c r="AK63" i="12"/>
  <c r="M64" i="12"/>
  <c r="U64" i="12"/>
  <c r="AC64" i="12"/>
  <c r="AK64" i="12"/>
  <c r="M65" i="12"/>
  <c r="U65" i="12"/>
  <c r="AC65" i="12"/>
  <c r="AK65" i="12"/>
  <c r="M66" i="12"/>
  <c r="U66" i="12"/>
  <c r="AC66" i="12"/>
  <c r="AK66" i="12"/>
  <c r="M67" i="12"/>
  <c r="U67" i="12"/>
  <c r="AC67" i="12"/>
  <c r="AK67" i="12"/>
  <c r="M68" i="12"/>
  <c r="U68" i="12"/>
  <c r="AC68" i="12"/>
  <c r="AK68" i="12"/>
  <c r="M69" i="12"/>
  <c r="U69" i="12"/>
  <c r="AC69" i="12"/>
  <c r="AK69" i="12"/>
  <c r="M70" i="12"/>
  <c r="U70" i="12"/>
  <c r="AC70" i="12"/>
  <c r="AK70" i="12"/>
  <c r="M71" i="12"/>
  <c r="U71" i="12"/>
  <c r="AC71" i="12"/>
  <c r="AK71" i="12"/>
  <c r="M72" i="12"/>
  <c r="U72" i="12"/>
  <c r="AC72" i="12"/>
  <c r="AK72" i="12"/>
  <c r="M73" i="12"/>
  <c r="U73" i="12"/>
  <c r="AC73" i="12"/>
  <c r="AK73" i="12"/>
  <c r="M74" i="12"/>
  <c r="U74" i="12"/>
  <c r="AC74" i="12"/>
  <c r="N63" i="12"/>
  <c r="V63" i="12"/>
  <c r="AD63" i="12"/>
  <c r="AL63" i="12"/>
  <c r="N64" i="12"/>
  <c r="V64" i="12"/>
  <c r="AD64" i="12"/>
  <c r="AL64" i="12"/>
  <c r="N65" i="12"/>
  <c r="V65" i="12"/>
  <c r="AD65" i="12"/>
  <c r="AL65" i="12"/>
  <c r="N66" i="12"/>
  <c r="V66" i="12"/>
  <c r="AD66" i="12"/>
  <c r="AL66" i="12"/>
  <c r="N67" i="12"/>
  <c r="V67" i="12"/>
  <c r="AD67" i="12"/>
  <c r="AL67" i="12"/>
  <c r="N68" i="12"/>
  <c r="V68" i="12"/>
  <c r="AD68" i="12"/>
  <c r="AL68" i="12"/>
  <c r="N69" i="12"/>
  <c r="V69" i="12"/>
  <c r="AD69" i="12"/>
  <c r="AL69" i="12"/>
  <c r="N70" i="12"/>
  <c r="V70" i="12"/>
  <c r="AD70" i="12"/>
  <c r="O63" i="12"/>
  <c r="W63" i="12"/>
  <c r="AE63" i="12"/>
  <c r="AM63" i="12"/>
  <c r="O64" i="12"/>
  <c r="W64" i="12"/>
  <c r="AE64" i="12"/>
  <c r="AM64" i="12"/>
  <c r="O65" i="12"/>
  <c r="W65" i="12"/>
  <c r="AE65" i="12"/>
  <c r="AM65" i="12"/>
  <c r="O66" i="12"/>
  <c r="W66" i="12"/>
  <c r="AE66" i="12"/>
  <c r="AM66" i="12"/>
  <c r="O67" i="12"/>
  <c r="W67" i="12"/>
  <c r="AE67" i="12"/>
  <c r="AM67" i="12"/>
  <c r="O68" i="12"/>
  <c r="W68" i="12"/>
  <c r="AE68" i="12"/>
  <c r="AM68" i="12"/>
  <c r="O69" i="12"/>
  <c r="W69" i="12"/>
  <c r="AE69" i="12"/>
  <c r="AM69" i="12"/>
  <c r="O70" i="12"/>
  <c r="W70" i="12"/>
  <c r="AE70" i="12"/>
  <c r="AM70" i="12"/>
  <c r="O71" i="12"/>
  <c r="W71" i="12"/>
  <c r="AE71" i="12"/>
  <c r="AM71" i="12"/>
  <c r="O72" i="12"/>
  <c r="W72" i="12"/>
  <c r="AE72" i="12"/>
  <c r="AM72" i="12"/>
  <c r="P63" i="12"/>
  <c r="X63" i="12"/>
  <c r="AF63" i="12"/>
  <c r="AN63" i="12"/>
  <c r="P64" i="12"/>
  <c r="Y63" i="12"/>
  <c r="X64" i="12"/>
  <c r="AQ64" i="12"/>
  <c r="AG65" i="12"/>
  <c r="X66" i="12"/>
  <c r="AQ66" i="12"/>
  <c r="AG67" i="12"/>
  <c r="X68" i="12"/>
  <c r="AQ68" i="12"/>
  <c r="AG69" i="12"/>
  <c r="X70" i="12"/>
  <c r="AO70" i="12"/>
  <c r="Y71" i="12"/>
  <c r="AO71" i="12"/>
  <c r="Y72" i="12"/>
  <c r="AO72" i="12"/>
  <c r="W73" i="12"/>
  <c r="AI73" i="12"/>
  <c r="P74" i="12"/>
  <c r="AD74" i="12"/>
  <c r="AM74" i="12"/>
  <c r="P75" i="12"/>
  <c r="Y75" i="12"/>
  <c r="AI75" i="12"/>
  <c r="AR75" i="12"/>
  <c r="AI63" i="12"/>
  <c r="AF64" i="12"/>
  <c r="S65" i="12"/>
  <c r="AO65" i="12"/>
  <c r="AF66" i="12"/>
  <c r="S67" i="12"/>
  <c r="AO67" i="12"/>
  <c r="AF68" i="12"/>
  <c r="S69" i="12"/>
  <c r="AO69" i="12"/>
  <c r="AF70" i="12"/>
  <c r="P71" i="12"/>
  <c r="AF71" i="12"/>
  <c r="P72" i="12"/>
  <c r="AF72" i="12"/>
  <c r="O73" i="12"/>
  <c r="AA73" i="12"/>
  <c r="AN73" i="12"/>
  <c r="V74" i="12"/>
  <c r="AG74" i="12"/>
  <c r="AQ74" i="12"/>
  <c r="T75" i="12"/>
  <c r="AC75" i="12"/>
  <c r="AL75" i="12"/>
  <c r="AO63" i="12"/>
  <c r="AG64" i="12"/>
  <c r="X65" i="12"/>
  <c r="AQ65" i="12"/>
  <c r="AG66" i="12"/>
  <c r="X67" i="12"/>
  <c r="AQ67" i="12"/>
  <c r="AG68" i="12"/>
  <c r="X69" i="12"/>
  <c r="AQ69" i="12"/>
  <c r="AG70" i="12"/>
  <c r="Q71" i="12"/>
  <c r="AG71" i="12"/>
  <c r="Q72" i="12"/>
  <c r="AG72" i="12"/>
  <c r="P73" i="12"/>
  <c r="AD73" i="12"/>
  <c r="AO73" i="12"/>
  <c r="W74" i="12"/>
  <c r="AI74" i="12"/>
  <c r="AR74" i="12"/>
  <c r="U75" i="12"/>
  <c r="AD75" i="12"/>
  <c r="AM75" i="12"/>
  <c r="AQ63" i="12"/>
  <c r="AI64" i="12"/>
  <c r="Y65" i="12"/>
  <c r="P66" i="12"/>
  <c r="AI66" i="12"/>
  <c r="Y67" i="12"/>
  <c r="P68" i="12"/>
  <c r="AI68" i="12"/>
  <c r="Y69" i="12"/>
  <c r="P70" i="12"/>
  <c r="AI70" i="12"/>
  <c r="S71" i="12"/>
  <c r="AI71" i="12"/>
  <c r="S72" i="12"/>
  <c r="AI72" i="12"/>
  <c r="Q73" i="12"/>
  <c r="AE73" i="12"/>
  <c r="AQ73" i="12"/>
  <c r="X74" i="12"/>
  <c r="AJ74" i="12"/>
  <c r="M75" i="12"/>
  <c r="V75" i="12"/>
  <c r="AE75" i="12"/>
  <c r="AN75" i="12"/>
  <c r="Q63" i="12"/>
  <c r="Q64" i="12"/>
  <c r="AN64" i="12"/>
  <c r="AA65" i="12"/>
  <c r="Q66" i="12"/>
  <c r="AN66" i="12"/>
  <c r="AA67" i="12"/>
  <c r="Q68" i="12"/>
  <c r="AN68" i="12"/>
  <c r="AA69" i="12"/>
  <c r="Q70" i="12"/>
  <c r="AL70" i="12"/>
  <c r="V71" i="12"/>
  <c r="AL71" i="12"/>
  <c r="V72" i="12"/>
  <c r="AL72" i="12"/>
  <c r="S73" i="12"/>
  <c r="AF73" i="12"/>
  <c r="N74" i="12"/>
  <c r="Y74" i="12"/>
  <c r="AK74" i="12"/>
  <c r="N75" i="12"/>
  <c r="W75" i="12"/>
  <c r="AF75" i="12"/>
  <c r="AO75" i="12"/>
  <c r="P65" i="12"/>
  <c r="AO66" i="12"/>
  <c r="AA68" i="12"/>
  <c r="Y70" i="12"/>
  <c r="AN71" i="12"/>
  <c r="N73" i="12"/>
  <c r="Q74" i="12"/>
  <c r="O75" i="12"/>
  <c r="AK75" i="12"/>
  <c r="S63" i="12"/>
  <c r="Q65" i="12"/>
  <c r="P67" i="12"/>
  <c r="AO68" i="12"/>
  <c r="AA70" i="12"/>
  <c r="AQ71" i="12"/>
  <c r="V73" i="12"/>
  <c r="S74" i="12"/>
  <c r="Q75" i="12"/>
  <c r="AQ75" i="12"/>
  <c r="AA63" i="12"/>
  <c r="AF65" i="12"/>
  <c r="Q67" i="12"/>
  <c r="P69" i="12"/>
  <c r="AN70" i="12"/>
  <c r="N72" i="12"/>
  <c r="X73" i="12"/>
  <c r="AA74" i="12"/>
  <c r="S75" i="12"/>
  <c r="AG63" i="12"/>
  <c r="AI65" i="12"/>
  <c r="AF67" i="12"/>
  <c r="Q69" i="12"/>
  <c r="AQ70" i="12"/>
  <c r="X72" i="12"/>
  <c r="Y73" i="12"/>
  <c r="AE74" i="12"/>
  <c r="X75" i="12"/>
  <c r="S64" i="12"/>
  <c r="AN65" i="12"/>
  <c r="AI67" i="12"/>
  <c r="AF69" i="12"/>
  <c r="N71" i="12"/>
  <c r="AA72" i="12"/>
  <c r="AG73" i="12"/>
  <c r="AF74" i="12"/>
  <c r="AA75" i="12"/>
  <c r="Y64" i="12"/>
  <c r="S66" i="12"/>
  <c r="AN67" i="12"/>
  <c r="AI69" i="12"/>
  <c r="X71" i="12"/>
  <c r="AD72" i="12"/>
  <c r="AL73" i="12"/>
  <c r="AL74" i="12"/>
  <c r="AB75" i="12"/>
  <c r="AA64" i="12"/>
  <c r="Y66" i="12"/>
  <c r="S68" i="12"/>
  <c r="AN69" i="12"/>
  <c r="AA71" i="12"/>
  <c r="AN72" i="12"/>
  <c r="AM73" i="12"/>
  <c r="AN74" i="12"/>
  <c r="AG75" i="12"/>
  <c r="O74" i="12"/>
  <c r="AO74" i="12"/>
  <c r="AO64" i="12"/>
  <c r="AJ75" i="12"/>
  <c r="AA66" i="12"/>
  <c r="Y68" i="12"/>
  <c r="S70" i="12"/>
  <c r="AD71" i="12"/>
  <c r="AQ72" i="12"/>
  <c r="J67" i="13"/>
  <c r="R63" i="13"/>
  <c r="U63" i="13"/>
  <c r="AC63" i="13"/>
  <c r="AC127" i="13" s="1"/>
  <c r="AK63" i="13"/>
  <c r="AK127" i="13" s="1"/>
  <c r="M64" i="13"/>
  <c r="U64" i="13"/>
  <c r="AC64" i="13"/>
  <c r="AK64" i="13"/>
  <c r="M65" i="13"/>
  <c r="U65" i="13"/>
  <c r="AC65" i="13"/>
  <c r="AK65" i="13"/>
  <c r="M66" i="13"/>
  <c r="U66" i="13"/>
  <c r="AC66" i="13"/>
  <c r="AK66" i="13"/>
  <c r="M67" i="13"/>
  <c r="U67" i="13"/>
  <c r="AC67" i="13"/>
  <c r="AK67" i="13"/>
  <c r="M68" i="13"/>
  <c r="U68" i="13"/>
  <c r="AC68" i="13"/>
  <c r="AK68" i="13"/>
  <c r="M69" i="13"/>
  <c r="U69" i="13"/>
  <c r="AC69" i="13"/>
  <c r="AK69" i="13"/>
  <c r="M70" i="13"/>
  <c r="U70" i="13"/>
  <c r="AC70" i="13"/>
  <c r="AK70" i="13"/>
  <c r="M71" i="13"/>
  <c r="U71" i="13"/>
  <c r="AC71" i="13"/>
  <c r="AK71" i="13"/>
  <c r="M72" i="13"/>
  <c r="U72" i="13"/>
  <c r="AC72" i="13"/>
  <c r="AK72" i="13"/>
  <c r="M73" i="13"/>
  <c r="U73" i="13"/>
  <c r="AC73" i="13"/>
  <c r="AK73" i="13"/>
  <c r="M74" i="13"/>
  <c r="U74" i="13"/>
  <c r="AC74" i="13"/>
  <c r="AK74" i="13"/>
  <c r="M75" i="13"/>
  <c r="U75" i="13"/>
  <c r="AC75" i="13"/>
  <c r="AK75" i="13"/>
  <c r="O63" i="13"/>
  <c r="X63" i="13"/>
  <c r="AF63" i="13"/>
  <c r="AF127" i="13" s="1"/>
  <c r="AN63" i="13"/>
  <c r="AN127" i="13" s="1"/>
  <c r="P64" i="13"/>
  <c r="X64" i="13"/>
  <c r="AF64" i="13"/>
  <c r="AN64" i="13"/>
  <c r="P65" i="13"/>
  <c r="X65" i="13"/>
  <c r="AF65" i="13"/>
  <c r="AN65" i="13"/>
  <c r="P66" i="13"/>
  <c r="X66" i="13"/>
  <c r="AF66" i="13"/>
  <c r="AN66" i="13"/>
  <c r="P67" i="13"/>
  <c r="X67" i="13"/>
  <c r="AF67" i="13"/>
  <c r="AN67" i="13"/>
  <c r="P68" i="13"/>
  <c r="X68" i="13"/>
  <c r="AF68" i="13"/>
  <c r="AN68" i="13"/>
  <c r="P69" i="13"/>
  <c r="X69" i="13"/>
  <c r="AF69" i="13"/>
  <c r="AN69" i="13"/>
  <c r="P70" i="13"/>
  <c r="X70" i="13"/>
  <c r="AF70" i="13"/>
  <c r="AN70" i="13"/>
  <c r="P71" i="13"/>
  <c r="X71" i="13"/>
  <c r="AF71" i="13"/>
  <c r="AN71" i="13"/>
  <c r="P72" i="13"/>
  <c r="X72" i="13"/>
  <c r="AF72" i="13"/>
  <c r="AN72" i="13"/>
  <c r="P73" i="13"/>
  <c r="X73" i="13"/>
  <c r="AF73" i="13"/>
  <c r="AN73" i="13"/>
  <c r="P74" i="13"/>
  <c r="X74" i="13"/>
  <c r="AF74" i="13"/>
  <c r="AN74" i="13"/>
  <c r="P75" i="13"/>
  <c r="X75" i="13"/>
  <c r="AF75" i="13"/>
  <c r="AN75" i="13"/>
  <c r="P63" i="13"/>
  <c r="Y63" i="13"/>
  <c r="AG63" i="13"/>
  <c r="AG127" i="13" s="1"/>
  <c r="AO63" i="13"/>
  <c r="AO127" i="13" s="1"/>
  <c r="Q64" i="13"/>
  <c r="Y64" i="13"/>
  <c r="AG64" i="13"/>
  <c r="AO64" i="13"/>
  <c r="Q65" i="13"/>
  <c r="Y65" i="13"/>
  <c r="AG65" i="13"/>
  <c r="AO65" i="13"/>
  <c r="Q66" i="13"/>
  <c r="Y66" i="13"/>
  <c r="AG66" i="13"/>
  <c r="AO66" i="13"/>
  <c r="Q67" i="13"/>
  <c r="Y67" i="13"/>
  <c r="AG67" i="13"/>
  <c r="AO67" i="13"/>
  <c r="Q68" i="13"/>
  <c r="Y68" i="13"/>
  <c r="AG68" i="13"/>
  <c r="AO68" i="13"/>
  <c r="Q69" i="13"/>
  <c r="Y69" i="13"/>
  <c r="AG69" i="13"/>
  <c r="AO69" i="13"/>
  <c r="Q70" i="13"/>
  <c r="Y70" i="13"/>
  <c r="AG70" i="13"/>
  <c r="AO70" i="13"/>
  <c r="Q71" i="13"/>
  <c r="Y71" i="13"/>
  <c r="AG71" i="13"/>
  <c r="AO71" i="13"/>
  <c r="Q72" i="13"/>
  <c r="Y72" i="13"/>
  <c r="AG72" i="13"/>
  <c r="AO72" i="13"/>
  <c r="Q73" i="13"/>
  <c r="Y73" i="13"/>
  <c r="AG73" i="13"/>
  <c r="AO73" i="13"/>
  <c r="Q74" i="13"/>
  <c r="Y74" i="13"/>
  <c r="AG74" i="13"/>
  <c r="AO74" i="13"/>
  <c r="Q75" i="13"/>
  <c r="Y75" i="13"/>
  <c r="AG75" i="13"/>
  <c r="AO75" i="13"/>
  <c r="Q63" i="13"/>
  <c r="Z63" i="13"/>
  <c r="AH63" i="13"/>
  <c r="AH127" i="13" s="1"/>
  <c r="AP63" i="13"/>
  <c r="AP127" i="13" s="1"/>
  <c r="R64" i="13"/>
  <c r="Z64" i="13"/>
  <c r="AH64" i="13"/>
  <c r="AP64" i="13"/>
  <c r="R65" i="13"/>
  <c r="Z65" i="13"/>
  <c r="AH65" i="13"/>
  <c r="AP65" i="13"/>
  <c r="R66" i="13"/>
  <c r="Z66" i="13"/>
  <c r="AH66" i="13"/>
  <c r="AP66" i="13"/>
  <c r="R67" i="13"/>
  <c r="Z67" i="13"/>
  <c r="AH67" i="13"/>
  <c r="AP67" i="13"/>
  <c r="R68" i="13"/>
  <c r="Z68" i="13"/>
  <c r="AH68" i="13"/>
  <c r="AP68" i="13"/>
  <c r="R69" i="13"/>
  <c r="Z69" i="13"/>
  <c r="AH69" i="13"/>
  <c r="AP69" i="13"/>
  <c r="R70" i="13"/>
  <c r="Z70" i="13"/>
  <c r="AH70" i="13"/>
  <c r="AP70" i="13"/>
  <c r="R71" i="13"/>
  <c r="Z71" i="13"/>
  <c r="AH71" i="13"/>
  <c r="AP71" i="13"/>
  <c r="R72" i="13"/>
  <c r="Z72" i="13"/>
  <c r="AH72" i="13"/>
  <c r="AP72" i="13"/>
  <c r="R73" i="13"/>
  <c r="Z73" i="13"/>
  <c r="AH73" i="13"/>
  <c r="AP73" i="13"/>
  <c r="R74" i="13"/>
  <c r="Z74" i="13"/>
  <c r="AH74" i="13"/>
  <c r="AP74" i="13"/>
  <c r="R75" i="13"/>
  <c r="Z75" i="13"/>
  <c r="AH75" i="13"/>
  <c r="AP75" i="13"/>
  <c r="S63" i="13"/>
  <c r="AA63" i="13"/>
  <c r="AI63" i="13"/>
  <c r="AI127" i="13" s="1"/>
  <c r="AQ63" i="13"/>
  <c r="AQ127" i="13" s="1"/>
  <c r="S64" i="13"/>
  <c r="AA64" i="13"/>
  <c r="AI64" i="13"/>
  <c r="AQ64" i="13"/>
  <c r="S65" i="13"/>
  <c r="AA65" i="13"/>
  <c r="AI65" i="13"/>
  <c r="AQ65" i="13"/>
  <c r="S66" i="13"/>
  <c r="AA66" i="13"/>
  <c r="AI66" i="13"/>
  <c r="AQ66" i="13"/>
  <c r="S67" i="13"/>
  <c r="AA67" i="13"/>
  <c r="AI67" i="13"/>
  <c r="AQ67" i="13"/>
  <c r="S68" i="13"/>
  <c r="AA68" i="13"/>
  <c r="AI68" i="13"/>
  <c r="AQ68" i="13"/>
  <c r="S69" i="13"/>
  <c r="AA69" i="13"/>
  <c r="AI69" i="13"/>
  <c r="AQ69" i="13"/>
  <c r="S70" i="13"/>
  <c r="AA70" i="13"/>
  <c r="AI70" i="13"/>
  <c r="AQ70" i="13"/>
  <c r="S71" i="13"/>
  <c r="AA71" i="13"/>
  <c r="AI71" i="13"/>
  <c r="AQ71" i="13"/>
  <c r="S72" i="13"/>
  <c r="AA72" i="13"/>
  <c r="AI72" i="13"/>
  <c r="AQ72" i="13"/>
  <c r="S73" i="13"/>
  <c r="AA73" i="13"/>
  <c r="AI73" i="13"/>
  <c r="AQ73" i="13"/>
  <c r="S74" i="13"/>
  <c r="AA74" i="13"/>
  <c r="AI74" i="13"/>
  <c r="AQ74" i="13"/>
  <c r="S75" i="13"/>
  <c r="AA75" i="13"/>
  <c r="AI75" i="13"/>
  <c r="AQ75" i="13"/>
  <c r="AD63" i="13"/>
  <c r="AD127" i="13" s="1"/>
  <c r="T64" i="13"/>
  <c r="AM64" i="13"/>
  <c r="AD65" i="13"/>
  <c r="T66" i="13"/>
  <c r="AM66" i="13"/>
  <c r="AD67" i="13"/>
  <c r="T68" i="13"/>
  <c r="AM68" i="13"/>
  <c r="AD69" i="13"/>
  <c r="T70" i="13"/>
  <c r="AM70" i="13"/>
  <c r="AD71" i="13"/>
  <c r="T72" i="13"/>
  <c r="AM72" i="13"/>
  <c r="AD73" i="13"/>
  <c r="T74" i="13"/>
  <c r="AM74" i="13"/>
  <c r="AD75" i="13"/>
  <c r="AE63" i="13"/>
  <c r="AE127" i="13" s="1"/>
  <c r="V64" i="13"/>
  <c r="AR64" i="13"/>
  <c r="AE65" i="13"/>
  <c r="V66" i="13"/>
  <c r="AR66" i="13"/>
  <c r="AE67" i="13"/>
  <c r="V68" i="13"/>
  <c r="AR68" i="13"/>
  <c r="AE69" i="13"/>
  <c r="V70" i="13"/>
  <c r="AR70" i="13"/>
  <c r="AE71" i="13"/>
  <c r="V72" i="13"/>
  <c r="AR72" i="13"/>
  <c r="AE73" i="13"/>
  <c r="V74" i="13"/>
  <c r="AR74" i="13"/>
  <c r="AE75" i="13"/>
  <c r="M63" i="13"/>
  <c r="AJ63" i="13"/>
  <c r="AJ127" i="13" s="1"/>
  <c r="W64" i="13"/>
  <c r="N65" i="13"/>
  <c r="AJ65" i="13"/>
  <c r="W66" i="13"/>
  <c r="N67" i="13"/>
  <c r="AJ67" i="13"/>
  <c r="W68" i="13"/>
  <c r="N69" i="13"/>
  <c r="AJ69" i="13"/>
  <c r="W70" i="13"/>
  <c r="N71" i="13"/>
  <c r="AJ71" i="13"/>
  <c r="W72" i="13"/>
  <c r="N73" i="13"/>
  <c r="AJ73" i="13"/>
  <c r="W74" i="13"/>
  <c r="N75" i="13"/>
  <c r="AJ75" i="13"/>
  <c r="N63" i="13"/>
  <c r="AL63" i="13"/>
  <c r="AL127" i="13" s="1"/>
  <c r="AB64" i="13"/>
  <c r="O65" i="13"/>
  <c r="AL65" i="13"/>
  <c r="AB66" i="13"/>
  <c r="O67" i="13"/>
  <c r="AL67" i="13"/>
  <c r="AB68" i="13"/>
  <c r="O69" i="13"/>
  <c r="AL69" i="13"/>
  <c r="AB70" i="13"/>
  <c r="O71" i="13"/>
  <c r="AL71" i="13"/>
  <c r="AB72" i="13"/>
  <c r="O73" i="13"/>
  <c r="AL73" i="13"/>
  <c r="AB74" i="13"/>
  <c r="O75" i="13"/>
  <c r="AL75" i="13"/>
  <c r="T63" i="13"/>
  <c r="AM63" i="13"/>
  <c r="AM127" i="13" s="1"/>
  <c r="AD64" i="13"/>
  <c r="T65" i="13"/>
  <c r="AM65" i="13"/>
  <c r="AD66" i="13"/>
  <c r="T67" i="13"/>
  <c r="AM67" i="13"/>
  <c r="AD68" i="13"/>
  <c r="T69" i="13"/>
  <c r="AM69" i="13"/>
  <c r="AD70" i="13"/>
  <c r="T71" i="13"/>
  <c r="AM71" i="13"/>
  <c r="AD72" i="13"/>
  <c r="T73" i="13"/>
  <c r="AM73" i="13"/>
  <c r="AD74" i="13"/>
  <c r="T75" i="13"/>
  <c r="AM75" i="13"/>
  <c r="V63" i="13"/>
  <c r="AR63" i="13"/>
  <c r="AR127" i="13" s="1"/>
  <c r="AE64" i="13"/>
  <c r="V65" i="13"/>
  <c r="AR65" i="13"/>
  <c r="AE66" i="13"/>
  <c r="V67" i="13"/>
  <c r="AR67" i="13"/>
  <c r="AE68" i="13"/>
  <c r="V69" i="13"/>
  <c r="AR69" i="13"/>
  <c r="AE70" i="13"/>
  <c r="V71" i="13"/>
  <c r="AR71" i="13"/>
  <c r="AE72" i="13"/>
  <c r="V73" i="13"/>
  <c r="AR73" i="13"/>
  <c r="AE74" i="13"/>
  <c r="V75" i="13"/>
  <c r="AR75" i="13"/>
  <c r="W63" i="13"/>
  <c r="N64" i="13"/>
  <c r="AJ64" i="13"/>
  <c r="W65" i="13"/>
  <c r="N66" i="13"/>
  <c r="AJ66" i="13"/>
  <c r="W67" i="13"/>
  <c r="N68" i="13"/>
  <c r="AJ68" i="13"/>
  <c r="W69" i="13"/>
  <c r="N70" i="13"/>
  <c r="AJ70" i="13"/>
  <c r="W71" i="13"/>
  <c r="N72" i="13"/>
  <c r="AJ72" i="13"/>
  <c r="W73" i="13"/>
  <c r="N74" i="13"/>
  <c r="AJ74" i="13"/>
  <c r="W75" i="13"/>
  <c r="AL66" i="13"/>
  <c r="O72" i="13"/>
  <c r="AB67" i="13"/>
  <c r="AL72" i="13"/>
  <c r="O68" i="13"/>
  <c r="AB73" i="13"/>
  <c r="AB63" i="13"/>
  <c r="AB127" i="13" s="1"/>
  <c r="AL68" i="13"/>
  <c r="O74" i="13"/>
  <c r="O64" i="13"/>
  <c r="AB69" i="13"/>
  <c r="AL74" i="13"/>
  <c r="AL64" i="13"/>
  <c r="O70" i="13"/>
  <c r="AB75" i="13"/>
  <c r="AB65" i="13"/>
  <c r="AL70" i="13"/>
  <c r="O66" i="13"/>
  <c r="AB71" i="13"/>
  <c r="K69" i="14"/>
  <c r="M63" i="14"/>
  <c r="U63" i="14"/>
  <c r="AC63" i="14"/>
  <c r="AK63" i="14"/>
  <c r="M64" i="14"/>
  <c r="U64" i="14"/>
  <c r="AC64" i="14"/>
  <c r="AK64" i="14"/>
  <c r="M65" i="14"/>
  <c r="U65" i="14"/>
  <c r="AC65" i="14"/>
  <c r="AK65" i="14"/>
  <c r="M66" i="14"/>
  <c r="U66" i="14"/>
  <c r="AC66" i="14"/>
  <c r="AK66" i="14"/>
  <c r="M67" i="14"/>
  <c r="U67" i="14"/>
  <c r="AC67" i="14"/>
  <c r="AK67" i="14"/>
  <c r="M68" i="14"/>
  <c r="U68" i="14"/>
  <c r="AC68" i="14"/>
  <c r="AK68" i="14"/>
  <c r="M69" i="14"/>
  <c r="U69" i="14"/>
  <c r="AC69" i="14"/>
  <c r="AK69" i="14"/>
  <c r="M70" i="14"/>
  <c r="U70" i="14"/>
  <c r="AC70" i="14"/>
  <c r="AK70" i="14"/>
  <c r="M71" i="14"/>
  <c r="U71" i="14"/>
  <c r="AC71" i="14"/>
  <c r="AK71" i="14"/>
  <c r="M72" i="14"/>
  <c r="U72" i="14"/>
  <c r="AC72" i="14"/>
  <c r="AK72" i="14"/>
  <c r="M73" i="14"/>
  <c r="U73" i="14"/>
  <c r="AC73" i="14"/>
  <c r="AK73" i="14"/>
  <c r="M74" i="14"/>
  <c r="U74" i="14"/>
  <c r="AC74" i="14"/>
  <c r="AK74" i="14"/>
  <c r="M75" i="14"/>
  <c r="U75" i="14"/>
  <c r="AC75" i="14"/>
  <c r="AK75" i="14"/>
  <c r="P63" i="14"/>
  <c r="X63" i="14"/>
  <c r="AF63" i="14"/>
  <c r="AN63" i="14"/>
  <c r="P64" i="14"/>
  <c r="X64" i="14"/>
  <c r="AF64" i="14"/>
  <c r="AN64" i="14"/>
  <c r="P65" i="14"/>
  <c r="X65" i="14"/>
  <c r="AF65" i="14"/>
  <c r="AN65" i="14"/>
  <c r="P66" i="14"/>
  <c r="X66" i="14"/>
  <c r="AF66" i="14"/>
  <c r="AN66" i="14"/>
  <c r="P67" i="14"/>
  <c r="X67" i="14"/>
  <c r="AF67" i="14"/>
  <c r="AN67" i="14"/>
  <c r="P68" i="14"/>
  <c r="X68" i="14"/>
  <c r="AF68" i="14"/>
  <c r="AN68" i="14"/>
  <c r="P69" i="14"/>
  <c r="X69" i="14"/>
  <c r="AF69" i="14"/>
  <c r="AN69" i="14"/>
  <c r="P70" i="14"/>
  <c r="X70" i="14"/>
  <c r="AF70" i="14"/>
  <c r="AN70" i="14"/>
  <c r="P71" i="14"/>
  <c r="X71" i="14"/>
  <c r="AF71" i="14"/>
  <c r="AN71" i="14"/>
  <c r="P72" i="14"/>
  <c r="X72" i="14"/>
  <c r="AF72" i="14"/>
  <c r="AN72" i="14"/>
  <c r="P73" i="14"/>
  <c r="X73" i="14"/>
  <c r="AF73" i="14"/>
  <c r="AN73" i="14"/>
  <c r="P74" i="14"/>
  <c r="X74" i="14"/>
  <c r="AF74" i="14"/>
  <c r="AN74" i="14"/>
  <c r="P75" i="14"/>
  <c r="X75" i="14"/>
  <c r="AF75" i="14"/>
  <c r="AN75" i="14"/>
  <c r="Q63" i="14"/>
  <c r="Y63" i="14"/>
  <c r="AG63" i="14"/>
  <c r="AO63" i="14"/>
  <c r="Q64" i="14"/>
  <c r="Y64" i="14"/>
  <c r="AG64" i="14"/>
  <c r="AO64" i="14"/>
  <c r="Q65" i="14"/>
  <c r="Y65" i="14"/>
  <c r="AG65" i="14"/>
  <c r="AO65" i="14"/>
  <c r="Q66" i="14"/>
  <c r="Y66" i="14"/>
  <c r="AG66" i="14"/>
  <c r="AO66" i="14"/>
  <c r="Q67" i="14"/>
  <c r="Y67" i="14"/>
  <c r="AG67" i="14"/>
  <c r="AO67" i="14"/>
  <c r="Q68" i="14"/>
  <c r="Y68" i="14"/>
  <c r="AG68" i="14"/>
  <c r="AO68" i="14"/>
  <c r="Q69" i="14"/>
  <c r="Y69" i="14"/>
  <c r="AG69" i="14"/>
  <c r="AO69" i="14"/>
  <c r="Q70" i="14"/>
  <c r="Y70" i="14"/>
  <c r="AG70" i="14"/>
  <c r="AO70" i="14"/>
  <c r="Q71" i="14"/>
  <c r="Y71" i="14"/>
  <c r="AG71" i="14"/>
  <c r="AO71" i="14"/>
  <c r="Q72" i="14"/>
  <c r="Y72" i="14"/>
  <c r="AG72" i="14"/>
  <c r="AO72" i="14"/>
  <c r="Q73" i="14"/>
  <c r="Y73" i="14"/>
  <c r="AG73" i="14"/>
  <c r="AO73" i="14"/>
  <c r="Q74" i="14"/>
  <c r="Y74" i="14"/>
  <c r="AG74" i="14"/>
  <c r="AO74" i="14"/>
  <c r="Q75" i="14"/>
  <c r="Y75" i="14"/>
  <c r="AG75" i="14"/>
  <c r="AO75" i="14"/>
  <c r="R63" i="14"/>
  <c r="Z63" i="14"/>
  <c r="AH63" i="14"/>
  <c r="AP63" i="14"/>
  <c r="R64" i="14"/>
  <c r="Z64" i="14"/>
  <c r="AH64" i="14"/>
  <c r="AP64" i="14"/>
  <c r="R65" i="14"/>
  <c r="Z65" i="14"/>
  <c r="AH65" i="14"/>
  <c r="AP65" i="14"/>
  <c r="R66" i="14"/>
  <c r="Z66" i="14"/>
  <c r="AH66" i="14"/>
  <c r="AP66" i="14"/>
  <c r="R67" i="14"/>
  <c r="Z67" i="14"/>
  <c r="AH67" i="14"/>
  <c r="AP67" i="14"/>
  <c r="R68" i="14"/>
  <c r="Z68" i="14"/>
  <c r="AH68" i="14"/>
  <c r="AP68" i="14"/>
  <c r="R69" i="14"/>
  <c r="Z69" i="14"/>
  <c r="AH69" i="14"/>
  <c r="AP69" i="14"/>
  <c r="R70" i="14"/>
  <c r="Z70" i="14"/>
  <c r="AH70" i="14"/>
  <c r="AP70" i="14"/>
  <c r="R71" i="14"/>
  <c r="Z71" i="14"/>
  <c r="AH71" i="14"/>
  <c r="AP71" i="14"/>
  <c r="R72" i="14"/>
  <c r="Z72" i="14"/>
  <c r="AH72" i="14"/>
  <c r="AP72" i="14"/>
  <c r="R73" i="14"/>
  <c r="Z73" i="14"/>
  <c r="AH73" i="14"/>
  <c r="AP73" i="14"/>
  <c r="R74" i="14"/>
  <c r="Z74" i="14"/>
  <c r="AH74" i="14"/>
  <c r="AP74" i="14"/>
  <c r="R75" i="14"/>
  <c r="Z75" i="14"/>
  <c r="AH75" i="14"/>
  <c r="AP75" i="14"/>
  <c r="S63" i="14"/>
  <c r="AA63" i="14"/>
  <c r="AI63" i="14"/>
  <c r="AQ63" i="14"/>
  <c r="S64" i="14"/>
  <c r="AA64" i="14"/>
  <c r="AI64" i="14"/>
  <c r="AQ64" i="14"/>
  <c r="S65" i="14"/>
  <c r="AA65" i="14"/>
  <c r="AI65" i="14"/>
  <c r="AQ65" i="14"/>
  <c r="S66" i="14"/>
  <c r="AA66" i="14"/>
  <c r="AI66" i="14"/>
  <c r="AQ66" i="14"/>
  <c r="S67" i="14"/>
  <c r="AA67" i="14"/>
  <c r="AI67" i="14"/>
  <c r="AQ67" i="14"/>
  <c r="S68" i="14"/>
  <c r="AA68" i="14"/>
  <c r="AI68" i="14"/>
  <c r="AQ68" i="14"/>
  <c r="S69" i="14"/>
  <c r="AA69" i="14"/>
  <c r="AI69" i="14"/>
  <c r="AQ69" i="14"/>
  <c r="S70" i="14"/>
  <c r="AA70" i="14"/>
  <c r="AI70" i="14"/>
  <c r="AQ70" i="14"/>
  <c r="S71" i="14"/>
  <c r="AA71" i="14"/>
  <c r="AI71" i="14"/>
  <c r="AQ71" i="14"/>
  <c r="S72" i="14"/>
  <c r="AA72" i="14"/>
  <c r="AI72" i="14"/>
  <c r="AQ72" i="14"/>
  <c r="S73" i="14"/>
  <c r="AA73" i="14"/>
  <c r="AI73" i="14"/>
  <c r="AQ73" i="14"/>
  <c r="S74" i="14"/>
  <c r="AA74" i="14"/>
  <c r="AI74" i="14"/>
  <c r="AQ74" i="14"/>
  <c r="S75" i="14"/>
  <c r="AA75" i="14"/>
  <c r="AI75" i="14"/>
  <c r="AQ75" i="14"/>
  <c r="T63" i="14"/>
  <c r="AM63" i="14"/>
  <c r="AD64" i="14"/>
  <c r="T65" i="14"/>
  <c r="AM65" i="14"/>
  <c r="AD66" i="14"/>
  <c r="T67" i="14"/>
  <c r="AM67" i="14"/>
  <c r="AD68" i="14"/>
  <c r="T69" i="14"/>
  <c r="AM69" i="14"/>
  <c r="AD70" i="14"/>
  <c r="T71" i="14"/>
  <c r="AM71" i="14"/>
  <c r="AD72" i="14"/>
  <c r="T73" i="14"/>
  <c r="AM73" i="14"/>
  <c r="AD74" i="14"/>
  <c r="T75" i="14"/>
  <c r="AM75" i="14"/>
  <c r="V63" i="14"/>
  <c r="AR63" i="14"/>
  <c r="AE64" i="14"/>
  <c r="V65" i="14"/>
  <c r="AR65" i="14"/>
  <c r="AE66" i="14"/>
  <c r="V67" i="14"/>
  <c r="AR67" i="14"/>
  <c r="AE68" i="14"/>
  <c r="V69" i="14"/>
  <c r="AR69" i="14"/>
  <c r="AE70" i="14"/>
  <c r="V71" i="14"/>
  <c r="AR71" i="14"/>
  <c r="AE72" i="14"/>
  <c r="V73" i="14"/>
  <c r="AR73" i="14"/>
  <c r="AE74" i="14"/>
  <c r="V75" i="14"/>
  <c r="AR75" i="14"/>
  <c r="W63" i="14"/>
  <c r="N64" i="14"/>
  <c r="AJ64" i="14"/>
  <c r="W65" i="14"/>
  <c r="N66" i="14"/>
  <c r="AJ66" i="14"/>
  <c r="W67" i="14"/>
  <c r="N68" i="14"/>
  <c r="AJ68" i="14"/>
  <c r="W69" i="14"/>
  <c r="N70" i="14"/>
  <c r="AJ70" i="14"/>
  <c r="W71" i="14"/>
  <c r="N72" i="14"/>
  <c r="AJ72" i="14"/>
  <c r="W73" i="14"/>
  <c r="N74" i="14"/>
  <c r="AJ74" i="14"/>
  <c r="W75" i="14"/>
  <c r="AB63" i="14"/>
  <c r="O64" i="14"/>
  <c r="AL64" i="14"/>
  <c r="AB65" i="14"/>
  <c r="O66" i="14"/>
  <c r="AL66" i="14"/>
  <c r="AB67" i="14"/>
  <c r="O68" i="14"/>
  <c r="AL68" i="14"/>
  <c r="AB69" i="14"/>
  <c r="O70" i="14"/>
  <c r="AL70" i="14"/>
  <c r="AB71" i="14"/>
  <c r="O72" i="14"/>
  <c r="AL72" i="14"/>
  <c r="AB73" i="14"/>
  <c r="O74" i="14"/>
  <c r="AL74" i="14"/>
  <c r="AB75" i="14"/>
  <c r="AD63" i="14"/>
  <c r="T64" i="14"/>
  <c r="AM64" i="14"/>
  <c r="AD65" i="14"/>
  <c r="T66" i="14"/>
  <c r="AM66" i="14"/>
  <c r="AD67" i="14"/>
  <c r="T68" i="14"/>
  <c r="AM68" i="14"/>
  <c r="AD69" i="14"/>
  <c r="T70" i="14"/>
  <c r="AM70" i="14"/>
  <c r="AD71" i="14"/>
  <c r="T72" i="14"/>
  <c r="AM72" i="14"/>
  <c r="AD73" i="14"/>
  <c r="T74" i="14"/>
  <c r="AM74" i="14"/>
  <c r="AD75" i="14"/>
  <c r="AE63" i="14"/>
  <c r="V64" i="14"/>
  <c r="AR64" i="14"/>
  <c r="AE65" i="14"/>
  <c r="V66" i="14"/>
  <c r="AR66" i="14"/>
  <c r="AE67" i="14"/>
  <c r="V68" i="14"/>
  <c r="AR68" i="14"/>
  <c r="AE69" i="14"/>
  <c r="V70" i="14"/>
  <c r="AR70" i="14"/>
  <c r="AE71" i="14"/>
  <c r="V72" i="14"/>
  <c r="AR72" i="14"/>
  <c r="AE73" i="14"/>
  <c r="V74" i="14"/>
  <c r="AR74" i="14"/>
  <c r="AE75" i="14"/>
  <c r="N63" i="14"/>
  <c r="AJ63" i="14"/>
  <c r="W64" i="14"/>
  <c r="N65" i="14"/>
  <c r="AJ65" i="14"/>
  <c r="W66" i="14"/>
  <c r="N67" i="14"/>
  <c r="AJ67" i="14"/>
  <c r="W68" i="14"/>
  <c r="N69" i="14"/>
  <c r="AJ69" i="14"/>
  <c r="W70" i="14"/>
  <c r="N71" i="14"/>
  <c r="AJ71" i="14"/>
  <c r="W72" i="14"/>
  <c r="N73" i="14"/>
  <c r="AJ73" i="14"/>
  <c r="W74" i="14"/>
  <c r="N75" i="14"/>
  <c r="AJ75" i="14"/>
  <c r="AB64" i="14"/>
  <c r="AL69" i="14"/>
  <c r="O75" i="14"/>
  <c r="O65" i="14"/>
  <c r="AB70" i="14"/>
  <c r="AL75" i="14"/>
  <c r="AL65" i="14"/>
  <c r="O71" i="14"/>
  <c r="AB66" i="14"/>
  <c r="AL71" i="14"/>
  <c r="O67" i="14"/>
  <c r="AB72" i="14"/>
  <c r="AL67" i="14"/>
  <c r="O73" i="14"/>
  <c r="O63" i="14"/>
  <c r="AB68" i="14"/>
  <c r="AL73" i="14"/>
  <c r="AL63" i="14"/>
  <c r="O69" i="14"/>
  <c r="AB74" i="14"/>
  <c r="K64" i="15"/>
  <c r="M63" i="15"/>
  <c r="U63" i="15"/>
  <c r="AC63" i="15"/>
  <c r="AK63" i="15"/>
  <c r="M64" i="15"/>
  <c r="U64" i="15"/>
  <c r="AC64" i="15"/>
  <c r="AK64" i="15"/>
  <c r="M65" i="15"/>
  <c r="U65" i="15"/>
  <c r="AC65" i="15"/>
  <c r="AK65" i="15"/>
  <c r="M66" i="15"/>
  <c r="U66" i="15"/>
  <c r="AC66" i="15"/>
  <c r="AK66" i="15"/>
  <c r="M67" i="15"/>
  <c r="U67" i="15"/>
  <c r="AC67" i="15"/>
  <c r="AK67" i="15"/>
  <c r="M68" i="15"/>
  <c r="U68" i="15"/>
  <c r="AC68" i="15"/>
  <c r="AK68" i="15"/>
  <c r="M69" i="15"/>
  <c r="U69" i="15"/>
  <c r="AC69" i="15"/>
  <c r="AK69" i="15"/>
  <c r="P63" i="15"/>
  <c r="X63" i="15"/>
  <c r="AF63" i="15"/>
  <c r="AN63" i="15"/>
  <c r="P64" i="15"/>
  <c r="X64" i="15"/>
  <c r="AF64" i="15"/>
  <c r="AN64" i="15"/>
  <c r="P65" i="15"/>
  <c r="X65" i="15"/>
  <c r="AF65" i="15"/>
  <c r="AN65" i="15"/>
  <c r="P66" i="15"/>
  <c r="X66" i="15"/>
  <c r="AF66" i="15"/>
  <c r="AN66" i="15"/>
  <c r="P67" i="15"/>
  <c r="X67" i="15"/>
  <c r="AF67" i="15"/>
  <c r="AN67" i="15"/>
  <c r="P68" i="15"/>
  <c r="X68" i="15"/>
  <c r="AF68" i="15"/>
  <c r="AN68" i="15"/>
  <c r="P69" i="15"/>
  <c r="X69" i="15"/>
  <c r="AF69" i="15"/>
  <c r="AN69" i="15"/>
  <c r="Q63" i="15"/>
  <c r="Y63" i="15"/>
  <c r="AG63" i="15"/>
  <c r="AO63" i="15"/>
  <c r="Q64" i="15"/>
  <c r="Y64" i="15"/>
  <c r="AG64" i="15"/>
  <c r="AO64" i="15"/>
  <c r="Q65" i="15"/>
  <c r="Y65" i="15"/>
  <c r="AG65" i="15"/>
  <c r="AO65" i="15"/>
  <c r="Q66" i="15"/>
  <c r="Y66" i="15"/>
  <c r="AG66" i="15"/>
  <c r="AO66" i="15"/>
  <c r="Q67" i="15"/>
  <c r="Y67" i="15"/>
  <c r="AG67" i="15"/>
  <c r="AO67" i="15"/>
  <c r="Q68" i="15"/>
  <c r="Y68" i="15"/>
  <c r="AG68" i="15"/>
  <c r="AO68" i="15"/>
  <c r="Q69" i="15"/>
  <c r="Y69" i="15"/>
  <c r="AG69" i="15"/>
  <c r="AO69" i="15"/>
  <c r="R63" i="15"/>
  <c r="Z63" i="15"/>
  <c r="AH63" i="15"/>
  <c r="AP63" i="15"/>
  <c r="R64" i="15"/>
  <c r="Z64" i="15"/>
  <c r="AH64" i="15"/>
  <c r="AP64" i="15"/>
  <c r="R65" i="15"/>
  <c r="Z65" i="15"/>
  <c r="AH65" i="15"/>
  <c r="AP65" i="15"/>
  <c r="R66" i="15"/>
  <c r="Z66" i="15"/>
  <c r="AH66" i="15"/>
  <c r="AP66" i="15"/>
  <c r="R67" i="15"/>
  <c r="Z67" i="15"/>
  <c r="AH67" i="15"/>
  <c r="AP67" i="15"/>
  <c r="R68" i="15"/>
  <c r="Z68" i="15"/>
  <c r="S63" i="15"/>
  <c r="AA63" i="15"/>
  <c r="AI63" i="15"/>
  <c r="AQ63" i="15"/>
  <c r="S64" i="15"/>
  <c r="AA64" i="15"/>
  <c r="AI64" i="15"/>
  <c r="AQ64" i="15"/>
  <c r="S65" i="15"/>
  <c r="AA65" i="15"/>
  <c r="AI65" i="15"/>
  <c r="AQ65" i="15"/>
  <c r="S66" i="15"/>
  <c r="AA66" i="15"/>
  <c r="AI66" i="15"/>
  <c r="AQ66" i="15"/>
  <c r="S67" i="15"/>
  <c r="AA67" i="15"/>
  <c r="AI67" i="15"/>
  <c r="AQ67" i="15"/>
  <c r="S68" i="15"/>
  <c r="AA68" i="15"/>
  <c r="AI68" i="15"/>
  <c r="AQ68" i="15"/>
  <c r="S69" i="15"/>
  <c r="AA69" i="15"/>
  <c r="AI69" i="15"/>
  <c r="AD63" i="15"/>
  <c r="T64" i="15"/>
  <c r="AM64" i="15"/>
  <c r="AD65" i="15"/>
  <c r="T66" i="15"/>
  <c r="AM66" i="15"/>
  <c r="AD67" i="15"/>
  <c r="T68" i="15"/>
  <c r="AL68" i="15"/>
  <c r="V69" i="15"/>
  <c r="AL69" i="15"/>
  <c r="P70" i="15"/>
  <c r="X70" i="15"/>
  <c r="AF70" i="15"/>
  <c r="AN70" i="15"/>
  <c r="P71" i="15"/>
  <c r="X71" i="15"/>
  <c r="AF71" i="15"/>
  <c r="AN71" i="15"/>
  <c r="P72" i="15"/>
  <c r="X72" i="15"/>
  <c r="AF72" i="15"/>
  <c r="AN72" i="15"/>
  <c r="P73" i="15"/>
  <c r="X73" i="15"/>
  <c r="AF73" i="15"/>
  <c r="AN73" i="15"/>
  <c r="P74" i="15"/>
  <c r="X74" i="15"/>
  <c r="AF74" i="15"/>
  <c r="AN74" i="15"/>
  <c r="P75" i="15"/>
  <c r="X75" i="15"/>
  <c r="AF75" i="15"/>
  <c r="AN75" i="15"/>
  <c r="AE63" i="15"/>
  <c r="V64" i="15"/>
  <c r="AR64" i="15"/>
  <c r="AE65" i="15"/>
  <c r="V66" i="15"/>
  <c r="AR66" i="15"/>
  <c r="AE67" i="15"/>
  <c r="V68" i="15"/>
  <c r="AM68" i="15"/>
  <c r="W69" i="15"/>
  <c r="AM69" i="15"/>
  <c r="Q70" i="15"/>
  <c r="Y70" i="15"/>
  <c r="AG70" i="15"/>
  <c r="AO70" i="15"/>
  <c r="Q71" i="15"/>
  <c r="Y71" i="15"/>
  <c r="AG71" i="15"/>
  <c r="AO71" i="15"/>
  <c r="Q72" i="15"/>
  <c r="Y72" i="15"/>
  <c r="AG72" i="15"/>
  <c r="AO72" i="15"/>
  <c r="Q73" i="15"/>
  <c r="Y73" i="15"/>
  <c r="AG73" i="15"/>
  <c r="AO73" i="15"/>
  <c r="Q74" i="15"/>
  <c r="Y74" i="15"/>
  <c r="AG74" i="15"/>
  <c r="AO74" i="15"/>
  <c r="Q75" i="15"/>
  <c r="Y75" i="15"/>
  <c r="AG75" i="15"/>
  <c r="AO75" i="15"/>
  <c r="N63" i="15"/>
  <c r="AJ63" i="15"/>
  <c r="W64" i="15"/>
  <c r="N65" i="15"/>
  <c r="AJ65" i="15"/>
  <c r="W66" i="15"/>
  <c r="N67" i="15"/>
  <c r="AJ67" i="15"/>
  <c r="W68" i="15"/>
  <c r="AP68" i="15"/>
  <c r="Z69" i="15"/>
  <c r="AP69" i="15"/>
  <c r="R70" i="15"/>
  <c r="Z70" i="15"/>
  <c r="AH70" i="15"/>
  <c r="AP70" i="15"/>
  <c r="R71" i="15"/>
  <c r="Z71" i="15"/>
  <c r="AH71" i="15"/>
  <c r="AP71" i="15"/>
  <c r="R72" i="15"/>
  <c r="Z72" i="15"/>
  <c r="AH72" i="15"/>
  <c r="AP72" i="15"/>
  <c r="R73" i="15"/>
  <c r="Z73" i="15"/>
  <c r="AH73" i="15"/>
  <c r="AP73" i="15"/>
  <c r="R74" i="15"/>
  <c r="Z74" i="15"/>
  <c r="AH74" i="15"/>
  <c r="AP74" i="15"/>
  <c r="R75" i="15"/>
  <c r="Z75" i="15"/>
  <c r="AH75" i="15"/>
  <c r="AP75" i="15"/>
  <c r="O63" i="15"/>
  <c r="AL63" i="15"/>
  <c r="AB64" i="15"/>
  <c r="O65" i="15"/>
  <c r="AL65" i="15"/>
  <c r="AB66" i="15"/>
  <c r="O67" i="15"/>
  <c r="AL67" i="15"/>
  <c r="AB68" i="15"/>
  <c r="AR68" i="15"/>
  <c r="AB69" i="15"/>
  <c r="AQ69" i="15"/>
  <c r="S70" i="15"/>
  <c r="AA70" i="15"/>
  <c r="AI70" i="15"/>
  <c r="AQ70" i="15"/>
  <c r="S71" i="15"/>
  <c r="AA71" i="15"/>
  <c r="AI71" i="15"/>
  <c r="AQ71" i="15"/>
  <c r="S72" i="15"/>
  <c r="AA72" i="15"/>
  <c r="AI72" i="15"/>
  <c r="AQ72" i="15"/>
  <c r="S73" i="15"/>
  <c r="AA73" i="15"/>
  <c r="AI73" i="15"/>
  <c r="AQ73" i="15"/>
  <c r="S74" i="15"/>
  <c r="AA74" i="15"/>
  <c r="AI74" i="15"/>
  <c r="AQ74" i="15"/>
  <c r="S75" i="15"/>
  <c r="AA75" i="15"/>
  <c r="AI75" i="15"/>
  <c r="AQ75" i="15"/>
  <c r="T63" i="15"/>
  <c r="AM63" i="15"/>
  <c r="AD64" i="15"/>
  <c r="T65" i="15"/>
  <c r="AM65" i="15"/>
  <c r="AD66" i="15"/>
  <c r="T67" i="15"/>
  <c r="AM67" i="15"/>
  <c r="AD68" i="15"/>
  <c r="N69" i="15"/>
  <c r="AD69" i="15"/>
  <c r="AR69" i="15"/>
  <c r="T70" i="15"/>
  <c r="AB70" i="15"/>
  <c r="AJ70" i="15"/>
  <c r="AR70" i="15"/>
  <c r="T71" i="15"/>
  <c r="AB71" i="15"/>
  <c r="AJ71" i="15"/>
  <c r="AR71" i="15"/>
  <c r="T72" i="15"/>
  <c r="AB72" i="15"/>
  <c r="AJ72" i="15"/>
  <c r="AR72" i="15"/>
  <c r="T73" i="15"/>
  <c r="AB73" i="15"/>
  <c r="AJ73" i="15"/>
  <c r="AR73" i="15"/>
  <c r="T74" i="15"/>
  <c r="AB74" i="15"/>
  <c r="AJ74" i="15"/>
  <c r="AR74" i="15"/>
  <c r="T75" i="15"/>
  <c r="AB75" i="15"/>
  <c r="AJ75" i="15"/>
  <c r="AR75" i="15"/>
  <c r="V63" i="15"/>
  <c r="AR63" i="15"/>
  <c r="AE64" i="15"/>
  <c r="V65" i="15"/>
  <c r="AR65" i="15"/>
  <c r="AE66" i="15"/>
  <c r="V67" i="15"/>
  <c r="AR67" i="15"/>
  <c r="AE68" i="15"/>
  <c r="O69" i="15"/>
  <c r="AE69" i="15"/>
  <c r="M70" i="15"/>
  <c r="U70" i="15"/>
  <c r="AC70" i="15"/>
  <c r="AK70" i="15"/>
  <c r="M71" i="15"/>
  <c r="U71" i="15"/>
  <c r="AC71" i="15"/>
  <c r="AK71" i="15"/>
  <c r="M72" i="15"/>
  <c r="U72" i="15"/>
  <c r="AC72" i="15"/>
  <c r="AK72" i="15"/>
  <c r="M73" i="15"/>
  <c r="U73" i="15"/>
  <c r="AC73" i="15"/>
  <c r="AK73" i="15"/>
  <c r="M74" i="15"/>
  <c r="U74" i="15"/>
  <c r="AC74" i="15"/>
  <c r="AK74" i="15"/>
  <c r="M75" i="15"/>
  <c r="U75" i="15"/>
  <c r="AC75" i="15"/>
  <c r="AK75" i="15"/>
  <c r="W63" i="15"/>
  <c r="N64" i="15"/>
  <c r="AJ64" i="15"/>
  <c r="W65" i="15"/>
  <c r="N66" i="15"/>
  <c r="AJ66" i="15"/>
  <c r="W67" i="15"/>
  <c r="N68" i="15"/>
  <c r="AH68" i="15"/>
  <c r="R69" i="15"/>
  <c r="AH69" i="15"/>
  <c r="N70" i="15"/>
  <c r="V70" i="15"/>
  <c r="AD70" i="15"/>
  <c r="AL70" i="15"/>
  <c r="N71" i="15"/>
  <c r="V71" i="15"/>
  <c r="AD71" i="15"/>
  <c r="AL71" i="15"/>
  <c r="N72" i="15"/>
  <c r="V72" i="15"/>
  <c r="AD72" i="15"/>
  <c r="AL72" i="15"/>
  <c r="N73" i="15"/>
  <c r="V73" i="15"/>
  <c r="AD73" i="15"/>
  <c r="AL73" i="15"/>
  <c r="N74" i="15"/>
  <c r="V74" i="15"/>
  <c r="AD74" i="15"/>
  <c r="AL74" i="15"/>
  <c r="N75" i="15"/>
  <c r="V75" i="15"/>
  <c r="AD75" i="15"/>
  <c r="AL75" i="15"/>
  <c r="AB67" i="15"/>
  <c r="AM70" i="15"/>
  <c r="AM72" i="15"/>
  <c r="AM74" i="15"/>
  <c r="O68" i="15"/>
  <c r="O71" i="15"/>
  <c r="O73" i="15"/>
  <c r="O75" i="15"/>
  <c r="AB63" i="15"/>
  <c r="AJ68" i="15"/>
  <c r="W71" i="15"/>
  <c r="W73" i="15"/>
  <c r="W75" i="15"/>
  <c r="O64" i="15"/>
  <c r="T69" i="15"/>
  <c r="AE71" i="15"/>
  <c r="AE73" i="15"/>
  <c r="AE75" i="15"/>
  <c r="AL64" i="15"/>
  <c r="AJ69" i="15"/>
  <c r="AM71" i="15"/>
  <c r="AM73" i="15"/>
  <c r="AM75" i="15"/>
  <c r="AB65" i="15"/>
  <c r="O70" i="15"/>
  <c r="O72" i="15"/>
  <c r="O74" i="15"/>
  <c r="O66" i="15"/>
  <c r="W70" i="15"/>
  <c r="W72" i="15"/>
  <c r="W74" i="15"/>
  <c r="AE72" i="15"/>
  <c r="AE74" i="15"/>
  <c r="AL66" i="15"/>
  <c r="AE70" i="15"/>
  <c r="G67" i="16"/>
  <c r="P63" i="16"/>
  <c r="X63" i="16"/>
  <c r="AF63" i="16"/>
  <c r="AF127" i="16" s="1"/>
  <c r="AN63" i="16"/>
  <c r="AN127" i="16" s="1"/>
  <c r="P64" i="16"/>
  <c r="X64" i="16"/>
  <c r="AF64" i="16"/>
  <c r="AN64" i="16"/>
  <c r="P65" i="16"/>
  <c r="X65" i="16"/>
  <c r="AF65" i="16"/>
  <c r="AN65" i="16"/>
  <c r="AN129" i="16" s="1"/>
  <c r="P66" i="16"/>
  <c r="X66" i="16"/>
  <c r="AF66" i="16"/>
  <c r="AN66" i="16"/>
  <c r="P67" i="16"/>
  <c r="X67" i="16"/>
  <c r="AF67" i="16"/>
  <c r="AN67" i="16"/>
  <c r="AN131" i="16" s="1"/>
  <c r="P68" i="16"/>
  <c r="X68" i="16"/>
  <c r="AF68" i="16"/>
  <c r="AN68" i="16"/>
  <c r="P69" i="16"/>
  <c r="X69" i="16"/>
  <c r="AF69" i="16"/>
  <c r="AN69" i="16"/>
  <c r="P70" i="16"/>
  <c r="X70" i="16"/>
  <c r="AF70" i="16"/>
  <c r="AF134" i="16" s="1"/>
  <c r="AN70" i="16"/>
  <c r="AN134" i="16" s="1"/>
  <c r="P72" i="16"/>
  <c r="X72" i="16"/>
  <c r="AF72" i="16"/>
  <c r="AN72" i="16"/>
  <c r="AN136" i="16" s="1"/>
  <c r="P73" i="16"/>
  <c r="X73" i="16"/>
  <c r="AF73" i="16"/>
  <c r="AN73" i="16"/>
  <c r="AN137" i="16" s="1"/>
  <c r="P74" i="16"/>
  <c r="X74" i="16"/>
  <c r="AF74" i="16"/>
  <c r="AF138" i="16" s="1"/>
  <c r="AN74" i="16"/>
  <c r="AN138" i="16" s="1"/>
  <c r="P75" i="16"/>
  <c r="X75" i="16"/>
  <c r="AF75" i="16"/>
  <c r="AF139" i="16" s="1"/>
  <c r="AN75" i="16"/>
  <c r="AN139" i="16" s="1"/>
  <c r="Q63" i="16"/>
  <c r="Y63" i="16"/>
  <c r="AG63" i="16"/>
  <c r="AG127" i="16" s="1"/>
  <c r="AO63" i="16"/>
  <c r="AO127" i="16" s="1"/>
  <c r="Q64" i="16"/>
  <c r="Y64" i="16"/>
  <c r="AG64" i="16"/>
  <c r="AO64" i="16"/>
  <c r="Q65" i="16"/>
  <c r="Y65" i="16"/>
  <c r="AG65" i="16"/>
  <c r="AO65" i="16"/>
  <c r="AO129" i="16" s="1"/>
  <c r="Q66" i="16"/>
  <c r="Y66" i="16"/>
  <c r="AG66" i="16"/>
  <c r="AO66" i="16"/>
  <c r="Q67" i="16"/>
  <c r="Y67" i="16"/>
  <c r="AG67" i="16"/>
  <c r="AO67" i="16"/>
  <c r="AO131" i="16" s="1"/>
  <c r="Q68" i="16"/>
  <c r="Y68" i="16"/>
  <c r="AG68" i="16"/>
  <c r="AO68" i="16"/>
  <c r="Q69" i="16"/>
  <c r="Y69" i="16"/>
  <c r="AG69" i="16"/>
  <c r="AO69" i="16"/>
  <c r="Q70" i="16"/>
  <c r="Y70" i="16"/>
  <c r="AG70" i="16"/>
  <c r="AG134" i="16" s="1"/>
  <c r="AO70" i="16"/>
  <c r="AO134" i="16" s="1"/>
  <c r="Q72" i="16"/>
  <c r="Y72" i="16"/>
  <c r="AG72" i="16"/>
  <c r="AO72" i="16"/>
  <c r="AO136" i="16" s="1"/>
  <c r="Q73" i="16"/>
  <c r="Y73" i="16"/>
  <c r="AG73" i="16"/>
  <c r="AG137" i="16" s="1"/>
  <c r="AO73" i="16"/>
  <c r="AO137" i="16" s="1"/>
  <c r="Q74" i="16"/>
  <c r="Y74" i="16"/>
  <c r="AG74" i="16"/>
  <c r="AG138" i="16" s="1"/>
  <c r="AO74" i="16"/>
  <c r="AO138" i="16" s="1"/>
  <c r="Q75" i="16"/>
  <c r="Y75" i="16"/>
  <c r="AG75" i="16"/>
  <c r="AG139" i="16" s="1"/>
  <c r="AO75" i="16"/>
  <c r="AO139" i="16" s="1"/>
  <c r="R63" i="16"/>
  <c r="Z63" i="16"/>
  <c r="Z127" i="16" s="1"/>
  <c r="AH63" i="16"/>
  <c r="AH127" i="16" s="1"/>
  <c r="AP63" i="16"/>
  <c r="AP127" i="16" s="1"/>
  <c r="R64" i="16"/>
  <c r="Z64" i="16"/>
  <c r="AH64" i="16"/>
  <c r="AP64" i="16"/>
  <c r="R65" i="16"/>
  <c r="Z65" i="16"/>
  <c r="AH65" i="16"/>
  <c r="AH129" i="16" s="1"/>
  <c r="AP65" i="16"/>
  <c r="AP129" i="16" s="1"/>
  <c r="R66" i="16"/>
  <c r="Z66" i="16"/>
  <c r="AH66" i="16"/>
  <c r="AP66" i="16"/>
  <c r="R67" i="16"/>
  <c r="Z67" i="16"/>
  <c r="AH67" i="16"/>
  <c r="AP67" i="16"/>
  <c r="AP131" i="16" s="1"/>
  <c r="R68" i="16"/>
  <c r="Z68" i="16"/>
  <c r="AH68" i="16"/>
  <c r="AP68" i="16"/>
  <c r="R69" i="16"/>
  <c r="Z69" i="16"/>
  <c r="AH69" i="16"/>
  <c r="AP69" i="16"/>
  <c r="R70" i="16"/>
  <c r="Z70" i="16"/>
  <c r="AH70" i="16"/>
  <c r="AH134" i="16" s="1"/>
  <c r="AP70" i="16"/>
  <c r="AP134" i="16" s="1"/>
  <c r="R72" i="16"/>
  <c r="Z72" i="16"/>
  <c r="AH72" i="16"/>
  <c r="AP72" i="16"/>
  <c r="AP136" i="16" s="1"/>
  <c r="R73" i="16"/>
  <c r="Z73" i="16"/>
  <c r="AH73" i="16"/>
  <c r="AH137" i="16" s="1"/>
  <c r="AP73" i="16"/>
  <c r="AP137" i="16" s="1"/>
  <c r="R74" i="16"/>
  <c r="Z74" i="16"/>
  <c r="AH74" i="16"/>
  <c r="AH138" i="16" s="1"/>
  <c r="AP74" i="16"/>
  <c r="AP138" i="16" s="1"/>
  <c r="R75" i="16"/>
  <c r="Z75" i="16"/>
  <c r="AH75" i="16"/>
  <c r="AH139" i="16" s="1"/>
  <c r="AP75" i="16"/>
  <c r="AP139" i="16" s="1"/>
  <c r="S63" i="16"/>
  <c r="AA63" i="16"/>
  <c r="AA127" i="16" s="1"/>
  <c r="AI63" i="16"/>
  <c r="AI127" i="16" s="1"/>
  <c r="AQ63" i="16"/>
  <c r="AQ127" i="16" s="1"/>
  <c r="S64" i="16"/>
  <c r="AA64" i="16"/>
  <c r="AI64" i="16"/>
  <c r="AQ64" i="16"/>
  <c r="S65" i="16"/>
  <c r="AA65" i="16"/>
  <c r="AI65" i="16"/>
  <c r="AI129" i="16" s="1"/>
  <c r="AQ65" i="16"/>
  <c r="AQ129" i="16" s="1"/>
  <c r="S66" i="16"/>
  <c r="AA66" i="16"/>
  <c r="AI66" i="16"/>
  <c r="AQ66" i="16"/>
  <c r="S67" i="16"/>
  <c r="AA67" i="16"/>
  <c r="AI67" i="16"/>
  <c r="AQ67" i="16"/>
  <c r="AQ131" i="16" s="1"/>
  <c r="S68" i="16"/>
  <c r="AA68" i="16"/>
  <c r="AI68" i="16"/>
  <c r="AQ68" i="16"/>
  <c r="S69" i="16"/>
  <c r="AA69" i="16"/>
  <c r="AI69" i="16"/>
  <c r="AQ69" i="16"/>
  <c r="S70" i="16"/>
  <c r="AA70" i="16"/>
  <c r="AA134" i="16" s="1"/>
  <c r="AI70" i="16"/>
  <c r="AI134" i="16" s="1"/>
  <c r="AQ70" i="16"/>
  <c r="AQ134" i="16" s="1"/>
  <c r="S72" i="16"/>
  <c r="AA72" i="16"/>
  <c r="AI72" i="16"/>
  <c r="AI136" i="16" s="1"/>
  <c r="AQ72" i="16"/>
  <c r="AQ136" i="16" s="1"/>
  <c r="S73" i="16"/>
  <c r="AA73" i="16"/>
  <c r="AI73" i="16"/>
  <c r="AI137" i="16" s="1"/>
  <c r="AQ73" i="16"/>
  <c r="AQ137" i="16" s="1"/>
  <c r="S74" i="16"/>
  <c r="AA74" i="16"/>
  <c r="AI74" i="16"/>
  <c r="AI138" i="16" s="1"/>
  <c r="AQ74" i="16"/>
  <c r="AQ138" i="16" s="1"/>
  <c r="S75" i="16"/>
  <c r="AA75" i="16"/>
  <c r="AI75" i="16"/>
  <c r="AI139" i="16" s="1"/>
  <c r="AQ75" i="16"/>
  <c r="AQ139" i="16" s="1"/>
  <c r="T63" i="16"/>
  <c r="AB63" i="16"/>
  <c r="AB127" i="16" s="1"/>
  <c r="AJ63" i="16"/>
  <c r="AJ127" i="16" s="1"/>
  <c r="T64" i="16"/>
  <c r="AB64" i="16"/>
  <c r="AJ64" i="16"/>
  <c r="T65" i="16"/>
  <c r="AB65" i="16"/>
  <c r="AJ65" i="16"/>
  <c r="AJ129" i="16" s="1"/>
  <c r="T66" i="16"/>
  <c r="AB66" i="16"/>
  <c r="AJ66" i="16"/>
  <c r="T67" i="16"/>
  <c r="AB67" i="16"/>
  <c r="AJ67" i="16"/>
  <c r="T68" i="16"/>
  <c r="AB68" i="16"/>
  <c r="AJ68" i="16"/>
  <c r="T69" i="16"/>
  <c r="AB69" i="16"/>
  <c r="AJ69" i="16"/>
  <c r="T70" i="16"/>
  <c r="AB70" i="16"/>
  <c r="AB134" i="16" s="1"/>
  <c r="AJ70" i="16"/>
  <c r="AJ134" i="16" s="1"/>
  <c r="T72" i="16"/>
  <c r="AB72" i="16"/>
  <c r="AJ72" i="16"/>
  <c r="AJ136" i="16" s="1"/>
  <c r="T73" i="16"/>
  <c r="AB73" i="16"/>
  <c r="AJ73" i="16"/>
  <c r="AJ137" i="16" s="1"/>
  <c r="T74" i="16"/>
  <c r="AB74" i="16"/>
  <c r="AJ74" i="16"/>
  <c r="AJ138" i="16" s="1"/>
  <c r="T75" i="16"/>
  <c r="AB75" i="16"/>
  <c r="AJ75" i="16"/>
  <c r="AJ139" i="16" s="1"/>
  <c r="M63" i="16"/>
  <c r="U63" i="16"/>
  <c r="AC63" i="16"/>
  <c r="AC127" i="16" s="1"/>
  <c r="AK63" i="16"/>
  <c r="AK127" i="16" s="1"/>
  <c r="M64" i="16"/>
  <c r="U64" i="16"/>
  <c r="AC64" i="16"/>
  <c r="AK64" i="16"/>
  <c r="M65" i="16"/>
  <c r="U65" i="16"/>
  <c r="AC65" i="16"/>
  <c r="AK65" i="16"/>
  <c r="AK129" i="16" s="1"/>
  <c r="M66" i="16"/>
  <c r="U66" i="16"/>
  <c r="AC66" i="16"/>
  <c r="AK66" i="16"/>
  <c r="M67" i="16"/>
  <c r="U67" i="16"/>
  <c r="AC67" i="16"/>
  <c r="AK67" i="16"/>
  <c r="M68" i="16"/>
  <c r="U68" i="16"/>
  <c r="AC68" i="16"/>
  <c r="AK68" i="16"/>
  <c r="M69" i="16"/>
  <c r="U69" i="16"/>
  <c r="AC69" i="16"/>
  <c r="AK69" i="16"/>
  <c r="M70" i="16"/>
  <c r="U70" i="16"/>
  <c r="AC70" i="16"/>
  <c r="AC134" i="16" s="1"/>
  <c r="AK70" i="16"/>
  <c r="AK134" i="16" s="1"/>
  <c r="M72" i="16"/>
  <c r="U72" i="16"/>
  <c r="AC72" i="16"/>
  <c r="AK72" i="16"/>
  <c r="AK136" i="16" s="1"/>
  <c r="M73" i="16"/>
  <c r="U73" i="16"/>
  <c r="AC73" i="16"/>
  <c r="AK73" i="16"/>
  <c r="AK137" i="16" s="1"/>
  <c r="M74" i="16"/>
  <c r="U74" i="16"/>
  <c r="AC74" i="16"/>
  <c r="AK74" i="16"/>
  <c r="AK138" i="16" s="1"/>
  <c r="M75" i="16"/>
  <c r="U75" i="16"/>
  <c r="AC75" i="16"/>
  <c r="AK75" i="16"/>
  <c r="AK139" i="16" s="1"/>
  <c r="N63" i="16"/>
  <c r="V63" i="16"/>
  <c r="AD63" i="16"/>
  <c r="AD127" i="16" s="1"/>
  <c r="AL63" i="16"/>
  <c r="AL127" i="16" s="1"/>
  <c r="N64" i="16"/>
  <c r="V64" i="16"/>
  <c r="AD64" i="16"/>
  <c r="AL64" i="16"/>
  <c r="N65" i="16"/>
  <c r="V65" i="16"/>
  <c r="AD65" i="16"/>
  <c r="AL65" i="16"/>
  <c r="AL129" i="16" s="1"/>
  <c r="N66" i="16"/>
  <c r="V66" i="16"/>
  <c r="AD66" i="16"/>
  <c r="AL66" i="16"/>
  <c r="N67" i="16"/>
  <c r="V67" i="16"/>
  <c r="AD67" i="16"/>
  <c r="AL67" i="16"/>
  <c r="AL131" i="16" s="1"/>
  <c r="N68" i="16"/>
  <c r="V68" i="16"/>
  <c r="AD68" i="16"/>
  <c r="AL68" i="16"/>
  <c r="N69" i="16"/>
  <c r="V69" i="16"/>
  <c r="AD69" i="16"/>
  <c r="AL69" i="16"/>
  <c r="N70" i="16"/>
  <c r="V70" i="16"/>
  <c r="AD70" i="16"/>
  <c r="AD134" i="16" s="1"/>
  <c r="AL70" i="16"/>
  <c r="AL134" i="16" s="1"/>
  <c r="N72" i="16"/>
  <c r="V72" i="16"/>
  <c r="AD72" i="16"/>
  <c r="AL72" i="16"/>
  <c r="AL136" i="16" s="1"/>
  <c r="N73" i="16"/>
  <c r="V73" i="16"/>
  <c r="AD73" i="16"/>
  <c r="AL73" i="16"/>
  <c r="AL137" i="16" s="1"/>
  <c r="N74" i="16"/>
  <c r="V74" i="16"/>
  <c r="AD74" i="16"/>
  <c r="AL74" i="16"/>
  <c r="AL138" i="16" s="1"/>
  <c r="N75" i="16"/>
  <c r="V75" i="16"/>
  <c r="AD75" i="16"/>
  <c r="AL75" i="16"/>
  <c r="AL139" i="16" s="1"/>
  <c r="AM63" i="16"/>
  <c r="AM127" i="16" s="1"/>
  <c r="AM65" i="16"/>
  <c r="AM129" i="16" s="1"/>
  <c r="AM67" i="16"/>
  <c r="AM131" i="16" s="1"/>
  <c r="AM69" i="16"/>
  <c r="AM73" i="16"/>
  <c r="AM137" i="16" s="1"/>
  <c r="AM75" i="16"/>
  <c r="AM139" i="16" s="1"/>
  <c r="O64" i="16"/>
  <c r="O66" i="16"/>
  <c r="O68" i="16"/>
  <c r="O70" i="16"/>
  <c r="O72" i="16"/>
  <c r="O74" i="16"/>
  <c r="W64" i="16"/>
  <c r="W66" i="16"/>
  <c r="W68" i="16"/>
  <c r="W70" i="16"/>
  <c r="W72" i="16"/>
  <c r="W74" i="16"/>
  <c r="AE64" i="16"/>
  <c r="AE66" i="16"/>
  <c r="AE68" i="16"/>
  <c r="AE70" i="16"/>
  <c r="AE134" i="16" s="1"/>
  <c r="AE72" i="16"/>
  <c r="AE74" i="16"/>
  <c r="AM64" i="16"/>
  <c r="AM66" i="16"/>
  <c r="AM68" i="16"/>
  <c r="AM70" i="16"/>
  <c r="AM134" i="16" s="1"/>
  <c r="AM72" i="16"/>
  <c r="AM136" i="16" s="1"/>
  <c r="AM74" i="16"/>
  <c r="AM138" i="16" s="1"/>
  <c r="O63" i="16"/>
  <c r="O65" i="16"/>
  <c r="O67" i="16"/>
  <c r="O69" i="16"/>
  <c r="O73" i="16"/>
  <c r="O75" i="16"/>
  <c r="W63" i="16"/>
  <c r="W65" i="16"/>
  <c r="W67" i="16"/>
  <c r="W69" i="16"/>
  <c r="W73" i="16"/>
  <c r="W75" i="16"/>
  <c r="AE75" i="16"/>
  <c r="AE63" i="16"/>
  <c r="AE127" i="16" s="1"/>
  <c r="AE65" i="16"/>
  <c r="AE67" i="16"/>
  <c r="AE69" i="16"/>
  <c r="AE73" i="16"/>
  <c r="G64" i="17"/>
  <c r="G179" i="17" s="1"/>
  <c r="P63" i="17"/>
  <c r="X63" i="17"/>
  <c r="AF63" i="17"/>
  <c r="AN63" i="17"/>
  <c r="P64" i="17"/>
  <c r="X64" i="17"/>
  <c r="AF64" i="17"/>
  <c r="AN64" i="17"/>
  <c r="P66" i="17"/>
  <c r="X66" i="17"/>
  <c r="AF66" i="17"/>
  <c r="AN66" i="17"/>
  <c r="P68" i="17"/>
  <c r="X68" i="17"/>
  <c r="AF68" i="17"/>
  <c r="AN68" i="17"/>
  <c r="P69" i="17"/>
  <c r="X69" i="17"/>
  <c r="AF69" i="17"/>
  <c r="AN69" i="17"/>
  <c r="P70" i="17"/>
  <c r="X70" i="17"/>
  <c r="AF70" i="17"/>
  <c r="AN70" i="17"/>
  <c r="Q63" i="17"/>
  <c r="Y63" i="17"/>
  <c r="AG63" i="17"/>
  <c r="AO63" i="17"/>
  <c r="Q64" i="17"/>
  <c r="Y64" i="17"/>
  <c r="AG64" i="17"/>
  <c r="AO64" i="17"/>
  <c r="Q66" i="17"/>
  <c r="Y66" i="17"/>
  <c r="AG66" i="17"/>
  <c r="AO66" i="17"/>
  <c r="Q68" i="17"/>
  <c r="Y68" i="17"/>
  <c r="AG68" i="17"/>
  <c r="AO68" i="17"/>
  <c r="Q69" i="17"/>
  <c r="Y69" i="17"/>
  <c r="AG69" i="17"/>
  <c r="AO69" i="17"/>
  <c r="Q70" i="17"/>
  <c r="Y70" i="17"/>
  <c r="AG70" i="17"/>
  <c r="AO70" i="17"/>
  <c r="R63" i="17"/>
  <c r="Z63" i="17"/>
  <c r="AH63" i="17"/>
  <c r="AP63" i="17"/>
  <c r="R64" i="17"/>
  <c r="Z64" i="17"/>
  <c r="AH64" i="17"/>
  <c r="AP64" i="17"/>
  <c r="R66" i="17"/>
  <c r="Z66" i="17"/>
  <c r="AH66" i="17"/>
  <c r="AP66" i="17"/>
  <c r="R68" i="17"/>
  <c r="Z68" i="17"/>
  <c r="AH68" i="17"/>
  <c r="AP68" i="17"/>
  <c r="R69" i="17"/>
  <c r="Z69" i="17"/>
  <c r="AH69" i="17"/>
  <c r="AP69" i="17"/>
  <c r="R70" i="17"/>
  <c r="Z70" i="17"/>
  <c r="AH70" i="17"/>
  <c r="AP70" i="17"/>
  <c r="S63" i="17"/>
  <c r="AA63" i="17"/>
  <c r="AI63" i="17"/>
  <c r="AQ63" i="17"/>
  <c r="S64" i="17"/>
  <c r="AA64" i="17"/>
  <c r="AI64" i="17"/>
  <c r="AQ64" i="17"/>
  <c r="S66" i="17"/>
  <c r="AA66" i="17"/>
  <c r="AI66" i="17"/>
  <c r="AQ66" i="17"/>
  <c r="S68" i="17"/>
  <c r="AA68" i="17"/>
  <c r="AI68" i="17"/>
  <c r="AQ68" i="17"/>
  <c r="S69" i="17"/>
  <c r="AA69" i="17"/>
  <c r="AI69" i="17"/>
  <c r="AQ69" i="17"/>
  <c r="S70" i="17"/>
  <c r="AA70" i="17"/>
  <c r="AI70" i="17"/>
  <c r="AQ70" i="17"/>
  <c r="T63" i="17"/>
  <c r="AB63" i="17"/>
  <c r="AJ63" i="17"/>
  <c r="AR63" i="17"/>
  <c r="T64" i="17"/>
  <c r="AB64" i="17"/>
  <c r="AJ64" i="17"/>
  <c r="AR64" i="17"/>
  <c r="T66" i="17"/>
  <c r="AB66" i="17"/>
  <c r="AJ66" i="17"/>
  <c r="AR66" i="17"/>
  <c r="T68" i="17"/>
  <c r="AB68" i="17"/>
  <c r="AJ68" i="17"/>
  <c r="AR68" i="17"/>
  <c r="T69" i="17"/>
  <c r="AB69" i="17"/>
  <c r="AJ69" i="17"/>
  <c r="AR69" i="17"/>
  <c r="T70" i="17"/>
  <c r="AB70" i="17"/>
  <c r="AJ70" i="17"/>
  <c r="M63" i="17"/>
  <c r="U63" i="17"/>
  <c r="AC63" i="17"/>
  <c r="AK63" i="17"/>
  <c r="M64" i="17"/>
  <c r="U64" i="17"/>
  <c r="AC64" i="17"/>
  <c r="AK64" i="17"/>
  <c r="M66" i="17"/>
  <c r="U66" i="17"/>
  <c r="AC66" i="17"/>
  <c r="AK66" i="17"/>
  <c r="M68" i="17"/>
  <c r="U68" i="17"/>
  <c r="AC68" i="17"/>
  <c r="AK68" i="17"/>
  <c r="M69" i="17"/>
  <c r="U69" i="17"/>
  <c r="AC69" i="17"/>
  <c r="AK69" i="17"/>
  <c r="M70" i="17"/>
  <c r="U70" i="17"/>
  <c r="AC70" i="17"/>
  <c r="AK70" i="17"/>
  <c r="N63" i="17"/>
  <c r="V63" i="17"/>
  <c r="AD63" i="17"/>
  <c r="AL63" i="17"/>
  <c r="N64" i="17"/>
  <c r="V64" i="17"/>
  <c r="AD64" i="17"/>
  <c r="AL64" i="17"/>
  <c r="N66" i="17"/>
  <c r="V66" i="17"/>
  <c r="AD66" i="17"/>
  <c r="AL66" i="17"/>
  <c r="N68" i="17"/>
  <c r="V68" i="17"/>
  <c r="AD68" i="17"/>
  <c r="AL68" i="17"/>
  <c r="N69" i="17"/>
  <c r="V69" i="17"/>
  <c r="AD69" i="17"/>
  <c r="AL69" i="17"/>
  <c r="N70" i="17"/>
  <c r="V70" i="17"/>
  <c r="AD70" i="17"/>
  <c r="AL70" i="17"/>
  <c r="AM64" i="17"/>
  <c r="AM66" i="17"/>
  <c r="AM68" i="17"/>
  <c r="AM70" i="17"/>
  <c r="T72" i="17"/>
  <c r="AB72" i="17"/>
  <c r="AJ72" i="17"/>
  <c r="AR72" i="17"/>
  <c r="T73" i="17"/>
  <c r="AB73" i="17"/>
  <c r="AJ73" i="17"/>
  <c r="O63" i="17"/>
  <c r="O69" i="17"/>
  <c r="AR70" i="17"/>
  <c r="M72" i="17"/>
  <c r="U72" i="17"/>
  <c r="AC72" i="17"/>
  <c r="AK72" i="17"/>
  <c r="M73" i="17"/>
  <c r="U73" i="17"/>
  <c r="AC73" i="17"/>
  <c r="AK73" i="17"/>
  <c r="M74" i="17"/>
  <c r="U74" i="17"/>
  <c r="AC74" i="17"/>
  <c r="AK74" i="17"/>
  <c r="W63" i="17"/>
  <c r="W69" i="17"/>
  <c r="N72" i="17"/>
  <c r="V72" i="17"/>
  <c r="AD72" i="17"/>
  <c r="AL72" i="17"/>
  <c r="N73" i="17"/>
  <c r="V73" i="17"/>
  <c r="AD73" i="17"/>
  <c r="AL73" i="17"/>
  <c r="AE63" i="17"/>
  <c r="AE69" i="17"/>
  <c r="O72" i="17"/>
  <c r="W72" i="17"/>
  <c r="AE72" i="17"/>
  <c r="AM72" i="17"/>
  <c r="O73" i="17"/>
  <c r="W73" i="17"/>
  <c r="AE73" i="17"/>
  <c r="AM73" i="17"/>
  <c r="O74" i="17"/>
  <c r="W74" i="17"/>
  <c r="AE74" i="17"/>
  <c r="AM74" i="17"/>
  <c r="AM63" i="17"/>
  <c r="AM69" i="17"/>
  <c r="P72" i="17"/>
  <c r="X72" i="17"/>
  <c r="AF72" i="17"/>
  <c r="AN72" i="17"/>
  <c r="P73" i="17"/>
  <c r="X73" i="17"/>
  <c r="AF73" i="17"/>
  <c r="AN73" i="17"/>
  <c r="P74" i="17"/>
  <c r="X74" i="17"/>
  <c r="AF74" i="17"/>
  <c r="AN74" i="17"/>
  <c r="O64" i="17"/>
  <c r="O66" i="17"/>
  <c r="O68" i="17"/>
  <c r="O70" i="17"/>
  <c r="Q72" i="17"/>
  <c r="Y72" i="17"/>
  <c r="AG72" i="17"/>
  <c r="AO72" i="17"/>
  <c r="Q73" i="17"/>
  <c r="Y73" i="17"/>
  <c r="AG73" i="17"/>
  <c r="AO73" i="17"/>
  <c r="Q74" i="17"/>
  <c r="Y74" i="17"/>
  <c r="AG74" i="17"/>
  <c r="AO74" i="17"/>
  <c r="W64" i="17"/>
  <c r="W66" i="17"/>
  <c r="W68" i="17"/>
  <c r="W70" i="17"/>
  <c r="R72" i="17"/>
  <c r="Z72" i="17"/>
  <c r="AH72" i="17"/>
  <c r="AP72" i="17"/>
  <c r="R73" i="17"/>
  <c r="Z73" i="17"/>
  <c r="AH73" i="17"/>
  <c r="AP73" i="17"/>
  <c r="R74" i="17"/>
  <c r="Z74" i="17"/>
  <c r="AH74" i="17"/>
  <c r="AP74" i="17"/>
  <c r="AQ73" i="17"/>
  <c r="AD74" i="17"/>
  <c r="AE64" i="17"/>
  <c r="S72" i="17"/>
  <c r="AR73" i="17"/>
  <c r="AI74" i="17"/>
  <c r="AE66" i="17"/>
  <c r="AA72" i="17"/>
  <c r="N74" i="17"/>
  <c r="AJ74" i="17"/>
  <c r="AE68" i="17"/>
  <c r="AI72" i="17"/>
  <c r="S74" i="17"/>
  <c r="AL74" i="17"/>
  <c r="AE70" i="17"/>
  <c r="AQ72" i="17"/>
  <c r="T74" i="17"/>
  <c r="AQ74" i="17"/>
  <c r="S73" i="17"/>
  <c r="V74" i="17"/>
  <c r="AR74" i="17"/>
  <c r="AA73" i="17"/>
  <c r="AA74" i="17"/>
  <c r="AI73" i="17"/>
  <c r="AB74" i="17"/>
  <c r="G67" i="18"/>
  <c r="G182" i="18" s="1"/>
  <c r="M63" i="18"/>
  <c r="U63" i="18"/>
  <c r="AC63" i="18"/>
  <c r="AK63" i="18"/>
  <c r="M64" i="18"/>
  <c r="U64" i="18"/>
  <c r="AC64" i="18"/>
  <c r="AK64" i="18"/>
  <c r="M65" i="18"/>
  <c r="U65" i="18"/>
  <c r="AC65" i="18"/>
  <c r="AK65" i="18"/>
  <c r="M66" i="18"/>
  <c r="U66" i="18"/>
  <c r="AC66" i="18"/>
  <c r="AK66" i="18"/>
  <c r="M67" i="18"/>
  <c r="U67" i="18"/>
  <c r="AC67" i="18"/>
  <c r="AK67" i="18"/>
  <c r="M68" i="18"/>
  <c r="U68" i="18"/>
  <c r="AC68" i="18"/>
  <c r="AK68" i="18"/>
  <c r="M69" i="18"/>
  <c r="U69" i="18"/>
  <c r="AC69" i="18"/>
  <c r="AK69" i="18"/>
  <c r="M70" i="18"/>
  <c r="U70" i="18"/>
  <c r="AC70" i="18"/>
  <c r="AK70" i="18"/>
  <c r="M71" i="18"/>
  <c r="U71" i="18"/>
  <c r="AC71" i="18"/>
  <c r="AK71" i="18"/>
  <c r="M72" i="18"/>
  <c r="U72" i="18"/>
  <c r="AC72" i="18"/>
  <c r="AK72" i="18"/>
  <c r="M73" i="18"/>
  <c r="U73" i="18"/>
  <c r="AC73" i="18"/>
  <c r="AK73" i="18"/>
  <c r="M74" i="18"/>
  <c r="U74" i="18"/>
  <c r="AC74" i="18"/>
  <c r="AK74" i="18"/>
  <c r="M75" i="18"/>
  <c r="U75" i="18"/>
  <c r="AC75" i="18"/>
  <c r="AK75" i="18"/>
  <c r="O63" i="18"/>
  <c r="W63" i="18"/>
  <c r="AE63" i="18"/>
  <c r="AM63" i="18"/>
  <c r="O64" i="18"/>
  <c r="W64" i="18"/>
  <c r="AE64" i="18"/>
  <c r="AM64" i="18"/>
  <c r="O65" i="18"/>
  <c r="W65" i="18"/>
  <c r="AE65" i="18"/>
  <c r="AM65" i="18"/>
  <c r="O66" i="18"/>
  <c r="W66" i="18"/>
  <c r="AE66" i="18"/>
  <c r="AM66" i="18"/>
  <c r="O67" i="18"/>
  <c r="W67" i="18"/>
  <c r="AE67" i="18"/>
  <c r="AM67" i="18"/>
  <c r="O68" i="18"/>
  <c r="W68" i="18"/>
  <c r="AE68" i="18"/>
  <c r="AM68" i="18"/>
  <c r="O69" i="18"/>
  <c r="W69" i="18"/>
  <c r="AE69" i="18"/>
  <c r="AM69" i="18"/>
  <c r="O70" i="18"/>
  <c r="W70" i="18"/>
  <c r="AE70" i="18"/>
  <c r="AM70" i="18"/>
  <c r="O71" i="18"/>
  <c r="W71" i="18"/>
  <c r="AE71" i="18"/>
  <c r="AM71" i="18"/>
  <c r="O72" i="18"/>
  <c r="W72" i="18"/>
  <c r="AE72" i="18"/>
  <c r="AM72" i="18"/>
  <c r="O73" i="18"/>
  <c r="W73" i="18"/>
  <c r="AE73" i="18"/>
  <c r="AM73" i="18"/>
  <c r="O74" i="18"/>
  <c r="W74" i="18"/>
  <c r="AE74" i="18"/>
  <c r="AM74" i="18"/>
  <c r="O75" i="18"/>
  <c r="W75" i="18"/>
  <c r="AE75" i="18"/>
  <c r="AM75" i="18"/>
  <c r="P63" i="18"/>
  <c r="X63" i="18"/>
  <c r="AF63" i="18"/>
  <c r="AN63" i="18"/>
  <c r="P64" i="18"/>
  <c r="X64" i="18"/>
  <c r="AF64" i="18"/>
  <c r="AN64" i="18"/>
  <c r="P65" i="18"/>
  <c r="X65" i="18"/>
  <c r="AF65" i="18"/>
  <c r="AN65" i="18"/>
  <c r="P66" i="18"/>
  <c r="X66" i="18"/>
  <c r="AF66" i="18"/>
  <c r="AN66" i="18"/>
  <c r="P67" i="18"/>
  <c r="X67" i="18"/>
  <c r="AF67" i="18"/>
  <c r="AN67" i="18"/>
  <c r="P68" i="18"/>
  <c r="X68" i="18"/>
  <c r="AF68" i="18"/>
  <c r="AN68" i="18"/>
  <c r="P69" i="18"/>
  <c r="X69" i="18"/>
  <c r="AF69" i="18"/>
  <c r="AN69" i="18"/>
  <c r="P70" i="18"/>
  <c r="X70" i="18"/>
  <c r="AF70" i="18"/>
  <c r="AN70" i="18"/>
  <c r="P71" i="18"/>
  <c r="X71" i="18"/>
  <c r="AF71" i="18"/>
  <c r="AN71" i="18"/>
  <c r="P72" i="18"/>
  <c r="X72" i="18"/>
  <c r="AF72" i="18"/>
  <c r="AN72" i="18"/>
  <c r="P73" i="18"/>
  <c r="X73" i="18"/>
  <c r="AF73" i="18"/>
  <c r="AN73" i="18"/>
  <c r="P74" i="18"/>
  <c r="X74" i="18"/>
  <c r="AF74" i="18"/>
  <c r="AN74" i="18"/>
  <c r="P75" i="18"/>
  <c r="X75" i="18"/>
  <c r="AF75" i="18"/>
  <c r="AN75" i="18"/>
  <c r="Q63" i="18"/>
  <c r="Y63" i="18"/>
  <c r="AG63" i="18"/>
  <c r="AO63" i="18"/>
  <c r="Q64" i="18"/>
  <c r="Y64" i="18"/>
  <c r="AG64" i="18"/>
  <c r="AO64" i="18"/>
  <c r="Q65" i="18"/>
  <c r="Y65" i="18"/>
  <c r="AG65" i="18"/>
  <c r="AO65" i="18"/>
  <c r="Q66" i="18"/>
  <c r="Y66" i="18"/>
  <c r="AG66" i="18"/>
  <c r="AO66" i="18"/>
  <c r="Q67" i="18"/>
  <c r="Y67" i="18"/>
  <c r="AG67" i="18"/>
  <c r="AO67" i="18"/>
  <c r="Q68" i="18"/>
  <c r="Y68" i="18"/>
  <c r="AG68" i="18"/>
  <c r="AO68" i="18"/>
  <c r="Q69" i="18"/>
  <c r="Y69" i="18"/>
  <c r="AG69" i="18"/>
  <c r="AO69" i="18"/>
  <c r="Q70" i="18"/>
  <c r="Y70" i="18"/>
  <c r="AG70" i="18"/>
  <c r="AO70" i="18"/>
  <c r="Q71" i="18"/>
  <c r="Y71" i="18"/>
  <c r="AG71" i="18"/>
  <c r="AO71" i="18"/>
  <c r="Q72" i="18"/>
  <c r="Y72" i="18"/>
  <c r="AG72" i="18"/>
  <c r="AO72" i="18"/>
  <c r="Q73" i="18"/>
  <c r="Y73" i="18"/>
  <c r="AG73" i="18"/>
  <c r="AO73" i="18"/>
  <c r="Q74" i="18"/>
  <c r="Y74" i="18"/>
  <c r="AG74" i="18"/>
  <c r="AO74" i="18"/>
  <c r="Q75" i="18"/>
  <c r="Y75" i="18"/>
  <c r="AG75" i="18"/>
  <c r="AO75" i="18"/>
  <c r="R63" i="18"/>
  <c r="Z63" i="18"/>
  <c r="AH63" i="18"/>
  <c r="AP63" i="18"/>
  <c r="R64" i="18"/>
  <c r="Z64" i="18"/>
  <c r="AH64" i="18"/>
  <c r="AP64" i="18"/>
  <c r="R65" i="18"/>
  <c r="Z65" i="18"/>
  <c r="AH65" i="18"/>
  <c r="AP65" i="18"/>
  <c r="R66" i="18"/>
  <c r="Z66" i="18"/>
  <c r="AH66" i="18"/>
  <c r="AP66" i="18"/>
  <c r="R67" i="18"/>
  <c r="Z67" i="18"/>
  <c r="AH67" i="18"/>
  <c r="AP67" i="18"/>
  <c r="R68" i="18"/>
  <c r="Z68" i="18"/>
  <c r="AH68" i="18"/>
  <c r="AP68" i="18"/>
  <c r="R69" i="18"/>
  <c r="Z69" i="18"/>
  <c r="AH69" i="18"/>
  <c r="AP69" i="18"/>
  <c r="R70" i="18"/>
  <c r="Z70" i="18"/>
  <c r="AH70" i="18"/>
  <c r="AP70" i="18"/>
  <c r="R71" i="18"/>
  <c r="Z71" i="18"/>
  <c r="AH71" i="18"/>
  <c r="AP71" i="18"/>
  <c r="R72" i="18"/>
  <c r="Z72" i="18"/>
  <c r="AH72" i="18"/>
  <c r="AP72" i="18"/>
  <c r="R73" i="18"/>
  <c r="Z73" i="18"/>
  <c r="AH73" i="18"/>
  <c r="AP73" i="18"/>
  <c r="R74" i="18"/>
  <c r="Z74" i="18"/>
  <c r="AH74" i="18"/>
  <c r="AP74" i="18"/>
  <c r="R75" i="18"/>
  <c r="Z75" i="18"/>
  <c r="AH75" i="18"/>
  <c r="AP75" i="18"/>
  <c r="AD63" i="18"/>
  <c r="T64" i="18"/>
  <c r="AQ64" i="18"/>
  <c r="AD65" i="18"/>
  <c r="T66" i="18"/>
  <c r="AQ66" i="18"/>
  <c r="AD67" i="18"/>
  <c r="T68" i="18"/>
  <c r="AQ68" i="18"/>
  <c r="AD69" i="18"/>
  <c r="T70" i="18"/>
  <c r="AQ70" i="18"/>
  <c r="AD71" i="18"/>
  <c r="T72" i="18"/>
  <c r="AQ72" i="18"/>
  <c r="AD73" i="18"/>
  <c r="T74" i="18"/>
  <c r="AQ74" i="18"/>
  <c r="AD75" i="18"/>
  <c r="AI63" i="18"/>
  <c r="V64" i="18"/>
  <c r="AR64" i="18"/>
  <c r="AI65" i="18"/>
  <c r="V66" i="18"/>
  <c r="AR66" i="18"/>
  <c r="AI67" i="18"/>
  <c r="V68" i="18"/>
  <c r="AR68" i="18"/>
  <c r="AI69" i="18"/>
  <c r="V70" i="18"/>
  <c r="AR70" i="18"/>
  <c r="AI71" i="18"/>
  <c r="V72" i="18"/>
  <c r="AR72" i="18"/>
  <c r="AI73" i="18"/>
  <c r="V74" i="18"/>
  <c r="AR74" i="18"/>
  <c r="AI75" i="18"/>
  <c r="N63" i="18"/>
  <c r="AJ63" i="18"/>
  <c r="AA64" i="18"/>
  <c r="N65" i="18"/>
  <c r="AJ65" i="18"/>
  <c r="AA66" i="18"/>
  <c r="N67" i="18"/>
  <c r="AJ67" i="18"/>
  <c r="AA68" i="18"/>
  <c r="N69" i="18"/>
  <c r="AJ69" i="18"/>
  <c r="AA70" i="18"/>
  <c r="N71" i="18"/>
  <c r="AJ71" i="18"/>
  <c r="AA72" i="18"/>
  <c r="N73" i="18"/>
  <c r="AJ73" i="18"/>
  <c r="AA74" i="18"/>
  <c r="N75" i="18"/>
  <c r="AJ75" i="18"/>
  <c r="S63" i="18"/>
  <c r="AL63" i="18"/>
  <c r="AB64" i="18"/>
  <c r="S65" i="18"/>
  <c r="AL65" i="18"/>
  <c r="AB66" i="18"/>
  <c r="S67" i="18"/>
  <c r="AL67" i="18"/>
  <c r="AB68" i="18"/>
  <c r="S69" i="18"/>
  <c r="AL69" i="18"/>
  <c r="AB70" i="18"/>
  <c r="S71" i="18"/>
  <c r="AL71" i="18"/>
  <c r="AB72" i="18"/>
  <c r="S73" i="18"/>
  <c r="AL73" i="18"/>
  <c r="AB74" i="18"/>
  <c r="S75" i="18"/>
  <c r="AL75" i="18"/>
  <c r="T63" i="18"/>
  <c r="AQ63" i="18"/>
  <c r="AD64" i="18"/>
  <c r="T65" i="18"/>
  <c r="AQ65" i="18"/>
  <c r="AD66" i="18"/>
  <c r="T67" i="18"/>
  <c r="AQ67" i="18"/>
  <c r="AD68" i="18"/>
  <c r="T69" i="18"/>
  <c r="AQ69" i="18"/>
  <c r="AD70" i="18"/>
  <c r="T71" i="18"/>
  <c r="AQ71" i="18"/>
  <c r="AD72" i="18"/>
  <c r="T73" i="18"/>
  <c r="AQ73" i="18"/>
  <c r="AD74" i="18"/>
  <c r="T75" i="18"/>
  <c r="AQ75" i="18"/>
  <c r="V63" i="18"/>
  <c r="AR63" i="18"/>
  <c r="AI64" i="18"/>
  <c r="V65" i="18"/>
  <c r="AR65" i="18"/>
  <c r="AI66" i="18"/>
  <c r="V67" i="18"/>
  <c r="AR67" i="18"/>
  <c r="AI68" i="18"/>
  <c r="V69" i="18"/>
  <c r="AR69" i="18"/>
  <c r="AI70" i="18"/>
  <c r="V71" i="18"/>
  <c r="AR71" i="18"/>
  <c r="AI72" i="18"/>
  <c r="V73" i="18"/>
  <c r="AR73" i="18"/>
  <c r="AI74" i="18"/>
  <c r="V75" i="18"/>
  <c r="AR75" i="18"/>
  <c r="AA63" i="18"/>
  <c r="N64" i="18"/>
  <c r="AJ64" i="18"/>
  <c r="AA65" i="18"/>
  <c r="N66" i="18"/>
  <c r="AJ66" i="18"/>
  <c r="AA67" i="18"/>
  <c r="N68" i="18"/>
  <c r="AJ68" i="18"/>
  <c r="AA69" i="18"/>
  <c r="N70" i="18"/>
  <c r="AJ70" i="18"/>
  <c r="AA71" i="18"/>
  <c r="N72" i="18"/>
  <c r="AJ72" i="18"/>
  <c r="AA73" i="18"/>
  <c r="N74" i="18"/>
  <c r="AJ74" i="18"/>
  <c r="AA75" i="18"/>
  <c r="AB63" i="18"/>
  <c r="S64" i="18"/>
  <c r="AL64" i="18"/>
  <c r="AB65" i="18"/>
  <c r="S66" i="18"/>
  <c r="AL66" i="18"/>
  <c r="AB67" i="18"/>
  <c r="S68" i="18"/>
  <c r="AL68" i="18"/>
  <c r="AB69" i="18"/>
  <c r="S70" i="18"/>
  <c r="AL70" i="18"/>
  <c r="AB71" i="18"/>
  <c r="S72" i="18"/>
  <c r="AL72" i="18"/>
  <c r="AB73" i="18"/>
  <c r="S74" i="18"/>
  <c r="AL74" i="18"/>
  <c r="AB75" i="18"/>
  <c r="M63" i="19"/>
  <c r="U63" i="19"/>
  <c r="AC63" i="19"/>
  <c r="AK63" i="19"/>
  <c r="M64" i="19"/>
  <c r="U64" i="19"/>
  <c r="AC64" i="19"/>
  <c r="AK64" i="19"/>
  <c r="M65" i="19"/>
  <c r="U65" i="19"/>
  <c r="AC65" i="19"/>
  <c r="AK65" i="19"/>
  <c r="M66" i="19"/>
  <c r="U66" i="19"/>
  <c r="AC66" i="19"/>
  <c r="AK66" i="19"/>
  <c r="M67" i="19"/>
  <c r="U67" i="19"/>
  <c r="AC67" i="19"/>
  <c r="AK67" i="19"/>
  <c r="M68" i="19"/>
  <c r="U68" i="19"/>
  <c r="AC68" i="19"/>
  <c r="AK68" i="19"/>
  <c r="M69" i="19"/>
  <c r="U69" i="19"/>
  <c r="AC69" i="19"/>
  <c r="AK69" i="19"/>
  <c r="M70" i="19"/>
  <c r="U70" i="19"/>
  <c r="AC70" i="19"/>
  <c r="AK70" i="19"/>
  <c r="M71" i="19"/>
  <c r="U71" i="19"/>
  <c r="AC71" i="19"/>
  <c r="AK71" i="19"/>
  <c r="M72" i="19"/>
  <c r="U72" i="19"/>
  <c r="AC72" i="19"/>
  <c r="AK72" i="19"/>
  <c r="M73" i="19"/>
  <c r="U73" i="19"/>
  <c r="AC73" i="19"/>
  <c r="AK73" i="19"/>
  <c r="M74" i="19"/>
  <c r="U74" i="19"/>
  <c r="AC74" i="19"/>
  <c r="AK74" i="19"/>
  <c r="M75" i="19"/>
  <c r="U75" i="19"/>
  <c r="AC75" i="19"/>
  <c r="AK75" i="19"/>
  <c r="O63" i="19"/>
  <c r="W63" i="19"/>
  <c r="AE63" i="19"/>
  <c r="AM63" i="19"/>
  <c r="O64" i="19"/>
  <c r="W64" i="19"/>
  <c r="AE64" i="19"/>
  <c r="AM64" i="19"/>
  <c r="O65" i="19"/>
  <c r="W65" i="19"/>
  <c r="AE65" i="19"/>
  <c r="AM65" i="19"/>
  <c r="O66" i="19"/>
  <c r="W66" i="19"/>
  <c r="AE66" i="19"/>
  <c r="AM66" i="19"/>
  <c r="O67" i="19"/>
  <c r="W67" i="19"/>
  <c r="AE67" i="19"/>
  <c r="AM67" i="19"/>
  <c r="O68" i="19"/>
  <c r="W68" i="19"/>
  <c r="AE68" i="19"/>
  <c r="AM68" i="19"/>
  <c r="O69" i="19"/>
  <c r="W69" i="19"/>
  <c r="AE69" i="19"/>
  <c r="AM69" i="19"/>
  <c r="O70" i="19"/>
  <c r="W70" i="19"/>
  <c r="AE70" i="19"/>
  <c r="AM70" i="19"/>
  <c r="O71" i="19"/>
  <c r="W71" i="19"/>
  <c r="AE71" i="19"/>
  <c r="AM71" i="19"/>
  <c r="O72" i="19"/>
  <c r="W72" i="19"/>
  <c r="AE72" i="19"/>
  <c r="AM72" i="19"/>
  <c r="O73" i="19"/>
  <c r="W73" i="19"/>
  <c r="AE73" i="19"/>
  <c r="AM73" i="19"/>
  <c r="O74" i="19"/>
  <c r="W74" i="19"/>
  <c r="AE74" i="19"/>
  <c r="AM74" i="19"/>
  <c r="O75" i="19"/>
  <c r="W75" i="19"/>
  <c r="AE75" i="19"/>
  <c r="AM75" i="19"/>
  <c r="P63" i="19"/>
  <c r="X63" i="19"/>
  <c r="AF63" i="19"/>
  <c r="AN63" i="19"/>
  <c r="P64" i="19"/>
  <c r="X64" i="19"/>
  <c r="AF64" i="19"/>
  <c r="AN64" i="19"/>
  <c r="P65" i="19"/>
  <c r="X65" i="19"/>
  <c r="AF65" i="19"/>
  <c r="AN65" i="19"/>
  <c r="P66" i="19"/>
  <c r="X66" i="19"/>
  <c r="AF66" i="19"/>
  <c r="AN66" i="19"/>
  <c r="P67" i="19"/>
  <c r="X67" i="19"/>
  <c r="AF67" i="19"/>
  <c r="AN67" i="19"/>
  <c r="P68" i="19"/>
  <c r="X68" i="19"/>
  <c r="AF68" i="19"/>
  <c r="AN68" i="19"/>
  <c r="P69" i="19"/>
  <c r="X69" i="19"/>
  <c r="AF69" i="19"/>
  <c r="AN69" i="19"/>
  <c r="P70" i="19"/>
  <c r="X70" i="19"/>
  <c r="AF70" i="19"/>
  <c r="AN70" i="19"/>
  <c r="P71" i="19"/>
  <c r="X71" i="19"/>
  <c r="AF71" i="19"/>
  <c r="AN71" i="19"/>
  <c r="P72" i="19"/>
  <c r="X72" i="19"/>
  <c r="AF72" i="19"/>
  <c r="AN72" i="19"/>
  <c r="P73" i="19"/>
  <c r="X73" i="19"/>
  <c r="AF73" i="19"/>
  <c r="AN73" i="19"/>
  <c r="P74" i="19"/>
  <c r="X74" i="19"/>
  <c r="AF74" i="19"/>
  <c r="AN74" i="19"/>
  <c r="P75" i="19"/>
  <c r="X75" i="19"/>
  <c r="AF75" i="19"/>
  <c r="AN75" i="19"/>
  <c r="Q63" i="19"/>
  <c r="Y63" i="19"/>
  <c r="AG63" i="19"/>
  <c r="AO63" i="19"/>
  <c r="Q64" i="19"/>
  <c r="Y64" i="19"/>
  <c r="AG64" i="19"/>
  <c r="AO64" i="19"/>
  <c r="Q65" i="19"/>
  <c r="Y65" i="19"/>
  <c r="AG65" i="19"/>
  <c r="AO65" i="19"/>
  <c r="Q66" i="19"/>
  <c r="Y66" i="19"/>
  <c r="AG66" i="19"/>
  <c r="AO66" i="19"/>
  <c r="Q67" i="19"/>
  <c r="Y67" i="19"/>
  <c r="AG67" i="19"/>
  <c r="AO67" i="19"/>
  <c r="Q68" i="19"/>
  <c r="Y68" i="19"/>
  <c r="AG68" i="19"/>
  <c r="AO68" i="19"/>
  <c r="Q69" i="19"/>
  <c r="Y69" i="19"/>
  <c r="AG69" i="19"/>
  <c r="AO69" i="19"/>
  <c r="Q70" i="19"/>
  <c r="Y70" i="19"/>
  <c r="AG70" i="19"/>
  <c r="AO70" i="19"/>
  <c r="Q71" i="19"/>
  <c r="Y71" i="19"/>
  <c r="AG71" i="19"/>
  <c r="AO71" i="19"/>
  <c r="Q72" i="19"/>
  <c r="Y72" i="19"/>
  <c r="AG72" i="19"/>
  <c r="AO72" i="19"/>
  <c r="Q73" i="19"/>
  <c r="Y73" i="19"/>
  <c r="AG73" i="19"/>
  <c r="AO73" i="19"/>
  <c r="Q74" i="19"/>
  <c r="Y74" i="19"/>
  <c r="AG74" i="19"/>
  <c r="AO74" i="19"/>
  <c r="Q75" i="19"/>
  <c r="Y75" i="19"/>
  <c r="AG75" i="19"/>
  <c r="AO75" i="19"/>
  <c r="R63" i="19"/>
  <c r="Z63" i="19"/>
  <c r="AH63" i="19"/>
  <c r="AP63" i="19"/>
  <c r="R64" i="19"/>
  <c r="Z64" i="19"/>
  <c r="AH64" i="19"/>
  <c r="AP64" i="19"/>
  <c r="R65" i="19"/>
  <c r="Z65" i="19"/>
  <c r="AH65" i="19"/>
  <c r="AP65" i="19"/>
  <c r="R66" i="19"/>
  <c r="Z66" i="19"/>
  <c r="AH66" i="19"/>
  <c r="AP66" i="19"/>
  <c r="R67" i="19"/>
  <c r="Z67" i="19"/>
  <c r="AH67" i="19"/>
  <c r="AP67" i="19"/>
  <c r="R68" i="19"/>
  <c r="Z68" i="19"/>
  <c r="AH68" i="19"/>
  <c r="AP68" i="19"/>
  <c r="R69" i="19"/>
  <c r="Z69" i="19"/>
  <c r="AH69" i="19"/>
  <c r="AP69" i="19"/>
  <c r="R70" i="19"/>
  <c r="Z70" i="19"/>
  <c r="AH70" i="19"/>
  <c r="AP70" i="19"/>
  <c r="R71" i="19"/>
  <c r="Z71" i="19"/>
  <c r="AH71" i="19"/>
  <c r="AP71" i="19"/>
  <c r="R72" i="19"/>
  <c r="Z72" i="19"/>
  <c r="AH72" i="19"/>
  <c r="AP72" i="19"/>
  <c r="R73" i="19"/>
  <c r="Z73" i="19"/>
  <c r="AH73" i="19"/>
  <c r="AP73" i="19"/>
  <c r="R74" i="19"/>
  <c r="Z74" i="19"/>
  <c r="AH74" i="19"/>
  <c r="AP74" i="19"/>
  <c r="R75" i="19"/>
  <c r="Z75" i="19"/>
  <c r="AH75" i="19"/>
  <c r="AP75" i="19"/>
  <c r="T63" i="19"/>
  <c r="AQ63" i="19"/>
  <c r="AD64" i="19"/>
  <c r="T65" i="19"/>
  <c r="AQ65" i="19"/>
  <c r="AD66" i="19"/>
  <c r="T67" i="19"/>
  <c r="AQ67" i="19"/>
  <c r="AD68" i="19"/>
  <c r="T69" i="19"/>
  <c r="AQ69" i="19"/>
  <c r="AD70" i="19"/>
  <c r="T71" i="19"/>
  <c r="AQ71" i="19"/>
  <c r="AD72" i="19"/>
  <c r="T73" i="19"/>
  <c r="AQ73" i="19"/>
  <c r="AD74" i="19"/>
  <c r="T75" i="19"/>
  <c r="AQ75" i="19"/>
  <c r="V63" i="19"/>
  <c r="AR63" i="19"/>
  <c r="AI64" i="19"/>
  <c r="V65" i="19"/>
  <c r="AR65" i="19"/>
  <c r="AI66" i="19"/>
  <c r="V67" i="19"/>
  <c r="AR67" i="19"/>
  <c r="AI68" i="19"/>
  <c r="V69" i="19"/>
  <c r="AR69" i="19"/>
  <c r="AI70" i="19"/>
  <c r="V71" i="19"/>
  <c r="AR71" i="19"/>
  <c r="AI72" i="19"/>
  <c r="V73" i="19"/>
  <c r="AR73" i="19"/>
  <c r="AI74" i="19"/>
  <c r="V75" i="19"/>
  <c r="AR75" i="19"/>
  <c r="AA63" i="19"/>
  <c r="N64" i="19"/>
  <c r="AJ64" i="19"/>
  <c r="AA65" i="19"/>
  <c r="N66" i="19"/>
  <c r="AJ66" i="19"/>
  <c r="AA67" i="19"/>
  <c r="N68" i="19"/>
  <c r="AJ68" i="19"/>
  <c r="AA69" i="19"/>
  <c r="N70" i="19"/>
  <c r="AJ70" i="19"/>
  <c r="AA71" i="19"/>
  <c r="N72" i="19"/>
  <c r="AJ72" i="19"/>
  <c r="AA73" i="19"/>
  <c r="N74" i="19"/>
  <c r="AJ74" i="19"/>
  <c r="AA75" i="19"/>
  <c r="AB63" i="19"/>
  <c r="S64" i="19"/>
  <c r="AL64" i="19"/>
  <c r="AB65" i="19"/>
  <c r="S66" i="19"/>
  <c r="AL66" i="19"/>
  <c r="AB67" i="19"/>
  <c r="S68" i="19"/>
  <c r="AL68" i="19"/>
  <c r="AB69" i="19"/>
  <c r="S70" i="19"/>
  <c r="AL70" i="19"/>
  <c r="AB71" i="19"/>
  <c r="S72" i="19"/>
  <c r="AL72" i="19"/>
  <c r="AB73" i="19"/>
  <c r="S74" i="19"/>
  <c r="AL74" i="19"/>
  <c r="AB75" i="19"/>
  <c r="AD63" i="19"/>
  <c r="T64" i="19"/>
  <c r="AQ64" i="19"/>
  <c r="AD65" i="19"/>
  <c r="T66" i="19"/>
  <c r="AQ66" i="19"/>
  <c r="AD67" i="19"/>
  <c r="T68" i="19"/>
  <c r="AQ68" i="19"/>
  <c r="AD69" i="19"/>
  <c r="T70" i="19"/>
  <c r="AQ70" i="19"/>
  <c r="AD71" i="19"/>
  <c r="T72" i="19"/>
  <c r="AQ72" i="19"/>
  <c r="AD73" i="19"/>
  <c r="T74" i="19"/>
  <c r="AQ74" i="19"/>
  <c r="AD75" i="19"/>
  <c r="AI63" i="19"/>
  <c r="V64" i="19"/>
  <c r="AR64" i="19"/>
  <c r="AI65" i="19"/>
  <c r="V66" i="19"/>
  <c r="AR66" i="19"/>
  <c r="AI67" i="19"/>
  <c r="V68" i="19"/>
  <c r="AR68" i="19"/>
  <c r="AI69" i="19"/>
  <c r="V70" i="19"/>
  <c r="AR70" i="19"/>
  <c r="AI71" i="19"/>
  <c r="V72" i="19"/>
  <c r="AR72" i="19"/>
  <c r="AI73" i="19"/>
  <c r="V74" i="19"/>
  <c r="AR74" i="19"/>
  <c r="AI75" i="19"/>
  <c r="N63" i="19"/>
  <c r="AJ63" i="19"/>
  <c r="AA64" i="19"/>
  <c r="N65" i="19"/>
  <c r="AJ65" i="19"/>
  <c r="AA66" i="19"/>
  <c r="N67" i="19"/>
  <c r="AJ67" i="19"/>
  <c r="AA68" i="19"/>
  <c r="N69" i="19"/>
  <c r="AJ69" i="19"/>
  <c r="AA70" i="19"/>
  <c r="N71" i="19"/>
  <c r="AJ71" i="19"/>
  <c r="AA72" i="19"/>
  <c r="N73" i="19"/>
  <c r="AJ73" i="19"/>
  <c r="AA74" i="19"/>
  <c r="N75" i="19"/>
  <c r="AJ75" i="19"/>
  <c r="S63" i="19"/>
  <c r="AL63" i="19"/>
  <c r="AB64" i="19"/>
  <c r="S65" i="19"/>
  <c r="AL65" i="19"/>
  <c r="AB66" i="19"/>
  <c r="S67" i="19"/>
  <c r="AL67" i="19"/>
  <c r="AB68" i="19"/>
  <c r="S69" i="19"/>
  <c r="AL69" i="19"/>
  <c r="AB70" i="19"/>
  <c r="S71" i="19"/>
  <c r="AL71" i="19"/>
  <c r="AB72" i="19"/>
  <c r="S73" i="19"/>
  <c r="AL73" i="19"/>
  <c r="AB74" i="19"/>
  <c r="S75" i="19"/>
  <c r="AL75" i="19"/>
  <c r="K63" i="20"/>
  <c r="M63" i="20"/>
  <c r="U63" i="20"/>
  <c r="AC63" i="20"/>
  <c r="AK63" i="20"/>
  <c r="M64" i="20"/>
  <c r="U64" i="20"/>
  <c r="AC64" i="20"/>
  <c r="AK64" i="20"/>
  <c r="M65" i="20"/>
  <c r="U65" i="20"/>
  <c r="AC65" i="20"/>
  <c r="AK65" i="20"/>
  <c r="M66" i="20"/>
  <c r="U66" i="20"/>
  <c r="AC66" i="20"/>
  <c r="AK66" i="20"/>
  <c r="M67" i="20"/>
  <c r="U67" i="20"/>
  <c r="AC67" i="20"/>
  <c r="AK67" i="20"/>
  <c r="M68" i="20"/>
  <c r="U68" i="20"/>
  <c r="AC68" i="20"/>
  <c r="AK68" i="20"/>
  <c r="M69" i="20"/>
  <c r="O63" i="20"/>
  <c r="W63" i="20"/>
  <c r="AE63" i="20"/>
  <c r="AM63" i="20"/>
  <c r="O64" i="20"/>
  <c r="W64" i="20"/>
  <c r="AE64" i="20"/>
  <c r="AM64" i="20"/>
  <c r="O65" i="20"/>
  <c r="W65" i="20"/>
  <c r="AE65" i="20"/>
  <c r="AM65" i="20"/>
  <c r="O66" i="20"/>
  <c r="W66" i="20"/>
  <c r="AE66" i="20"/>
  <c r="AM66" i="20"/>
  <c r="O67" i="20"/>
  <c r="W67" i="20"/>
  <c r="AE67" i="20"/>
  <c r="AM67" i="20"/>
  <c r="O68" i="20"/>
  <c r="W68" i="20"/>
  <c r="AE68" i="20"/>
  <c r="AM68" i="20"/>
  <c r="O69" i="20"/>
  <c r="P63" i="20"/>
  <c r="X63" i="20"/>
  <c r="AF63" i="20"/>
  <c r="AN63" i="20"/>
  <c r="P64" i="20"/>
  <c r="X64" i="20"/>
  <c r="AF64" i="20"/>
  <c r="AN64" i="20"/>
  <c r="P65" i="20"/>
  <c r="X65" i="20"/>
  <c r="AF65" i="20"/>
  <c r="AN65" i="20"/>
  <c r="P66" i="20"/>
  <c r="X66" i="20"/>
  <c r="AF66" i="20"/>
  <c r="AN66" i="20"/>
  <c r="P67" i="20"/>
  <c r="X67" i="20"/>
  <c r="AF67" i="20"/>
  <c r="AN67" i="20"/>
  <c r="P68" i="20"/>
  <c r="X68" i="20"/>
  <c r="AF68" i="20"/>
  <c r="AN68" i="20"/>
  <c r="P69" i="20"/>
  <c r="Q63" i="20"/>
  <c r="Y63" i="20"/>
  <c r="AG63" i="20"/>
  <c r="AO63" i="20"/>
  <c r="Q64" i="20"/>
  <c r="Y64" i="20"/>
  <c r="AG64" i="20"/>
  <c r="AO64" i="20"/>
  <c r="Q65" i="20"/>
  <c r="Y65" i="20"/>
  <c r="AG65" i="20"/>
  <c r="AO65" i="20"/>
  <c r="Q66" i="20"/>
  <c r="Y66" i="20"/>
  <c r="AG66" i="20"/>
  <c r="AO66" i="20"/>
  <c r="Q67" i="20"/>
  <c r="Y67" i="20"/>
  <c r="AG67" i="20"/>
  <c r="AO67" i="20"/>
  <c r="Q68" i="20"/>
  <c r="Y68" i="20"/>
  <c r="AG68" i="20"/>
  <c r="AO68" i="20"/>
  <c r="R63" i="20"/>
  <c r="Z63" i="20"/>
  <c r="AH63" i="20"/>
  <c r="AP63" i="20"/>
  <c r="R64" i="20"/>
  <c r="Z64" i="20"/>
  <c r="AH64" i="20"/>
  <c r="AP64" i="20"/>
  <c r="R65" i="20"/>
  <c r="Z65" i="20"/>
  <c r="AH65" i="20"/>
  <c r="AP65" i="20"/>
  <c r="R66" i="20"/>
  <c r="Z66" i="20"/>
  <c r="AH66" i="20"/>
  <c r="AP66" i="20"/>
  <c r="R67" i="20"/>
  <c r="Z67" i="20"/>
  <c r="AH67" i="20"/>
  <c r="AP67" i="20"/>
  <c r="R68" i="20"/>
  <c r="Z68" i="20"/>
  <c r="AH68" i="20"/>
  <c r="AP68" i="20"/>
  <c r="R69" i="20"/>
  <c r="AD63" i="20"/>
  <c r="T64" i="20"/>
  <c r="AQ64" i="20"/>
  <c r="AD65" i="20"/>
  <c r="T66" i="20"/>
  <c r="AQ66" i="20"/>
  <c r="AD67" i="20"/>
  <c r="T68" i="20"/>
  <c r="AQ68" i="20"/>
  <c r="W69" i="20"/>
  <c r="AE69" i="20"/>
  <c r="AM69" i="20"/>
  <c r="O70" i="20"/>
  <c r="W70" i="20"/>
  <c r="AE70" i="20"/>
  <c r="AM70" i="20"/>
  <c r="O71" i="20"/>
  <c r="W71" i="20"/>
  <c r="AE71" i="20"/>
  <c r="AM71" i="20"/>
  <c r="O72" i="20"/>
  <c r="W72" i="20"/>
  <c r="AE72" i="20"/>
  <c r="AM72" i="20"/>
  <c r="O73" i="20"/>
  <c r="W73" i="20"/>
  <c r="AE73" i="20"/>
  <c r="AM73" i="20"/>
  <c r="O74" i="20"/>
  <c r="W74" i="20"/>
  <c r="AE74" i="20"/>
  <c r="AM74" i="20"/>
  <c r="O75" i="20"/>
  <c r="W75" i="20"/>
  <c r="AE75" i="20"/>
  <c r="AM75" i="20"/>
  <c r="AI63" i="20"/>
  <c r="V64" i="20"/>
  <c r="AR64" i="20"/>
  <c r="AI65" i="20"/>
  <c r="V66" i="20"/>
  <c r="AR66" i="20"/>
  <c r="AI67" i="20"/>
  <c r="V68" i="20"/>
  <c r="AR68" i="20"/>
  <c r="X69" i="20"/>
  <c r="AF69" i="20"/>
  <c r="AN69" i="20"/>
  <c r="P70" i="20"/>
  <c r="X70" i="20"/>
  <c r="AF70" i="20"/>
  <c r="AN70" i="20"/>
  <c r="P71" i="20"/>
  <c r="X71" i="20"/>
  <c r="AF71" i="20"/>
  <c r="AN71" i="20"/>
  <c r="P72" i="20"/>
  <c r="X72" i="20"/>
  <c r="AF72" i="20"/>
  <c r="AN72" i="20"/>
  <c r="P73" i="20"/>
  <c r="X73" i="20"/>
  <c r="AF73" i="20"/>
  <c r="AN73" i="20"/>
  <c r="P74" i="20"/>
  <c r="X74" i="20"/>
  <c r="AF74" i="20"/>
  <c r="AN74" i="20"/>
  <c r="P75" i="20"/>
  <c r="X75" i="20"/>
  <c r="AF75" i="20"/>
  <c r="AN75" i="20"/>
  <c r="N63" i="20"/>
  <c r="AJ63" i="20"/>
  <c r="AA64" i="20"/>
  <c r="N65" i="20"/>
  <c r="AJ65" i="20"/>
  <c r="AA66" i="20"/>
  <c r="N67" i="20"/>
  <c r="AJ67" i="20"/>
  <c r="AA68" i="20"/>
  <c r="N69" i="20"/>
  <c r="Y69" i="20"/>
  <c r="AG69" i="20"/>
  <c r="AO69" i="20"/>
  <c r="Q70" i="20"/>
  <c r="Y70" i="20"/>
  <c r="AG70" i="20"/>
  <c r="AO70" i="20"/>
  <c r="Q71" i="20"/>
  <c r="Y71" i="20"/>
  <c r="AG71" i="20"/>
  <c r="AO71" i="20"/>
  <c r="Q72" i="20"/>
  <c r="Y72" i="20"/>
  <c r="AG72" i="20"/>
  <c r="AO72" i="20"/>
  <c r="Q73" i="20"/>
  <c r="Y73" i="20"/>
  <c r="AG73" i="20"/>
  <c r="AO73" i="20"/>
  <c r="Q74" i="20"/>
  <c r="Y74" i="20"/>
  <c r="AG74" i="20"/>
  <c r="AO74" i="20"/>
  <c r="Q75" i="20"/>
  <c r="Y75" i="20"/>
  <c r="AG75" i="20"/>
  <c r="AO75" i="20"/>
  <c r="S63" i="20"/>
  <c r="AL63" i="20"/>
  <c r="AB64" i="20"/>
  <c r="S65" i="20"/>
  <c r="AL65" i="20"/>
  <c r="AB66" i="20"/>
  <c r="S67" i="20"/>
  <c r="AL67" i="20"/>
  <c r="AB68" i="20"/>
  <c r="Q69" i="20"/>
  <c r="Z69" i="20"/>
  <c r="AH69" i="20"/>
  <c r="AP69" i="20"/>
  <c r="R70" i="20"/>
  <c r="Z70" i="20"/>
  <c r="AH70" i="20"/>
  <c r="AP70" i="20"/>
  <c r="R71" i="20"/>
  <c r="Z71" i="20"/>
  <c r="AH71" i="20"/>
  <c r="AP71" i="20"/>
  <c r="R72" i="20"/>
  <c r="Z72" i="20"/>
  <c r="AH72" i="20"/>
  <c r="AP72" i="20"/>
  <c r="R73" i="20"/>
  <c r="Z73" i="20"/>
  <c r="AH73" i="20"/>
  <c r="AP73" i="20"/>
  <c r="R74" i="20"/>
  <c r="Z74" i="20"/>
  <c r="AH74" i="20"/>
  <c r="AP74" i="20"/>
  <c r="R75" i="20"/>
  <c r="Z75" i="20"/>
  <c r="AH75" i="20"/>
  <c r="AP75" i="20"/>
  <c r="T63" i="20"/>
  <c r="AQ63" i="20"/>
  <c r="AD64" i="20"/>
  <c r="T65" i="20"/>
  <c r="AQ65" i="20"/>
  <c r="AD66" i="20"/>
  <c r="T67" i="20"/>
  <c r="AQ67" i="20"/>
  <c r="AD68" i="20"/>
  <c r="S69" i="20"/>
  <c r="AA69" i="20"/>
  <c r="AI69" i="20"/>
  <c r="AQ69" i="20"/>
  <c r="S70" i="20"/>
  <c r="AA70" i="20"/>
  <c r="AI70" i="20"/>
  <c r="AQ70" i="20"/>
  <c r="S71" i="20"/>
  <c r="AA71" i="20"/>
  <c r="AI71" i="20"/>
  <c r="AQ71" i="20"/>
  <c r="S72" i="20"/>
  <c r="AA72" i="20"/>
  <c r="AI72" i="20"/>
  <c r="AQ72" i="20"/>
  <c r="S73" i="20"/>
  <c r="AA73" i="20"/>
  <c r="AI73" i="20"/>
  <c r="AQ73" i="20"/>
  <c r="S74" i="20"/>
  <c r="AA74" i="20"/>
  <c r="AI74" i="20"/>
  <c r="AQ74" i="20"/>
  <c r="S75" i="20"/>
  <c r="AA75" i="20"/>
  <c r="AI75" i="20"/>
  <c r="AQ75" i="20"/>
  <c r="V63" i="20"/>
  <c r="AR63" i="20"/>
  <c r="AI64" i="20"/>
  <c r="V65" i="20"/>
  <c r="AR65" i="20"/>
  <c r="AI66" i="20"/>
  <c r="V67" i="20"/>
  <c r="AR67" i="20"/>
  <c r="AI68" i="20"/>
  <c r="T69" i="20"/>
  <c r="AB69" i="20"/>
  <c r="AJ69" i="20"/>
  <c r="AR69" i="20"/>
  <c r="T70" i="20"/>
  <c r="AB70" i="20"/>
  <c r="AJ70" i="20"/>
  <c r="AR70" i="20"/>
  <c r="T71" i="20"/>
  <c r="AB71" i="20"/>
  <c r="AJ71" i="20"/>
  <c r="AR71" i="20"/>
  <c r="T72" i="20"/>
  <c r="AB72" i="20"/>
  <c r="AJ72" i="20"/>
  <c r="AR72" i="20"/>
  <c r="T73" i="20"/>
  <c r="AB73" i="20"/>
  <c r="AJ73" i="20"/>
  <c r="AR73" i="20"/>
  <c r="T74" i="20"/>
  <c r="AB74" i="20"/>
  <c r="AJ74" i="20"/>
  <c r="AR74" i="20"/>
  <c r="T75" i="20"/>
  <c r="AB75" i="20"/>
  <c r="AJ75" i="20"/>
  <c r="AR75" i="20"/>
  <c r="AA63" i="20"/>
  <c r="N64" i="20"/>
  <c r="AJ64" i="20"/>
  <c r="AA65" i="20"/>
  <c r="N66" i="20"/>
  <c r="AJ66" i="20"/>
  <c r="AA67" i="20"/>
  <c r="N68" i="20"/>
  <c r="AJ68" i="20"/>
  <c r="U69" i="20"/>
  <c r="AC69" i="20"/>
  <c r="AK69" i="20"/>
  <c r="M70" i="20"/>
  <c r="U70" i="20"/>
  <c r="AC70" i="20"/>
  <c r="AK70" i="20"/>
  <c r="M71" i="20"/>
  <c r="U71" i="20"/>
  <c r="AC71" i="20"/>
  <c r="AK71" i="20"/>
  <c r="M72" i="20"/>
  <c r="U72" i="20"/>
  <c r="AC72" i="20"/>
  <c r="AK72" i="20"/>
  <c r="M73" i="20"/>
  <c r="U73" i="20"/>
  <c r="AC73" i="20"/>
  <c r="AK73" i="20"/>
  <c r="M74" i="20"/>
  <c r="U74" i="20"/>
  <c r="AC74" i="20"/>
  <c r="AK74" i="20"/>
  <c r="M75" i="20"/>
  <c r="U75" i="20"/>
  <c r="AC75" i="20"/>
  <c r="AK75" i="20"/>
  <c r="AB63" i="20"/>
  <c r="S64" i="20"/>
  <c r="AL64" i="20"/>
  <c r="AB65" i="20"/>
  <c r="S66" i="20"/>
  <c r="AL66" i="20"/>
  <c r="AB67" i="20"/>
  <c r="S68" i="20"/>
  <c r="AL68" i="20"/>
  <c r="V69" i="20"/>
  <c r="AD69" i="20"/>
  <c r="AL69" i="20"/>
  <c r="N70" i="20"/>
  <c r="V70" i="20"/>
  <c r="AD70" i="20"/>
  <c r="AL70" i="20"/>
  <c r="N71" i="20"/>
  <c r="V71" i="20"/>
  <c r="AD71" i="20"/>
  <c r="AL71" i="20"/>
  <c r="N72" i="20"/>
  <c r="V72" i="20"/>
  <c r="AD72" i="20"/>
  <c r="AL72" i="20"/>
  <c r="N73" i="20"/>
  <c r="V73" i="20"/>
  <c r="AD73" i="20"/>
  <c r="AL73" i="20"/>
  <c r="N74" i="20"/>
  <c r="V74" i="20"/>
  <c r="AD74" i="20"/>
  <c r="AL74" i="20"/>
  <c r="N75" i="20"/>
  <c r="V75" i="20"/>
  <c r="AD75" i="20"/>
  <c r="AL75" i="20"/>
  <c r="K66" i="21"/>
  <c r="O63" i="21"/>
  <c r="W63" i="21"/>
  <c r="AE63" i="21"/>
  <c r="AM63" i="21"/>
  <c r="O64" i="21"/>
  <c r="W64" i="21"/>
  <c r="AE64" i="21"/>
  <c r="AM64" i="21"/>
  <c r="O65" i="21"/>
  <c r="W65" i="21"/>
  <c r="AE65" i="21"/>
  <c r="AM65" i="21"/>
  <c r="P63" i="21"/>
  <c r="Q63" i="21"/>
  <c r="Y63" i="21"/>
  <c r="AG63" i="21"/>
  <c r="AO63" i="21"/>
  <c r="Q64" i="21"/>
  <c r="Y64" i="21"/>
  <c r="AG64" i="21"/>
  <c r="AO64" i="21"/>
  <c r="Q65" i="21"/>
  <c r="Y65" i="21"/>
  <c r="AG65" i="21"/>
  <c r="AO65" i="21"/>
  <c r="Q66" i="21"/>
  <c r="R63" i="21"/>
  <c r="Z63" i="21"/>
  <c r="AH63" i="21"/>
  <c r="S63" i="21"/>
  <c r="T63" i="21"/>
  <c r="M63" i="21"/>
  <c r="U63" i="21"/>
  <c r="AC63" i="21"/>
  <c r="AK63" i="21"/>
  <c r="M64" i="21"/>
  <c r="U64" i="21"/>
  <c r="AC64" i="21"/>
  <c r="AK64" i="21"/>
  <c r="M65" i="21"/>
  <c r="U65" i="21"/>
  <c r="AC65" i="21"/>
  <c r="AK65" i="21"/>
  <c r="M66" i="21"/>
  <c r="N63" i="21"/>
  <c r="V63" i="21"/>
  <c r="AD63" i="21"/>
  <c r="X63" i="21"/>
  <c r="AP63" i="21"/>
  <c r="V64" i="21"/>
  <c r="AI64" i="21"/>
  <c r="P65" i="21"/>
  <c r="AB65" i="21"/>
  <c r="AP65" i="21"/>
  <c r="T66" i="21"/>
  <c r="AB66" i="21"/>
  <c r="AJ66" i="21"/>
  <c r="AR66" i="21"/>
  <c r="T67" i="21"/>
  <c r="AB67" i="21"/>
  <c r="AJ67" i="21"/>
  <c r="AR67" i="21"/>
  <c r="T68" i="21"/>
  <c r="AB68" i="21"/>
  <c r="AJ68" i="21"/>
  <c r="AR68" i="21"/>
  <c r="T69" i="21"/>
  <c r="AB69" i="21"/>
  <c r="AJ69" i="21"/>
  <c r="AR69" i="21"/>
  <c r="T70" i="21"/>
  <c r="AB70" i="21"/>
  <c r="AJ70" i="21"/>
  <c r="AR70" i="21"/>
  <c r="T73" i="21"/>
  <c r="AB73" i="21"/>
  <c r="AJ73" i="21"/>
  <c r="AR73" i="21"/>
  <c r="T74" i="21"/>
  <c r="AB74" i="21"/>
  <c r="AJ74" i="21"/>
  <c r="AR74" i="21"/>
  <c r="AA63" i="21"/>
  <c r="AQ63" i="21"/>
  <c r="X64" i="21"/>
  <c r="AJ64" i="21"/>
  <c r="R65" i="21"/>
  <c r="AD65" i="21"/>
  <c r="AQ65" i="21"/>
  <c r="U66" i="21"/>
  <c r="AC66" i="21"/>
  <c r="AK66" i="21"/>
  <c r="M67" i="21"/>
  <c r="U67" i="21"/>
  <c r="AC67" i="21"/>
  <c r="AK67" i="21"/>
  <c r="M68" i="21"/>
  <c r="U68" i="21"/>
  <c r="AC68" i="21"/>
  <c r="AK68" i="21"/>
  <c r="M69" i="21"/>
  <c r="U69" i="21"/>
  <c r="AC69" i="21"/>
  <c r="AK69" i="21"/>
  <c r="M70" i="21"/>
  <c r="U70" i="21"/>
  <c r="AC70" i="21"/>
  <c r="AK70" i="21"/>
  <c r="M72" i="21"/>
  <c r="M73" i="21"/>
  <c r="U73" i="21"/>
  <c r="AC73" i="21"/>
  <c r="AK73" i="21"/>
  <c r="M74" i="21"/>
  <c r="U74" i="21"/>
  <c r="AC74" i="21"/>
  <c r="AK74" i="21"/>
  <c r="M75" i="21"/>
  <c r="AB63" i="21"/>
  <c r="AR63" i="21"/>
  <c r="Z64" i="21"/>
  <c r="AL64" i="21"/>
  <c r="S65" i="21"/>
  <c r="AF65" i="21"/>
  <c r="AR65" i="21"/>
  <c r="V66" i="21"/>
  <c r="AD66" i="21"/>
  <c r="AL66" i="21"/>
  <c r="N67" i="21"/>
  <c r="V67" i="21"/>
  <c r="AD67" i="21"/>
  <c r="AL67" i="21"/>
  <c r="N68" i="21"/>
  <c r="V68" i="21"/>
  <c r="AD68" i="21"/>
  <c r="AL68" i="21"/>
  <c r="N69" i="21"/>
  <c r="V69" i="21"/>
  <c r="AD69" i="21"/>
  <c r="AL69" i="21"/>
  <c r="N70" i="21"/>
  <c r="V70" i="21"/>
  <c r="AD70" i="21"/>
  <c r="AL70" i="21"/>
  <c r="N73" i="21"/>
  <c r="V73" i="21"/>
  <c r="AD73" i="21"/>
  <c r="AL73" i="21"/>
  <c r="N74" i="21"/>
  <c r="V74" i="21"/>
  <c r="AD74" i="21"/>
  <c r="AL74" i="21"/>
  <c r="N75" i="21"/>
  <c r="AF63" i="21"/>
  <c r="N64" i="21"/>
  <c r="AA64" i="21"/>
  <c r="AN64" i="21"/>
  <c r="T65" i="21"/>
  <c r="AH65" i="21"/>
  <c r="N66" i="21"/>
  <c r="W66" i="21"/>
  <c r="AE66" i="21"/>
  <c r="AM66" i="21"/>
  <c r="O67" i="21"/>
  <c r="W67" i="21"/>
  <c r="AE67" i="21"/>
  <c r="AM67" i="21"/>
  <c r="O68" i="21"/>
  <c r="W68" i="21"/>
  <c r="AE68" i="21"/>
  <c r="AM68" i="21"/>
  <c r="O69" i="21"/>
  <c r="W69" i="21"/>
  <c r="AE69" i="21"/>
  <c r="AM69" i="21"/>
  <c r="O70" i="21"/>
  <c r="W70" i="21"/>
  <c r="AE70" i="21"/>
  <c r="AM70" i="21"/>
  <c r="O73" i="21"/>
  <c r="W73" i="21"/>
  <c r="AE73" i="21"/>
  <c r="AM73" i="21"/>
  <c r="O74" i="21"/>
  <c r="W74" i="21"/>
  <c r="AE74" i="21"/>
  <c r="AM74" i="21"/>
  <c r="AI63" i="21"/>
  <c r="P64" i="21"/>
  <c r="AB64" i="21"/>
  <c r="AP64" i="21"/>
  <c r="V65" i="21"/>
  <c r="AI65" i="21"/>
  <c r="O66" i="21"/>
  <c r="X66" i="21"/>
  <c r="AF66" i="21"/>
  <c r="AN66" i="21"/>
  <c r="P67" i="21"/>
  <c r="X67" i="21"/>
  <c r="AF67" i="21"/>
  <c r="AN67" i="21"/>
  <c r="P68" i="21"/>
  <c r="X68" i="21"/>
  <c r="AF68" i="21"/>
  <c r="AN68" i="21"/>
  <c r="P69" i="21"/>
  <c r="X69" i="21"/>
  <c r="AF69" i="21"/>
  <c r="AN69" i="21"/>
  <c r="P70" i="21"/>
  <c r="X70" i="21"/>
  <c r="AF70" i="21"/>
  <c r="AN70" i="21"/>
  <c r="P73" i="21"/>
  <c r="X73" i="21"/>
  <c r="AF73" i="21"/>
  <c r="AN73" i="21"/>
  <c r="P74" i="21"/>
  <c r="X74" i="21"/>
  <c r="AF74" i="21"/>
  <c r="AN74" i="21"/>
  <c r="AJ63" i="21"/>
  <c r="R64" i="21"/>
  <c r="AD64" i="21"/>
  <c r="AQ64" i="21"/>
  <c r="X65" i="21"/>
  <c r="AJ65" i="21"/>
  <c r="P66" i="21"/>
  <c r="Y66" i="21"/>
  <c r="AG66" i="21"/>
  <c r="AO66" i="21"/>
  <c r="Q67" i="21"/>
  <c r="Y67" i="21"/>
  <c r="AG67" i="21"/>
  <c r="AO67" i="21"/>
  <c r="Q68" i="21"/>
  <c r="Y68" i="21"/>
  <c r="AG68" i="21"/>
  <c r="AO68" i="21"/>
  <c r="Q69" i="21"/>
  <c r="Y69" i="21"/>
  <c r="AG69" i="21"/>
  <c r="AO69" i="21"/>
  <c r="Q70" i="21"/>
  <c r="Y70" i="21"/>
  <c r="AG70" i="21"/>
  <c r="AO70" i="21"/>
  <c r="Q73" i="21"/>
  <c r="Y73" i="21"/>
  <c r="AG73" i="21"/>
  <c r="AO73" i="21"/>
  <c r="Q74" i="21"/>
  <c r="Y74" i="21"/>
  <c r="AG74" i="21"/>
  <c r="AO74" i="21"/>
  <c r="AL63" i="21"/>
  <c r="S64" i="21"/>
  <c r="AF64" i="21"/>
  <c r="AR64" i="21"/>
  <c r="Z65" i="21"/>
  <c r="AL65" i="21"/>
  <c r="R66" i="21"/>
  <c r="Z66" i="21"/>
  <c r="AH66" i="21"/>
  <c r="AP66" i="21"/>
  <c r="R67" i="21"/>
  <c r="Z67" i="21"/>
  <c r="AH67" i="21"/>
  <c r="AP67" i="21"/>
  <c r="R68" i="21"/>
  <c r="Z68" i="21"/>
  <c r="AH68" i="21"/>
  <c r="AP68" i="21"/>
  <c r="R69" i="21"/>
  <c r="Z69" i="21"/>
  <c r="AH69" i="21"/>
  <c r="AP69" i="21"/>
  <c r="R70" i="21"/>
  <c r="Z70" i="21"/>
  <c r="AH70" i="21"/>
  <c r="AP70" i="21"/>
  <c r="R73" i="21"/>
  <c r="Z73" i="21"/>
  <c r="AH73" i="21"/>
  <c r="AP73" i="21"/>
  <c r="R74" i="21"/>
  <c r="Z74" i="21"/>
  <c r="AH74" i="21"/>
  <c r="AP74" i="21"/>
  <c r="AN63" i="21"/>
  <c r="T64" i="21"/>
  <c r="AH64" i="21"/>
  <c r="N65" i="21"/>
  <c r="AA65" i="21"/>
  <c r="AN65" i="21"/>
  <c r="S66" i="21"/>
  <c r="AA66" i="21"/>
  <c r="AI66" i="21"/>
  <c r="AQ66" i="21"/>
  <c r="S67" i="21"/>
  <c r="AA67" i="21"/>
  <c r="AI67" i="21"/>
  <c r="AQ67" i="21"/>
  <c r="S68" i="21"/>
  <c r="AA68" i="21"/>
  <c r="AI68" i="21"/>
  <c r="AQ68" i="21"/>
  <c r="S69" i="21"/>
  <c r="AA69" i="21"/>
  <c r="AI69" i="21"/>
  <c r="AQ69" i="21"/>
  <c r="S70" i="21"/>
  <c r="AA70" i="21"/>
  <c r="AI70" i="21"/>
  <c r="AQ70" i="21"/>
  <c r="S73" i="21"/>
  <c r="AA73" i="21"/>
  <c r="AI73" i="21"/>
  <c r="AQ73" i="21"/>
  <c r="S74" i="21"/>
  <c r="AA74" i="21"/>
  <c r="AI74" i="21"/>
  <c r="AQ74" i="21"/>
  <c r="K69" i="22"/>
  <c r="T63" i="22"/>
  <c r="T178" i="22" s="1"/>
  <c r="AB63" i="22"/>
  <c r="AB178" i="22" s="1"/>
  <c r="AJ63" i="22"/>
  <c r="AJ178" i="22" s="1"/>
  <c r="AR63" i="22"/>
  <c r="AR178" i="22" s="1"/>
  <c r="T64" i="22"/>
  <c r="AB64" i="22"/>
  <c r="AJ64" i="22"/>
  <c r="AR64" i="22"/>
  <c r="AR179" i="22" s="1"/>
  <c r="T65" i="22"/>
  <c r="AB65" i="22"/>
  <c r="AJ65" i="22"/>
  <c r="AR65" i="22"/>
  <c r="AR180" i="22" s="1"/>
  <c r="T66" i="22"/>
  <c r="AB66" i="22"/>
  <c r="AJ66" i="22"/>
  <c r="AR66" i="22"/>
  <c r="AR181" i="22" s="1"/>
  <c r="T67" i="22"/>
  <c r="AB67" i="22"/>
  <c r="AJ67" i="22"/>
  <c r="AR67" i="22"/>
  <c r="AR182" i="22" s="1"/>
  <c r="T68" i="22"/>
  <c r="AB68" i="22"/>
  <c r="AJ68" i="22"/>
  <c r="AR68" i="22"/>
  <c r="AR183" i="22" s="1"/>
  <c r="T69" i="22"/>
  <c r="AB69" i="22"/>
  <c r="AJ69" i="22"/>
  <c r="AR69" i="22"/>
  <c r="AR184" i="22" s="1"/>
  <c r="T70" i="22"/>
  <c r="AB70" i="22"/>
  <c r="AJ70" i="22"/>
  <c r="AR70" i="22"/>
  <c r="T71" i="22"/>
  <c r="AB71" i="22"/>
  <c r="AJ71" i="22"/>
  <c r="AR71" i="22"/>
  <c r="T72" i="22"/>
  <c r="AB72" i="22"/>
  <c r="AJ72" i="22"/>
  <c r="AR72" i="22"/>
  <c r="T73" i="22"/>
  <c r="AB73" i="22"/>
  <c r="AJ73" i="22"/>
  <c r="AR73" i="22"/>
  <c r="AR188" i="22" s="1"/>
  <c r="T74" i="22"/>
  <c r="AB74" i="22"/>
  <c r="AJ74" i="22"/>
  <c r="AR74" i="22"/>
  <c r="AR189" i="22" s="1"/>
  <c r="T75" i="22"/>
  <c r="AB75" i="22"/>
  <c r="AJ75" i="22"/>
  <c r="AR75" i="22"/>
  <c r="AR190" i="22" s="1"/>
  <c r="M63" i="22"/>
  <c r="M178" i="22" s="1"/>
  <c r="U63" i="22"/>
  <c r="U178" i="22" s="1"/>
  <c r="AC63" i="22"/>
  <c r="AC178" i="22" s="1"/>
  <c r="AK63" i="22"/>
  <c r="AK178" i="22" s="1"/>
  <c r="M64" i="22"/>
  <c r="U64" i="22"/>
  <c r="AC64" i="22"/>
  <c r="AK64" i="22"/>
  <c r="M65" i="22"/>
  <c r="U65" i="22"/>
  <c r="AC65" i="22"/>
  <c r="AK65" i="22"/>
  <c r="M66" i="22"/>
  <c r="U66" i="22"/>
  <c r="AC66" i="22"/>
  <c r="AK66" i="22"/>
  <c r="M67" i="22"/>
  <c r="U67" i="22"/>
  <c r="AC67" i="22"/>
  <c r="AK67" i="22"/>
  <c r="M68" i="22"/>
  <c r="U68" i="22"/>
  <c r="AC68" i="22"/>
  <c r="AK68" i="22"/>
  <c r="M69" i="22"/>
  <c r="U69" i="22"/>
  <c r="AC69" i="22"/>
  <c r="AK69" i="22"/>
  <c r="M70" i="22"/>
  <c r="M185" i="22" s="1"/>
  <c r="U70" i="22"/>
  <c r="AC70" i="22"/>
  <c r="AK70" i="22"/>
  <c r="M71" i="22"/>
  <c r="M186" i="22" s="1"/>
  <c r="U71" i="22"/>
  <c r="AC71" i="22"/>
  <c r="AK71" i="22"/>
  <c r="M72" i="22"/>
  <c r="M187" i="22" s="1"/>
  <c r="U72" i="22"/>
  <c r="AC72" i="22"/>
  <c r="AK72" i="22"/>
  <c r="M73" i="22"/>
  <c r="M188" i="22" s="1"/>
  <c r="U73" i="22"/>
  <c r="AC73" i="22"/>
  <c r="AK73" i="22"/>
  <c r="M74" i="22"/>
  <c r="M189" i="22" s="1"/>
  <c r="U74" i="22"/>
  <c r="AC74" i="22"/>
  <c r="AK74" i="22"/>
  <c r="M75" i="22"/>
  <c r="M190" i="22" s="1"/>
  <c r="U75" i="22"/>
  <c r="AC75" i="22"/>
  <c r="AK75" i="22"/>
  <c r="N63" i="22"/>
  <c r="N178" i="22" s="1"/>
  <c r="V63" i="22"/>
  <c r="V178" i="22" s="1"/>
  <c r="AD63" i="22"/>
  <c r="AD178" i="22" s="1"/>
  <c r="AL63" i="22"/>
  <c r="AL178" i="22" s="1"/>
  <c r="N64" i="22"/>
  <c r="V64" i="22"/>
  <c r="AD64" i="22"/>
  <c r="AL64" i="22"/>
  <c r="N65" i="22"/>
  <c r="V65" i="22"/>
  <c r="AD65" i="22"/>
  <c r="AL65" i="22"/>
  <c r="N66" i="22"/>
  <c r="V66" i="22"/>
  <c r="AD66" i="22"/>
  <c r="AL66" i="22"/>
  <c r="N67" i="22"/>
  <c r="V67" i="22"/>
  <c r="AD67" i="22"/>
  <c r="AL67" i="22"/>
  <c r="N68" i="22"/>
  <c r="V68" i="22"/>
  <c r="AD68" i="22"/>
  <c r="AL68" i="22"/>
  <c r="N69" i="22"/>
  <c r="V69" i="22"/>
  <c r="AD69" i="22"/>
  <c r="AL69" i="22"/>
  <c r="N70" i="22"/>
  <c r="V70" i="22"/>
  <c r="AD70" i="22"/>
  <c r="AL70" i="22"/>
  <c r="N71" i="22"/>
  <c r="N186" i="22" s="1"/>
  <c r="V71" i="22"/>
  <c r="AD71" i="22"/>
  <c r="AL71" i="22"/>
  <c r="N72" i="22"/>
  <c r="V72" i="22"/>
  <c r="AD72" i="22"/>
  <c r="AL72" i="22"/>
  <c r="N73" i="22"/>
  <c r="V73" i="22"/>
  <c r="AD73" i="22"/>
  <c r="AL73" i="22"/>
  <c r="N74" i="22"/>
  <c r="V74" i="22"/>
  <c r="AD74" i="22"/>
  <c r="AL74" i="22"/>
  <c r="N75" i="22"/>
  <c r="V75" i="22"/>
  <c r="AD75" i="22"/>
  <c r="AL75" i="22"/>
  <c r="O63" i="22"/>
  <c r="O178" i="22" s="1"/>
  <c r="W63" i="22"/>
  <c r="W178" i="22" s="1"/>
  <c r="AE63" i="22"/>
  <c r="AE178" i="22" s="1"/>
  <c r="AM63" i="22"/>
  <c r="AM178" i="22" s="1"/>
  <c r="O64" i="22"/>
  <c r="W64" i="22"/>
  <c r="AE64" i="22"/>
  <c r="AM64" i="22"/>
  <c r="O65" i="22"/>
  <c r="W65" i="22"/>
  <c r="AE65" i="22"/>
  <c r="AM65" i="22"/>
  <c r="O66" i="22"/>
  <c r="W66" i="22"/>
  <c r="AE66" i="22"/>
  <c r="AM66" i="22"/>
  <c r="O67" i="22"/>
  <c r="W67" i="22"/>
  <c r="AE67" i="22"/>
  <c r="AM67" i="22"/>
  <c r="O68" i="22"/>
  <c r="W68" i="22"/>
  <c r="AE68" i="22"/>
  <c r="AM68" i="22"/>
  <c r="O69" i="22"/>
  <c r="W69" i="22"/>
  <c r="AE69" i="22"/>
  <c r="AM69" i="22"/>
  <c r="O70" i="22"/>
  <c r="W70" i="22"/>
  <c r="AE70" i="22"/>
  <c r="AM70" i="22"/>
  <c r="O71" i="22"/>
  <c r="W71" i="22"/>
  <c r="AE71" i="22"/>
  <c r="AM71" i="22"/>
  <c r="O72" i="22"/>
  <c r="W72" i="22"/>
  <c r="AE72" i="22"/>
  <c r="AM72" i="22"/>
  <c r="O73" i="22"/>
  <c r="W73" i="22"/>
  <c r="AE73" i="22"/>
  <c r="AM73" i="22"/>
  <c r="O74" i="22"/>
  <c r="W74" i="22"/>
  <c r="AE74" i="22"/>
  <c r="AM74" i="22"/>
  <c r="O75" i="22"/>
  <c r="W75" i="22"/>
  <c r="AE75" i="22"/>
  <c r="AM75" i="22"/>
  <c r="P63" i="22"/>
  <c r="P178" i="22" s="1"/>
  <c r="X63" i="22"/>
  <c r="X178" i="22" s="1"/>
  <c r="AF63" i="22"/>
  <c r="AF178" i="22" s="1"/>
  <c r="AN63" i="22"/>
  <c r="AN178" i="22" s="1"/>
  <c r="P64" i="22"/>
  <c r="X64" i="22"/>
  <c r="AF64" i="22"/>
  <c r="AN64" i="22"/>
  <c r="P65" i="22"/>
  <c r="X65" i="22"/>
  <c r="AF65" i="22"/>
  <c r="AN65" i="22"/>
  <c r="P66" i="22"/>
  <c r="X66" i="22"/>
  <c r="AF66" i="22"/>
  <c r="AN66" i="22"/>
  <c r="P67" i="22"/>
  <c r="X67" i="22"/>
  <c r="AF67" i="22"/>
  <c r="AN67" i="22"/>
  <c r="P68" i="22"/>
  <c r="X68" i="22"/>
  <c r="AF68" i="22"/>
  <c r="AN68" i="22"/>
  <c r="P69" i="22"/>
  <c r="X69" i="22"/>
  <c r="AF69" i="22"/>
  <c r="AN69" i="22"/>
  <c r="P70" i="22"/>
  <c r="X70" i="22"/>
  <c r="AF70" i="22"/>
  <c r="AN70" i="22"/>
  <c r="P71" i="22"/>
  <c r="X71" i="22"/>
  <c r="AF71" i="22"/>
  <c r="AN71" i="22"/>
  <c r="P72" i="22"/>
  <c r="X72" i="22"/>
  <c r="AF72" i="22"/>
  <c r="AN72" i="22"/>
  <c r="P73" i="22"/>
  <c r="X73" i="22"/>
  <c r="AF73" i="22"/>
  <c r="AN73" i="22"/>
  <c r="P74" i="22"/>
  <c r="X74" i="22"/>
  <c r="AF74" i="22"/>
  <c r="AN74" i="22"/>
  <c r="P75" i="22"/>
  <c r="X75" i="22"/>
  <c r="AF75" i="22"/>
  <c r="AN75" i="22"/>
  <c r="Q63" i="22"/>
  <c r="Q178" i="22" s="1"/>
  <c r="Y63" i="22"/>
  <c r="Y178" i="22" s="1"/>
  <c r="AG63" i="22"/>
  <c r="AG178" i="22" s="1"/>
  <c r="AO63" i="22"/>
  <c r="AO178" i="22" s="1"/>
  <c r="Q64" i="22"/>
  <c r="Y64" i="22"/>
  <c r="AG64" i="22"/>
  <c r="AO64" i="22"/>
  <c r="Q65" i="22"/>
  <c r="Y65" i="22"/>
  <c r="AG65" i="22"/>
  <c r="AO65" i="22"/>
  <c r="Q66" i="22"/>
  <c r="Y66" i="22"/>
  <c r="AG66" i="22"/>
  <c r="AO66" i="22"/>
  <c r="Q67" i="22"/>
  <c r="Y67" i="22"/>
  <c r="AG67" i="22"/>
  <c r="AO67" i="22"/>
  <c r="Q68" i="22"/>
  <c r="Y68" i="22"/>
  <c r="AG68" i="22"/>
  <c r="AO68" i="22"/>
  <c r="Q69" i="22"/>
  <c r="Y69" i="22"/>
  <c r="AG69" i="22"/>
  <c r="AO69" i="22"/>
  <c r="Q70" i="22"/>
  <c r="Y70" i="22"/>
  <c r="AG70" i="22"/>
  <c r="AO70" i="22"/>
  <c r="Q71" i="22"/>
  <c r="Y71" i="22"/>
  <c r="AG71" i="22"/>
  <c r="AO71" i="22"/>
  <c r="Q72" i="22"/>
  <c r="Y72" i="22"/>
  <c r="AG72" i="22"/>
  <c r="AO72" i="22"/>
  <c r="Q73" i="22"/>
  <c r="Y73" i="22"/>
  <c r="AG73" i="22"/>
  <c r="AO73" i="22"/>
  <c r="Q74" i="22"/>
  <c r="Y74" i="22"/>
  <c r="AG74" i="22"/>
  <c r="AO74" i="22"/>
  <c r="Q75" i="22"/>
  <c r="Y75" i="22"/>
  <c r="AG75" i="22"/>
  <c r="AO75" i="22"/>
  <c r="R63" i="22"/>
  <c r="R178" i="22" s="1"/>
  <c r="Z63" i="22"/>
  <c r="Z178" i="22" s="1"/>
  <c r="AH63" i="22"/>
  <c r="AH178" i="22" s="1"/>
  <c r="AP63" i="22"/>
  <c r="AP178" i="22" s="1"/>
  <c r="R64" i="22"/>
  <c r="Z64" i="22"/>
  <c r="AH64" i="22"/>
  <c r="AP64" i="22"/>
  <c r="R65" i="22"/>
  <c r="Z65" i="22"/>
  <c r="AH65" i="22"/>
  <c r="AP65" i="22"/>
  <c r="R66" i="22"/>
  <c r="Z66" i="22"/>
  <c r="AH66" i="22"/>
  <c r="AP66" i="22"/>
  <c r="R67" i="22"/>
  <c r="Z67" i="22"/>
  <c r="AH67" i="22"/>
  <c r="AP67" i="22"/>
  <c r="R68" i="22"/>
  <c r="Z68" i="22"/>
  <c r="AH68" i="22"/>
  <c r="AP68" i="22"/>
  <c r="R69" i="22"/>
  <c r="Z69" i="22"/>
  <c r="AH69" i="22"/>
  <c r="AP69" i="22"/>
  <c r="R70" i="22"/>
  <c r="Z70" i="22"/>
  <c r="AH70" i="22"/>
  <c r="AP70" i="22"/>
  <c r="R71" i="22"/>
  <c r="Z71" i="22"/>
  <c r="AH71" i="22"/>
  <c r="AP71" i="22"/>
  <c r="R72" i="22"/>
  <c r="Z72" i="22"/>
  <c r="AH72" i="22"/>
  <c r="AP72" i="22"/>
  <c r="R73" i="22"/>
  <c r="Z73" i="22"/>
  <c r="AH73" i="22"/>
  <c r="AP73" i="22"/>
  <c r="R74" i="22"/>
  <c r="Z74" i="22"/>
  <c r="AH74" i="22"/>
  <c r="AP74" i="22"/>
  <c r="R75" i="22"/>
  <c r="Z75" i="22"/>
  <c r="AH75" i="22"/>
  <c r="AP75" i="22"/>
  <c r="S63" i="22"/>
  <c r="S178" i="22" s="1"/>
  <c r="AA63" i="22"/>
  <c r="AA178" i="22" s="1"/>
  <c r="AI63" i="22"/>
  <c r="AI178" i="22" s="1"/>
  <c r="AQ63" i="22"/>
  <c r="AQ178" i="22" s="1"/>
  <c r="S64" i="22"/>
  <c r="AA64" i="22"/>
  <c r="AI64" i="22"/>
  <c r="AQ64" i="22"/>
  <c r="S65" i="22"/>
  <c r="AA65" i="22"/>
  <c r="AI65" i="22"/>
  <c r="AQ65" i="22"/>
  <c r="S66" i="22"/>
  <c r="AA66" i="22"/>
  <c r="AI66" i="22"/>
  <c r="AQ66" i="22"/>
  <c r="S67" i="22"/>
  <c r="AA67" i="22"/>
  <c r="AI67" i="22"/>
  <c r="AQ67" i="22"/>
  <c r="S68" i="22"/>
  <c r="AA68" i="22"/>
  <c r="AI68" i="22"/>
  <c r="AQ68" i="22"/>
  <c r="S69" i="22"/>
  <c r="AA69" i="22"/>
  <c r="AI69" i="22"/>
  <c r="AQ69" i="22"/>
  <c r="S70" i="22"/>
  <c r="AA70" i="22"/>
  <c r="AI70" i="22"/>
  <c r="AQ70" i="22"/>
  <c r="S71" i="22"/>
  <c r="AA71" i="22"/>
  <c r="AI71" i="22"/>
  <c r="AQ71" i="22"/>
  <c r="S72" i="22"/>
  <c r="AA72" i="22"/>
  <c r="AI72" i="22"/>
  <c r="AQ72" i="22"/>
  <c r="S73" i="22"/>
  <c r="AA73" i="22"/>
  <c r="AI73" i="22"/>
  <c r="AQ73" i="22"/>
  <c r="S74" i="22"/>
  <c r="AA74" i="22"/>
  <c r="AI74" i="22"/>
  <c r="AQ74" i="22"/>
  <c r="S75" i="22"/>
  <c r="AA75" i="22"/>
  <c r="AI75" i="22"/>
  <c r="AQ75" i="22"/>
  <c r="D66" i="23"/>
  <c r="T63" i="23"/>
  <c r="AB63" i="23"/>
  <c r="AJ63" i="23"/>
  <c r="AR63" i="23"/>
  <c r="T64" i="23"/>
  <c r="AB64" i="23"/>
  <c r="AJ64" i="23"/>
  <c r="AR64" i="23"/>
  <c r="T65" i="23"/>
  <c r="AB65" i="23"/>
  <c r="AJ65" i="23"/>
  <c r="AR65" i="23"/>
  <c r="T66" i="23"/>
  <c r="AB66" i="23"/>
  <c r="AJ66" i="23"/>
  <c r="AR66" i="23"/>
  <c r="T67" i="23"/>
  <c r="AB67" i="23"/>
  <c r="AJ67" i="23"/>
  <c r="AR67" i="23"/>
  <c r="T68" i="23"/>
  <c r="AB68" i="23"/>
  <c r="AJ68" i="23"/>
  <c r="AR68" i="23"/>
  <c r="T69" i="23"/>
  <c r="AB69" i="23"/>
  <c r="AJ69" i="23"/>
  <c r="AR69" i="23"/>
  <c r="T70" i="23"/>
  <c r="AB70" i="23"/>
  <c r="AJ70" i="23"/>
  <c r="AR70" i="23"/>
  <c r="T71" i="23"/>
  <c r="AB71" i="23"/>
  <c r="AJ71" i="23"/>
  <c r="AR71" i="23"/>
  <c r="T72" i="23"/>
  <c r="AB72" i="23"/>
  <c r="AJ72" i="23"/>
  <c r="AR72" i="23"/>
  <c r="T73" i="23"/>
  <c r="AB73" i="23"/>
  <c r="AJ73" i="23"/>
  <c r="AR73" i="23"/>
  <c r="T74" i="23"/>
  <c r="AB74" i="23"/>
  <c r="AJ74" i="23"/>
  <c r="AR74" i="23"/>
  <c r="T75" i="23"/>
  <c r="AB75" i="23"/>
  <c r="AJ75" i="23"/>
  <c r="AR75" i="23"/>
  <c r="M63" i="23"/>
  <c r="U63" i="23"/>
  <c r="AC63" i="23"/>
  <c r="AK63" i="23"/>
  <c r="M64" i="23"/>
  <c r="U64" i="23"/>
  <c r="AC64" i="23"/>
  <c r="AK64" i="23"/>
  <c r="M65" i="23"/>
  <c r="U65" i="23"/>
  <c r="AC65" i="23"/>
  <c r="AK65" i="23"/>
  <c r="M66" i="23"/>
  <c r="U66" i="23"/>
  <c r="AC66" i="23"/>
  <c r="AK66" i="23"/>
  <c r="M67" i="23"/>
  <c r="U67" i="23"/>
  <c r="AC67" i="23"/>
  <c r="AK67" i="23"/>
  <c r="M68" i="23"/>
  <c r="U68" i="23"/>
  <c r="AC68" i="23"/>
  <c r="AK68" i="23"/>
  <c r="M69" i="23"/>
  <c r="U69" i="23"/>
  <c r="AC69" i="23"/>
  <c r="AK69" i="23"/>
  <c r="M70" i="23"/>
  <c r="U70" i="23"/>
  <c r="AC70" i="23"/>
  <c r="AK70" i="23"/>
  <c r="M71" i="23"/>
  <c r="U71" i="23"/>
  <c r="AC71" i="23"/>
  <c r="AK71" i="23"/>
  <c r="M72" i="23"/>
  <c r="U72" i="23"/>
  <c r="AC72" i="23"/>
  <c r="AK72" i="23"/>
  <c r="M73" i="23"/>
  <c r="U73" i="23"/>
  <c r="AC73" i="23"/>
  <c r="AK73" i="23"/>
  <c r="M74" i="23"/>
  <c r="U74" i="23"/>
  <c r="AC74" i="23"/>
  <c r="AK74" i="23"/>
  <c r="M75" i="23"/>
  <c r="U75" i="23"/>
  <c r="AC75" i="23"/>
  <c r="AK75" i="23"/>
  <c r="N63" i="23"/>
  <c r="V63" i="23"/>
  <c r="AD63" i="23"/>
  <c r="AL63" i="23"/>
  <c r="N64" i="23"/>
  <c r="V64" i="23"/>
  <c r="AD64" i="23"/>
  <c r="AL64" i="23"/>
  <c r="N65" i="23"/>
  <c r="V65" i="23"/>
  <c r="AD65" i="23"/>
  <c r="AL65" i="23"/>
  <c r="N66" i="23"/>
  <c r="V66" i="23"/>
  <c r="AD66" i="23"/>
  <c r="AL66" i="23"/>
  <c r="N67" i="23"/>
  <c r="V67" i="23"/>
  <c r="AD67" i="23"/>
  <c r="AL67" i="23"/>
  <c r="N68" i="23"/>
  <c r="V68" i="23"/>
  <c r="AD68" i="23"/>
  <c r="AL68" i="23"/>
  <c r="N69" i="23"/>
  <c r="V69" i="23"/>
  <c r="AD69" i="23"/>
  <c r="AL69" i="23"/>
  <c r="N70" i="23"/>
  <c r="V70" i="23"/>
  <c r="AD70" i="23"/>
  <c r="AL70" i="23"/>
  <c r="N71" i="23"/>
  <c r="V71" i="23"/>
  <c r="AD71" i="23"/>
  <c r="AL71" i="23"/>
  <c r="N72" i="23"/>
  <c r="V72" i="23"/>
  <c r="AD72" i="23"/>
  <c r="AL72" i="23"/>
  <c r="N73" i="23"/>
  <c r="V73" i="23"/>
  <c r="AD73" i="23"/>
  <c r="AL73" i="23"/>
  <c r="N74" i="23"/>
  <c r="V74" i="23"/>
  <c r="AD74" i="23"/>
  <c r="AL74" i="23"/>
  <c r="N75" i="23"/>
  <c r="V75" i="23"/>
  <c r="AD75" i="23"/>
  <c r="AL75" i="23"/>
  <c r="O63" i="23"/>
  <c r="W63" i="23"/>
  <c r="AE63" i="23"/>
  <c r="AM63" i="23"/>
  <c r="O64" i="23"/>
  <c r="W64" i="23"/>
  <c r="AE64" i="23"/>
  <c r="AM64" i="23"/>
  <c r="O65" i="23"/>
  <c r="W65" i="23"/>
  <c r="AE65" i="23"/>
  <c r="AM65" i="23"/>
  <c r="O66" i="23"/>
  <c r="W66" i="23"/>
  <c r="AE66" i="23"/>
  <c r="AM66" i="23"/>
  <c r="O67" i="23"/>
  <c r="W67" i="23"/>
  <c r="AE67" i="23"/>
  <c r="AM67" i="23"/>
  <c r="O68" i="23"/>
  <c r="W68" i="23"/>
  <c r="AE68" i="23"/>
  <c r="AM68" i="23"/>
  <c r="O69" i="23"/>
  <c r="W69" i="23"/>
  <c r="AE69" i="23"/>
  <c r="AM69" i="23"/>
  <c r="O70" i="23"/>
  <c r="W70" i="23"/>
  <c r="AE70" i="23"/>
  <c r="AM70" i="23"/>
  <c r="O71" i="23"/>
  <c r="W71" i="23"/>
  <c r="AE71" i="23"/>
  <c r="AM71" i="23"/>
  <c r="O72" i="23"/>
  <c r="W72" i="23"/>
  <c r="AE72" i="23"/>
  <c r="AM72" i="23"/>
  <c r="O73" i="23"/>
  <c r="W73" i="23"/>
  <c r="AE73" i="23"/>
  <c r="AM73" i="23"/>
  <c r="O74" i="23"/>
  <c r="W74" i="23"/>
  <c r="AE74" i="23"/>
  <c r="AM74" i="23"/>
  <c r="O75" i="23"/>
  <c r="W75" i="23"/>
  <c r="AE75" i="23"/>
  <c r="AM75" i="23"/>
  <c r="P63" i="23"/>
  <c r="X63" i="23"/>
  <c r="AF63" i="23"/>
  <c r="AN63" i="23"/>
  <c r="P64" i="23"/>
  <c r="X64" i="23"/>
  <c r="AF64" i="23"/>
  <c r="AN64" i="23"/>
  <c r="P65" i="23"/>
  <c r="X65" i="23"/>
  <c r="AF65" i="23"/>
  <c r="AN65" i="23"/>
  <c r="P66" i="23"/>
  <c r="X66" i="23"/>
  <c r="AF66" i="23"/>
  <c r="AN66" i="23"/>
  <c r="P67" i="23"/>
  <c r="X67" i="23"/>
  <c r="AF67" i="23"/>
  <c r="AN67" i="23"/>
  <c r="P68" i="23"/>
  <c r="X68" i="23"/>
  <c r="AF68" i="23"/>
  <c r="AN68" i="23"/>
  <c r="P69" i="23"/>
  <c r="X69" i="23"/>
  <c r="AF69" i="23"/>
  <c r="AN69" i="23"/>
  <c r="P70" i="23"/>
  <c r="X70" i="23"/>
  <c r="AF70" i="23"/>
  <c r="AN70" i="23"/>
  <c r="P71" i="23"/>
  <c r="X71" i="23"/>
  <c r="AF71" i="23"/>
  <c r="AN71" i="23"/>
  <c r="P72" i="23"/>
  <c r="X72" i="23"/>
  <c r="AF72" i="23"/>
  <c r="AN72" i="23"/>
  <c r="P73" i="23"/>
  <c r="X73" i="23"/>
  <c r="AF73" i="23"/>
  <c r="AN73" i="23"/>
  <c r="P74" i="23"/>
  <c r="X74" i="23"/>
  <c r="AF74" i="23"/>
  <c r="AN74" i="23"/>
  <c r="P75" i="23"/>
  <c r="X75" i="23"/>
  <c r="AF75" i="23"/>
  <c r="AN75" i="23"/>
  <c r="Q63" i="23"/>
  <c r="Y63" i="23"/>
  <c r="AG63" i="23"/>
  <c r="AO63" i="23"/>
  <c r="Q64" i="23"/>
  <c r="Y64" i="23"/>
  <c r="AG64" i="23"/>
  <c r="AO64" i="23"/>
  <c r="Q65" i="23"/>
  <c r="Y65" i="23"/>
  <c r="AG65" i="23"/>
  <c r="AO65" i="23"/>
  <c r="Q66" i="23"/>
  <c r="Y66" i="23"/>
  <c r="AG66" i="23"/>
  <c r="AO66" i="23"/>
  <c r="Q67" i="23"/>
  <c r="Y67" i="23"/>
  <c r="AG67" i="23"/>
  <c r="AO67" i="23"/>
  <c r="Q68" i="23"/>
  <c r="Y68" i="23"/>
  <c r="AG68" i="23"/>
  <c r="AO68" i="23"/>
  <c r="Q69" i="23"/>
  <c r="Y69" i="23"/>
  <c r="AG69" i="23"/>
  <c r="AO69" i="23"/>
  <c r="Q70" i="23"/>
  <c r="Y70" i="23"/>
  <c r="AG70" i="23"/>
  <c r="AO70" i="23"/>
  <c r="Q71" i="23"/>
  <c r="Y71" i="23"/>
  <c r="AG71" i="23"/>
  <c r="AO71" i="23"/>
  <c r="Q72" i="23"/>
  <c r="Y72" i="23"/>
  <c r="AG72" i="23"/>
  <c r="AO72" i="23"/>
  <c r="Q73" i="23"/>
  <c r="Y73" i="23"/>
  <c r="AG73" i="23"/>
  <c r="AO73" i="23"/>
  <c r="Q74" i="23"/>
  <c r="Y74" i="23"/>
  <c r="AG74" i="23"/>
  <c r="AO74" i="23"/>
  <c r="Q75" i="23"/>
  <c r="Y75" i="23"/>
  <c r="AG75" i="23"/>
  <c r="AO75" i="23"/>
  <c r="R63" i="23"/>
  <c r="Z63" i="23"/>
  <c r="AH63" i="23"/>
  <c r="AP63" i="23"/>
  <c r="R64" i="23"/>
  <c r="Z64" i="23"/>
  <c r="AH64" i="23"/>
  <c r="AP64" i="23"/>
  <c r="R65" i="23"/>
  <c r="Z65" i="23"/>
  <c r="AH65" i="23"/>
  <c r="AP65" i="23"/>
  <c r="R66" i="23"/>
  <c r="Z66" i="23"/>
  <c r="AH66" i="23"/>
  <c r="AP66" i="23"/>
  <c r="R67" i="23"/>
  <c r="Z67" i="23"/>
  <c r="AH67" i="23"/>
  <c r="AP67" i="23"/>
  <c r="R68" i="23"/>
  <c r="Z68" i="23"/>
  <c r="AH68" i="23"/>
  <c r="AP68" i="23"/>
  <c r="R69" i="23"/>
  <c r="Z69" i="23"/>
  <c r="AH69" i="23"/>
  <c r="AP69" i="23"/>
  <c r="R70" i="23"/>
  <c r="Z70" i="23"/>
  <c r="AH70" i="23"/>
  <c r="AP70" i="23"/>
  <c r="R71" i="23"/>
  <c r="Z71" i="23"/>
  <c r="AH71" i="23"/>
  <c r="AP71" i="23"/>
  <c r="R72" i="23"/>
  <c r="Z72" i="23"/>
  <c r="AH72" i="23"/>
  <c r="AP72" i="23"/>
  <c r="R73" i="23"/>
  <c r="Z73" i="23"/>
  <c r="AH73" i="23"/>
  <c r="AP73" i="23"/>
  <c r="R74" i="23"/>
  <c r="Z74" i="23"/>
  <c r="AH74" i="23"/>
  <c r="AP74" i="23"/>
  <c r="R75" i="23"/>
  <c r="Z75" i="23"/>
  <c r="AH75" i="23"/>
  <c r="AP75" i="23"/>
  <c r="S63" i="23"/>
  <c r="AA63" i="23"/>
  <c r="AI63" i="23"/>
  <c r="AQ63" i="23"/>
  <c r="S64" i="23"/>
  <c r="AA64" i="23"/>
  <c r="AI64" i="23"/>
  <c r="AQ64" i="23"/>
  <c r="S65" i="23"/>
  <c r="AA65" i="23"/>
  <c r="AI65" i="23"/>
  <c r="AQ65" i="23"/>
  <c r="S66" i="23"/>
  <c r="AA66" i="23"/>
  <c r="AI66" i="23"/>
  <c r="AQ66" i="23"/>
  <c r="S67" i="23"/>
  <c r="AA67" i="23"/>
  <c r="AI67" i="23"/>
  <c r="AQ67" i="23"/>
  <c r="S68" i="23"/>
  <c r="AA68" i="23"/>
  <c r="AI68" i="23"/>
  <c r="AQ68" i="23"/>
  <c r="S69" i="23"/>
  <c r="AA69" i="23"/>
  <c r="AI69" i="23"/>
  <c r="AQ69" i="23"/>
  <c r="S70" i="23"/>
  <c r="AA70" i="23"/>
  <c r="AI70" i="23"/>
  <c r="AQ70" i="23"/>
  <c r="S71" i="23"/>
  <c r="AA71" i="23"/>
  <c r="AI71" i="23"/>
  <c r="AQ71" i="23"/>
  <c r="S72" i="23"/>
  <c r="AA72" i="23"/>
  <c r="AI72" i="23"/>
  <c r="AQ72" i="23"/>
  <c r="S73" i="23"/>
  <c r="AA73" i="23"/>
  <c r="AI73" i="23"/>
  <c r="AQ73" i="23"/>
  <c r="S74" i="23"/>
  <c r="AA74" i="23"/>
  <c r="AI74" i="23"/>
  <c r="AQ74" i="23"/>
  <c r="S75" i="23"/>
  <c r="AA75" i="23"/>
  <c r="AI75" i="23"/>
  <c r="AQ75" i="23"/>
  <c r="L67" i="23"/>
  <c r="K63" i="23"/>
  <c r="K65" i="21"/>
  <c r="AR75" i="2"/>
  <c r="AR139" i="2" s="1"/>
  <c r="AJ75" i="2"/>
  <c r="AJ139" i="2" s="1"/>
  <c r="AB75" i="2"/>
  <c r="AB139" i="2" s="1"/>
  <c r="T75" i="2"/>
  <c r="T139" i="2" s="1"/>
  <c r="AR74" i="2"/>
  <c r="AR138" i="2" s="1"/>
  <c r="AJ74" i="2"/>
  <c r="AJ138" i="2" s="1"/>
  <c r="AB74" i="2"/>
  <c r="AB138" i="2" s="1"/>
  <c r="T74" i="2"/>
  <c r="T138" i="2" s="1"/>
  <c r="AR73" i="2"/>
  <c r="AR137" i="2" s="1"/>
  <c r="AJ73" i="2"/>
  <c r="AJ137" i="2" s="1"/>
  <c r="AB73" i="2"/>
  <c r="AB137" i="2" s="1"/>
  <c r="T73" i="2"/>
  <c r="T137" i="2" s="1"/>
  <c r="AR72" i="2"/>
  <c r="AR136" i="2" s="1"/>
  <c r="AJ72" i="2"/>
  <c r="AJ136" i="2" s="1"/>
  <c r="AB72" i="2"/>
  <c r="AB136" i="2" s="1"/>
  <c r="T72" i="2"/>
  <c r="T136" i="2" s="1"/>
  <c r="AQ71" i="2"/>
  <c r="AQ135" i="2" s="1"/>
  <c r="AH71" i="2"/>
  <c r="AH135" i="2" s="1"/>
  <c r="Y71" i="2"/>
  <c r="Y135" i="2" s="1"/>
  <c r="P71" i="2"/>
  <c r="P135" i="2" s="1"/>
  <c r="AM70" i="2"/>
  <c r="AM134" i="2" s="1"/>
  <c r="AD70" i="2"/>
  <c r="AD134" i="2" s="1"/>
  <c r="U70" i="2"/>
  <c r="U134" i="2" s="1"/>
  <c r="AM68" i="2"/>
  <c r="AD68" i="2"/>
  <c r="U68" i="2"/>
  <c r="AN66" i="2"/>
  <c r="Z66" i="2"/>
  <c r="O66" i="2"/>
  <c r="AG180" i="2"/>
  <c r="S180" i="2"/>
  <c r="AN64" i="2"/>
  <c r="X64" i="2"/>
  <c r="L71" i="22"/>
  <c r="L135" i="22" s="1"/>
  <c r="K75" i="22"/>
  <c r="K139" i="22" s="1"/>
  <c r="K64" i="21"/>
  <c r="AQ75" i="2"/>
  <c r="AQ139" i="2" s="1"/>
  <c r="AI75" i="2"/>
  <c r="AI139" i="2" s="1"/>
  <c r="AA75" i="2"/>
  <c r="AA139" i="2" s="1"/>
  <c r="S75" i="2"/>
  <c r="S139" i="2" s="1"/>
  <c r="AQ74" i="2"/>
  <c r="AQ138" i="2" s="1"/>
  <c r="AI74" i="2"/>
  <c r="AI138" i="2" s="1"/>
  <c r="AA74" i="2"/>
  <c r="AA138" i="2" s="1"/>
  <c r="S74" i="2"/>
  <c r="S138" i="2" s="1"/>
  <c r="AQ73" i="2"/>
  <c r="AQ137" i="2" s="1"/>
  <c r="AI73" i="2"/>
  <c r="AI137" i="2" s="1"/>
  <c r="AA73" i="2"/>
  <c r="AA137" i="2" s="1"/>
  <c r="S73" i="2"/>
  <c r="S137" i="2" s="1"/>
  <c r="AQ72" i="2"/>
  <c r="AQ136" i="2" s="1"/>
  <c r="AI72" i="2"/>
  <c r="AI136" i="2" s="1"/>
  <c r="AA72" i="2"/>
  <c r="AA136" i="2" s="1"/>
  <c r="S72" i="2"/>
  <c r="S136" i="2" s="1"/>
  <c r="AP71" i="2"/>
  <c r="AP135" i="2" s="1"/>
  <c r="AG71" i="2"/>
  <c r="AG135" i="2" s="1"/>
  <c r="X71" i="2"/>
  <c r="X135" i="2" s="1"/>
  <c r="O71" i="2"/>
  <c r="O135" i="2" s="1"/>
  <c r="AL70" i="2"/>
  <c r="AL134" i="2" s="1"/>
  <c r="AC70" i="2"/>
  <c r="AC134" i="2" s="1"/>
  <c r="S70" i="2"/>
  <c r="S134" i="2" s="1"/>
  <c r="AL68" i="2"/>
  <c r="AC68" i="2"/>
  <c r="S68" i="2"/>
  <c r="AM66" i="2"/>
  <c r="Y66" i="2"/>
  <c r="AQ180" i="2"/>
  <c r="AF180" i="2"/>
  <c r="R180" i="2"/>
  <c r="AM64" i="2"/>
  <c r="Q64" i="2"/>
  <c r="K67" i="6"/>
  <c r="K72" i="2"/>
  <c r="K136" i="2" s="1"/>
  <c r="K71" i="21"/>
  <c r="K63" i="21"/>
  <c r="K68" i="20"/>
  <c r="K73" i="19"/>
  <c r="K65" i="19"/>
  <c r="K70" i="18"/>
  <c r="K72" i="16"/>
  <c r="K136" i="16" s="1"/>
  <c r="K64" i="16"/>
  <c r="K128" i="16" s="1"/>
  <c r="K69" i="15"/>
  <c r="K74" i="14"/>
  <c r="K66" i="14"/>
  <c r="K71" i="13"/>
  <c r="K135" i="13" s="1"/>
  <c r="K63" i="13"/>
  <c r="K127" i="13" s="1"/>
  <c r="K68" i="12"/>
  <c r="K73" i="11"/>
  <c r="K65" i="11"/>
  <c r="K70" i="10"/>
  <c r="K72" i="8"/>
  <c r="K64" i="8"/>
  <c r="K69" i="7"/>
  <c r="K74" i="6"/>
  <c r="K66" i="6"/>
  <c r="K71" i="5"/>
  <c r="K63" i="5"/>
  <c r="K178" i="5" s="1"/>
  <c r="K47" i="5" s="1"/>
  <c r="K68" i="4"/>
  <c r="K74" i="2"/>
  <c r="K138" i="2" s="1"/>
  <c r="K66" i="2"/>
  <c r="K64" i="18"/>
  <c r="K66" i="16"/>
  <c r="K130" i="16" s="1"/>
  <c r="K68" i="14"/>
  <c r="K67" i="11"/>
  <c r="K71" i="7"/>
  <c r="K68" i="6"/>
  <c r="K73" i="5"/>
  <c r="K73" i="2"/>
  <c r="K137" i="2" s="1"/>
  <c r="K63" i="18"/>
  <c r="K65" i="16"/>
  <c r="K129" i="16" s="1"/>
  <c r="K75" i="14"/>
  <c r="K64" i="13"/>
  <c r="K128" i="13" s="1"/>
  <c r="K66" i="11"/>
  <c r="K73" i="8"/>
  <c r="K72" i="5"/>
  <c r="K64" i="2"/>
  <c r="L67" i="21"/>
  <c r="K71" i="2"/>
  <c r="K135" i="2" s="1"/>
  <c r="K63" i="2"/>
  <c r="K178" i="2" s="1"/>
  <c r="K68" i="23"/>
  <c r="K73" i="22"/>
  <c r="K137" i="22" s="1"/>
  <c r="K65" i="22"/>
  <c r="K70" i="21"/>
  <c r="K75" i="20"/>
  <c r="K67" i="20"/>
  <c r="K72" i="19"/>
  <c r="K64" i="19"/>
  <c r="K69" i="18"/>
  <c r="K74" i="17"/>
  <c r="K66" i="17"/>
  <c r="K71" i="16"/>
  <c r="K63" i="16"/>
  <c r="K127" i="16" s="1"/>
  <c r="K68" i="15"/>
  <c r="K73" i="14"/>
  <c r="K65" i="14"/>
  <c r="K70" i="13"/>
  <c r="K134" i="13" s="1"/>
  <c r="K75" i="12"/>
  <c r="K67" i="12"/>
  <c r="K72" i="11"/>
  <c r="K69" i="10"/>
  <c r="K74" i="9"/>
  <c r="K66" i="9"/>
  <c r="K71" i="8"/>
  <c r="K63" i="8"/>
  <c r="K68" i="7"/>
  <c r="K73" i="6"/>
  <c r="K65" i="6"/>
  <c r="K70" i="5"/>
  <c r="K75" i="4"/>
  <c r="K67" i="4"/>
  <c r="K69" i="17"/>
  <c r="K71" i="15"/>
  <c r="K73" i="13"/>
  <c r="K137" i="13" s="1"/>
  <c r="K70" i="12"/>
  <c r="K72" i="10"/>
  <c r="K74" i="8"/>
  <c r="K65" i="5"/>
  <c r="K180" i="5" s="1"/>
  <c r="K49" i="5" s="1"/>
  <c r="K68" i="17"/>
  <c r="K70" i="15"/>
  <c r="K72" i="13"/>
  <c r="K136" i="13" s="1"/>
  <c r="K74" i="11"/>
  <c r="K65" i="8"/>
  <c r="K75" i="6"/>
  <c r="K70" i="2"/>
  <c r="K75" i="23"/>
  <c r="K67" i="23"/>
  <c r="K72" i="22"/>
  <c r="K136" i="22" s="1"/>
  <c r="K64" i="22"/>
  <c r="K69" i="21"/>
  <c r="K74" i="20"/>
  <c r="K66" i="20"/>
  <c r="K71" i="19"/>
  <c r="K63" i="19"/>
  <c r="K68" i="18"/>
  <c r="K73" i="17"/>
  <c r="K70" i="16"/>
  <c r="K134" i="16" s="1"/>
  <c r="K75" i="15"/>
  <c r="K67" i="15"/>
  <c r="K72" i="14"/>
  <c r="K64" i="14"/>
  <c r="K69" i="13"/>
  <c r="K133" i="13" s="1"/>
  <c r="K74" i="12"/>
  <c r="K66" i="12"/>
  <c r="K71" i="11"/>
  <c r="K63" i="11"/>
  <c r="K68" i="10"/>
  <c r="K73" i="9"/>
  <c r="K70" i="8"/>
  <c r="K75" i="7"/>
  <c r="K67" i="7"/>
  <c r="K72" i="6"/>
  <c r="K64" i="6"/>
  <c r="K69" i="5"/>
  <c r="K184" i="5" s="1"/>
  <c r="K53" i="5" s="1"/>
  <c r="K74" i="4"/>
  <c r="K66" i="4"/>
  <c r="K72" i="18"/>
  <c r="K74" i="16"/>
  <c r="K138" i="16" s="1"/>
  <c r="K63" i="15"/>
  <c r="K65" i="13"/>
  <c r="K129" i="13" s="1"/>
  <c r="K75" i="11"/>
  <c r="K64" i="10"/>
  <c r="K66" i="8"/>
  <c r="K63" i="7"/>
  <c r="K70" i="4"/>
  <c r="K71" i="18"/>
  <c r="K73" i="16"/>
  <c r="K137" i="16" s="1"/>
  <c r="K67" i="14"/>
  <c r="K69" i="12"/>
  <c r="K71" i="10"/>
  <c r="K68" i="9"/>
  <c r="K70" i="7"/>
  <c r="K64" i="5"/>
  <c r="K179" i="5" s="1"/>
  <c r="K48" i="5" s="1"/>
  <c r="L75" i="15"/>
  <c r="K74" i="23"/>
  <c r="K66" i="23"/>
  <c r="K71" i="22"/>
  <c r="K135" i="22" s="1"/>
  <c r="K63" i="22"/>
  <c r="K68" i="21"/>
  <c r="K73" i="20"/>
  <c r="K65" i="20"/>
  <c r="K70" i="19"/>
  <c r="K75" i="18"/>
  <c r="K67" i="18"/>
  <c r="K72" i="17"/>
  <c r="K64" i="17"/>
  <c r="K69" i="16"/>
  <c r="K133" i="16" s="1"/>
  <c r="K74" i="15"/>
  <c r="K66" i="15"/>
  <c r="K71" i="14"/>
  <c r="K63" i="14"/>
  <c r="K68" i="13"/>
  <c r="K132" i="13" s="1"/>
  <c r="K73" i="12"/>
  <c r="K65" i="12"/>
  <c r="K70" i="11"/>
  <c r="K75" i="10"/>
  <c r="K67" i="10"/>
  <c r="K72" i="9"/>
  <c r="K64" i="9"/>
  <c r="K69" i="8"/>
  <c r="K74" i="7"/>
  <c r="K66" i="7"/>
  <c r="K71" i="6"/>
  <c r="K63" i="6"/>
  <c r="K68" i="5"/>
  <c r="K183" i="5" s="1"/>
  <c r="K52" i="5" s="1"/>
  <c r="K73" i="4"/>
  <c r="K65" i="4"/>
  <c r="L67" i="15"/>
  <c r="K68" i="2"/>
  <c r="K70" i="22"/>
  <c r="K75" i="21"/>
  <c r="K67" i="21"/>
  <c r="K72" i="20"/>
  <c r="K64" i="20"/>
  <c r="K69" i="19"/>
  <c r="K74" i="18"/>
  <c r="K66" i="18"/>
  <c r="K63" i="17"/>
  <c r="K68" i="16"/>
  <c r="K132" i="16" s="1"/>
  <c r="K73" i="15"/>
  <c r="K65" i="15"/>
  <c r="K70" i="14"/>
  <c r="K75" i="13"/>
  <c r="K139" i="13" s="1"/>
  <c r="K67" i="13"/>
  <c r="K131" i="13" s="1"/>
  <c r="K72" i="12"/>
  <c r="K64" i="12"/>
  <c r="K74" i="10"/>
  <c r="K66" i="10"/>
  <c r="K63" i="9"/>
  <c r="K68" i="8"/>
  <c r="K73" i="7"/>
  <c r="K65" i="7"/>
  <c r="K70" i="6"/>
  <c r="K75" i="5"/>
  <c r="K67" i="5"/>
  <c r="K182" i="5" s="1"/>
  <c r="K51" i="5" s="1"/>
  <c r="K72" i="4"/>
  <c r="K64" i="4"/>
  <c r="L75" i="23"/>
  <c r="K75" i="2"/>
  <c r="K139" i="2" s="1"/>
  <c r="K72" i="23"/>
  <c r="K64" i="23"/>
  <c r="K74" i="21"/>
  <c r="K71" i="20"/>
  <c r="K68" i="19"/>
  <c r="K73" i="18"/>
  <c r="K65" i="18"/>
  <c r="K70" i="17"/>
  <c r="K75" i="16"/>
  <c r="K139" i="16" s="1"/>
  <c r="K67" i="16"/>
  <c r="K131" i="16" s="1"/>
  <c r="K72" i="15"/>
  <c r="K74" i="13"/>
  <c r="K138" i="13" s="1"/>
  <c r="K66" i="13"/>
  <c r="K130" i="13" s="1"/>
  <c r="K71" i="12"/>
  <c r="K63" i="12"/>
  <c r="K68" i="11"/>
  <c r="K73" i="10"/>
  <c r="K65" i="10"/>
  <c r="K70" i="9"/>
  <c r="K75" i="8"/>
  <c r="K67" i="8"/>
  <c r="K72" i="7"/>
  <c r="K64" i="7"/>
  <c r="K69" i="6"/>
  <c r="K74" i="5"/>
  <c r="K71" i="4"/>
  <c r="L71" i="2"/>
  <c r="L135" i="2" s="1"/>
  <c r="L71" i="20"/>
  <c r="L75" i="19"/>
  <c r="L67" i="19"/>
  <c r="L71" i="18"/>
  <c r="L71" i="14"/>
  <c r="L75" i="13"/>
  <c r="L67" i="13"/>
  <c r="L71" i="12"/>
  <c r="L75" i="11"/>
  <c r="L67" i="11"/>
  <c r="L71" i="10"/>
  <c r="L67" i="9"/>
  <c r="L71" i="8"/>
  <c r="L75" i="7"/>
  <c r="L67" i="7"/>
  <c r="L71" i="6"/>
  <c r="L75" i="5"/>
  <c r="L67" i="5"/>
  <c r="L71" i="4"/>
  <c r="L70" i="2"/>
  <c r="L134" i="2" s="1"/>
  <c r="L74" i="23"/>
  <c r="L66" i="23"/>
  <c r="L70" i="22"/>
  <c r="L134" i="22" s="1"/>
  <c r="L74" i="21"/>
  <c r="L66" i="21"/>
  <c r="L70" i="20"/>
  <c r="L74" i="19"/>
  <c r="L66" i="19"/>
  <c r="L70" i="18"/>
  <c r="L74" i="17"/>
  <c r="L66" i="17"/>
  <c r="L70" i="16"/>
  <c r="L74" i="15"/>
  <c r="L66" i="15"/>
  <c r="L70" i="14"/>
  <c r="L74" i="13"/>
  <c r="L66" i="13"/>
  <c r="L70" i="12"/>
  <c r="L74" i="11"/>
  <c r="L66" i="11"/>
  <c r="L70" i="10"/>
  <c r="L74" i="9"/>
  <c r="L66" i="9"/>
  <c r="L70" i="8"/>
  <c r="L74" i="7"/>
  <c r="L66" i="7"/>
  <c r="L70" i="6"/>
  <c r="L74" i="5"/>
  <c r="L66" i="5"/>
  <c r="L70" i="4"/>
  <c r="L73" i="23"/>
  <c r="L65" i="23"/>
  <c r="L69" i="22"/>
  <c r="L73" i="21"/>
  <c r="L65" i="21"/>
  <c r="L69" i="20"/>
  <c r="L73" i="19"/>
  <c r="L65" i="19"/>
  <c r="L69" i="18"/>
  <c r="L73" i="17"/>
  <c r="L69" i="16"/>
  <c r="L73" i="15"/>
  <c r="L65" i="15"/>
  <c r="L69" i="14"/>
  <c r="L73" i="13"/>
  <c r="L65" i="13"/>
  <c r="L69" i="12"/>
  <c r="L73" i="11"/>
  <c r="L65" i="11"/>
  <c r="L69" i="10"/>
  <c r="L73" i="9"/>
  <c r="L69" i="8"/>
  <c r="L73" i="7"/>
  <c r="L65" i="7"/>
  <c r="L69" i="6"/>
  <c r="L73" i="5"/>
  <c r="L65" i="5"/>
  <c r="L68" i="2"/>
  <c r="L72" i="23"/>
  <c r="L64" i="23"/>
  <c r="L68" i="22"/>
  <c r="L72" i="21"/>
  <c r="L64" i="21"/>
  <c r="L68" i="20"/>
  <c r="L72" i="19"/>
  <c r="L64" i="19"/>
  <c r="L68" i="18"/>
  <c r="L72" i="17"/>
  <c r="L64" i="17"/>
  <c r="L68" i="16"/>
  <c r="L72" i="15"/>
  <c r="L64" i="15"/>
  <c r="L68" i="14"/>
  <c r="L72" i="13"/>
  <c r="L64" i="13"/>
  <c r="L68" i="12"/>
  <c r="L72" i="11"/>
  <c r="L64" i="11"/>
  <c r="L68" i="10"/>
  <c r="L72" i="9"/>
  <c r="L64" i="9"/>
  <c r="L68" i="8"/>
  <c r="L72" i="7"/>
  <c r="L64" i="7"/>
  <c r="L68" i="6"/>
  <c r="L72" i="5"/>
  <c r="L64" i="5"/>
  <c r="L68" i="4"/>
  <c r="L75" i="2"/>
  <c r="L139" i="2" s="1"/>
  <c r="L71" i="23"/>
  <c r="L75" i="22"/>
  <c r="L139" i="22" s="1"/>
  <c r="L67" i="22"/>
  <c r="L71" i="21"/>
  <c r="L75" i="20"/>
  <c r="L67" i="20"/>
  <c r="L71" i="19"/>
  <c r="L75" i="18"/>
  <c r="L67" i="18"/>
  <c r="L75" i="16"/>
  <c r="L67" i="16"/>
  <c r="L71" i="15"/>
  <c r="L75" i="14"/>
  <c r="L67" i="14"/>
  <c r="L71" i="13"/>
  <c r="L75" i="12"/>
  <c r="L67" i="12"/>
  <c r="L71" i="11"/>
  <c r="L75" i="10"/>
  <c r="L67" i="10"/>
  <c r="L75" i="8"/>
  <c r="L67" i="8"/>
  <c r="L71" i="7"/>
  <c r="L75" i="6"/>
  <c r="L67" i="6"/>
  <c r="L71" i="5"/>
  <c r="L75" i="4"/>
  <c r="L67" i="4"/>
  <c r="L74" i="2"/>
  <c r="L138" i="2" s="1"/>
  <c r="L66" i="2"/>
  <c r="L70" i="23"/>
  <c r="L74" i="22"/>
  <c r="L138" i="22" s="1"/>
  <c r="L66" i="22"/>
  <c r="L181" i="22" s="1"/>
  <c r="L70" i="21"/>
  <c r="L74" i="20"/>
  <c r="L66" i="20"/>
  <c r="L70" i="19"/>
  <c r="L74" i="18"/>
  <c r="L66" i="18"/>
  <c r="L70" i="17"/>
  <c r="L74" i="16"/>
  <c r="L66" i="16"/>
  <c r="L70" i="15"/>
  <c r="L74" i="14"/>
  <c r="L66" i="14"/>
  <c r="L70" i="13"/>
  <c r="L74" i="12"/>
  <c r="L66" i="12"/>
  <c r="L70" i="11"/>
  <c r="L74" i="10"/>
  <c r="L66" i="10"/>
  <c r="L70" i="9"/>
  <c r="L74" i="8"/>
  <c r="L66" i="8"/>
  <c r="L70" i="7"/>
  <c r="L74" i="6"/>
  <c r="L66" i="6"/>
  <c r="L70" i="5"/>
  <c r="L74" i="4"/>
  <c r="L66" i="4"/>
  <c r="L73" i="2"/>
  <c r="L137" i="2" s="1"/>
  <c r="L69" i="23"/>
  <c r="L73" i="22"/>
  <c r="L137" i="22" s="1"/>
  <c r="L65" i="22"/>
  <c r="L180" i="22" s="1"/>
  <c r="L69" i="21"/>
  <c r="L73" i="20"/>
  <c r="L65" i="20"/>
  <c r="L69" i="19"/>
  <c r="L73" i="18"/>
  <c r="L65" i="18"/>
  <c r="L69" i="17"/>
  <c r="L73" i="16"/>
  <c r="L65" i="16"/>
  <c r="L69" i="15"/>
  <c r="L73" i="14"/>
  <c r="L65" i="14"/>
  <c r="L69" i="13"/>
  <c r="L73" i="12"/>
  <c r="L65" i="12"/>
  <c r="L73" i="10"/>
  <c r="L65" i="10"/>
  <c r="L69" i="9"/>
  <c r="L73" i="8"/>
  <c r="L65" i="8"/>
  <c r="L69" i="7"/>
  <c r="L73" i="6"/>
  <c r="L65" i="6"/>
  <c r="L69" i="5"/>
  <c r="L73" i="4"/>
  <c r="L65" i="4"/>
  <c r="L72" i="2"/>
  <c r="L136" i="2" s="1"/>
  <c r="L64" i="2"/>
  <c r="L68" i="23"/>
  <c r="L72" i="22"/>
  <c r="L136" i="22" s="1"/>
  <c r="L64" i="22"/>
  <c r="L179" i="22" s="1"/>
  <c r="L68" i="21"/>
  <c r="L72" i="20"/>
  <c r="L64" i="20"/>
  <c r="L68" i="19"/>
  <c r="L72" i="18"/>
  <c r="L64" i="18"/>
  <c r="L68" i="17"/>
  <c r="L72" i="16"/>
  <c r="L64" i="16"/>
  <c r="L68" i="15"/>
  <c r="L72" i="14"/>
  <c r="L64" i="14"/>
  <c r="L68" i="13"/>
  <c r="L72" i="12"/>
  <c r="L64" i="12"/>
  <c r="L68" i="11"/>
  <c r="L72" i="10"/>
  <c r="L64" i="10"/>
  <c r="L68" i="9"/>
  <c r="L72" i="8"/>
  <c r="L64" i="8"/>
  <c r="L68" i="7"/>
  <c r="L72" i="6"/>
  <c r="L64" i="6"/>
  <c r="L68" i="5"/>
  <c r="L72" i="4"/>
  <c r="L64" i="4"/>
  <c r="L63" i="19"/>
  <c r="L63" i="11"/>
  <c r="L63" i="18"/>
  <c r="L63" i="10"/>
  <c r="L63" i="17"/>
  <c r="L63" i="9"/>
  <c r="L63" i="2"/>
  <c r="L63" i="16"/>
  <c r="L63" i="8"/>
  <c r="L63" i="23"/>
  <c r="L63" i="15"/>
  <c r="L63" i="7"/>
  <c r="L63" i="22"/>
  <c r="L178" i="22" s="1"/>
  <c r="L63" i="14"/>
  <c r="L63" i="6"/>
  <c r="L63" i="21"/>
  <c r="L63" i="13"/>
  <c r="L63" i="5"/>
  <c r="L63" i="20"/>
  <c r="L63" i="12"/>
  <c r="I69" i="16"/>
  <c r="E73" i="23"/>
  <c r="E188" i="23" s="1"/>
  <c r="I67" i="23"/>
  <c r="I182" i="23" s="1"/>
  <c r="E69" i="18"/>
  <c r="E184" i="18" s="1"/>
  <c r="E65" i="18"/>
  <c r="E180" i="18" s="1"/>
  <c r="I73" i="16"/>
  <c r="E75" i="20"/>
  <c r="E190" i="20" s="1"/>
  <c r="I72" i="23"/>
  <c r="I187" i="23" s="1"/>
  <c r="G67" i="23"/>
  <c r="G182" i="23" s="1"/>
  <c r="E71" i="20"/>
  <c r="E186" i="20" s="1"/>
  <c r="D75" i="20"/>
  <c r="I71" i="23"/>
  <c r="I186" i="23" s="1"/>
  <c r="G66" i="23"/>
  <c r="G181" i="23" s="1"/>
  <c r="I69" i="20"/>
  <c r="I184" i="20" s="1"/>
  <c r="I63" i="18"/>
  <c r="I178" i="18" s="1"/>
  <c r="J67" i="16"/>
  <c r="D70" i="20"/>
  <c r="G71" i="23"/>
  <c r="G186" i="23" s="1"/>
  <c r="E66" i="23"/>
  <c r="E181" i="23" s="1"/>
  <c r="I65" i="20"/>
  <c r="I180" i="20" s="1"/>
  <c r="I72" i="17"/>
  <c r="I187" i="17" s="1"/>
  <c r="F72" i="15"/>
  <c r="F187" i="15" s="1"/>
  <c r="I75" i="23"/>
  <c r="I190" i="23" s="1"/>
  <c r="G70" i="23"/>
  <c r="G185" i="23" s="1"/>
  <c r="E65" i="23"/>
  <c r="E180" i="23" s="1"/>
  <c r="G64" i="20"/>
  <c r="G179" i="20" s="1"/>
  <c r="G71" i="17"/>
  <c r="G186" i="17" s="1"/>
  <c r="G68" i="15"/>
  <c r="G183" i="15" s="1"/>
  <c r="G75" i="23"/>
  <c r="G190" i="23" s="1"/>
  <c r="E70" i="23"/>
  <c r="E185" i="23" s="1"/>
  <c r="I64" i="23"/>
  <c r="I179" i="23" s="1"/>
  <c r="I75" i="18"/>
  <c r="I190" i="18" s="1"/>
  <c r="G67" i="17"/>
  <c r="G182" i="17" s="1"/>
  <c r="G63" i="10"/>
  <c r="G74" i="23"/>
  <c r="G189" i="23" s="1"/>
  <c r="E69" i="23"/>
  <c r="E184" i="23" s="1"/>
  <c r="I63" i="23"/>
  <c r="I178" i="23" s="1"/>
  <c r="G74" i="18"/>
  <c r="G189" i="18" s="1"/>
  <c r="E66" i="17"/>
  <c r="E181" i="17" s="1"/>
  <c r="I67" i="9"/>
  <c r="I182" i="9" s="1"/>
  <c r="E74" i="23"/>
  <c r="E189" i="23" s="1"/>
  <c r="I68" i="23"/>
  <c r="I183" i="23" s="1"/>
  <c r="G63" i="23"/>
  <c r="G178" i="23" s="1"/>
  <c r="G70" i="18"/>
  <c r="G185" i="18" s="1"/>
  <c r="E75" i="16"/>
  <c r="I74" i="2"/>
  <c r="I189" i="2" s="1"/>
  <c r="E69" i="2"/>
  <c r="E184" i="2" s="1"/>
  <c r="E63" i="8"/>
  <c r="E178" i="8" s="1"/>
  <c r="G64" i="8"/>
  <c r="G179" i="8" s="1"/>
  <c r="I65" i="8"/>
  <c r="I180" i="8" s="1"/>
  <c r="E67" i="8"/>
  <c r="E182" i="8" s="1"/>
  <c r="G68" i="8"/>
  <c r="G183" i="8" s="1"/>
  <c r="I69" i="8"/>
  <c r="I184" i="8" s="1"/>
  <c r="E71" i="8"/>
  <c r="E186" i="8" s="1"/>
  <c r="G72" i="8"/>
  <c r="G187" i="8" s="1"/>
  <c r="I73" i="8"/>
  <c r="I188" i="8" s="1"/>
  <c r="E75" i="8"/>
  <c r="E190" i="8" s="1"/>
  <c r="I63" i="8"/>
  <c r="I178" i="8" s="1"/>
  <c r="E65" i="8"/>
  <c r="E180" i="8" s="1"/>
  <c r="G66" i="8"/>
  <c r="G181" i="8" s="1"/>
  <c r="I67" i="8"/>
  <c r="I182" i="8" s="1"/>
  <c r="E69" i="8"/>
  <c r="E184" i="8" s="1"/>
  <c r="G70" i="8"/>
  <c r="G185" i="8" s="1"/>
  <c r="I71" i="8"/>
  <c r="I186" i="8" s="1"/>
  <c r="E73" i="8"/>
  <c r="E188" i="8" s="1"/>
  <c r="G74" i="8"/>
  <c r="G189" i="8" s="1"/>
  <c r="I75" i="8"/>
  <c r="I190" i="8" s="1"/>
  <c r="F65" i="8"/>
  <c r="F180" i="8" s="1"/>
  <c r="H66" i="8"/>
  <c r="H181" i="8" s="1"/>
  <c r="F69" i="8"/>
  <c r="F184" i="8" s="1"/>
  <c r="H70" i="8"/>
  <c r="H185" i="8" s="1"/>
  <c r="J71" i="8"/>
  <c r="J186" i="8" s="1"/>
  <c r="F73" i="8"/>
  <c r="F188" i="8" s="1"/>
  <c r="H74" i="8"/>
  <c r="H189" i="8" s="1"/>
  <c r="J75" i="8"/>
  <c r="J190" i="8" s="1"/>
  <c r="E64" i="8"/>
  <c r="E179" i="8" s="1"/>
  <c r="E66" i="8"/>
  <c r="E181" i="8" s="1"/>
  <c r="F68" i="8"/>
  <c r="F183" i="8" s="1"/>
  <c r="F70" i="8"/>
  <c r="F185" i="8" s="1"/>
  <c r="H72" i="8"/>
  <c r="H187" i="8" s="1"/>
  <c r="I74" i="8"/>
  <c r="I189" i="8" s="1"/>
  <c r="F64" i="8"/>
  <c r="F179" i="8" s="1"/>
  <c r="F66" i="8"/>
  <c r="F181" i="8" s="1"/>
  <c r="H68" i="8"/>
  <c r="H183" i="8" s="1"/>
  <c r="I70" i="8"/>
  <c r="I185" i="8" s="1"/>
  <c r="I72" i="8"/>
  <c r="I187" i="8" s="1"/>
  <c r="J74" i="8"/>
  <c r="J189" i="8" s="1"/>
  <c r="H64" i="8"/>
  <c r="H179" i="8" s="1"/>
  <c r="I66" i="8"/>
  <c r="I181" i="8" s="1"/>
  <c r="I68" i="8"/>
  <c r="I183" i="8" s="1"/>
  <c r="J70" i="8"/>
  <c r="J185" i="8" s="1"/>
  <c r="J72" i="8"/>
  <c r="J187" i="8" s="1"/>
  <c r="F75" i="8"/>
  <c r="F190" i="8" s="1"/>
  <c r="I64" i="8"/>
  <c r="I179" i="8" s="1"/>
  <c r="F71" i="8"/>
  <c r="F186" i="8" s="1"/>
  <c r="G73" i="8"/>
  <c r="G188" i="8" s="1"/>
  <c r="G75" i="8"/>
  <c r="G190" i="8" s="1"/>
  <c r="F67" i="8"/>
  <c r="F182" i="8" s="1"/>
  <c r="G69" i="8"/>
  <c r="G184" i="8" s="1"/>
  <c r="G71" i="8"/>
  <c r="G186" i="8" s="1"/>
  <c r="H73" i="8"/>
  <c r="H188" i="8" s="1"/>
  <c r="H75" i="8"/>
  <c r="H190" i="8" s="1"/>
  <c r="G63" i="8"/>
  <c r="G178" i="8" s="1"/>
  <c r="H65" i="8"/>
  <c r="H180" i="8" s="1"/>
  <c r="H67" i="8"/>
  <c r="H182" i="8" s="1"/>
  <c r="E72" i="8"/>
  <c r="E187" i="8" s="1"/>
  <c r="E74" i="8"/>
  <c r="E189" i="8" s="1"/>
  <c r="G65" i="8"/>
  <c r="G180" i="8" s="1"/>
  <c r="J73" i="8"/>
  <c r="J188" i="8" s="1"/>
  <c r="F74" i="8"/>
  <c r="F189" i="8" s="1"/>
  <c r="G67" i="8"/>
  <c r="G182" i="8" s="1"/>
  <c r="E68" i="8"/>
  <c r="E183" i="8" s="1"/>
  <c r="H69" i="8"/>
  <c r="H184" i="8" s="1"/>
  <c r="F63" i="8"/>
  <c r="F178" i="8" s="1"/>
  <c r="H71" i="8"/>
  <c r="H186" i="8" s="1"/>
  <c r="H63" i="8"/>
  <c r="H178" i="8" s="1"/>
  <c r="E70" i="8"/>
  <c r="E185" i="8" s="1"/>
  <c r="F72" i="8"/>
  <c r="F187" i="8" s="1"/>
  <c r="D68" i="21"/>
  <c r="H63" i="21"/>
  <c r="H178" i="21" s="1"/>
  <c r="F66" i="21"/>
  <c r="F181" i="21" s="1"/>
  <c r="H67" i="21"/>
  <c r="H182" i="21" s="1"/>
  <c r="F70" i="21"/>
  <c r="F185" i="21" s="1"/>
  <c r="H71" i="21"/>
  <c r="H186" i="21" s="1"/>
  <c r="J72" i="21"/>
  <c r="J187" i="21" s="1"/>
  <c r="F74" i="21"/>
  <c r="F189" i="21" s="1"/>
  <c r="H75" i="21"/>
  <c r="H190" i="21" s="1"/>
  <c r="I63" i="21"/>
  <c r="I178" i="21" s="1"/>
  <c r="E65" i="21"/>
  <c r="E180" i="21" s="1"/>
  <c r="G66" i="21"/>
  <c r="G181" i="21" s="1"/>
  <c r="I67" i="21"/>
  <c r="I182" i="21" s="1"/>
  <c r="E69" i="21"/>
  <c r="E184" i="21" s="1"/>
  <c r="G70" i="21"/>
  <c r="G185" i="21" s="1"/>
  <c r="I71" i="21"/>
  <c r="I186" i="21" s="1"/>
  <c r="E73" i="21"/>
  <c r="E188" i="21" s="1"/>
  <c r="G74" i="21"/>
  <c r="G189" i="21" s="1"/>
  <c r="I75" i="21"/>
  <c r="I190" i="21" s="1"/>
  <c r="F65" i="21"/>
  <c r="F180" i="21" s="1"/>
  <c r="H66" i="21"/>
  <c r="H181" i="21" s="1"/>
  <c r="F69" i="21"/>
  <c r="F184" i="21" s="1"/>
  <c r="H70" i="21"/>
  <c r="H185" i="21" s="1"/>
  <c r="J71" i="21"/>
  <c r="J186" i="21" s="1"/>
  <c r="F73" i="21"/>
  <c r="F188" i="21" s="1"/>
  <c r="H74" i="21"/>
  <c r="H189" i="21" s="1"/>
  <c r="J75" i="21"/>
  <c r="J190" i="21" s="1"/>
  <c r="E64" i="21"/>
  <c r="E179" i="21" s="1"/>
  <c r="G65" i="21"/>
  <c r="G180" i="21" s="1"/>
  <c r="I66" i="21"/>
  <c r="I181" i="21" s="1"/>
  <c r="E68" i="21"/>
  <c r="E183" i="21" s="1"/>
  <c r="G69" i="21"/>
  <c r="G184" i="21" s="1"/>
  <c r="I70" i="21"/>
  <c r="I185" i="21" s="1"/>
  <c r="E72" i="21"/>
  <c r="E187" i="21" s="1"/>
  <c r="G73" i="21"/>
  <c r="G188" i="21" s="1"/>
  <c r="I74" i="21"/>
  <c r="I189" i="21" s="1"/>
  <c r="F64" i="21"/>
  <c r="F179" i="21" s="1"/>
  <c r="H65" i="21"/>
  <c r="H180" i="21" s="1"/>
  <c r="F68" i="21"/>
  <c r="F183" i="21" s="1"/>
  <c r="H69" i="21"/>
  <c r="H184" i="21" s="1"/>
  <c r="J70" i="21"/>
  <c r="J185" i="21" s="1"/>
  <c r="F72" i="21"/>
  <c r="F187" i="21" s="1"/>
  <c r="H73" i="21"/>
  <c r="H188" i="21" s="1"/>
  <c r="J74" i="21"/>
  <c r="J189" i="21" s="1"/>
  <c r="F63" i="21"/>
  <c r="F178" i="21" s="1"/>
  <c r="H64" i="21"/>
  <c r="H179" i="21" s="1"/>
  <c r="F67" i="21"/>
  <c r="F182" i="21" s="1"/>
  <c r="H68" i="21"/>
  <c r="H183" i="21" s="1"/>
  <c r="F71" i="21"/>
  <c r="F186" i="21" s="1"/>
  <c r="H72" i="21"/>
  <c r="H187" i="21" s="1"/>
  <c r="J73" i="21"/>
  <c r="J188" i="21" s="1"/>
  <c r="F75" i="21"/>
  <c r="F190" i="21" s="1"/>
  <c r="G64" i="21"/>
  <c r="G179" i="21" s="1"/>
  <c r="I69" i="21"/>
  <c r="I184" i="21" s="1"/>
  <c r="E75" i="21"/>
  <c r="E190" i="21" s="1"/>
  <c r="D66" i="21"/>
  <c r="I64" i="21"/>
  <c r="I179" i="21" s="1"/>
  <c r="E70" i="21"/>
  <c r="E185" i="21" s="1"/>
  <c r="G75" i="21"/>
  <c r="G190" i="21" s="1"/>
  <c r="D67" i="21"/>
  <c r="I65" i="21"/>
  <c r="I180" i="21" s="1"/>
  <c r="E71" i="21"/>
  <c r="E186" i="21" s="1"/>
  <c r="D71" i="21"/>
  <c r="E66" i="21"/>
  <c r="E181" i="21" s="1"/>
  <c r="G71" i="21"/>
  <c r="G186" i="21" s="1"/>
  <c r="D74" i="21"/>
  <c r="G67" i="21"/>
  <c r="G182" i="21" s="1"/>
  <c r="I72" i="21"/>
  <c r="I187" i="21" s="1"/>
  <c r="E67" i="21"/>
  <c r="E182" i="21" s="1"/>
  <c r="G72" i="21"/>
  <c r="G187" i="21" s="1"/>
  <c r="D75" i="21"/>
  <c r="E63" i="21"/>
  <c r="E178" i="21" s="1"/>
  <c r="G68" i="21"/>
  <c r="G183" i="21" s="1"/>
  <c r="I73" i="21"/>
  <c r="I188" i="21" s="1"/>
  <c r="G63" i="21"/>
  <c r="G178" i="21" s="1"/>
  <c r="I68" i="21"/>
  <c r="I183" i="21" s="1"/>
  <c r="E74" i="21"/>
  <c r="E189" i="21" s="1"/>
  <c r="F65" i="22"/>
  <c r="H66" i="22"/>
  <c r="F69" i="22"/>
  <c r="H70" i="22"/>
  <c r="J71" i="22"/>
  <c r="E64" i="22"/>
  <c r="G65" i="22"/>
  <c r="I66" i="22"/>
  <c r="E68" i="22"/>
  <c r="G69" i="22"/>
  <c r="I70" i="22"/>
  <c r="E72" i="22"/>
  <c r="F64" i="22"/>
  <c r="H65" i="22"/>
  <c r="F68" i="22"/>
  <c r="H69" i="22"/>
  <c r="J70" i="22"/>
  <c r="F72" i="22"/>
  <c r="E63" i="22"/>
  <c r="G64" i="22"/>
  <c r="I65" i="22"/>
  <c r="E67" i="22"/>
  <c r="G68" i="22"/>
  <c r="I69" i="22"/>
  <c r="E71" i="22"/>
  <c r="G72" i="22"/>
  <c r="F63" i="22"/>
  <c r="H64" i="22"/>
  <c r="F67" i="22"/>
  <c r="H68" i="22"/>
  <c r="F71" i="22"/>
  <c r="H72" i="22"/>
  <c r="H63" i="22"/>
  <c r="F66" i="22"/>
  <c r="H67" i="22"/>
  <c r="F70" i="22"/>
  <c r="H71" i="22"/>
  <c r="J72" i="22"/>
  <c r="G67" i="22"/>
  <c r="I72" i="22"/>
  <c r="F74" i="22"/>
  <c r="H75" i="22"/>
  <c r="D75" i="22"/>
  <c r="I67" i="22"/>
  <c r="E73" i="22"/>
  <c r="G74" i="22"/>
  <c r="I75" i="22"/>
  <c r="G63" i="22"/>
  <c r="I68" i="22"/>
  <c r="F73" i="22"/>
  <c r="H74" i="22"/>
  <c r="J75" i="22"/>
  <c r="I63" i="22"/>
  <c r="E69" i="22"/>
  <c r="G73" i="22"/>
  <c r="I74" i="22"/>
  <c r="E65" i="22"/>
  <c r="G70" i="22"/>
  <c r="I73" i="22"/>
  <c r="E75" i="22"/>
  <c r="I64" i="22"/>
  <c r="E70" i="22"/>
  <c r="H73" i="22"/>
  <c r="J74" i="22"/>
  <c r="E66" i="22"/>
  <c r="G71" i="22"/>
  <c r="J73" i="22"/>
  <c r="F75" i="22"/>
  <c r="D70" i="22"/>
  <c r="G66" i="22"/>
  <c r="I71" i="22"/>
  <c r="E74" i="22"/>
  <c r="G75" i="22"/>
  <c r="G74" i="2"/>
  <c r="G189" i="2" s="1"/>
  <c r="I67" i="2"/>
  <c r="I182" i="2" s="1"/>
  <c r="D71" i="22"/>
  <c r="G73" i="2"/>
  <c r="G188" i="2" s="1"/>
  <c r="G66" i="2"/>
  <c r="G181" i="2" s="1"/>
  <c r="D67" i="22"/>
  <c r="E73" i="2"/>
  <c r="E188" i="2" s="1"/>
  <c r="E65" i="2"/>
  <c r="E180" i="2" s="1"/>
  <c r="E63" i="14"/>
  <c r="E178" i="14" s="1"/>
  <c r="G64" i="14"/>
  <c r="G179" i="14" s="1"/>
  <c r="I65" i="14"/>
  <c r="I180" i="14" s="1"/>
  <c r="E67" i="14"/>
  <c r="E182" i="14" s="1"/>
  <c r="G68" i="14"/>
  <c r="G183" i="14" s="1"/>
  <c r="I69" i="14"/>
  <c r="I184" i="14" s="1"/>
  <c r="E71" i="14"/>
  <c r="E186" i="14" s="1"/>
  <c r="G72" i="14"/>
  <c r="G187" i="14" s="1"/>
  <c r="I73" i="14"/>
  <c r="I188" i="14" s="1"/>
  <c r="E75" i="14"/>
  <c r="E190" i="14" s="1"/>
  <c r="F63" i="14"/>
  <c r="F178" i="14" s="1"/>
  <c r="H64" i="14"/>
  <c r="H179" i="14" s="1"/>
  <c r="F67" i="14"/>
  <c r="F182" i="14" s="1"/>
  <c r="H68" i="14"/>
  <c r="H183" i="14" s="1"/>
  <c r="F71" i="14"/>
  <c r="F186" i="14" s="1"/>
  <c r="H72" i="14"/>
  <c r="H187" i="14" s="1"/>
  <c r="J73" i="14"/>
  <c r="J188" i="14" s="1"/>
  <c r="F75" i="14"/>
  <c r="F190" i="14" s="1"/>
  <c r="G63" i="14"/>
  <c r="G178" i="14" s="1"/>
  <c r="I64" i="14"/>
  <c r="I179" i="14" s="1"/>
  <c r="E66" i="14"/>
  <c r="E181" i="14" s="1"/>
  <c r="G67" i="14"/>
  <c r="G182" i="14" s="1"/>
  <c r="I68" i="14"/>
  <c r="I183" i="14" s="1"/>
  <c r="E70" i="14"/>
  <c r="E185" i="14" s="1"/>
  <c r="G71" i="14"/>
  <c r="G186" i="14" s="1"/>
  <c r="I72" i="14"/>
  <c r="I187" i="14" s="1"/>
  <c r="E74" i="14"/>
  <c r="E189" i="14" s="1"/>
  <c r="G75" i="14"/>
  <c r="G190" i="14" s="1"/>
  <c r="H63" i="14"/>
  <c r="H178" i="14" s="1"/>
  <c r="F66" i="14"/>
  <c r="F181" i="14" s="1"/>
  <c r="H67" i="14"/>
  <c r="H182" i="14" s="1"/>
  <c r="F70" i="14"/>
  <c r="F185" i="14" s="1"/>
  <c r="H71" i="14"/>
  <c r="H186" i="14" s="1"/>
  <c r="J72" i="14"/>
  <c r="J187" i="14" s="1"/>
  <c r="F74" i="14"/>
  <c r="F189" i="14" s="1"/>
  <c r="H75" i="14"/>
  <c r="H190" i="14" s="1"/>
  <c r="I63" i="14"/>
  <c r="I178" i="14" s="1"/>
  <c r="E65" i="14"/>
  <c r="E180" i="14" s="1"/>
  <c r="G66" i="14"/>
  <c r="G181" i="14" s="1"/>
  <c r="I67" i="14"/>
  <c r="I182" i="14" s="1"/>
  <c r="E69" i="14"/>
  <c r="E184" i="14" s="1"/>
  <c r="G70" i="14"/>
  <c r="G185" i="14" s="1"/>
  <c r="I71" i="14"/>
  <c r="I186" i="14" s="1"/>
  <c r="E73" i="14"/>
  <c r="E188" i="14" s="1"/>
  <c r="G74" i="14"/>
  <c r="G189" i="14" s="1"/>
  <c r="I75" i="14"/>
  <c r="I190" i="14" s="1"/>
  <c r="E64" i="14"/>
  <c r="E179" i="14" s="1"/>
  <c r="G65" i="14"/>
  <c r="G180" i="14" s="1"/>
  <c r="I66" i="14"/>
  <c r="I181" i="14" s="1"/>
  <c r="E68" i="14"/>
  <c r="E183" i="14" s="1"/>
  <c r="G69" i="14"/>
  <c r="G184" i="14" s="1"/>
  <c r="I70" i="14"/>
  <c r="I185" i="14" s="1"/>
  <c r="E72" i="14"/>
  <c r="E187" i="14" s="1"/>
  <c r="G73" i="14"/>
  <c r="G188" i="14" s="1"/>
  <c r="I74" i="14"/>
  <c r="I189" i="14" s="1"/>
  <c r="F73" i="14"/>
  <c r="F188" i="14" s="1"/>
  <c r="F68" i="14"/>
  <c r="F183" i="14" s="1"/>
  <c r="H73" i="14"/>
  <c r="H188" i="14" s="1"/>
  <c r="F69" i="14"/>
  <c r="F184" i="14" s="1"/>
  <c r="H74" i="14"/>
  <c r="H189" i="14" s="1"/>
  <c r="F64" i="14"/>
  <c r="F179" i="14" s="1"/>
  <c r="H69" i="14"/>
  <c r="H184" i="14" s="1"/>
  <c r="J74" i="14"/>
  <c r="J189" i="14" s="1"/>
  <c r="F65" i="14"/>
  <c r="F180" i="14" s="1"/>
  <c r="H70" i="14"/>
  <c r="H185" i="14" s="1"/>
  <c r="J75" i="14"/>
  <c r="J190" i="14" s="1"/>
  <c r="H66" i="14"/>
  <c r="H181" i="14" s="1"/>
  <c r="J71" i="14"/>
  <c r="J186" i="14" s="1"/>
  <c r="J70" i="14"/>
  <c r="J185" i="14" s="1"/>
  <c r="F72" i="14"/>
  <c r="F187" i="14" s="1"/>
  <c r="H65" i="14"/>
  <c r="H180" i="14" s="1"/>
  <c r="E72" i="2"/>
  <c r="E187" i="2" s="1"/>
  <c r="G63" i="5"/>
  <c r="I64" i="5"/>
  <c r="E66" i="5"/>
  <c r="G67" i="5"/>
  <c r="I68" i="5"/>
  <c r="E70" i="5"/>
  <c r="G71" i="5"/>
  <c r="I72" i="5"/>
  <c r="E74" i="5"/>
  <c r="G75" i="5"/>
  <c r="H63" i="5"/>
  <c r="F66" i="5"/>
  <c r="H67" i="5"/>
  <c r="F70" i="5"/>
  <c r="H71" i="5"/>
  <c r="F74" i="5"/>
  <c r="I63" i="5"/>
  <c r="E65" i="5"/>
  <c r="G66" i="5"/>
  <c r="I67" i="5"/>
  <c r="E69" i="5"/>
  <c r="G70" i="5"/>
  <c r="I71" i="5"/>
  <c r="E73" i="5"/>
  <c r="G74" i="5"/>
  <c r="E64" i="5"/>
  <c r="G65" i="5"/>
  <c r="I66" i="5"/>
  <c r="E68" i="5"/>
  <c r="G69" i="5"/>
  <c r="I70" i="5"/>
  <c r="E72" i="5"/>
  <c r="G73" i="5"/>
  <c r="I74" i="5"/>
  <c r="F64" i="5"/>
  <c r="H65" i="5"/>
  <c r="F68" i="5"/>
  <c r="H69" i="5"/>
  <c r="F72" i="5"/>
  <c r="H73" i="5"/>
  <c r="H64" i="5"/>
  <c r="G68" i="5"/>
  <c r="F75" i="5"/>
  <c r="F65" i="5"/>
  <c r="H68" i="5"/>
  <c r="G72" i="5"/>
  <c r="H75" i="5"/>
  <c r="I65" i="5"/>
  <c r="F69" i="5"/>
  <c r="H72" i="5"/>
  <c r="I75" i="5"/>
  <c r="I69" i="5"/>
  <c r="F73" i="5"/>
  <c r="E63" i="5"/>
  <c r="H66" i="5"/>
  <c r="I73" i="5"/>
  <c r="F67" i="5"/>
  <c r="E71" i="5"/>
  <c r="H74" i="5"/>
  <c r="E67" i="5"/>
  <c r="H70" i="5"/>
  <c r="F71" i="5"/>
  <c r="F63" i="5"/>
  <c r="G64" i="5"/>
  <c r="E75" i="5"/>
  <c r="E65" i="6"/>
  <c r="G66" i="6"/>
  <c r="E69" i="6"/>
  <c r="G70" i="6"/>
  <c r="E73" i="6"/>
  <c r="G74" i="6"/>
  <c r="E63" i="6"/>
  <c r="G64" i="6"/>
  <c r="E67" i="6"/>
  <c r="G68" i="6"/>
  <c r="E71" i="6"/>
  <c r="G72" i="6"/>
  <c r="E75" i="6"/>
  <c r="F63" i="6"/>
  <c r="H64" i="6"/>
  <c r="F67" i="6"/>
  <c r="H68" i="6"/>
  <c r="F71" i="6"/>
  <c r="H72" i="6"/>
  <c r="F75" i="6"/>
  <c r="F64" i="6"/>
  <c r="H66" i="6"/>
  <c r="F73" i="6"/>
  <c r="G75" i="6"/>
  <c r="F69" i="6"/>
  <c r="G71" i="6"/>
  <c r="G73" i="6"/>
  <c r="H75" i="6"/>
  <c r="F65" i="6"/>
  <c r="G67" i="6"/>
  <c r="G69" i="6"/>
  <c r="H71" i="6"/>
  <c r="H73" i="6"/>
  <c r="G63" i="6"/>
  <c r="G65" i="6"/>
  <c r="H67" i="6"/>
  <c r="H69" i="6"/>
  <c r="E74" i="6"/>
  <c r="E66" i="6"/>
  <c r="E68" i="6"/>
  <c r="F70" i="6"/>
  <c r="F72" i="6"/>
  <c r="H74" i="6"/>
  <c r="H65" i="6"/>
  <c r="F74" i="6"/>
  <c r="F66" i="6"/>
  <c r="F68" i="6"/>
  <c r="E70" i="6"/>
  <c r="H63" i="6"/>
  <c r="E72" i="6"/>
  <c r="E64" i="6"/>
  <c r="H70" i="6"/>
  <c r="F64" i="2"/>
  <c r="F179" i="2" s="1"/>
  <c r="H65" i="2"/>
  <c r="H180" i="2" s="1"/>
  <c r="F68" i="2"/>
  <c r="F183" i="2" s="1"/>
  <c r="H69" i="2"/>
  <c r="H184" i="2" s="1"/>
  <c r="J70" i="2"/>
  <c r="J185" i="2" s="1"/>
  <c r="F72" i="2"/>
  <c r="F187" i="2" s="1"/>
  <c r="H73" i="2"/>
  <c r="H188" i="2" s="1"/>
  <c r="J74" i="2"/>
  <c r="J189" i="2" s="1"/>
  <c r="E63" i="2"/>
  <c r="E178" i="2" s="1"/>
  <c r="G64" i="2"/>
  <c r="G179" i="2" s="1"/>
  <c r="I65" i="2"/>
  <c r="I180" i="2" s="1"/>
  <c r="E67" i="2"/>
  <c r="E182" i="2" s="1"/>
  <c r="G68" i="2"/>
  <c r="G183" i="2" s="1"/>
  <c r="I69" i="2"/>
  <c r="I184" i="2" s="1"/>
  <c r="E71" i="2"/>
  <c r="E186" i="2" s="1"/>
  <c r="G72" i="2"/>
  <c r="G187" i="2" s="1"/>
  <c r="I73" i="2"/>
  <c r="I188" i="2" s="1"/>
  <c r="E75" i="2"/>
  <c r="E190" i="2" s="1"/>
  <c r="F63" i="2"/>
  <c r="F178" i="2" s="1"/>
  <c r="H64" i="2"/>
  <c r="H179" i="2" s="1"/>
  <c r="F67" i="2"/>
  <c r="F182" i="2" s="1"/>
  <c r="H68" i="2"/>
  <c r="H183" i="2" s="1"/>
  <c r="F71" i="2"/>
  <c r="F186" i="2" s="1"/>
  <c r="H72" i="2"/>
  <c r="H187" i="2" s="1"/>
  <c r="J73" i="2"/>
  <c r="J188" i="2" s="1"/>
  <c r="F75" i="2"/>
  <c r="F190" i="2" s="1"/>
  <c r="G63" i="2"/>
  <c r="G178" i="2" s="1"/>
  <c r="I64" i="2"/>
  <c r="I179" i="2" s="1"/>
  <c r="E66" i="2"/>
  <c r="E181" i="2" s="1"/>
  <c r="G67" i="2"/>
  <c r="G182" i="2" s="1"/>
  <c r="I68" i="2"/>
  <c r="I183" i="2" s="1"/>
  <c r="E70" i="2"/>
  <c r="E185" i="2" s="1"/>
  <c r="G71" i="2"/>
  <c r="G186" i="2" s="1"/>
  <c r="I72" i="2"/>
  <c r="I187" i="2" s="1"/>
  <c r="E74" i="2"/>
  <c r="E189" i="2" s="1"/>
  <c r="G75" i="2"/>
  <c r="G190" i="2" s="1"/>
  <c r="H63" i="2"/>
  <c r="H178" i="2" s="1"/>
  <c r="F66" i="2"/>
  <c r="F181" i="2" s="1"/>
  <c r="H67" i="2"/>
  <c r="H182" i="2" s="1"/>
  <c r="F70" i="2"/>
  <c r="F185" i="2" s="1"/>
  <c r="H71" i="2"/>
  <c r="H186" i="2" s="1"/>
  <c r="J72" i="2"/>
  <c r="J187" i="2" s="1"/>
  <c r="F74" i="2"/>
  <c r="F189" i="2" s="1"/>
  <c r="H75" i="2"/>
  <c r="H190" i="2" s="1"/>
  <c r="F65" i="2"/>
  <c r="F180" i="2" s="1"/>
  <c r="H66" i="2"/>
  <c r="H181" i="2" s="1"/>
  <c r="F69" i="2"/>
  <c r="F184" i="2" s="1"/>
  <c r="H70" i="2"/>
  <c r="H185" i="2" s="1"/>
  <c r="J71" i="2"/>
  <c r="J186" i="2" s="1"/>
  <c r="F73" i="2"/>
  <c r="F188" i="2" s="1"/>
  <c r="H74" i="2"/>
  <c r="H189" i="2" s="1"/>
  <c r="J75" i="2"/>
  <c r="J190" i="2" s="1"/>
  <c r="E64" i="2"/>
  <c r="E179" i="2" s="1"/>
  <c r="G65" i="2"/>
  <c r="G180" i="2" s="1"/>
  <c r="I66" i="2"/>
  <c r="I181" i="2" s="1"/>
  <c r="E68" i="2"/>
  <c r="E183" i="2" s="1"/>
  <c r="G69" i="2"/>
  <c r="G184" i="2" s="1"/>
  <c r="E64" i="7"/>
  <c r="E179" i="7" s="1"/>
  <c r="G65" i="7"/>
  <c r="G180" i="7" s="1"/>
  <c r="I66" i="7"/>
  <c r="I181" i="7" s="1"/>
  <c r="E68" i="7"/>
  <c r="E183" i="7" s="1"/>
  <c r="G69" i="7"/>
  <c r="G184" i="7" s="1"/>
  <c r="I70" i="7"/>
  <c r="I185" i="7" s="1"/>
  <c r="E72" i="7"/>
  <c r="E187" i="7" s="1"/>
  <c r="G73" i="7"/>
  <c r="G188" i="7" s="1"/>
  <c r="I74" i="7"/>
  <c r="I189" i="7" s="1"/>
  <c r="G63" i="7"/>
  <c r="G178" i="7" s="1"/>
  <c r="I64" i="7"/>
  <c r="I179" i="7" s="1"/>
  <c r="E66" i="7"/>
  <c r="E181" i="7" s="1"/>
  <c r="G67" i="7"/>
  <c r="G182" i="7" s="1"/>
  <c r="I68" i="7"/>
  <c r="I183" i="7" s="1"/>
  <c r="E70" i="7"/>
  <c r="E185" i="7" s="1"/>
  <c r="G71" i="7"/>
  <c r="G186" i="7" s="1"/>
  <c r="I72" i="7"/>
  <c r="I187" i="7" s="1"/>
  <c r="E74" i="7"/>
  <c r="E189" i="7" s="1"/>
  <c r="G75" i="7"/>
  <c r="G190" i="7" s="1"/>
  <c r="H63" i="7"/>
  <c r="H178" i="7" s="1"/>
  <c r="F66" i="7"/>
  <c r="F181" i="7" s="1"/>
  <c r="H67" i="7"/>
  <c r="H182" i="7" s="1"/>
  <c r="F70" i="7"/>
  <c r="F185" i="7" s="1"/>
  <c r="H71" i="7"/>
  <c r="H186" i="7" s="1"/>
  <c r="J72" i="7"/>
  <c r="J187" i="7" s="1"/>
  <c r="F74" i="7"/>
  <c r="F189" i="7" s="1"/>
  <c r="H75" i="7"/>
  <c r="H190" i="7" s="1"/>
  <c r="F64" i="7"/>
  <c r="F179" i="7" s="1"/>
  <c r="G66" i="7"/>
  <c r="G181" i="7" s="1"/>
  <c r="G68" i="7"/>
  <c r="G183" i="7" s="1"/>
  <c r="H70" i="7"/>
  <c r="H185" i="7" s="1"/>
  <c r="H72" i="7"/>
  <c r="H187" i="7" s="1"/>
  <c r="J74" i="7"/>
  <c r="J189" i="7" s="1"/>
  <c r="G64" i="7"/>
  <c r="G179" i="7" s="1"/>
  <c r="H66" i="7"/>
  <c r="H181" i="7" s="1"/>
  <c r="H68" i="7"/>
  <c r="H183" i="7" s="1"/>
  <c r="J70" i="7"/>
  <c r="J185" i="7" s="1"/>
  <c r="E73" i="7"/>
  <c r="E188" i="7" s="1"/>
  <c r="E75" i="7"/>
  <c r="E190" i="7" s="1"/>
  <c r="H64" i="7"/>
  <c r="H179" i="7" s="1"/>
  <c r="E69" i="7"/>
  <c r="E184" i="7" s="1"/>
  <c r="E71" i="7"/>
  <c r="E186" i="7" s="1"/>
  <c r="F73" i="7"/>
  <c r="F188" i="7" s="1"/>
  <c r="F75" i="7"/>
  <c r="F190" i="7" s="1"/>
  <c r="E65" i="7"/>
  <c r="E180" i="7" s="1"/>
  <c r="E67" i="7"/>
  <c r="E182" i="7" s="1"/>
  <c r="F69" i="7"/>
  <c r="F184" i="7" s="1"/>
  <c r="F71" i="7"/>
  <c r="F186" i="7" s="1"/>
  <c r="H73" i="7"/>
  <c r="H188" i="7" s="1"/>
  <c r="I75" i="7"/>
  <c r="I190" i="7" s="1"/>
  <c r="E63" i="7"/>
  <c r="E178" i="7" s="1"/>
  <c r="F65" i="7"/>
  <c r="F180" i="7" s="1"/>
  <c r="F67" i="7"/>
  <c r="F182" i="7" s="1"/>
  <c r="H69" i="7"/>
  <c r="H184" i="7" s="1"/>
  <c r="I71" i="7"/>
  <c r="I186" i="7" s="1"/>
  <c r="I73" i="7"/>
  <c r="I188" i="7" s="1"/>
  <c r="J75" i="7"/>
  <c r="J190" i="7" s="1"/>
  <c r="I63" i="7"/>
  <c r="I178" i="7" s="1"/>
  <c r="I65" i="7"/>
  <c r="I180" i="7" s="1"/>
  <c r="F72" i="7"/>
  <c r="F187" i="7" s="1"/>
  <c r="G74" i="7"/>
  <c r="G189" i="7" s="1"/>
  <c r="I69" i="7"/>
  <c r="I184" i="7" s="1"/>
  <c r="G70" i="7"/>
  <c r="G185" i="7" s="1"/>
  <c r="F63" i="7"/>
  <c r="F178" i="7" s="1"/>
  <c r="J71" i="7"/>
  <c r="J186" i="7" s="1"/>
  <c r="G72" i="7"/>
  <c r="G187" i="7" s="1"/>
  <c r="H65" i="7"/>
  <c r="H180" i="7" s="1"/>
  <c r="J73" i="7"/>
  <c r="J188" i="7" s="1"/>
  <c r="I67" i="7"/>
  <c r="I182" i="7" s="1"/>
  <c r="H74" i="7"/>
  <c r="H189" i="7" s="1"/>
  <c r="F68" i="7"/>
  <c r="F183" i="7" s="1"/>
  <c r="I71" i="2"/>
  <c r="I186" i="2" s="1"/>
  <c r="F64" i="19"/>
  <c r="F179" i="19" s="1"/>
  <c r="H65" i="19"/>
  <c r="H180" i="19" s="1"/>
  <c r="F68" i="19"/>
  <c r="F183" i="19" s="1"/>
  <c r="H69" i="19"/>
  <c r="H184" i="19" s="1"/>
  <c r="J70" i="19"/>
  <c r="J185" i="19" s="1"/>
  <c r="F72" i="19"/>
  <c r="F187" i="19" s="1"/>
  <c r="H73" i="19"/>
  <c r="H188" i="19" s="1"/>
  <c r="J74" i="19"/>
  <c r="J189" i="19" s="1"/>
  <c r="E63" i="19"/>
  <c r="E178" i="19" s="1"/>
  <c r="G64" i="19"/>
  <c r="G179" i="19" s="1"/>
  <c r="I65" i="19"/>
  <c r="I180" i="19" s="1"/>
  <c r="E67" i="19"/>
  <c r="E182" i="19" s="1"/>
  <c r="G68" i="19"/>
  <c r="G183" i="19" s="1"/>
  <c r="I69" i="19"/>
  <c r="I184" i="19" s="1"/>
  <c r="E71" i="19"/>
  <c r="E186" i="19" s="1"/>
  <c r="G72" i="19"/>
  <c r="G187" i="19" s="1"/>
  <c r="I73" i="19"/>
  <c r="I188" i="19" s="1"/>
  <c r="E75" i="19"/>
  <c r="E190" i="19" s="1"/>
  <c r="F63" i="19"/>
  <c r="F178" i="19" s="1"/>
  <c r="H64" i="19"/>
  <c r="H179" i="19" s="1"/>
  <c r="F67" i="19"/>
  <c r="F182" i="19" s="1"/>
  <c r="H68" i="19"/>
  <c r="H183" i="19" s="1"/>
  <c r="F71" i="19"/>
  <c r="F186" i="19" s="1"/>
  <c r="H72" i="19"/>
  <c r="H187" i="19" s="1"/>
  <c r="J73" i="19"/>
  <c r="J188" i="19" s="1"/>
  <c r="F75" i="19"/>
  <c r="F190" i="19" s="1"/>
  <c r="G63" i="19"/>
  <c r="G178" i="19" s="1"/>
  <c r="I64" i="19"/>
  <c r="I179" i="19" s="1"/>
  <c r="E66" i="19"/>
  <c r="E181" i="19" s="1"/>
  <c r="G67" i="19"/>
  <c r="G182" i="19" s="1"/>
  <c r="I68" i="19"/>
  <c r="I183" i="19" s="1"/>
  <c r="E70" i="19"/>
  <c r="E185" i="19" s="1"/>
  <c r="G71" i="19"/>
  <c r="G186" i="19" s="1"/>
  <c r="I72" i="19"/>
  <c r="I187" i="19" s="1"/>
  <c r="E74" i="19"/>
  <c r="E189" i="19" s="1"/>
  <c r="G75" i="19"/>
  <c r="G190" i="19" s="1"/>
  <c r="H63" i="19"/>
  <c r="H178" i="19" s="1"/>
  <c r="F66" i="19"/>
  <c r="F181" i="19" s="1"/>
  <c r="H67" i="19"/>
  <c r="H182" i="19" s="1"/>
  <c r="F70" i="19"/>
  <c r="F185" i="19" s="1"/>
  <c r="H71" i="19"/>
  <c r="H186" i="19" s="1"/>
  <c r="J72" i="19"/>
  <c r="J187" i="19" s="1"/>
  <c r="F74" i="19"/>
  <c r="F189" i="19" s="1"/>
  <c r="H75" i="19"/>
  <c r="H190" i="19" s="1"/>
  <c r="F65" i="19"/>
  <c r="F180" i="19" s="1"/>
  <c r="H66" i="19"/>
  <c r="H181" i="19" s="1"/>
  <c r="F69" i="19"/>
  <c r="F184" i="19" s="1"/>
  <c r="H70" i="19"/>
  <c r="H185" i="19" s="1"/>
  <c r="J71" i="19"/>
  <c r="J186" i="19" s="1"/>
  <c r="F73" i="19"/>
  <c r="F188" i="19" s="1"/>
  <c r="H74" i="19"/>
  <c r="H189" i="19" s="1"/>
  <c r="J75" i="19"/>
  <c r="J190" i="19" s="1"/>
  <c r="I63" i="19"/>
  <c r="I178" i="19" s="1"/>
  <c r="E69" i="19"/>
  <c r="E184" i="19" s="1"/>
  <c r="G74" i="19"/>
  <c r="G189" i="19" s="1"/>
  <c r="D67" i="19"/>
  <c r="E64" i="19"/>
  <c r="E179" i="19" s="1"/>
  <c r="G69" i="19"/>
  <c r="G184" i="19" s="1"/>
  <c r="I74" i="19"/>
  <c r="I189" i="19" s="1"/>
  <c r="D71" i="19"/>
  <c r="E65" i="19"/>
  <c r="E180" i="19" s="1"/>
  <c r="G70" i="19"/>
  <c r="G185" i="19" s="1"/>
  <c r="I75" i="19"/>
  <c r="I190" i="19" s="1"/>
  <c r="D74" i="19"/>
  <c r="G65" i="19"/>
  <c r="G180" i="19" s="1"/>
  <c r="I70" i="19"/>
  <c r="I185" i="19" s="1"/>
  <c r="D75" i="19"/>
  <c r="I66" i="19"/>
  <c r="I181" i="19" s="1"/>
  <c r="E72" i="19"/>
  <c r="E187" i="19" s="1"/>
  <c r="G66" i="19"/>
  <c r="G181" i="19" s="1"/>
  <c r="I71" i="19"/>
  <c r="I186" i="19" s="1"/>
  <c r="I67" i="19"/>
  <c r="I182" i="19" s="1"/>
  <c r="E73" i="19"/>
  <c r="E188" i="19" s="1"/>
  <c r="E68" i="19"/>
  <c r="E183" i="19" s="1"/>
  <c r="G73" i="19"/>
  <c r="G188" i="19" s="1"/>
  <c r="D66" i="19"/>
  <c r="I70" i="2"/>
  <c r="I185" i="2" s="1"/>
  <c r="I75" i="2"/>
  <c r="I190" i="2" s="1"/>
  <c r="G70" i="2"/>
  <c r="G185" i="2" s="1"/>
  <c r="G71" i="12"/>
  <c r="G186" i="12" s="1"/>
  <c r="G63" i="15"/>
  <c r="G178" i="15" s="1"/>
  <c r="I64" i="15"/>
  <c r="I179" i="15" s="1"/>
  <c r="E66" i="15"/>
  <c r="E181" i="15" s="1"/>
  <c r="G67" i="15"/>
  <c r="G182" i="15" s="1"/>
  <c r="I68" i="15"/>
  <c r="I183" i="15" s="1"/>
  <c r="E70" i="15"/>
  <c r="E185" i="15" s="1"/>
  <c r="G71" i="15"/>
  <c r="G186" i="15" s="1"/>
  <c r="I72" i="15"/>
  <c r="I187" i="15" s="1"/>
  <c r="E74" i="15"/>
  <c r="E189" i="15" s="1"/>
  <c r="G75" i="15"/>
  <c r="G190" i="15" s="1"/>
  <c r="H63" i="15"/>
  <c r="H178" i="15" s="1"/>
  <c r="F66" i="15"/>
  <c r="F181" i="15" s="1"/>
  <c r="H67" i="15"/>
  <c r="H182" i="15" s="1"/>
  <c r="F70" i="15"/>
  <c r="F185" i="15" s="1"/>
  <c r="H71" i="15"/>
  <c r="H186" i="15" s="1"/>
  <c r="J72" i="15"/>
  <c r="J187" i="15" s="1"/>
  <c r="F74" i="15"/>
  <c r="F189" i="15" s="1"/>
  <c r="H75" i="15"/>
  <c r="H190" i="15" s="1"/>
  <c r="I63" i="15"/>
  <c r="I178" i="15" s="1"/>
  <c r="E65" i="15"/>
  <c r="E180" i="15" s="1"/>
  <c r="G66" i="15"/>
  <c r="G181" i="15" s="1"/>
  <c r="I67" i="15"/>
  <c r="I182" i="15" s="1"/>
  <c r="E69" i="15"/>
  <c r="E184" i="15" s="1"/>
  <c r="G70" i="15"/>
  <c r="G185" i="15" s="1"/>
  <c r="I71" i="15"/>
  <c r="I186" i="15" s="1"/>
  <c r="E73" i="15"/>
  <c r="E188" i="15" s="1"/>
  <c r="G74" i="15"/>
  <c r="G189" i="15" s="1"/>
  <c r="I75" i="15"/>
  <c r="I190" i="15" s="1"/>
  <c r="F65" i="15"/>
  <c r="F180" i="15" s="1"/>
  <c r="H66" i="15"/>
  <c r="H181" i="15" s="1"/>
  <c r="F69" i="15"/>
  <c r="F184" i="15" s="1"/>
  <c r="H70" i="15"/>
  <c r="H185" i="15" s="1"/>
  <c r="J71" i="15"/>
  <c r="J186" i="15" s="1"/>
  <c r="F73" i="15"/>
  <c r="F188" i="15" s="1"/>
  <c r="H74" i="15"/>
  <c r="H189" i="15" s="1"/>
  <c r="J75" i="15"/>
  <c r="J190" i="15" s="1"/>
  <c r="E64" i="15"/>
  <c r="E179" i="15" s="1"/>
  <c r="G65" i="15"/>
  <c r="G180" i="15" s="1"/>
  <c r="I66" i="15"/>
  <c r="I181" i="15" s="1"/>
  <c r="E68" i="15"/>
  <c r="E183" i="15" s="1"/>
  <c r="G69" i="15"/>
  <c r="G184" i="15" s="1"/>
  <c r="I70" i="15"/>
  <c r="I185" i="15" s="1"/>
  <c r="E72" i="15"/>
  <c r="E187" i="15" s="1"/>
  <c r="G73" i="15"/>
  <c r="G188" i="15" s="1"/>
  <c r="I74" i="15"/>
  <c r="I189" i="15" s="1"/>
  <c r="E63" i="15"/>
  <c r="E178" i="15" s="1"/>
  <c r="G64" i="15"/>
  <c r="G179" i="15" s="1"/>
  <c r="H65" i="15"/>
  <c r="H180" i="15" s="1"/>
  <c r="H68" i="15"/>
  <c r="H183" i="15" s="1"/>
  <c r="G72" i="15"/>
  <c r="G187" i="15" s="1"/>
  <c r="I65" i="15"/>
  <c r="I180" i="15" s="1"/>
  <c r="H69" i="15"/>
  <c r="H184" i="15" s="1"/>
  <c r="H72" i="15"/>
  <c r="H187" i="15" s="1"/>
  <c r="I69" i="15"/>
  <c r="I184" i="15" s="1"/>
  <c r="H73" i="15"/>
  <c r="H188" i="15" s="1"/>
  <c r="I73" i="15"/>
  <c r="I188" i="15" s="1"/>
  <c r="E67" i="15"/>
  <c r="E182" i="15" s="1"/>
  <c r="J70" i="15"/>
  <c r="J185" i="15" s="1"/>
  <c r="J73" i="15"/>
  <c r="J188" i="15" s="1"/>
  <c r="F64" i="15"/>
  <c r="F179" i="15" s="1"/>
  <c r="F68" i="15"/>
  <c r="F183" i="15" s="1"/>
  <c r="F71" i="15"/>
  <c r="F186" i="15" s="1"/>
  <c r="E75" i="15"/>
  <c r="E190" i="15" s="1"/>
  <c r="F63" i="20"/>
  <c r="F178" i="20" s="1"/>
  <c r="H64" i="20"/>
  <c r="H179" i="20" s="1"/>
  <c r="F67" i="20"/>
  <c r="F182" i="20" s="1"/>
  <c r="H68" i="20"/>
  <c r="H183" i="20" s="1"/>
  <c r="F71" i="20"/>
  <c r="F186" i="20" s="1"/>
  <c r="H72" i="20"/>
  <c r="H187" i="20" s="1"/>
  <c r="J73" i="20"/>
  <c r="J188" i="20" s="1"/>
  <c r="F75" i="20"/>
  <c r="F190" i="20" s="1"/>
  <c r="G63" i="20"/>
  <c r="G178" i="20" s="1"/>
  <c r="I64" i="20"/>
  <c r="I179" i="20" s="1"/>
  <c r="E66" i="20"/>
  <c r="E181" i="20" s="1"/>
  <c r="G67" i="20"/>
  <c r="G182" i="20" s="1"/>
  <c r="I68" i="20"/>
  <c r="I183" i="20" s="1"/>
  <c r="E70" i="20"/>
  <c r="E185" i="20" s="1"/>
  <c r="G71" i="20"/>
  <c r="G186" i="20" s="1"/>
  <c r="I72" i="20"/>
  <c r="I187" i="20" s="1"/>
  <c r="E74" i="20"/>
  <c r="E189" i="20" s="1"/>
  <c r="G75" i="20"/>
  <c r="G190" i="20" s="1"/>
  <c r="H63" i="20"/>
  <c r="H178" i="20" s="1"/>
  <c r="F66" i="20"/>
  <c r="F181" i="20" s="1"/>
  <c r="H67" i="20"/>
  <c r="H182" i="20" s="1"/>
  <c r="F70" i="20"/>
  <c r="F185" i="20" s="1"/>
  <c r="H71" i="20"/>
  <c r="H186" i="20" s="1"/>
  <c r="J72" i="20"/>
  <c r="J187" i="20" s="1"/>
  <c r="F74" i="20"/>
  <c r="F189" i="20" s="1"/>
  <c r="H75" i="20"/>
  <c r="H190" i="20" s="1"/>
  <c r="I63" i="20"/>
  <c r="I178" i="20" s="1"/>
  <c r="E65" i="20"/>
  <c r="E180" i="20" s="1"/>
  <c r="G66" i="20"/>
  <c r="G181" i="20" s="1"/>
  <c r="I67" i="20"/>
  <c r="I182" i="20" s="1"/>
  <c r="E69" i="20"/>
  <c r="E184" i="20" s="1"/>
  <c r="G70" i="20"/>
  <c r="G185" i="20" s="1"/>
  <c r="I71" i="20"/>
  <c r="I186" i="20" s="1"/>
  <c r="E73" i="20"/>
  <c r="E188" i="20" s="1"/>
  <c r="G74" i="20"/>
  <c r="G189" i="20" s="1"/>
  <c r="I75" i="20"/>
  <c r="I190" i="20" s="1"/>
  <c r="F65" i="20"/>
  <c r="F180" i="20" s="1"/>
  <c r="H66" i="20"/>
  <c r="H181" i="20" s="1"/>
  <c r="F69" i="20"/>
  <c r="F184" i="20" s="1"/>
  <c r="H70" i="20"/>
  <c r="H185" i="20" s="1"/>
  <c r="J71" i="20"/>
  <c r="J186" i="20" s="1"/>
  <c r="F73" i="20"/>
  <c r="F188" i="20" s="1"/>
  <c r="H74" i="20"/>
  <c r="H189" i="20" s="1"/>
  <c r="J75" i="20"/>
  <c r="J190" i="20" s="1"/>
  <c r="F64" i="20"/>
  <c r="F179" i="20" s="1"/>
  <c r="H65" i="20"/>
  <c r="H180" i="20" s="1"/>
  <c r="F68" i="20"/>
  <c r="F183" i="20" s="1"/>
  <c r="H69" i="20"/>
  <c r="H184" i="20" s="1"/>
  <c r="J70" i="20"/>
  <c r="J185" i="20" s="1"/>
  <c r="F72" i="20"/>
  <c r="F187" i="20" s="1"/>
  <c r="H73" i="20"/>
  <c r="H188" i="20" s="1"/>
  <c r="J74" i="20"/>
  <c r="J189" i="20" s="1"/>
  <c r="D71" i="20"/>
  <c r="H75" i="23"/>
  <c r="H190" i="23" s="1"/>
  <c r="F74" i="23"/>
  <c r="F189" i="23" s="1"/>
  <c r="J72" i="23"/>
  <c r="J187" i="23" s="1"/>
  <c r="H71" i="23"/>
  <c r="H186" i="23" s="1"/>
  <c r="F70" i="23"/>
  <c r="F185" i="23" s="1"/>
  <c r="H67" i="23"/>
  <c r="H182" i="23" s="1"/>
  <c r="F66" i="23"/>
  <c r="F181" i="23" s="1"/>
  <c r="H63" i="23"/>
  <c r="H178" i="23" s="1"/>
  <c r="I70" i="20"/>
  <c r="I185" i="20" s="1"/>
  <c r="G65" i="20"/>
  <c r="G180" i="20" s="1"/>
  <c r="G75" i="18"/>
  <c r="G190" i="18" s="1"/>
  <c r="E70" i="18"/>
  <c r="E185" i="18" s="1"/>
  <c r="I64" i="18"/>
  <c r="I179" i="18" s="1"/>
  <c r="G72" i="17"/>
  <c r="G187" i="17" s="1"/>
  <c r="E67" i="17"/>
  <c r="E182" i="17" s="1"/>
  <c r="I74" i="16"/>
  <c r="G69" i="16"/>
  <c r="E71" i="15"/>
  <c r="E186" i="15" s="1"/>
  <c r="F74" i="9"/>
  <c r="F189" i="9" s="1"/>
  <c r="D67" i="20"/>
  <c r="F75" i="23"/>
  <c r="F190" i="23" s="1"/>
  <c r="J73" i="23"/>
  <c r="J188" i="23" s="1"/>
  <c r="H72" i="23"/>
  <c r="H187" i="23" s="1"/>
  <c r="F71" i="23"/>
  <c r="F186" i="23" s="1"/>
  <c r="H68" i="23"/>
  <c r="H183" i="23" s="1"/>
  <c r="F67" i="23"/>
  <c r="F182" i="23" s="1"/>
  <c r="H64" i="23"/>
  <c r="H179" i="23" s="1"/>
  <c r="F63" i="23"/>
  <c r="F178" i="23" s="1"/>
  <c r="I74" i="20"/>
  <c r="I189" i="20" s="1"/>
  <c r="G69" i="20"/>
  <c r="G184" i="20" s="1"/>
  <c r="E64" i="20"/>
  <c r="E179" i="20" s="1"/>
  <c r="E74" i="18"/>
  <c r="E189" i="18" s="1"/>
  <c r="I68" i="18"/>
  <c r="I183" i="18" s="1"/>
  <c r="G63" i="18"/>
  <c r="G178" i="18" s="1"/>
  <c r="E71" i="17"/>
  <c r="E186" i="17" s="1"/>
  <c r="I65" i="17"/>
  <c r="I180" i="17" s="1"/>
  <c r="G73" i="16"/>
  <c r="F67" i="15"/>
  <c r="F182" i="15" s="1"/>
  <c r="F73" i="13"/>
  <c r="I73" i="11"/>
  <c r="H74" i="13"/>
  <c r="J75" i="11"/>
  <c r="E63" i="4"/>
  <c r="E178" i="4" s="1"/>
  <c r="G64" i="4"/>
  <c r="G179" i="4" s="1"/>
  <c r="I65" i="4"/>
  <c r="I180" i="4" s="1"/>
  <c r="E67" i="4"/>
  <c r="E182" i="4" s="1"/>
  <c r="G68" i="4"/>
  <c r="G183" i="4" s="1"/>
  <c r="I69" i="4"/>
  <c r="I184" i="4" s="1"/>
  <c r="E71" i="4"/>
  <c r="E186" i="4" s="1"/>
  <c r="G72" i="4"/>
  <c r="G187" i="4" s="1"/>
  <c r="I73" i="4"/>
  <c r="I188" i="4" s="1"/>
  <c r="E75" i="4"/>
  <c r="E190" i="4" s="1"/>
  <c r="F63" i="4"/>
  <c r="F178" i="4" s="1"/>
  <c r="H64" i="4"/>
  <c r="H179" i="4" s="1"/>
  <c r="F67" i="4"/>
  <c r="F182" i="4" s="1"/>
  <c r="H68" i="4"/>
  <c r="H183" i="4" s="1"/>
  <c r="F71" i="4"/>
  <c r="F186" i="4" s="1"/>
  <c r="H72" i="4"/>
  <c r="H187" i="4" s="1"/>
  <c r="J73" i="4"/>
  <c r="J188" i="4" s="1"/>
  <c r="F75" i="4"/>
  <c r="F190" i="4" s="1"/>
  <c r="G63" i="4"/>
  <c r="G178" i="4" s="1"/>
  <c r="I64" i="4"/>
  <c r="I179" i="4" s="1"/>
  <c r="E66" i="4"/>
  <c r="E181" i="4" s="1"/>
  <c r="G67" i="4"/>
  <c r="G182" i="4" s="1"/>
  <c r="I68" i="4"/>
  <c r="I183" i="4" s="1"/>
  <c r="E70" i="4"/>
  <c r="E185" i="4" s="1"/>
  <c r="G71" i="4"/>
  <c r="G186" i="4" s="1"/>
  <c r="I72" i="4"/>
  <c r="I187" i="4" s="1"/>
  <c r="E74" i="4"/>
  <c r="E189" i="4" s="1"/>
  <c r="G75" i="4"/>
  <c r="G190" i="4" s="1"/>
  <c r="I63" i="4"/>
  <c r="I178" i="4" s="1"/>
  <c r="E65" i="4"/>
  <c r="E180" i="4" s="1"/>
  <c r="G66" i="4"/>
  <c r="G181" i="4" s="1"/>
  <c r="I67" i="4"/>
  <c r="I182" i="4" s="1"/>
  <c r="E69" i="4"/>
  <c r="E184" i="4" s="1"/>
  <c r="G70" i="4"/>
  <c r="G185" i="4" s="1"/>
  <c r="I71" i="4"/>
  <c r="I186" i="4" s="1"/>
  <c r="E73" i="4"/>
  <c r="E188" i="4" s="1"/>
  <c r="G74" i="4"/>
  <c r="G189" i="4" s="1"/>
  <c r="I75" i="4"/>
  <c r="I190" i="4" s="1"/>
  <c r="F65" i="4"/>
  <c r="F180" i="4" s="1"/>
  <c r="H66" i="4"/>
  <c r="H181" i="4" s="1"/>
  <c r="F69" i="4"/>
  <c r="F184" i="4" s="1"/>
  <c r="H70" i="4"/>
  <c r="H185" i="4" s="1"/>
  <c r="J71" i="4"/>
  <c r="J186" i="4" s="1"/>
  <c r="F73" i="4"/>
  <c r="F188" i="4" s="1"/>
  <c r="H74" i="4"/>
  <c r="H189" i="4" s="1"/>
  <c r="J75" i="4"/>
  <c r="J190" i="4" s="1"/>
  <c r="H63" i="4"/>
  <c r="H178" i="4" s="1"/>
  <c r="I70" i="4"/>
  <c r="I185" i="4" s="1"/>
  <c r="F74" i="4"/>
  <c r="F189" i="4" s="1"/>
  <c r="E64" i="4"/>
  <c r="E179" i="4" s="1"/>
  <c r="H67" i="4"/>
  <c r="H182" i="4" s="1"/>
  <c r="J70" i="4"/>
  <c r="J185" i="4" s="1"/>
  <c r="I74" i="4"/>
  <c r="I189" i="4" s="1"/>
  <c r="F64" i="4"/>
  <c r="F179" i="4" s="1"/>
  <c r="E68" i="4"/>
  <c r="E183" i="4" s="1"/>
  <c r="H71" i="4"/>
  <c r="H186" i="4" s="1"/>
  <c r="J74" i="4"/>
  <c r="J189" i="4" s="1"/>
  <c r="F68" i="4"/>
  <c r="F183" i="4" s="1"/>
  <c r="E72" i="4"/>
  <c r="E187" i="4" s="1"/>
  <c r="H75" i="4"/>
  <c r="H190" i="4" s="1"/>
  <c r="G65" i="4"/>
  <c r="G180" i="4" s="1"/>
  <c r="F72" i="4"/>
  <c r="F187" i="4" s="1"/>
  <c r="F66" i="4"/>
  <c r="F181" i="4" s="1"/>
  <c r="H69" i="4"/>
  <c r="H184" i="4" s="1"/>
  <c r="G73" i="4"/>
  <c r="G188" i="4" s="1"/>
  <c r="H65" i="4"/>
  <c r="H180" i="4" s="1"/>
  <c r="I66" i="4"/>
  <c r="I181" i="4" s="1"/>
  <c r="G69" i="4"/>
  <c r="G184" i="4" s="1"/>
  <c r="F70" i="4"/>
  <c r="F185" i="4" s="1"/>
  <c r="J72" i="4"/>
  <c r="J187" i="4" s="1"/>
  <c r="G63" i="9"/>
  <c r="G178" i="9" s="1"/>
  <c r="I64" i="9"/>
  <c r="I179" i="9" s="1"/>
  <c r="E66" i="9"/>
  <c r="E181" i="9" s="1"/>
  <c r="G67" i="9"/>
  <c r="G182" i="9" s="1"/>
  <c r="I68" i="9"/>
  <c r="I183" i="9" s="1"/>
  <c r="E70" i="9"/>
  <c r="E185" i="9" s="1"/>
  <c r="G71" i="9"/>
  <c r="G186" i="9" s="1"/>
  <c r="I72" i="9"/>
  <c r="I187" i="9" s="1"/>
  <c r="E74" i="9"/>
  <c r="E189" i="9" s="1"/>
  <c r="G75" i="9"/>
  <c r="G190" i="9" s="1"/>
  <c r="E64" i="9"/>
  <c r="E179" i="9" s="1"/>
  <c r="G65" i="9"/>
  <c r="G180" i="9" s="1"/>
  <c r="I66" i="9"/>
  <c r="I181" i="9" s="1"/>
  <c r="E68" i="9"/>
  <c r="E183" i="9" s="1"/>
  <c r="G69" i="9"/>
  <c r="G184" i="9" s="1"/>
  <c r="I70" i="9"/>
  <c r="I185" i="9" s="1"/>
  <c r="E72" i="9"/>
  <c r="E187" i="9" s="1"/>
  <c r="G73" i="9"/>
  <c r="G188" i="9" s="1"/>
  <c r="I74" i="9"/>
  <c r="I189" i="9" s="1"/>
  <c r="F64" i="9"/>
  <c r="F179" i="9" s="1"/>
  <c r="H65" i="9"/>
  <c r="H180" i="9" s="1"/>
  <c r="F68" i="9"/>
  <c r="F183" i="9" s="1"/>
  <c r="H69" i="9"/>
  <c r="H184" i="9" s="1"/>
  <c r="J70" i="9"/>
  <c r="J185" i="9" s="1"/>
  <c r="F72" i="9"/>
  <c r="F187" i="9" s="1"/>
  <c r="H73" i="9"/>
  <c r="H188" i="9" s="1"/>
  <c r="J74" i="9"/>
  <c r="J189" i="9" s="1"/>
  <c r="I63" i="9"/>
  <c r="I178" i="9" s="1"/>
  <c r="F70" i="9"/>
  <c r="F185" i="9" s="1"/>
  <c r="G72" i="9"/>
  <c r="G187" i="9" s="1"/>
  <c r="G74" i="9"/>
  <c r="G189" i="9" s="1"/>
  <c r="F66" i="9"/>
  <c r="F181" i="9" s="1"/>
  <c r="G68" i="9"/>
  <c r="G183" i="9" s="1"/>
  <c r="G70" i="9"/>
  <c r="G185" i="9" s="1"/>
  <c r="H72" i="9"/>
  <c r="H187" i="9" s="1"/>
  <c r="H74" i="9"/>
  <c r="H189" i="9" s="1"/>
  <c r="G64" i="9"/>
  <c r="G179" i="9" s="1"/>
  <c r="G66" i="9"/>
  <c r="G181" i="9" s="1"/>
  <c r="H68" i="9"/>
  <c r="H183" i="9" s="1"/>
  <c r="H70" i="9"/>
  <c r="H185" i="9" s="1"/>
  <c r="J72" i="9"/>
  <c r="J187" i="9" s="1"/>
  <c r="E75" i="9"/>
  <c r="E190" i="9" s="1"/>
  <c r="H64" i="9"/>
  <c r="H179" i="9" s="1"/>
  <c r="H66" i="9"/>
  <c r="H181" i="9" s="1"/>
  <c r="E71" i="9"/>
  <c r="E186" i="9" s="1"/>
  <c r="E73" i="9"/>
  <c r="E188" i="9" s="1"/>
  <c r="F75" i="9"/>
  <c r="F190" i="9" s="1"/>
  <c r="E67" i="9"/>
  <c r="E182" i="9" s="1"/>
  <c r="E69" i="9"/>
  <c r="E184" i="9" s="1"/>
  <c r="F71" i="9"/>
  <c r="F186" i="9" s="1"/>
  <c r="F73" i="9"/>
  <c r="F188" i="9" s="1"/>
  <c r="H75" i="9"/>
  <c r="H190" i="9" s="1"/>
  <c r="F63" i="9"/>
  <c r="F178" i="9" s="1"/>
  <c r="F65" i="9"/>
  <c r="F180" i="9" s="1"/>
  <c r="H67" i="9"/>
  <c r="H182" i="9" s="1"/>
  <c r="I69" i="9"/>
  <c r="I184" i="9" s="1"/>
  <c r="I71" i="9"/>
  <c r="I186" i="9" s="1"/>
  <c r="J73" i="9"/>
  <c r="J188" i="9" s="1"/>
  <c r="J75" i="9"/>
  <c r="J190" i="9" s="1"/>
  <c r="F69" i="9"/>
  <c r="F184" i="9" s="1"/>
  <c r="E63" i="9"/>
  <c r="E178" i="9" s="1"/>
  <c r="H71" i="9"/>
  <c r="H186" i="9" s="1"/>
  <c r="H63" i="9"/>
  <c r="H178" i="9" s="1"/>
  <c r="J71" i="9"/>
  <c r="J186" i="9" s="1"/>
  <c r="E65" i="9"/>
  <c r="E180" i="9" s="1"/>
  <c r="I73" i="9"/>
  <c r="I188" i="9" s="1"/>
  <c r="F67" i="9"/>
  <c r="F182" i="9" s="1"/>
  <c r="I75" i="9"/>
  <c r="I190" i="9" s="1"/>
  <c r="I63" i="10"/>
  <c r="E65" i="10"/>
  <c r="G66" i="10"/>
  <c r="I67" i="10"/>
  <c r="E69" i="10"/>
  <c r="G70" i="10"/>
  <c r="I71" i="10"/>
  <c r="E73" i="10"/>
  <c r="G74" i="10"/>
  <c r="I75" i="10"/>
  <c r="E63" i="10"/>
  <c r="G64" i="10"/>
  <c r="I65" i="10"/>
  <c r="E67" i="10"/>
  <c r="G68" i="10"/>
  <c r="I69" i="10"/>
  <c r="E71" i="10"/>
  <c r="G72" i="10"/>
  <c r="I73" i="10"/>
  <c r="E75" i="10"/>
  <c r="F63" i="10"/>
  <c r="H64" i="10"/>
  <c r="J65" i="10"/>
  <c r="F67" i="10"/>
  <c r="H68" i="10"/>
  <c r="J69" i="10"/>
  <c r="F71" i="10"/>
  <c r="H72" i="10"/>
  <c r="J73" i="10"/>
  <c r="F75" i="10"/>
  <c r="H63" i="10"/>
  <c r="H65" i="10"/>
  <c r="J67" i="10"/>
  <c r="E70" i="10"/>
  <c r="E72" i="10"/>
  <c r="F74" i="10"/>
  <c r="J63" i="10"/>
  <c r="E66" i="10"/>
  <c r="E68" i="10"/>
  <c r="F70" i="10"/>
  <c r="F72" i="10"/>
  <c r="H74" i="10"/>
  <c r="E64" i="10"/>
  <c r="F66" i="10"/>
  <c r="F68" i="10"/>
  <c r="H70" i="10"/>
  <c r="I72" i="10"/>
  <c r="I74" i="10"/>
  <c r="F64" i="10"/>
  <c r="H66" i="10"/>
  <c r="I68" i="10"/>
  <c r="I70" i="10"/>
  <c r="J72" i="10"/>
  <c r="J74" i="10"/>
  <c r="I64" i="10"/>
  <c r="I66" i="10"/>
  <c r="J68" i="10"/>
  <c r="J70" i="10"/>
  <c r="F73" i="10"/>
  <c r="G75" i="10"/>
  <c r="F65" i="10"/>
  <c r="G67" i="10"/>
  <c r="G69" i="10"/>
  <c r="H71" i="10"/>
  <c r="H73" i="10"/>
  <c r="J75" i="10"/>
  <c r="J64" i="10"/>
  <c r="G73" i="10"/>
  <c r="G65" i="10"/>
  <c r="E74" i="10"/>
  <c r="J66" i="10"/>
  <c r="H75" i="10"/>
  <c r="H67" i="10"/>
  <c r="F69" i="10"/>
  <c r="G71" i="10"/>
  <c r="D70" i="16"/>
  <c r="I63" i="16"/>
  <c r="E65" i="16"/>
  <c r="G66" i="16"/>
  <c r="I67" i="16"/>
  <c r="E64" i="16"/>
  <c r="G65" i="16"/>
  <c r="I66" i="16"/>
  <c r="E68" i="16"/>
  <c r="F64" i="16"/>
  <c r="H65" i="16"/>
  <c r="J66" i="16"/>
  <c r="F68" i="16"/>
  <c r="E63" i="16"/>
  <c r="G64" i="16"/>
  <c r="I65" i="16"/>
  <c r="E67" i="16"/>
  <c r="G68" i="16"/>
  <c r="F63" i="16"/>
  <c r="J65" i="16"/>
  <c r="H68" i="16"/>
  <c r="J69" i="16"/>
  <c r="F71" i="16"/>
  <c r="H72" i="16"/>
  <c r="J73" i="16"/>
  <c r="F75" i="16"/>
  <c r="G63" i="16"/>
  <c r="E66" i="16"/>
  <c r="I68" i="16"/>
  <c r="E70" i="16"/>
  <c r="G71" i="16"/>
  <c r="I72" i="16"/>
  <c r="E74" i="16"/>
  <c r="G75" i="16"/>
  <c r="H63" i="16"/>
  <c r="F66" i="16"/>
  <c r="J68" i="16"/>
  <c r="F70" i="16"/>
  <c r="H71" i="16"/>
  <c r="J72" i="16"/>
  <c r="F74" i="16"/>
  <c r="H75" i="16"/>
  <c r="J63" i="16"/>
  <c r="H66" i="16"/>
  <c r="E69" i="16"/>
  <c r="G70" i="16"/>
  <c r="I71" i="16"/>
  <c r="E73" i="16"/>
  <c r="G74" i="16"/>
  <c r="I75" i="16"/>
  <c r="H64" i="16"/>
  <c r="F67" i="16"/>
  <c r="F69" i="16"/>
  <c r="H70" i="16"/>
  <c r="J71" i="16"/>
  <c r="F73" i="16"/>
  <c r="H74" i="16"/>
  <c r="J75" i="16"/>
  <c r="J64" i="16"/>
  <c r="H67" i="16"/>
  <c r="H69" i="16"/>
  <c r="J70" i="16"/>
  <c r="F72" i="16"/>
  <c r="H73" i="16"/>
  <c r="J74" i="16"/>
  <c r="E75" i="23"/>
  <c r="E190" i="23" s="1"/>
  <c r="I73" i="23"/>
  <c r="I188" i="23" s="1"/>
  <c r="G72" i="23"/>
  <c r="G187" i="23" s="1"/>
  <c r="E71" i="23"/>
  <c r="E186" i="23" s="1"/>
  <c r="I69" i="23"/>
  <c r="I184" i="23" s="1"/>
  <c r="G68" i="23"/>
  <c r="G183" i="23" s="1"/>
  <c r="E67" i="23"/>
  <c r="E182" i="23" s="1"/>
  <c r="I65" i="23"/>
  <c r="I180" i="23" s="1"/>
  <c r="G64" i="23"/>
  <c r="G179" i="23" s="1"/>
  <c r="E63" i="23"/>
  <c r="E178" i="23" s="1"/>
  <c r="I73" i="20"/>
  <c r="I188" i="20" s="1"/>
  <c r="G68" i="20"/>
  <c r="G183" i="20" s="1"/>
  <c r="E63" i="20"/>
  <c r="E178" i="20" s="1"/>
  <c r="E73" i="18"/>
  <c r="E188" i="18" s="1"/>
  <c r="I67" i="18"/>
  <c r="I182" i="18" s="1"/>
  <c r="G75" i="17"/>
  <c r="G190" i="17" s="1"/>
  <c r="E70" i="17"/>
  <c r="E185" i="17" s="1"/>
  <c r="I64" i="17"/>
  <c r="I179" i="17" s="1"/>
  <c r="G72" i="16"/>
  <c r="F65" i="16"/>
  <c r="H64" i="15"/>
  <c r="H179" i="15" s="1"/>
  <c r="F69" i="13"/>
  <c r="F67" i="11"/>
  <c r="F182" i="11" s="1"/>
  <c r="J74" i="23"/>
  <c r="J189" i="23" s="1"/>
  <c r="H73" i="23"/>
  <c r="H188" i="23" s="1"/>
  <c r="F72" i="23"/>
  <c r="F187" i="23" s="1"/>
  <c r="J70" i="23"/>
  <c r="J185" i="23" s="1"/>
  <c r="H69" i="23"/>
  <c r="H184" i="23" s="1"/>
  <c r="F68" i="23"/>
  <c r="F183" i="23" s="1"/>
  <c r="H65" i="23"/>
  <c r="H180" i="23" s="1"/>
  <c r="F64" i="23"/>
  <c r="F179" i="23" s="1"/>
  <c r="G73" i="20"/>
  <c r="G188" i="20" s="1"/>
  <c r="E68" i="20"/>
  <c r="E183" i="20" s="1"/>
  <c r="I72" i="18"/>
  <c r="I187" i="18" s="1"/>
  <c r="E75" i="17"/>
  <c r="E190" i="17" s="1"/>
  <c r="I69" i="17"/>
  <c r="I184" i="17" s="1"/>
  <c r="E72" i="16"/>
  <c r="I64" i="16"/>
  <c r="F63" i="15"/>
  <c r="F178" i="15" s="1"/>
  <c r="E64" i="11"/>
  <c r="E179" i="11" s="1"/>
  <c r="G65" i="11"/>
  <c r="G180" i="11" s="1"/>
  <c r="I66" i="11"/>
  <c r="E68" i="11"/>
  <c r="E183" i="11" s="1"/>
  <c r="G69" i="11"/>
  <c r="G184" i="11" s="1"/>
  <c r="I70" i="11"/>
  <c r="E72" i="11"/>
  <c r="E187" i="11" s="1"/>
  <c r="G73" i="11"/>
  <c r="G188" i="11" s="1"/>
  <c r="I74" i="11"/>
  <c r="G63" i="11"/>
  <c r="G178" i="11" s="1"/>
  <c r="I64" i="11"/>
  <c r="E66" i="11"/>
  <c r="E181" i="11" s="1"/>
  <c r="G67" i="11"/>
  <c r="G182" i="11" s="1"/>
  <c r="I68" i="11"/>
  <c r="E70" i="11"/>
  <c r="E185" i="11" s="1"/>
  <c r="G71" i="11"/>
  <c r="G186" i="11" s="1"/>
  <c r="I72" i="11"/>
  <c r="E74" i="11"/>
  <c r="E189" i="11" s="1"/>
  <c r="G75" i="11"/>
  <c r="G190" i="11" s="1"/>
  <c r="H63" i="11"/>
  <c r="H178" i="11" s="1"/>
  <c r="F66" i="11"/>
  <c r="F181" i="11" s="1"/>
  <c r="H67" i="11"/>
  <c r="H182" i="11" s="1"/>
  <c r="F70" i="11"/>
  <c r="F185" i="11" s="1"/>
  <c r="H71" i="11"/>
  <c r="H186" i="11" s="1"/>
  <c r="J72" i="11"/>
  <c r="F74" i="11"/>
  <c r="F189" i="11" s="1"/>
  <c r="H75" i="11"/>
  <c r="H190" i="11" s="1"/>
  <c r="F63" i="11"/>
  <c r="F178" i="11" s="1"/>
  <c r="H65" i="11"/>
  <c r="H180" i="11" s="1"/>
  <c r="I67" i="11"/>
  <c r="I69" i="11"/>
  <c r="J71" i="11"/>
  <c r="J73" i="11"/>
  <c r="I63" i="11"/>
  <c r="I65" i="11"/>
  <c r="F72" i="11"/>
  <c r="F187" i="11" s="1"/>
  <c r="G74" i="11"/>
  <c r="G189" i="11" s="1"/>
  <c r="F68" i="11"/>
  <c r="F183" i="11" s="1"/>
  <c r="G70" i="11"/>
  <c r="G185" i="11" s="1"/>
  <c r="G72" i="11"/>
  <c r="G187" i="11" s="1"/>
  <c r="H74" i="11"/>
  <c r="H189" i="11" s="1"/>
  <c r="F64" i="11"/>
  <c r="F179" i="11" s="1"/>
  <c r="G66" i="11"/>
  <c r="G181" i="11" s="1"/>
  <c r="G68" i="11"/>
  <c r="G183" i="11" s="1"/>
  <c r="H70" i="11"/>
  <c r="H185" i="11" s="1"/>
  <c r="H72" i="11"/>
  <c r="H187" i="11" s="1"/>
  <c r="J74" i="11"/>
  <c r="G64" i="11"/>
  <c r="G179" i="11" s="1"/>
  <c r="H66" i="11"/>
  <c r="H181" i="11" s="1"/>
  <c r="H68" i="11"/>
  <c r="H183" i="11" s="1"/>
  <c r="J70" i="11"/>
  <c r="E73" i="11"/>
  <c r="E188" i="11" s="1"/>
  <c r="E75" i="11"/>
  <c r="E190" i="11" s="1"/>
  <c r="E65" i="11"/>
  <c r="E180" i="11" s="1"/>
  <c r="E67" i="11"/>
  <c r="E182" i="11" s="1"/>
  <c r="F69" i="11"/>
  <c r="F184" i="11" s="1"/>
  <c r="F71" i="11"/>
  <c r="F186" i="11" s="1"/>
  <c r="H73" i="11"/>
  <c r="H188" i="11" s="1"/>
  <c r="I75" i="11"/>
  <c r="E69" i="11"/>
  <c r="E184" i="11" s="1"/>
  <c r="H69" i="11"/>
  <c r="H184" i="11" s="1"/>
  <c r="E71" i="11"/>
  <c r="E186" i="11" s="1"/>
  <c r="E63" i="11"/>
  <c r="E178" i="11" s="1"/>
  <c r="I71" i="11"/>
  <c r="H64" i="11"/>
  <c r="H179" i="11" s="1"/>
  <c r="F73" i="11"/>
  <c r="F188" i="11" s="1"/>
  <c r="F75" i="11"/>
  <c r="F190" i="11" s="1"/>
  <c r="E63" i="12"/>
  <c r="E178" i="12" s="1"/>
  <c r="G64" i="12"/>
  <c r="G179" i="12" s="1"/>
  <c r="I65" i="12"/>
  <c r="I180" i="12" s="1"/>
  <c r="E67" i="12"/>
  <c r="E182" i="12" s="1"/>
  <c r="G68" i="12"/>
  <c r="G183" i="12" s="1"/>
  <c r="I69" i="12"/>
  <c r="I184" i="12" s="1"/>
  <c r="E71" i="12"/>
  <c r="E186" i="12" s="1"/>
  <c r="I63" i="12"/>
  <c r="I178" i="12" s="1"/>
  <c r="E65" i="12"/>
  <c r="E180" i="12" s="1"/>
  <c r="G66" i="12"/>
  <c r="G181" i="12" s="1"/>
  <c r="I67" i="12"/>
  <c r="I182" i="12" s="1"/>
  <c r="E69" i="12"/>
  <c r="E184" i="12" s="1"/>
  <c r="G70" i="12"/>
  <c r="G185" i="12" s="1"/>
  <c r="I71" i="12"/>
  <c r="I186" i="12" s="1"/>
  <c r="F65" i="12"/>
  <c r="F180" i="12" s="1"/>
  <c r="H66" i="12"/>
  <c r="H181" i="12" s="1"/>
  <c r="F69" i="12"/>
  <c r="F184" i="12" s="1"/>
  <c r="H70" i="12"/>
  <c r="H185" i="12" s="1"/>
  <c r="F63" i="12"/>
  <c r="F178" i="12" s="1"/>
  <c r="G65" i="12"/>
  <c r="G180" i="12" s="1"/>
  <c r="G67" i="12"/>
  <c r="G182" i="12" s="1"/>
  <c r="H69" i="12"/>
  <c r="H184" i="12" s="1"/>
  <c r="H71" i="12"/>
  <c r="H186" i="12" s="1"/>
  <c r="E73" i="12"/>
  <c r="E188" i="12" s="1"/>
  <c r="G74" i="12"/>
  <c r="G189" i="12" s="1"/>
  <c r="I75" i="12"/>
  <c r="I190" i="12" s="1"/>
  <c r="G63" i="12"/>
  <c r="G178" i="12" s="1"/>
  <c r="H65" i="12"/>
  <c r="H180" i="12" s="1"/>
  <c r="H67" i="12"/>
  <c r="H182" i="12" s="1"/>
  <c r="J71" i="12"/>
  <c r="J186" i="12" s="1"/>
  <c r="F73" i="12"/>
  <c r="F188" i="12" s="1"/>
  <c r="H74" i="12"/>
  <c r="H189" i="12" s="1"/>
  <c r="J75" i="12"/>
  <c r="J190" i="12" s="1"/>
  <c r="H63" i="12"/>
  <c r="H178" i="12" s="1"/>
  <c r="E68" i="12"/>
  <c r="E183" i="12" s="1"/>
  <c r="E70" i="12"/>
  <c r="E185" i="12" s="1"/>
  <c r="E72" i="12"/>
  <c r="E187" i="12" s="1"/>
  <c r="G73" i="12"/>
  <c r="G188" i="12" s="1"/>
  <c r="I74" i="12"/>
  <c r="I189" i="12" s="1"/>
  <c r="E64" i="12"/>
  <c r="E179" i="12" s="1"/>
  <c r="E66" i="12"/>
  <c r="E181" i="12" s="1"/>
  <c r="F68" i="12"/>
  <c r="F183" i="12" s="1"/>
  <c r="F70" i="12"/>
  <c r="F185" i="12" s="1"/>
  <c r="F72" i="12"/>
  <c r="F187" i="12" s="1"/>
  <c r="H73" i="12"/>
  <c r="H188" i="12" s="1"/>
  <c r="J74" i="12"/>
  <c r="J189" i="12" s="1"/>
  <c r="F64" i="12"/>
  <c r="F179" i="12" s="1"/>
  <c r="F66" i="12"/>
  <c r="F181" i="12" s="1"/>
  <c r="H68" i="12"/>
  <c r="H183" i="12" s="1"/>
  <c r="I70" i="12"/>
  <c r="I185" i="12" s="1"/>
  <c r="G72" i="12"/>
  <c r="G187" i="12" s="1"/>
  <c r="I73" i="12"/>
  <c r="I188" i="12" s="1"/>
  <c r="E75" i="12"/>
  <c r="E190" i="12" s="1"/>
  <c r="I64" i="12"/>
  <c r="I179" i="12" s="1"/>
  <c r="F71" i="12"/>
  <c r="F186" i="12" s="1"/>
  <c r="I72" i="12"/>
  <c r="I187" i="12" s="1"/>
  <c r="E74" i="12"/>
  <c r="E189" i="12" s="1"/>
  <c r="G75" i="12"/>
  <c r="G190" i="12" s="1"/>
  <c r="H64" i="12"/>
  <c r="H179" i="12" s="1"/>
  <c r="H72" i="12"/>
  <c r="H187" i="12" s="1"/>
  <c r="J72" i="12"/>
  <c r="J187" i="12" s="1"/>
  <c r="I66" i="12"/>
  <c r="I181" i="12" s="1"/>
  <c r="J73" i="12"/>
  <c r="J188" i="12" s="1"/>
  <c r="J193" i="12" s="1"/>
  <c r="F67" i="12"/>
  <c r="F182" i="12" s="1"/>
  <c r="F74" i="12"/>
  <c r="F189" i="12" s="1"/>
  <c r="I68" i="12"/>
  <c r="I183" i="12" s="1"/>
  <c r="F75" i="12"/>
  <c r="F190" i="12" s="1"/>
  <c r="J70" i="12"/>
  <c r="J185" i="12" s="1"/>
  <c r="E64" i="13"/>
  <c r="G65" i="13"/>
  <c r="I66" i="13"/>
  <c r="E68" i="13"/>
  <c r="G69" i="13"/>
  <c r="I70" i="13"/>
  <c r="E72" i="13"/>
  <c r="G73" i="13"/>
  <c r="I74" i="13"/>
  <c r="F64" i="13"/>
  <c r="H65" i="13"/>
  <c r="J66" i="13"/>
  <c r="F68" i="13"/>
  <c r="H69" i="13"/>
  <c r="J70" i="13"/>
  <c r="F72" i="13"/>
  <c r="H73" i="13"/>
  <c r="J74" i="13"/>
  <c r="E63" i="13"/>
  <c r="G64" i="13"/>
  <c r="I65" i="13"/>
  <c r="E67" i="13"/>
  <c r="G68" i="13"/>
  <c r="I69" i="13"/>
  <c r="E71" i="13"/>
  <c r="G72" i="13"/>
  <c r="I73" i="13"/>
  <c r="E75" i="13"/>
  <c r="F63" i="13"/>
  <c r="H64" i="13"/>
  <c r="J65" i="13"/>
  <c r="F67" i="13"/>
  <c r="H68" i="13"/>
  <c r="J69" i="13"/>
  <c r="F71" i="13"/>
  <c r="H72" i="13"/>
  <c r="J73" i="13"/>
  <c r="F75" i="13"/>
  <c r="G63" i="13"/>
  <c r="I64" i="13"/>
  <c r="E66" i="13"/>
  <c r="G67" i="13"/>
  <c r="I68" i="13"/>
  <c r="E70" i="13"/>
  <c r="G71" i="13"/>
  <c r="I72" i="13"/>
  <c r="E74" i="13"/>
  <c r="G75" i="13"/>
  <c r="I63" i="13"/>
  <c r="E65" i="13"/>
  <c r="G66" i="13"/>
  <c r="I67" i="13"/>
  <c r="E69" i="13"/>
  <c r="G70" i="13"/>
  <c r="I71" i="13"/>
  <c r="E73" i="13"/>
  <c r="G74" i="13"/>
  <c r="I75" i="13"/>
  <c r="J64" i="13"/>
  <c r="F70" i="13"/>
  <c r="H75" i="13"/>
  <c r="F65" i="13"/>
  <c r="H70" i="13"/>
  <c r="J75" i="13"/>
  <c r="F66" i="13"/>
  <c r="H71" i="13"/>
  <c r="H66" i="13"/>
  <c r="J71" i="13"/>
  <c r="H67" i="13"/>
  <c r="J72" i="13"/>
  <c r="H63" i="13"/>
  <c r="J68" i="13"/>
  <c r="F74" i="13"/>
  <c r="H63" i="17"/>
  <c r="H178" i="17" s="1"/>
  <c r="F66" i="17"/>
  <c r="F181" i="17" s="1"/>
  <c r="H67" i="17"/>
  <c r="H182" i="17" s="1"/>
  <c r="F70" i="17"/>
  <c r="F185" i="17" s="1"/>
  <c r="H71" i="17"/>
  <c r="H186" i="17" s="1"/>
  <c r="J72" i="17"/>
  <c r="J187" i="17" s="1"/>
  <c r="F74" i="17"/>
  <c r="F189" i="17" s="1"/>
  <c r="H75" i="17"/>
  <c r="H190" i="17" s="1"/>
  <c r="I63" i="17"/>
  <c r="I178" i="17" s="1"/>
  <c r="E65" i="17"/>
  <c r="E180" i="17" s="1"/>
  <c r="G66" i="17"/>
  <c r="G181" i="17" s="1"/>
  <c r="I67" i="17"/>
  <c r="I182" i="17" s="1"/>
  <c r="E69" i="17"/>
  <c r="E184" i="17" s="1"/>
  <c r="G70" i="17"/>
  <c r="G185" i="17" s="1"/>
  <c r="I71" i="17"/>
  <c r="I186" i="17" s="1"/>
  <c r="E73" i="17"/>
  <c r="E188" i="17" s="1"/>
  <c r="G74" i="17"/>
  <c r="G189" i="17" s="1"/>
  <c r="I75" i="17"/>
  <c r="I190" i="17" s="1"/>
  <c r="F65" i="17"/>
  <c r="F180" i="17" s="1"/>
  <c r="H66" i="17"/>
  <c r="H181" i="17" s="1"/>
  <c r="F69" i="17"/>
  <c r="F184" i="17" s="1"/>
  <c r="H70" i="17"/>
  <c r="H185" i="17" s="1"/>
  <c r="J71" i="17"/>
  <c r="J186" i="17" s="1"/>
  <c r="F73" i="17"/>
  <c r="F188" i="17" s="1"/>
  <c r="H74" i="17"/>
  <c r="H189" i="17" s="1"/>
  <c r="J75" i="17"/>
  <c r="J190" i="17" s="1"/>
  <c r="E64" i="17"/>
  <c r="E179" i="17" s="1"/>
  <c r="G65" i="17"/>
  <c r="G180" i="17" s="1"/>
  <c r="I66" i="17"/>
  <c r="I181" i="17" s="1"/>
  <c r="E68" i="17"/>
  <c r="E183" i="17" s="1"/>
  <c r="G69" i="17"/>
  <c r="G184" i="17" s="1"/>
  <c r="I70" i="17"/>
  <c r="I185" i="17" s="1"/>
  <c r="E72" i="17"/>
  <c r="E187" i="17" s="1"/>
  <c r="G73" i="17"/>
  <c r="G188" i="17" s="1"/>
  <c r="I74" i="17"/>
  <c r="I189" i="17" s="1"/>
  <c r="F64" i="17"/>
  <c r="F179" i="17" s="1"/>
  <c r="H65" i="17"/>
  <c r="H180" i="17" s="1"/>
  <c r="F68" i="17"/>
  <c r="F183" i="17" s="1"/>
  <c r="H69" i="17"/>
  <c r="H184" i="17" s="1"/>
  <c r="J70" i="17"/>
  <c r="J185" i="17" s="1"/>
  <c r="F72" i="17"/>
  <c r="F187" i="17" s="1"/>
  <c r="H73" i="17"/>
  <c r="H188" i="17" s="1"/>
  <c r="J74" i="17"/>
  <c r="J189" i="17" s="1"/>
  <c r="F63" i="17"/>
  <c r="F178" i="17" s="1"/>
  <c r="H64" i="17"/>
  <c r="H179" i="17" s="1"/>
  <c r="F67" i="17"/>
  <c r="F182" i="17" s="1"/>
  <c r="H68" i="17"/>
  <c r="H183" i="17" s="1"/>
  <c r="F71" i="17"/>
  <c r="F186" i="17" s="1"/>
  <c r="H72" i="17"/>
  <c r="H187" i="17" s="1"/>
  <c r="J73" i="17"/>
  <c r="J188" i="17" s="1"/>
  <c r="F75" i="17"/>
  <c r="F190" i="17" s="1"/>
  <c r="F65" i="18"/>
  <c r="F180" i="18" s="1"/>
  <c r="H66" i="18"/>
  <c r="H181" i="18" s="1"/>
  <c r="F69" i="18"/>
  <c r="F184" i="18" s="1"/>
  <c r="H70" i="18"/>
  <c r="H185" i="18" s="1"/>
  <c r="J71" i="18"/>
  <c r="J186" i="18" s="1"/>
  <c r="F73" i="18"/>
  <c r="F188" i="18" s="1"/>
  <c r="H74" i="18"/>
  <c r="H189" i="18" s="1"/>
  <c r="J75" i="18"/>
  <c r="J190" i="18" s="1"/>
  <c r="E64" i="18"/>
  <c r="E179" i="18" s="1"/>
  <c r="G65" i="18"/>
  <c r="G180" i="18" s="1"/>
  <c r="I66" i="18"/>
  <c r="I181" i="18" s="1"/>
  <c r="E68" i="18"/>
  <c r="E183" i="18" s="1"/>
  <c r="G69" i="18"/>
  <c r="G184" i="18" s="1"/>
  <c r="I70" i="18"/>
  <c r="I185" i="18" s="1"/>
  <c r="E72" i="18"/>
  <c r="E187" i="18" s="1"/>
  <c r="G73" i="18"/>
  <c r="G188" i="18" s="1"/>
  <c r="I74" i="18"/>
  <c r="I189" i="18" s="1"/>
  <c r="F64" i="18"/>
  <c r="F179" i="18" s="1"/>
  <c r="H65" i="18"/>
  <c r="H180" i="18" s="1"/>
  <c r="F68" i="18"/>
  <c r="F183" i="18" s="1"/>
  <c r="H69" i="18"/>
  <c r="H184" i="18" s="1"/>
  <c r="J70" i="18"/>
  <c r="J185" i="18" s="1"/>
  <c r="F72" i="18"/>
  <c r="F187" i="18" s="1"/>
  <c r="H73" i="18"/>
  <c r="H188" i="18" s="1"/>
  <c r="J74" i="18"/>
  <c r="J189" i="18" s="1"/>
  <c r="E63" i="18"/>
  <c r="E178" i="18" s="1"/>
  <c r="G64" i="18"/>
  <c r="G179" i="18" s="1"/>
  <c r="I65" i="18"/>
  <c r="I180" i="18" s="1"/>
  <c r="E67" i="18"/>
  <c r="E182" i="18" s="1"/>
  <c r="G68" i="18"/>
  <c r="G183" i="18" s="1"/>
  <c r="I69" i="18"/>
  <c r="I184" i="18" s="1"/>
  <c r="E71" i="18"/>
  <c r="E186" i="18" s="1"/>
  <c r="G72" i="18"/>
  <c r="G187" i="18" s="1"/>
  <c r="I73" i="18"/>
  <c r="I188" i="18" s="1"/>
  <c r="E75" i="18"/>
  <c r="E190" i="18" s="1"/>
  <c r="F63" i="18"/>
  <c r="F178" i="18" s="1"/>
  <c r="H64" i="18"/>
  <c r="H179" i="18" s="1"/>
  <c r="F67" i="18"/>
  <c r="F182" i="18" s="1"/>
  <c r="H68" i="18"/>
  <c r="H183" i="18" s="1"/>
  <c r="F71" i="18"/>
  <c r="F186" i="18" s="1"/>
  <c r="H72" i="18"/>
  <c r="H187" i="18" s="1"/>
  <c r="J73" i="18"/>
  <c r="J188" i="18" s="1"/>
  <c r="F75" i="18"/>
  <c r="F190" i="18" s="1"/>
  <c r="H63" i="18"/>
  <c r="H178" i="18" s="1"/>
  <c r="F66" i="18"/>
  <c r="F181" i="18" s="1"/>
  <c r="H67" i="18"/>
  <c r="H182" i="18" s="1"/>
  <c r="F70" i="18"/>
  <c r="F185" i="18" s="1"/>
  <c r="H71" i="18"/>
  <c r="H186" i="18" s="1"/>
  <c r="J72" i="18"/>
  <c r="J187" i="18" s="1"/>
  <c r="F74" i="18"/>
  <c r="F189" i="18" s="1"/>
  <c r="H75" i="18"/>
  <c r="H190" i="18" s="1"/>
  <c r="D71" i="23"/>
  <c r="I74" i="23"/>
  <c r="I189" i="23" s="1"/>
  <c r="G73" i="23"/>
  <c r="G188" i="23" s="1"/>
  <c r="E72" i="23"/>
  <c r="E187" i="23" s="1"/>
  <c r="I70" i="23"/>
  <c r="I185" i="23" s="1"/>
  <c r="G69" i="23"/>
  <c r="G184" i="23" s="1"/>
  <c r="E68" i="23"/>
  <c r="E183" i="23" s="1"/>
  <c r="I66" i="23"/>
  <c r="I181" i="23" s="1"/>
  <c r="G65" i="23"/>
  <c r="G180" i="23" s="1"/>
  <c r="E64" i="23"/>
  <c r="E179" i="23" s="1"/>
  <c r="G72" i="20"/>
  <c r="G187" i="20" s="1"/>
  <c r="E67" i="20"/>
  <c r="E182" i="20" s="1"/>
  <c r="I71" i="18"/>
  <c r="I186" i="18" s="1"/>
  <c r="G66" i="18"/>
  <c r="G181" i="18" s="1"/>
  <c r="E74" i="17"/>
  <c r="E189" i="17" s="1"/>
  <c r="I68" i="17"/>
  <c r="I183" i="17" s="1"/>
  <c r="G63" i="17"/>
  <c r="G178" i="17" s="1"/>
  <c r="E71" i="16"/>
  <c r="F75" i="15"/>
  <c r="F190" i="15" s="1"/>
  <c r="J63" i="13"/>
  <c r="J71" i="10"/>
  <c r="J75" i="23"/>
  <c r="J190" i="23" s="1"/>
  <c r="H74" i="23"/>
  <c r="H189" i="23" s="1"/>
  <c r="F73" i="23"/>
  <c r="F188" i="23" s="1"/>
  <c r="J71" i="23"/>
  <c r="J186" i="23" s="1"/>
  <c r="H70" i="23"/>
  <c r="H185" i="23" s="1"/>
  <c r="F69" i="23"/>
  <c r="F184" i="23" s="1"/>
  <c r="H66" i="23"/>
  <c r="H181" i="23" s="1"/>
  <c r="F65" i="23"/>
  <c r="F180" i="23" s="1"/>
  <c r="E72" i="20"/>
  <c r="E187" i="20" s="1"/>
  <c r="I66" i="20"/>
  <c r="I181" i="20" s="1"/>
  <c r="G71" i="18"/>
  <c r="G186" i="18" s="1"/>
  <c r="E66" i="18"/>
  <c r="E181" i="18" s="1"/>
  <c r="I73" i="17"/>
  <c r="I188" i="17" s="1"/>
  <c r="G68" i="17"/>
  <c r="G183" i="17" s="1"/>
  <c r="E63" i="17"/>
  <c r="E178" i="17" s="1"/>
  <c r="I70" i="16"/>
  <c r="J74" i="15"/>
  <c r="J189" i="15" s="1"/>
  <c r="H75" i="12"/>
  <c r="H190" i="12" s="1"/>
  <c r="H69" i="10"/>
  <c r="H73" i="4"/>
  <c r="H188" i="4" s="1"/>
  <c r="D68" i="5"/>
  <c r="D69" i="5"/>
  <c r="D70" i="5"/>
  <c r="D64" i="5"/>
  <c r="D72" i="5"/>
  <c r="D65" i="5"/>
  <c r="D73" i="5"/>
  <c r="D75" i="5"/>
  <c r="D66" i="5"/>
  <c r="D67" i="5"/>
  <c r="D71" i="5"/>
  <c r="D74" i="5"/>
  <c r="D64" i="6"/>
  <c r="D72" i="6"/>
  <c r="D65" i="6"/>
  <c r="D73" i="6"/>
  <c r="D66" i="6"/>
  <c r="D74" i="6"/>
  <c r="D68" i="6"/>
  <c r="D69" i="6"/>
  <c r="D67" i="6"/>
  <c r="D70" i="6"/>
  <c r="D71" i="6"/>
  <c r="D75" i="6"/>
  <c r="D68" i="9"/>
  <c r="D69" i="9"/>
  <c r="D70" i="9"/>
  <c r="D64" i="9"/>
  <c r="D72" i="9"/>
  <c r="D65" i="9"/>
  <c r="D73" i="9"/>
  <c r="D71" i="9"/>
  <c r="D74" i="9"/>
  <c r="D75" i="9"/>
  <c r="D66" i="9"/>
  <c r="D67" i="9"/>
  <c r="D68" i="15"/>
  <c r="D69" i="15"/>
  <c r="D70" i="15"/>
  <c r="D64" i="15"/>
  <c r="D72" i="15"/>
  <c r="D65" i="15"/>
  <c r="D73" i="15"/>
  <c r="D66" i="15"/>
  <c r="D67" i="15"/>
  <c r="D71" i="15"/>
  <c r="D74" i="15"/>
  <c r="D75" i="15"/>
  <c r="D68" i="13"/>
  <c r="D69" i="13"/>
  <c r="D70" i="13"/>
  <c r="D64" i="13"/>
  <c r="D72" i="13"/>
  <c r="D65" i="13"/>
  <c r="D73" i="13"/>
  <c r="D66" i="13"/>
  <c r="D67" i="13"/>
  <c r="D71" i="13"/>
  <c r="D74" i="13"/>
  <c r="D75" i="13"/>
  <c r="F56" i="1"/>
  <c r="D68" i="7"/>
  <c r="D69" i="7"/>
  <c r="D70" i="7"/>
  <c r="D64" i="7"/>
  <c r="D72" i="7"/>
  <c r="D65" i="7"/>
  <c r="D73" i="7"/>
  <c r="D74" i="7"/>
  <c r="D75" i="7"/>
  <c r="D66" i="7"/>
  <c r="D67" i="7"/>
  <c r="D71" i="7"/>
  <c r="D64" i="8"/>
  <c r="D72" i="8"/>
  <c r="D65" i="8"/>
  <c r="D73" i="8"/>
  <c r="D66" i="8"/>
  <c r="D74" i="8"/>
  <c r="D68" i="8"/>
  <c r="D69" i="8"/>
  <c r="D67" i="8"/>
  <c r="D70" i="8"/>
  <c r="D71" i="8"/>
  <c r="D75" i="8"/>
  <c r="D64" i="14"/>
  <c r="D72" i="14"/>
  <c r="D65" i="14"/>
  <c r="D73" i="14"/>
  <c r="D66" i="14"/>
  <c r="D74" i="14"/>
  <c r="D68" i="14"/>
  <c r="D69" i="14"/>
  <c r="D75" i="14"/>
  <c r="D67" i="14"/>
  <c r="D70" i="14"/>
  <c r="D71" i="14"/>
  <c r="D68" i="11"/>
  <c r="D69" i="11"/>
  <c r="D70" i="11"/>
  <c r="D64" i="11"/>
  <c r="D72" i="11"/>
  <c r="D65" i="11"/>
  <c r="D73" i="11"/>
  <c r="D67" i="11"/>
  <c r="D71" i="11"/>
  <c r="D74" i="11"/>
  <c r="D75" i="11"/>
  <c r="D66" i="11"/>
  <c r="D63" i="12"/>
  <c r="D64" i="12"/>
  <c r="D72" i="12"/>
  <c r="D65" i="12"/>
  <c r="D73" i="12"/>
  <c r="D66" i="12"/>
  <c r="D74" i="12"/>
  <c r="D68" i="12"/>
  <c r="D69" i="12"/>
  <c r="D67" i="12"/>
  <c r="D70" i="12"/>
  <c r="D71" i="12"/>
  <c r="D75" i="12"/>
  <c r="D67" i="18"/>
  <c r="D64" i="18"/>
  <c r="D72" i="18"/>
  <c r="D65" i="18"/>
  <c r="D73" i="18"/>
  <c r="D66" i="18"/>
  <c r="D74" i="18"/>
  <c r="D68" i="18"/>
  <c r="D69" i="18"/>
  <c r="D70" i="18"/>
  <c r="D71" i="18"/>
  <c r="D75" i="18"/>
  <c r="D64" i="2"/>
  <c r="D72" i="2"/>
  <c r="D65" i="2"/>
  <c r="D73" i="2"/>
  <c r="D66" i="2"/>
  <c r="D74" i="2"/>
  <c r="D68" i="2"/>
  <c r="D69" i="2"/>
  <c r="D67" i="2"/>
  <c r="D70" i="2"/>
  <c r="D71" i="2"/>
  <c r="D75" i="2"/>
  <c r="D64" i="4"/>
  <c r="D72" i="4"/>
  <c r="D65" i="4"/>
  <c r="D73" i="4"/>
  <c r="D66" i="4"/>
  <c r="D74" i="4"/>
  <c r="D68" i="4"/>
  <c r="D69" i="4"/>
  <c r="D67" i="4"/>
  <c r="D70" i="4"/>
  <c r="D71" i="4"/>
  <c r="D75" i="4"/>
  <c r="D64" i="16"/>
  <c r="D72" i="16"/>
  <c r="D65" i="16"/>
  <c r="D73" i="16"/>
  <c r="D66" i="16"/>
  <c r="D74" i="16"/>
  <c r="D68" i="16"/>
  <c r="D69" i="16"/>
  <c r="D71" i="16"/>
  <c r="D75" i="16"/>
  <c r="D67" i="16"/>
  <c r="D64" i="10"/>
  <c r="D72" i="10"/>
  <c r="D65" i="10"/>
  <c r="D73" i="10"/>
  <c r="D66" i="10"/>
  <c r="D74" i="10"/>
  <c r="D68" i="10"/>
  <c r="D69" i="10"/>
  <c r="D67" i="10"/>
  <c r="D70" i="10"/>
  <c r="D71" i="10"/>
  <c r="D75" i="10"/>
  <c r="D68" i="17"/>
  <c r="D69" i="17"/>
  <c r="D70" i="17"/>
  <c r="D64" i="17"/>
  <c r="D72" i="17"/>
  <c r="D65" i="17"/>
  <c r="D73" i="17"/>
  <c r="D66" i="17"/>
  <c r="D67" i="17"/>
  <c r="D71" i="17"/>
  <c r="D74" i="17"/>
  <c r="D75" i="17"/>
  <c r="D67" i="23"/>
  <c r="D68" i="23"/>
  <c r="D69" i="23"/>
  <c r="D70" i="23"/>
  <c r="D64" i="23"/>
  <c r="D72" i="23"/>
  <c r="D65" i="23"/>
  <c r="D73" i="23"/>
  <c r="D75" i="23"/>
  <c r="D74" i="23"/>
  <c r="D69" i="22"/>
  <c r="D73" i="21"/>
  <c r="D65" i="21"/>
  <c r="D69" i="20"/>
  <c r="D73" i="19"/>
  <c r="D65" i="19"/>
  <c r="D68" i="22"/>
  <c r="D72" i="21"/>
  <c r="D64" i="21"/>
  <c r="D68" i="20"/>
  <c r="D72" i="19"/>
  <c r="D64" i="19"/>
  <c r="D74" i="22"/>
  <c r="D66" i="22"/>
  <c r="D70" i="21"/>
  <c r="D74" i="20"/>
  <c r="D66" i="20"/>
  <c r="D70" i="19"/>
  <c r="D73" i="22"/>
  <c r="D65" i="22"/>
  <c r="D69" i="21"/>
  <c r="D73" i="20"/>
  <c r="D65" i="20"/>
  <c r="D69" i="19"/>
  <c r="D72" i="22"/>
  <c r="D64" i="22"/>
  <c r="D72" i="20"/>
  <c r="D64" i="20"/>
  <c r="D68" i="19"/>
  <c r="BH56" i="1"/>
  <c r="R50" i="1"/>
  <c r="AF27" i="1"/>
  <c r="AL49" i="1"/>
  <c r="BI57" i="1"/>
  <c r="D63" i="9"/>
  <c r="D63" i="10"/>
  <c r="BK27" i="1"/>
  <c r="AU52" i="1"/>
  <c r="S60" i="1"/>
  <c r="D63" i="13"/>
  <c r="AO28" i="1"/>
  <c r="AO53" i="1"/>
  <c r="D63" i="5"/>
  <c r="K51" i="1"/>
  <c r="AR58" i="1"/>
  <c r="D63" i="2"/>
  <c r="AL27" i="1"/>
  <c r="BA51" i="1"/>
  <c r="AK59" i="1"/>
  <c r="AD54" i="1"/>
  <c r="D63" i="8"/>
  <c r="X55" i="1"/>
  <c r="D63" i="6"/>
  <c r="D63" i="7"/>
  <c r="D63" i="4"/>
  <c r="D63" i="14"/>
  <c r="D63" i="16"/>
  <c r="D63" i="17"/>
  <c r="D63" i="15"/>
  <c r="D63" i="21"/>
  <c r="D63" i="20"/>
  <c r="D63" i="11"/>
  <c r="D63" i="19"/>
  <c r="D63" i="18"/>
  <c r="D63" i="22"/>
  <c r="D63" i="23"/>
  <c r="AY60" i="1"/>
  <c r="AA60" i="1"/>
  <c r="BF59" i="1"/>
  <c r="AA59" i="1"/>
  <c r="C59" i="1"/>
  <c r="AG58" i="1"/>
  <c r="BK57" i="1"/>
  <c r="AM57" i="1"/>
  <c r="I57" i="1"/>
  <c r="AM56" i="1"/>
  <c r="O56" i="1"/>
  <c r="AT55" i="1"/>
  <c r="O55" i="1"/>
  <c r="AZ54" i="1"/>
  <c r="U54" i="1"/>
  <c r="AY53" i="1"/>
  <c r="AA53" i="1"/>
  <c r="BF52" i="1"/>
  <c r="AA52" i="1"/>
  <c r="C52" i="1"/>
  <c r="AH51" i="1"/>
  <c r="C51" i="1"/>
  <c r="AL60" i="1"/>
  <c r="F60" i="1"/>
  <c r="AI59" i="1"/>
  <c r="BD58" i="1"/>
  <c r="X58" i="1"/>
  <c r="BA57" i="1"/>
  <c r="U57" i="1"/>
  <c r="AX56" i="1"/>
  <c r="R56" i="1"/>
  <c r="AU55" i="1"/>
  <c r="N55" i="1"/>
  <c r="AQ54" i="1"/>
  <c r="K54" i="1"/>
  <c r="AN53" i="1"/>
  <c r="H53" i="1"/>
  <c r="AK52" i="1"/>
  <c r="E52" i="1"/>
  <c r="AF51" i="1"/>
  <c r="BI50" i="1"/>
  <c r="AE50" i="1"/>
  <c r="BI49" i="1"/>
  <c r="AK49" i="1"/>
  <c r="F49" i="1"/>
  <c r="F110" i="1" s="1"/>
  <c r="F33" i="1" s="1"/>
  <c r="AJ48" i="1"/>
  <c r="L48" i="1"/>
  <c r="BE28" i="1"/>
  <c r="AH28" i="1"/>
  <c r="K28" i="1"/>
  <c r="BB27" i="1"/>
  <c r="AE27" i="1"/>
  <c r="H27" i="1"/>
  <c r="BJ60" i="1"/>
  <c r="AD60" i="1"/>
  <c r="BG59" i="1"/>
  <c r="Z59" i="1"/>
  <c r="BC58" i="1"/>
  <c r="W58" i="1"/>
  <c r="AZ57" i="1"/>
  <c r="T57" i="1"/>
  <c r="AW56" i="1"/>
  <c r="Q56" i="1"/>
  <c r="AR55" i="1"/>
  <c r="L55" i="1"/>
  <c r="AO54" i="1"/>
  <c r="I54" i="1"/>
  <c r="AL53" i="1"/>
  <c r="F53" i="1"/>
  <c r="AI52" i="1"/>
  <c r="BD51" i="1"/>
  <c r="X51" i="1"/>
  <c r="BA50" i="1"/>
  <c r="AC50" i="1"/>
  <c r="BH49" i="1"/>
  <c r="AC49" i="1"/>
  <c r="E49" i="1"/>
  <c r="E110" i="1" s="1"/>
  <c r="E33" i="1" s="1"/>
  <c r="AI48" i="1"/>
  <c r="D48" i="1"/>
  <c r="AY28" i="1"/>
  <c r="AY114" i="1" s="1"/>
  <c r="AY37" i="1" s="1"/>
  <c r="AG28" i="1"/>
  <c r="J28" i="1"/>
  <c r="AV27" i="1"/>
  <c r="AD27" i="1"/>
  <c r="G27" i="1"/>
  <c r="BI60" i="1"/>
  <c r="AC60" i="1"/>
  <c r="BD59" i="1"/>
  <c r="X59" i="1"/>
  <c r="BA58" i="1"/>
  <c r="U58" i="1"/>
  <c r="AX57" i="1"/>
  <c r="R57" i="1"/>
  <c r="AU56" i="1"/>
  <c r="G56" i="1"/>
  <c r="AJ55" i="1"/>
  <c r="D55" i="1"/>
  <c r="AG54" i="1"/>
  <c r="BJ53" i="1"/>
  <c r="AD53" i="1"/>
  <c r="BG52" i="1"/>
  <c r="Z52" i="1"/>
  <c r="BC51" i="1"/>
  <c r="W51" i="1"/>
  <c r="AZ50" i="1"/>
  <c r="U50" i="1"/>
  <c r="BF49" i="1"/>
  <c r="AB49" i="1"/>
  <c r="BF48" i="1"/>
  <c r="AH48" i="1"/>
  <c r="C48" i="1"/>
  <c r="AX28" i="1"/>
  <c r="AA28" i="1"/>
  <c r="AA113" i="1" s="1"/>
  <c r="AA36" i="1" s="1"/>
  <c r="I28" i="1"/>
  <c r="AU27" i="1"/>
  <c r="X27" i="1"/>
  <c r="F27" i="1"/>
  <c r="F117" i="1" s="1"/>
  <c r="F40" i="1" s="1"/>
  <c r="AP28" i="1"/>
  <c r="N48" i="1"/>
  <c r="L51" i="1"/>
  <c r="AV52" i="1"/>
  <c r="Y55" i="1"/>
  <c r="BJ57" i="1"/>
  <c r="AM60" i="1"/>
  <c r="AM27" i="1"/>
  <c r="BE48" i="1"/>
  <c r="N52" i="1"/>
  <c r="AG55" i="1"/>
  <c r="AU59" i="1"/>
  <c r="AN27" i="1"/>
  <c r="W48" i="1"/>
  <c r="G49" i="1"/>
  <c r="G110" i="1" s="1"/>
  <c r="G33" i="1" s="1"/>
  <c r="AW49" i="1"/>
  <c r="AN50" i="1"/>
  <c r="U51" i="1"/>
  <c r="O52" i="1"/>
  <c r="I53" i="1"/>
  <c r="BG53" i="1"/>
  <c r="BA54" i="1"/>
  <c r="AI55" i="1"/>
  <c r="AB56" i="1"/>
  <c r="AC57" i="1"/>
  <c r="L58" i="1"/>
  <c r="E59" i="1"/>
  <c r="AV59" i="1"/>
  <c r="AV60" i="1"/>
  <c r="AM49" i="1"/>
  <c r="AW53" i="1"/>
  <c r="AS58" i="1"/>
  <c r="O48" i="1"/>
  <c r="M51" i="1"/>
  <c r="AR54" i="1"/>
  <c r="J58" i="1"/>
  <c r="N27" i="1"/>
  <c r="R28" i="1"/>
  <c r="AW28" i="1"/>
  <c r="AW117" i="1" s="1"/>
  <c r="AW40" i="1" s="1"/>
  <c r="O27" i="1"/>
  <c r="AT27" i="1"/>
  <c r="S28" i="1"/>
  <c r="S121" i="1" s="1"/>
  <c r="S44" i="1" s="1"/>
  <c r="BF28" i="1"/>
  <c r="Y48" i="1"/>
  <c r="O49" i="1"/>
  <c r="AX49" i="1"/>
  <c r="AO50" i="1"/>
  <c r="AO111" i="1" s="1"/>
  <c r="AO34" i="1" s="1"/>
  <c r="AI51" i="1"/>
  <c r="P52" i="1"/>
  <c r="Q53" i="1"/>
  <c r="BI53" i="1"/>
  <c r="BB54" i="1"/>
  <c r="BC55" i="1"/>
  <c r="AJ56" i="1"/>
  <c r="AD57" i="1"/>
  <c r="M58" i="1"/>
  <c r="M59" i="1"/>
  <c r="G60" i="1"/>
  <c r="AX60" i="1"/>
  <c r="AV32" i="6"/>
  <c r="BD36" i="6"/>
  <c r="AM32" i="6"/>
  <c r="AJ32" i="6"/>
  <c r="D139" i="6"/>
  <c r="D44" i="6" s="1"/>
  <c r="BC48" i="1"/>
  <c r="Z56" i="1"/>
  <c r="Q28" i="1"/>
  <c r="AF50" i="1"/>
  <c r="AX53" i="1"/>
  <c r="J57" i="1"/>
  <c r="D59" i="1"/>
  <c r="P27" i="1"/>
  <c r="BC27" i="1"/>
  <c r="Y28" i="1"/>
  <c r="BG28" i="1"/>
  <c r="Z48" i="1"/>
  <c r="Q49" i="1"/>
  <c r="H50" i="1"/>
  <c r="H111" i="1" s="1"/>
  <c r="H34" i="1" s="1"/>
  <c r="AP50" i="1"/>
  <c r="AQ51" i="1"/>
  <c r="X52" i="1"/>
  <c r="R53" i="1"/>
  <c r="L54" i="1"/>
  <c r="BJ54" i="1"/>
  <c r="BD55" i="1"/>
  <c r="AL56" i="1"/>
  <c r="AE57" i="1"/>
  <c r="AF58" i="1"/>
  <c r="O59" i="1"/>
  <c r="H60" i="1"/>
  <c r="BG60" i="1"/>
  <c r="V27" i="1"/>
  <c r="BD27" i="1"/>
  <c r="Z28" i="1"/>
  <c r="AR48" i="1"/>
  <c r="R49" i="1"/>
  <c r="I50" i="1"/>
  <c r="I111" i="1" s="1"/>
  <c r="I34" i="1" s="1"/>
  <c r="AX50" i="1"/>
  <c r="AR51" i="1"/>
  <c r="AL52" i="1"/>
  <c r="S53" i="1"/>
  <c r="T54" i="1"/>
  <c r="C55" i="1"/>
  <c r="BE55" i="1"/>
  <c r="BF56" i="1"/>
  <c r="AO57" i="1"/>
  <c r="AO118" i="1" s="1"/>
  <c r="AO41" i="1" s="1"/>
  <c r="AH58" i="1"/>
  <c r="P59" i="1"/>
  <c r="P60" i="1"/>
  <c r="D138" i="5"/>
  <c r="D43" i="5" s="1"/>
  <c r="D136" i="5"/>
  <c r="D41" i="5" s="1"/>
  <c r="C28" i="1"/>
  <c r="T50" i="1"/>
  <c r="F52" i="1"/>
  <c r="AF54" i="1"/>
  <c r="G57" i="1"/>
  <c r="AS59" i="1"/>
  <c r="AQ28" i="1"/>
  <c r="AU49" i="1"/>
  <c r="BD52" i="1"/>
  <c r="AA56" i="1"/>
  <c r="AN60" i="1"/>
  <c r="W27" i="1"/>
  <c r="BJ27" i="1"/>
  <c r="AI28" i="1"/>
  <c r="AT48" i="1"/>
  <c r="Z49" i="1"/>
  <c r="J50" i="1"/>
  <c r="J111" i="1" s="1"/>
  <c r="J34" i="1" s="1"/>
  <c r="BK50" i="1"/>
  <c r="AS51" i="1"/>
  <c r="AT52" i="1"/>
  <c r="AC53" i="1"/>
  <c r="V54" i="1"/>
  <c r="W55" i="1"/>
  <c r="D56" i="1"/>
  <c r="BG56" i="1"/>
  <c r="AP57" i="1"/>
  <c r="AP118" i="1" s="1"/>
  <c r="AP41" i="1" s="1"/>
  <c r="AP58" i="1"/>
  <c r="AJ59" i="1"/>
  <c r="R60" i="1"/>
  <c r="AO36" i="16"/>
  <c r="AP34" i="16"/>
  <c r="AO34" i="16"/>
  <c r="AO114" i="1"/>
  <c r="AO37" i="1" s="1"/>
  <c r="K115" i="1"/>
  <c r="K38" i="1" s="1"/>
  <c r="BH60" i="1"/>
  <c r="AZ60" i="1"/>
  <c r="AR60" i="1"/>
  <c r="AJ60" i="1"/>
  <c r="AB60" i="1"/>
  <c r="T60" i="1"/>
  <c r="L60" i="1"/>
  <c r="D60" i="1"/>
  <c r="BE59" i="1"/>
  <c r="AW59" i="1"/>
  <c r="AO59" i="1"/>
  <c r="AO120" i="1" s="1"/>
  <c r="AO43" i="1" s="1"/>
  <c r="AG59" i="1"/>
  <c r="Y59" i="1"/>
  <c r="Q59" i="1"/>
  <c r="I59" i="1"/>
  <c r="BJ58" i="1"/>
  <c r="BB58" i="1"/>
  <c r="AT58" i="1"/>
  <c r="AL58" i="1"/>
  <c r="AD58" i="1"/>
  <c r="V58" i="1"/>
  <c r="N58" i="1"/>
  <c r="F58" i="1"/>
  <c r="BG57" i="1"/>
  <c r="AY57" i="1"/>
  <c r="AQ57" i="1"/>
  <c r="AI57" i="1"/>
  <c r="AA57" i="1"/>
  <c r="S57" i="1"/>
  <c r="K57" i="1"/>
  <c r="C57" i="1"/>
  <c r="BD56" i="1"/>
  <c r="AV56" i="1"/>
  <c r="AN56" i="1"/>
  <c r="AF56" i="1"/>
  <c r="X56" i="1"/>
  <c r="P56" i="1"/>
  <c r="H56" i="1"/>
  <c r="BI55" i="1"/>
  <c r="BA55" i="1"/>
  <c r="AS55" i="1"/>
  <c r="AK55" i="1"/>
  <c r="AC55" i="1"/>
  <c r="U55" i="1"/>
  <c r="M55" i="1"/>
  <c r="E55" i="1"/>
  <c r="BF54" i="1"/>
  <c r="AX54" i="1"/>
  <c r="AP54" i="1"/>
  <c r="AH54" i="1"/>
  <c r="Z54" i="1"/>
  <c r="R54" i="1"/>
  <c r="J54" i="1"/>
  <c r="J115" i="1" s="1"/>
  <c r="J38" i="1" s="1"/>
  <c r="BK53" i="1"/>
  <c r="BC53" i="1"/>
  <c r="AU53" i="1"/>
  <c r="AM53" i="1"/>
  <c r="AE53" i="1"/>
  <c r="W53" i="1"/>
  <c r="O53" i="1"/>
  <c r="G53" i="1"/>
  <c r="BH52" i="1"/>
  <c r="AZ52" i="1"/>
  <c r="AR52" i="1"/>
  <c r="AJ52" i="1"/>
  <c r="AB52" i="1"/>
  <c r="T52" i="1"/>
  <c r="L52" i="1"/>
  <c r="D52" i="1"/>
  <c r="BE51" i="1"/>
  <c r="AW51" i="1"/>
  <c r="AO51" i="1"/>
  <c r="AO112" i="1" s="1"/>
  <c r="AO35" i="1" s="1"/>
  <c r="AG51" i="1"/>
  <c r="Y51" i="1"/>
  <c r="Q51" i="1"/>
  <c r="I51" i="1"/>
  <c r="BJ50" i="1"/>
  <c r="BB50" i="1"/>
  <c r="AT50" i="1"/>
  <c r="AL50" i="1"/>
  <c r="AD50" i="1"/>
  <c r="V50" i="1"/>
  <c r="N50" i="1"/>
  <c r="F50" i="1"/>
  <c r="F111" i="1" s="1"/>
  <c r="F34" i="1" s="1"/>
  <c r="BG49" i="1"/>
  <c r="AY49" i="1"/>
  <c r="AQ49" i="1"/>
  <c r="AI49" i="1"/>
  <c r="AA49" i="1"/>
  <c r="S49" i="1"/>
  <c r="K49" i="1"/>
  <c r="K110" i="1" s="1"/>
  <c r="K33" i="1" s="1"/>
  <c r="C49" i="1"/>
  <c r="BD48" i="1"/>
  <c r="AV48" i="1"/>
  <c r="AN48" i="1"/>
  <c r="AF48" i="1"/>
  <c r="X48" i="1"/>
  <c r="P48" i="1"/>
  <c r="H48" i="1"/>
  <c r="BE60" i="1"/>
  <c r="AW60" i="1"/>
  <c r="AO60" i="1"/>
  <c r="AO121" i="1" s="1"/>
  <c r="AO44" i="1" s="1"/>
  <c r="AG60" i="1"/>
  <c r="Y60" i="1"/>
  <c r="Q60" i="1"/>
  <c r="I60" i="1"/>
  <c r="BJ59" i="1"/>
  <c r="BB59" i="1"/>
  <c r="AT59" i="1"/>
  <c r="AL59" i="1"/>
  <c r="AD59" i="1"/>
  <c r="V59" i="1"/>
  <c r="N59" i="1"/>
  <c r="F59" i="1"/>
  <c r="BG58" i="1"/>
  <c r="AY58" i="1"/>
  <c r="AQ58" i="1"/>
  <c r="AI58" i="1"/>
  <c r="AA58" i="1"/>
  <c r="S58" i="1"/>
  <c r="K58" i="1"/>
  <c r="K119" i="1" s="1"/>
  <c r="K42" i="1" s="1"/>
  <c r="C58" i="1"/>
  <c r="BD57" i="1"/>
  <c r="AV57" i="1"/>
  <c r="AN57" i="1"/>
  <c r="AF57" i="1"/>
  <c r="X57" i="1"/>
  <c r="P57" i="1"/>
  <c r="H57" i="1"/>
  <c r="BI56" i="1"/>
  <c r="BA56" i="1"/>
  <c r="AS56" i="1"/>
  <c r="AK56" i="1"/>
  <c r="AC56" i="1"/>
  <c r="U56" i="1"/>
  <c r="M56" i="1"/>
  <c r="E56" i="1"/>
  <c r="BF55" i="1"/>
  <c r="AX55" i="1"/>
  <c r="AP55" i="1"/>
  <c r="AH55" i="1"/>
  <c r="Z55" i="1"/>
  <c r="R55" i="1"/>
  <c r="J55" i="1"/>
  <c r="BK54" i="1"/>
  <c r="BC54" i="1"/>
  <c r="AU54" i="1"/>
  <c r="AM54" i="1"/>
  <c r="AE54" i="1"/>
  <c r="W54" i="1"/>
  <c r="O54" i="1"/>
  <c r="G54" i="1"/>
  <c r="BH53" i="1"/>
  <c r="AZ53" i="1"/>
  <c r="AR53" i="1"/>
  <c r="AJ53" i="1"/>
  <c r="AB53" i="1"/>
  <c r="T53" i="1"/>
  <c r="L53" i="1"/>
  <c r="D53" i="1"/>
  <c r="BE52" i="1"/>
  <c r="AW52" i="1"/>
  <c r="AO52" i="1"/>
  <c r="AO113" i="1" s="1"/>
  <c r="AO36" i="1" s="1"/>
  <c r="AG52" i="1"/>
  <c r="Y52" i="1"/>
  <c r="Q52" i="1"/>
  <c r="I52" i="1"/>
  <c r="BJ51" i="1"/>
  <c r="BB51" i="1"/>
  <c r="AT51" i="1"/>
  <c r="AL51" i="1"/>
  <c r="AD51" i="1"/>
  <c r="V51" i="1"/>
  <c r="N51" i="1"/>
  <c r="F51" i="1"/>
  <c r="F112" i="1" s="1"/>
  <c r="F35" i="1" s="1"/>
  <c r="BG50" i="1"/>
  <c r="AY50" i="1"/>
  <c r="AQ50" i="1"/>
  <c r="AI50" i="1"/>
  <c r="AA50" i="1"/>
  <c r="S50" i="1"/>
  <c r="K50" i="1"/>
  <c r="C50" i="1"/>
  <c r="BD49" i="1"/>
  <c r="AV49" i="1"/>
  <c r="AN49" i="1"/>
  <c r="AF49" i="1"/>
  <c r="X49" i="1"/>
  <c r="P49" i="1"/>
  <c r="H49" i="1"/>
  <c r="H110" i="1" s="1"/>
  <c r="H33" i="1" s="1"/>
  <c r="BI48" i="1"/>
  <c r="BA48" i="1"/>
  <c r="AS48" i="1"/>
  <c r="AK48" i="1"/>
  <c r="AC48" i="1"/>
  <c r="U48" i="1"/>
  <c r="M48" i="1"/>
  <c r="E48" i="1"/>
  <c r="I27" i="1"/>
  <c r="Q27" i="1"/>
  <c r="Y27" i="1"/>
  <c r="AG27" i="1"/>
  <c r="AO27" i="1"/>
  <c r="AW27" i="1"/>
  <c r="BE27" i="1"/>
  <c r="D28" i="1"/>
  <c r="L28" i="1"/>
  <c r="T28" i="1"/>
  <c r="AB28" i="1"/>
  <c r="AJ28" i="1"/>
  <c r="AR28" i="1"/>
  <c r="AZ28" i="1"/>
  <c r="BH28" i="1"/>
  <c r="F48" i="1"/>
  <c r="Q48" i="1"/>
  <c r="AA48" i="1"/>
  <c r="AL48" i="1"/>
  <c r="AW48" i="1"/>
  <c r="BG48" i="1"/>
  <c r="I49" i="1"/>
  <c r="I110" i="1" s="1"/>
  <c r="I33" i="1" s="1"/>
  <c r="T49" i="1"/>
  <c r="AD49" i="1"/>
  <c r="AO49" i="1"/>
  <c r="AO110" i="1" s="1"/>
  <c r="AO33" i="1" s="1"/>
  <c r="AZ49" i="1"/>
  <c r="BJ49" i="1"/>
  <c r="L50" i="1"/>
  <c r="W50" i="1"/>
  <c r="AG50" i="1"/>
  <c r="AG111" i="1" s="1"/>
  <c r="AG34" i="1" s="1"/>
  <c r="AR50" i="1"/>
  <c r="BC50" i="1"/>
  <c r="D51" i="1"/>
  <c r="D112" i="1" s="1"/>
  <c r="D35" i="1" s="1"/>
  <c r="O51" i="1"/>
  <c r="Z51" i="1"/>
  <c r="AJ51" i="1"/>
  <c r="AU51" i="1"/>
  <c r="BF51" i="1"/>
  <c r="G52" i="1"/>
  <c r="R52" i="1"/>
  <c r="AC52" i="1"/>
  <c r="AM52" i="1"/>
  <c r="AX52" i="1"/>
  <c r="BI52" i="1"/>
  <c r="J53" i="1"/>
  <c r="U53" i="1"/>
  <c r="AF53" i="1"/>
  <c r="AP53" i="1"/>
  <c r="BA53" i="1"/>
  <c r="C54" i="1"/>
  <c r="M54" i="1"/>
  <c r="X54" i="1"/>
  <c r="AI54" i="1"/>
  <c r="AS54" i="1"/>
  <c r="BD54" i="1"/>
  <c r="F55" i="1"/>
  <c r="P55" i="1"/>
  <c r="AA55" i="1"/>
  <c r="AL55" i="1"/>
  <c r="AV55" i="1"/>
  <c r="BG55" i="1"/>
  <c r="I56" i="1"/>
  <c r="S56" i="1"/>
  <c r="AD56" i="1"/>
  <c r="AO56" i="1"/>
  <c r="AO117" i="1" s="1"/>
  <c r="AO40" i="1" s="1"/>
  <c r="AY56" i="1"/>
  <c r="BJ56" i="1"/>
  <c r="L57" i="1"/>
  <c r="V57" i="1"/>
  <c r="AG57" i="1"/>
  <c r="AG118" i="1" s="1"/>
  <c r="AG41" i="1" s="1"/>
  <c r="AR57" i="1"/>
  <c r="BB57" i="1"/>
  <c r="D58" i="1"/>
  <c r="O58" i="1"/>
  <c r="Y58" i="1"/>
  <c r="AJ58" i="1"/>
  <c r="AU58" i="1"/>
  <c r="BE58" i="1"/>
  <c r="BE119" i="1" s="1"/>
  <c r="BE42" i="1" s="1"/>
  <c r="G59" i="1"/>
  <c r="R59" i="1"/>
  <c r="AB59" i="1"/>
  <c r="AM59" i="1"/>
  <c r="AX59" i="1"/>
  <c r="BH59" i="1"/>
  <c r="J60" i="1"/>
  <c r="U60" i="1"/>
  <c r="AE60" i="1"/>
  <c r="AP60" i="1"/>
  <c r="BA60" i="1"/>
  <c r="BK60" i="1"/>
  <c r="J27" i="1"/>
  <c r="R27" i="1"/>
  <c r="Z27" i="1"/>
  <c r="AH27" i="1"/>
  <c r="AP27" i="1"/>
  <c r="AX27" i="1"/>
  <c r="BF27" i="1"/>
  <c r="E28" i="1"/>
  <c r="M28" i="1"/>
  <c r="U28" i="1"/>
  <c r="AC28" i="1"/>
  <c r="AK28" i="1"/>
  <c r="AS28" i="1"/>
  <c r="BA28" i="1"/>
  <c r="BI28" i="1"/>
  <c r="G48" i="1"/>
  <c r="R48" i="1"/>
  <c r="AB48" i="1"/>
  <c r="AM48" i="1"/>
  <c r="AX48" i="1"/>
  <c r="BH48" i="1"/>
  <c r="J49" i="1"/>
  <c r="J110" i="1" s="1"/>
  <c r="J33" i="1" s="1"/>
  <c r="U49" i="1"/>
  <c r="AE49" i="1"/>
  <c r="AP49" i="1"/>
  <c r="AP110" i="1" s="1"/>
  <c r="AP33" i="1" s="1"/>
  <c r="BA49" i="1"/>
  <c r="BK49" i="1"/>
  <c r="M50" i="1"/>
  <c r="X50" i="1"/>
  <c r="AH50" i="1"/>
  <c r="AH111" i="1" s="1"/>
  <c r="AH34" i="1" s="1"/>
  <c r="AS50" i="1"/>
  <c r="BD50" i="1"/>
  <c r="E51" i="1"/>
  <c r="E112" i="1" s="1"/>
  <c r="E35" i="1" s="1"/>
  <c r="P51" i="1"/>
  <c r="AA51" i="1"/>
  <c r="AA112" i="1" s="1"/>
  <c r="AA35" i="1" s="1"/>
  <c r="AK51" i="1"/>
  <c r="AV51" i="1"/>
  <c r="BG51" i="1"/>
  <c r="H52" i="1"/>
  <c r="S52" i="1"/>
  <c r="S113" i="1" s="1"/>
  <c r="S36" i="1" s="1"/>
  <c r="AD52" i="1"/>
  <c r="AN52" i="1"/>
  <c r="AY52" i="1"/>
  <c r="BJ52" i="1"/>
  <c r="K53" i="1"/>
  <c r="K114" i="1" s="1"/>
  <c r="K37" i="1" s="1"/>
  <c r="V53" i="1"/>
  <c r="AG53" i="1"/>
  <c r="AG114" i="1" s="1"/>
  <c r="AG37" i="1" s="1"/>
  <c r="AQ53" i="1"/>
  <c r="BB53" i="1"/>
  <c r="D54" i="1"/>
  <c r="N54" i="1"/>
  <c r="Y54" i="1"/>
  <c r="AJ54" i="1"/>
  <c r="AT54" i="1"/>
  <c r="BE54" i="1"/>
  <c r="BE115" i="1" s="1"/>
  <c r="BE38" i="1" s="1"/>
  <c r="G55" i="1"/>
  <c r="Q55" i="1"/>
  <c r="AB55" i="1"/>
  <c r="AM55" i="1"/>
  <c r="AW55" i="1"/>
  <c r="BH55" i="1"/>
  <c r="J56" i="1"/>
  <c r="T56" i="1"/>
  <c r="AE56" i="1"/>
  <c r="AP56" i="1"/>
  <c r="AP117" i="1" s="1"/>
  <c r="AP40" i="1" s="1"/>
  <c r="AZ56" i="1"/>
  <c r="BK56" i="1"/>
  <c r="M57" i="1"/>
  <c r="W57" i="1"/>
  <c r="AH57" i="1"/>
  <c r="AH118" i="1" s="1"/>
  <c r="AH41" i="1" s="1"/>
  <c r="AS57" i="1"/>
  <c r="BC57" i="1"/>
  <c r="E58" i="1"/>
  <c r="P58" i="1"/>
  <c r="Z58" i="1"/>
  <c r="AK58" i="1"/>
  <c r="AV58" i="1"/>
  <c r="BF58" i="1"/>
  <c r="H59" i="1"/>
  <c r="S59" i="1"/>
  <c r="S120" i="1" s="1"/>
  <c r="S43" i="1" s="1"/>
  <c r="AC59" i="1"/>
  <c r="AN59" i="1"/>
  <c r="AY59" i="1"/>
  <c r="BI59" i="1"/>
  <c r="K60" i="1"/>
  <c r="K121" i="1" s="1"/>
  <c r="K44" i="1" s="1"/>
  <c r="V60" i="1"/>
  <c r="AF60" i="1"/>
  <c r="AQ60" i="1"/>
  <c r="BB60" i="1"/>
  <c r="C27" i="1"/>
  <c r="K27" i="1"/>
  <c r="S27" i="1"/>
  <c r="AA27" i="1"/>
  <c r="AI27" i="1"/>
  <c r="AQ27" i="1"/>
  <c r="AY27" i="1"/>
  <c r="BG27" i="1"/>
  <c r="F28" i="1"/>
  <c r="N28" i="1"/>
  <c r="V28" i="1"/>
  <c r="AD28" i="1"/>
  <c r="AL28" i="1"/>
  <c r="AT28" i="1"/>
  <c r="BB28" i="1"/>
  <c r="BJ28" i="1"/>
  <c r="I48" i="1"/>
  <c r="S48" i="1"/>
  <c r="S109" i="1" s="1"/>
  <c r="S32" i="1" s="1"/>
  <c r="AD48" i="1"/>
  <c r="AO48" i="1"/>
  <c r="AO109" i="1" s="1"/>
  <c r="AO32" i="1" s="1"/>
  <c r="AY48" i="1"/>
  <c r="BJ48" i="1"/>
  <c r="L49" i="1"/>
  <c r="V49" i="1"/>
  <c r="AG49" i="1"/>
  <c r="AG110" i="1" s="1"/>
  <c r="AG33" i="1" s="1"/>
  <c r="AR49" i="1"/>
  <c r="BB49" i="1"/>
  <c r="D50" i="1"/>
  <c r="D111" i="1" s="1"/>
  <c r="D34" i="1" s="1"/>
  <c r="O50" i="1"/>
  <c r="Y50" i="1"/>
  <c r="AJ50" i="1"/>
  <c r="AU50" i="1"/>
  <c r="BE50" i="1"/>
  <c r="BE111" i="1" s="1"/>
  <c r="BE34" i="1" s="1"/>
  <c r="G51" i="1"/>
  <c r="G112" i="1" s="1"/>
  <c r="G35" i="1" s="1"/>
  <c r="R51" i="1"/>
  <c r="R112" i="1" s="1"/>
  <c r="R35" i="1" s="1"/>
  <c r="AB51" i="1"/>
  <c r="AM51" i="1"/>
  <c r="AX51" i="1"/>
  <c r="BH51" i="1"/>
  <c r="J52" i="1"/>
  <c r="U52" i="1"/>
  <c r="AE52" i="1"/>
  <c r="AP52" i="1"/>
  <c r="BA52" i="1"/>
  <c r="BK52" i="1"/>
  <c r="M53" i="1"/>
  <c r="X53" i="1"/>
  <c r="AH53" i="1"/>
  <c r="AH114" i="1" s="1"/>
  <c r="AH37" i="1" s="1"/>
  <c r="AS53" i="1"/>
  <c r="BD53" i="1"/>
  <c r="E54" i="1"/>
  <c r="P54" i="1"/>
  <c r="AA54" i="1"/>
  <c r="AA115" i="1" s="1"/>
  <c r="AA38" i="1" s="1"/>
  <c r="AK54" i="1"/>
  <c r="AV54" i="1"/>
  <c r="BG54" i="1"/>
  <c r="H55" i="1"/>
  <c r="S55" i="1"/>
  <c r="S116" i="1" s="1"/>
  <c r="S39" i="1" s="1"/>
  <c r="AD55" i="1"/>
  <c r="AN55" i="1"/>
  <c r="AY55" i="1"/>
  <c r="BJ55" i="1"/>
  <c r="K56" i="1"/>
  <c r="K117" i="1" s="1"/>
  <c r="K40" i="1" s="1"/>
  <c r="V56" i="1"/>
  <c r="AG56" i="1"/>
  <c r="AG117" i="1" s="1"/>
  <c r="AG40" i="1" s="1"/>
  <c r="AQ56" i="1"/>
  <c r="BB56" i="1"/>
  <c r="D57" i="1"/>
  <c r="N57" i="1"/>
  <c r="Y57" i="1"/>
  <c r="AJ57" i="1"/>
  <c r="AT57" i="1"/>
  <c r="BE57" i="1"/>
  <c r="BE118" i="1" s="1"/>
  <c r="BE41" i="1" s="1"/>
  <c r="G58" i="1"/>
  <c r="G119" i="1" s="1"/>
  <c r="G42" i="1" s="1"/>
  <c r="Q58" i="1"/>
  <c r="AB58" i="1"/>
  <c r="AM58" i="1"/>
  <c r="AW58" i="1"/>
  <c r="BH58" i="1"/>
  <c r="J59" i="1"/>
  <c r="T59" i="1"/>
  <c r="AE59" i="1"/>
  <c r="AP59" i="1"/>
  <c r="AZ59" i="1"/>
  <c r="BK59" i="1"/>
  <c r="M60" i="1"/>
  <c r="W60" i="1"/>
  <c r="AH60" i="1"/>
  <c r="AH121" i="1" s="1"/>
  <c r="AH44" i="1" s="1"/>
  <c r="AS60" i="1"/>
  <c r="BC60" i="1"/>
  <c r="D27" i="1"/>
  <c r="L27" i="1"/>
  <c r="T27" i="1"/>
  <c r="AB27" i="1"/>
  <c r="AJ27" i="1"/>
  <c r="AR27" i="1"/>
  <c r="AZ27" i="1"/>
  <c r="BH27" i="1"/>
  <c r="G28" i="1"/>
  <c r="O28" i="1"/>
  <c r="W28" i="1"/>
  <c r="AE28" i="1"/>
  <c r="AM28" i="1"/>
  <c r="AU28" i="1"/>
  <c r="BC28" i="1"/>
  <c r="BK28" i="1"/>
  <c r="J48" i="1"/>
  <c r="T48" i="1"/>
  <c r="AE48" i="1"/>
  <c r="AP48" i="1"/>
  <c r="AP109" i="1" s="1"/>
  <c r="AP32" i="1" s="1"/>
  <c r="AZ48" i="1"/>
  <c r="BK48" i="1"/>
  <c r="M49" i="1"/>
  <c r="W49" i="1"/>
  <c r="AH49" i="1"/>
  <c r="AH110" i="1" s="1"/>
  <c r="AH33" i="1" s="1"/>
  <c r="AS49" i="1"/>
  <c r="BC49" i="1"/>
  <c r="E50" i="1"/>
  <c r="E111" i="1" s="1"/>
  <c r="E34" i="1" s="1"/>
  <c r="P50" i="1"/>
  <c r="Z50" i="1"/>
  <c r="AK50" i="1"/>
  <c r="AV50" i="1"/>
  <c r="BF50" i="1"/>
  <c r="H51" i="1"/>
  <c r="S51" i="1"/>
  <c r="AC51" i="1"/>
  <c r="AN51" i="1"/>
  <c r="AY51" i="1"/>
  <c r="AY112" i="1" s="1"/>
  <c r="AY35" i="1" s="1"/>
  <c r="BI51" i="1"/>
  <c r="K52" i="1"/>
  <c r="K113" i="1" s="1"/>
  <c r="K36" i="1" s="1"/>
  <c r="V52" i="1"/>
  <c r="AF52" i="1"/>
  <c r="AQ52" i="1"/>
  <c r="BB52" i="1"/>
  <c r="C53" i="1"/>
  <c r="N53" i="1"/>
  <c r="Y53" i="1"/>
  <c r="AI53" i="1"/>
  <c r="AT53" i="1"/>
  <c r="BE53" i="1"/>
  <c r="BE114" i="1" s="1"/>
  <c r="BE37" i="1" s="1"/>
  <c r="F54" i="1"/>
  <c r="Q54" i="1"/>
  <c r="AB54" i="1"/>
  <c r="AL54" i="1"/>
  <c r="AW54" i="1"/>
  <c r="BH54" i="1"/>
  <c r="I55" i="1"/>
  <c r="T55" i="1"/>
  <c r="AE55" i="1"/>
  <c r="AO55" i="1"/>
  <c r="AO116" i="1" s="1"/>
  <c r="AO39" i="1" s="1"/>
  <c r="AZ55" i="1"/>
  <c r="BK55" i="1"/>
  <c r="L56" i="1"/>
  <c r="W56" i="1"/>
  <c r="AH56" i="1"/>
  <c r="AH117" i="1" s="1"/>
  <c r="AH40" i="1" s="1"/>
  <c r="AR56" i="1"/>
  <c r="BC56" i="1"/>
  <c r="E57" i="1"/>
  <c r="O57" i="1"/>
  <c r="Z57" i="1"/>
  <c r="AK57" i="1"/>
  <c r="AU57" i="1"/>
  <c r="BF57" i="1"/>
  <c r="H58" i="1"/>
  <c r="H119" i="1" s="1"/>
  <c r="H42" i="1" s="1"/>
  <c r="R58" i="1"/>
  <c r="AC58" i="1"/>
  <c r="AN58" i="1"/>
  <c r="AX58" i="1"/>
  <c r="BI58" i="1"/>
  <c r="K59" i="1"/>
  <c r="K120" i="1" s="1"/>
  <c r="K43" i="1" s="1"/>
  <c r="U59" i="1"/>
  <c r="AF59" i="1"/>
  <c r="AQ59" i="1"/>
  <c r="BA59" i="1"/>
  <c r="C60" i="1"/>
  <c r="N60" i="1"/>
  <c r="X60" i="1"/>
  <c r="AI60" i="1"/>
  <c r="AT60" i="1"/>
  <c r="BD60" i="1"/>
  <c r="E27" i="1"/>
  <c r="M27" i="1"/>
  <c r="U27" i="1"/>
  <c r="AC27" i="1"/>
  <c r="AK27" i="1"/>
  <c r="AS27" i="1"/>
  <c r="BA27" i="1"/>
  <c r="BI27" i="1"/>
  <c r="H28" i="1"/>
  <c r="P28" i="1"/>
  <c r="X28" i="1"/>
  <c r="AF28" i="1"/>
  <c r="AN28" i="1"/>
  <c r="AV28" i="1"/>
  <c r="BD28" i="1"/>
  <c r="K48" i="1"/>
  <c r="K109" i="1" s="1"/>
  <c r="K32" i="1" s="1"/>
  <c r="V48" i="1"/>
  <c r="AG48" i="1"/>
  <c r="AG109" i="1" s="1"/>
  <c r="AG32" i="1" s="1"/>
  <c r="AQ48" i="1"/>
  <c r="BB48" i="1"/>
  <c r="D49" i="1"/>
  <c r="D110" i="1" s="1"/>
  <c r="D33" i="1" s="1"/>
  <c r="N49" i="1"/>
  <c r="Y49" i="1"/>
  <c r="AJ49" i="1"/>
  <c r="AT49" i="1"/>
  <c r="BE49" i="1"/>
  <c r="BE110" i="1" s="1"/>
  <c r="BE33" i="1" s="1"/>
  <c r="G50" i="1"/>
  <c r="G111" i="1" s="1"/>
  <c r="G34" i="1" s="1"/>
  <c r="Q50" i="1"/>
  <c r="Q111" i="1" s="1"/>
  <c r="Q34" i="1" s="1"/>
  <c r="AB50" i="1"/>
  <c r="AM50" i="1"/>
  <c r="AW50" i="1"/>
  <c r="BH50" i="1"/>
  <c r="J51" i="1"/>
  <c r="T51" i="1"/>
  <c r="AE51" i="1"/>
  <c r="AP51" i="1"/>
  <c r="AP112" i="1" s="1"/>
  <c r="AP35" i="1" s="1"/>
  <c r="AZ51" i="1"/>
  <c r="BK51" i="1"/>
  <c r="M52" i="1"/>
  <c r="W52" i="1"/>
  <c r="AH52" i="1"/>
  <c r="AH113" i="1" s="1"/>
  <c r="AH36" i="1" s="1"/>
  <c r="AS52" i="1"/>
  <c r="BC52" i="1"/>
  <c r="E53" i="1"/>
  <c r="P53" i="1"/>
  <c r="Z53" i="1"/>
  <c r="AK53" i="1"/>
  <c r="AV53" i="1"/>
  <c r="BF53" i="1"/>
  <c r="H54" i="1"/>
  <c r="S54" i="1"/>
  <c r="S115" i="1" s="1"/>
  <c r="S38" i="1" s="1"/>
  <c r="AC54" i="1"/>
  <c r="AN54" i="1"/>
  <c r="AY54" i="1"/>
  <c r="BI54" i="1"/>
  <c r="K55" i="1"/>
  <c r="K116" i="1" s="1"/>
  <c r="K39" i="1" s="1"/>
  <c r="V55" i="1"/>
  <c r="AF55" i="1"/>
  <c r="AQ55" i="1"/>
  <c r="BB55" i="1"/>
  <c r="C56" i="1"/>
  <c r="N56" i="1"/>
  <c r="Y56" i="1"/>
  <c r="AI56" i="1"/>
  <c r="AI117" i="1" s="1"/>
  <c r="AI40" i="1" s="1"/>
  <c r="AT56" i="1"/>
  <c r="BE56" i="1"/>
  <c r="BE117" i="1" s="1"/>
  <c r="BE40" i="1" s="1"/>
  <c r="F57" i="1"/>
  <c r="Q57" i="1"/>
  <c r="Q118" i="1" s="1"/>
  <c r="Q41" i="1" s="1"/>
  <c r="AB57" i="1"/>
  <c r="AL57" i="1"/>
  <c r="AW57" i="1"/>
  <c r="BH57" i="1"/>
  <c r="I58" i="1"/>
  <c r="T58" i="1"/>
  <c r="AE58" i="1"/>
  <c r="AO58" i="1"/>
  <c r="AO119" i="1" s="1"/>
  <c r="AO42" i="1" s="1"/>
  <c r="AZ58" i="1"/>
  <c r="BK58" i="1"/>
  <c r="L59" i="1"/>
  <c r="W59" i="1"/>
  <c r="AH59" i="1"/>
  <c r="AH120" i="1" s="1"/>
  <c r="AH43" i="1" s="1"/>
  <c r="AR59" i="1"/>
  <c r="BC59" i="1"/>
  <c r="E60" i="1"/>
  <c r="O60" i="1"/>
  <c r="Z60" i="1"/>
  <c r="AK60" i="1"/>
  <c r="AU60" i="1"/>
  <c r="BF60" i="1"/>
  <c r="D134" i="5"/>
  <c r="D39" i="5" s="1"/>
  <c r="AR32" i="6"/>
  <c r="AU32" i="6"/>
  <c r="AU33" i="6"/>
  <c r="D134" i="6"/>
  <c r="D39" i="6" s="1"/>
  <c r="D135" i="6"/>
  <c r="D40" i="6" s="1"/>
  <c r="AV35" i="6"/>
  <c r="AV36" i="6"/>
  <c r="D132" i="5"/>
  <c r="D37" i="5" s="1"/>
  <c r="D128" i="5"/>
  <c r="D33" i="5" s="1"/>
  <c r="D131" i="5"/>
  <c r="D36" i="5" s="1"/>
  <c r="AE32" i="6"/>
  <c r="AZ36" i="6"/>
  <c r="D130" i="5"/>
  <c r="D35" i="5" s="1"/>
  <c r="D135" i="5"/>
  <c r="D40" i="5" s="1"/>
  <c r="BD35" i="6"/>
  <c r="D137" i="5"/>
  <c r="D42" i="5" s="1"/>
  <c r="AZ33" i="6"/>
  <c r="BH33" i="6"/>
  <c r="AU34" i="6"/>
  <c r="AV37" i="6"/>
  <c r="BD37" i="6"/>
  <c r="BL37" i="6"/>
  <c r="D136" i="6"/>
  <c r="D41" i="6" s="1"/>
  <c r="AV34" i="6"/>
  <c r="BD34" i="6"/>
  <c r="AZ38" i="6"/>
  <c r="BH38" i="6"/>
  <c r="D139" i="5"/>
  <c r="D44" i="5" s="1"/>
  <c r="D130" i="6"/>
  <c r="D35" i="6" s="1"/>
  <c r="AZ35" i="6"/>
  <c r="BH35" i="6"/>
  <c r="BC36" i="6"/>
  <c r="D138" i="6"/>
  <c r="D43" i="6" s="1"/>
  <c r="D133" i="5"/>
  <c r="D38" i="5" s="1"/>
  <c r="AV33" i="6"/>
  <c r="BD33" i="6"/>
  <c r="BL33" i="6"/>
  <c r="AZ37" i="6"/>
  <c r="BH37" i="6"/>
  <c r="AU38" i="6"/>
  <c r="AZ34" i="6"/>
  <c r="AU35" i="6"/>
  <c r="BC35" i="6"/>
  <c r="BK35" i="6"/>
  <c r="AV38" i="6"/>
  <c r="BD38" i="6"/>
  <c r="BL38" i="6"/>
  <c r="D137" i="6"/>
  <c r="D42" i="6" s="1"/>
  <c r="AH34" i="16"/>
  <c r="AH32" i="16"/>
  <c r="AP32" i="16"/>
  <c r="AP36" i="16"/>
  <c r="AI32" i="16"/>
  <c r="AI34" i="16"/>
  <c r="AO32" i="16"/>
  <c r="AF32" i="16"/>
  <c r="K185" i="2" l="1"/>
  <c r="K134" i="2"/>
  <c r="AB69" i="2"/>
  <c r="AA133" i="2"/>
  <c r="Q112" i="5"/>
  <c r="P163" i="5"/>
  <c r="AJ140" i="12"/>
  <c r="AK171" i="8"/>
  <c r="AJ186" i="8"/>
  <c r="AC180" i="8"/>
  <c r="AC183" i="8"/>
  <c r="AC182" i="8"/>
  <c r="AC179" i="8"/>
  <c r="AC48" i="8" s="1"/>
  <c r="AC184" i="8"/>
  <c r="AC181" i="8"/>
  <c r="AC50" i="8" s="1"/>
  <c r="AC178" i="8"/>
  <c r="AD129" i="7"/>
  <c r="AD133" i="7"/>
  <c r="AD132" i="7"/>
  <c r="AD127" i="7"/>
  <c r="AD131" i="7"/>
  <c r="AD128" i="7"/>
  <c r="AD33" i="7" s="1"/>
  <c r="AD130" i="7"/>
  <c r="AC130" i="8"/>
  <c r="AC35" i="8" s="1"/>
  <c r="AC127" i="8"/>
  <c r="AC132" i="8"/>
  <c r="AC131" i="8"/>
  <c r="AC128" i="8"/>
  <c r="AC33" i="8" s="1"/>
  <c r="AC133" i="8"/>
  <c r="AC129" i="8"/>
  <c r="AC34" i="8" s="1"/>
  <c r="AN24" i="4"/>
  <c r="AN29" i="4" s="1"/>
  <c r="AW119" i="1"/>
  <c r="AW42" i="1" s="1"/>
  <c r="BE113" i="1"/>
  <c r="BE36" i="1" s="1"/>
  <c r="R115" i="1"/>
  <c r="R38" i="1" s="1"/>
  <c r="AH112" i="1"/>
  <c r="AH35" i="1" s="1"/>
  <c r="AY111" i="1"/>
  <c r="AY34" i="1" s="1"/>
  <c r="AY121" i="1"/>
  <c r="AY44" i="1" s="1"/>
  <c r="Q115" i="1"/>
  <c r="Q38" i="1" s="1"/>
  <c r="H112" i="1"/>
  <c r="H35" i="1" s="1"/>
  <c r="S117" i="1"/>
  <c r="S40" i="1" s="1"/>
  <c r="S111" i="1"/>
  <c r="S34" i="1" s="1"/>
  <c r="AH116" i="1"/>
  <c r="AH39" i="1" s="1"/>
  <c r="C112" i="1"/>
  <c r="C35" i="1" s="1"/>
  <c r="R109" i="1"/>
  <c r="R32" i="1" s="1"/>
  <c r="H116" i="1"/>
  <c r="H39" i="1" s="1"/>
  <c r="H120" i="1"/>
  <c r="H43" i="1" s="1"/>
  <c r="AH115" i="1"/>
  <c r="AH38" i="1" s="1"/>
  <c r="AG121" i="1"/>
  <c r="AG44" i="1" s="1"/>
  <c r="AP119" i="1"/>
  <c r="AP42" i="1" s="1"/>
  <c r="AA119" i="1"/>
  <c r="AA42" i="1" s="1"/>
  <c r="I109" i="1"/>
  <c r="I32" i="1" s="1"/>
  <c r="BF116" i="1"/>
  <c r="BF39" i="1" s="1"/>
  <c r="Q109" i="1"/>
  <c r="Q32" i="1" s="1"/>
  <c r="R116" i="1"/>
  <c r="R39" i="1" s="1"/>
  <c r="AA120" i="1"/>
  <c r="AA43" i="1" s="1"/>
  <c r="F116" i="1"/>
  <c r="F39" i="1" s="1"/>
  <c r="AO115" i="1"/>
  <c r="AO38" i="1" s="1"/>
  <c r="C111" i="1"/>
  <c r="C34" i="1" s="1"/>
  <c r="G120" i="1"/>
  <c r="G43" i="1" s="1"/>
  <c r="R110" i="1"/>
  <c r="R33" i="1" s="1"/>
  <c r="J189" i="11"/>
  <c r="J138" i="11"/>
  <c r="I133" i="11"/>
  <c r="I184" i="11"/>
  <c r="L127" i="13"/>
  <c r="L178" i="13"/>
  <c r="L127" i="19"/>
  <c r="L178" i="19"/>
  <c r="L179" i="14"/>
  <c r="L132" i="19"/>
  <c r="L183" i="19"/>
  <c r="L187" i="2"/>
  <c r="L57" i="8"/>
  <c r="L180" i="14"/>
  <c r="L133" i="19"/>
  <c r="L184" i="19"/>
  <c r="L188" i="2"/>
  <c r="L58" i="8"/>
  <c r="L181" i="14"/>
  <c r="L134" i="19"/>
  <c r="L185" i="19"/>
  <c r="L189" i="2"/>
  <c r="L59" i="8"/>
  <c r="L182" i="14"/>
  <c r="L135" i="19"/>
  <c r="L186" i="19"/>
  <c r="L190" i="2"/>
  <c r="L128" i="9"/>
  <c r="L179" i="9"/>
  <c r="L183" i="14"/>
  <c r="L136" i="19"/>
  <c r="L187" i="19"/>
  <c r="L184" i="4"/>
  <c r="L53" i="4" s="1"/>
  <c r="L137" i="9"/>
  <c r="L188" i="9"/>
  <c r="L180" i="15"/>
  <c r="L49" i="15" s="1"/>
  <c r="L184" i="20"/>
  <c r="L130" i="5"/>
  <c r="L181" i="5"/>
  <c r="L185" i="10"/>
  <c r="L189" i="15"/>
  <c r="L181" i="21"/>
  <c r="L139" i="5"/>
  <c r="L190" i="5"/>
  <c r="L182" i="11"/>
  <c r="L186" i="18"/>
  <c r="K183" i="11"/>
  <c r="K185" i="17"/>
  <c r="K182" i="2"/>
  <c r="K180" i="7"/>
  <c r="K179" i="12"/>
  <c r="K178" i="17"/>
  <c r="K190" i="21"/>
  <c r="K185" i="11"/>
  <c r="K183" i="21"/>
  <c r="K185" i="7"/>
  <c r="K181" i="4"/>
  <c r="K129" i="9"/>
  <c r="K180" i="9"/>
  <c r="K179" i="14"/>
  <c r="K127" i="19"/>
  <c r="K178" i="19"/>
  <c r="K190" i="23"/>
  <c r="K185" i="15"/>
  <c r="K184" i="17"/>
  <c r="K186" i="8"/>
  <c r="K184" i="18"/>
  <c r="K183" i="23"/>
  <c r="K186" i="7"/>
  <c r="K183" i="4"/>
  <c r="K131" i="9"/>
  <c r="K182" i="9"/>
  <c r="K181" i="14"/>
  <c r="K129" i="19"/>
  <c r="K180" i="19"/>
  <c r="AM179" i="2"/>
  <c r="AP182" i="2"/>
  <c r="S185" i="2"/>
  <c r="S54" i="2" s="1"/>
  <c r="AA187" i="2"/>
  <c r="AA189" i="2"/>
  <c r="AN181" i="2"/>
  <c r="Y184" i="2"/>
  <c r="AH186" i="2"/>
  <c r="AJ188" i="2"/>
  <c r="AJ190" i="2"/>
  <c r="S190" i="23"/>
  <c r="S188" i="23"/>
  <c r="S57" i="23" s="1"/>
  <c r="S186" i="23"/>
  <c r="S184" i="23"/>
  <c r="S182" i="23"/>
  <c r="S180" i="23"/>
  <c r="R189" i="23"/>
  <c r="R58" i="23" s="1"/>
  <c r="R187" i="23"/>
  <c r="R185" i="23"/>
  <c r="R183" i="23"/>
  <c r="R181" i="23"/>
  <c r="R179" i="23"/>
  <c r="Q190" i="23"/>
  <c r="Q188" i="23"/>
  <c r="Q186" i="23"/>
  <c r="Q55" i="23" s="1"/>
  <c r="Q184" i="23"/>
  <c r="Q182" i="23"/>
  <c r="Q180" i="23"/>
  <c r="Q178" i="23"/>
  <c r="P189" i="23"/>
  <c r="P187" i="23"/>
  <c r="P185" i="23"/>
  <c r="P183" i="23"/>
  <c r="P181" i="23"/>
  <c r="P179" i="23"/>
  <c r="O190" i="23"/>
  <c r="O188" i="23"/>
  <c r="O186" i="23"/>
  <c r="O184" i="23"/>
  <c r="O182" i="23"/>
  <c r="O180" i="23"/>
  <c r="O178" i="23"/>
  <c r="N189" i="23"/>
  <c r="N187" i="23"/>
  <c r="N185" i="23"/>
  <c r="N54" i="23" s="1"/>
  <c r="N183" i="23"/>
  <c r="N181" i="23"/>
  <c r="N179" i="23"/>
  <c r="M190" i="23"/>
  <c r="M59" i="23" s="1"/>
  <c r="M188" i="23"/>
  <c r="M186" i="23"/>
  <c r="M184" i="23"/>
  <c r="M182" i="23"/>
  <c r="M180" i="23"/>
  <c r="M178" i="23"/>
  <c r="T189" i="23"/>
  <c r="T187" i="23"/>
  <c r="T56" i="23" s="1"/>
  <c r="T185" i="23"/>
  <c r="T183" i="23"/>
  <c r="T181" i="23"/>
  <c r="T179" i="23"/>
  <c r="AI190" i="21"/>
  <c r="AI188" i="21"/>
  <c r="AI186" i="21"/>
  <c r="AI184" i="21"/>
  <c r="AI182" i="21"/>
  <c r="AA180" i="21"/>
  <c r="R190" i="21"/>
  <c r="R188" i="21"/>
  <c r="R186" i="21"/>
  <c r="R184" i="21"/>
  <c r="R182" i="21"/>
  <c r="AF179" i="21"/>
  <c r="AG189" i="21"/>
  <c r="AG187" i="21"/>
  <c r="AG56" i="21" s="1"/>
  <c r="AG185" i="21"/>
  <c r="AG183" i="21"/>
  <c r="AG181" i="21"/>
  <c r="AJ178" i="21"/>
  <c r="P189" i="21"/>
  <c r="P187" i="21"/>
  <c r="P185" i="21"/>
  <c r="P183" i="21"/>
  <c r="O181" i="21"/>
  <c r="AE190" i="21"/>
  <c r="AE188" i="21"/>
  <c r="AE186" i="21"/>
  <c r="AE184" i="21"/>
  <c r="AE182" i="21"/>
  <c r="T180" i="21"/>
  <c r="N190" i="21"/>
  <c r="N188" i="21"/>
  <c r="N186" i="21"/>
  <c r="N55" i="21" s="1"/>
  <c r="N184" i="21"/>
  <c r="N182" i="21"/>
  <c r="Z179" i="21"/>
  <c r="AC189" i="21"/>
  <c r="AC187" i="21"/>
  <c r="AC56" i="21" s="1"/>
  <c r="AC185" i="21"/>
  <c r="AC183" i="21"/>
  <c r="AC181" i="21"/>
  <c r="AA178" i="21"/>
  <c r="T189" i="21"/>
  <c r="T187" i="21"/>
  <c r="T185" i="21"/>
  <c r="T183" i="21"/>
  <c r="T181" i="21"/>
  <c r="AD178" i="21"/>
  <c r="AK179" i="21"/>
  <c r="T178" i="21"/>
  <c r="Y180" i="21"/>
  <c r="Y178" i="21"/>
  <c r="AE179" i="21"/>
  <c r="AL190" i="20"/>
  <c r="AL59" i="20" s="1"/>
  <c r="AL188" i="20"/>
  <c r="AL186" i="20"/>
  <c r="AL184" i="20"/>
  <c r="AB180" i="20"/>
  <c r="AK189" i="20"/>
  <c r="AK187" i="20"/>
  <c r="AK185" i="20"/>
  <c r="N183" i="20"/>
  <c r="AS75" i="20"/>
  <c r="AR190" i="20"/>
  <c r="AS73" i="20"/>
  <c r="AR188" i="20"/>
  <c r="AS71" i="20"/>
  <c r="AR186" i="20"/>
  <c r="AS69" i="20"/>
  <c r="AR184" i="20"/>
  <c r="AS65" i="20"/>
  <c r="AR180" i="20"/>
  <c r="S190" i="20"/>
  <c r="S188" i="20"/>
  <c r="S186" i="20"/>
  <c r="S184" i="20"/>
  <c r="AQ178" i="20"/>
  <c r="Z189" i="20"/>
  <c r="Z187" i="20"/>
  <c r="Z185" i="20"/>
  <c r="S182" i="20"/>
  <c r="AG190" i="20"/>
  <c r="AG188" i="20"/>
  <c r="AG186" i="20"/>
  <c r="AG184" i="20"/>
  <c r="N180" i="20"/>
  <c r="AN189" i="20"/>
  <c r="AN187" i="20"/>
  <c r="AN185" i="20"/>
  <c r="V183" i="20"/>
  <c r="AM190" i="20"/>
  <c r="AM188" i="20"/>
  <c r="AM186" i="20"/>
  <c r="AM184" i="20"/>
  <c r="AD180" i="20"/>
  <c r="R183" i="20"/>
  <c r="R181" i="20"/>
  <c r="R179" i="20"/>
  <c r="Q183" i="20"/>
  <c r="Q181" i="20"/>
  <c r="Q179" i="20"/>
  <c r="X183" i="20"/>
  <c r="X181" i="20"/>
  <c r="X179" i="20"/>
  <c r="AE183" i="20"/>
  <c r="AE181" i="20"/>
  <c r="AE179" i="20"/>
  <c r="AK183" i="20"/>
  <c r="AK181" i="20"/>
  <c r="AK179" i="20"/>
  <c r="K178" i="20"/>
  <c r="S135" i="19"/>
  <c r="S186" i="19"/>
  <c r="AL129" i="19"/>
  <c r="AL180" i="19"/>
  <c r="AL49" i="19" s="1"/>
  <c r="AJ137" i="19"/>
  <c r="AJ188" i="19"/>
  <c r="AA132" i="19"/>
  <c r="AA183" i="19"/>
  <c r="N127" i="19"/>
  <c r="N178" i="19"/>
  <c r="AS70" i="19"/>
  <c r="AR134" i="19"/>
  <c r="AR185" i="19"/>
  <c r="AI129" i="19"/>
  <c r="AI180" i="19"/>
  <c r="AQ136" i="19"/>
  <c r="AQ187" i="19"/>
  <c r="AD131" i="19"/>
  <c r="AD182" i="19"/>
  <c r="AL138" i="19"/>
  <c r="AL189" i="19"/>
  <c r="AB133" i="19"/>
  <c r="AB184" i="19"/>
  <c r="S128" i="19"/>
  <c r="S179" i="19"/>
  <c r="AA135" i="19"/>
  <c r="AA186" i="19"/>
  <c r="N130" i="19"/>
  <c r="N181" i="19"/>
  <c r="AS73" i="19"/>
  <c r="AR137" i="19"/>
  <c r="AR188" i="19"/>
  <c r="AI132" i="19"/>
  <c r="AI183" i="19"/>
  <c r="V127" i="19"/>
  <c r="V178" i="19"/>
  <c r="T135" i="19"/>
  <c r="T186" i="19"/>
  <c r="AQ129" i="19"/>
  <c r="AQ180" i="19"/>
  <c r="R139" i="19"/>
  <c r="R190" i="19"/>
  <c r="R137" i="19"/>
  <c r="R188" i="19"/>
  <c r="R135" i="19"/>
  <c r="R186" i="19"/>
  <c r="R133" i="19"/>
  <c r="R184" i="19"/>
  <c r="R131" i="19"/>
  <c r="R182" i="19"/>
  <c r="R129" i="19"/>
  <c r="R180" i="19"/>
  <c r="R127" i="19"/>
  <c r="R178" i="19"/>
  <c r="Q138" i="19"/>
  <c r="Q189" i="19"/>
  <c r="Q136" i="19"/>
  <c r="Q187" i="19"/>
  <c r="Q134" i="19"/>
  <c r="Q185" i="19"/>
  <c r="Q132" i="19"/>
  <c r="Q183" i="19"/>
  <c r="Q130" i="19"/>
  <c r="Q181" i="19"/>
  <c r="Q128" i="19"/>
  <c r="Q179" i="19"/>
  <c r="P139" i="19"/>
  <c r="P190" i="19"/>
  <c r="P137" i="19"/>
  <c r="P188" i="19"/>
  <c r="P135" i="19"/>
  <c r="P186" i="19"/>
  <c r="P133" i="19"/>
  <c r="P184" i="19"/>
  <c r="P131" i="19"/>
  <c r="P182" i="19"/>
  <c r="P129" i="19"/>
  <c r="P180" i="19"/>
  <c r="P127" i="19"/>
  <c r="P178" i="19"/>
  <c r="O138" i="19"/>
  <c r="O189" i="19"/>
  <c r="O136" i="19"/>
  <c r="O187" i="19"/>
  <c r="O134" i="19"/>
  <c r="O185" i="19"/>
  <c r="O132" i="19"/>
  <c r="O183" i="19"/>
  <c r="O130" i="19"/>
  <c r="O181" i="19"/>
  <c r="O128" i="19"/>
  <c r="O179" i="19"/>
  <c r="M139" i="19"/>
  <c r="M190" i="19"/>
  <c r="M137" i="19"/>
  <c r="M188" i="19"/>
  <c r="M135" i="19"/>
  <c r="M186" i="19"/>
  <c r="M133" i="19"/>
  <c r="M184" i="19"/>
  <c r="M131" i="19"/>
  <c r="M182" i="19"/>
  <c r="M129" i="19"/>
  <c r="M180" i="19"/>
  <c r="M127" i="19"/>
  <c r="M178" i="19"/>
  <c r="AL185" i="18"/>
  <c r="AL54" i="18" s="1"/>
  <c r="AB180" i="18"/>
  <c r="AJ187" i="18"/>
  <c r="AA182" i="18"/>
  <c r="V190" i="18"/>
  <c r="AS69" i="18"/>
  <c r="AR184" i="18"/>
  <c r="AI179" i="18"/>
  <c r="AD187" i="18"/>
  <c r="AD56" i="18" s="1"/>
  <c r="T182" i="18"/>
  <c r="S190" i="18"/>
  <c r="AL184" i="18"/>
  <c r="AB179" i="18"/>
  <c r="AA187" i="18"/>
  <c r="N182" i="18"/>
  <c r="AS74" i="18"/>
  <c r="AR189" i="18"/>
  <c r="AR58" i="18" s="1"/>
  <c r="AI184" i="18"/>
  <c r="V179" i="18"/>
  <c r="AD186" i="18"/>
  <c r="T181" i="18"/>
  <c r="R190" i="18"/>
  <c r="R188" i="18"/>
  <c r="R186" i="18"/>
  <c r="R184" i="18"/>
  <c r="R182" i="18"/>
  <c r="R180" i="18"/>
  <c r="R178" i="18"/>
  <c r="Q189" i="18"/>
  <c r="Q187" i="18"/>
  <c r="Q185" i="18"/>
  <c r="Q183" i="18"/>
  <c r="Q181" i="18"/>
  <c r="Q179" i="18"/>
  <c r="P190" i="18"/>
  <c r="P188" i="18"/>
  <c r="P186" i="18"/>
  <c r="P38" i="18"/>
  <c r="P184" i="18"/>
  <c r="P182" i="18"/>
  <c r="P180" i="18"/>
  <c r="P178" i="18"/>
  <c r="O189" i="18"/>
  <c r="O187" i="18"/>
  <c r="O185" i="18"/>
  <c r="O183" i="18"/>
  <c r="O181" i="18"/>
  <c r="O179" i="18"/>
  <c r="M190" i="18"/>
  <c r="M59" i="18" s="1"/>
  <c r="M188" i="18"/>
  <c r="M186" i="18"/>
  <c r="M184" i="18"/>
  <c r="M182" i="18"/>
  <c r="M180" i="18"/>
  <c r="M32" i="18"/>
  <c r="M178" i="18"/>
  <c r="N190" i="17"/>
  <c r="S186" i="17"/>
  <c r="S189" i="17"/>
  <c r="AS75" i="17"/>
  <c r="AS139" i="17" s="1"/>
  <c r="AR190" i="17"/>
  <c r="AR59" i="17" s="1"/>
  <c r="AD189" i="17"/>
  <c r="AH189" i="17"/>
  <c r="AH187" i="17"/>
  <c r="W132" i="17"/>
  <c r="W183" i="17"/>
  <c r="AG189" i="17"/>
  <c r="AG187" i="17"/>
  <c r="O132" i="17"/>
  <c r="O183" i="17"/>
  <c r="AF189" i="17"/>
  <c r="AF187" i="17"/>
  <c r="AM131" i="17"/>
  <c r="AM182" i="17"/>
  <c r="AE189" i="17"/>
  <c r="AE187" i="17"/>
  <c r="AE131" i="17"/>
  <c r="AE36" i="17" s="1"/>
  <c r="AE182" i="17"/>
  <c r="AD187" i="17"/>
  <c r="W131" i="17"/>
  <c r="W182" i="17"/>
  <c r="AC189" i="17"/>
  <c r="AC187" i="17"/>
  <c r="O131" i="17"/>
  <c r="O182" i="17"/>
  <c r="O51" i="17" s="1"/>
  <c r="AB187" i="17"/>
  <c r="AM130" i="17"/>
  <c r="AM181" i="17"/>
  <c r="V133" i="17"/>
  <c r="V184" i="17"/>
  <c r="V131" i="17"/>
  <c r="V182" i="17"/>
  <c r="V129" i="17"/>
  <c r="V34" i="17" s="1"/>
  <c r="V180" i="17"/>
  <c r="V127" i="17"/>
  <c r="V178" i="17"/>
  <c r="U133" i="17"/>
  <c r="U184" i="17"/>
  <c r="U131" i="17"/>
  <c r="U182" i="17"/>
  <c r="U129" i="17"/>
  <c r="U34" i="17" s="1"/>
  <c r="U180" i="17"/>
  <c r="U127" i="17"/>
  <c r="U178" i="17"/>
  <c r="T133" i="17"/>
  <c r="T184" i="17"/>
  <c r="T131" i="17"/>
  <c r="T182" i="17"/>
  <c r="T129" i="17"/>
  <c r="T34" i="17" s="1"/>
  <c r="T180" i="17"/>
  <c r="T127" i="17"/>
  <c r="T178" i="17"/>
  <c r="S133" i="17"/>
  <c r="S184" i="17"/>
  <c r="S131" i="17"/>
  <c r="S182" i="17"/>
  <c r="S129" i="17"/>
  <c r="S34" i="17" s="1"/>
  <c r="S180" i="17"/>
  <c r="S127" i="17"/>
  <c r="S178" i="17"/>
  <c r="R133" i="17"/>
  <c r="R184" i="17"/>
  <c r="R131" i="17"/>
  <c r="R182" i="17"/>
  <c r="R129" i="17"/>
  <c r="R34" i="17" s="1"/>
  <c r="R180" i="17"/>
  <c r="R127" i="17"/>
  <c r="R178" i="17"/>
  <c r="Q133" i="17"/>
  <c r="Q184" i="17"/>
  <c r="Q131" i="17"/>
  <c r="Q182" i="17"/>
  <c r="Q129" i="17"/>
  <c r="Q34" i="17" s="1"/>
  <c r="Q180" i="17"/>
  <c r="Q127" i="17"/>
  <c r="X133" i="17"/>
  <c r="X184" i="17"/>
  <c r="X131" i="17"/>
  <c r="X182" i="17"/>
  <c r="X129" i="17"/>
  <c r="X180" i="17"/>
  <c r="X49" i="17" s="1"/>
  <c r="X127" i="17"/>
  <c r="X178" i="17"/>
  <c r="AE139" i="16"/>
  <c r="AE190" i="16"/>
  <c r="O188" i="16"/>
  <c r="O137" i="16"/>
  <c r="AM132" i="16"/>
  <c r="AM183" i="16"/>
  <c r="AE128" i="16"/>
  <c r="AE179" i="16"/>
  <c r="O187" i="16"/>
  <c r="O136" i="16"/>
  <c r="AD138" i="16"/>
  <c r="AD189" i="16"/>
  <c r="AD187" i="16"/>
  <c r="AD136" i="16"/>
  <c r="AD184" i="16"/>
  <c r="AD133" i="16"/>
  <c r="AD182" i="16"/>
  <c r="AD131" i="16"/>
  <c r="AD36" i="16" s="1"/>
  <c r="AD129" i="16"/>
  <c r="AD180" i="16"/>
  <c r="AC138" i="16"/>
  <c r="AC189" i="16"/>
  <c r="AC187" i="16"/>
  <c r="AC136" i="16"/>
  <c r="AC133" i="16"/>
  <c r="AC38" i="16" s="1"/>
  <c r="AC184" i="16"/>
  <c r="AC131" i="16"/>
  <c r="AC182" i="16"/>
  <c r="AC180" i="16"/>
  <c r="AC129" i="16"/>
  <c r="T189" i="16"/>
  <c r="T138" i="16"/>
  <c r="AJ131" i="16"/>
  <c r="AJ182" i="16"/>
  <c r="T180" i="16"/>
  <c r="T129" i="16"/>
  <c r="T34" i="16" s="1"/>
  <c r="AI132" i="16"/>
  <c r="AI37" i="16" s="1"/>
  <c r="AI183" i="16"/>
  <c r="AI130" i="16"/>
  <c r="AI35" i="16" s="1"/>
  <c r="AI181" i="16"/>
  <c r="AI179" i="16"/>
  <c r="AI128" i="16"/>
  <c r="AI33" i="16" s="1"/>
  <c r="AH183" i="16"/>
  <c r="AH132" i="16"/>
  <c r="AH37" i="16" s="1"/>
  <c r="AH181" i="16"/>
  <c r="AH130" i="16"/>
  <c r="AH35" i="16" s="1"/>
  <c r="AH128" i="16"/>
  <c r="AH33" i="16" s="1"/>
  <c r="AH179" i="16"/>
  <c r="AG132" i="16"/>
  <c r="AG183" i="16"/>
  <c r="AG130" i="16"/>
  <c r="AG181" i="16"/>
  <c r="AG179" i="16"/>
  <c r="AG128" i="16"/>
  <c r="AF137" i="16"/>
  <c r="AF188" i="16"/>
  <c r="AF183" i="16"/>
  <c r="AF132" i="16"/>
  <c r="AF37" i="16" s="1"/>
  <c r="AF130" i="16"/>
  <c r="AF35" i="16" s="1"/>
  <c r="AF181" i="16"/>
  <c r="AF128" i="16"/>
  <c r="AF33" i="16" s="1"/>
  <c r="AF179" i="16"/>
  <c r="AE185" i="15"/>
  <c r="O189" i="15"/>
  <c r="AL179" i="15"/>
  <c r="W186" i="15"/>
  <c r="AM187" i="15"/>
  <c r="AD189" i="15"/>
  <c r="AD187" i="15"/>
  <c r="AD185" i="15"/>
  <c r="AJ181" i="15"/>
  <c r="U190" i="15"/>
  <c r="U188" i="15"/>
  <c r="U186" i="15"/>
  <c r="AE183" i="15"/>
  <c r="V178" i="15"/>
  <c r="T189" i="15"/>
  <c r="T187" i="15"/>
  <c r="T185" i="15"/>
  <c r="AM180" i="15"/>
  <c r="S190" i="15"/>
  <c r="S188" i="15"/>
  <c r="S186" i="15"/>
  <c r="AB183" i="15"/>
  <c r="O178" i="15"/>
  <c r="R189" i="15"/>
  <c r="R187" i="15"/>
  <c r="R185" i="15"/>
  <c r="AJ180" i="15"/>
  <c r="Q190" i="15"/>
  <c r="Q188" i="15"/>
  <c r="Q186" i="15"/>
  <c r="V183" i="15"/>
  <c r="AN190" i="15"/>
  <c r="AN188" i="15"/>
  <c r="AN186" i="15"/>
  <c r="AL184" i="15"/>
  <c r="AM179" i="15"/>
  <c r="AA183" i="15"/>
  <c r="AA181" i="15"/>
  <c r="AA179" i="15"/>
  <c r="AP182" i="15"/>
  <c r="AP180" i="15"/>
  <c r="AP178" i="15"/>
  <c r="AO183" i="15"/>
  <c r="AO181" i="15"/>
  <c r="AO179" i="15"/>
  <c r="AN184" i="15"/>
  <c r="AN182" i="15"/>
  <c r="AN180" i="15"/>
  <c r="AN178" i="15"/>
  <c r="AK183" i="15"/>
  <c r="AK181" i="15"/>
  <c r="AK179" i="15"/>
  <c r="K179" i="15"/>
  <c r="AL182" i="14"/>
  <c r="AL51" i="14" s="1"/>
  <c r="AB185" i="14"/>
  <c r="AJ188" i="14"/>
  <c r="W183" i="14"/>
  <c r="N178" i="14"/>
  <c r="AS70" i="14"/>
  <c r="AR185" i="14"/>
  <c r="AE180" i="14"/>
  <c r="AM187" i="14"/>
  <c r="AM56" i="14" s="1"/>
  <c r="AD182" i="14"/>
  <c r="AL189" i="14"/>
  <c r="AB184" i="14"/>
  <c r="O179" i="14"/>
  <c r="W186" i="14"/>
  <c r="N181" i="14"/>
  <c r="AS73" i="14"/>
  <c r="AR188" i="14"/>
  <c r="AR57" i="14" s="1"/>
  <c r="AE183" i="14"/>
  <c r="V178" i="14"/>
  <c r="T186" i="14"/>
  <c r="AM180" i="14"/>
  <c r="S190" i="14"/>
  <c r="S188" i="14"/>
  <c r="S186" i="14"/>
  <c r="S184" i="14"/>
  <c r="S53" i="14" s="1"/>
  <c r="S182" i="14"/>
  <c r="S180" i="14"/>
  <c r="S178" i="14"/>
  <c r="R189" i="14"/>
  <c r="R187" i="14"/>
  <c r="R185" i="14"/>
  <c r="R183" i="14"/>
  <c r="R181" i="14"/>
  <c r="R179" i="14"/>
  <c r="Q190" i="14"/>
  <c r="Q188" i="14"/>
  <c r="Q186" i="14"/>
  <c r="Q184" i="14"/>
  <c r="Q182" i="14"/>
  <c r="Q180" i="14"/>
  <c r="Q178" i="14"/>
  <c r="P189" i="14"/>
  <c r="P187" i="14"/>
  <c r="P185" i="14"/>
  <c r="P183" i="14"/>
  <c r="P181" i="14"/>
  <c r="P179" i="14"/>
  <c r="M190" i="14"/>
  <c r="M188" i="14"/>
  <c r="M186" i="14"/>
  <c r="M184" i="14"/>
  <c r="M182" i="14"/>
  <c r="M180" i="14"/>
  <c r="M178" i="14"/>
  <c r="AL128" i="13"/>
  <c r="O132" i="13"/>
  <c r="O183" i="13"/>
  <c r="N183" i="13"/>
  <c r="N132" i="13"/>
  <c r="V129" i="13"/>
  <c r="T188" i="13"/>
  <c r="T137" i="13"/>
  <c r="AL59" i="13"/>
  <c r="O129" i="13"/>
  <c r="O180" i="13"/>
  <c r="N188" i="13"/>
  <c r="N137" i="13"/>
  <c r="AR128" i="13"/>
  <c r="T187" i="13"/>
  <c r="T136" i="13"/>
  <c r="AM130" i="13"/>
  <c r="AA129" i="13"/>
  <c r="AA127" i="13"/>
  <c r="Z54" i="13"/>
  <c r="Z130" i="13"/>
  <c r="Z128" i="13"/>
  <c r="Y129" i="13"/>
  <c r="Y127" i="13"/>
  <c r="X54" i="13"/>
  <c r="X130" i="13"/>
  <c r="X128" i="13"/>
  <c r="U139" i="13"/>
  <c r="U190" i="13"/>
  <c r="U137" i="13"/>
  <c r="U188" i="13"/>
  <c r="U135" i="13"/>
  <c r="U186" i="13"/>
  <c r="U133" i="13"/>
  <c r="U184" i="13"/>
  <c r="U182" i="13"/>
  <c r="U131" i="13"/>
  <c r="U180" i="13"/>
  <c r="U129" i="13"/>
  <c r="U127" i="13"/>
  <c r="U178" i="13"/>
  <c r="AJ190" i="12"/>
  <c r="AA186" i="12"/>
  <c r="AD187" i="12"/>
  <c r="AD56" i="12" s="1"/>
  <c r="AG188" i="12"/>
  <c r="AE189" i="12"/>
  <c r="S190" i="12"/>
  <c r="AA178" i="12"/>
  <c r="P182" i="12"/>
  <c r="Y185" i="12"/>
  <c r="AK189" i="12"/>
  <c r="V186" i="12"/>
  <c r="V55" i="12" s="1"/>
  <c r="Q181" i="12"/>
  <c r="Q50" i="12" s="1"/>
  <c r="M190" i="12"/>
  <c r="M59" i="12" s="1"/>
  <c r="AI186" i="12"/>
  <c r="AI181" i="12"/>
  <c r="AS74" i="12"/>
  <c r="AR189" i="12"/>
  <c r="AG186" i="12"/>
  <c r="AG181" i="12"/>
  <c r="AG50" i="12" s="1"/>
  <c r="AQ189" i="12"/>
  <c r="AQ58" i="12" s="1"/>
  <c r="AF186" i="12"/>
  <c r="AF181" i="12"/>
  <c r="P190" i="12"/>
  <c r="AO186" i="12"/>
  <c r="AQ181" i="12"/>
  <c r="AF178" i="12"/>
  <c r="AE186" i="12"/>
  <c r="AE55" i="12" s="1"/>
  <c r="AE184" i="12"/>
  <c r="AE53" i="12" s="1"/>
  <c r="AE182" i="12"/>
  <c r="AE51" i="12" s="1"/>
  <c r="AE180" i="12"/>
  <c r="AE178" i="12"/>
  <c r="V184" i="12"/>
  <c r="V182" i="12"/>
  <c r="V180" i="12"/>
  <c r="V178" i="12"/>
  <c r="V47" i="12" s="1"/>
  <c r="M188" i="12"/>
  <c r="M186" i="12"/>
  <c r="M184" i="12"/>
  <c r="M182" i="12"/>
  <c r="M180" i="12"/>
  <c r="M178" i="12"/>
  <c r="AJ187" i="12"/>
  <c r="AJ185" i="12"/>
  <c r="AJ54" i="12" s="1"/>
  <c r="AJ183" i="12"/>
  <c r="AJ181" i="12"/>
  <c r="AJ50" i="12" s="1"/>
  <c r="AJ179" i="12"/>
  <c r="AH190" i="12"/>
  <c r="AH188" i="12"/>
  <c r="AH186" i="12"/>
  <c r="AH184" i="12"/>
  <c r="AH182" i="12"/>
  <c r="AH51" i="12" s="1"/>
  <c r="AH180" i="12"/>
  <c r="AH49" i="12" s="1"/>
  <c r="AH178" i="12"/>
  <c r="AH47" i="12" s="1"/>
  <c r="AG189" i="11"/>
  <c r="Q190" i="11"/>
  <c r="AQ190" i="11"/>
  <c r="AH178" i="11"/>
  <c r="AH47" i="11" s="1"/>
  <c r="R181" i="11"/>
  <c r="X183" i="11"/>
  <c r="AE180" i="11"/>
  <c r="Y189" i="11"/>
  <c r="AF190" i="11"/>
  <c r="AF188" i="11"/>
  <c r="AF186" i="11"/>
  <c r="P183" i="11"/>
  <c r="AM190" i="11"/>
  <c r="AM59" i="11" s="1"/>
  <c r="AM188" i="11"/>
  <c r="AM186" i="11"/>
  <c r="AH183" i="11"/>
  <c r="X178" i="11"/>
  <c r="N189" i="11"/>
  <c r="N187" i="11"/>
  <c r="W184" i="11"/>
  <c r="W53" i="11" s="1"/>
  <c r="AP178" i="11"/>
  <c r="AP47" i="11" s="1"/>
  <c r="U189" i="11"/>
  <c r="U187" i="11"/>
  <c r="AN184" i="11"/>
  <c r="AE179" i="11"/>
  <c r="AJ189" i="11"/>
  <c r="AJ187" i="11"/>
  <c r="AI185" i="11"/>
  <c r="AI54" i="11" s="1"/>
  <c r="AM180" i="11"/>
  <c r="AM49" i="11" s="1"/>
  <c r="R190" i="11"/>
  <c r="R188" i="11"/>
  <c r="R186" i="11"/>
  <c r="AP181" i="11"/>
  <c r="N185" i="11"/>
  <c r="N183" i="11"/>
  <c r="N181" i="11"/>
  <c r="N179" i="11"/>
  <c r="U184" i="11"/>
  <c r="U182" i="11"/>
  <c r="U180" i="11"/>
  <c r="U178" i="11"/>
  <c r="AB183" i="11"/>
  <c r="AB181" i="11"/>
  <c r="AB179" i="11"/>
  <c r="AB48" i="11" s="1"/>
  <c r="AQ184" i="11"/>
  <c r="AQ53" i="11" s="1"/>
  <c r="AQ182" i="11"/>
  <c r="AQ180" i="11"/>
  <c r="AQ178" i="11"/>
  <c r="AO184" i="11"/>
  <c r="AO53" i="11" s="1"/>
  <c r="AO182" i="11"/>
  <c r="AO180" i="11"/>
  <c r="AO178" i="11"/>
  <c r="AH181" i="10"/>
  <c r="O181" i="10"/>
  <c r="V180" i="10"/>
  <c r="O185" i="10"/>
  <c r="AM190" i="10"/>
  <c r="Z185" i="10"/>
  <c r="AQ179" i="10"/>
  <c r="AH186" i="10"/>
  <c r="X181" i="10"/>
  <c r="AP187" i="10"/>
  <c r="AF182" i="10"/>
  <c r="R189" i="10"/>
  <c r="AN183" i="10"/>
  <c r="AN52" i="10" s="1"/>
  <c r="Z190" i="10"/>
  <c r="P185" i="10"/>
  <c r="AC179" i="10"/>
  <c r="W186" i="10"/>
  <c r="AP180" i="10"/>
  <c r="AD189" i="10"/>
  <c r="AD187" i="10"/>
  <c r="AD185" i="10"/>
  <c r="AD183" i="10"/>
  <c r="AD181" i="10"/>
  <c r="N179" i="10"/>
  <c r="U189" i="10"/>
  <c r="U187" i="10"/>
  <c r="U185" i="10"/>
  <c r="U183" i="10"/>
  <c r="U181" i="10"/>
  <c r="AD178" i="10"/>
  <c r="AD47" i="10" s="1"/>
  <c r="T189" i="10"/>
  <c r="T187" i="10"/>
  <c r="T185" i="10"/>
  <c r="T54" i="10" s="1"/>
  <c r="T183" i="10"/>
  <c r="T181" i="10"/>
  <c r="AC178" i="10"/>
  <c r="S189" i="10"/>
  <c r="S187" i="10"/>
  <c r="S185" i="10"/>
  <c r="S183" i="10"/>
  <c r="S181" i="10"/>
  <c r="X178" i="10"/>
  <c r="Q189" i="10"/>
  <c r="Q187" i="10"/>
  <c r="Q185" i="10"/>
  <c r="Q183" i="10"/>
  <c r="Q181" i="10"/>
  <c r="AE178" i="10"/>
  <c r="T180" i="10"/>
  <c r="T178" i="10"/>
  <c r="AH178" i="10"/>
  <c r="Q179" i="10"/>
  <c r="P132" i="9"/>
  <c r="P37" i="9" s="1"/>
  <c r="P183" i="9"/>
  <c r="P130" i="9"/>
  <c r="P35" i="9" s="1"/>
  <c r="P181" i="9"/>
  <c r="AF127" i="9"/>
  <c r="AF178" i="9"/>
  <c r="AN138" i="9"/>
  <c r="AN189" i="9"/>
  <c r="AF134" i="9"/>
  <c r="AF185" i="9"/>
  <c r="X130" i="9"/>
  <c r="X181" i="9"/>
  <c r="AN127" i="9"/>
  <c r="AN178" i="9"/>
  <c r="O138" i="9"/>
  <c r="O189" i="9"/>
  <c r="O136" i="9"/>
  <c r="O187" i="9"/>
  <c r="O134" i="9"/>
  <c r="O185" i="9"/>
  <c r="O132" i="9"/>
  <c r="O183" i="9"/>
  <c r="O130" i="9"/>
  <c r="O181" i="9"/>
  <c r="O128" i="9"/>
  <c r="O179" i="9"/>
  <c r="N139" i="9"/>
  <c r="N190" i="9"/>
  <c r="N137" i="9"/>
  <c r="N188" i="9"/>
  <c r="N135" i="9"/>
  <c r="N186" i="9"/>
  <c r="N133" i="9"/>
  <c r="N184" i="9"/>
  <c r="N131" i="9"/>
  <c r="N182" i="9"/>
  <c r="N129" i="9"/>
  <c r="N180" i="9"/>
  <c r="N127" i="9"/>
  <c r="N178" i="9"/>
  <c r="M138" i="9"/>
  <c r="M189" i="9"/>
  <c r="M136" i="9"/>
  <c r="M187" i="9"/>
  <c r="M134" i="9"/>
  <c r="M185" i="9"/>
  <c r="M132" i="9"/>
  <c r="M37" i="9" s="1"/>
  <c r="M183" i="9"/>
  <c r="M130" i="9"/>
  <c r="M35" i="9" s="1"/>
  <c r="M181" i="9"/>
  <c r="M128" i="9"/>
  <c r="M33" i="9" s="1"/>
  <c r="M179" i="9"/>
  <c r="T139" i="9"/>
  <c r="T190" i="9"/>
  <c r="T137" i="9"/>
  <c r="T188" i="9"/>
  <c r="T135" i="9"/>
  <c r="T186" i="9"/>
  <c r="T133" i="9"/>
  <c r="T184" i="9"/>
  <c r="T131" i="9"/>
  <c r="T182" i="9"/>
  <c r="T129" i="9"/>
  <c r="T34" i="9" s="1"/>
  <c r="T180" i="9"/>
  <c r="T127" i="9"/>
  <c r="T178" i="9"/>
  <c r="S138" i="9"/>
  <c r="S189" i="9"/>
  <c r="S136" i="9"/>
  <c r="S187" i="9"/>
  <c r="S134" i="9"/>
  <c r="S185" i="9"/>
  <c r="S132" i="9"/>
  <c r="S37" i="9" s="1"/>
  <c r="S183" i="9"/>
  <c r="S130" i="9"/>
  <c r="S35" i="9" s="1"/>
  <c r="S181" i="9"/>
  <c r="S128" i="9"/>
  <c r="S33" i="9" s="1"/>
  <c r="S179" i="9"/>
  <c r="R139" i="9"/>
  <c r="R190" i="9"/>
  <c r="R137" i="9"/>
  <c r="R188" i="9"/>
  <c r="R135" i="9"/>
  <c r="R186" i="9"/>
  <c r="R133" i="9"/>
  <c r="R184" i="9"/>
  <c r="R131" i="9"/>
  <c r="R182" i="9"/>
  <c r="R129" i="9"/>
  <c r="R180" i="9"/>
  <c r="R127" i="9"/>
  <c r="R178" i="9"/>
  <c r="Q138" i="9"/>
  <c r="Q189" i="9"/>
  <c r="Q136" i="9"/>
  <c r="Q187" i="9"/>
  <c r="Q134" i="9"/>
  <c r="Q185" i="9"/>
  <c r="Q132" i="9"/>
  <c r="Q183" i="9"/>
  <c r="Q130" i="9"/>
  <c r="Q181" i="9"/>
  <c r="Q128" i="9"/>
  <c r="Q179" i="9"/>
  <c r="P59" i="8"/>
  <c r="AN59" i="8"/>
  <c r="AM58" i="8"/>
  <c r="R56" i="8"/>
  <c r="AK59" i="8"/>
  <c r="AK57" i="8"/>
  <c r="Z55" i="8"/>
  <c r="AB59" i="8"/>
  <c r="S57" i="8"/>
  <c r="AP58" i="8"/>
  <c r="S51" i="8"/>
  <c r="S34" i="8"/>
  <c r="S49" i="8"/>
  <c r="S47" i="8"/>
  <c r="W37" i="8"/>
  <c r="W52" i="8"/>
  <c r="W35" i="8"/>
  <c r="W33" i="8"/>
  <c r="W48" i="8"/>
  <c r="N55" i="8"/>
  <c r="N53" i="8"/>
  <c r="N47" i="8"/>
  <c r="AK54" i="8"/>
  <c r="AB56" i="8"/>
  <c r="AB52" i="8"/>
  <c r="AB50" i="8"/>
  <c r="AB48" i="8"/>
  <c r="AA190" i="7"/>
  <c r="AA59" i="7" s="1"/>
  <c r="AA188" i="7"/>
  <c r="AA186" i="7"/>
  <c r="AA38" i="7"/>
  <c r="AA184" i="7"/>
  <c r="AA36" i="7"/>
  <c r="AA182" i="7"/>
  <c r="AA51" i="7" s="1"/>
  <c r="AA180" i="7"/>
  <c r="AA49" i="7" s="1"/>
  <c r="AH190" i="7"/>
  <c r="AH188" i="7"/>
  <c r="AH186" i="7"/>
  <c r="AH55" i="7" s="1"/>
  <c r="AO44" i="7"/>
  <c r="AO190" i="7"/>
  <c r="AO59" i="7" s="1"/>
  <c r="AO188" i="7"/>
  <c r="AO186" i="7"/>
  <c r="P189" i="7"/>
  <c r="P187" i="7"/>
  <c r="P56" i="7" s="1"/>
  <c r="P185" i="7"/>
  <c r="P37" i="7"/>
  <c r="P183" i="7"/>
  <c r="P35" i="7"/>
  <c r="P181" i="7"/>
  <c r="P179" i="7"/>
  <c r="P48" i="7" s="1"/>
  <c r="W189" i="7"/>
  <c r="W187" i="7"/>
  <c r="W185" i="7"/>
  <c r="W37" i="7"/>
  <c r="W183" i="7"/>
  <c r="W181" i="7"/>
  <c r="W33" i="7"/>
  <c r="W179" i="7"/>
  <c r="AD189" i="7"/>
  <c r="AD187" i="7"/>
  <c r="AD56" i="7" s="1"/>
  <c r="AD185" i="7"/>
  <c r="AD183" i="7"/>
  <c r="AD181" i="7"/>
  <c r="AD179" i="7"/>
  <c r="AD48" i="7" s="1"/>
  <c r="AK189" i="7"/>
  <c r="AK58" i="7" s="1"/>
  <c r="AK187" i="7"/>
  <c r="AK185" i="7"/>
  <c r="T190" i="7"/>
  <c r="T188" i="7"/>
  <c r="T57" i="7" s="1"/>
  <c r="T186" i="7"/>
  <c r="T55" i="7" s="1"/>
  <c r="T184" i="7"/>
  <c r="T182" i="7"/>
  <c r="T180" i="7"/>
  <c r="T49" i="7" s="1"/>
  <c r="W178" i="7"/>
  <c r="T32" i="7"/>
  <c r="T178" i="7"/>
  <c r="T47" i="7" s="1"/>
  <c r="Y178" i="7"/>
  <c r="U184" i="6"/>
  <c r="U133" i="6"/>
  <c r="AK128" i="6"/>
  <c r="AK179" i="6"/>
  <c r="AK180" i="6"/>
  <c r="AK129" i="6"/>
  <c r="W183" i="6"/>
  <c r="W132" i="6"/>
  <c r="W130" i="6"/>
  <c r="W181" i="6"/>
  <c r="W179" i="6"/>
  <c r="W128" i="6"/>
  <c r="W33" i="6" s="1"/>
  <c r="V133" i="6"/>
  <c r="V184" i="6"/>
  <c r="V131" i="6"/>
  <c r="V182" i="6"/>
  <c r="V129" i="6"/>
  <c r="V180" i="6"/>
  <c r="V127" i="6"/>
  <c r="V178" i="6"/>
  <c r="AB183" i="6"/>
  <c r="AB132" i="6"/>
  <c r="AB130" i="6"/>
  <c r="AB181" i="6"/>
  <c r="AB128" i="6"/>
  <c r="AB33" i="6" s="1"/>
  <c r="AB179" i="6"/>
  <c r="AA184" i="6"/>
  <c r="AA133" i="6"/>
  <c r="AA131" i="6"/>
  <c r="AA182" i="6"/>
  <c r="AA180" i="6"/>
  <c r="AA129" i="6"/>
  <c r="AA127" i="6"/>
  <c r="AA178" i="6"/>
  <c r="Z132" i="6"/>
  <c r="Z183" i="6"/>
  <c r="Z130" i="6"/>
  <c r="Z181" i="6"/>
  <c r="Z128" i="6"/>
  <c r="Z179" i="6"/>
  <c r="Y184" i="6"/>
  <c r="Y133" i="6"/>
  <c r="Y131" i="6"/>
  <c r="Y182" i="6"/>
  <c r="Y180" i="6"/>
  <c r="Y129" i="6"/>
  <c r="Y127" i="6"/>
  <c r="Y178" i="6"/>
  <c r="X183" i="6"/>
  <c r="X132" i="6"/>
  <c r="X130" i="6"/>
  <c r="X181" i="6"/>
  <c r="X179" i="6"/>
  <c r="X128" i="6"/>
  <c r="X33" i="6" s="1"/>
  <c r="AB180" i="5"/>
  <c r="AB129" i="5"/>
  <c r="AB34" i="5" s="1"/>
  <c r="AK138" i="5"/>
  <c r="AK189" i="5"/>
  <c r="AE138" i="5"/>
  <c r="AE189" i="5"/>
  <c r="AE136" i="5"/>
  <c r="AE187" i="5"/>
  <c r="AJ182" i="5"/>
  <c r="AJ131" i="5"/>
  <c r="AJ138" i="5"/>
  <c r="AJ189" i="5"/>
  <c r="AJ187" i="5"/>
  <c r="AJ136" i="5"/>
  <c r="AP189" i="5"/>
  <c r="AP138" i="5"/>
  <c r="AP136" i="5"/>
  <c r="AP187" i="5"/>
  <c r="AN138" i="5"/>
  <c r="AN189" i="5"/>
  <c r="AN136" i="5"/>
  <c r="AN187" i="5"/>
  <c r="S135" i="5"/>
  <c r="S186" i="5"/>
  <c r="S184" i="5"/>
  <c r="S133" i="5"/>
  <c r="S182" i="5"/>
  <c r="S131" i="5"/>
  <c r="S180" i="5"/>
  <c r="S129" i="5"/>
  <c r="S34" i="5" s="1"/>
  <c r="Z184" i="5"/>
  <c r="Z133" i="5"/>
  <c r="Z182" i="5"/>
  <c r="Z131" i="5"/>
  <c r="Z180" i="5"/>
  <c r="Z129" i="5"/>
  <c r="Z34" i="5" s="1"/>
  <c r="AG184" i="5"/>
  <c r="AG133" i="5"/>
  <c r="AG182" i="5"/>
  <c r="AG131" i="5"/>
  <c r="AG180" i="5"/>
  <c r="AG129" i="5"/>
  <c r="AN184" i="5"/>
  <c r="AN133" i="5"/>
  <c r="AN182" i="5"/>
  <c r="AN131" i="5"/>
  <c r="AN180" i="5"/>
  <c r="AN129" i="5"/>
  <c r="O134" i="5"/>
  <c r="O185" i="5"/>
  <c r="O183" i="5"/>
  <c r="O132" i="5"/>
  <c r="O181" i="5"/>
  <c r="O130" i="5"/>
  <c r="O179" i="5"/>
  <c r="O128" i="5"/>
  <c r="O33" i="5" s="1"/>
  <c r="V134" i="5"/>
  <c r="V185" i="5"/>
  <c r="V183" i="5"/>
  <c r="V132" i="5"/>
  <c r="V181" i="5"/>
  <c r="V130" i="5"/>
  <c r="V179" i="5"/>
  <c r="V128" i="5"/>
  <c r="AC183" i="5"/>
  <c r="AC132" i="5"/>
  <c r="AC181" i="5"/>
  <c r="AC50" i="5" s="1"/>
  <c r="AC130" i="5"/>
  <c r="AC179" i="5"/>
  <c r="AC128" i="5"/>
  <c r="AC33" i="5" s="1"/>
  <c r="AB189" i="4"/>
  <c r="AS70" i="4"/>
  <c r="AR185" i="4"/>
  <c r="AJ181" i="4"/>
  <c r="AJ50" i="4" s="1"/>
  <c r="AS75" i="4"/>
  <c r="AR190" i="4"/>
  <c r="AJ188" i="4"/>
  <c r="AB186" i="4"/>
  <c r="T184" i="4"/>
  <c r="T53" i="4" s="1"/>
  <c r="AQ189" i="4"/>
  <c r="AQ187" i="4"/>
  <c r="AQ185" i="4"/>
  <c r="AP190" i="4"/>
  <c r="AP188" i="4"/>
  <c r="AP57" i="4" s="1"/>
  <c r="AP186" i="4"/>
  <c r="AO189" i="4"/>
  <c r="AO187" i="4"/>
  <c r="AO185" i="4"/>
  <c r="AO54" i="4" s="1"/>
  <c r="AN190" i="4"/>
  <c r="AN59" i="4" s="1"/>
  <c r="AN188" i="4"/>
  <c r="AN186" i="4"/>
  <c r="AN184" i="4"/>
  <c r="AN182" i="4"/>
  <c r="AN51" i="4" s="1"/>
  <c r="AN180" i="4"/>
  <c r="AN178" i="4"/>
  <c r="AM189" i="4"/>
  <c r="AM187" i="4"/>
  <c r="AM56" i="4" s="1"/>
  <c r="AM185" i="4"/>
  <c r="AM183" i="4"/>
  <c r="AM181" i="4"/>
  <c r="AM179" i="4"/>
  <c r="AM48" i="4" s="1"/>
  <c r="AL190" i="4"/>
  <c r="AL188" i="4"/>
  <c r="AL186" i="4"/>
  <c r="AL184" i="4"/>
  <c r="AL53" i="4" s="1"/>
  <c r="AL182" i="4"/>
  <c r="AL180" i="4"/>
  <c r="AL178" i="4"/>
  <c r="AK189" i="4"/>
  <c r="AK58" i="4" s="1"/>
  <c r="AK187" i="4"/>
  <c r="AK185" i="4"/>
  <c r="AK183" i="4"/>
  <c r="AK181" i="4"/>
  <c r="AK50" i="4" s="1"/>
  <c r="AK179" i="4"/>
  <c r="AA179" i="2"/>
  <c r="AP178" i="2"/>
  <c r="P179" i="2"/>
  <c r="AE178" i="2"/>
  <c r="AE47" i="2" s="1"/>
  <c r="V181" i="2"/>
  <c r="V179" i="2"/>
  <c r="U182" i="2"/>
  <c r="U51" i="2" s="1"/>
  <c r="U32" i="2"/>
  <c r="U178" i="2"/>
  <c r="AB185" i="2"/>
  <c r="AB183" i="2"/>
  <c r="AB181" i="2"/>
  <c r="AB50" i="2" s="1"/>
  <c r="AB179" i="2"/>
  <c r="V183" i="2"/>
  <c r="AE185" i="2"/>
  <c r="AK187" i="2"/>
  <c r="AK189" i="2"/>
  <c r="AI49" i="2"/>
  <c r="AF37" i="2"/>
  <c r="AF183" i="2"/>
  <c r="AO185" i="2"/>
  <c r="N188" i="2"/>
  <c r="N190" i="2"/>
  <c r="AQ179" i="2"/>
  <c r="O183" i="2"/>
  <c r="X185" i="2"/>
  <c r="AE187" i="2"/>
  <c r="AE189" i="2"/>
  <c r="AG179" i="2"/>
  <c r="AM182" i="2"/>
  <c r="AM51" i="2" s="1"/>
  <c r="P185" i="2"/>
  <c r="X187" i="2"/>
  <c r="X189" i="2"/>
  <c r="P182" i="2"/>
  <c r="AN186" i="2"/>
  <c r="AO188" i="2"/>
  <c r="AO190" i="2"/>
  <c r="AA183" i="2"/>
  <c r="R190" i="2"/>
  <c r="AF186" i="2"/>
  <c r="AE182" i="2"/>
  <c r="D135" i="23"/>
  <c r="D137" i="23"/>
  <c r="D139" i="23"/>
  <c r="D136" i="23"/>
  <c r="D138" i="23"/>
  <c r="D140" i="23"/>
  <c r="D134" i="23"/>
  <c r="D23" i="23"/>
  <c r="D134" i="15"/>
  <c r="D135" i="15"/>
  <c r="D136" i="15"/>
  <c r="D137" i="15"/>
  <c r="D138" i="15"/>
  <c r="D139" i="15"/>
  <c r="D140" i="15"/>
  <c r="D23" i="15"/>
  <c r="D134" i="7"/>
  <c r="D39" i="7" s="1"/>
  <c r="D135" i="7"/>
  <c r="D136" i="7"/>
  <c r="D41" i="7" s="1"/>
  <c r="D137" i="7"/>
  <c r="D42" i="7" s="1"/>
  <c r="D138" i="7"/>
  <c r="D43" i="7" s="1"/>
  <c r="D139" i="7"/>
  <c r="D44" i="7" s="1"/>
  <c r="D140" i="7"/>
  <c r="D23" i="7"/>
  <c r="F134" i="21"/>
  <c r="F136" i="21"/>
  <c r="F137" i="21"/>
  <c r="F138" i="21"/>
  <c r="F139" i="21"/>
  <c r="F140" i="21"/>
  <c r="E138" i="21"/>
  <c r="E136" i="21"/>
  <c r="E139" i="21"/>
  <c r="E134" i="21"/>
  <c r="E137" i="21"/>
  <c r="E140" i="21"/>
  <c r="E135" i="21"/>
  <c r="I127" i="14"/>
  <c r="I128" i="14"/>
  <c r="I129" i="14"/>
  <c r="I130" i="14"/>
  <c r="I131" i="14"/>
  <c r="I132" i="14"/>
  <c r="I133" i="14"/>
  <c r="F127" i="9"/>
  <c r="F128" i="9"/>
  <c r="F129" i="9"/>
  <c r="F130" i="9"/>
  <c r="F131" i="9"/>
  <c r="F132" i="9"/>
  <c r="F133" i="9"/>
  <c r="I127" i="9"/>
  <c r="I128" i="9"/>
  <c r="I129" i="9"/>
  <c r="I130" i="9"/>
  <c r="I131" i="9"/>
  <c r="I132" i="9"/>
  <c r="I133" i="9"/>
  <c r="I134" i="4"/>
  <c r="I135" i="4"/>
  <c r="I136" i="4"/>
  <c r="I137" i="4"/>
  <c r="I138" i="4"/>
  <c r="I139" i="4"/>
  <c r="I140" i="4"/>
  <c r="I45" i="4" s="1"/>
  <c r="I127" i="19"/>
  <c r="I128" i="19"/>
  <c r="I129" i="19"/>
  <c r="I130" i="19"/>
  <c r="I131" i="19"/>
  <c r="I132" i="19"/>
  <c r="I133" i="19"/>
  <c r="I127" i="15"/>
  <c r="I128" i="15"/>
  <c r="I129" i="15"/>
  <c r="I130" i="15"/>
  <c r="I131" i="15"/>
  <c r="I132" i="15"/>
  <c r="I133" i="15"/>
  <c r="J127" i="10"/>
  <c r="J128" i="10"/>
  <c r="J129" i="10"/>
  <c r="J130" i="10"/>
  <c r="J131" i="10"/>
  <c r="J132" i="10"/>
  <c r="J133" i="10"/>
  <c r="J24" i="10"/>
  <c r="E128" i="10"/>
  <c r="E127" i="10"/>
  <c r="E129" i="10"/>
  <c r="E130" i="10"/>
  <c r="E131" i="10"/>
  <c r="E132" i="10"/>
  <c r="E133" i="10"/>
  <c r="E24" i="10"/>
  <c r="I134" i="2"/>
  <c r="I135" i="2"/>
  <c r="I136" i="2"/>
  <c r="I137" i="2"/>
  <c r="I138" i="2"/>
  <c r="I139" i="2"/>
  <c r="I140" i="2"/>
  <c r="J134" i="2"/>
  <c r="J135" i="2"/>
  <c r="J136" i="2"/>
  <c r="J137" i="2"/>
  <c r="J138" i="2"/>
  <c r="J139" i="2"/>
  <c r="J140" i="2"/>
  <c r="H137" i="17"/>
  <c r="H134" i="17"/>
  <c r="H138" i="17"/>
  <c r="H136" i="17"/>
  <c r="H139" i="17"/>
  <c r="H140" i="17"/>
  <c r="H135" i="17"/>
  <c r="I134" i="17"/>
  <c r="I135" i="17"/>
  <c r="I136" i="17"/>
  <c r="I137" i="17"/>
  <c r="I138" i="17"/>
  <c r="I139" i="17"/>
  <c r="I140" i="17"/>
  <c r="H134" i="8"/>
  <c r="H135" i="8"/>
  <c r="H136" i="8"/>
  <c r="H137" i="8"/>
  <c r="H138" i="8"/>
  <c r="H139" i="8"/>
  <c r="H140" i="8"/>
  <c r="H127" i="23"/>
  <c r="H128" i="23"/>
  <c r="H129" i="23"/>
  <c r="H130" i="23"/>
  <c r="H131" i="23"/>
  <c r="H132" i="23"/>
  <c r="H133" i="23"/>
  <c r="E134" i="23"/>
  <c r="E136" i="23"/>
  <c r="E138" i="23"/>
  <c r="E140" i="23"/>
  <c r="E135" i="23"/>
  <c r="E137" i="23"/>
  <c r="E139" i="23"/>
  <c r="F134" i="18"/>
  <c r="F135" i="18"/>
  <c r="F136" i="18"/>
  <c r="F137" i="18"/>
  <c r="F138" i="18"/>
  <c r="F139" i="18"/>
  <c r="F140" i="18"/>
  <c r="G135" i="12"/>
  <c r="G139" i="12"/>
  <c r="G136" i="12"/>
  <c r="G140" i="12"/>
  <c r="G137" i="12"/>
  <c r="G138" i="12"/>
  <c r="G134" i="12"/>
  <c r="E127" i="12"/>
  <c r="E128" i="12"/>
  <c r="E129" i="12"/>
  <c r="E130" i="12"/>
  <c r="E131" i="12"/>
  <c r="E132" i="12"/>
  <c r="E133" i="12"/>
  <c r="I134" i="7"/>
  <c r="I135" i="7"/>
  <c r="I136" i="7"/>
  <c r="I137" i="7"/>
  <c r="I138" i="7"/>
  <c r="I139" i="7"/>
  <c r="I140" i="7"/>
  <c r="H134" i="20"/>
  <c r="H135" i="20"/>
  <c r="H136" i="20"/>
  <c r="H137" i="20"/>
  <c r="H138" i="20"/>
  <c r="H139" i="20"/>
  <c r="H140" i="20"/>
  <c r="G134" i="20"/>
  <c r="G135" i="20"/>
  <c r="G136" i="20"/>
  <c r="G137" i="20"/>
  <c r="G138" i="20"/>
  <c r="G139" i="20"/>
  <c r="G140" i="20"/>
  <c r="E134" i="11"/>
  <c r="E135" i="11"/>
  <c r="E136" i="11"/>
  <c r="E137" i="11"/>
  <c r="E138" i="11"/>
  <c r="E139" i="11"/>
  <c r="E140" i="11"/>
  <c r="N138" i="6"/>
  <c r="N190" i="6"/>
  <c r="N186" i="6"/>
  <c r="N134" i="6"/>
  <c r="N191" i="6"/>
  <c r="N135" i="6"/>
  <c r="N189" i="6"/>
  <c r="N137" i="6"/>
  <c r="N139" i="6"/>
  <c r="N188" i="6"/>
  <c r="N140" i="6"/>
  <c r="N136" i="6"/>
  <c r="N185" i="6"/>
  <c r="N54" i="6" s="1"/>
  <c r="N187" i="6"/>
  <c r="R190" i="6"/>
  <c r="R137" i="6"/>
  <c r="R135" i="6"/>
  <c r="R140" i="6"/>
  <c r="R136" i="6"/>
  <c r="R139" i="6"/>
  <c r="R189" i="6"/>
  <c r="R191" i="6"/>
  <c r="R185" i="6"/>
  <c r="R134" i="6"/>
  <c r="R186" i="6"/>
  <c r="R188" i="6"/>
  <c r="R138" i="6"/>
  <c r="R187" i="6"/>
  <c r="W191" i="23"/>
  <c r="M191" i="23"/>
  <c r="AA191" i="23"/>
  <c r="Y191" i="23"/>
  <c r="AG191" i="21"/>
  <c r="AE191" i="21"/>
  <c r="AC191" i="21"/>
  <c r="AC60" i="21" s="1"/>
  <c r="AQ191" i="21"/>
  <c r="AD191" i="20"/>
  <c r="AS76" i="20"/>
  <c r="AR191" i="20"/>
  <c r="S191" i="20"/>
  <c r="Q191" i="20"/>
  <c r="O191" i="20"/>
  <c r="R140" i="19"/>
  <c r="R191" i="19"/>
  <c r="P140" i="19"/>
  <c r="P191" i="19"/>
  <c r="N140" i="19"/>
  <c r="N191" i="19"/>
  <c r="T140" i="19"/>
  <c r="T191" i="19"/>
  <c r="W191" i="18"/>
  <c r="W60" i="18" s="1"/>
  <c r="U191" i="18"/>
  <c r="AI191" i="18"/>
  <c r="AI60" i="18" s="1"/>
  <c r="AG191" i="18"/>
  <c r="AJ191" i="17"/>
  <c r="AP191" i="17"/>
  <c r="AN191" i="17"/>
  <c r="AL191" i="17"/>
  <c r="Y140" i="16"/>
  <c r="Y191" i="16"/>
  <c r="AP191" i="16"/>
  <c r="AP140" i="16"/>
  <c r="R140" i="16"/>
  <c r="R191" i="16"/>
  <c r="AK191" i="16"/>
  <c r="AK140" i="16"/>
  <c r="N191" i="15"/>
  <c r="L191" i="15"/>
  <c r="AC191" i="15"/>
  <c r="S191" i="15"/>
  <c r="S191" i="14"/>
  <c r="AF191" i="14"/>
  <c r="AD191" i="14"/>
  <c r="T191" i="14"/>
  <c r="U140" i="13"/>
  <c r="U191" i="13"/>
  <c r="AC191" i="12"/>
  <c r="AH191" i="12"/>
  <c r="AF191" i="12"/>
  <c r="AD191" i="12"/>
  <c r="AD60" i="12" s="1"/>
  <c r="R191" i="11"/>
  <c r="AM191" i="11"/>
  <c r="AK191" i="11"/>
  <c r="L191" i="11"/>
  <c r="Q191" i="11"/>
  <c r="M191" i="10"/>
  <c r="AA191" i="10"/>
  <c r="Y191" i="10"/>
  <c r="V191" i="10"/>
  <c r="AJ140" i="9"/>
  <c r="AJ191" i="9"/>
  <c r="AF140" i="9"/>
  <c r="AF191" i="9"/>
  <c r="AD140" i="9"/>
  <c r="AD191" i="9"/>
  <c r="AI140" i="9"/>
  <c r="AI191" i="9"/>
  <c r="AE45" i="8"/>
  <c r="AE60" i="8"/>
  <c r="AC60" i="8"/>
  <c r="AF140" i="5"/>
  <c r="AF191" i="5"/>
  <c r="U191" i="5"/>
  <c r="U140" i="5"/>
  <c r="AI191" i="5"/>
  <c r="AI140" i="5"/>
  <c r="AG140" i="5"/>
  <c r="AG191" i="5"/>
  <c r="AK191" i="4"/>
  <c r="AK60" i="4" s="1"/>
  <c r="AP191" i="4"/>
  <c r="AN191" i="4"/>
  <c r="AL45" i="4"/>
  <c r="AL191" i="4"/>
  <c r="L191" i="4"/>
  <c r="Q191" i="2"/>
  <c r="Q60" i="2" s="1"/>
  <c r="O191" i="2"/>
  <c r="M191" i="2"/>
  <c r="AA191" i="2"/>
  <c r="AA60" i="2" s="1"/>
  <c r="AA185" i="16"/>
  <c r="W136" i="6"/>
  <c r="W189" i="6"/>
  <c r="I131" i="11"/>
  <c r="I182" i="11"/>
  <c r="I132" i="11"/>
  <c r="I183" i="11"/>
  <c r="I185" i="11"/>
  <c r="I134" i="11"/>
  <c r="L47" i="21"/>
  <c r="L127" i="16"/>
  <c r="L178" i="16"/>
  <c r="L179" i="4"/>
  <c r="L48" i="4" s="1"/>
  <c r="L132" i="9"/>
  <c r="L183" i="9"/>
  <c r="L187" i="14"/>
  <c r="L179" i="20"/>
  <c r="L180" i="4"/>
  <c r="L133" i="9"/>
  <c r="L184" i="9"/>
  <c r="L188" i="14"/>
  <c r="L180" i="20"/>
  <c r="L181" i="4"/>
  <c r="L134" i="9"/>
  <c r="L185" i="9"/>
  <c r="L189" i="14"/>
  <c r="L181" i="20"/>
  <c r="L182" i="4"/>
  <c r="L135" i="9"/>
  <c r="L186" i="9"/>
  <c r="L55" i="9" s="1"/>
  <c r="L190" i="14"/>
  <c r="L182" i="20"/>
  <c r="L183" i="4"/>
  <c r="L136" i="9"/>
  <c r="L187" i="9"/>
  <c r="L179" i="15"/>
  <c r="L183" i="20"/>
  <c r="L129" i="5"/>
  <c r="L34" i="5" s="1"/>
  <c r="L180" i="5"/>
  <c r="L184" i="10"/>
  <c r="L188" i="15"/>
  <c r="L180" i="21"/>
  <c r="L189" i="5"/>
  <c r="L138" i="5"/>
  <c r="L181" i="11"/>
  <c r="L185" i="16"/>
  <c r="L134" i="16"/>
  <c r="L189" i="21"/>
  <c r="L190" i="11"/>
  <c r="L131" i="19"/>
  <c r="L182" i="19"/>
  <c r="K179" i="7"/>
  <c r="K178" i="12"/>
  <c r="K180" i="18"/>
  <c r="K190" i="2"/>
  <c r="K188" i="7"/>
  <c r="K187" i="12"/>
  <c r="K186" i="17"/>
  <c r="K181" i="7"/>
  <c r="K50" i="7" s="1"/>
  <c r="K180" i="12"/>
  <c r="K179" i="17"/>
  <c r="K132" i="9"/>
  <c r="K183" i="9"/>
  <c r="K181" i="8"/>
  <c r="K50" i="8" s="1"/>
  <c r="K189" i="4"/>
  <c r="K137" i="9"/>
  <c r="K188" i="9"/>
  <c r="K187" i="14"/>
  <c r="K135" i="19"/>
  <c r="K186" i="19"/>
  <c r="K183" i="17"/>
  <c r="K182" i="4"/>
  <c r="K130" i="9"/>
  <c r="K181" i="9"/>
  <c r="K180" i="14"/>
  <c r="K128" i="19"/>
  <c r="K179" i="19"/>
  <c r="K190" i="14"/>
  <c r="K133" i="9"/>
  <c r="K184" i="9"/>
  <c r="K139" i="9"/>
  <c r="K190" i="9"/>
  <c r="K189" i="14"/>
  <c r="K137" i="19"/>
  <c r="K188" i="19"/>
  <c r="S183" i="2"/>
  <c r="AC185" i="2"/>
  <c r="AI187" i="2"/>
  <c r="AI189" i="2"/>
  <c r="S182" i="2"/>
  <c r="AQ186" i="2"/>
  <c r="AS73" i="2"/>
  <c r="AS137" i="2" s="1"/>
  <c r="AR188" i="2"/>
  <c r="AS75" i="2"/>
  <c r="AS139" i="2" s="1"/>
  <c r="AR190" i="2"/>
  <c r="AQ189" i="23"/>
  <c r="AQ187" i="23"/>
  <c r="AQ185" i="23"/>
  <c r="AQ183" i="23"/>
  <c r="AQ181" i="23"/>
  <c r="AQ179" i="23"/>
  <c r="AP190" i="23"/>
  <c r="AP188" i="23"/>
  <c r="AP186" i="23"/>
  <c r="AP184" i="23"/>
  <c r="AP182" i="23"/>
  <c r="AP180" i="23"/>
  <c r="AP178" i="23"/>
  <c r="AO189" i="23"/>
  <c r="AO187" i="23"/>
  <c r="AO185" i="23"/>
  <c r="AO183" i="23"/>
  <c r="AO181" i="23"/>
  <c r="AO179" i="23"/>
  <c r="AN190" i="23"/>
  <c r="AN188" i="23"/>
  <c r="AN57" i="23" s="1"/>
  <c r="AN186" i="23"/>
  <c r="AN184" i="23"/>
  <c r="AN182" i="23"/>
  <c r="AN180" i="23"/>
  <c r="AN178" i="23"/>
  <c r="AM189" i="23"/>
  <c r="AM187" i="23"/>
  <c r="AM185" i="23"/>
  <c r="AM183" i="23"/>
  <c r="AM181" i="23"/>
  <c r="AM179" i="23"/>
  <c r="AL190" i="23"/>
  <c r="AL188" i="23"/>
  <c r="AL186" i="23"/>
  <c r="AL184" i="23"/>
  <c r="AL182" i="23"/>
  <c r="AL180" i="23"/>
  <c r="AL178" i="23"/>
  <c r="AK189" i="23"/>
  <c r="AK187" i="23"/>
  <c r="AK185" i="23"/>
  <c r="AK183" i="23"/>
  <c r="AK181" i="23"/>
  <c r="AK179" i="23"/>
  <c r="AS75" i="23"/>
  <c r="AR190" i="23"/>
  <c r="AS73" i="23"/>
  <c r="AR188" i="23"/>
  <c r="AS71" i="23"/>
  <c r="AR186" i="23"/>
  <c r="AS69" i="23"/>
  <c r="AR184" i="23"/>
  <c r="AS67" i="23"/>
  <c r="AR182" i="23"/>
  <c r="AS65" i="23"/>
  <c r="AR180" i="23"/>
  <c r="AS63" i="23"/>
  <c r="AR178" i="23"/>
  <c r="AA190" i="21"/>
  <c r="AA188" i="21"/>
  <c r="AA186" i="21"/>
  <c r="AA55" i="21" s="1"/>
  <c r="AA184" i="21"/>
  <c r="AA182" i="21"/>
  <c r="N180" i="21"/>
  <c r="AP189" i="21"/>
  <c r="AP187" i="21"/>
  <c r="AP56" i="21" s="1"/>
  <c r="AP185" i="21"/>
  <c r="AP183" i="21"/>
  <c r="AP181" i="21"/>
  <c r="S179" i="21"/>
  <c r="Y189" i="21"/>
  <c r="Y187" i="21"/>
  <c r="Y56" i="21" s="1"/>
  <c r="Y185" i="21"/>
  <c r="Y183" i="21"/>
  <c r="Y181" i="21"/>
  <c r="AN190" i="21"/>
  <c r="AN188" i="21"/>
  <c r="AN186" i="21"/>
  <c r="AN184" i="21"/>
  <c r="AN182" i="21"/>
  <c r="AI180" i="21"/>
  <c r="W190" i="21"/>
  <c r="W188" i="21"/>
  <c r="W186" i="21"/>
  <c r="W184" i="21"/>
  <c r="W182" i="21"/>
  <c r="AN179" i="21"/>
  <c r="AL189" i="21"/>
  <c r="AL187" i="21"/>
  <c r="AL185" i="21"/>
  <c r="AL183" i="21"/>
  <c r="AL181" i="21"/>
  <c r="AS63" i="21"/>
  <c r="AR178" i="21"/>
  <c r="AR47" i="21" s="1"/>
  <c r="U189" i="21"/>
  <c r="U187" i="21"/>
  <c r="U56" i="21" s="1"/>
  <c r="U185" i="21"/>
  <c r="U183" i="21"/>
  <c r="U52" i="21" s="1"/>
  <c r="U181" i="21"/>
  <c r="AS75" i="21"/>
  <c r="AS139" i="21" s="1"/>
  <c r="AR190" i="21"/>
  <c r="AS73" i="21"/>
  <c r="AR188" i="21"/>
  <c r="AR57" i="21" s="1"/>
  <c r="AS71" i="21"/>
  <c r="AS135" i="21" s="1"/>
  <c r="AR186" i="21"/>
  <c r="AS69" i="21"/>
  <c r="AR184" i="21"/>
  <c r="AS67" i="21"/>
  <c r="AR182" i="21"/>
  <c r="AP180" i="21"/>
  <c r="V178" i="21"/>
  <c r="AC179" i="21"/>
  <c r="S178" i="21"/>
  <c r="Q180" i="21"/>
  <c r="Q178" i="21"/>
  <c r="W179" i="21"/>
  <c r="AD190" i="20"/>
  <c r="AD188" i="20"/>
  <c r="AD186" i="20"/>
  <c r="AD184" i="20"/>
  <c r="AL179" i="20"/>
  <c r="AC189" i="20"/>
  <c r="AC187" i="20"/>
  <c r="AC185" i="20"/>
  <c r="AA182" i="20"/>
  <c r="AJ190" i="20"/>
  <c r="AJ188" i="20"/>
  <c r="AJ186" i="20"/>
  <c r="AJ184" i="20"/>
  <c r="V180" i="20"/>
  <c r="AQ189" i="20"/>
  <c r="AQ187" i="20"/>
  <c r="AQ185" i="20"/>
  <c r="AD183" i="20"/>
  <c r="T178" i="20"/>
  <c r="R189" i="20"/>
  <c r="R187" i="20"/>
  <c r="R185" i="20"/>
  <c r="AB181" i="20"/>
  <c r="Y190" i="20"/>
  <c r="Y188" i="20"/>
  <c r="Y186" i="20"/>
  <c r="Y184" i="20"/>
  <c r="AA179" i="20"/>
  <c r="AF189" i="20"/>
  <c r="AF187" i="20"/>
  <c r="AF185" i="20"/>
  <c r="AI182" i="20"/>
  <c r="AE190" i="20"/>
  <c r="AE188" i="20"/>
  <c r="AE186" i="20"/>
  <c r="AE184" i="20"/>
  <c r="AQ179" i="20"/>
  <c r="AP182" i="20"/>
  <c r="AP180" i="20"/>
  <c r="AP178" i="20"/>
  <c r="AO182" i="20"/>
  <c r="AO180" i="20"/>
  <c r="AO178" i="20"/>
  <c r="P183" i="20"/>
  <c r="P181" i="20"/>
  <c r="P179" i="20"/>
  <c r="W183" i="20"/>
  <c r="W181" i="20"/>
  <c r="W179" i="20"/>
  <c r="AC183" i="20"/>
  <c r="AC181" i="20"/>
  <c r="AC179" i="20"/>
  <c r="AL139" i="19"/>
  <c r="AL190" i="19"/>
  <c r="AB134" i="19"/>
  <c r="AB185" i="19"/>
  <c r="AB54" i="19" s="1"/>
  <c r="S129" i="19"/>
  <c r="S180" i="19"/>
  <c r="N137" i="19"/>
  <c r="N188" i="19"/>
  <c r="AJ131" i="19"/>
  <c r="AJ182" i="19"/>
  <c r="AJ51" i="19" s="1"/>
  <c r="AI139" i="19"/>
  <c r="AI190" i="19"/>
  <c r="AI59" i="19" s="1"/>
  <c r="V134" i="19"/>
  <c r="V185" i="19"/>
  <c r="AS64" i="19"/>
  <c r="AR128" i="19"/>
  <c r="AR179" i="19"/>
  <c r="T136" i="19"/>
  <c r="T187" i="19"/>
  <c r="AQ130" i="19"/>
  <c r="AQ181" i="19"/>
  <c r="S138" i="19"/>
  <c r="S189" i="19"/>
  <c r="AL132" i="19"/>
  <c r="AL183" i="19"/>
  <c r="AB127" i="19"/>
  <c r="AB178" i="19"/>
  <c r="AJ134" i="19"/>
  <c r="AJ185" i="19"/>
  <c r="AA129" i="19"/>
  <c r="AA180" i="19"/>
  <c r="V137" i="19"/>
  <c r="V188" i="19"/>
  <c r="AS67" i="19"/>
  <c r="AR131" i="19"/>
  <c r="AR182" i="19"/>
  <c r="AR51" i="19" s="1"/>
  <c r="AQ139" i="19"/>
  <c r="AQ190" i="19"/>
  <c r="AD134" i="19"/>
  <c r="AD185" i="19"/>
  <c r="T129" i="19"/>
  <c r="T180" i="19"/>
  <c r="AP138" i="19"/>
  <c r="AP189" i="19"/>
  <c r="AP58" i="19" s="1"/>
  <c r="AP136" i="19"/>
  <c r="AP187" i="19"/>
  <c r="AP134" i="19"/>
  <c r="AP185" i="19"/>
  <c r="AP132" i="19"/>
  <c r="AP183" i="19"/>
  <c r="AP52" i="19" s="1"/>
  <c r="AP130" i="19"/>
  <c r="AP181" i="19"/>
  <c r="AP50" i="19" s="1"/>
  <c r="AP128" i="19"/>
  <c r="AP179" i="19"/>
  <c r="AO139" i="19"/>
  <c r="AO190" i="19"/>
  <c r="AO137" i="19"/>
  <c r="AO188" i="19"/>
  <c r="AO135" i="19"/>
  <c r="AO186" i="19"/>
  <c r="AO55" i="19" s="1"/>
  <c r="AO133" i="19"/>
  <c r="AO184" i="19"/>
  <c r="AO131" i="19"/>
  <c r="AO182" i="19"/>
  <c r="AO129" i="19"/>
  <c r="AO180" i="19"/>
  <c r="AO49" i="19" s="1"/>
  <c r="AO127" i="19"/>
  <c r="AO178" i="19"/>
  <c r="AO47" i="19" s="1"/>
  <c r="AN138" i="19"/>
  <c r="AN189" i="19"/>
  <c r="AN136" i="19"/>
  <c r="AN187" i="19"/>
  <c r="AN134" i="19"/>
  <c r="AN185" i="19"/>
  <c r="AN132" i="19"/>
  <c r="AN183" i="19"/>
  <c r="AN52" i="19" s="1"/>
  <c r="AN130" i="19"/>
  <c r="AN181" i="19"/>
  <c r="AN128" i="19"/>
  <c r="AN179" i="19"/>
  <c r="AM139" i="19"/>
  <c r="AM190" i="19"/>
  <c r="AM59" i="19" s="1"/>
  <c r="AM137" i="19"/>
  <c r="AM188" i="19"/>
  <c r="AM57" i="19" s="1"/>
  <c r="AM135" i="19"/>
  <c r="AM186" i="19"/>
  <c r="AM133" i="19"/>
  <c r="AM184" i="19"/>
  <c r="AM131" i="19"/>
  <c r="AM182" i="19"/>
  <c r="AM51" i="19" s="1"/>
  <c r="AM129" i="19"/>
  <c r="AM180" i="19"/>
  <c r="AM49" i="19" s="1"/>
  <c r="AM127" i="19"/>
  <c r="AM178" i="19"/>
  <c r="AK138" i="19"/>
  <c r="AK189" i="19"/>
  <c r="AK136" i="19"/>
  <c r="AK187" i="19"/>
  <c r="AK134" i="19"/>
  <c r="AK185" i="19"/>
  <c r="AK54" i="19" s="1"/>
  <c r="AK132" i="19"/>
  <c r="AK183" i="19"/>
  <c r="AK130" i="19"/>
  <c r="AK181" i="19"/>
  <c r="AK128" i="19"/>
  <c r="AK179" i="19"/>
  <c r="AK48" i="19" s="1"/>
  <c r="AB190" i="18"/>
  <c r="S185" i="18"/>
  <c r="AL179" i="18"/>
  <c r="N187" i="18"/>
  <c r="AJ181" i="18"/>
  <c r="AI189" i="18"/>
  <c r="V184" i="18"/>
  <c r="AS63" i="18"/>
  <c r="AR178" i="18"/>
  <c r="AQ186" i="18"/>
  <c r="AQ55" i="18" s="1"/>
  <c r="AD181" i="18"/>
  <c r="AB189" i="18"/>
  <c r="S184" i="18"/>
  <c r="AL178" i="18"/>
  <c r="AJ186" i="18"/>
  <c r="AA181" i="18"/>
  <c r="V189" i="18"/>
  <c r="AS68" i="18"/>
  <c r="AR37" i="18"/>
  <c r="AR183" i="18"/>
  <c r="AI178" i="18"/>
  <c r="AQ185" i="18"/>
  <c r="AD180" i="18"/>
  <c r="AP189" i="18"/>
  <c r="AP187" i="18"/>
  <c r="AP185" i="18"/>
  <c r="AP183" i="18"/>
  <c r="AP181" i="18"/>
  <c r="AP179" i="18"/>
  <c r="AO190" i="18"/>
  <c r="AO188" i="18"/>
  <c r="AO186" i="18"/>
  <c r="AO184" i="18"/>
  <c r="AO182" i="18"/>
  <c r="AO180" i="18"/>
  <c r="AO49" i="18" s="1"/>
  <c r="AO32" i="18"/>
  <c r="AO178" i="18"/>
  <c r="AN189" i="18"/>
  <c r="AN187" i="18"/>
  <c r="AN185" i="18"/>
  <c r="AN183" i="18"/>
  <c r="AN181" i="18"/>
  <c r="AN179" i="18"/>
  <c r="AM190" i="18"/>
  <c r="AM188" i="18"/>
  <c r="AM186" i="18"/>
  <c r="AM184" i="18"/>
  <c r="AM182" i="18"/>
  <c r="AM34" i="18"/>
  <c r="AM180" i="18"/>
  <c r="AM178" i="18"/>
  <c r="AK189" i="18"/>
  <c r="AK187" i="18"/>
  <c r="AK39" i="18"/>
  <c r="AK185" i="18"/>
  <c r="AK183" i="18"/>
  <c r="AK181" i="18"/>
  <c r="AK179" i="18"/>
  <c r="AA189" i="17"/>
  <c r="AD190" i="17"/>
  <c r="AD59" i="17" s="1"/>
  <c r="AI187" i="17"/>
  <c r="V190" i="17"/>
  <c r="V59" i="17" s="1"/>
  <c r="AQ188" i="17"/>
  <c r="Z189" i="17"/>
  <c r="Z187" i="17"/>
  <c r="W130" i="17"/>
  <c r="W181" i="17"/>
  <c r="Y189" i="17"/>
  <c r="Y187" i="17"/>
  <c r="O130" i="17"/>
  <c r="O181" i="17"/>
  <c r="X189" i="17"/>
  <c r="X187" i="17"/>
  <c r="AM129" i="17"/>
  <c r="AM34" i="17" s="1"/>
  <c r="AM180" i="17"/>
  <c r="W189" i="17"/>
  <c r="W187" i="17"/>
  <c r="AE129" i="17"/>
  <c r="AE180" i="17"/>
  <c r="V187" i="17"/>
  <c r="W129" i="17"/>
  <c r="W180" i="17"/>
  <c r="W49" i="17" s="1"/>
  <c r="U189" i="17"/>
  <c r="U187" i="17"/>
  <c r="O129" i="17"/>
  <c r="O180" i="17"/>
  <c r="T187" i="17"/>
  <c r="AM128" i="17"/>
  <c r="AM179" i="17"/>
  <c r="N133" i="17"/>
  <c r="N184" i="17"/>
  <c r="N131" i="17"/>
  <c r="N182" i="17"/>
  <c r="N129" i="17"/>
  <c r="N180" i="17"/>
  <c r="N127" i="17"/>
  <c r="N178" i="17"/>
  <c r="M133" i="17"/>
  <c r="M184" i="17"/>
  <c r="M131" i="17"/>
  <c r="M182" i="17"/>
  <c r="M129" i="17"/>
  <c r="M180" i="17"/>
  <c r="M127" i="17"/>
  <c r="M178" i="17"/>
  <c r="AS68" i="17"/>
  <c r="AR132" i="17"/>
  <c r="AR183" i="17"/>
  <c r="AS66" i="17"/>
  <c r="AR130" i="17"/>
  <c r="AR181" i="17"/>
  <c r="AS64" i="17"/>
  <c r="AR128" i="17"/>
  <c r="AR179" i="17"/>
  <c r="AQ185" i="17"/>
  <c r="AQ132" i="17"/>
  <c r="AQ183" i="17"/>
  <c r="AQ130" i="17"/>
  <c r="AQ181" i="17"/>
  <c r="AQ128" i="17"/>
  <c r="AQ179" i="17"/>
  <c r="AP185" i="17"/>
  <c r="AP132" i="17"/>
  <c r="AP183" i="17"/>
  <c r="AP130" i="17"/>
  <c r="AP181" i="17"/>
  <c r="AP128" i="17"/>
  <c r="AP179" i="17"/>
  <c r="AO185" i="17"/>
  <c r="AO132" i="17"/>
  <c r="AO183" i="17"/>
  <c r="AO130" i="17"/>
  <c r="AO181" i="17"/>
  <c r="AO128" i="17"/>
  <c r="AO179" i="17"/>
  <c r="P186" i="17"/>
  <c r="P133" i="17"/>
  <c r="P184" i="17"/>
  <c r="P131" i="17"/>
  <c r="P182" i="17"/>
  <c r="P129" i="17"/>
  <c r="P180" i="17"/>
  <c r="P127" i="17"/>
  <c r="P178" i="17"/>
  <c r="W139" i="16"/>
  <c r="W190" i="16"/>
  <c r="O184" i="16"/>
  <c r="O133" i="16"/>
  <c r="AM181" i="16"/>
  <c r="AM130" i="16"/>
  <c r="W138" i="16"/>
  <c r="W189" i="16"/>
  <c r="O185" i="16"/>
  <c r="O134" i="16"/>
  <c r="V138" i="16"/>
  <c r="V189" i="16"/>
  <c r="V187" i="16"/>
  <c r="V136" i="16"/>
  <c r="V133" i="16"/>
  <c r="V184" i="16"/>
  <c r="V131" i="16"/>
  <c r="V182" i="16"/>
  <c r="V129" i="16"/>
  <c r="V180" i="16"/>
  <c r="V178" i="16"/>
  <c r="V127" i="16"/>
  <c r="U189" i="16"/>
  <c r="U138" i="16"/>
  <c r="U136" i="16"/>
  <c r="U187" i="16"/>
  <c r="U133" i="16"/>
  <c r="U38" i="16" s="1"/>
  <c r="U184" i="16"/>
  <c r="U182" i="16"/>
  <c r="U131" i="16"/>
  <c r="U36" i="16" s="1"/>
  <c r="U180" i="16"/>
  <c r="U129" i="16"/>
  <c r="U34" i="16" s="1"/>
  <c r="U178" i="16"/>
  <c r="U127" i="16"/>
  <c r="U32" i="16" s="1"/>
  <c r="T134" i="16"/>
  <c r="T185" i="16"/>
  <c r="AB182" i="16"/>
  <c r="AB131" i="16"/>
  <c r="AJ128" i="16"/>
  <c r="AJ179" i="16"/>
  <c r="AA139" i="16"/>
  <c r="AA190" i="16"/>
  <c r="AA188" i="16"/>
  <c r="AA137" i="16"/>
  <c r="AA183" i="16"/>
  <c r="AA132" i="16"/>
  <c r="AA181" i="16"/>
  <c r="AA130" i="16"/>
  <c r="AA128" i="16"/>
  <c r="AA179" i="16"/>
  <c r="Z190" i="16"/>
  <c r="Z139" i="16"/>
  <c r="Z188" i="16"/>
  <c r="Z137" i="16"/>
  <c r="Z134" i="16"/>
  <c r="Z185" i="16"/>
  <c r="Z183" i="16"/>
  <c r="Z132" i="16"/>
  <c r="Z181" i="16"/>
  <c r="Z130" i="16"/>
  <c r="Z128" i="16"/>
  <c r="Z179" i="16"/>
  <c r="Y190" i="16"/>
  <c r="Y139" i="16"/>
  <c r="Y137" i="16"/>
  <c r="Y188" i="16"/>
  <c r="Y134" i="16"/>
  <c r="Y185" i="16"/>
  <c r="Y183" i="16"/>
  <c r="Y132" i="16"/>
  <c r="Y130" i="16"/>
  <c r="Y181" i="16"/>
  <c r="Y179" i="16"/>
  <c r="Y128" i="16"/>
  <c r="X190" i="16"/>
  <c r="X139" i="16"/>
  <c r="X188" i="16"/>
  <c r="X137" i="16"/>
  <c r="X134" i="16"/>
  <c r="X185" i="16"/>
  <c r="X183" i="16"/>
  <c r="X132" i="16"/>
  <c r="X130" i="16"/>
  <c r="X181" i="16"/>
  <c r="X179" i="16"/>
  <c r="X128" i="16"/>
  <c r="AL181" i="15"/>
  <c r="O187" i="15"/>
  <c r="AE190" i="15"/>
  <c r="AJ183" i="15"/>
  <c r="AM185" i="15"/>
  <c r="V189" i="15"/>
  <c r="V187" i="15"/>
  <c r="V185" i="15"/>
  <c r="N181" i="15"/>
  <c r="M190" i="15"/>
  <c r="M188" i="15"/>
  <c r="M186" i="15"/>
  <c r="AS67" i="15"/>
  <c r="AR182" i="15"/>
  <c r="AS75" i="15"/>
  <c r="AR190" i="15"/>
  <c r="AS73" i="15"/>
  <c r="AR188" i="15"/>
  <c r="AS71" i="15"/>
  <c r="AR186" i="15"/>
  <c r="AS69" i="15"/>
  <c r="AR184" i="15"/>
  <c r="T180" i="15"/>
  <c r="AQ189" i="15"/>
  <c r="AQ187" i="15"/>
  <c r="AQ185" i="15"/>
  <c r="AL182" i="15"/>
  <c r="AP190" i="15"/>
  <c r="AP188" i="15"/>
  <c r="AP186" i="15"/>
  <c r="AP184" i="15"/>
  <c r="N180" i="15"/>
  <c r="AO189" i="15"/>
  <c r="AO187" i="15"/>
  <c r="AO185" i="15"/>
  <c r="AE182" i="15"/>
  <c r="AF190" i="15"/>
  <c r="AF188" i="15"/>
  <c r="AF186" i="15"/>
  <c r="V184" i="15"/>
  <c r="T179" i="15"/>
  <c r="S183" i="15"/>
  <c r="S181" i="15"/>
  <c r="S179" i="15"/>
  <c r="AH182" i="15"/>
  <c r="AH180" i="15"/>
  <c r="AH178" i="15"/>
  <c r="AG183" i="15"/>
  <c r="AG181" i="15"/>
  <c r="AG179" i="15"/>
  <c r="AF184" i="15"/>
  <c r="AF182" i="15"/>
  <c r="AF180" i="15"/>
  <c r="AF178" i="15"/>
  <c r="AC183" i="15"/>
  <c r="AC181" i="15"/>
  <c r="AC179" i="15"/>
  <c r="AB189" i="14"/>
  <c r="AB58" i="14" s="1"/>
  <c r="AB187" i="14"/>
  <c r="O180" i="14"/>
  <c r="N188" i="14"/>
  <c r="AJ182" i="14"/>
  <c r="AE190" i="14"/>
  <c r="V185" i="14"/>
  <c r="AS64" i="14"/>
  <c r="AR179" i="14"/>
  <c r="AR48" i="14" s="1"/>
  <c r="T187" i="14"/>
  <c r="AM181" i="14"/>
  <c r="O189" i="14"/>
  <c r="AL183" i="14"/>
  <c r="AB178" i="14"/>
  <c r="AJ185" i="14"/>
  <c r="W180" i="14"/>
  <c r="V188" i="14"/>
  <c r="V57" i="14" s="1"/>
  <c r="AS67" i="14"/>
  <c r="AR182" i="14"/>
  <c r="AM190" i="14"/>
  <c r="AD185" i="14"/>
  <c r="T180" i="14"/>
  <c r="AQ189" i="14"/>
  <c r="AQ187" i="14"/>
  <c r="AQ185" i="14"/>
  <c r="AQ54" i="14" s="1"/>
  <c r="AQ183" i="14"/>
  <c r="AQ181" i="14"/>
  <c r="AQ179" i="14"/>
  <c r="AP190" i="14"/>
  <c r="AP188" i="14"/>
  <c r="AP186" i="14"/>
  <c r="AP184" i="14"/>
  <c r="AP182" i="14"/>
  <c r="AP51" i="14" s="1"/>
  <c r="AP180" i="14"/>
  <c r="AP178" i="14"/>
  <c r="AO189" i="14"/>
  <c r="AO187" i="14"/>
  <c r="AO185" i="14"/>
  <c r="AO183" i="14"/>
  <c r="AO181" i="14"/>
  <c r="AO179" i="14"/>
  <c r="AO48" i="14" s="1"/>
  <c r="AN190" i="14"/>
  <c r="AN188" i="14"/>
  <c r="AN186" i="14"/>
  <c r="AN184" i="14"/>
  <c r="AN182" i="14"/>
  <c r="AN180" i="14"/>
  <c r="AN178" i="14"/>
  <c r="AK189" i="14"/>
  <c r="AK58" i="14" s="1"/>
  <c r="AK187" i="14"/>
  <c r="AK185" i="14"/>
  <c r="AK183" i="14"/>
  <c r="AK181" i="14"/>
  <c r="AK179" i="14"/>
  <c r="K184" i="14"/>
  <c r="AJ56" i="13"/>
  <c r="AE128" i="13"/>
  <c r="T182" i="13"/>
  <c r="T131" i="13"/>
  <c r="O190" i="13"/>
  <c r="O139" i="13"/>
  <c r="AL53" i="13"/>
  <c r="AB128" i="13"/>
  <c r="N131" i="13"/>
  <c r="N182" i="13"/>
  <c r="AR58" i="13"/>
  <c r="V128" i="13"/>
  <c r="T130" i="13"/>
  <c r="T181" i="13"/>
  <c r="S190" i="13"/>
  <c r="S139" i="13"/>
  <c r="S188" i="13"/>
  <c r="S137" i="13"/>
  <c r="S186" i="13"/>
  <c r="S135" i="13"/>
  <c r="S184" i="13"/>
  <c r="S133" i="13"/>
  <c r="S182" i="13"/>
  <c r="S131" i="13"/>
  <c r="S180" i="13"/>
  <c r="S129" i="13"/>
  <c r="S178" i="13"/>
  <c r="S127" i="13"/>
  <c r="R189" i="13"/>
  <c r="R138" i="13"/>
  <c r="R187" i="13"/>
  <c r="R136" i="13"/>
  <c r="R134" i="13"/>
  <c r="R185" i="13"/>
  <c r="R183" i="13"/>
  <c r="R132" i="13"/>
  <c r="R130" i="13"/>
  <c r="R181" i="13"/>
  <c r="R179" i="13"/>
  <c r="R128" i="13"/>
  <c r="Q139" i="13"/>
  <c r="Q190" i="13"/>
  <c r="Q188" i="13"/>
  <c r="Q137" i="13"/>
  <c r="Q135" i="13"/>
  <c r="Q186" i="13"/>
  <c r="Q184" i="13"/>
  <c r="Q133" i="13"/>
  <c r="Q182" i="13"/>
  <c r="Q131" i="13"/>
  <c r="Q129" i="13"/>
  <c r="Q180" i="13"/>
  <c r="P127" i="13"/>
  <c r="P178" i="13"/>
  <c r="P189" i="13"/>
  <c r="P138" i="13"/>
  <c r="P187" i="13"/>
  <c r="P136" i="13"/>
  <c r="P134" i="13"/>
  <c r="P185" i="13"/>
  <c r="P132" i="13"/>
  <c r="P183" i="13"/>
  <c r="P130" i="13"/>
  <c r="P181" i="13"/>
  <c r="P179" i="13"/>
  <c r="P128" i="13"/>
  <c r="M139" i="13"/>
  <c r="M190" i="13"/>
  <c r="M137" i="13"/>
  <c r="M188" i="13"/>
  <c r="M135" i="13"/>
  <c r="M186" i="13"/>
  <c r="M184" i="13"/>
  <c r="M133" i="13"/>
  <c r="M131" i="13"/>
  <c r="M182" i="13"/>
  <c r="M129" i="13"/>
  <c r="M180" i="13"/>
  <c r="R127" i="13"/>
  <c r="R178" i="13"/>
  <c r="AO179" i="12"/>
  <c r="AN184" i="12"/>
  <c r="X186" i="12"/>
  <c r="X55" i="12" s="1"/>
  <c r="AA187" i="12"/>
  <c r="Y188" i="12"/>
  <c r="AA189" i="12"/>
  <c r="AQ190" i="12"/>
  <c r="Q180" i="12"/>
  <c r="AA183" i="12"/>
  <c r="Y189" i="12"/>
  <c r="AL185" i="12"/>
  <c r="AL54" i="12" s="1"/>
  <c r="AA180" i="12"/>
  <c r="AA49" i="12" s="1"/>
  <c r="AJ189" i="12"/>
  <c r="S186" i="12"/>
  <c r="P181" i="12"/>
  <c r="AI189" i="12"/>
  <c r="Q186" i="12"/>
  <c r="AQ180" i="12"/>
  <c r="AQ49" i="12" s="1"/>
  <c r="AG189" i="12"/>
  <c r="AG58" i="12" s="1"/>
  <c r="P186" i="12"/>
  <c r="AO180" i="12"/>
  <c r="AM189" i="12"/>
  <c r="Y186" i="12"/>
  <c r="X181" i="12"/>
  <c r="X178" i="12"/>
  <c r="W186" i="12"/>
  <c r="W55" i="12" s="1"/>
  <c r="W184" i="12"/>
  <c r="W53" i="12" s="1"/>
  <c r="W182" i="12"/>
  <c r="W51" i="12" s="1"/>
  <c r="W180" i="12"/>
  <c r="W178" i="12"/>
  <c r="N184" i="12"/>
  <c r="N182" i="12"/>
  <c r="N180" i="12"/>
  <c r="N178" i="12"/>
  <c r="N47" i="12" s="1"/>
  <c r="AK187" i="12"/>
  <c r="AK56" i="12" s="1"/>
  <c r="AK185" i="12"/>
  <c r="AK54" i="12" s="1"/>
  <c r="AK183" i="12"/>
  <c r="AK181" i="12"/>
  <c r="AK179" i="12"/>
  <c r="AB189" i="12"/>
  <c r="AB187" i="12"/>
  <c r="AB185" i="12"/>
  <c r="AB54" i="12" s="1"/>
  <c r="AB183" i="12"/>
  <c r="AB181" i="12"/>
  <c r="AB50" i="12" s="1"/>
  <c r="AB179" i="12"/>
  <c r="Z190" i="12"/>
  <c r="Z188" i="12"/>
  <c r="Z186" i="12"/>
  <c r="Z184" i="12"/>
  <c r="Z182" i="12"/>
  <c r="Z51" i="12" s="1"/>
  <c r="Z180" i="12"/>
  <c r="Z49" i="12" s="1"/>
  <c r="Z178" i="12"/>
  <c r="X179" i="11"/>
  <c r="Q189" i="11"/>
  <c r="AQ189" i="11"/>
  <c r="AO190" i="11"/>
  <c r="AE178" i="11"/>
  <c r="AH180" i="11"/>
  <c r="AA188" i="11"/>
  <c r="AA57" i="11" s="1"/>
  <c r="Y188" i="11"/>
  <c r="X190" i="11"/>
  <c r="X188" i="11"/>
  <c r="X186" i="11"/>
  <c r="Z182" i="11"/>
  <c r="AE190" i="11"/>
  <c r="AE188" i="11"/>
  <c r="AE57" i="11" s="1"/>
  <c r="AE186" i="11"/>
  <c r="AE55" i="11" s="1"/>
  <c r="O183" i="11"/>
  <c r="AL190" i="11"/>
  <c r="AL188" i="11"/>
  <c r="AL186" i="11"/>
  <c r="AF183" i="11"/>
  <c r="W178" i="11"/>
  <c r="M189" i="11"/>
  <c r="M187" i="11"/>
  <c r="R184" i="11"/>
  <c r="AN178" i="11"/>
  <c r="AB189" i="11"/>
  <c r="AB187" i="11"/>
  <c r="W185" i="11"/>
  <c r="P180" i="11"/>
  <c r="AP189" i="11"/>
  <c r="AP58" i="11" s="1"/>
  <c r="AP187" i="11"/>
  <c r="AP185" i="11"/>
  <c r="W181" i="11"/>
  <c r="AL184" i="11"/>
  <c r="AL53" i="11" s="1"/>
  <c r="AL182" i="11"/>
  <c r="AL180" i="11"/>
  <c r="AL178" i="11"/>
  <c r="M184" i="11"/>
  <c r="M182" i="11"/>
  <c r="M180" i="11"/>
  <c r="M178" i="11"/>
  <c r="T183" i="11"/>
  <c r="T181" i="11"/>
  <c r="T179" i="11"/>
  <c r="AI184" i="11"/>
  <c r="AI182" i="11"/>
  <c r="AI51" i="11" s="1"/>
  <c r="AI180" i="11"/>
  <c r="AI49" i="11" s="1"/>
  <c r="AI178" i="11"/>
  <c r="AG184" i="11"/>
  <c r="AG182" i="11"/>
  <c r="AG180" i="11"/>
  <c r="AG178" i="11"/>
  <c r="AG47" i="11" s="1"/>
  <c r="AE189" i="10"/>
  <c r="AN188" i="10"/>
  <c r="AN190" i="10"/>
  <c r="X182" i="10"/>
  <c r="P190" i="10"/>
  <c r="AM184" i="10"/>
  <c r="AM178" i="10"/>
  <c r="O186" i="10"/>
  <c r="AH180" i="10"/>
  <c r="W187" i="10"/>
  <c r="AP181" i="10"/>
  <c r="AE188" i="10"/>
  <c r="R183" i="10"/>
  <c r="AM189" i="10"/>
  <c r="Z184" i="10"/>
  <c r="AP190" i="10"/>
  <c r="AF185" i="10"/>
  <c r="U180" i="10"/>
  <c r="V189" i="10"/>
  <c r="V187" i="10"/>
  <c r="V185" i="10"/>
  <c r="V183" i="10"/>
  <c r="V181" i="10"/>
  <c r="AF178" i="10"/>
  <c r="AF47" i="10" s="1"/>
  <c r="M189" i="10"/>
  <c r="M187" i="10"/>
  <c r="M185" i="10"/>
  <c r="M183" i="10"/>
  <c r="M181" i="10"/>
  <c r="AS75" i="10"/>
  <c r="AR190" i="10"/>
  <c r="AS73" i="10"/>
  <c r="AR188" i="10"/>
  <c r="AS71" i="10"/>
  <c r="AR186" i="10"/>
  <c r="AS69" i="10"/>
  <c r="AR184" i="10"/>
  <c r="AS67" i="10"/>
  <c r="AR182" i="10"/>
  <c r="AS65" i="10"/>
  <c r="AR180" i="10"/>
  <c r="AQ190" i="10"/>
  <c r="AQ188" i="10"/>
  <c r="AQ186" i="10"/>
  <c r="AQ184" i="10"/>
  <c r="AQ182" i="10"/>
  <c r="AQ180" i="10"/>
  <c r="AO190" i="10"/>
  <c r="AO188" i="10"/>
  <c r="AO186" i="10"/>
  <c r="AO184" i="10"/>
  <c r="AO182" i="10"/>
  <c r="AO180" i="10"/>
  <c r="W178" i="10"/>
  <c r="AS64" i="10"/>
  <c r="AR179" i="10"/>
  <c r="AA178" i="10"/>
  <c r="Z178" i="10"/>
  <c r="AO178" i="10"/>
  <c r="P128" i="9"/>
  <c r="P179" i="9"/>
  <c r="X135" i="9"/>
  <c r="X186" i="9"/>
  <c r="P139" i="9"/>
  <c r="P190" i="9"/>
  <c r="AN136" i="9"/>
  <c r="AN187" i="9"/>
  <c r="AN56" i="9" s="1"/>
  <c r="AF132" i="9"/>
  <c r="AF183" i="9"/>
  <c r="X128" i="9"/>
  <c r="X179" i="9"/>
  <c r="AM139" i="9"/>
  <c r="AM190" i="9"/>
  <c r="AM137" i="9"/>
  <c r="AM188" i="9"/>
  <c r="AM135" i="9"/>
  <c r="AM186" i="9"/>
  <c r="AM55" i="9" s="1"/>
  <c r="AM133" i="9"/>
  <c r="AM184" i="9"/>
  <c r="AM131" i="9"/>
  <c r="AM182" i="9"/>
  <c r="AM129" i="9"/>
  <c r="AM180" i="9"/>
  <c r="AM127" i="9"/>
  <c r="AM178" i="9"/>
  <c r="AL138" i="9"/>
  <c r="AL189" i="9"/>
  <c r="AL136" i="9"/>
  <c r="AL187" i="9"/>
  <c r="AL134" i="9"/>
  <c r="AL185" i="9"/>
  <c r="AL132" i="9"/>
  <c r="AL183" i="9"/>
  <c r="AL130" i="9"/>
  <c r="AL181" i="9"/>
  <c r="AL128" i="9"/>
  <c r="AL179" i="9"/>
  <c r="AK139" i="9"/>
  <c r="AK190" i="9"/>
  <c r="AK59" i="9" s="1"/>
  <c r="AK137" i="9"/>
  <c r="AK188" i="9"/>
  <c r="AK135" i="9"/>
  <c r="AK186" i="9"/>
  <c r="AK133" i="9"/>
  <c r="AK184" i="9"/>
  <c r="AK131" i="9"/>
  <c r="AK182" i="9"/>
  <c r="AK129" i="9"/>
  <c r="AK180" i="9"/>
  <c r="AK127" i="9"/>
  <c r="AK178" i="9"/>
  <c r="AS74" i="9"/>
  <c r="AR138" i="9"/>
  <c r="AR189" i="9"/>
  <c r="AS72" i="9"/>
  <c r="AR136" i="9"/>
  <c r="AR187" i="9"/>
  <c r="AS70" i="9"/>
  <c r="AR134" i="9"/>
  <c r="AR185" i="9"/>
  <c r="AS68" i="9"/>
  <c r="AR132" i="9"/>
  <c r="AR183" i="9"/>
  <c r="AR52" i="9" s="1"/>
  <c r="AS66" i="9"/>
  <c r="AR130" i="9"/>
  <c r="AR181" i="9"/>
  <c r="AS64" i="9"/>
  <c r="AR128" i="9"/>
  <c r="AR179" i="9"/>
  <c r="AQ139" i="9"/>
  <c r="AQ190" i="9"/>
  <c r="AQ59" i="9" s="1"/>
  <c r="AQ137" i="9"/>
  <c r="AQ188" i="9"/>
  <c r="AQ135" i="9"/>
  <c r="AQ186" i="9"/>
  <c r="AQ133" i="9"/>
  <c r="AQ184" i="9"/>
  <c r="AQ131" i="9"/>
  <c r="AQ182" i="9"/>
  <c r="AQ51" i="9" s="1"/>
  <c r="AQ129" i="9"/>
  <c r="AQ180" i="9"/>
  <c r="AQ127" i="9"/>
  <c r="AQ32" i="9" s="1"/>
  <c r="AQ178" i="9"/>
  <c r="AP138" i="9"/>
  <c r="AP189" i="9"/>
  <c r="AP58" i="9" s="1"/>
  <c r="AP136" i="9"/>
  <c r="AP187" i="9"/>
  <c r="AP56" i="9" s="1"/>
  <c r="AP134" i="9"/>
  <c r="AP185" i="9"/>
  <c r="AP132" i="9"/>
  <c r="AP183" i="9"/>
  <c r="AP130" i="9"/>
  <c r="AP181" i="9"/>
  <c r="AP128" i="9"/>
  <c r="AP179" i="9"/>
  <c r="AO139" i="9"/>
  <c r="AO190" i="9"/>
  <c r="AO137" i="9"/>
  <c r="AO188" i="9"/>
  <c r="AO135" i="9"/>
  <c r="AO186" i="9"/>
  <c r="AO133" i="9"/>
  <c r="AO184" i="9"/>
  <c r="AO131" i="9"/>
  <c r="AO182" i="9"/>
  <c r="AO129" i="9"/>
  <c r="AO180" i="9"/>
  <c r="AO127" i="9"/>
  <c r="AO178" i="9"/>
  <c r="AF58" i="8"/>
  <c r="AN57" i="8"/>
  <c r="AN58" i="8"/>
  <c r="AE43" i="8"/>
  <c r="N58" i="8"/>
  <c r="AN40" i="8"/>
  <c r="AQ58" i="8"/>
  <c r="AQ56" i="8"/>
  <c r="Q54" i="8"/>
  <c r="W56" i="8"/>
  <c r="Z38" i="8"/>
  <c r="Z36" i="8"/>
  <c r="Z51" i="8"/>
  <c r="Z34" i="8"/>
  <c r="Z49" i="8"/>
  <c r="Z32" i="8"/>
  <c r="Y49" i="8"/>
  <c r="Y47" i="8"/>
  <c r="O37" i="8"/>
  <c r="O52" i="8"/>
  <c r="O33" i="8"/>
  <c r="AC56" i="8"/>
  <c r="AC54" i="8"/>
  <c r="AC37" i="8"/>
  <c r="T56" i="8"/>
  <c r="T52" i="8"/>
  <c r="T50" i="8"/>
  <c r="T48" i="8"/>
  <c r="S190" i="7"/>
  <c r="S188" i="7"/>
  <c r="S186" i="7"/>
  <c r="S38" i="7"/>
  <c r="S184" i="7"/>
  <c r="S36" i="7"/>
  <c r="S182" i="7"/>
  <c r="S180" i="7"/>
  <c r="Z190" i="7"/>
  <c r="Z188" i="7"/>
  <c r="Z57" i="7" s="1"/>
  <c r="Z186" i="7"/>
  <c r="Z184" i="7"/>
  <c r="Z182" i="7"/>
  <c r="Z180" i="7"/>
  <c r="AG44" i="7"/>
  <c r="AG190" i="7"/>
  <c r="AG59" i="7" s="1"/>
  <c r="AG188" i="7"/>
  <c r="AG186" i="7"/>
  <c r="AN190" i="7"/>
  <c r="AN188" i="7"/>
  <c r="AN57" i="7" s="1"/>
  <c r="AN186" i="7"/>
  <c r="O189" i="7"/>
  <c r="O187" i="7"/>
  <c r="O185" i="7"/>
  <c r="O54" i="7" s="1"/>
  <c r="O37" i="7"/>
  <c r="O183" i="7"/>
  <c r="O35" i="7"/>
  <c r="O181" i="7"/>
  <c r="O33" i="7"/>
  <c r="O179" i="7"/>
  <c r="V189" i="7"/>
  <c r="V58" i="7" s="1"/>
  <c r="V187" i="7"/>
  <c r="V185" i="7"/>
  <c r="V183" i="7"/>
  <c r="V181" i="7"/>
  <c r="V50" i="7" s="1"/>
  <c r="V179" i="7"/>
  <c r="AC189" i="7"/>
  <c r="AC187" i="7"/>
  <c r="AC185" i="7"/>
  <c r="AC54" i="7" s="1"/>
  <c r="AC37" i="7"/>
  <c r="AC183" i="7"/>
  <c r="AC52" i="7" s="1"/>
  <c r="AC35" i="7"/>
  <c r="AC181" i="7"/>
  <c r="AC50" i="7" s="1"/>
  <c r="AC33" i="7"/>
  <c r="AC179" i="7"/>
  <c r="AS74" i="7"/>
  <c r="AR189" i="7"/>
  <c r="AR58" i="7" s="1"/>
  <c r="AS72" i="7"/>
  <c r="AR187" i="7"/>
  <c r="AS70" i="7"/>
  <c r="AR185" i="7"/>
  <c r="AS68" i="7"/>
  <c r="AS66" i="7"/>
  <c r="AS64" i="7"/>
  <c r="O32" i="7"/>
  <c r="O178" i="7"/>
  <c r="Q32" i="7"/>
  <c r="Q178" i="7"/>
  <c r="AC133" i="6"/>
  <c r="AC184" i="6"/>
  <c r="U131" i="6"/>
  <c r="U182" i="6"/>
  <c r="T132" i="6"/>
  <c r="T183" i="6"/>
  <c r="T130" i="6"/>
  <c r="T181" i="6"/>
  <c r="T128" i="6"/>
  <c r="T33" i="6" s="1"/>
  <c r="T179" i="6"/>
  <c r="S184" i="6"/>
  <c r="S133" i="6"/>
  <c r="S131" i="6"/>
  <c r="S182" i="6"/>
  <c r="S180" i="6"/>
  <c r="S129" i="6"/>
  <c r="S127" i="6"/>
  <c r="S178" i="6"/>
  <c r="R132" i="6"/>
  <c r="R183" i="6"/>
  <c r="R130" i="6"/>
  <c r="R181" i="6"/>
  <c r="R128" i="6"/>
  <c r="R179" i="6"/>
  <c r="Q184" i="6"/>
  <c r="Q133" i="6"/>
  <c r="Q131" i="6"/>
  <c r="Q182" i="6"/>
  <c r="Q129" i="6"/>
  <c r="Q180" i="6"/>
  <c r="Q127" i="6"/>
  <c r="Q178" i="6"/>
  <c r="P183" i="6"/>
  <c r="P132" i="6"/>
  <c r="P181" i="6"/>
  <c r="P130" i="6"/>
  <c r="P179" i="6"/>
  <c r="P128" i="6"/>
  <c r="P33" i="6" s="1"/>
  <c r="U138" i="5"/>
  <c r="U189" i="5"/>
  <c r="AK136" i="5"/>
  <c r="AK187" i="5"/>
  <c r="W138" i="5"/>
  <c r="W189" i="5"/>
  <c r="W136" i="5"/>
  <c r="W187" i="5"/>
  <c r="V139" i="5"/>
  <c r="V190" i="5"/>
  <c r="V188" i="5"/>
  <c r="V137" i="5"/>
  <c r="AJ180" i="5"/>
  <c r="AJ129" i="5"/>
  <c r="AJ34" i="5" s="1"/>
  <c r="AB189" i="5"/>
  <c r="AB138" i="5"/>
  <c r="AB136" i="5"/>
  <c r="AB187" i="5"/>
  <c r="AH189" i="5"/>
  <c r="AH138" i="5"/>
  <c r="AH136" i="5"/>
  <c r="AH187" i="5"/>
  <c r="AB183" i="5"/>
  <c r="AB132" i="5"/>
  <c r="AF138" i="5"/>
  <c r="AF189" i="5"/>
  <c r="AF187" i="5"/>
  <c r="AF136" i="5"/>
  <c r="AQ183" i="5"/>
  <c r="AQ132" i="5"/>
  <c r="AQ181" i="5"/>
  <c r="AQ50" i="5" s="1"/>
  <c r="AQ130" i="5"/>
  <c r="AQ179" i="5"/>
  <c r="AQ128" i="5"/>
  <c r="AQ33" i="5" s="1"/>
  <c r="R135" i="5"/>
  <c r="R186" i="5"/>
  <c r="R184" i="5"/>
  <c r="R133" i="5"/>
  <c r="R182" i="5"/>
  <c r="R131" i="5"/>
  <c r="R180" i="5"/>
  <c r="R129" i="5"/>
  <c r="R34" i="5" s="1"/>
  <c r="Y184" i="5"/>
  <c r="Y133" i="5"/>
  <c r="Y182" i="5"/>
  <c r="Y51" i="5" s="1"/>
  <c r="Y131" i="5"/>
  <c r="Y180" i="5"/>
  <c r="Y129" i="5"/>
  <c r="Y34" i="5" s="1"/>
  <c r="AF184" i="5"/>
  <c r="AF133" i="5"/>
  <c r="AF182" i="5"/>
  <c r="AF51" i="5" s="1"/>
  <c r="AF131" i="5"/>
  <c r="AF180" i="5"/>
  <c r="AF129" i="5"/>
  <c r="AM184" i="5"/>
  <c r="AM133" i="5"/>
  <c r="AM182" i="5"/>
  <c r="AM131" i="5"/>
  <c r="AM180" i="5"/>
  <c r="AM129" i="5"/>
  <c r="N134" i="5"/>
  <c r="N185" i="5"/>
  <c r="N183" i="5"/>
  <c r="N132" i="5"/>
  <c r="N181" i="5"/>
  <c r="N130" i="5"/>
  <c r="N179" i="5"/>
  <c r="N128" i="5"/>
  <c r="U185" i="5"/>
  <c r="U134" i="5"/>
  <c r="U183" i="5"/>
  <c r="U132" i="5"/>
  <c r="U181" i="5"/>
  <c r="U130" i="5"/>
  <c r="U179" i="5"/>
  <c r="U128" i="5"/>
  <c r="AB187" i="4"/>
  <c r="AB56" i="4" s="1"/>
  <c r="AS68" i="4"/>
  <c r="AJ179" i="4"/>
  <c r="AS73" i="4"/>
  <c r="AR188" i="4"/>
  <c r="AR57" i="4" s="1"/>
  <c r="AJ186" i="4"/>
  <c r="AJ55" i="4" s="1"/>
  <c r="AB184" i="4"/>
  <c r="T182" i="4"/>
  <c r="AI189" i="4"/>
  <c r="AI58" i="4" s="1"/>
  <c r="AI187" i="4"/>
  <c r="AI56" i="4" s="1"/>
  <c r="AI185" i="4"/>
  <c r="AI183" i="4"/>
  <c r="AI181" i="4"/>
  <c r="AI50" i="4" s="1"/>
  <c r="AI179" i="4"/>
  <c r="AI48" i="4" s="1"/>
  <c r="AH190" i="4"/>
  <c r="AH188" i="4"/>
  <c r="AH186" i="4"/>
  <c r="AH55" i="4" s="1"/>
  <c r="AH184" i="4"/>
  <c r="AH53" i="4" s="1"/>
  <c r="AH182" i="4"/>
  <c r="AH180" i="4"/>
  <c r="AH178" i="4"/>
  <c r="AH47" i="4" s="1"/>
  <c r="AG189" i="4"/>
  <c r="AG58" i="4" s="1"/>
  <c r="AG187" i="4"/>
  <c r="AG185" i="4"/>
  <c r="AG183" i="4"/>
  <c r="AG52" i="4" s="1"/>
  <c r="AG181" i="4"/>
  <c r="AG50" i="4" s="1"/>
  <c r="AG179" i="4"/>
  <c r="AF190" i="4"/>
  <c r="AF188" i="4"/>
  <c r="AF57" i="4" s="1"/>
  <c r="AF186" i="4"/>
  <c r="AF55" i="4" s="1"/>
  <c r="AF184" i="4"/>
  <c r="AF182" i="4"/>
  <c r="AF180" i="4"/>
  <c r="AF49" i="4" s="1"/>
  <c r="AF178" i="4"/>
  <c r="AF47" i="4" s="1"/>
  <c r="AE189" i="4"/>
  <c r="AE187" i="4"/>
  <c r="AE185" i="4"/>
  <c r="AE54" i="4" s="1"/>
  <c r="AE183" i="4"/>
  <c r="AE52" i="4" s="1"/>
  <c r="AE181" i="4"/>
  <c r="AE179" i="4"/>
  <c r="AD190" i="4"/>
  <c r="AD59" i="4" s="1"/>
  <c r="AD188" i="4"/>
  <c r="AD57" i="4" s="1"/>
  <c r="AD186" i="4"/>
  <c r="AD184" i="4"/>
  <c r="AD182" i="4"/>
  <c r="AD51" i="4" s="1"/>
  <c r="AD180" i="4"/>
  <c r="AD49" i="4" s="1"/>
  <c r="AD178" i="4"/>
  <c r="AC189" i="4"/>
  <c r="AC187" i="4"/>
  <c r="AC56" i="4" s="1"/>
  <c r="AC185" i="4"/>
  <c r="AC54" i="4" s="1"/>
  <c r="AC183" i="4"/>
  <c r="AC181" i="4"/>
  <c r="AC179" i="4"/>
  <c r="AC48" i="4" s="1"/>
  <c r="S179" i="2"/>
  <c r="AH178" i="2"/>
  <c r="AN178" i="2"/>
  <c r="AN47" i="2" s="1"/>
  <c r="W32" i="2"/>
  <c r="W178" i="2"/>
  <c r="W47" i="2" s="1"/>
  <c r="N181" i="2"/>
  <c r="N179" i="2"/>
  <c r="M182" i="2"/>
  <c r="M180" i="2"/>
  <c r="M178" i="2"/>
  <c r="T185" i="2"/>
  <c r="T183" i="2"/>
  <c r="T181" i="2"/>
  <c r="T50" i="2" s="1"/>
  <c r="T179" i="2"/>
  <c r="AE183" i="2"/>
  <c r="AN185" i="2"/>
  <c r="AN54" i="2" s="1"/>
  <c r="M188" i="2"/>
  <c r="M190" i="2"/>
  <c r="Q181" i="2"/>
  <c r="AO183" i="2"/>
  <c r="R186" i="2"/>
  <c r="V188" i="2"/>
  <c r="V190" i="2"/>
  <c r="Y49" i="2"/>
  <c r="X183" i="2"/>
  <c r="AG185" i="2"/>
  <c r="AM187" i="2"/>
  <c r="AM189" i="2"/>
  <c r="P183" i="2"/>
  <c r="Y185" i="2"/>
  <c r="AF41" i="2"/>
  <c r="AF187" i="2"/>
  <c r="AF189" i="2"/>
  <c r="K186" i="23"/>
  <c r="AA182" i="2"/>
  <c r="AA51" i="2" s="1"/>
  <c r="Q187" i="2"/>
  <c r="Q189" i="2"/>
  <c r="AK185" i="2"/>
  <c r="X181" i="2"/>
  <c r="AH188" i="2"/>
  <c r="D134" i="2"/>
  <c r="D135" i="2"/>
  <c r="D136" i="2"/>
  <c r="D137" i="2"/>
  <c r="D138" i="2"/>
  <c r="D139" i="2"/>
  <c r="D140" i="2"/>
  <c r="D23" i="2"/>
  <c r="D134" i="14"/>
  <c r="D135" i="14"/>
  <c r="D136" i="14"/>
  <c r="D137" i="14"/>
  <c r="D138" i="14"/>
  <c r="D139" i="14"/>
  <c r="D140" i="14"/>
  <c r="D23" i="14"/>
  <c r="H134" i="21"/>
  <c r="H135" i="21"/>
  <c r="H136" i="21"/>
  <c r="H137" i="21"/>
  <c r="H138" i="21"/>
  <c r="H139" i="21"/>
  <c r="H140" i="21"/>
  <c r="D133" i="21"/>
  <c r="D128" i="21"/>
  <c r="D131" i="21"/>
  <c r="D129" i="21"/>
  <c r="D132" i="21"/>
  <c r="D130" i="21"/>
  <c r="D127" i="21"/>
  <c r="D24" i="21"/>
  <c r="E134" i="14"/>
  <c r="E135" i="14"/>
  <c r="E136" i="14"/>
  <c r="E137" i="14"/>
  <c r="E138" i="14"/>
  <c r="E139" i="14"/>
  <c r="E140" i="14"/>
  <c r="J134" i="9"/>
  <c r="J135" i="9"/>
  <c r="J136" i="9"/>
  <c r="J137" i="9"/>
  <c r="J138" i="9"/>
  <c r="J139" i="9"/>
  <c r="J140" i="9"/>
  <c r="E134" i="9"/>
  <c r="E135" i="9"/>
  <c r="E136" i="9"/>
  <c r="E137" i="9"/>
  <c r="E138" i="9"/>
  <c r="E139" i="9"/>
  <c r="E140" i="9"/>
  <c r="I127" i="4"/>
  <c r="I128" i="4"/>
  <c r="I129" i="4"/>
  <c r="I130" i="4"/>
  <c r="I131" i="4"/>
  <c r="I132" i="4"/>
  <c r="I37" i="4" s="1"/>
  <c r="I133" i="4"/>
  <c r="G134" i="19"/>
  <c r="G135" i="19"/>
  <c r="G136" i="19"/>
  <c r="G137" i="19"/>
  <c r="G138" i="19"/>
  <c r="G139" i="19"/>
  <c r="G140" i="19"/>
  <c r="E134" i="15"/>
  <c r="E135" i="15"/>
  <c r="E136" i="15"/>
  <c r="E137" i="15"/>
  <c r="E138" i="15"/>
  <c r="E139" i="15"/>
  <c r="E140" i="15"/>
  <c r="F134" i="10"/>
  <c r="F135" i="10"/>
  <c r="F136" i="10"/>
  <c r="F137" i="10"/>
  <c r="F138" i="10"/>
  <c r="F139" i="10"/>
  <c r="F140" i="10"/>
  <c r="F23" i="10"/>
  <c r="I134" i="10"/>
  <c r="I135" i="10"/>
  <c r="I136" i="10"/>
  <c r="I137" i="10"/>
  <c r="I138" i="10"/>
  <c r="I139" i="10"/>
  <c r="I140" i="10"/>
  <c r="I23" i="10"/>
  <c r="F134" i="2"/>
  <c r="F135" i="2"/>
  <c r="F136" i="2"/>
  <c r="F137" i="2"/>
  <c r="F138" i="2"/>
  <c r="F139" i="2"/>
  <c r="F140" i="2"/>
  <c r="H134" i="2"/>
  <c r="H135" i="2"/>
  <c r="H136" i="2"/>
  <c r="H137" i="2"/>
  <c r="H138" i="2"/>
  <c r="H139" i="2"/>
  <c r="H140" i="2"/>
  <c r="F127" i="17"/>
  <c r="F128" i="17"/>
  <c r="F129" i="17"/>
  <c r="F130" i="17"/>
  <c r="F131" i="17"/>
  <c r="F132" i="17"/>
  <c r="F133" i="17"/>
  <c r="D127" i="17"/>
  <c r="D128" i="17"/>
  <c r="D129" i="17"/>
  <c r="D130" i="17"/>
  <c r="D131" i="17"/>
  <c r="D132" i="17"/>
  <c r="D133" i="17"/>
  <c r="D24" i="17"/>
  <c r="J134" i="23"/>
  <c r="J135" i="23"/>
  <c r="J136" i="23"/>
  <c r="J137" i="23"/>
  <c r="J138" i="23"/>
  <c r="J139" i="23"/>
  <c r="J140" i="23"/>
  <c r="G134" i="23"/>
  <c r="G135" i="23"/>
  <c r="G136" i="23"/>
  <c r="G137" i="23"/>
  <c r="G138" i="23"/>
  <c r="G139" i="23"/>
  <c r="G140" i="23"/>
  <c r="I127" i="18"/>
  <c r="I128" i="18"/>
  <c r="I129" i="18"/>
  <c r="I130" i="18"/>
  <c r="I131" i="18"/>
  <c r="I132" i="18"/>
  <c r="I133" i="18"/>
  <c r="F134" i="12"/>
  <c r="F135" i="12"/>
  <c r="F136" i="12"/>
  <c r="F137" i="12"/>
  <c r="F138" i="12"/>
  <c r="F139" i="12"/>
  <c r="F140" i="12"/>
  <c r="I134" i="12"/>
  <c r="I135" i="12"/>
  <c r="I136" i="12"/>
  <c r="I137" i="12"/>
  <c r="I138" i="12"/>
  <c r="I139" i="12"/>
  <c r="I140" i="12"/>
  <c r="H134" i="7"/>
  <c r="H135" i="7"/>
  <c r="H136" i="7"/>
  <c r="H137" i="7"/>
  <c r="H138" i="7"/>
  <c r="H139" i="7"/>
  <c r="H140" i="7"/>
  <c r="F134" i="20"/>
  <c r="F135" i="20"/>
  <c r="F136" i="20"/>
  <c r="F137" i="20"/>
  <c r="F138" i="20"/>
  <c r="F139" i="20"/>
  <c r="F140" i="20"/>
  <c r="I127" i="20"/>
  <c r="I128" i="20"/>
  <c r="I129" i="20"/>
  <c r="I130" i="20"/>
  <c r="I131" i="20"/>
  <c r="I132" i="20"/>
  <c r="I133" i="20"/>
  <c r="H127" i="11"/>
  <c r="H128" i="11"/>
  <c r="H129" i="11"/>
  <c r="H130" i="11"/>
  <c r="H131" i="11"/>
  <c r="H132" i="11"/>
  <c r="H133" i="11"/>
  <c r="Q139" i="6"/>
  <c r="Q188" i="6"/>
  <c r="Q189" i="6"/>
  <c r="Q140" i="6"/>
  <c r="Q138" i="6"/>
  <c r="Q134" i="6"/>
  <c r="Q136" i="6"/>
  <c r="Q186" i="6"/>
  <c r="Q187" i="6"/>
  <c r="Q191" i="6"/>
  <c r="Q135" i="6"/>
  <c r="Q185" i="6"/>
  <c r="Q190" i="6"/>
  <c r="Q137" i="6"/>
  <c r="AL191" i="23"/>
  <c r="AS140" i="23"/>
  <c r="AR191" i="23"/>
  <c r="S191" i="23"/>
  <c r="Q191" i="23"/>
  <c r="Y191" i="21"/>
  <c r="W191" i="21"/>
  <c r="U191" i="21"/>
  <c r="U60" i="21" s="1"/>
  <c r="AI191" i="21"/>
  <c r="V191" i="20"/>
  <c r="AJ191" i="20"/>
  <c r="AP191" i="20"/>
  <c r="AN191" i="20"/>
  <c r="S140" i="19"/>
  <c r="S191" i="19"/>
  <c r="AO140" i="19"/>
  <c r="AO191" i="19"/>
  <c r="AO60" i="19" s="1"/>
  <c r="AM140" i="19"/>
  <c r="AM191" i="19"/>
  <c r="AK140" i="19"/>
  <c r="AK191" i="19"/>
  <c r="L140" i="19"/>
  <c r="L191" i="19"/>
  <c r="O191" i="18"/>
  <c r="M191" i="18"/>
  <c r="M60" i="18" s="1"/>
  <c r="AA191" i="18"/>
  <c r="Y191" i="18"/>
  <c r="Y60" i="18" s="1"/>
  <c r="AB191" i="17"/>
  <c r="AH191" i="17"/>
  <c r="AF191" i="17"/>
  <c r="AD191" i="17"/>
  <c r="O191" i="16"/>
  <c r="O140" i="16"/>
  <c r="AF191" i="16"/>
  <c r="AF140" i="16"/>
  <c r="AM191" i="16"/>
  <c r="AM140" i="16"/>
  <c r="AC140" i="16"/>
  <c r="AC191" i="16"/>
  <c r="O191" i="15"/>
  <c r="AO191" i="15"/>
  <c r="Q191" i="15"/>
  <c r="AP191" i="15"/>
  <c r="AO191" i="14"/>
  <c r="X191" i="14"/>
  <c r="X60" i="14" s="1"/>
  <c r="V191" i="14"/>
  <c r="L191" i="14"/>
  <c r="M140" i="13"/>
  <c r="M191" i="13"/>
  <c r="AA60" i="13"/>
  <c r="U191" i="12"/>
  <c r="Z191" i="12"/>
  <c r="X191" i="12"/>
  <c r="V191" i="12"/>
  <c r="P191" i="11"/>
  <c r="AE191" i="11"/>
  <c r="AC191" i="11"/>
  <c r="AQ191" i="11"/>
  <c r="AM191" i="10"/>
  <c r="AS76" i="10"/>
  <c r="AR191" i="10"/>
  <c r="S191" i="10"/>
  <c r="Q191" i="10"/>
  <c r="N191" i="10"/>
  <c r="AB140" i="9"/>
  <c r="AB191" i="9"/>
  <c r="X140" i="9"/>
  <c r="X191" i="9"/>
  <c r="V140" i="9"/>
  <c r="V191" i="9"/>
  <c r="AA140" i="9"/>
  <c r="AA191" i="9"/>
  <c r="U45" i="8"/>
  <c r="AI60" i="8"/>
  <c r="AF60" i="8"/>
  <c r="X140" i="5"/>
  <c r="X191" i="5"/>
  <c r="M191" i="5"/>
  <c r="M140" i="5"/>
  <c r="AA191" i="5"/>
  <c r="AA140" i="5"/>
  <c r="Y191" i="5"/>
  <c r="Y140" i="5"/>
  <c r="AC45" i="4"/>
  <c r="AC191" i="4"/>
  <c r="AH191" i="4"/>
  <c r="AF191" i="4"/>
  <c r="AD191" i="4"/>
  <c r="R191" i="2"/>
  <c r="AN191" i="2"/>
  <c r="AN60" i="2" s="1"/>
  <c r="AL45" i="2"/>
  <c r="AL191" i="2"/>
  <c r="AS76" i="2"/>
  <c r="AS140" i="2" s="1"/>
  <c r="AR191" i="2"/>
  <c r="S191" i="2"/>
  <c r="AF189" i="16"/>
  <c r="W188" i="6"/>
  <c r="L178" i="2"/>
  <c r="L187" i="4"/>
  <c r="L179" i="10"/>
  <c r="L183" i="15"/>
  <c r="L187" i="20"/>
  <c r="L188" i="4"/>
  <c r="L180" i="10"/>
  <c r="L184" i="15"/>
  <c r="L188" i="20"/>
  <c r="L189" i="4"/>
  <c r="L181" i="10"/>
  <c r="L185" i="15"/>
  <c r="L189" i="20"/>
  <c r="L190" i="4"/>
  <c r="L182" i="10"/>
  <c r="L186" i="15"/>
  <c r="L190" i="20"/>
  <c r="L179" i="5"/>
  <c r="L128" i="5"/>
  <c r="L33" i="5" s="1"/>
  <c r="L183" i="10"/>
  <c r="L187" i="15"/>
  <c r="L179" i="21"/>
  <c r="L137" i="5"/>
  <c r="L188" i="5"/>
  <c r="L180" i="11"/>
  <c r="L133" i="16"/>
  <c r="L184" i="16"/>
  <c r="L188" i="21"/>
  <c r="L189" i="11"/>
  <c r="L130" i="17"/>
  <c r="L181" i="17"/>
  <c r="L182" i="7"/>
  <c r="L186" i="12"/>
  <c r="L139" i="19"/>
  <c r="L190" i="19"/>
  <c r="K187" i="7"/>
  <c r="K56" i="7" s="1"/>
  <c r="K186" i="12"/>
  <c r="K188" i="18"/>
  <c r="L190" i="23"/>
  <c r="K183" i="8"/>
  <c r="K52" i="8" s="1"/>
  <c r="K181" i="18"/>
  <c r="K183" i="2"/>
  <c r="K189" i="7"/>
  <c r="K188" i="12"/>
  <c r="K187" i="17"/>
  <c r="K186" i="10"/>
  <c r="K179" i="10"/>
  <c r="K183" i="10"/>
  <c r="K182" i="15"/>
  <c r="K181" i="20"/>
  <c r="K184" i="4"/>
  <c r="K190" i="4"/>
  <c r="K59" i="4" s="1"/>
  <c r="K138" i="9"/>
  <c r="K189" i="9"/>
  <c r="K188" i="14"/>
  <c r="K136" i="19"/>
  <c r="K187" i="19"/>
  <c r="K186" i="2"/>
  <c r="K182" i="11"/>
  <c r="K185" i="10"/>
  <c r="K184" i="15"/>
  <c r="K183" i="20"/>
  <c r="AC183" i="2"/>
  <c r="AL185" i="2"/>
  <c r="AQ187" i="2"/>
  <c r="AQ56" i="2" s="1"/>
  <c r="AQ189" i="2"/>
  <c r="X179" i="2"/>
  <c r="AG182" i="2"/>
  <c r="AG51" i="2" s="1"/>
  <c r="T187" i="2"/>
  <c r="T189" i="2"/>
  <c r="K180" i="21"/>
  <c r="AI189" i="23"/>
  <c r="AI58" i="23" s="1"/>
  <c r="AI187" i="23"/>
  <c r="AI185" i="23"/>
  <c r="AI183" i="23"/>
  <c r="AI181" i="23"/>
  <c r="AI179" i="23"/>
  <c r="AH190" i="23"/>
  <c r="AH188" i="23"/>
  <c r="AH57" i="23" s="1"/>
  <c r="AH186" i="23"/>
  <c r="AH55" i="23" s="1"/>
  <c r="AH184" i="23"/>
  <c r="AH182" i="23"/>
  <c r="AH180" i="23"/>
  <c r="AH178" i="23"/>
  <c r="AG189" i="23"/>
  <c r="AG187" i="23"/>
  <c r="AG185" i="23"/>
  <c r="AG183" i="23"/>
  <c r="AG181" i="23"/>
  <c r="AG179" i="23"/>
  <c r="AF190" i="23"/>
  <c r="AF188" i="23"/>
  <c r="AF186" i="23"/>
  <c r="AF184" i="23"/>
  <c r="AF182" i="23"/>
  <c r="AF180" i="23"/>
  <c r="AF178" i="23"/>
  <c r="AE189" i="23"/>
  <c r="AE187" i="23"/>
  <c r="AE185" i="23"/>
  <c r="AE54" i="23" s="1"/>
  <c r="AE183" i="23"/>
  <c r="AE181" i="23"/>
  <c r="AE179" i="23"/>
  <c r="AD190" i="23"/>
  <c r="AD59" i="23" s="1"/>
  <c r="AD188" i="23"/>
  <c r="AD186" i="23"/>
  <c r="AD184" i="23"/>
  <c r="AD182" i="23"/>
  <c r="AD180" i="23"/>
  <c r="AD178" i="23"/>
  <c r="AC189" i="23"/>
  <c r="AC187" i="23"/>
  <c r="AC56" i="23" s="1"/>
  <c r="AC185" i="23"/>
  <c r="AC183" i="23"/>
  <c r="AC181" i="23"/>
  <c r="AC179" i="23"/>
  <c r="AJ190" i="23"/>
  <c r="AJ188" i="23"/>
  <c r="AJ186" i="23"/>
  <c r="AJ184" i="23"/>
  <c r="AJ182" i="23"/>
  <c r="AJ180" i="23"/>
  <c r="AJ178" i="23"/>
  <c r="S190" i="21"/>
  <c r="S188" i="21"/>
  <c r="S57" i="21" s="1"/>
  <c r="S186" i="21"/>
  <c r="S184" i="21"/>
  <c r="S182" i="21"/>
  <c r="AH179" i="21"/>
  <c r="AH189" i="21"/>
  <c r="AH187" i="21"/>
  <c r="AH56" i="21" s="1"/>
  <c r="AH185" i="21"/>
  <c r="AH183" i="21"/>
  <c r="AH181" i="21"/>
  <c r="AL178" i="21"/>
  <c r="Q189" i="21"/>
  <c r="Q187" i="21"/>
  <c r="Q56" i="21" s="1"/>
  <c r="Q185" i="21"/>
  <c r="Q183" i="21"/>
  <c r="P181" i="21"/>
  <c r="AF190" i="21"/>
  <c r="AF59" i="21" s="1"/>
  <c r="AF188" i="21"/>
  <c r="AF186" i="21"/>
  <c r="AF184" i="21"/>
  <c r="AF182" i="21"/>
  <c r="V180" i="21"/>
  <c r="O190" i="21"/>
  <c r="O188" i="21"/>
  <c r="O186" i="21"/>
  <c r="O55" i="21" s="1"/>
  <c r="O184" i="21"/>
  <c r="O182" i="21"/>
  <c r="AA179" i="21"/>
  <c r="AD189" i="21"/>
  <c r="AD58" i="21" s="1"/>
  <c r="AD187" i="21"/>
  <c r="AD56" i="21" s="1"/>
  <c r="AD185" i="21"/>
  <c r="AD183" i="21"/>
  <c r="AD181" i="21"/>
  <c r="AB178" i="21"/>
  <c r="M189" i="21"/>
  <c r="M187" i="21"/>
  <c r="M185" i="21"/>
  <c r="M183" i="21"/>
  <c r="AQ180" i="21"/>
  <c r="AJ190" i="21"/>
  <c r="AJ188" i="21"/>
  <c r="AJ186" i="21"/>
  <c r="AJ184" i="21"/>
  <c r="AJ182" i="21"/>
  <c r="AB180" i="21"/>
  <c r="N178" i="21"/>
  <c r="U179" i="21"/>
  <c r="AH178" i="21"/>
  <c r="AO179" i="21"/>
  <c r="P178" i="21"/>
  <c r="O179" i="21"/>
  <c r="V190" i="20"/>
  <c r="V59" i="20" s="1"/>
  <c r="V188" i="20"/>
  <c r="V186" i="20"/>
  <c r="V184" i="20"/>
  <c r="S179" i="20"/>
  <c r="U189" i="20"/>
  <c r="U187" i="20"/>
  <c r="U185" i="20"/>
  <c r="AJ181" i="20"/>
  <c r="AB190" i="20"/>
  <c r="AB188" i="20"/>
  <c r="AB186" i="20"/>
  <c r="AB184" i="20"/>
  <c r="AI179" i="20"/>
  <c r="AI189" i="20"/>
  <c r="AI187" i="20"/>
  <c r="AI185" i="20"/>
  <c r="AQ182" i="20"/>
  <c r="AP190" i="20"/>
  <c r="AP188" i="20"/>
  <c r="AP186" i="20"/>
  <c r="AP184" i="20"/>
  <c r="AL180" i="20"/>
  <c r="Q190" i="20"/>
  <c r="Q188" i="20"/>
  <c r="Q186" i="20"/>
  <c r="N184" i="20"/>
  <c r="AJ178" i="20"/>
  <c r="X189" i="20"/>
  <c r="X187" i="20"/>
  <c r="X185" i="20"/>
  <c r="AS66" i="20"/>
  <c r="AR181" i="20"/>
  <c r="W190" i="20"/>
  <c r="W188" i="20"/>
  <c r="W186" i="20"/>
  <c r="W184" i="20"/>
  <c r="T179" i="20"/>
  <c r="AH182" i="20"/>
  <c r="AH180" i="20"/>
  <c r="AH178" i="20"/>
  <c r="AG182" i="20"/>
  <c r="AG180" i="20"/>
  <c r="AG178" i="20"/>
  <c r="AN182" i="20"/>
  <c r="AN180" i="20"/>
  <c r="AN178" i="20"/>
  <c r="O183" i="20"/>
  <c r="O181" i="20"/>
  <c r="O179" i="20"/>
  <c r="U183" i="20"/>
  <c r="U181" i="20"/>
  <c r="U179" i="20"/>
  <c r="S139" i="19"/>
  <c r="S190" i="19"/>
  <c r="AL133" i="19"/>
  <c r="AL184" i="19"/>
  <c r="AB128" i="19"/>
  <c r="AB179" i="19"/>
  <c r="AA136" i="19"/>
  <c r="AA187" i="19"/>
  <c r="AA56" i="19" s="1"/>
  <c r="N131" i="19"/>
  <c r="N182" i="19"/>
  <c r="AS74" i="19"/>
  <c r="AR138" i="19"/>
  <c r="AR189" i="19"/>
  <c r="AI133" i="19"/>
  <c r="AI184" i="19"/>
  <c r="AI53" i="19" s="1"/>
  <c r="V128" i="19"/>
  <c r="V179" i="19"/>
  <c r="AD135" i="19"/>
  <c r="AD186" i="19"/>
  <c r="T130" i="19"/>
  <c r="T181" i="19"/>
  <c r="T50" i="19" s="1"/>
  <c r="AB137" i="19"/>
  <c r="AB188" i="19"/>
  <c r="AB57" i="19" s="1"/>
  <c r="S132" i="19"/>
  <c r="S183" i="19"/>
  <c r="AA139" i="19"/>
  <c r="AA190" i="19"/>
  <c r="N134" i="19"/>
  <c r="N185" i="19"/>
  <c r="AJ128" i="19"/>
  <c r="AJ179" i="19"/>
  <c r="AJ48" i="19" s="1"/>
  <c r="AI136" i="19"/>
  <c r="AI187" i="19"/>
  <c r="V131" i="19"/>
  <c r="V182" i="19"/>
  <c r="T139" i="19"/>
  <c r="T190" i="19"/>
  <c r="AQ133" i="19"/>
  <c r="AQ184" i="19"/>
  <c r="AD128" i="19"/>
  <c r="AD179" i="19"/>
  <c r="AH138" i="19"/>
  <c r="AH189" i="19"/>
  <c r="AH136" i="19"/>
  <c r="AH187" i="19"/>
  <c r="AH56" i="19" s="1"/>
  <c r="AH134" i="19"/>
  <c r="AH185" i="19"/>
  <c r="AH54" i="19" s="1"/>
  <c r="AH132" i="19"/>
  <c r="AH183" i="19"/>
  <c r="AH130" i="19"/>
  <c r="AH181" i="19"/>
  <c r="AH128" i="19"/>
  <c r="AH179" i="19"/>
  <c r="AG139" i="19"/>
  <c r="AG190" i="19"/>
  <c r="AG137" i="19"/>
  <c r="AG188" i="19"/>
  <c r="AG135" i="19"/>
  <c r="AG186" i="19"/>
  <c r="AG133" i="19"/>
  <c r="AG184" i="19"/>
  <c r="AG131" i="19"/>
  <c r="AG182" i="19"/>
  <c r="AG129" i="19"/>
  <c r="AG180" i="19"/>
  <c r="AG127" i="19"/>
  <c r="AG178" i="19"/>
  <c r="AF138" i="19"/>
  <c r="AF189" i="19"/>
  <c r="AF136" i="19"/>
  <c r="AF187" i="19"/>
  <c r="AF134" i="19"/>
  <c r="AF185" i="19"/>
  <c r="AF132" i="19"/>
  <c r="AF183" i="19"/>
  <c r="AF130" i="19"/>
  <c r="AF181" i="19"/>
  <c r="AF128" i="19"/>
  <c r="AF179" i="19"/>
  <c r="AE139" i="19"/>
  <c r="AE190" i="19"/>
  <c r="AE137" i="19"/>
  <c r="AE188" i="19"/>
  <c r="AE135" i="19"/>
  <c r="AE186" i="19"/>
  <c r="AE133" i="19"/>
  <c r="AE184" i="19"/>
  <c r="AE53" i="19" s="1"/>
  <c r="AE131" i="19"/>
  <c r="AE182" i="19"/>
  <c r="AE129" i="19"/>
  <c r="AE180" i="19"/>
  <c r="AE127" i="19"/>
  <c r="AE178" i="19"/>
  <c r="AC138" i="19"/>
  <c r="AC189" i="19"/>
  <c r="AC136" i="19"/>
  <c r="AC187" i="19"/>
  <c r="AC134" i="19"/>
  <c r="AC185" i="19"/>
  <c r="AC132" i="19"/>
  <c r="AC183" i="19"/>
  <c r="AC130" i="19"/>
  <c r="AC181" i="19"/>
  <c r="AC128" i="19"/>
  <c r="AC179" i="19"/>
  <c r="AL189" i="18"/>
  <c r="AB184" i="18"/>
  <c r="S179" i="18"/>
  <c r="AA186" i="18"/>
  <c r="N35" i="18"/>
  <c r="N181" i="18"/>
  <c r="AS73" i="18"/>
  <c r="AR188" i="18"/>
  <c r="AI183" i="18"/>
  <c r="V178" i="18"/>
  <c r="T186" i="18"/>
  <c r="AQ180" i="18"/>
  <c r="AL188" i="18"/>
  <c r="AB183" i="18"/>
  <c r="S178" i="18"/>
  <c r="N186" i="18"/>
  <c r="AJ180" i="18"/>
  <c r="AI188" i="18"/>
  <c r="AI57" i="18" s="1"/>
  <c r="V183" i="18"/>
  <c r="AD190" i="18"/>
  <c r="T185" i="18"/>
  <c r="AQ179" i="18"/>
  <c r="AH189" i="18"/>
  <c r="AH58" i="18" s="1"/>
  <c r="AH187" i="18"/>
  <c r="AH185" i="18"/>
  <c r="AH183" i="18"/>
  <c r="AH181" i="18"/>
  <c r="AH179" i="18"/>
  <c r="AG190" i="18"/>
  <c r="AG188" i="18"/>
  <c r="AG57" i="18" s="1"/>
  <c r="AG186" i="18"/>
  <c r="AG55" i="18" s="1"/>
  <c r="AG184" i="18"/>
  <c r="AG182" i="18"/>
  <c r="AG180" i="18"/>
  <c r="AG178" i="18"/>
  <c r="AF189" i="18"/>
  <c r="AF187" i="18"/>
  <c r="AF185" i="18"/>
  <c r="AF54" i="18" s="1"/>
  <c r="AF183" i="18"/>
  <c r="AF181" i="18"/>
  <c r="AF179" i="18"/>
  <c r="AE190" i="18"/>
  <c r="AE59" i="18" s="1"/>
  <c r="AE188" i="18"/>
  <c r="AE186" i="18"/>
  <c r="AE184" i="18"/>
  <c r="AE182" i="18"/>
  <c r="AE180" i="18"/>
  <c r="AE49" i="18" s="1"/>
  <c r="AE178" i="18"/>
  <c r="AC189" i="18"/>
  <c r="AC187" i="18"/>
  <c r="AC185" i="18"/>
  <c r="AC183" i="18"/>
  <c r="AC181" i="18"/>
  <c r="AC179" i="18"/>
  <c r="AL190" i="17"/>
  <c r="AA188" i="17"/>
  <c r="AQ189" i="17"/>
  <c r="AE132" i="17"/>
  <c r="AE183" i="17"/>
  <c r="AI189" i="17"/>
  <c r="AQ186" i="17"/>
  <c r="R189" i="17"/>
  <c r="R187" i="17"/>
  <c r="W128" i="17"/>
  <c r="W179" i="17"/>
  <c r="Q189" i="17"/>
  <c r="Q187" i="17"/>
  <c r="O128" i="17"/>
  <c r="O179" i="17"/>
  <c r="P189" i="17"/>
  <c r="P187" i="17"/>
  <c r="AM127" i="17"/>
  <c r="AM178" i="17"/>
  <c r="O189" i="17"/>
  <c r="O187" i="17"/>
  <c r="AE127" i="17"/>
  <c r="AE178" i="17"/>
  <c r="N187" i="17"/>
  <c r="W127" i="17"/>
  <c r="W178" i="17"/>
  <c r="M189" i="17"/>
  <c r="M187" i="17"/>
  <c r="O127" i="17"/>
  <c r="O178" i="17"/>
  <c r="AS71" i="17"/>
  <c r="AS135" i="17" s="1"/>
  <c r="AR186" i="17"/>
  <c r="AL185" i="17"/>
  <c r="AL132" i="17"/>
  <c r="AL183" i="17"/>
  <c r="AL130" i="17"/>
  <c r="AL181" i="17"/>
  <c r="AL128" i="17"/>
  <c r="AL179" i="17"/>
  <c r="AK185" i="17"/>
  <c r="AK132" i="17"/>
  <c r="AK183" i="17"/>
  <c r="AK130" i="17"/>
  <c r="AK181" i="17"/>
  <c r="AK128" i="17"/>
  <c r="AK179" i="17"/>
  <c r="AJ185" i="17"/>
  <c r="AJ132" i="17"/>
  <c r="AJ183" i="17"/>
  <c r="AJ130" i="17"/>
  <c r="AJ181" i="17"/>
  <c r="AJ128" i="17"/>
  <c r="AJ179" i="17"/>
  <c r="AI185" i="17"/>
  <c r="AI132" i="17"/>
  <c r="AI183" i="17"/>
  <c r="AI130" i="17"/>
  <c r="AI181" i="17"/>
  <c r="AI128" i="17"/>
  <c r="AI179" i="17"/>
  <c r="AH185" i="17"/>
  <c r="AH132" i="17"/>
  <c r="AH183" i="17"/>
  <c r="AH130" i="17"/>
  <c r="AH181" i="17"/>
  <c r="AH128" i="17"/>
  <c r="AH179" i="17"/>
  <c r="AG185" i="17"/>
  <c r="AG132" i="17"/>
  <c r="AG183" i="17"/>
  <c r="AG130" i="17"/>
  <c r="AG181" i="17"/>
  <c r="AG128" i="17"/>
  <c r="AG179" i="17"/>
  <c r="AN185" i="17"/>
  <c r="AN132" i="17"/>
  <c r="AN183" i="17"/>
  <c r="AN130" i="17"/>
  <c r="AN181" i="17"/>
  <c r="AN128" i="17"/>
  <c r="AN179" i="17"/>
  <c r="W188" i="16"/>
  <c r="W137" i="16"/>
  <c r="O131" i="16"/>
  <c r="O182" i="16"/>
  <c r="AM128" i="16"/>
  <c r="AM179" i="16"/>
  <c r="W187" i="16"/>
  <c r="W136" i="16"/>
  <c r="O183" i="16"/>
  <c r="O132" i="16"/>
  <c r="N189" i="16"/>
  <c r="N138" i="16"/>
  <c r="N136" i="16"/>
  <c r="N187" i="16"/>
  <c r="N133" i="16"/>
  <c r="N184" i="16"/>
  <c r="N182" i="16"/>
  <c r="N131" i="16"/>
  <c r="N129" i="16"/>
  <c r="N180" i="16"/>
  <c r="N178" i="16"/>
  <c r="N127" i="16"/>
  <c r="M138" i="16"/>
  <c r="M189" i="16"/>
  <c r="M187" i="16"/>
  <c r="M136" i="16"/>
  <c r="M133" i="16"/>
  <c r="M184" i="16"/>
  <c r="M131" i="16"/>
  <c r="M182" i="16"/>
  <c r="M180" i="16"/>
  <c r="M129" i="16"/>
  <c r="M127" i="16"/>
  <c r="M178" i="16"/>
  <c r="AB137" i="16"/>
  <c r="AB188" i="16"/>
  <c r="AJ184" i="16"/>
  <c r="AJ133" i="16"/>
  <c r="T131" i="16"/>
  <c r="T36" i="16" s="1"/>
  <c r="T182" i="16"/>
  <c r="AB128" i="16"/>
  <c r="AB179" i="16"/>
  <c r="S190" i="16"/>
  <c r="S139" i="16"/>
  <c r="S137" i="16"/>
  <c r="S188" i="16"/>
  <c r="S134" i="16"/>
  <c r="S185" i="16"/>
  <c r="S183" i="16"/>
  <c r="S132" i="16"/>
  <c r="S37" i="16" s="1"/>
  <c r="S181" i="16"/>
  <c r="S130" i="16"/>
  <c r="S128" i="16"/>
  <c r="S179" i="16"/>
  <c r="R139" i="16"/>
  <c r="R190" i="16"/>
  <c r="R137" i="16"/>
  <c r="R188" i="16"/>
  <c r="R134" i="16"/>
  <c r="R185" i="16"/>
  <c r="R183" i="16"/>
  <c r="R132" i="16"/>
  <c r="R130" i="16"/>
  <c r="R181" i="16"/>
  <c r="R128" i="16"/>
  <c r="R179" i="16"/>
  <c r="Q190" i="16"/>
  <c r="Q139" i="16"/>
  <c r="Q137" i="16"/>
  <c r="Q188" i="16"/>
  <c r="Q134" i="16"/>
  <c r="Q185" i="16"/>
  <c r="Q183" i="16"/>
  <c r="Q132" i="16"/>
  <c r="Q181" i="16"/>
  <c r="Q130" i="16"/>
  <c r="Q35" i="16" s="1"/>
  <c r="Q179" i="16"/>
  <c r="Q128" i="16"/>
  <c r="Q33" i="16" s="1"/>
  <c r="P139" i="16"/>
  <c r="P190" i="16"/>
  <c r="P137" i="16"/>
  <c r="P188" i="16"/>
  <c r="P134" i="16"/>
  <c r="P185" i="16"/>
  <c r="P183" i="16"/>
  <c r="P132" i="16"/>
  <c r="P130" i="16"/>
  <c r="P181" i="16"/>
  <c r="P179" i="16"/>
  <c r="P128" i="16"/>
  <c r="AE189" i="15"/>
  <c r="O185" i="15"/>
  <c r="AE188" i="15"/>
  <c r="AB178" i="15"/>
  <c r="AB182" i="15"/>
  <c r="N189" i="15"/>
  <c r="N187" i="15"/>
  <c r="W180" i="15"/>
  <c r="AK189" i="15"/>
  <c r="AK187" i="15"/>
  <c r="AK185" i="15"/>
  <c r="V182" i="15"/>
  <c r="AJ190" i="15"/>
  <c r="AJ188" i="15"/>
  <c r="AJ186" i="15"/>
  <c r="AD184" i="15"/>
  <c r="AD179" i="15"/>
  <c r="AI189" i="15"/>
  <c r="AI187" i="15"/>
  <c r="AI185" i="15"/>
  <c r="O182" i="15"/>
  <c r="AH190" i="15"/>
  <c r="AH188" i="15"/>
  <c r="AH186" i="15"/>
  <c r="Z184" i="15"/>
  <c r="W179" i="15"/>
  <c r="AG189" i="15"/>
  <c r="AG187" i="15"/>
  <c r="AG185" i="15"/>
  <c r="AS66" i="15"/>
  <c r="AR181" i="15"/>
  <c r="X190" i="15"/>
  <c r="X188" i="15"/>
  <c r="X186" i="15"/>
  <c r="AL183" i="15"/>
  <c r="AD178" i="15"/>
  <c r="AQ182" i="15"/>
  <c r="AQ180" i="15"/>
  <c r="AQ178" i="15"/>
  <c r="Z182" i="15"/>
  <c r="Z180" i="15"/>
  <c r="Z178" i="15"/>
  <c r="Y183" i="15"/>
  <c r="Y181" i="15"/>
  <c r="Y179" i="15"/>
  <c r="X184" i="15"/>
  <c r="X182" i="15"/>
  <c r="X180" i="15"/>
  <c r="X178" i="15"/>
  <c r="U183" i="15"/>
  <c r="U181" i="15"/>
  <c r="U179" i="15"/>
  <c r="O184" i="14"/>
  <c r="O182" i="14"/>
  <c r="O190" i="14"/>
  <c r="W187" i="14"/>
  <c r="N182" i="14"/>
  <c r="AS74" i="14"/>
  <c r="AR189" i="14"/>
  <c r="AE184" i="14"/>
  <c r="V179" i="14"/>
  <c r="AD186" i="14"/>
  <c r="T181" i="14"/>
  <c r="T50" i="14" s="1"/>
  <c r="AB188" i="14"/>
  <c r="O183" i="14"/>
  <c r="W190" i="14"/>
  <c r="N185" i="14"/>
  <c r="AJ179" i="14"/>
  <c r="AE187" i="14"/>
  <c r="V182" i="14"/>
  <c r="T190" i="14"/>
  <c r="T59" i="14" s="1"/>
  <c r="AM184" i="14"/>
  <c r="AD179" i="14"/>
  <c r="AI189" i="14"/>
  <c r="AI187" i="14"/>
  <c r="AI185" i="14"/>
  <c r="AI183" i="14"/>
  <c r="AI181" i="14"/>
  <c r="AI179" i="14"/>
  <c r="AI48" i="14" s="1"/>
  <c r="AH190" i="14"/>
  <c r="AH188" i="14"/>
  <c r="AH186" i="14"/>
  <c r="AH184" i="14"/>
  <c r="AH182" i="14"/>
  <c r="AH180" i="14"/>
  <c r="AH178" i="14"/>
  <c r="AG189" i="14"/>
  <c r="AG58" i="14" s="1"/>
  <c r="AG187" i="14"/>
  <c r="AG185" i="14"/>
  <c r="AG183" i="14"/>
  <c r="AG181" i="14"/>
  <c r="AG179" i="14"/>
  <c r="AF190" i="14"/>
  <c r="AF188" i="14"/>
  <c r="AF186" i="14"/>
  <c r="AF55" i="14" s="1"/>
  <c r="AF184" i="14"/>
  <c r="AF182" i="14"/>
  <c r="AF180" i="14"/>
  <c r="AF178" i="14"/>
  <c r="AC189" i="14"/>
  <c r="AC187" i="14"/>
  <c r="AC185" i="14"/>
  <c r="AC183" i="14"/>
  <c r="AC181" i="14"/>
  <c r="AC179" i="14"/>
  <c r="N136" i="13"/>
  <c r="N187" i="13"/>
  <c r="AJ130" i="13"/>
  <c r="AD130" i="13"/>
  <c r="O133" i="13"/>
  <c r="O184" i="13"/>
  <c r="W130" i="13"/>
  <c r="AD129" i="13"/>
  <c r="AQ130" i="13"/>
  <c r="AQ128" i="13"/>
  <c r="AP53" i="13"/>
  <c r="AP129" i="13"/>
  <c r="AO56" i="13"/>
  <c r="AO130" i="13"/>
  <c r="AO128" i="13"/>
  <c r="AN129" i="13"/>
  <c r="AK130" i="13"/>
  <c r="AK128" i="13"/>
  <c r="AO189" i="12"/>
  <c r="S183" i="12"/>
  <c r="AI184" i="12"/>
  <c r="N186" i="12"/>
  <c r="N55" i="12" s="1"/>
  <c r="X187" i="12"/>
  <c r="X188" i="12"/>
  <c r="X57" i="12" s="1"/>
  <c r="Q190" i="12"/>
  <c r="S178" i="12"/>
  <c r="AO181" i="12"/>
  <c r="N189" i="12"/>
  <c r="Q185" i="12"/>
  <c r="AN179" i="12"/>
  <c r="AN48" i="12" s="1"/>
  <c r="X189" i="12"/>
  <c r="X58" i="12" s="1"/>
  <c r="AI185" i="12"/>
  <c r="AI54" i="12" s="1"/>
  <c r="Y180" i="12"/>
  <c r="W189" i="12"/>
  <c r="AG185" i="12"/>
  <c r="X180" i="12"/>
  <c r="V189" i="12"/>
  <c r="AF185" i="12"/>
  <c r="AF54" i="12" s="1"/>
  <c r="S180" i="12"/>
  <c r="AD189" i="12"/>
  <c r="AO185" i="12"/>
  <c r="AG180" i="12"/>
  <c r="P178" i="12"/>
  <c r="O186" i="12"/>
  <c r="O184" i="12"/>
  <c r="O182" i="12"/>
  <c r="O51" i="12" s="1"/>
  <c r="O180" i="12"/>
  <c r="O178" i="12"/>
  <c r="O47" i="12" s="1"/>
  <c r="AL183" i="12"/>
  <c r="AL181" i="12"/>
  <c r="AL179" i="12"/>
  <c r="AC189" i="12"/>
  <c r="AC187" i="12"/>
  <c r="AC185" i="12"/>
  <c r="AC54" i="12" s="1"/>
  <c r="AC183" i="12"/>
  <c r="AC52" i="12" s="1"/>
  <c r="AC181" i="12"/>
  <c r="AC50" i="12" s="1"/>
  <c r="AC179" i="12"/>
  <c r="T189" i="12"/>
  <c r="T187" i="12"/>
  <c r="T185" i="12"/>
  <c r="T183" i="12"/>
  <c r="T181" i="12"/>
  <c r="T179" i="12"/>
  <c r="T48" i="12" s="1"/>
  <c r="R190" i="12"/>
  <c r="R59" i="12" s="1"/>
  <c r="R188" i="12"/>
  <c r="R186" i="12"/>
  <c r="R184" i="12"/>
  <c r="R182" i="12"/>
  <c r="R180" i="12"/>
  <c r="R178" i="12"/>
  <c r="R47" i="12" s="1"/>
  <c r="AA189" i="11"/>
  <c r="Q188" i="11"/>
  <c r="AQ188" i="11"/>
  <c r="AO189" i="11"/>
  <c r="AI190" i="11"/>
  <c r="O178" i="11"/>
  <c r="AA187" i="11"/>
  <c r="Y187" i="11"/>
  <c r="P190" i="11"/>
  <c r="P188" i="11"/>
  <c r="P186" i="11"/>
  <c r="AM181" i="11"/>
  <c r="W190" i="11"/>
  <c r="W188" i="11"/>
  <c r="W186" i="11"/>
  <c r="X182" i="11"/>
  <c r="AD190" i="11"/>
  <c r="AD188" i="11"/>
  <c r="AD57" i="11" s="1"/>
  <c r="AD186" i="11"/>
  <c r="AP182" i="11"/>
  <c r="AK190" i="11"/>
  <c r="AK188" i="11"/>
  <c r="AK186" i="11"/>
  <c r="AE183" i="11"/>
  <c r="R178" i="11"/>
  <c r="T189" i="11"/>
  <c r="T58" i="11" s="1"/>
  <c r="T187" i="11"/>
  <c r="AM184" i="11"/>
  <c r="Z179" i="11"/>
  <c r="AH189" i="11"/>
  <c r="AH187" i="11"/>
  <c r="AF185" i="11"/>
  <c r="AF180" i="11"/>
  <c r="AD184" i="11"/>
  <c r="AD53" i="11" s="1"/>
  <c r="AD182" i="11"/>
  <c r="AD180" i="11"/>
  <c r="AD178" i="11"/>
  <c r="AK183" i="11"/>
  <c r="AK181" i="11"/>
  <c r="AK179" i="11"/>
  <c r="AS69" i="11"/>
  <c r="AS133" i="11" s="1"/>
  <c r="AR184" i="11"/>
  <c r="AR53" i="11" s="1"/>
  <c r="AS67" i="11"/>
  <c r="AR182" i="11"/>
  <c r="AS65" i="11"/>
  <c r="AR180" i="11"/>
  <c r="AS63" i="11"/>
  <c r="AR178" i="11"/>
  <c r="AA184" i="11"/>
  <c r="AA182" i="11"/>
  <c r="AA51" i="11" s="1"/>
  <c r="AA180" i="11"/>
  <c r="AA178" i="11"/>
  <c r="Y184" i="11"/>
  <c r="Y182" i="11"/>
  <c r="Y180" i="11"/>
  <c r="Y178" i="11"/>
  <c r="AN186" i="10"/>
  <c r="R186" i="10"/>
  <c r="R188" i="10"/>
  <c r="U179" i="10"/>
  <c r="Z189" i="10"/>
  <c r="P184" i="10"/>
  <c r="AH190" i="10"/>
  <c r="X185" i="10"/>
  <c r="AN179" i="10"/>
  <c r="AF186" i="10"/>
  <c r="W181" i="10"/>
  <c r="AN187" i="10"/>
  <c r="AE182" i="10"/>
  <c r="P189" i="10"/>
  <c r="AM183" i="10"/>
  <c r="W190" i="10"/>
  <c r="AP184" i="10"/>
  <c r="P179" i="10"/>
  <c r="N189" i="10"/>
  <c r="N187" i="10"/>
  <c r="N185" i="10"/>
  <c r="N183" i="10"/>
  <c r="N181" i="10"/>
  <c r="AK190" i="10"/>
  <c r="AK188" i="10"/>
  <c r="AK186" i="10"/>
  <c r="AK184" i="10"/>
  <c r="AK182" i="10"/>
  <c r="AK180" i="10"/>
  <c r="AJ190" i="10"/>
  <c r="AJ188" i="10"/>
  <c r="AJ186" i="10"/>
  <c r="AJ184" i="10"/>
  <c r="AJ182" i="10"/>
  <c r="AJ51" i="10" s="1"/>
  <c r="AJ180" i="10"/>
  <c r="AI190" i="10"/>
  <c r="AI188" i="10"/>
  <c r="AI186" i="10"/>
  <c r="AI184" i="10"/>
  <c r="AI182" i="10"/>
  <c r="AI180" i="10"/>
  <c r="AG190" i="10"/>
  <c r="AG188" i="10"/>
  <c r="AG186" i="10"/>
  <c r="AG184" i="10"/>
  <c r="AG182" i="10"/>
  <c r="AG180" i="10"/>
  <c r="O178" i="10"/>
  <c r="AJ179" i="10"/>
  <c r="S178" i="10"/>
  <c r="R178" i="10"/>
  <c r="AG178" i="10"/>
  <c r="X127" i="9"/>
  <c r="X178" i="9"/>
  <c r="AF129" i="9"/>
  <c r="AF180" i="9"/>
  <c r="P137" i="9"/>
  <c r="P188" i="9"/>
  <c r="AN134" i="9"/>
  <c r="AN185" i="9"/>
  <c r="AF130" i="9"/>
  <c r="AF181" i="9"/>
  <c r="AN139" i="9"/>
  <c r="AN190" i="9"/>
  <c r="AE139" i="9"/>
  <c r="AE190" i="9"/>
  <c r="AE137" i="9"/>
  <c r="AE188" i="9"/>
  <c r="AE135" i="9"/>
  <c r="AE186" i="9"/>
  <c r="AE133" i="9"/>
  <c r="AE184" i="9"/>
  <c r="AE131" i="9"/>
  <c r="AE182" i="9"/>
  <c r="AE129" i="9"/>
  <c r="AE180" i="9"/>
  <c r="AE127" i="9"/>
  <c r="AE178" i="9"/>
  <c r="AD138" i="9"/>
  <c r="AD189" i="9"/>
  <c r="AD136" i="9"/>
  <c r="AD187" i="9"/>
  <c r="AD134" i="9"/>
  <c r="AD185" i="9"/>
  <c r="AD132" i="9"/>
  <c r="AD183" i="9"/>
  <c r="AD130" i="9"/>
  <c r="AD181" i="9"/>
  <c r="AD128" i="9"/>
  <c r="AD179" i="9"/>
  <c r="AC139" i="9"/>
  <c r="AC190" i="9"/>
  <c r="AC137" i="9"/>
  <c r="AC188" i="9"/>
  <c r="AC135" i="9"/>
  <c r="AC186" i="9"/>
  <c r="AC133" i="9"/>
  <c r="AC38" i="9" s="1"/>
  <c r="AC184" i="9"/>
  <c r="AC131" i="9"/>
  <c r="AC36" i="9" s="1"/>
  <c r="AC182" i="9"/>
  <c r="AC129" i="9"/>
  <c r="AC34" i="9" s="1"/>
  <c r="AC180" i="9"/>
  <c r="AC127" i="9"/>
  <c r="AC32" i="9" s="1"/>
  <c r="AC178" i="9"/>
  <c r="AJ138" i="9"/>
  <c r="AJ189" i="9"/>
  <c r="AJ136" i="9"/>
  <c r="AJ187" i="9"/>
  <c r="AJ134" i="9"/>
  <c r="AJ185" i="9"/>
  <c r="AJ132" i="9"/>
  <c r="AJ183" i="9"/>
  <c r="AJ130" i="9"/>
  <c r="AJ181" i="9"/>
  <c r="AJ128" i="9"/>
  <c r="AJ179" i="9"/>
  <c r="AI139" i="9"/>
  <c r="AI190" i="9"/>
  <c r="AI137" i="9"/>
  <c r="AI188" i="9"/>
  <c r="AI135" i="9"/>
  <c r="AI186" i="9"/>
  <c r="AI133" i="9"/>
  <c r="AI184" i="9"/>
  <c r="AI131" i="9"/>
  <c r="AI182" i="9"/>
  <c r="AI129" i="9"/>
  <c r="AI180" i="9"/>
  <c r="AI127" i="9"/>
  <c r="AI32" i="9" s="1"/>
  <c r="AI178" i="9"/>
  <c r="AH138" i="9"/>
  <c r="AH189" i="9"/>
  <c r="AH136" i="9"/>
  <c r="AH187" i="9"/>
  <c r="AH134" i="9"/>
  <c r="AH185" i="9"/>
  <c r="AH132" i="9"/>
  <c r="AH37" i="9" s="1"/>
  <c r="AH183" i="9"/>
  <c r="AH130" i="9"/>
  <c r="AH35" i="9" s="1"/>
  <c r="AH181" i="9"/>
  <c r="AH128" i="9"/>
  <c r="AH33" i="9" s="1"/>
  <c r="AH179" i="9"/>
  <c r="AG139" i="9"/>
  <c r="AG190" i="9"/>
  <c r="AG137" i="9"/>
  <c r="AG188" i="9"/>
  <c r="AG135" i="9"/>
  <c r="AG186" i="9"/>
  <c r="AG133" i="9"/>
  <c r="AG184" i="9"/>
  <c r="AG131" i="9"/>
  <c r="AG182" i="9"/>
  <c r="AG129" i="9"/>
  <c r="AG34" i="9" s="1"/>
  <c r="AG180" i="9"/>
  <c r="AG127" i="9"/>
  <c r="AG178" i="9"/>
  <c r="AF40" i="8"/>
  <c r="AN56" i="8"/>
  <c r="U59" i="8"/>
  <c r="U42" i="8"/>
  <c r="U57" i="8"/>
  <c r="AS74" i="8"/>
  <c r="AS72" i="8"/>
  <c r="R54" i="8"/>
  <c r="AI56" i="8"/>
  <c r="R38" i="8"/>
  <c r="R36" i="8"/>
  <c r="R51" i="8"/>
  <c r="R34" i="8"/>
  <c r="R49" i="8"/>
  <c r="R32" i="8"/>
  <c r="R47" i="8"/>
  <c r="Q49" i="8"/>
  <c r="Q47" i="8"/>
  <c r="X36" i="8"/>
  <c r="X51" i="8"/>
  <c r="X49" i="8"/>
  <c r="X32" i="8"/>
  <c r="X47" i="8"/>
  <c r="U37" i="8"/>
  <c r="U52" i="8"/>
  <c r="U35" i="8"/>
  <c r="U33" i="8"/>
  <c r="U48" i="8"/>
  <c r="AS71" i="8"/>
  <c r="AS69" i="8"/>
  <c r="AS67" i="8"/>
  <c r="AS65" i="8"/>
  <c r="AS63" i="8"/>
  <c r="AQ189" i="7"/>
  <c r="AQ187" i="7"/>
  <c r="AQ56" i="7" s="1"/>
  <c r="AQ185" i="7"/>
  <c r="R190" i="7"/>
  <c r="R188" i="7"/>
  <c r="R186" i="7"/>
  <c r="R184" i="7"/>
  <c r="R53" i="7" s="1"/>
  <c r="R182" i="7"/>
  <c r="R180" i="7"/>
  <c r="Y190" i="7"/>
  <c r="Y188" i="7"/>
  <c r="Y57" i="7" s="1"/>
  <c r="Y186" i="7"/>
  <c r="Y184" i="7"/>
  <c r="Y36" i="7"/>
  <c r="Y182" i="7"/>
  <c r="Y34" i="7"/>
  <c r="Y180" i="7"/>
  <c r="Y49" i="7" s="1"/>
  <c r="AF44" i="7"/>
  <c r="AF190" i="7"/>
  <c r="AF59" i="7" s="1"/>
  <c r="AF188" i="7"/>
  <c r="AF186" i="7"/>
  <c r="AM190" i="7"/>
  <c r="AM59" i="7" s="1"/>
  <c r="AM188" i="7"/>
  <c r="AM186" i="7"/>
  <c r="AC32" i="7"/>
  <c r="AC178" i="7"/>
  <c r="N189" i="7"/>
  <c r="N187" i="7"/>
  <c r="N185" i="7"/>
  <c r="N183" i="7"/>
  <c r="N181" i="7"/>
  <c r="N179" i="7"/>
  <c r="U189" i="7"/>
  <c r="U58" i="7" s="1"/>
  <c r="U187" i="7"/>
  <c r="U185" i="7"/>
  <c r="U37" i="7"/>
  <c r="U183" i="7"/>
  <c r="U35" i="7"/>
  <c r="U181" i="7"/>
  <c r="U50" i="7" s="1"/>
  <c r="U33" i="7"/>
  <c r="U179" i="7"/>
  <c r="AJ189" i="7"/>
  <c r="AJ58" i="7" s="1"/>
  <c r="AJ187" i="7"/>
  <c r="AJ185" i="7"/>
  <c r="AJ54" i="7" s="1"/>
  <c r="AA32" i="7"/>
  <c r="AA178" i="7"/>
  <c r="U129" i="6"/>
  <c r="U180" i="6"/>
  <c r="U183" i="6"/>
  <c r="U132" i="6"/>
  <c r="AM133" i="6"/>
  <c r="AM184" i="6"/>
  <c r="AM129" i="6"/>
  <c r="AM180" i="6"/>
  <c r="AL183" i="6"/>
  <c r="AL132" i="6"/>
  <c r="AL179" i="6"/>
  <c r="AL128" i="6"/>
  <c r="AR184" i="6"/>
  <c r="AR133" i="6"/>
  <c r="AR180" i="6"/>
  <c r="AR129" i="6"/>
  <c r="AR34" i="6" s="1"/>
  <c r="AQ132" i="6"/>
  <c r="AQ183" i="6"/>
  <c r="AQ128" i="6"/>
  <c r="AQ179" i="6"/>
  <c r="AP184" i="6"/>
  <c r="AP133" i="6"/>
  <c r="AP180" i="6"/>
  <c r="AP129" i="6"/>
  <c r="AO183" i="6"/>
  <c r="AO132" i="6"/>
  <c r="AO179" i="6"/>
  <c r="AO128" i="6"/>
  <c r="AN133" i="6"/>
  <c r="AN184" i="6"/>
  <c r="AN129" i="6"/>
  <c r="AN34" i="6" s="1"/>
  <c r="AN180" i="6"/>
  <c r="U187" i="5"/>
  <c r="U136" i="5"/>
  <c r="U139" i="5"/>
  <c r="U190" i="5"/>
  <c r="AB182" i="5"/>
  <c r="AB131" i="5"/>
  <c r="O189" i="5"/>
  <c r="O138" i="5"/>
  <c r="O136" i="5"/>
  <c r="O187" i="5"/>
  <c r="N190" i="5"/>
  <c r="N139" i="5"/>
  <c r="N188" i="5"/>
  <c r="N137" i="5"/>
  <c r="T189" i="5"/>
  <c r="T138" i="5"/>
  <c r="T136" i="5"/>
  <c r="T187" i="5"/>
  <c r="Z138" i="5"/>
  <c r="Z189" i="5"/>
  <c r="Z187" i="5"/>
  <c r="Z136" i="5"/>
  <c r="Y139" i="5"/>
  <c r="Y190" i="5"/>
  <c r="Y137" i="5"/>
  <c r="Y188" i="5"/>
  <c r="AB181" i="5"/>
  <c r="AB130" i="5"/>
  <c r="X189" i="5"/>
  <c r="X138" i="5"/>
  <c r="X136" i="5"/>
  <c r="X187" i="5"/>
  <c r="AI183" i="5"/>
  <c r="AI132" i="5"/>
  <c r="AI181" i="5"/>
  <c r="AI130" i="5"/>
  <c r="AI179" i="5"/>
  <c r="AI128" i="5"/>
  <c r="AP183" i="5"/>
  <c r="AP132" i="5"/>
  <c r="AP181" i="5"/>
  <c r="AP130" i="5"/>
  <c r="AP179" i="5"/>
  <c r="AP128" i="5"/>
  <c r="AP33" i="5" s="1"/>
  <c r="Q135" i="5"/>
  <c r="Q186" i="5"/>
  <c r="Q184" i="5"/>
  <c r="Q133" i="5"/>
  <c r="Q182" i="5"/>
  <c r="Q131" i="5"/>
  <c r="Q180" i="5"/>
  <c r="Q129" i="5"/>
  <c r="Q34" i="5" s="1"/>
  <c r="Q127" i="5"/>
  <c r="Q32" i="5" s="1"/>
  <c r="X184" i="5"/>
  <c r="X133" i="5"/>
  <c r="X182" i="5"/>
  <c r="X131" i="5"/>
  <c r="X180" i="5"/>
  <c r="X129" i="5"/>
  <c r="AE184" i="5"/>
  <c r="AE133" i="5"/>
  <c r="AE182" i="5"/>
  <c r="AE131" i="5"/>
  <c r="AE180" i="5"/>
  <c r="AE129" i="5"/>
  <c r="AL184" i="5"/>
  <c r="AL133" i="5"/>
  <c r="AL182" i="5"/>
  <c r="AL51" i="5" s="1"/>
  <c r="AL131" i="5"/>
  <c r="AL180" i="5"/>
  <c r="AL129" i="5"/>
  <c r="M134" i="5"/>
  <c r="M185" i="5"/>
  <c r="M183" i="5"/>
  <c r="M181" i="5"/>
  <c r="M130" i="5"/>
  <c r="M179" i="5"/>
  <c r="M128" i="5"/>
  <c r="M33" i="5" s="1"/>
  <c r="AB185" i="4"/>
  <c r="AB54" i="4" s="1"/>
  <c r="AS66" i="4"/>
  <c r="T189" i="4"/>
  <c r="AS71" i="4"/>
  <c r="AR186" i="4"/>
  <c r="AR55" i="4" s="1"/>
  <c r="AJ184" i="4"/>
  <c r="AB182" i="4"/>
  <c r="T180" i="4"/>
  <c r="T49" i="4" s="1"/>
  <c r="AA189" i="4"/>
  <c r="AA58" i="4" s="1"/>
  <c r="AA187" i="4"/>
  <c r="AA185" i="4"/>
  <c r="AA183" i="4"/>
  <c r="AA52" i="4" s="1"/>
  <c r="AA181" i="4"/>
  <c r="AA179" i="4"/>
  <c r="Z190" i="4"/>
  <c r="Z188" i="4"/>
  <c r="Z57" i="4" s="1"/>
  <c r="Z186" i="4"/>
  <c r="Z55" i="4" s="1"/>
  <c r="Z184" i="4"/>
  <c r="Z182" i="4"/>
  <c r="Z180" i="4"/>
  <c r="Z49" i="4" s="1"/>
  <c r="Z178" i="4"/>
  <c r="Y189" i="4"/>
  <c r="Y187" i="4"/>
  <c r="Y185" i="4"/>
  <c r="Y54" i="4" s="1"/>
  <c r="Y183" i="4"/>
  <c r="Y181" i="4"/>
  <c r="Y179" i="4"/>
  <c r="X190" i="4"/>
  <c r="X59" i="4" s="1"/>
  <c r="X188" i="4"/>
  <c r="X57" i="4" s="1"/>
  <c r="X186" i="4"/>
  <c r="X184" i="4"/>
  <c r="X182" i="4"/>
  <c r="X51" i="4" s="1"/>
  <c r="X180" i="4"/>
  <c r="X178" i="4"/>
  <c r="W189" i="4"/>
  <c r="W187" i="4"/>
  <c r="W56" i="4" s="1"/>
  <c r="W185" i="4"/>
  <c r="W54" i="4" s="1"/>
  <c r="W183" i="4"/>
  <c r="W181" i="4"/>
  <c r="W179" i="4"/>
  <c r="W48" i="4" s="1"/>
  <c r="V190" i="4"/>
  <c r="V59" i="4" s="1"/>
  <c r="V188" i="4"/>
  <c r="V186" i="4"/>
  <c r="V184" i="4"/>
  <c r="V53" i="4" s="1"/>
  <c r="V182" i="4"/>
  <c r="V180" i="4"/>
  <c r="V178" i="4"/>
  <c r="U189" i="4"/>
  <c r="U58" i="4" s="1"/>
  <c r="U187" i="4"/>
  <c r="U185" i="4"/>
  <c r="U183" i="4"/>
  <c r="U181" i="4"/>
  <c r="U50" i="4" s="1"/>
  <c r="U179" i="4"/>
  <c r="AQ178" i="2"/>
  <c r="Z178" i="2"/>
  <c r="AF32" i="2"/>
  <c r="AF178" i="2"/>
  <c r="AF47" i="2" s="1"/>
  <c r="O178" i="2"/>
  <c r="O47" i="2" s="1"/>
  <c r="AL178" i="2"/>
  <c r="AL47" i="2" s="1"/>
  <c r="AK181" i="2"/>
  <c r="AK33" i="2"/>
  <c r="AK179" i="2"/>
  <c r="AK48" i="2" s="1"/>
  <c r="AS71" i="2"/>
  <c r="AS135" i="2" s="1"/>
  <c r="AR186" i="2"/>
  <c r="AR182" i="2"/>
  <c r="AR51" i="2" s="1"/>
  <c r="AS180" i="2"/>
  <c r="AS63" i="2"/>
  <c r="AR178" i="2"/>
  <c r="AR47" i="2" s="1"/>
  <c r="P181" i="2"/>
  <c r="AN183" i="2"/>
  <c r="Q186" i="2"/>
  <c r="U188" i="2"/>
  <c r="U57" i="2" s="1"/>
  <c r="U190" i="2"/>
  <c r="AE181" i="2"/>
  <c r="AE50" i="2" s="1"/>
  <c r="R38" i="2"/>
  <c r="R184" i="2"/>
  <c r="R53" i="2" s="1"/>
  <c r="AA186" i="2"/>
  <c r="AA55" i="2" s="1"/>
  <c r="AD188" i="2"/>
  <c r="AD190" i="2"/>
  <c r="AG183" i="2"/>
  <c r="AG52" i="2" s="1"/>
  <c r="AP185" i="2"/>
  <c r="O188" i="2"/>
  <c r="O190" i="2"/>
  <c r="Y183" i="2"/>
  <c r="AH185" i="2"/>
  <c r="AN187" i="2"/>
  <c r="AN189" i="2"/>
  <c r="AN58" i="2" s="1"/>
  <c r="AH33" i="2"/>
  <c r="AH179" i="2"/>
  <c r="AH48" i="2" s="1"/>
  <c r="AN182" i="2"/>
  <c r="Q185" i="2"/>
  <c r="Y187" i="2"/>
  <c r="Y56" i="2" s="1"/>
  <c r="Y189" i="2"/>
  <c r="K188" i="23"/>
  <c r="R37" i="2"/>
  <c r="R183" i="2"/>
  <c r="AP187" i="2"/>
  <c r="AP56" i="2" s="1"/>
  <c r="N184" i="2"/>
  <c r="AH190" i="2"/>
  <c r="R187" i="2"/>
  <c r="D137" i="19"/>
  <c r="D140" i="19"/>
  <c r="D135" i="19"/>
  <c r="D138" i="19"/>
  <c r="D136" i="19"/>
  <c r="D139" i="19"/>
  <c r="D44" i="19" s="1"/>
  <c r="D134" i="19"/>
  <c r="D39" i="19" s="1"/>
  <c r="D23" i="19"/>
  <c r="D134" i="4"/>
  <c r="D135" i="4"/>
  <c r="D136" i="4"/>
  <c r="D137" i="4"/>
  <c r="D138" i="4"/>
  <c r="D139" i="4"/>
  <c r="D140" i="4"/>
  <c r="D23" i="4"/>
  <c r="G127" i="21"/>
  <c r="G128" i="21"/>
  <c r="G129" i="21"/>
  <c r="G130" i="21"/>
  <c r="G131" i="21"/>
  <c r="G132" i="21"/>
  <c r="G133" i="21"/>
  <c r="F127" i="14"/>
  <c r="F128" i="14"/>
  <c r="F129" i="14"/>
  <c r="F130" i="14"/>
  <c r="F131" i="14"/>
  <c r="F132" i="14"/>
  <c r="F133" i="14"/>
  <c r="G129" i="14"/>
  <c r="G133" i="14"/>
  <c r="G130" i="14"/>
  <c r="G127" i="14"/>
  <c r="G131" i="14"/>
  <c r="G128" i="14"/>
  <c r="G132" i="14"/>
  <c r="E127" i="9"/>
  <c r="E128" i="9"/>
  <c r="E129" i="9"/>
  <c r="E130" i="9"/>
  <c r="E131" i="9"/>
  <c r="E132" i="9"/>
  <c r="E133" i="9"/>
  <c r="D127" i="9"/>
  <c r="D128" i="9"/>
  <c r="D129" i="9"/>
  <c r="D130" i="9"/>
  <c r="D131" i="9"/>
  <c r="D132" i="9"/>
  <c r="D133" i="9"/>
  <c r="D24" i="9"/>
  <c r="E134" i="4"/>
  <c r="E135" i="4"/>
  <c r="E136" i="4"/>
  <c r="E137" i="4"/>
  <c r="E138" i="4"/>
  <c r="E43" i="4" s="1"/>
  <c r="E139" i="4"/>
  <c r="E140" i="4"/>
  <c r="F134" i="19"/>
  <c r="F135" i="19"/>
  <c r="F136" i="19"/>
  <c r="F137" i="19"/>
  <c r="F138" i="19"/>
  <c r="F139" i="19"/>
  <c r="F140" i="19"/>
  <c r="H127" i="15"/>
  <c r="H131" i="15"/>
  <c r="H128" i="15"/>
  <c r="H132" i="15"/>
  <c r="H130" i="15"/>
  <c r="H133" i="15"/>
  <c r="H129" i="15"/>
  <c r="G127" i="15"/>
  <c r="G131" i="15"/>
  <c r="G128" i="15"/>
  <c r="G132" i="15"/>
  <c r="G129" i="15"/>
  <c r="G133" i="15"/>
  <c r="G130" i="15"/>
  <c r="I127" i="10"/>
  <c r="I128" i="10"/>
  <c r="I129" i="10"/>
  <c r="I130" i="10"/>
  <c r="I131" i="10"/>
  <c r="I132" i="10"/>
  <c r="I133" i="10"/>
  <c r="I24" i="10"/>
  <c r="D127" i="10"/>
  <c r="D129" i="10"/>
  <c r="D130" i="10"/>
  <c r="D131" i="10"/>
  <c r="D132" i="10"/>
  <c r="D133" i="10"/>
  <c r="D128" i="10"/>
  <c r="D24" i="10"/>
  <c r="H127" i="2"/>
  <c r="H128" i="2"/>
  <c r="H33" i="2" s="1"/>
  <c r="H129" i="2"/>
  <c r="H130" i="2"/>
  <c r="H131" i="2"/>
  <c r="H132" i="2"/>
  <c r="H133" i="2"/>
  <c r="G137" i="17"/>
  <c r="G134" i="17"/>
  <c r="G138" i="17"/>
  <c r="G135" i="17"/>
  <c r="G139" i="17"/>
  <c r="G140" i="17"/>
  <c r="G136" i="17"/>
  <c r="H127" i="8"/>
  <c r="H128" i="8"/>
  <c r="H129" i="8"/>
  <c r="H130" i="8"/>
  <c r="H131" i="8"/>
  <c r="H132" i="8"/>
  <c r="H133" i="8"/>
  <c r="G137" i="8"/>
  <c r="G134" i="8"/>
  <c r="G138" i="8"/>
  <c r="G135" i="8"/>
  <c r="G139" i="8"/>
  <c r="G136" i="8"/>
  <c r="G140" i="8"/>
  <c r="G45" i="8" s="1"/>
  <c r="G127" i="23"/>
  <c r="G128" i="23"/>
  <c r="G129" i="23"/>
  <c r="G130" i="23"/>
  <c r="G131" i="23"/>
  <c r="G132" i="23"/>
  <c r="G133" i="23"/>
  <c r="D127" i="23"/>
  <c r="D130" i="23"/>
  <c r="D128" i="23"/>
  <c r="D133" i="23"/>
  <c r="D131" i="23"/>
  <c r="D129" i="23"/>
  <c r="D132" i="23"/>
  <c r="D24" i="23"/>
  <c r="E134" i="18"/>
  <c r="E135" i="18"/>
  <c r="E140" i="18"/>
  <c r="E138" i="18"/>
  <c r="E136" i="18"/>
  <c r="E139" i="18"/>
  <c r="E137" i="18"/>
  <c r="I127" i="12"/>
  <c r="I128" i="12"/>
  <c r="I129" i="12"/>
  <c r="I130" i="12"/>
  <c r="I131" i="12"/>
  <c r="I132" i="12"/>
  <c r="I133" i="12"/>
  <c r="D127" i="12"/>
  <c r="D128" i="12"/>
  <c r="D129" i="12"/>
  <c r="D130" i="12"/>
  <c r="D131" i="12"/>
  <c r="D132" i="12"/>
  <c r="D133" i="12"/>
  <c r="D24" i="12"/>
  <c r="H127" i="20"/>
  <c r="H128" i="20"/>
  <c r="H129" i="20"/>
  <c r="H130" i="20"/>
  <c r="H131" i="20"/>
  <c r="H132" i="20"/>
  <c r="H133" i="20"/>
  <c r="E136" i="20"/>
  <c r="E139" i="20"/>
  <c r="E134" i="20"/>
  <c r="E137" i="20"/>
  <c r="E140" i="20"/>
  <c r="E135" i="20"/>
  <c r="E138" i="20"/>
  <c r="G129" i="11"/>
  <c r="G133" i="11"/>
  <c r="G130" i="11"/>
  <c r="G127" i="11"/>
  <c r="G131" i="11"/>
  <c r="G128" i="11"/>
  <c r="G132" i="11"/>
  <c r="AD191" i="23"/>
  <c r="AD60" i="23" s="1"/>
  <c r="AJ191" i="23"/>
  <c r="AP191" i="23"/>
  <c r="AN191" i="23"/>
  <c r="Q191" i="21"/>
  <c r="O191" i="21"/>
  <c r="O60" i="21" s="1"/>
  <c r="M191" i="21"/>
  <c r="AA191" i="21"/>
  <c r="N191" i="20"/>
  <c r="AB191" i="20"/>
  <c r="AH191" i="20"/>
  <c r="AF191" i="20"/>
  <c r="AA140" i="19"/>
  <c r="AA191" i="19"/>
  <c r="AA60" i="19" s="1"/>
  <c r="AG140" i="19"/>
  <c r="AG191" i="19"/>
  <c r="AG60" i="19" s="1"/>
  <c r="AE140" i="19"/>
  <c r="AE191" i="19"/>
  <c r="AC140" i="19"/>
  <c r="AC191" i="19"/>
  <c r="X191" i="18"/>
  <c r="AL191" i="18"/>
  <c r="AS76" i="18"/>
  <c r="AR191" i="18"/>
  <c r="AR60" i="18" s="1"/>
  <c r="S191" i="18"/>
  <c r="Q191" i="18"/>
  <c r="T191" i="17"/>
  <c r="Z191" i="17"/>
  <c r="X191" i="17"/>
  <c r="V191" i="17"/>
  <c r="AH191" i="16"/>
  <c r="AH140" i="16"/>
  <c r="T140" i="16"/>
  <c r="T191" i="16"/>
  <c r="AA191" i="16"/>
  <c r="AA140" i="16"/>
  <c r="U191" i="16"/>
  <c r="U140" i="16"/>
  <c r="AG191" i="15"/>
  <c r="AE191" i="15"/>
  <c r="AL191" i="15"/>
  <c r="AH191" i="15"/>
  <c r="AK191" i="14"/>
  <c r="AK60" i="14" s="1"/>
  <c r="P191" i="14"/>
  <c r="N191" i="14"/>
  <c r="AP191" i="14"/>
  <c r="S191" i="13"/>
  <c r="S140" i="13"/>
  <c r="Q140" i="13"/>
  <c r="Q191" i="13"/>
  <c r="S191" i="12"/>
  <c r="R191" i="12"/>
  <c r="P191" i="12"/>
  <c r="N191" i="12"/>
  <c r="AP191" i="11"/>
  <c r="W191" i="11"/>
  <c r="U191" i="11"/>
  <c r="AI191" i="11"/>
  <c r="AI60" i="11" s="1"/>
  <c r="AK191" i="10"/>
  <c r="AJ191" i="10"/>
  <c r="AP191" i="10"/>
  <c r="AN191" i="10"/>
  <c r="Z140" i="9"/>
  <c r="Z191" i="9"/>
  <c r="AH140" i="9"/>
  <c r="AH191" i="9"/>
  <c r="P140" i="9"/>
  <c r="P191" i="9"/>
  <c r="N140" i="9"/>
  <c r="N191" i="9"/>
  <c r="S140" i="9"/>
  <c r="S191" i="9"/>
  <c r="O60" i="8"/>
  <c r="M60" i="8"/>
  <c r="X60" i="8"/>
  <c r="AL191" i="5"/>
  <c r="AL140" i="5"/>
  <c r="AR140" i="5"/>
  <c r="AR191" i="5"/>
  <c r="S191" i="5"/>
  <c r="S140" i="5"/>
  <c r="Q191" i="5"/>
  <c r="Q140" i="5"/>
  <c r="U191" i="4"/>
  <c r="Z191" i="4"/>
  <c r="X191" i="4"/>
  <c r="X60" i="4" s="1"/>
  <c r="V191" i="4"/>
  <c r="V60" i="4" s="1"/>
  <c r="AP191" i="2"/>
  <c r="AP60" i="2" s="1"/>
  <c r="AF191" i="2"/>
  <c r="AD45" i="2"/>
  <c r="AD191" i="2"/>
  <c r="AD60" i="2" s="1"/>
  <c r="AJ191" i="2"/>
  <c r="AL182" i="16"/>
  <c r="AF190" i="16"/>
  <c r="W185" i="6"/>
  <c r="AD178" i="6"/>
  <c r="L178" i="14"/>
  <c r="L127" i="9"/>
  <c r="L178" i="9"/>
  <c r="L183" i="5"/>
  <c r="L132" i="5"/>
  <c r="L187" i="10"/>
  <c r="L128" i="16"/>
  <c r="L179" i="16"/>
  <c r="L183" i="21"/>
  <c r="L184" i="5"/>
  <c r="L133" i="5"/>
  <c r="L188" i="10"/>
  <c r="L129" i="16"/>
  <c r="L180" i="16"/>
  <c r="L184" i="21"/>
  <c r="L185" i="5"/>
  <c r="L54" i="5" s="1"/>
  <c r="L134" i="5"/>
  <c r="L189" i="10"/>
  <c r="L181" i="16"/>
  <c r="L130" i="16"/>
  <c r="L185" i="21"/>
  <c r="L186" i="5"/>
  <c r="L135" i="5"/>
  <c r="L190" i="10"/>
  <c r="L182" i="16"/>
  <c r="L131" i="16"/>
  <c r="L186" i="21"/>
  <c r="L55" i="21" s="1"/>
  <c r="L187" i="5"/>
  <c r="L136" i="5"/>
  <c r="L179" i="11"/>
  <c r="L132" i="16"/>
  <c r="L183" i="16"/>
  <c r="L188" i="11"/>
  <c r="L129" i="17"/>
  <c r="L180" i="17"/>
  <c r="L35" i="7"/>
  <c r="L181" i="7"/>
  <c r="L185" i="12"/>
  <c r="L54" i="12" s="1"/>
  <c r="L189" i="17"/>
  <c r="L181" i="23"/>
  <c r="L190" i="7"/>
  <c r="L131" i="13"/>
  <c r="L182" i="13"/>
  <c r="L186" i="20"/>
  <c r="K182" i="8"/>
  <c r="K51" i="8" s="1"/>
  <c r="K132" i="19"/>
  <c r="K183" i="19"/>
  <c r="K179" i="4"/>
  <c r="K127" i="9"/>
  <c r="K178" i="9"/>
  <c r="K189" i="18"/>
  <c r="L182" i="15"/>
  <c r="K184" i="8"/>
  <c r="K53" i="8" s="1"/>
  <c r="K182" i="18"/>
  <c r="K51" i="18" s="1"/>
  <c r="K181" i="23"/>
  <c r="K184" i="12"/>
  <c r="K190" i="15"/>
  <c r="K189" i="20"/>
  <c r="K189" i="8"/>
  <c r="K58" i="8" s="1"/>
  <c r="K184" i="10"/>
  <c r="K183" i="15"/>
  <c r="K182" i="20"/>
  <c r="L182" i="21"/>
  <c r="K178" i="18"/>
  <c r="K47" i="18" s="1"/>
  <c r="K183" i="14"/>
  <c r="K180" i="11"/>
  <c r="K49" i="11" s="1"/>
  <c r="K178" i="21"/>
  <c r="AQ49" i="2"/>
  <c r="AL183" i="2"/>
  <c r="AL52" i="2" s="1"/>
  <c r="O186" i="2"/>
  <c r="O55" i="2" s="1"/>
  <c r="S188" i="2"/>
  <c r="S190" i="2"/>
  <c r="AN179" i="2"/>
  <c r="AN48" i="2" s="1"/>
  <c r="AQ182" i="2"/>
  <c r="AQ51" i="2" s="1"/>
  <c r="U185" i="2"/>
  <c r="AB187" i="2"/>
  <c r="AB189" i="2"/>
  <c r="K178" i="23"/>
  <c r="AA189" i="23"/>
  <c r="AA187" i="23"/>
  <c r="AA185" i="23"/>
  <c r="AA183" i="23"/>
  <c r="AA181" i="23"/>
  <c r="AA179" i="23"/>
  <c r="Z190" i="23"/>
  <c r="Z188" i="23"/>
  <c r="Z186" i="23"/>
  <c r="Z184" i="23"/>
  <c r="Z182" i="23"/>
  <c r="Z180" i="23"/>
  <c r="Z178" i="23"/>
  <c r="Y189" i="23"/>
  <c r="Y187" i="23"/>
  <c r="Y185" i="23"/>
  <c r="Y183" i="23"/>
  <c r="Y181" i="23"/>
  <c r="Y179" i="23"/>
  <c r="X190" i="23"/>
  <c r="X188" i="23"/>
  <c r="X186" i="23"/>
  <c r="X184" i="23"/>
  <c r="X182" i="23"/>
  <c r="X180" i="23"/>
  <c r="X178" i="23"/>
  <c r="W189" i="23"/>
  <c r="W187" i="23"/>
  <c r="W185" i="23"/>
  <c r="W183" i="23"/>
  <c r="W181" i="23"/>
  <c r="W179" i="23"/>
  <c r="V190" i="23"/>
  <c r="V188" i="23"/>
  <c r="V186" i="23"/>
  <c r="V184" i="23"/>
  <c r="V182" i="23"/>
  <c r="V180" i="23"/>
  <c r="V178" i="23"/>
  <c r="U189" i="23"/>
  <c r="U187" i="23"/>
  <c r="U185" i="23"/>
  <c r="U183" i="23"/>
  <c r="U181" i="23"/>
  <c r="U179" i="23"/>
  <c r="AB190" i="23"/>
  <c r="AB188" i="23"/>
  <c r="AB186" i="23"/>
  <c r="AB184" i="23"/>
  <c r="AB182" i="23"/>
  <c r="AB180" i="23"/>
  <c r="AB178" i="23"/>
  <c r="AQ189" i="21"/>
  <c r="AQ187" i="21"/>
  <c r="AQ185" i="21"/>
  <c r="AQ183" i="21"/>
  <c r="AQ52" i="21" s="1"/>
  <c r="AQ181" i="21"/>
  <c r="T179" i="21"/>
  <c r="Z189" i="21"/>
  <c r="Z58" i="21" s="1"/>
  <c r="Z187" i="21"/>
  <c r="Z56" i="21" s="1"/>
  <c r="Z185" i="21"/>
  <c r="Z183" i="21"/>
  <c r="Z181" i="21"/>
  <c r="AO190" i="21"/>
  <c r="AO59" i="21" s="1"/>
  <c r="AO188" i="21"/>
  <c r="AO186" i="21"/>
  <c r="AO184" i="21"/>
  <c r="AO182" i="21"/>
  <c r="AO51" i="21" s="1"/>
  <c r="AJ180" i="21"/>
  <c r="X190" i="21"/>
  <c r="X188" i="21"/>
  <c r="X186" i="21"/>
  <c r="X55" i="21" s="1"/>
  <c r="X184" i="21"/>
  <c r="X182" i="21"/>
  <c r="AP179" i="21"/>
  <c r="AM189" i="21"/>
  <c r="AM58" i="21" s="1"/>
  <c r="AM187" i="21"/>
  <c r="AM185" i="21"/>
  <c r="AM183" i="21"/>
  <c r="AM181" i="21"/>
  <c r="AM50" i="21" s="1"/>
  <c r="N179" i="21"/>
  <c r="V189" i="21"/>
  <c r="V187" i="21"/>
  <c r="V56" i="21" s="1"/>
  <c r="V185" i="21"/>
  <c r="V183" i="21"/>
  <c r="V181" i="21"/>
  <c r="AK190" i="21"/>
  <c r="AK188" i="21"/>
  <c r="AK57" i="21" s="1"/>
  <c r="AK186" i="21"/>
  <c r="AK184" i="21"/>
  <c r="AK182" i="21"/>
  <c r="AD180" i="21"/>
  <c r="AD49" i="21" s="1"/>
  <c r="AB190" i="21"/>
  <c r="AB188" i="21"/>
  <c r="AB186" i="21"/>
  <c r="AB55" i="21" s="1"/>
  <c r="AB184" i="21"/>
  <c r="AB53" i="21" s="1"/>
  <c r="AB182" i="21"/>
  <c r="P180" i="21"/>
  <c r="M181" i="21"/>
  <c r="M179" i="21"/>
  <c r="M48" i="21" s="1"/>
  <c r="Z178" i="21"/>
  <c r="AG179" i="21"/>
  <c r="AM180" i="21"/>
  <c r="AM178" i="21"/>
  <c r="AM47" i="21" s="1"/>
  <c r="N190" i="20"/>
  <c r="N188" i="20"/>
  <c r="N186" i="20"/>
  <c r="AL183" i="20"/>
  <c r="AB178" i="20"/>
  <c r="M189" i="20"/>
  <c r="M187" i="20"/>
  <c r="M185" i="20"/>
  <c r="N181" i="20"/>
  <c r="T190" i="20"/>
  <c r="T188" i="20"/>
  <c r="T186" i="20"/>
  <c r="T184" i="20"/>
  <c r="AS63" i="20"/>
  <c r="AR178" i="20"/>
  <c r="AA189" i="20"/>
  <c r="AA187" i="20"/>
  <c r="AA185" i="20"/>
  <c r="T182" i="20"/>
  <c r="AH190" i="20"/>
  <c r="AH188" i="20"/>
  <c r="AH186" i="20"/>
  <c r="AH184" i="20"/>
  <c r="S180" i="20"/>
  <c r="AO189" i="20"/>
  <c r="AO187" i="20"/>
  <c r="AO185" i="20"/>
  <c r="AA183" i="20"/>
  <c r="N178" i="20"/>
  <c r="P189" i="20"/>
  <c r="P187" i="20"/>
  <c r="P185" i="20"/>
  <c r="V181" i="20"/>
  <c r="O190" i="20"/>
  <c r="O188" i="20"/>
  <c r="O186" i="20"/>
  <c r="AQ183" i="20"/>
  <c r="AD178" i="20"/>
  <c r="Z182" i="20"/>
  <c r="Z180" i="20"/>
  <c r="Z178" i="20"/>
  <c r="Y182" i="20"/>
  <c r="Y180" i="20"/>
  <c r="Y178" i="20"/>
  <c r="AF182" i="20"/>
  <c r="AF180" i="20"/>
  <c r="AF178" i="20"/>
  <c r="AM182" i="20"/>
  <c r="AM180" i="20"/>
  <c r="AM178" i="20"/>
  <c r="M183" i="20"/>
  <c r="M181" i="20"/>
  <c r="M179" i="20"/>
  <c r="AB138" i="19"/>
  <c r="AB189" i="19"/>
  <c r="AB58" i="19" s="1"/>
  <c r="S133" i="19"/>
  <c r="S184" i="19"/>
  <c r="AL127" i="19"/>
  <c r="AL178" i="19"/>
  <c r="AJ135" i="19"/>
  <c r="AJ186" i="19"/>
  <c r="AA130" i="19"/>
  <c r="AA181" i="19"/>
  <c r="V138" i="19"/>
  <c r="V189" i="19"/>
  <c r="AS68" i="19"/>
  <c r="AR132" i="19"/>
  <c r="AR183" i="19"/>
  <c r="AI127" i="19"/>
  <c r="AI178" i="19"/>
  <c r="AQ134" i="19"/>
  <c r="AQ185" i="19"/>
  <c r="AQ54" i="19" s="1"/>
  <c r="AD129" i="19"/>
  <c r="AD180" i="19"/>
  <c r="AD49" i="19" s="1"/>
  <c r="AL136" i="19"/>
  <c r="AL187" i="19"/>
  <c r="AB131" i="19"/>
  <c r="AB182" i="19"/>
  <c r="AJ138" i="19"/>
  <c r="AJ189" i="19"/>
  <c r="AA133" i="19"/>
  <c r="AA184" i="19"/>
  <c r="AA53" i="19" s="1"/>
  <c r="N128" i="19"/>
  <c r="N179" i="19"/>
  <c r="AS71" i="19"/>
  <c r="AR135" i="19"/>
  <c r="AR186" i="19"/>
  <c r="AI130" i="19"/>
  <c r="AI181" i="19"/>
  <c r="AI50" i="19" s="1"/>
  <c r="AD138" i="19"/>
  <c r="AD189" i="19"/>
  <c r="T133" i="19"/>
  <c r="T184" i="19"/>
  <c r="AQ127" i="19"/>
  <c r="AQ178" i="19"/>
  <c r="AQ47" i="19" s="1"/>
  <c r="Z138" i="19"/>
  <c r="Z189" i="19"/>
  <c r="Z58" i="19" s="1"/>
  <c r="Z136" i="19"/>
  <c r="Z187" i="19"/>
  <c r="Z134" i="19"/>
  <c r="Z185" i="19"/>
  <c r="Z132" i="19"/>
  <c r="Z183" i="19"/>
  <c r="Z130" i="19"/>
  <c r="Z181" i="19"/>
  <c r="Z128" i="19"/>
  <c r="Z179" i="19"/>
  <c r="Y139" i="19"/>
  <c r="Y190" i="19"/>
  <c r="Y137" i="19"/>
  <c r="Y188" i="19"/>
  <c r="Y135" i="19"/>
  <c r="Y186" i="19"/>
  <c r="Y55" i="19" s="1"/>
  <c r="Y133" i="19"/>
  <c r="Y184" i="19"/>
  <c r="Y131" i="19"/>
  <c r="Y182" i="19"/>
  <c r="Y129" i="19"/>
  <c r="Y180" i="19"/>
  <c r="Y127" i="19"/>
  <c r="Y178" i="19"/>
  <c r="Y47" i="19" s="1"/>
  <c r="X138" i="19"/>
  <c r="X189" i="19"/>
  <c r="X136" i="19"/>
  <c r="X187" i="19"/>
  <c r="X134" i="19"/>
  <c r="X185" i="19"/>
  <c r="X132" i="19"/>
  <c r="X183" i="19"/>
  <c r="X130" i="19"/>
  <c r="X181" i="19"/>
  <c r="X128" i="19"/>
  <c r="X179" i="19"/>
  <c r="W139" i="19"/>
  <c r="W190" i="19"/>
  <c r="W137" i="19"/>
  <c r="W188" i="19"/>
  <c r="W135" i="19"/>
  <c r="W186" i="19"/>
  <c r="W133" i="19"/>
  <c r="W184" i="19"/>
  <c r="W131" i="19"/>
  <c r="W182" i="19"/>
  <c r="W129" i="19"/>
  <c r="W180" i="19"/>
  <c r="W127" i="19"/>
  <c r="W178" i="19"/>
  <c r="U138" i="19"/>
  <c r="U189" i="19"/>
  <c r="U136" i="19"/>
  <c r="U187" i="19"/>
  <c r="U134" i="19"/>
  <c r="U185" i="19"/>
  <c r="U132" i="19"/>
  <c r="U183" i="19"/>
  <c r="U130" i="19"/>
  <c r="U181" i="19"/>
  <c r="U128" i="19"/>
  <c r="U179" i="19"/>
  <c r="S189" i="18"/>
  <c r="AL183" i="18"/>
  <c r="AB178" i="18"/>
  <c r="AJ185" i="18"/>
  <c r="AA34" i="18"/>
  <c r="AA180" i="18"/>
  <c r="V188" i="18"/>
  <c r="AS67" i="18"/>
  <c r="AR182" i="18"/>
  <c r="AQ190" i="18"/>
  <c r="AQ59" i="18" s="1"/>
  <c r="AD185" i="18"/>
  <c r="T180" i="18"/>
  <c r="S188" i="18"/>
  <c r="AL182" i="18"/>
  <c r="AJ190" i="18"/>
  <c r="AJ59" i="18" s="1"/>
  <c r="AA185" i="18"/>
  <c r="N180" i="18"/>
  <c r="AS72" i="18"/>
  <c r="AR187" i="18"/>
  <c r="AI182" i="18"/>
  <c r="AQ189" i="18"/>
  <c r="AD184" i="18"/>
  <c r="T33" i="18"/>
  <c r="T179" i="18"/>
  <c r="Z189" i="18"/>
  <c r="Z187" i="18"/>
  <c r="Z185" i="18"/>
  <c r="Z37" i="18"/>
  <c r="Z183" i="18"/>
  <c r="Z181" i="18"/>
  <c r="Z179" i="18"/>
  <c r="Y190" i="18"/>
  <c r="Y188" i="18"/>
  <c r="Y186" i="18"/>
  <c r="Y184" i="18"/>
  <c r="Y182" i="18"/>
  <c r="Y34" i="18"/>
  <c r="Y180" i="18"/>
  <c r="Y178" i="18"/>
  <c r="X189" i="18"/>
  <c r="X187" i="18"/>
  <c r="X39" i="18"/>
  <c r="X185" i="18"/>
  <c r="X183" i="18"/>
  <c r="X181" i="18"/>
  <c r="X179" i="18"/>
  <c r="W190" i="18"/>
  <c r="W59" i="18" s="1"/>
  <c r="W188" i="18"/>
  <c r="W186" i="18"/>
  <c r="W184" i="18"/>
  <c r="W36" i="18"/>
  <c r="W182" i="18"/>
  <c r="W180" i="18"/>
  <c r="W178" i="18"/>
  <c r="U189" i="18"/>
  <c r="U58" i="18" s="1"/>
  <c r="U187" i="18"/>
  <c r="U185" i="18"/>
  <c r="U183" i="18"/>
  <c r="U181" i="18"/>
  <c r="U33" i="18"/>
  <c r="U179" i="18"/>
  <c r="S190" i="17"/>
  <c r="S59" i="17" s="1"/>
  <c r="AA186" i="17"/>
  <c r="T189" i="17"/>
  <c r="AA190" i="17"/>
  <c r="AS73" i="17"/>
  <c r="AR188" i="17"/>
  <c r="AP190" i="17"/>
  <c r="AP59" i="17" s="1"/>
  <c r="AP188" i="17"/>
  <c r="AP186" i="17"/>
  <c r="AP55" i="17" s="1"/>
  <c r="AO190" i="17"/>
  <c r="AO188" i="17"/>
  <c r="AO186" i="17"/>
  <c r="AN190" i="17"/>
  <c r="AN188" i="17"/>
  <c r="AN186" i="17"/>
  <c r="AM190" i="17"/>
  <c r="AM188" i="17"/>
  <c r="AM186" i="17"/>
  <c r="AL188" i="17"/>
  <c r="AL186" i="17"/>
  <c r="AK190" i="17"/>
  <c r="AK188" i="17"/>
  <c r="AK186" i="17"/>
  <c r="AJ188" i="17"/>
  <c r="AJ186" i="17"/>
  <c r="AJ55" i="17" s="1"/>
  <c r="AD185" i="17"/>
  <c r="AD132" i="17"/>
  <c r="AD183" i="17"/>
  <c r="AD130" i="17"/>
  <c r="AD181" i="17"/>
  <c r="AD128" i="17"/>
  <c r="AD179" i="17"/>
  <c r="AC185" i="17"/>
  <c r="AC132" i="17"/>
  <c r="AC183" i="17"/>
  <c r="AC130" i="17"/>
  <c r="AC181" i="17"/>
  <c r="AC128" i="17"/>
  <c r="AC179" i="17"/>
  <c r="AB185" i="17"/>
  <c r="AB132" i="17"/>
  <c r="AB183" i="17"/>
  <c r="AB130" i="17"/>
  <c r="AB181" i="17"/>
  <c r="AB128" i="17"/>
  <c r="AB179" i="17"/>
  <c r="AA185" i="17"/>
  <c r="AA132" i="17"/>
  <c r="AA183" i="17"/>
  <c r="AA130" i="17"/>
  <c r="AA181" i="17"/>
  <c r="AA128" i="17"/>
  <c r="AA179" i="17"/>
  <c r="Z185" i="17"/>
  <c r="Z132" i="17"/>
  <c r="Z183" i="17"/>
  <c r="Z130" i="17"/>
  <c r="Z181" i="17"/>
  <c r="Z128" i="17"/>
  <c r="Z179" i="17"/>
  <c r="Y185" i="17"/>
  <c r="Y132" i="17"/>
  <c r="Y183" i="17"/>
  <c r="Y130" i="17"/>
  <c r="Y181" i="17"/>
  <c r="Y128" i="17"/>
  <c r="Y179" i="17"/>
  <c r="AF185" i="17"/>
  <c r="AF132" i="17"/>
  <c r="AF183" i="17"/>
  <c r="AF130" i="17"/>
  <c r="AF181" i="17"/>
  <c r="AF128" i="17"/>
  <c r="AF179" i="17"/>
  <c r="AE137" i="16"/>
  <c r="AE188" i="16"/>
  <c r="W133" i="16"/>
  <c r="W184" i="16"/>
  <c r="O129" i="16"/>
  <c r="O180" i="16"/>
  <c r="AE138" i="16"/>
  <c r="AE189" i="16"/>
  <c r="W134" i="16"/>
  <c r="W185" i="16"/>
  <c r="O181" i="16"/>
  <c r="O130" i="16"/>
  <c r="AL183" i="16"/>
  <c r="AL132" i="16"/>
  <c r="AL181" i="16"/>
  <c r="AL130" i="16"/>
  <c r="AL128" i="16"/>
  <c r="AL179" i="16"/>
  <c r="AK132" i="16"/>
  <c r="AK183" i="16"/>
  <c r="AK130" i="16"/>
  <c r="AK181" i="16"/>
  <c r="AK179" i="16"/>
  <c r="AK128" i="16"/>
  <c r="T137" i="16"/>
  <c r="T188" i="16"/>
  <c r="AB184" i="16"/>
  <c r="AB133" i="16"/>
  <c r="AJ130" i="16"/>
  <c r="AJ181" i="16"/>
  <c r="T128" i="16"/>
  <c r="T33" i="16" s="1"/>
  <c r="T179" i="16"/>
  <c r="AQ184" i="16"/>
  <c r="AQ133" i="16"/>
  <c r="AP184" i="16"/>
  <c r="AP133" i="16"/>
  <c r="AP38" i="16" s="1"/>
  <c r="AO184" i="16"/>
  <c r="AO133" i="16"/>
  <c r="AO38" i="16" s="1"/>
  <c r="AN184" i="16"/>
  <c r="AN133" i="16"/>
  <c r="AE187" i="15"/>
  <c r="AB180" i="15"/>
  <c r="AE186" i="15"/>
  <c r="O190" i="15"/>
  <c r="AL190" i="15"/>
  <c r="AL188" i="15"/>
  <c r="AL186" i="15"/>
  <c r="AH184" i="15"/>
  <c r="AJ179" i="15"/>
  <c r="AC189" i="15"/>
  <c r="AC187" i="15"/>
  <c r="AC185" i="15"/>
  <c r="AE181" i="15"/>
  <c r="AB190" i="15"/>
  <c r="AB188" i="15"/>
  <c r="AB186" i="15"/>
  <c r="N184" i="15"/>
  <c r="AM178" i="15"/>
  <c r="AA189" i="15"/>
  <c r="AA187" i="15"/>
  <c r="AA185" i="15"/>
  <c r="AB181" i="15"/>
  <c r="Z190" i="15"/>
  <c r="Z188" i="15"/>
  <c r="Z186" i="15"/>
  <c r="AP183" i="15"/>
  <c r="AJ178" i="15"/>
  <c r="Y189" i="15"/>
  <c r="Y187" i="15"/>
  <c r="Y185" i="15"/>
  <c r="V181" i="15"/>
  <c r="P190" i="15"/>
  <c r="P188" i="15"/>
  <c r="P186" i="15"/>
  <c r="T183" i="15"/>
  <c r="AI184" i="15"/>
  <c r="AI182" i="15"/>
  <c r="AI180" i="15"/>
  <c r="AI178" i="15"/>
  <c r="R182" i="15"/>
  <c r="R180" i="15"/>
  <c r="R178" i="15"/>
  <c r="Q183" i="15"/>
  <c r="Q181" i="15"/>
  <c r="Q179" i="15"/>
  <c r="P184" i="15"/>
  <c r="P182" i="15"/>
  <c r="P180" i="15"/>
  <c r="P178" i="15"/>
  <c r="M183" i="15"/>
  <c r="M181" i="15"/>
  <c r="M179" i="15"/>
  <c r="AL178" i="14"/>
  <c r="AL47" i="14" s="1"/>
  <c r="AL186" i="14"/>
  <c r="AL184" i="14"/>
  <c r="AJ186" i="14"/>
  <c r="W181" i="14"/>
  <c r="V189" i="14"/>
  <c r="AS68" i="14"/>
  <c r="AR183" i="14"/>
  <c r="AE178" i="14"/>
  <c r="AE47" i="14" s="1"/>
  <c r="AM185" i="14"/>
  <c r="AD180" i="14"/>
  <c r="AL187" i="14"/>
  <c r="AB182" i="14"/>
  <c r="AJ189" i="14"/>
  <c r="W184" i="14"/>
  <c r="N179" i="14"/>
  <c r="AS71" i="14"/>
  <c r="AR186" i="14"/>
  <c r="AE181" i="14"/>
  <c r="AD189" i="14"/>
  <c r="T184" i="14"/>
  <c r="AM178" i="14"/>
  <c r="AA189" i="14"/>
  <c r="AA187" i="14"/>
  <c r="AA185" i="14"/>
  <c r="AA54" i="14" s="1"/>
  <c r="AA183" i="14"/>
  <c r="AA181" i="14"/>
  <c r="AA179" i="14"/>
  <c r="Z190" i="14"/>
  <c r="Z188" i="14"/>
  <c r="Z186" i="14"/>
  <c r="Z184" i="14"/>
  <c r="Z182" i="14"/>
  <c r="Z51" i="14" s="1"/>
  <c r="Z180" i="14"/>
  <c r="Z178" i="14"/>
  <c r="Y189" i="14"/>
  <c r="Y187" i="14"/>
  <c r="Y185" i="14"/>
  <c r="Y183" i="14"/>
  <c r="Y181" i="14"/>
  <c r="Y179" i="14"/>
  <c r="Y48" i="14" s="1"/>
  <c r="X190" i="14"/>
  <c r="X188" i="14"/>
  <c r="X186" i="14"/>
  <c r="X184" i="14"/>
  <c r="X182" i="14"/>
  <c r="X180" i="14"/>
  <c r="X178" i="14"/>
  <c r="U189" i="14"/>
  <c r="U58" i="14" s="1"/>
  <c r="U187" i="14"/>
  <c r="U185" i="14"/>
  <c r="U183" i="14"/>
  <c r="U181" i="14"/>
  <c r="U179" i="14"/>
  <c r="O181" i="13"/>
  <c r="O130" i="13"/>
  <c r="O179" i="13"/>
  <c r="O128" i="13"/>
  <c r="O187" i="13"/>
  <c r="O136" i="13"/>
  <c r="N130" i="13"/>
  <c r="N181" i="13"/>
  <c r="V127" i="13"/>
  <c r="T186" i="13"/>
  <c r="T135" i="13"/>
  <c r="AM129" i="13"/>
  <c r="N127" i="13"/>
  <c r="N178" i="13"/>
  <c r="N135" i="13"/>
  <c r="N186" i="13"/>
  <c r="AJ129" i="13"/>
  <c r="T185" i="13"/>
  <c r="T134" i="13"/>
  <c r="AM128" i="13"/>
  <c r="AI58" i="13"/>
  <c r="AI130" i="13"/>
  <c r="AI128" i="13"/>
  <c r="AH129" i="13"/>
  <c r="AG54" i="13"/>
  <c r="AG130" i="13"/>
  <c r="AG128" i="13"/>
  <c r="AF129" i="13"/>
  <c r="AC130" i="13"/>
  <c r="AC128" i="13"/>
  <c r="AQ187" i="12"/>
  <c r="AQ56" i="12" s="1"/>
  <c r="O189" i="12"/>
  <c r="Y181" i="12"/>
  <c r="AN182" i="12"/>
  <c r="AF184" i="12"/>
  <c r="AQ185" i="12"/>
  <c r="N187" i="12"/>
  <c r="N56" i="12" s="1"/>
  <c r="S189" i="12"/>
  <c r="S58" i="12" s="1"/>
  <c r="AK190" i="12"/>
  <c r="AK59" i="12" s="1"/>
  <c r="P180" i="12"/>
  <c r="AF188" i="12"/>
  <c r="AA184" i="12"/>
  <c r="Q179" i="12"/>
  <c r="AQ188" i="12"/>
  <c r="P185" i="12"/>
  <c r="P54" i="12" s="1"/>
  <c r="AI179" i="12"/>
  <c r="AI48" i="12" s="1"/>
  <c r="AO188" i="12"/>
  <c r="AO57" i="12" s="1"/>
  <c r="AQ184" i="12"/>
  <c r="AG179" i="12"/>
  <c r="AN188" i="12"/>
  <c r="AO184" i="12"/>
  <c r="AF179" i="12"/>
  <c r="P189" i="12"/>
  <c r="P58" i="12" s="1"/>
  <c r="X185" i="12"/>
  <c r="X54" i="12" s="1"/>
  <c r="AQ179" i="12"/>
  <c r="AQ48" i="12" s="1"/>
  <c r="AM187" i="12"/>
  <c r="AM185" i="12"/>
  <c r="AM183" i="12"/>
  <c r="AM181" i="12"/>
  <c r="AM179" i="12"/>
  <c r="AD185" i="12"/>
  <c r="AD54" i="12" s="1"/>
  <c r="AD183" i="12"/>
  <c r="AD52" i="12" s="1"/>
  <c r="AD181" i="12"/>
  <c r="AD50" i="12" s="1"/>
  <c r="AD179" i="12"/>
  <c r="U189" i="12"/>
  <c r="U187" i="12"/>
  <c r="U185" i="12"/>
  <c r="U183" i="12"/>
  <c r="U181" i="12"/>
  <c r="U50" i="12" s="1"/>
  <c r="U179" i="12"/>
  <c r="U48" i="12" s="1"/>
  <c r="AS73" i="12"/>
  <c r="AR188" i="12"/>
  <c r="AS71" i="12"/>
  <c r="AR186" i="12"/>
  <c r="AS69" i="12"/>
  <c r="AR184" i="12"/>
  <c r="AS67" i="12"/>
  <c r="AR182" i="12"/>
  <c r="AR51" i="12" s="1"/>
  <c r="AS65" i="12"/>
  <c r="AR180" i="12"/>
  <c r="AS63" i="12"/>
  <c r="AR178" i="12"/>
  <c r="AP189" i="12"/>
  <c r="AP187" i="12"/>
  <c r="AP185" i="12"/>
  <c r="AP54" i="12" s="1"/>
  <c r="AP183" i="12"/>
  <c r="AP52" i="12" s="1"/>
  <c r="AP181" i="12"/>
  <c r="AP50" i="12" s="1"/>
  <c r="AP179" i="12"/>
  <c r="S189" i="11"/>
  <c r="Q187" i="11"/>
  <c r="AQ187" i="11"/>
  <c r="AO188" i="11"/>
  <c r="AO57" i="11" s="1"/>
  <c r="AI189" i="11"/>
  <c r="AG188" i="11"/>
  <c r="AA186" i="11"/>
  <c r="Y186" i="11"/>
  <c r="AN189" i="11"/>
  <c r="AN187" i="11"/>
  <c r="AM185" i="11"/>
  <c r="P181" i="11"/>
  <c r="O190" i="11"/>
  <c r="O188" i="11"/>
  <c r="O186" i="11"/>
  <c r="AH181" i="11"/>
  <c r="V190" i="11"/>
  <c r="V188" i="11"/>
  <c r="V186" i="11"/>
  <c r="W182" i="11"/>
  <c r="AC190" i="11"/>
  <c r="AC59" i="11" s="1"/>
  <c r="AC188" i="11"/>
  <c r="AC186" i="11"/>
  <c r="AN182" i="11"/>
  <c r="AS75" i="11"/>
  <c r="AR190" i="11"/>
  <c r="AS73" i="11"/>
  <c r="AR188" i="11"/>
  <c r="AR57" i="11" s="1"/>
  <c r="AS71" i="11"/>
  <c r="AR186" i="11"/>
  <c r="P184" i="11"/>
  <c r="AM178" i="11"/>
  <c r="Z189" i="11"/>
  <c r="Z187" i="11"/>
  <c r="T185" i="11"/>
  <c r="AP179" i="11"/>
  <c r="V184" i="11"/>
  <c r="V53" i="11" s="1"/>
  <c r="V182" i="11"/>
  <c r="V180" i="11"/>
  <c r="V178" i="11"/>
  <c r="AC183" i="11"/>
  <c r="AC181" i="11"/>
  <c r="AC179" i="11"/>
  <c r="AJ184" i="11"/>
  <c r="AJ53" i="11" s="1"/>
  <c r="AJ182" i="11"/>
  <c r="AJ51" i="11" s="1"/>
  <c r="AJ180" i="11"/>
  <c r="AJ178" i="11"/>
  <c r="S184" i="11"/>
  <c r="S182" i="11"/>
  <c r="S180" i="11"/>
  <c r="S178" i="11"/>
  <c r="Q184" i="11"/>
  <c r="Q53" i="11" s="1"/>
  <c r="Q182" i="11"/>
  <c r="Q180" i="11"/>
  <c r="Q178" i="11"/>
  <c r="R184" i="10"/>
  <c r="AE183" i="10"/>
  <c r="AE52" i="10" s="1"/>
  <c r="AE185" i="10"/>
  <c r="R190" i="10"/>
  <c r="AM188" i="10"/>
  <c r="Z183" i="10"/>
  <c r="O190" i="10"/>
  <c r="AH184" i="10"/>
  <c r="AK178" i="10"/>
  <c r="AP185" i="10"/>
  <c r="AF180" i="10"/>
  <c r="R187" i="10"/>
  <c r="AN181" i="10"/>
  <c r="Z188" i="10"/>
  <c r="P183" i="10"/>
  <c r="AF189" i="10"/>
  <c r="W184" i="10"/>
  <c r="AL190" i="10"/>
  <c r="AL188" i="10"/>
  <c r="AL186" i="10"/>
  <c r="AL184" i="10"/>
  <c r="AL182" i="10"/>
  <c r="AL51" i="10" s="1"/>
  <c r="AL180" i="10"/>
  <c r="AC190" i="10"/>
  <c r="AC188" i="10"/>
  <c r="AC186" i="10"/>
  <c r="AC184" i="10"/>
  <c r="AC182" i="10"/>
  <c r="AC180" i="10"/>
  <c r="AB190" i="10"/>
  <c r="AB188" i="10"/>
  <c r="AB186" i="10"/>
  <c r="AB184" i="10"/>
  <c r="AB182" i="10"/>
  <c r="AA180" i="10"/>
  <c r="AA190" i="10"/>
  <c r="AA188" i="10"/>
  <c r="AA186" i="10"/>
  <c r="AA184" i="10"/>
  <c r="AA182" i="10"/>
  <c r="Z180" i="10"/>
  <c r="Y190" i="10"/>
  <c r="Y188" i="10"/>
  <c r="Y186" i="10"/>
  <c r="Y184" i="10"/>
  <c r="Y182" i="10"/>
  <c r="Y51" i="10" s="1"/>
  <c r="W180" i="10"/>
  <c r="V178" i="10"/>
  <c r="AB179" i="10"/>
  <c r="AP179" i="10"/>
  <c r="Y180" i="10"/>
  <c r="Y178" i="10"/>
  <c r="X137" i="9"/>
  <c r="X188" i="9"/>
  <c r="AF139" i="9"/>
  <c r="AF190" i="9"/>
  <c r="P135" i="9"/>
  <c r="P186" i="9"/>
  <c r="AN132" i="9"/>
  <c r="AN37" i="9" s="1"/>
  <c r="AN183" i="9"/>
  <c r="AN52" i="9" s="1"/>
  <c r="AF128" i="9"/>
  <c r="AF179" i="9"/>
  <c r="AN137" i="9"/>
  <c r="AN188" i="9"/>
  <c r="W139" i="9"/>
  <c r="W190" i="9"/>
  <c r="W137" i="9"/>
  <c r="W188" i="9"/>
  <c r="W135" i="9"/>
  <c r="W186" i="9"/>
  <c r="W133" i="9"/>
  <c r="W184" i="9"/>
  <c r="W131" i="9"/>
  <c r="W182" i="9"/>
  <c r="W129" i="9"/>
  <c r="W180" i="9"/>
  <c r="W49" i="9" s="1"/>
  <c r="W127" i="9"/>
  <c r="W178" i="9"/>
  <c r="V138" i="9"/>
  <c r="V189" i="9"/>
  <c r="V136" i="9"/>
  <c r="V187" i="9"/>
  <c r="V134" i="9"/>
  <c r="V185" i="9"/>
  <c r="V132" i="9"/>
  <c r="V183" i="9"/>
  <c r="V130" i="9"/>
  <c r="V181" i="9"/>
  <c r="V128" i="9"/>
  <c r="V179" i="9"/>
  <c r="U139" i="9"/>
  <c r="U190" i="9"/>
  <c r="U59" i="9" s="1"/>
  <c r="U137" i="9"/>
  <c r="U188" i="9"/>
  <c r="U135" i="9"/>
  <c r="U186" i="9"/>
  <c r="U133" i="9"/>
  <c r="U184" i="9"/>
  <c r="U131" i="9"/>
  <c r="U182" i="9"/>
  <c r="U51" i="9" s="1"/>
  <c r="U129" i="9"/>
  <c r="U180" i="9"/>
  <c r="U127" i="9"/>
  <c r="U178" i="9"/>
  <c r="AB138" i="9"/>
  <c r="AB189" i="9"/>
  <c r="AB136" i="9"/>
  <c r="AB187" i="9"/>
  <c r="AB134" i="9"/>
  <c r="AB185" i="9"/>
  <c r="AB132" i="9"/>
  <c r="AB183" i="9"/>
  <c r="AB130" i="9"/>
  <c r="AB181" i="9"/>
  <c r="AB128" i="9"/>
  <c r="AB179" i="9"/>
  <c r="AA139" i="9"/>
  <c r="AA190" i="9"/>
  <c r="AA137" i="9"/>
  <c r="AA188" i="9"/>
  <c r="AA135" i="9"/>
  <c r="AA186" i="9"/>
  <c r="AA133" i="9"/>
  <c r="AA38" i="9" s="1"/>
  <c r="AA184" i="9"/>
  <c r="AA131" i="9"/>
  <c r="AA36" i="9" s="1"/>
  <c r="AA182" i="9"/>
  <c r="AA129" i="9"/>
  <c r="AA34" i="9" s="1"/>
  <c r="AA180" i="9"/>
  <c r="AA127" i="9"/>
  <c r="AA32" i="9" s="1"/>
  <c r="AA178" i="9"/>
  <c r="Z138" i="9"/>
  <c r="Z189" i="9"/>
  <c r="Z58" i="9" s="1"/>
  <c r="Z136" i="9"/>
  <c r="Z187" i="9"/>
  <c r="Z134" i="9"/>
  <c r="Z185" i="9"/>
  <c r="Z132" i="9"/>
  <c r="Z183" i="9"/>
  <c r="Z130" i="9"/>
  <c r="Z35" i="9" s="1"/>
  <c r="Z181" i="9"/>
  <c r="Z128" i="9"/>
  <c r="Z33" i="9" s="1"/>
  <c r="Z179" i="9"/>
  <c r="Y139" i="9"/>
  <c r="Y190" i="9"/>
  <c r="Y137" i="9"/>
  <c r="Y188" i="9"/>
  <c r="Y57" i="9" s="1"/>
  <c r="Y135" i="9"/>
  <c r="Y186" i="9"/>
  <c r="Y55" i="9" s="1"/>
  <c r="Y133" i="9"/>
  <c r="Y184" i="9"/>
  <c r="Y131" i="9"/>
  <c r="Y182" i="9"/>
  <c r="Y129" i="9"/>
  <c r="Y180" i="9"/>
  <c r="Y49" i="9" s="1"/>
  <c r="Y127" i="9"/>
  <c r="Y178" i="9"/>
  <c r="AF59" i="8"/>
  <c r="O58" i="8"/>
  <c r="AD59" i="8"/>
  <c r="AJ58" i="8"/>
  <c r="AJ56" i="8"/>
  <c r="AA58" i="8"/>
  <c r="N56" i="8"/>
  <c r="AO57" i="8"/>
  <c r="AG55" i="8"/>
  <c r="AA52" i="8"/>
  <c r="P38" i="8"/>
  <c r="P53" i="8"/>
  <c r="P36" i="8"/>
  <c r="P34" i="8"/>
  <c r="P49" i="8"/>
  <c r="P32" i="8"/>
  <c r="P47" i="8"/>
  <c r="V54" i="8"/>
  <c r="V48" i="8"/>
  <c r="M56" i="8"/>
  <c r="M37" i="8"/>
  <c r="M52" i="8"/>
  <c r="M35" i="8"/>
  <c r="M50" i="8"/>
  <c r="M33" i="8"/>
  <c r="M48" i="8"/>
  <c r="AI189" i="7"/>
  <c r="AI187" i="7"/>
  <c r="AI185" i="7"/>
  <c r="AI54" i="7" s="1"/>
  <c r="AP189" i="7"/>
  <c r="AP58" i="7" s="1"/>
  <c r="AP187" i="7"/>
  <c r="AP185" i="7"/>
  <c r="Q190" i="7"/>
  <c r="Q188" i="7"/>
  <c r="Q186" i="7"/>
  <c r="Q55" i="7" s="1"/>
  <c r="Q38" i="7"/>
  <c r="Q184" i="7"/>
  <c r="Q36" i="7"/>
  <c r="Q182" i="7"/>
  <c r="Q34" i="7"/>
  <c r="Q180" i="7"/>
  <c r="X44" i="7"/>
  <c r="X190" i="7"/>
  <c r="X59" i="7" s="1"/>
  <c r="X188" i="7"/>
  <c r="X186" i="7"/>
  <c r="X38" i="7"/>
  <c r="X184" i="7"/>
  <c r="X36" i="7"/>
  <c r="X182" i="7"/>
  <c r="X51" i="7" s="1"/>
  <c r="X34" i="7"/>
  <c r="X180" i="7"/>
  <c r="X49" i="7" s="1"/>
  <c r="AE190" i="7"/>
  <c r="AE59" i="7" s="1"/>
  <c r="AE188" i="7"/>
  <c r="AE186" i="7"/>
  <c r="AE55" i="7" s="1"/>
  <c r="AE184" i="7"/>
  <c r="AE182" i="7"/>
  <c r="AE51" i="7" s="1"/>
  <c r="AE180" i="7"/>
  <c r="AL190" i="7"/>
  <c r="AL59" i="7" s="1"/>
  <c r="AL188" i="7"/>
  <c r="AL186" i="7"/>
  <c r="AL55" i="7" s="1"/>
  <c r="U178" i="7"/>
  <c r="M189" i="7"/>
  <c r="M187" i="7"/>
  <c r="M56" i="7" s="1"/>
  <c r="M185" i="7"/>
  <c r="M37" i="7"/>
  <c r="M183" i="7"/>
  <c r="M35" i="7"/>
  <c r="M181" i="7"/>
  <c r="M33" i="7"/>
  <c r="M179" i="7"/>
  <c r="AB189" i="7"/>
  <c r="AB58" i="7" s="1"/>
  <c r="AB187" i="7"/>
  <c r="AB185" i="7"/>
  <c r="AB37" i="7"/>
  <c r="AB183" i="7"/>
  <c r="AB52" i="7" s="1"/>
  <c r="AB35" i="7"/>
  <c r="AB181" i="7"/>
  <c r="AB33" i="7"/>
  <c r="AB179" i="7"/>
  <c r="AD178" i="7"/>
  <c r="S32" i="7"/>
  <c r="S178" i="7"/>
  <c r="S47" i="7" s="1"/>
  <c r="AC180" i="6"/>
  <c r="AC129" i="6"/>
  <c r="U127" i="6"/>
  <c r="U178" i="6"/>
  <c r="U130" i="6"/>
  <c r="U181" i="6"/>
  <c r="AE133" i="6"/>
  <c r="AE184" i="6"/>
  <c r="AE129" i="6"/>
  <c r="AE34" i="6" s="1"/>
  <c r="AE180" i="6"/>
  <c r="AD183" i="6"/>
  <c r="AD132" i="6"/>
  <c r="AD179" i="6"/>
  <c r="AD128" i="6"/>
  <c r="AJ184" i="6"/>
  <c r="AJ133" i="6"/>
  <c r="AJ180" i="6"/>
  <c r="AJ129" i="6"/>
  <c r="AJ34" i="6" s="1"/>
  <c r="AI132" i="6"/>
  <c r="AI183" i="6"/>
  <c r="AI128" i="6"/>
  <c r="AI179" i="6"/>
  <c r="AH184" i="6"/>
  <c r="AH133" i="6"/>
  <c r="AH180" i="6"/>
  <c r="AH129" i="6"/>
  <c r="AG132" i="6"/>
  <c r="AG183" i="6"/>
  <c r="AG128" i="6"/>
  <c r="AG179" i="6"/>
  <c r="AF133" i="6"/>
  <c r="AF184" i="6"/>
  <c r="AF129" i="6"/>
  <c r="AF34" i="6" s="1"/>
  <c r="AF180" i="6"/>
  <c r="U188" i="5"/>
  <c r="U137" i="5"/>
  <c r="AL138" i="5"/>
  <c r="AL189" i="5"/>
  <c r="AL136" i="5"/>
  <c r="AL187" i="5"/>
  <c r="T186" i="5"/>
  <c r="T135" i="5"/>
  <c r="S139" i="5"/>
  <c r="S190" i="5"/>
  <c r="S137" i="5"/>
  <c r="S188" i="5"/>
  <c r="R189" i="5"/>
  <c r="R138" i="5"/>
  <c r="R187" i="5"/>
  <c r="R136" i="5"/>
  <c r="Q139" i="5"/>
  <c r="Q190" i="5"/>
  <c r="Q188" i="5"/>
  <c r="Q137" i="5"/>
  <c r="AB179" i="5"/>
  <c r="AB128" i="5"/>
  <c r="AB33" i="5" s="1"/>
  <c r="P138" i="5"/>
  <c r="P189" i="5"/>
  <c r="P136" i="5"/>
  <c r="P187" i="5"/>
  <c r="AA183" i="5"/>
  <c r="AA132" i="5"/>
  <c r="AA181" i="5"/>
  <c r="AA130" i="5"/>
  <c r="AA179" i="5"/>
  <c r="AA128" i="5"/>
  <c r="AA33" i="5" s="1"/>
  <c r="AH183" i="5"/>
  <c r="AH132" i="5"/>
  <c r="AH181" i="5"/>
  <c r="AH130" i="5"/>
  <c r="AH179" i="5"/>
  <c r="AH128" i="5"/>
  <c r="AO183" i="5"/>
  <c r="AO132" i="5"/>
  <c r="AO181" i="5"/>
  <c r="AO130" i="5"/>
  <c r="AO179" i="5"/>
  <c r="AO128" i="5"/>
  <c r="AO33" i="5" s="1"/>
  <c r="P135" i="5"/>
  <c r="P186" i="5"/>
  <c r="P184" i="5"/>
  <c r="P133" i="5"/>
  <c r="P182" i="5"/>
  <c r="P131" i="5"/>
  <c r="P180" i="5"/>
  <c r="P129" i="5"/>
  <c r="P127" i="5"/>
  <c r="P178" i="5"/>
  <c r="W184" i="5"/>
  <c r="W133" i="5"/>
  <c r="W182" i="5"/>
  <c r="W131" i="5"/>
  <c r="W180" i="5"/>
  <c r="W129" i="5"/>
  <c r="AD184" i="5"/>
  <c r="AD133" i="5"/>
  <c r="AD182" i="5"/>
  <c r="AD131" i="5"/>
  <c r="AD180" i="5"/>
  <c r="AD129" i="5"/>
  <c r="AK184" i="5"/>
  <c r="AK133" i="5"/>
  <c r="AK182" i="5"/>
  <c r="AK131" i="5"/>
  <c r="AK180" i="5"/>
  <c r="AK129" i="5"/>
  <c r="AK34" i="5" s="1"/>
  <c r="AB183" i="4"/>
  <c r="AS64" i="4"/>
  <c r="T187" i="4"/>
  <c r="AJ182" i="4"/>
  <c r="AB180" i="4"/>
  <c r="T178" i="4"/>
  <c r="T47" i="4" s="1"/>
  <c r="S189" i="4"/>
  <c r="S187" i="4"/>
  <c r="S185" i="4"/>
  <c r="S183" i="4"/>
  <c r="S52" i="4" s="1"/>
  <c r="S181" i="4"/>
  <c r="S179" i="4"/>
  <c r="R190" i="4"/>
  <c r="R188" i="4"/>
  <c r="R57" i="4" s="1"/>
  <c r="R186" i="4"/>
  <c r="R184" i="4"/>
  <c r="R182" i="4"/>
  <c r="R180" i="4"/>
  <c r="R49" i="4" s="1"/>
  <c r="R178" i="4"/>
  <c r="Q189" i="4"/>
  <c r="Q187" i="4"/>
  <c r="Q185" i="4"/>
  <c r="Q54" i="4" s="1"/>
  <c r="Q183" i="4"/>
  <c r="Q181" i="4"/>
  <c r="Q50" i="4" s="1"/>
  <c r="Q179" i="4"/>
  <c r="P190" i="4"/>
  <c r="P59" i="4" s="1"/>
  <c r="P188" i="4"/>
  <c r="P186" i="4"/>
  <c r="P184" i="4"/>
  <c r="P182" i="4"/>
  <c r="P51" i="4" s="1"/>
  <c r="P180" i="4"/>
  <c r="P178" i="4"/>
  <c r="O189" i="4"/>
  <c r="O187" i="4"/>
  <c r="O56" i="4" s="1"/>
  <c r="O185" i="4"/>
  <c r="O183" i="4"/>
  <c r="O181" i="4"/>
  <c r="O179" i="4"/>
  <c r="O48" i="4" s="1"/>
  <c r="N190" i="4"/>
  <c r="N188" i="4"/>
  <c r="N186" i="4"/>
  <c r="N38" i="4"/>
  <c r="N184" i="4"/>
  <c r="N53" i="4" s="1"/>
  <c r="N36" i="4"/>
  <c r="N182" i="4"/>
  <c r="N34" i="4"/>
  <c r="N180" i="4"/>
  <c r="N32" i="4"/>
  <c r="N178" i="4"/>
  <c r="M189" i="4"/>
  <c r="M58" i="4" s="1"/>
  <c r="M187" i="4"/>
  <c r="M185" i="4"/>
  <c r="M183" i="4"/>
  <c r="M181" i="4"/>
  <c r="M50" i="4" s="1"/>
  <c r="M179" i="4"/>
  <c r="AI178" i="2"/>
  <c r="R32" i="2"/>
  <c r="R178" i="2"/>
  <c r="X32" i="2"/>
  <c r="X178" i="2"/>
  <c r="AD182" i="2"/>
  <c r="AD51" i="2" s="1"/>
  <c r="AD178" i="2"/>
  <c r="AD47" i="2" s="1"/>
  <c r="AC181" i="2"/>
  <c r="AC50" i="2" s="1"/>
  <c r="AC179" i="2"/>
  <c r="AJ186" i="2"/>
  <c r="AJ182" i="2"/>
  <c r="AJ51" i="2" s="1"/>
  <c r="AJ178" i="2"/>
  <c r="AA181" i="2"/>
  <c r="Q184" i="2"/>
  <c r="Z186" i="2"/>
  <c r="AC188" i="2"/>
  <c r="AC190" i="2"/>
  <c r="AP181" i="2"/>
  <c r="AA184" i="2"/>
  <c r="AK186" i="2"/>
  <c r="AL188" i="2"/>
  <c r="AL190" i="2"/>
  <c r="R35" i="2"/>
  <c r="R181" i="2"/>
  <c r="AP183" i="2"/>
  <c r="S186" i="2"/>
  <c r="W188" i="2"/>
  <c r="W190" i="2"/>
  <c r="AH183" i="2"/>
  <c r="AQ185" i="2"/>
  <c r="P188" i="2"/>
  <c r="P190" i="2"/>
  <c r="P180" i="2"/>
  <c r="P49" i="2" s="1"/>
  <c r="P34" i="2" s="1"/>
  <c r="Q183" i="2"/>
  <c r="Q52" i="2" s="1"/>
  <c r="Z185" i="2"/>
  <c r="AG187" i="2"/>
  <c r="AG56" i="2" s="1"/>
  <c r="AG189" i="2"/>
  <c r="AI33" i="2"/>
  <c r="AI179" i="2"/>
  <c r="AI48" i="2" s="1"/>
  <c r="AA185" i="2"/>
  <c r="AP189" i="2"/>
  <c r="AP58" i="2" s="1"/>
  <c r="W186" i="2"/>
  <c r="Q182" i="2"/>
  <c r="Q51" i="2" s="1"/>
  <c r="R189" i="2"/>
  <c r="K187" i="21"/>
  <c r="D134" i="12"/>
  <c r="D135" i="12"/>
  <c r="D136" i="12"/>
  <c r="D137" i="12"/>
  <c r="D138" i="12"/>
  <c r="D139" i="12"/>
  <c r="D140" i="12"/>
  <c r="D23" i="12"/>
  <c r="Y179" i="2"/>
  <c r="F127" i="21"/>
  <c r="F128" i="21"/>
  <c r="F129" i="21"/>
  <c r="F130" i="21"/>
  <c r="F131" i="21"/>
  <c r="F132" i="21"/>
  <c r="F133" i="21"/>
  <c r="J134" i="14"/>
  <c r="J135" i="14"/>
  <c r="J136" i="14"/>
  <c r="J137" i="14"/>
  <c r="J138" i="14"/>
  <c r="J139" i="14"/>
  <c r="J140" i="14"/>
  <c r="E127" i="14"/>
  <c r="E128" i="14"/>
  <c r="E129" i="14"/>
  <c r="E130" i="14"/>
  <c r="E131" i="14"/>
  <c r="E132" i="14"/>
  <c r="E133" i="14"/>
  <c r="I134" i="9"/>
  <c r="I135" i="9"/>
  <c r="I136" i="9"/>
  <c r="I137" i="9"/>
  <c r="I138" i="9"/>
  <c r="I139" i="9"/>
  <c r="I140" i="9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45" i="4" s="1"/>
  <c r="D127" i="4"/>
  <c r="D128" i="4"/>
  <c r="D129" i="4"/>
  <c r="D130" i="4"/>
  <c r="D131" i="4"/>
  <c r="D132" i="4"/>
  <c r="D133" i="4"/>
  <c r="D24" i="4"/>
  <c r="E134" i="19"/>
  <c r="E137" i="19"/>
  <c r="E140" i="19"/>
  <c r="E135" i="19"/>
  <c r="E138" i="19"/>
  <c r="E136" i="19"/>
  <c r="E139" i="19"/>
  <c r="J134" i="15"/>
  <c r="J135" i="15"/>
  <c r="J136" i="15"/>
  <c r="J137" i="15"/>
  <c r="J138" i="15"/>
  <c r="J139" i="15"/>
  <c r="J140" i="15"/>
  <c r="E127" i="15"/>
  <c r="E128" i="15"/>
  <c r="E129" i="15"/>
  <c r="E130" i="15"/>
  <c r="E131" i="15"/>
  <c r="E132" i="15"/>
  <c r="E133" i="15"/>
  <c r="E134" i="10"/>
  <c r="E135" i="10"/>
  <c r="E136" i="10"/>
  <c r="E137" i="10"/>
  <c r="E138" i="10"/>
  <c r="E139" i="10"/>
  <c r="E140" i="10"/>
  <c r="E23" i="10"/>
  <c r="E134" i="2"/>
  <c r="E135" i="2"/>
  <c r="E136" i="2"/>
  <c r="E137" i="2"/>
  <c r="E138" i="2"/>
  <c r="E139" i="2"/>
  <c r="E140" i="2"/>
  <c r="F134" i="17"/>
  <c r="F135" i="17"/>
  <c r="F136" i="17"/>
  <c r="F137" i="17"/>
  <c r="F138" i="17"/>
  <c r="F139" i="17"/>
  <c r="F140" i="17"/>
  <c r="G129" i="8"/>
  <c r="G34" i="8" s="1"/>
  <c r="G133" i="8"/>
  <c r="G130" i="8"/>
  <c r="G127" i="8"/>
  <c r="G131" i="8"/>
  <c r="G128" i="8"/>
  <c r="G132" i="8"/>
  <c r="F134" i="8"/>
  <c r="F135" i="8"/>
  <c r="F136" i="8"/>
  <c r="F137" i="8"/>
  <c r="F138" i="8"/>
  <c r="F139" i="8"/>
  <c r="F140" i="8"/>
  <c r="I134" i="23"/>
  <c r="I135" i="23"/>
  <c r="I136" i="23"/>
  <c r="I137" i="23"/>
  <c r="I138" i="23"/>
  <c r="I139" i="23"/>
  <c r="I140" i="23"/>
  <c r="F127" i="18"/>
  <c r="F128" i="18"/>
  <c r="F129" i="18"/>
  <c r="F130" i="18"/>
  <c r="F131" i="18"/>
  <c r="F132" i="18"/>
  <c r="F133" i="18"/>
  <c r="G127" i="18"/>
  <c r="G131" i="18"/>
  <c r="G128" i="18"/>
  <c r="G132" i="18"/>
  <c r="G129" i="18"/>
  <c r="G133" i="18"/>
  <c r="G130" i="18"/>
  <c r="E134" i="12"/>
  <c r="E135" i="12"/>
  <c r="E136" i="12"/>
  <c r="E137" i="12"/>
  <c r="E138" i="12"/>
  <c r="E139" i="12"/>
  <c r="E140" i="12"/>
  <c r="H127" i="7"/>
  <c r="H128" i="7"/>
  <c r="H129" i="7"/>
  <c r="H130" i="7"/>
  <c r="H131" i="7"/>
  <c r="H132" i="7"/>
  <c r="H133" i="7"/>
  <c r="G135" i="7"/>
  <c r="G139" i="7"/>
  <c r="G136" i="7"/>
  <c r="G140" i="7"/>
  <c r="G137" i="7"/>
  <c r="G134" i="7"/>
  <c r="G138" i="7"/>
  <c r="G127" i="20"/>
  <c r="G128" i="20"/>
  <c r="G129" i="20"/>
  <c r="G130" i="20"/>
  <c r="G131" i="20"/>
  <c r="G132" i="20"/>
  <c r="G133" i="20"/>
  <c r="D131" i="20"/>
  <c r="D129" i="20"/>
  <c r="D132" i="20"/>
  <c r="D127" i="20"/>
  <c r="D130" i="20"/>
  <c r="D133" i="20"/>
  <c r="D128" i="20"/>
  <c r="D24" i="20"/>
  <c r="F127" i="11"/>
  <c r="F128" i="11"/>
  <c r="F129" i="11"/>
  <c r="F130" i="11"/>
  <c r="F131" i="11"/>
  <c r="F132" i="11"/>
  <c r="F133" i="11"/>
  <c r="P189" i="6"/>
  <c r="P136" i="6"/>
  <c r="P134" i="6"/>
  <c r="P140" i="6"/>
  <c r="P186" i="6"/>
  <c r="P185" i="6"/>
  <c r="P138" i="6"/>
  <c r="P187" i="6"/>
  <c r="P191" i="6"/>
  <c r="P135" i="6"/>
  <c r="P139" i="6"/>
  <c r="P190" i="6"/>
  <c r="P137" i="6"/>
  <c r="P188" i="6"/>
  <c r="V138" i="6"/>
  <c r="V190" i="6"/>
  <c r="V191" i="6"/>
  <c r="V135" i="6"/>
  <c r="V187" i="6"/>
  <c r="V186" i="6"/>
  <c r="V139" i="6"/>
  <c r="V137" i="6"/>
  <c r="V189" i="6"/>
  <c r="V185" i="6"/>
  <c r="V140" i="6"/>
  <c r="V188" i="6"/>
  <c r="V136" i="6"/>
  <c r="V134" i="6"/>
  <c r="V191" i="23"/>
  <c r="AB191" i="23"/>
  <c r="AB60" i="23" s="1"/>
  <c r="AH191" i="23"/>
  <c r="AF191" i="23"/>
  <c r="AN191" i="21"/>
  <c r="AL191" i="21"/>
  <c r="AS76" i="21"/>
  <c r="AR191" i="21"/>
  <c r="S191" i="21"/>
  <c r="AL191" i="20"/>
  <c r="T191" i="20"/>
  <c r="Z191" i="20"/>
  <c r="X191" i="20"/>
  <c r="AI140" i="19"/>
  <c r="AI191" i="19"/>
  <c r="Y140" i="19"/>
  <c r="Y191" i="19"/>
  <c r="W140" i="19"/>
  <c r="W191" i="19"/>
  <c r="U140" i="19"/>
  <c r="U191" i="19"/>
  <c r="P191" i="18"/>
  <c r="AD191" i="18"/>
  <c r="AJ191" i="18"/>
  <c r="AP191" i="18"/>
  <c r="AK191" i="17"/>
  <c r="L191" i="17"/>
  <c r="R191" i="17"/>
  <c r="P191" i="17"/>
  <c r="N191" i="17"/>
  <c r="X140" i="16"/>
  <c r="X191" i="16"/>
  <c r="AO191" i="16"/>
  <c r="AO140" i="16"/>
  <c r="Q191" i="16"/>
  <c r="Q140" i="16"/>
  <c r="M191" i="16"/>
  <c r="M140" i="16"/>
  <c r="W191" i="15"/>
  <c r="U191" i="15"/>
  <c r="AB191" i="15"/>
  <c r="Z191" i="15"/>
  <c r="AI191" i="14"/>
  <c r="AM191" i="14"/>
  <c r="AC191" i="14"/>
  <c r="AH191" i="14"/>
  <c r="P140" i="13"/>
  <c r="P191" i="13"/>
  <c r="M191" i="12"/>
  <c r="AO191" i="12"/>
  <c r="AO60" i="12" s="1"/>
  <c r="AM191" i="12"/>
  <c r="AM60" i="12" s="1"/>
  <c r="AS76" i="12"/>
  <c r="AR191" i="12"/>
  <c r="AN191" i="11"/>
  <c r="AN60" i="11" s="1"/>
  <c r="O191" i="11"/>
  <c r="M191" i="11"/>
  <c r="AA191" i="11"/>
  <c r="AE191" i="10"/>
  <c r="AB191" i="10"/>
  <c r="AH191" i="10"/>
  <c r="AF191" i="10"/>
  <c r="T140" i="9"/>
  <c r="T191" i="9"/>
  <c r="AO140" i="9"/>
  <c r="AO191" i="9"/>
  <c r="AM140" i="9"/>
  <c r="AM191" i="9"/>
  <c r="AK140" i="9"/>
  <c r="AK191" i="9"/>
  <c r="AO45" i="8"/>
  <c r="AO60" i="8"/>
  <c r="AS76" i="8"/>
  <c r="S60" i="8"/>
  <c r="AD140" i="5"/>
  <c r="AD191" i="5"/>
  <c r="AJ191" i="5"/>
  <c r="AJ140" i="5"/>
  <c r="AP191" i="5"/>
  <c r="AP140" i="5"/>
  <c r="AM140" i="5"/>
  <c r="AM191" i="5"/>
  <c r="M191" i="4"/>
  <c r="R191" i="4"/>
  <c r="R60" i="4" s="1"/>
  <c r="P191" i="4"/>
  <c r="N191" i="4"/>
  <c r="Z191" i="2"/>
  <c r="Z60" i="2" s="1"/>
  <c r="X191" i="2"/>
  <c r="X60" i="2" s="1"/>
  <c r="V191" i="2"/>
  <c r="AB191" i="2"/>
  <c r="AA190" i="5"/>
  <c r="W139" i="6"/>
  <c r="W137" i="6"/>
  <c r="X185" i="5"/>
  <c r="I190" i="11"/>
  <c r="I139" i="11"/>
  <c r="J185" i="11"/>
  <c r="J134" i="11"/>
  <c r="I129" i="11"/>
  <c r="I180" i="11"/>
  <c r="I128" i="11"/>
  <c r="I179" i="11"/>
  <c r="I130" i="11"/>
  <c r="I181" i="11"/>
  <c r="J190" i="11"/>
  <c r="J139" i="11"/>
  <c r="L178" i="4"/>
  <c r="L47" i="4" s="1"/>
  <c r="L127" i="17"/>
  <c r="L178" i="17"/>
  <c r="L183" i="11"/>
  <c r="L187" i="16"/>
  <c r="L136" i="16"/>
  <c r="L184" i="11"/>
  <c r="L188" i="16"/>
  <c r="L137" i="16"/>
  <c r="L185" i="11"/>
  <c r="L138" i="16"/>
  <c r="L189" i="16"/>
  <c r="L186" i="11"/>
  <c r="L190" i="16"/>
  <c r="L139" i="16"/>
  <c r="L187" i="11"/>
  <c r="L128" i="17"/>
  <c r="L179" i="17"/>
  <c r="L34" i="7"/>
  <c r="L180" i="7"/>
  <c r="L184" i="12"/>
  <c r="L53" i="12" s="1"/>
  <c r="L188" i="17"/>
  <c r="L180" i="23"/>
  <c r="L189" i="7"/>
  <c r="L181" i="13"/>
  <c r="L130" i="13"/>
  <c r="L185" i="18"/>
  <c r="L54" i="18" s="1"/>
  <c r="L189" i="23"/>
  <c r="L55" i="8"/>
  <c r="L139" i="13"/>
  <c r="L190" i="13"/>
  <c r="L186" i="2"/>
  <c r="K190" i="8"/>
  <c r="K186" i="20"/>
  <c r="K135" i="9"/>
  <c r="K186" i="9"/>
  <c r="K185" i="14"/>
  <c r="K133" i="19"/>
  <c r="K184" i="19"/>
  <c r="K34" i="4"/>
  <c r="K180" i="4"/>
  <c r="K128" i="9"/>
  <c r="K179" i="9"/>
  <c r="K178" i="14"/>
  <c r="K190" i="18"/>
  <c r="K189" i="23"/>
  <c r="K182" i="14"/>
  <c r="K186" i="11"/>
  <c r="K184" i="21"/>
  <c r="K180" i="8"/>
  <c r="K49" i="8" s="1"/>
  <c r="K187" i="10"/>
  <c r="K179" i="11"/>
  <c r="K190" i="20"/>
  <c r="K179" i="2"/>
  <c r="K180" i="2"/>
  <c r="K188" i="11"/>
  <c r="K186" i="21"/>
  <c r="Y181" i="2"/>
  <c r="Y50" i="2" s="1"/>
  <c r="O184" i="2"/>
  <c r="X186" i="2"/>
  <c r="AA188" i="2"/>
  <c r="AA190" i="2"/>
  <c r="U183" i="2"/>
  <c r="AD185" i="2"/>
  <c r="AJ187" i="2"/>
  <c r="AJ189" i="2"/>
  <c r="L182" i="23"/>
  <c r="S189" i="23"/>
  <c r="S187" i="23"/>
  <c r="S185" i="23"/>
  <c r="S54" i="23" s="1"/>
  <c r="S183" i="23"/>
  <c r="S181" i="23"/>
  <c r="S179" i="23"/>
  <c r="R190" i="23"/>
  <c r="R59" i="23" s="1"/>
  <c r="R188" i="23"/>
  <c r="R186" i="23"/>
  <c r="R184" i="23"/>
  <c r="R182" i="23"/>
  <c r="R180" i="23"/>
  <c r="R178" i="23"/>
  <c r="Q189" i="23"/>
  <c r="Q187" i="23"/>
  <c r="Q56" i="23" s="1"/>
  <c r="Q185" i="23"/>
  <c r="Q183" i="23"/>
  <c r="Q181" i="23"/>
  <c r="Q179" i="23"/>
  <c r="P190" i="23"/>
  <c r="P188" i="23"/>
  <c r="P186" i="23"/>
  <c r="P184" i="23"/>
  <c r="P182" i="23"/>
  <c r="P180" i="23"/>
  <c r="P178" i="23"/>
  <c r="O189" i="23"/>
  <c r="O58" i="23" s="1"/>
  <c r="O187" i="23"/>
  <c r="O185" i="23"/>
  <c r="O183" i="23"/>
  <c r="O181" i="23"/>
  <c r="O179" i="23"/>
  <c r="N190" i="23"/>
  <c r="N188" i="23"/>
  <c r="N186" i="23"/>
  <c r="N55" i="23" s="1"/>
  <c r="N184" i="23"/>
  <c r="N182" i="23"/>
  <c r="N180" i="23"/>
  <c r="N178" i="23"/>
  <c r="M189" i="23"/>
  <c r="M187" i="23"/>
  <c r="M185" i="23"/>
  <c r="M183" i="23"/>
  <c r="M181" i="23"/>
  <c r="M179" i="23"/>
  <c r="T190" i="23"/>
  <c r="T188" i="23"/>
  <c r="T57" i="23" s="1"/>
  <c r="T186" i="23"/>
  <c r="T184" i="23"/>
  <c r="T182" i="23"/>
  <c r="T180" i="23"/>
  <c r="T178" i="23"/>
  <c r="AI189" i="21"/>
  <c r="AI187" i="21"/>
  <c r="AI185" i="21"/>
  <c r="AI183" i="21"/>
  <c r="AI181" i="21"/>
  <c r="AN178" i="21"/>
  <c r="R189" i="21"/>
  <c r="R187" i="21"/>
  <c r="R56" i="21" s="1"/>
  <c r="R185" i="21"/>
  <c r="R183" i="21"/>
  <c r="R181" i="21"/>
  <c r="AG190" i="21"/>
  <c r="AG59" i="21" s="1"/>
  <c r="AG188" i="21"/>
  <c r="AG186" i="21"/>
  <c r="AG184" i="21"/>
  <c r="AG182" i="21"/>
  <c r="X180" i="21"/>
  <c r="P190" i="21"/>
  <c r="P188" i="21"/>
  <c r="P186" i="21"/>
  <c r="P55" i="21" s="1"/>
  <c r="P184" i="21"/>
  <c r="P182" i="21"/>
  <c r="AB179" i="21"/>
  <c r="AE189" i="21"/>
  <c r="AE58" i="21" s="1"/>
  <c r="AE187" i="21"/>
  <c r="AE185" i="21"/>
  <c r="AE183" i="21"/>
  <c r="AE181" i="21"/>
  <c r="AE50" i="21" s="1"/>
  <c r="AF178" i="21"/>
  <c r="N189" i="21"/>
  <c r="N187" i="21"/>
  <c r="N56" i="21" s="1"/>
  <c r="N185" i="21"/>
  <c r="N183" i="21"/>
  <c r="AS65" i="21"/>
  <c r="AR180" i="21"/>
  <c r="AR49" i="21" s="1"/>
  <c r="AC190" i="21"/>
  <c r="AC188" i="21"/>
  <c r="AC186" i="21"/>
  <c r="AC184" i="21"/>
  <c r="AC53" i="21" s="1"/>
  <c r="AC182" i="21"/>
  <c r="R180" i="21"/>
  <c r="T190" i="21"/>
  <c r="T188" i="21"/>
  <c r="T57" i="21" s="1"/>
  <c r="T186" i="21"/>
  <c r="T184" i="21"/>
  <c r="T182" i="21"/>
  <c r="AI179" i="21"/>
  <c r="AI48" i="21" s="1"/>
  <c r="AK180" i="21"/>
  <c r="AK178" i="21"/>
  <c r="R32" i="21"/>
  <c r="R178" i="21"/>
  <c r="Y179" i="21"/>
  <c r="Y48" i="21" s="1"/>
  <c r="AE180" i="21"/>
  <c r="AE178" i="21"/>
  <c r="AL189" i="20"/>
  <c r="AL187" i="20"/>
  <c r="AL185" i="20"/>
  <c r="S183" i="20"/>
  <c r="AK190" i="20"/>
  <c r="AK188" i="20"/>
  <c r="AK186" i="20"/>
  <c r="AK184" i="20"/>
  <c r="AA180" i="20"/>
  <c r="AS74" i="20"/>
  <c r="AR189" i="20"/>
  <c r="AS72" i="20"/>
  <c r="AR187" i="20"/>
  <c r="AS70" i="20"/>
  <c r="AR185" i="20"/>
  <c r="AI183" i="20"/>
  <c r="V178" i="20"/>
  <c r="S189" i="20"/>
  <c r="S187" i="20"/>
  <c r="S185" i="20"/>
  <c r="AD181" i="20"/>
  <c r="Z190" i="20"/>
  <c r="Z188" i="20"/>
  <c r="Z186" i="20"/>
  <c r="Z184" i="20"/>
  <c r="AB179" i="20"/>
  <c r="AG189" i="20"/>
  <c r="AG187" i="20"/>
  <c r="AG185" i="20"/>
  <c r="AJ182" i="20"/>
  <c r="AN190" i="20"/>
  <c r="AN188" i="20"/>
  <c r="AN186" i="20"/>
  <c r="AN55" i="20" s="1"/>
  <c r="AN184" i="20"/>
  <c r="AI180" i="20"/>
  <c r="AM189" i="20"/>
  <c r="AM187" i="20"/>
  <c r="AM185" i="20"/>
  <c r="T183" i="20"/>
  <c r="R184" i="20"/>
  <c r="R182" i="20"/>
  <c r="R180" i="20"/>
  <c r="R178" i="20"/>
  <c r="Q182" i="20"/>
  <c r="Q180" i="20"/>
  <c r="Q178" i="20"/>
  <c r="X182" i="20"/>
  <c r="X180" i="20"/>
  <c r="X178" i="20"/>
  <c r="AE182" i="20"/>
  <c r="AE180" i="20"/>
  <c r="AE178" i="20"/>
  <c r="AK182" i="20"/>
  <c r="AK180" i="20"/>
  <c r="AK178" i="20"/>
  <c r="AL137" i="19"/>
  <c r="AL188" i="19"/>
  <c r="AL57" i="19" s="1"/>
  <c r="AB132" i="19"/>
  <c r="AB183" i="19"/>
  <c r="AB52" i="19" s="1"/>
  <c r="S127" i="19"/>
  <c r="S178" i="19"/>
  <c r="N135" i="19"/>
  <c r="N186" i="19"/>
  <c r="AJ129" i="19"/>
  <c r="AJ180" i="19"/>
  <c r="AJ49" i="19" s="1"/>
  <c r="AI137" i="19"/>
  <c r="AI188" i="19"/>
  <c r="AI57" i="19" s="1"/>
  <c r="V132" i="19"/>
  <c r="V183" i="19"/>
  <c r="AD139" i="19"/>
  <c r="AD190" i="19"/>
  <c r="T134" i="19"/>
  <c r="T185" i="19"/>
  <c r="T54" i="19" s="1"/>
  <c r="AQ128" i="19"/>
  <c r="AQ179" i="19"/>
  <c r="AQ48" i="19" s="1"/>
  <c r="S136" i="19"/>
  <c r="S187" i="19"/>
  <c r="AL130" i="19"/>
  <c r="AL181" i="19"/>
  <c r="N138" i="19"/>
  <c r="N189" i="19"/>
  <c r="AJ132" i="19"/>
  <c r="AJ183" i="19"/>
  <c r="AJ52" i="19" s="1"/>
  <c r="AA127" i="19"/>
  <c r="AA178" i="19"/>
  <c r="V135" i="19"/>
  <c r="V186" i="19"/>
  <c r="AS65" i="19"/>
  <c r="AR129" i="19"/>
  <c r="AR180" i="19"/>
  <c r="AR49" i="19" s="1"/>
  <c r="AQ137" i="19"/>
  <c r="AQ188" i="19"/>
  <c r="AD132" i="19"/>
  <c r="AD183" i="19"/>
  <c r="T127" i="19"/>
  <c r="T178" i="19"/>
  <c r="R138" i="19"/>
  <c r="R189" i="19"/>
  <c r="R136" i="19"/>
  <c r="R187" i="19"/>
  <c r="R134" i="19"/>
  <c r="R185" i="19"/>
  <c r="R132" i="19"/>
  <c r="R183" i="19"/>
  <c r="R130" i="19"/>
  <c r="R181" i="19"/>
  <c r="R128" i="19"/>
  <c r="R179" i="19"/>
  <c r="Q139" i="19"/>
  <c r="Q190" i="19"/>
  <c r="Q137" i="19"/>
  <c r="Q188" i="19"/>
  <c r="Q135" i="19"/>
  <c r="Q186" i="19"/>
  <c r="Q133" i="19"/>
  <c r="Q184" i="19"/>
  <c r="Q131" i="19"/>
  <c r="Q182" i="19"/>
  <c r="Q129" i="19"/>
  <c r="Q180" i="19"/>
  <c r="Q127" i="19"/>
  <c r="Q178" i="19"/>
  <c r="P138" i="19"/>
  <c r="P189" i="19"/>
  <c r="P136" i="19"/>
  <c r="P187" i="19"/>
  <c r="P134" i="19"/>
  <c r="P185" i="19"/>
  <c r="P132" i="19"/>
  <c r="P183" i="19"/>
  <c r="P130" i="19"/>
  <c r="P181" i="19"/>
  <c r="P128" i="19"/>
  <c r="P179" i="19"/>
  <c r="O139" i="19"/>
  <c r="O190" i="19"/>
  <c r="O137" i="19"/>
  <c r="O188" i="19"/>
  <c r="O135" i="19"/>
  <c r="O186" i="19"/>
  <c r="O133" i="19"/>
  <c r="O184" i="19"/>
  <c r="O131" i="19"/>
  <c r="O182" i="19"/>
  <c r="O129" i="19"/>
  <c r="O180" i="19"/>
  <c r="O127" i="19"/>
  <c r="O178" i="19"/>
  <c r="M138" i="19"/>
  <c r="M189" i="19"/>
  <c r="M136" i="19"/>
  <c r="M187" i="19"/>
  <c r="M134" i="19"/>
  <c r="M185" i="19"/>
  <c r="M132" i="19"/>
  <c r="M183" i="19"/>
  <c r="M130" i="19"/>
  <c r="M181" i="19"/>
  <c r="M128" i="19"/>
  <c r="M179" i="19"/>
  <c r="AB188" i="18"/>
  <c r="S183" i="18"/>
  <c r="AA190" i="18"/>
  <c r="N185" i="18"/>
  <c r="AJ179" i="18"/>
  <c r="AI187" i="18"/>
  <c r="V182" i="18"/>
  <c r="T190" i="18"/>
  <c r="AQ184" i="18"/>
  <c r="AD179" i="18"/>
  <c r="AB187" i="18"/>
  <c r="S182" i="18"/>
  <c r="N190" i="18"/>
  <c r="N59" i="18" s="1"/>
  <c r="AJ184" i="18"/>
  <c r="AA179" i="18"/>
  <c r="V187" i="18"/>
  <c r="AS66" i="18"/>
  <c r="AR181" i="18"/>
  <c r="T189" i="18"/>
  <c r="AQ183" i="18"/>
  <c r="AD178" i="18"/>
  <c r="R189" i="18"/>
  <c r="R187" i="18"/>
  <c r="R185" i="18"/>
  <c r="R183" i="18"/>
  <c r="R181" i="18"/>
  <c r="R179" i="18"/>
  <c r="Q190" i="18"/>
  <c r="Q188" i="18"/>
  <c r="Q57" i="18" s="1"/>
  <c r="Q186" i="18"/>
  <c r="Q184" i="18"/>
  <c r="Q182" i="18"/>
  <c r="Q180" i="18"/>
  <c r="Q178" i="18"/>
  <c r="P189" i="18"/>
  <c r="P187" i="18"/>
  <c r="P185" i="18"/>
  <c r="P54" i="18" s="1"/>
  <c r="P183" i="18"/>
  <c r="P181" i="18"/>
  <c r="P179" i="18"/>
  <c r="O190" i="18"/>
  <c r="O59" i="18" s="1"/>
  <c r="O188" i="18"/>
  <c r="O186" i="18"/>
  <c r="O184" i="18"/>
  <c r="O182" i="18"/>
  <c r="O180" i="18"/>
  <c r="O178" i="18"/>
  <c r="M189" i="18"/>
  <c r="M187" i="18"/>
  <c r="M56" i="18" s="1"/>
  <c r="M185" i="18"/>
  <c r="M183" i="18"/>
  <c r="M181" i="18"/>
  <c r="M179" i="18"/>
  <c r="AB189" i="17"/>
  <c r="AI190" i="17"/>
  <c r="AQ187" i="17"/>
  <c r="AJ189" i="17"/>
  <c r="S187" i="17"/>
  <c r="AH190" i="17"/>
  <c r="AH59" i="17" s="1"/>
  <c r="AH188" i="17"/>
  <c r="AH186" i="17"/>
  <c r="AG190" i="17"/>
  <c r="AG188" i="17"/>
  <c r="AG186" i="17"/>
  <c r="AF190" i="17"/>
  <c r="AF59" i="17" s="1"/>
  <c r="AF188" i="17"/>
  <c r="AF186" i="17"/>
  <c r="AE190" i="17"/>
  <c r="AE188" i="17"/>
  <c r="AE186" i="17"/>
  <c r="AD188" i="17"/>
  <c r="AD186" i="17"/>
  <c r="AC190" i="17"/>
  <c r="AC59" i="17" s="1"/>
  <c r="AC188" i="17"/>
  <c r="AC186" i="17"/>
  <c r="AB188" i="17"/>
  <c r="AB186" i="17"/>
  <c r="V185" i="17"/>
  <c r="V132" i="17"/>
  <c r="V183" i="17"/>
  <c r="V130" i="17"/>
  <c r="V181" i="17"/>
  <c r="V128" i="17"/>
  <c r="V179" i="17"/>
  <c r="U185" i="17"/>
  <c r="U132" i="17"/>
  <c r="U183" i="17"/>
  <c r="U130" i="17"/>
  <c r="U181" i="17"/>
  <c r="U128" i="17"/>
  <c r="U179" i="17"/>
  <c r="T185" i="17"/>
  <c r="T132" i="17"/>
  <c r="T183" i="17"/>
  <c r="T130" i="17"/>
  <c r="T181" i="17"/>
  <c r="T128" i="17"/>
  <c r="T179" i="17"/>
  <c r="S185" i="17"/>
  <c r="S132" i="17"/>
  <c r="S183" i="17"/>
  <c r="S130" i="17"/>
  <c r="S181" i="17"/>
  <c r="S128" i="17"/>
  <c r="S179" i="17"/>
  <c r="R185" i="17"/>
  <c r="R132" i="17"/>
  <c r="R183" i="17"/>
  <c r="R130" i="17"/>
  <c r="R181" i="17"/>
  <c r="R128" i="17"/>
  <c r="R179" i="17"/>
  <c r="Q185" i="17"/>
  <c r="Q132" i="17"/>
  <c r="Q183" i="17"/>
  <c r="Q130" i="17"/>
  <c r="Q181" i="17"/>
  <c r="Q128" i="17"/>
  <c r="Q179" i="17"/>
  <c r="X185" i="17"/>
  <c r="X132" i="17"/>
  <c r="X183" i="17"/>
  <c r="X130" i="17"/>
  <c r="X181" i="17"/>
  <c r="X128" i="17"/>
  <c r="X179" i="17"/>
  <c r="AE133" i="16"/>
  <c r="AE184" i="16"/>
  <c r="W131" i="16"/>
  <c r="W182" i="16"/>
  <c r="O178" i="16"/>
  <c r="O127" i="16"/>
  <c r="AE136" i="16"/>
  <c r="AE187" i="16"/>
  <c r="W132" i="16"/>
  <c r="W183" i="16"/>
  <c r="O128" i="16"/>
  <c r="O179" i="16"/>
  <c r="AD139" i="16"/>
  <c r="AD190" i="16"/>
  <c r="AD188" i="16"/>
  <c r="AD137" i="16"/>
  <c r="AD132" i="16"/>
  <c r="AD37" i="16" s="1"/>
  <c r="AD183" i="16"/>
  <c r="AD181" i="16"/>
  <c r="AD130" i="16"/>
  <c r="AD179" i="16"/>
  <c r="AD128" i="16"/>
  <c r="AD33" i="16" s="1"/>
  <c r="AC190" i="16"/>
  <c r="AC139" i="16"/>
  <c r="AC188" i="16"/>
  <c r="AC137" i="16"/>
  <c r="AC183" i="16"/>
  <c r="AC132" i="16"/>
  <c r="AC130" i="16"/>
  <c r="AC181" i="16"/>
  <c r="AC179" i="16"/>
  <c r="AC128" i="16"/>
  <c r="AC33" i="16" s="1"/>
  <c r="AB190" i="16"/>
  <c r="AB139" i="16"/>
  <c r="T184" i="16"/>
  <c r="T133" i="16"/>
  <c r="AB130" i="16"/>
  <c r="AB181" i="16"/>
  <c r="AI133" i="16"/>
  <c r="AI38" i="16" s="1"/>
  <c r="AI184" i="16"/>
  <c r="AI131" i="16"/>
  <c r="AI36" i="16" s="1"/>
  <c r="AI182" i="16"/>
  <c r="AH136" i="16"/>
  <c r="AH187" i="16"/>
  <c r="AH133" i="16"/>
  <c r="AH38" i="16" s="1"/>
  <c r="AH184" i="16"/>
  <c r="AH182" i="16"/>
  <c r="AH131" i="16"/>
  <c r="AH36" i="16" s="1"/>
  <c r="AG136" i="16"/>
  <c r="AG187" i="16"/>
  <c r="AG184" i="16"/>
  <c r="AG133" i="16"/>
  <c r="AG131" i="16"/>
  <c r="AG182" i="16"/>
  <c r="AG129" i="16"/>
  <c r="AG180" i="16"/>
  <c r="AF187" i="16"/>
  <c r="AF136" i="16"/>
  <c r="AF184" i="16"/>
  <c r="AF133" i="16"/>
  <c r="AF38" i="16" s="1"/>
  <c r="AF131" i="16"/>
  <c r="AF36" i="16" s="1"/>
  <c r="AF182" i="16"/>
  <c r="AF129" i="16"/>
  <c r="AF34" i="16" s="1"/>
  <c r="AF180" i="16"/>
  <c r="W189" i="15"/>
  <c r="AM190" i="15"/>
  <c r="T184" i="15"/>
  <c r="O188" i="15"/>
  <c r="AD190" i="15"/>
  <c r="AD188" i="15"/>
  <c r="AD186" i="15"/>
  <c r="R184" i="15"/>
  <c r="N179" i="15"/>
  <c r="U189" i="15"/>
  <c r="U187" i="15"/>
  <c r="U185" i="15"/>
  <c r="AS65" i="15"/>
  <c r="AR180" i="15"/>
  <c r="T190" i="15"/>
  <c r="T188" i="15"/>
  <c r="T186" i="15"/>
  <c r="AD183" i="15"/>
  <c r="T178" i="15"/>
  <c r="S189" i="15"/>
  <c r="S187" i="15"/>
  <c r="S185" i="15"/>
  <c r="AL180" i="15"/>
  <c r="R190" i="15"/>
  <c r="R188" i="15"/>
  <c r="R186" i="15"/>
  <c r="W183" i="15"/>
  <c r="N178" i="15"/>
  <c r="Q189" i="15"/>
  <c r="Q187" i="15"/>
  <c r="Q185" i="15"/>
  <c r="AE180" i="15"/>
  <c r="AN189" i="15"/>
  <c r="AN187" i="15"/>
  <c r="AN185" i="15"/>
  <c r="AD182" i="15"/>
  <c r="AA184" i="15"/>
  <c r="AA182" i="15"/>
  <c r="AA180" i="15"/>
  <c r="AA178" i="15"/>
  <c r="AP181" i="15"/>
  <c r="AP179" i="15"/>
  <c r="AO184" i="15"/>
  <c r="AO182" i="15"/>
  <c r="AO180" i="15"/>
  <c r="AO178" i="15"/>
  <c r="AN183" i="15"/>
  <c r="AN181" i="15"/>
  <c r="AN179" i="15"/>
  <c r="AK184" i="15"/>
  <c r="AK182" i="15"/>
  <c r="AK180" i="15"/>
  <c r="AK178" i="15"/>
  <c r="AL188" i="14"/>
  <c r="AB181" i="14"/>
  <c r="AB179" i="14"/>
  <c r="N186" i="14"/>
  <c r="AJ180" i="14"/>
  <c r="AE188" i="14"/>
  <c r="V183" i="14"/>
  <c r="AD190" i="14"/>
  <c r="T185" i="14"/>
  <c r="AM179" i="14"/>
  <c r="O187" i="14"/>
  <c r="AL181" i="14"/>
  <c r="AL50" i="14" s="1"/>
  <c r="N189" i="14"/>
  <c r="AJ183" i="14"/>
  <c r="W178" i="14"/>
  <c r="V186" i="14"/>
  <c r="AS65" i="14"/>
  <c r="AR180" i="14"/>
  <c r="AM188" i="14"/>
  <c r="AD183" i="14"/>
  <c r="AD52" i="14" s="1"/>
  <c r="T178" i="14"/>
  <c r="S189" i="14"/>
  <c r="S187" i="14"/>
  <c r="S185" i="14"/>
  <c r="S183" i="14"/>
  <c r="S181" i="14"/>
  <c r="S179" i="14"/>
  <c r="R190" i="14"/>
  <c r="R188" i="14"/>
  <c r="R186" i="14"/>
  <c r="R184" i="14"/>
  <c r="R182" i="14"/>
  <c r="R180" i="14"/>
  <c r="R178" i="14"/>
  <c r="Q189" i="14"/>
  <c r="Q187" i="14"/>
  <c r="Q185" i="14"/>
  <c r="Q183" i="14"/>
  <c r="Q181" i="14"/>
  <c r="Q179" i="14"/>
  <c r="P190" i="14"/>
  <c r="P188" i="14"/>
  <c r="P186" i="14"/>
  <c r="P184" i="14"/>
  <c r="P182" i="14"/>
  <c r="P180" i="14"/>
  <c r="P178" i="14"/>
  <c r="M189" i="14"/>
  <c r="M187" i="14"/>
  <c r="M185" i="14"/>
  <c r="M183" i="14"/>
  <c r="M181" i="14"/>
  <c r="M179" i="14"/>
  <c r="O138" i="13"/>
  <c r="O189" i="13"/>
  <c r="AL130" i="13"/>
  <c r="W129" i="13"/>
  <c r="AD54" i="13"/>
  <c r="T129" i="13"/>
  <c r="T180" i="13"/>
  <c r="O188" i="13"/>
  <c r="O137" i="13"/>
  <c r="N180" i="13"/>
  <c r="N129" i="13"/>
  <c r="AM58" i="13"/>
  <c r="T179" i="13"/>
  <c r="T128" i="13"/>
  <c r="AA56" i="13"/>
  <c r="AA130" i="13"/>
  <c r="AA128" i="13"/>
  <c r="Z129" i="13"/>
  <c r="Z127" i="13"/>
  <c r="Y130" i="13"/>
  <c r="Y128" i="13"/>
  <c r="X129" i="13"/>
  <c r="X127" i="13"/>
  <c r="U189" i="13"/>
  <c r="U138" i="13"/>
  <c r="U136" i="13"/>
  <c r="U187" i="13"/>
  <c r="U134" i="13"/>
  <c r="U185" i="13"/>
  <c r="U54" i="13" s="1"/>
  <c r="U132" i="13"/>
  <c r="U183" i="13"/>
  <c r="U130" i="13"/>
  <c r="U181" i="13"/>
  <c r="U128" i="13"/>
  <c r="U179" i="13"/>
  <c r="AD186" i="12"/>
  <c r="AG190" i="12"/>
  <c r="AA179" i="12"/>
  <c r="S181" i="12"/>
  <c r="AI182" i="12"/>
  <c r="Q184" i="12"/>
  <c r="AN185" i="12"/>
  <c r="AN54" i="12" s="1"/>
  <c r="V188" i="12"/>
  <c r="V57" i="12" s="1"/>
  <c r="O190" i="12"/>
  <c r="AO190" i="12"/>
  <c r="S188" i="12"/>
  <c r="AN183" i="12"/>
  <c r="Q178" i="12"/>
  <c r="AE188" i="12"/>
  <c r="Y184" i="12"/>
  <c r="Y53" i="12" s="1"/>
  <c r="AQ178" i="12"/>
  <c r="AD188" i="12"/>
  <c r="AD57" i="12" s="1"/>
  <c r="X184" i="12"/>
  <c r="AO178" i="12"/>
  <c r="AA188" i="12"/>
  <c r="S184" i="12"/>
  <c r="AI178" i="12"/>
  <c r="AI188" i="12"/>
  <c r="AI57" i="12" s="1"/>
  <c r="AG184" i="12"/>
  <c r="AG53" i="12" s="1"/>
  <c r="X179" i="12"/>
  <c r="X48" i="12" s="1"/>
  <c r="AE187" i="12"/>
  <c r="AE185" i="12"/>
  <c r="AE183" i="12"/>
  <c r="AE181" i="12"/>
  <c r="AE179" i="12"/>
  <c r="V185" i="12"/>
  <c r="V54" i="12" s="1"/>
  <c r="V183" i="12"/>
  <c r="V52" i="12" s="1"/>
  <c r="V181" i="12"/>
  <c r="V179" i="12"/>
  <c r="M189" i="12"/>
  <c r="M187" i="12"/>
  <c r="M185" i="12"/>
  <c r="M183" i="12"/>
  <c r="M181" i="12"/>
  <c r="M50" i="12" s="1"/>
  <c r="M179" i="12"/>
  <c r="M48" i="12" s="1"/>
  <c r="AJ188" i="12"/>
  <c r="AJ57" i="12" s="1"/>
  <c r="AJ186" i="12"/>
  <c r="AJ184" i="12"/>
  <c r="AJ182" i="12"/>
  <c r="AJ180" i="12"/>
  <c r="AJ178" i="12"/>
  <c r="AH189" i="12"/>
  <c r="AH58" i="12" s="1"/>
  <c r="AH187" i="12"/>
  <c r="AH56" i="12" s="1"/>
  <c r="AH185" i="12"/>
  <c r="AH54" i="12" s="1"/>
  <c r="AH183" i="12"/>
  <c r="AH181" i="12"/>
  <c r="AH179" i="12"/>
  <c r="AA190" i="11"/>
  <c r="S188" i="11"/>
  <c r="Q186" i="11"/>
  <c r="AQ186" i="11"/>
  <c r="AO187" i="11"/>
  <c r="AO56" i="11" s="1"/>
  <c r="AI188" i="11"/>
  <c r="AI57" i="11" s="1"/>
  <c r="AG187" i="11"/>
  <c r="U185" i="11"/>
  <c r="R185" i="11"/>
  <c r="AF189" i="11"/>
  <c r="AF187" i="11"/>
  <c r="AC185" i="11"/>
  <c r="Z180" i="11"/>
  <c r="AM189" i="11"/>
  <c r="AM58" i="11" s="1"/>
  <c r="AM187" i="11"/>
  <c r="AL185" i="11"/>
  <c r="O181" i="11"/>
  <c r="N190" i="11"/>
  <c r="N188" i="11"/>
  <c r="N186" i="11"/>
  <c r="AF181" i="11"/>
  <c r="AF50" i="11" s="1"/>
  <c r="U190" i="11"/>
  <c r="U188" i="11"/>
  <c r="U186" i="11"/>
  <c r="R182" i="11"/>
  <c r="AJ190" i="11"/>
  <c r="AJ188" i="11"/>
  <c r="AJ186" i="11"/>
  <c r="Z183" i="11"/>
  <c r="Z52" i="11" s="1"/>
  <c r="P178" i="11"/>
  <c r="R189" i="11"/>
  <c r="R187" i="11"/>
  <c r="AF184" i="11"/>
  <c r="AF53" i="11" s="1"/>
  <c r="W179" i="11"/>
  <c r="N184" i="11"/>
  <c r="N182" i="11"/>
  <c r="N180" i="11"/>
  <c r="N178" i="11"/>
  <c r="U183" i="11"/>
  <c r="U181" i="11"/>
  <c r="U179" i="11"/>
  <c r="AB184" i="11"/>
  <c r="AB182" i="11"/>
  <c r="AB180" i="11"/>
  <c r="AB178" i="11"/>
  <c r="AB47" i="11" s="1"/>
  <c r="AQ183" i="11"/>
  <c r="AQ52" i="11" s="1"/>
  <c r="AQ181" i="11"/>
  <c r="AQ179" i="11"/>
  <c r="AO185" i="11"/>
  <c r="AO183" i="11"/>
  <c r="AO181" i="11"/>
  <c r="AO179" i="11"/>
  <c r="AE181" i="10"/>
  <c r="AN180" i="10"/>
  <c r="AN182" i="10"/>
  <c r="AE187" i="10"/>
  <c r="P188" i="10"/>
  <c r="AM182" i="10"/>
  <c r="X189" i="10"/>
  <c r="O184" i="10"/>
  <c r="AF190" i="10"/>
  <c r="W185" i="10"/>
  <c r="W54" i="10" s="1"/>
  <c r="AF179" i="10"/>
  <c r="AE186" i="10"/>
  <c r="R181" i="10"/>
  <c r="AM187" i="10"/>
  <c r="Z182" i="10"/>
  <c r="AP188" i="10"/>
  <c r="AF183" i="10"/>
  <c r="AD190" i="10"/>
  <c r="AD188" i="10"/>
  <c r="AD186" i="10"/>
  <c r="AD184" i="10"/>
  <c r="AD182" i="10"/>
  <c r="AD180" i="10"/>
  <c r="U190" i="10"/>
  <c r="U188" i="10"/>
  <c r="U186" i="10"/>
  <c r="U184" i="10"/>
  <c r="U182" i="10"/>
  <c r="R180" i="10"/>
  <c r="T190" i="10"/>
  <c r="T188" i="10"/>
  <c r="T186" i="10"/>
  <c r="T184" i="10"/>
  <c r="T182" i="10"/>
  <c r="P180" i="10"/>
  <c r="S190" i="10"/>
  <c r="S188" i="10"/>
  <c r="S186" i="10"/>
  <c r="S184" i="10"/>
  <c r="S182" i="10"/>
  <c r="O180" i="10"/>
  <c r="Q190" i="10"/>
  <c r="Q188" i="10"/>
  <c r="Q186" i="10"/>
  <c r="Q184" i="10"/>
  <c r="Q182" i="10"/>
  <c r="M180" i="10"/>
  <c r="N178" i="10"/>
  <c r="T179" i="10"/>
  <c r="AH179" i="10"/>
  <c r="Q180" i="10"/>
  <c r="Q178" i="10"/>
  <c r="AF131" i="9"/>
  <c r="AF182" i="9"/>
  <c r="AF51" i="9" s="1"/>
  <c r="P134" i="9"/>
  <c r="P185" i="9"/>
  <c r="P133" i="9"/>
  <c r="P38" i="9" s="1"/>
  <c r="P184" i="9"/>
  <c r="AN130" i="9"/>
  <c r="AN181" i="9"/>
  <c r="X138" i="9"/>
  <c r="X189" i="9"/>
  <c r="X58" i="9" s="1"/>
  <c r="AN135" i="9"/>
  <c r="AN186" i="9"/>
  <c r="O139" i="9"/>
  <c r="O190" i="9"/>
  <c r="O137" i="9"/>
  <c r="O188" i="9"/>
  <c r="O135" i="9"/>
  <c r="O186" i="9"/>
  <c r="O55" i="9" s="1"/>
  <c r="O133" i="9"/>
  <c r="O184" i="9"/>
  <c r="O131" i="9"/>
  <c r="O182" i="9"/>
  <c r="O129" i="9"/>
  <c r="O180" i="9"/>
  <c r="O49" i="9" s="1"/>
  <c r="O127" i="9"/>
  <c r="O178" i="9"/>
  <c r="N138" i="9"/>
  <c r="N189" i="9"/>
  <c r="N136" i="9"/>
  <c r="N187" i="9"/>
  <c r="N134" i="9"/>
  <c r="N185" i="9"/>
  <c r="N132" i="9"/>
  <c r="N183" i="9"/>
  <c r="N130" i="9"/>
  <c r="N181" i="9"/>
  <c r="N128" i="9"/>
  <c r="N179" i="9"/>
  <c r="M139" i="9"/>
  <c r="M190" i="9"/>
  <c r="M137" i="9"/>
  <c r="M188" i="9"/>
  <c r="M135" i="9"/>
  <c r="M186" i="9"/>
  <c r="M133" i="9"/>
  <c r="M38" i="9" s="1"/>
  <c r="M184" i="9"/>
  <c r="M131" i="9"/>
  <c r="M36" i="9" s="1"/>
  <c r="M182" i="9"/>
  <c r="M129" i="9"/>
  <c r="M34" i="9" s="1"/>
  <c r="M180" i="9"/>
  <c r="M49" i="9" s="1"/>
  <c r="M127" i="9"/>
  <c r="M32" i="9" s="1"/>
  <c r="M178" i="9"/>
  <c r="T138" i="9"/>
  <c r="T189" i="9"/>
  <c r="T136" i="9"/>
  <c r="T187" i="9"/>
  <c r="T134" i="9"/>
  <c r="T185" i="9"/>
  <c r="T132" i="9"/>
  <c r="T183" i="9"/>
  <c r="T130" i="9"/>
  <c r="T181" i="9"/>
  <c r="T128" i="9"/>
  <c r="T179" i="9"/>
  <c r="S139" i="9"/>
  <c r="S190" i="9"/>
  <c r="S59" i="9" s="1"/>
  <c r="S137" i="9"/>
  <c r="S188" i="9"/>
  <c r="S135" i="9"/>
  <c r="S186" i="9"/>
  <c r="S133" i="9"/>
  <c r="S38" i="9" s="1"/>
  <c r="S184" i="9"/>
  <c r="S131" i="9"/>
  <c r="S36" i="9" s="1"/>
  <c r="S182" i="9"/>
  <c r="S51" i="9" s="1"/>
  <c r="S129" i="9"/>
  <c r="S34" i="9" s="1"/>
  <c r="S180" i="9"/>
  <c r="S127" i="9"/>
  <c r="S32" i="9" s="1"/>
  <c r="S178" i="9"/>
  <c r="R138" i="9"/>
  <c r="R189" i="9"/>
  <c r="R136" i="9"/>
  <c r="R187" i="9"/>
  <c r="R134" i="9"/>
  <c r="R185" i="9"/>
  <c r="R132" i="9"/>
  <c r="R183" i="9"/>
  <c r="R130" i="9"/>
  <c r="R35" i="9" s="1"/>
  <c r="R181" i="9"/>
  <c r="R128" i="9"/>
  <c r="R179" i="9"/>
  <c r="Q139" i="9"/>
  <c r="Q190" i="9"/>
  <c r="Q137" i="9"/>
  <c r="Q188" i="9"/>
  <c r="Q135" i="9"/>
  <c r="Q186" i="9"/>
  <c r="Q133" i="9"/>
  <c r="Q184" i="9"/>
  <c r="Q131" i="9"/>
  <c r="Q182" i="9"/>
  <c r="Q129" i="9"/>
  <c r="Q180" i="9"/>
  <c r="Q127" i="9"/>
  <c r="Q178" i="9"/>
  <c r="AM44" i="8"/>
  <c r="AM59" i="8"/>
  <c r="AM57" i="8"/>
  <c r="AE55" i="8"/>
  <c r="V59" i="8"/>
  <c r="AB58" i="8"/>
  <c r="Z56" i="8"/>
  <c r="X38" i="8"/>
  <c r="X53" i="8"/>
  <c r="AP59" i="8"/>
  <c r="AH40" i="8"/>
  <c r="AH55" i="8"/>
  <c r="AG59" i="8"/>
  <c r="S52" i="8"/>
  <c r="S48" i="8"/>
  <c r="W38" i="8"/>
  <c r="W53" i="8"/>
  <c r="W36" i="8"/>
  <c r="W34" i="8"/>
  <c r="W49" i="8"/>
  <c r="W32" i="8"/>
  <c r="W47" i="8"/>
  <c r="N52" i="8"/>
  <c r="N50" i="8"/>
  <c r="N48" i="8"/>
  <c r="AK40" i="8"/>
  <c r="AB53" i="8"/>
  <c r="AB51" i="8"/>
  <c r="AB34" i="8"/>
  <c r="AB49" i="8"/>
  <c r="AB47" i="8"/>
  <c r="AA189" i="7"/>
  <c r="AA187" i="7"/>
  <c r="AA56" i="7" s="1"/>
  <c r="AA185" i="7"/>
  <c r="AA37" i="7"/>
  <c r="AA183" i="7"/>
  <c r="AA35" i="7"/>
  <c r="AA181" i="7"/>
  <c r="AA33" i="7"/>
  <c r="AA179" i="7"/>
  <c r="AH189" i="7"/>
  <c r="AH187" i="7"/>
  <c r="AH185" i="7"/>
  <c r="AO189" i="7"/>
  <c r="AO187" i="7"/>
  <c r="AO185" i="7"/>
  <c r="P190" i="7"/>
  <c r="P188" i="7"/>
  <c r="P186" i="7"/>
  <c r="P38" i="7"/>
  <c r="P184" i="7"/>
  <c r="P53" i="7" s="1"/>
  <c r="P36" i="7"/>
  <c r="P182" i="7"/>
  <c r="P34" i="7"/>
  <c r="P180" i="7"/>
  <c r="W190" i="7"/>
  <c r="W188" i="7"/>
  <c r="W57" i="7" s="1"/>
  <c r="W186" i="7"/>
  <c r="W38" i="7"/>
  <c r="W184" i="7"/>
  <c r="W36" i="7"/>
  <c r="W182" i="7"/>
  <c r="W34" i="7"/>
  <c r="W180" i="7"/>
  <c r="W49" i="7" s="1"/>
  <c r="AD190" i="7"/>
  <c r="AD188" i="7"/>
  <c r="AD186" i="7"/>
  <c r="AD184" i="7"/>
  <c r="AD182" i="7"/>
  <c r="AD180" i="7"/>
  <c r="AK190" i="7"/>
  <c r="AK188" i="7"/>
  <c r="AK186" i="7"/>
  <c r="M32" i="7"/>
  <c r="M178" i="7"/>
  <c r="T189" i="7"/>
  <c r="T187" i="7"/>
  <c r="T185" i="7"/>
  <c r="T54" i="7" s="1"/>
  <c r="T37" i="7"/>
  <c r="T183" i="7"/>
  <c r="T181" i="7"/>
  <c r="T179" i="7"/>
  <c r="T48" i="7" s="1"/>
  <c r="V178" i="7"/>
  <c r="V47" i="7" s="1"/>
  <c r="X178" i="7"/>
  <c r="AC127" i="6"/>
  <c r="AC178" i="6"/>
  <c r="AC183" i="6"/>
  <c r="AC132" i="6"/>
  <c r="U179" i="6"/>
  <c r="U128" i="6"/>
  <c r="W133" i="6"/>
  <c r="W184" i="6"/>
  <c r="W131" i="6"/>
  <c r="W182" i="6"/>
  <c r="W129" i="6"/>
  <c r="W34" i="6" s="1"/>
  <c r="W180" i="6"/>
  <c r="W127" i="6"/>
  <c r="W32" i="6" s="1"/>
  <c r="W178" i="6"/>
  <c r="V183" i="6"/>
  <c r="V132" i="6"/>
  <c r="V130" i="6"/>
  <c r="V181" i="6"/>
  <c r="V179" i="6"/>
  <c r="V128" i="6"/>
  <c r="AB184" i="6"/>
  <c r="AB133" i="6"/>
  <c r="AB131" i="6"/>
  <c r="AB182" i="6"/>
  <c r="AB180" i="6"/>
  <c r="AB129" i="6"/>
  <c r="AB34" i="6" s="1"/>
  <c r="AB127" i="6"/>
  <c r="AB32" i="6" s="1"/>
  <c r="AB178" i="6"/>
  <c r="AA132" i="6"/>
  <c r="AA183" i="6"/>
  <c r="AA130" i="6"/>
  <c r="AA181" i="6"/>
  <c r="AA128" i="6"/>
  <c r="AA179" i="6"/>
  <c r="Z184" i="6"/>
  <c r="Z133" i="6"/>
  <c r="Z131" i="6"/>
  <c r="Z182" i="6"/>
  <c r="Z180" i="6"/>
  <c r="Z129" i="6"/>
  <c r="Z127" i="6"/>
  <c r="Z178" i="6"/>
  <c r="Y183" i="6"/>
  <c r="Y132" i="6"/>
  <c r="Y130" i="6"/>
  <c r="Y181" i="6"/>
  <c r="Y128" i="6"/>
  <c r="Y179" i="6"/>
  <c r="X133" i="6"/>
  <c r="X184" i="6"/>
  <c r="X131" i="6"/>
  <c r="X182" i="6"/>
  <c r="X129" i="6"/>
  <c r="X34" i="6" s="1"/>
  <c r="X180" i="6"/>
  <c r="X127" i="6"/>
  <c r="X32" i="6" s="1"/>
  <c r="X178" i="6"/>
  <c r="M138" i="5"/>
  <c r="M189" i="5"/>
  <c r="U186" i="5"/>
  <c r="U55" i="5" s="1"/>
  <c r="U135" i="5"/>
  <c r="AD189" i="5"/>
  <c r="AD138" i="5"/>
  <c r="AD187" i="5"/>
  <c r="AD136" i="5"/>
  <c r="T184" i="5"/>
  <c r="T133" i="5"/>
  <c r="AQ189" i="5"/>
  <c r="AQ138" i="5"/>
  <c r="AQ136" i="5"/>
  <c r="AQ187" i="5"/>
  <c r="AO138" i="5"/>
  <c r="AO189" i="5"/>
  <c r="AO187" i="5"/>
  <c r="AO136" i="5"/>
  <c r="T134" i="5"/>
  <c r="T185" i="5"/>
  <c r="S134" i="5"/>
  <c r="S185" i="5"/>
  <c r="S183" i="5"/>
  <c r="S132" i="5"/>
  <c r="S181" i="5"/>
  <c r="S130" i="5"/>
  <c r="S179" i="5"/>
  <c r="S128" i="5"/>
  <c r="S33" i="5" s="1"/>
  <c r="Z183" i="5"/>
  <c r="Z132" i="5"/>
  <c r="Z181" i="5"/>
  <c r="Z130" i="5"/>
  <c r="Z179" i="5"/>
  <c r="Z128" i="5"/>
  <c r="Z33" i="5" s="1"/>
  <c r="AG183" i="5"/>
  <c r="AG132" i="5"/>
  <c r="AG181" i="5"/>
  <c r="AG130" i="5"/>
  <c r="AG179" i="5"/>
  <c r="AG128" i="5"/>
  <c r="AG33" i="5" s="1"/>
  <c r="AN183" i="5"/>
  <c r="AN132" i="5"/>
  <c r="AN181" i="5"/>
  <c r="AN130" i="5"/>
  <c r="AN179" i="5"/>
  <c r="AN128" i="5"/>
  <c r="O186" i="5"/>
  <c r="O135" i="5"/>
  <c r="O184" i="5"/>
  <c r="O133" i="5"/>
  <c r="O180" i="5"/>
  <c r="O129" i="5"/>
  <c r="O34" i="5" s="1"/>
  <c r="O178" i="5"/>
  <c r="O47" i="5" s="1"/>
  <c r="O32" i="5"/>
  <c r="V184" i="5"/>
  <c r="V133" i="5"/>
  <c r="V182" i="5"/>
  <c r="V131" i="5"/>
  <c r="V180" i="5"/>
  <c r="V129" i="5"/>
  <c r="AC184" i="5"/>
  <c r="AC133" i="5"/>
  <c r="AC182" i="5"/>
  <c r="AC51" i="5" s="1"/>
  <c r="AC131" i="5"/>
  <c r="AC180" i="5"/>
  <c r="AC129" i="5"/>
  <c r="AC34" i="5" s="1"/>
  <c r="AB181" i="4"/>
  <c r="AJ189" i="4"/>
  <c r="T185" i="4"/>
  <c r="AS67" i="4"/>
  <c r="AJ180" i="4"/>
  <c r="AB178" i="4"/>
  <c r="AB47" i="4" s="1"/>
  <c r="AQ190" i="4"/>
  <c r="AQ59" i="4" s="1"/>
  <c r="AQ188" i="4"/>
  <c r="AQ186" i="4"/>
  <c r="AP189" i="4"/>
  <c r="AP187" i="4"/>
  <c r="AP56" i="4" s="1"/>
  <c r="AP185" i="4"/>
  <c r="AO190" i="4"/>
  <c r="AO188" i="4"/>
  <c r="AO186" i="4"/>
  <c r="AN189" i="4"/>
  <c r="AN58" i="4" s="1"/>
  <c r="AN187" i="4"/>
  <c r="AN185" i="4"/>
  <c r="AN183" i="4"/>
  <c r="AN181" i="4"/>
  <c r="AN50" i="4" s="1"/>
  <c r="AN179" i="4"/>
  <c r="AM190" i="4"/>
  <c r="AM188" i="4"/>
  <c r="AM186" i="4"/>
  <c r="AM55" i="4" s="1"/>
  <c r="AM184" i="4"/>
  <c r="AM182" i="4"/>
  <c r="AM180" i="4"/>
  <c r="AM178" i="4"/>
  <c r="AM47" i="4" s="1"/>
  <c r="AL189" i="4"/>
  <c r="AL187" i="4"/>
  <c r="AL185" i="4"/>
  <c r="AL183" i="4"/>
  <c r="AL52" i="4" s="1"/>
  <c r="AL181" i="4"/>
  <c r="AL179" i="4"/>
  <c r="AK190" i="4"/>
  <c r="AK188" i="4"/>
  <c r="AK57" i="4" s="1"/>
  <c r="AK186" i="4"/>
  <c r="AK184" i="4"/>
  <c r="AK182" i="4"/>
  <c r="AK180" i="4"/>
  <c r="AK49" i="4" s="1"/>
  <c r="AK178" i="4"/>
  <c r="AA178" i="2"/>
  <c r="AA47" i="2" s="1"/>
  <c r="AO178" i="2"/>
  <c r="P178" i="2"/>
  <c r="P47" i="2" s="1"/>
  <c r="V182" i="2"/>
  <c r="V51" i="2" s="1"/>
  <c r="V178" i="2"/>
  <c r="V47" i="2" s="1"/>
  <c r="U181" i="2"/>
  <c r="U179" i="2"/>
  <c r="AB186" i="2"/>
  <c r="AB184" i="2"/>
  <c r="AB53" i="2" s="1"/>
  <c r="AB182" i="2"/>
  <c r="AB51" i="2" s="1"/>
  <c r="AB178" i="2"/>
  <c r="AB47" i="2" s="1"/>
  <c r="AO181" i="2"/>
  <c r="Z184" i="2"/>
  <c r="Z53" i="2" s="1"/>
  <c r="AI186" i="2"/>
  <c r="AK188" i="2"/>
  <c r="AK190" i="2"/>
  <c r="X182" i="2"/>
  <c r="X51" i="2" s="1"/>
  <c r="N187" i="2"/>
  <c r="N56" i="2" s="1"/>
  <c r="N189" i="2"/>
  <c r="K131" i="19"/>
  <c r="K182" i="19"/>
  <c r="AF35" i="2"/>
  <c r="AF181" i="2"/>
  <c r="AF50" i="2" s="1"/>
  <c r="S184" i="2"/>
  <c r="S53" i="2" s="1"/>
  <c r="AC186" i="2"/>
  <c r="AE188" i="2"/>
  <c r="AE57" i="2" s="1"/>
  <c r="AE190" i="2"/>
  <c r="S181" i="2"/>
  <c r="S50" i="2" s="1"/>
  <c r="AQ183" i="2"/>
  <c r="U186" i="2"/>
  <c r="X188" i="2"/>
  <c r="X190" i="2"/>
  <c r="X59" i="2" s="1"/>
  <c r="Z183" i="2"/>
  <c r="Z52" i="2" s="1"/>
  <c r="AI185" i="2"/>
  <c r="AO187" i="2"/>
  <c r="AO189" i="2"/>
  <c r="AO58" i="2" s="1"/>
  <c r="AO182" i="2"/>
  <c r="AO51" i="2" s="1"/>
  <c r="AH187" i="2"/>
  <c r="Z188" i="2"/>
  <c r="K185" i="20"/>
  <c r="K184" i="20"/>
  <c r="D134" i="11"/>
  <c r="D135" i="11"/>
  <c r="D136" i="11"/>
  <c r="D137" i="11"/>
  <c r="D138" i="11"/>
  <c r="D139" i="11"/>
  <c r="D140" i="11"/>
  <c r="D23" i="11"/>
  <c r="J134" i="21"/>
  <c r="J135" i="21"/>
  <c r="J136" i="21"/>
  <c r="J137" i="21"/>
  <c r="J138" i="21"/>
  <c r="J139" i="21"/>
  <c r="J140" i="21"/>
  <c r="H137" i="14"/>
  <c r="H134" i="14"/>
  <c r="H138" i="14"/>
  <c r="H135" i="14"/>
  <c r="H136" i="14"/>
  <c r="H139" i="14"/>
  <c r="H140" i="14"/>
  <c r="I134" i="14"/>
  <c r="I135" i="14"/>
  <c r="I136" i="14"/>
  <c r="I137" i="14"/>
  <c r="I138" i="14"/>
  <c r="I139" i="14"/>
  <c r="I140" i="14"/>
  <c r="H134" i="9"/>
  <c r="H135" i="9"/>
  <c r="H136" i="9"/>
  <c r="H137" i="9"/>
  <c r="H138" i="9"/>
  <c r="H139" i="9"/>
  <c r="H140" i="9"/>
  <c r="G129" i="4"/>
  <c r="G133" i="4"/>
  <c r="G130" i="4"/>
  <c r="G127" i="4"/>
  <c r="G131" i="4"/>
  <c r="G132" i="4"/>
  <c r="G128" i="4"/>
  <c r="J134" i="19"/>
  <c r="J135" i="19"/>
  <c r="J136" i="19"/>
  <c r="J137" i="19"/>
  <c r="J138" i="19"/>
  <c r="J139" i="19"/>
  <c r="J140" i="19"/>
  <c r="G127" i="19"/>
  <c r="G128" i="19"/>
  <c r="G129" i="19"/>
  <c r="G130" i="19"/>
  <c r="G131" i="19"/>
  <c r="G132" i="19"/>
  <c r="G133" i="19"/>
  <c r="H135" i="15"/>
  <c r="H139" i="15"/>
  <c r="H136" i="15"/>
  <c r="H140" i="15"/>
  <c r="H134" i="15"/>
  <c r="H137" i="15"/>
  <c r="H138" i="15"/>
  <c r="I134" i="15"/>
  <c r="I135" i="15"/>
  <c r="I136" i="15"/>
  <c r="I137" i="15"/>
  <c r="I138" i="15"/>
  <c r="I139" i="15"/>
  <c r="I140" i="15"/>
  <c r="H127" i="10"/>
  <c r="H128" i="10"/>
  <c r="H129" i="10"/>
  <c r="H133" i="10"/>
  <c r="H130" i="10"/>
  <c r="H131" i="10"/>
  <c r="H132" i="10"/>
  <c r="H24" i="10"/>
  <c r="E127" i="2"/>
  <c r="E128" i="2"/>
  <c r="E129" i="2"/>
  <c r="E130" i="2"/>
  <c r="E131" i="2"/>
  <c r="E132" i="2"/>
  <c r="E133" i="2"/>
  <c r="G135" i="2"/>
  <c r="G139" i="2"/>
  <c r="G136" i="2"/>
  <c r="G140" i="2"/>
  <c r="G137" i="2"/>
  <c r="G134" i="2"/>
  <c r="G138" i="2"/>
  <c r="I127" i="17"/>
  <c r="I128" i="17"/>
  <c r="I129" i="17"/>
  <c r="I130" i="17"/>
  <c r="I131" i="17"/>
  <c r="I132" i="17"/>
  <c r="I133" i="17"/>
  <c r="F127" i="8"/>
  <c r="F128" i="8"/>
  <c r="F33" i="8" s="1"/>
  <c r="F129" i="8"/>
  <c r="F130" i="8"/>
  <c r="F131" i="8"/>
  <c r="F132" i="8"/>
  <c r="F133" i="8"/>
  <c r="I127" i="8"/>
  <c r="I128" i="8"/>
  <c r="I129" i="8"/>
  <c r="I34" i="8" s="1"/>
  <c r="I130" i="8"/>
  <c r="I131" i="8"/>
  <c r="I36" i="8" s="1"/>
  <c r="I132" i="8"/>
  <c r="I37" i="8" s="1"/>
  <c r="I133" i="8"/>
  <c r="I38" i="8" s="1"/>
  <c r="I127" i="23"/>
  <c r="I128" i="23"/>
  <c r="I129" i="23"/>
  <c r="I130" i="23"/>
  <c r="I131" i="23"/>
  <c r="I132" i="23"/>
  <c r="I133" i="23"/>
  <c r="H136" i="18"/>
  <c r="H137" i="18"/>
  <c r="H138" i="18"/>
  <c r="H139" i="18"/>
  <c r="H140" i="18"/>
  <c r="H135" i="18"/>
  <c r="H134" i="18"/>
  <c r="E127" i="18"/>
  <c r="E128" i="18"/>
  <c r="E129" i="18"/>
  <c r="E130" i="18"/>
  <c r="E131" i="18"/>
  <c r="E132" i="18"/>
  <c r="E133" i="18"/>
  <c r="H127" i="12"/>
  <c r="H131" i="12"/>
  <c r="H128" i="12"/>
  <c r="H132" i="12"/>
  <c r="H129" i="12"/>
  <c r="H130" i="12"/>
  <c r="H133" i="12"/>
  <c r="G127" i="7"/>
  <c r="G131" i="7"/>
  <c r="G128" i="7"/>
  <c r="G132" i="7"/>
  <c r="G129" i="7"/>
  <c r="G133" i="7"/>
  <c r="G130" i="7"/>
  <c r="F134" i="7"/>
  <c r="F135" i="7"/>
  <c r="F136" i="7"/>
  <c r="F137" i="7"/>
  <c r="F138" i="7"/>
  <c r="F139" i="7"/>
  <c r="F140" i="7"/>
  <c r="F127" i="20"/>
  <c r="F128" i="20"/>
  <c r="F129" i="20"/>
  <c r="F130" i="20"/>
  <c r="F131" i="20"/>
  <c r="F132" i="20"/>
  <c r="F133" i="20"/>
  <c r="E127" i="11"/>
  <c r="E128" i="11"/>
  <c r="E129" i="11"/>
  <c r="E130" i="11"/>
  <c r="E131" i="11"/>
  <c r="E132" i="11"/>
  <c r="E133" i="11"/>
  <c r="N179" i="6"/>
  <c r="N181" i="6"/>
  <c r="N127" i="6"/>
  <c r="N129" i="6"/>
  <c r="N131" i="6"/>
  <c r="N133" i="6"/>
  <c r="N183" i="6"/>
  <c r="N178" i="6"/>
  <c r="N180" i="6"/>
  <c r="N128" i="6"/>
  <c r="N130" i="6"/>
  <c r="N132" i="6"/>
  <c r="N182" i="6"/>
  <c r="N184" i="6"/>
  <c r="O179" i="6"/>
  <c r="O181" i="6"/>
  <c r="O127" i="6"/>
  <c r="O32" i="6" s="1"/>
  <c r="O129" i="6"/>
  <c r="O131" i="6"/>
  <c r="O36" i="6" s="1"/>
  <c r="O133" i="6"/>
  <c r="O183" i="6"/>
  <c r="O178" i="6"/>
  <c r="O180" i="6"/>
  <c r="O128" i="6"/>
  <c r="O130" i="6"/>
  <c r="O35" i="6" s="1"/>
  <c r="O132" i="6"/>
  <c r="O37" i="6" s="1"/>
  <c r="O182" i="6"/>
  <c r="O184" i="6"/>
  <c r="N191" i="23"/>
  <c r="T191" i="23"/>
  <c r="Z191" i="23"/>
  <c r="X191" i="23"/>
  <c r="AF191" i="21"/>
  <c r="AD191" i="21"/>
  <c r="AD60" i="21" s="1"/>
  <c r="AJ191" i="21"/>
  <c r="AP191" i="21"/>
  <c r="AK191" i="20"/>
  <c r="L191" i="20"/>
  <c r="R191" i="20"/>
  <c r="P191" i="20"/>
  <c r="AQ140" i="19"/>
  <c r="AQ191" i="19"/>
  <c r="Q140" i="19"/>
  <c r="Q191" i="19"/>
  <c r="O140" i="19"/>
  <c r="O191" i="19"/>
  <c r="M140" i="19"/>
  <c r="M191" i="19"/>
  <c r="AN191" i="18"/>
  <c r="V191" i="18"/>
  <c r="AB191" i="18"/>
  <c r="AH191" i="18"/>
  <c r="AC191" i="17"/>
  <c r="AQ191" i="17"/>
  <c r="AO191" i="17"/>
  <c r="AM191" i="17"/>
  <c r="AJ191" i="16"/>
  <c r="AJ140" i="16"/>
  <c r="L191" i="16"/>
  <c r="L140" i="16"/>
  <c r="AE140" i="16"/>
  <c r="AE191" i="16"/>
  <c r="AL191" i="16"/>
  <c r="AL140" i="16"/>
  <c r="AK191" i="15"/>
  <c r="M191" i="15"/>
  <c r="AN191" i="15"/>
  <c r="P191" i="15"/>
  <c r="R191" i="15"/>
  <c r="AG191" i="14"/>
  <c r="AE191" i="14"/>
  <c r="U191" i="14"/>
  <c r="U60" i="14" s="1"/>
  <c r="Z191" i="14"/>
  <c r="AH60" i="13"/>
  <c r="AQ191" i="12"/>
  <c r="AG191" i="12"/>
  <c r="AE191" i="12"/>
  <c r="AJ191" i="12"/>
  <c r="AH191" i="11"/>
  <c r="AL191" i="11"/>
  <c r="AS76" i="11"/>
  <c r="AR191" i="11"/>
  <c r="S191" i="11"/>
  <c r="AC191" i="10"/>
  <c r="T191" i="10"/>
  <c r="Z191" i="10"/>
  <c r="X191" i="10"/>
  <c r="R140" i="9"/>
  <c r="R191" i="9"/>
  <c r="AG140" i="9"/>
  <c r="AG191" i="9"/>
  <c r="AE140" i="9"/>
  <c r="AE191" i="9"/>
  <c r="AC140" i="9"/>
  <c r="AC191" i="9"/>
  <c r="AG60" i="8"/>
  <c r="AJ45" i="8"/>
  <c r="V191" i="5"/>
  <c r="V140" i="5"/>
  <c r="AB191" i="5"/>
  <c r="AB140" i="5"/>
  <c r="AH191" i="5"/>
  <c r="AH140" i="5"/>
  <c r="AE140" i="5"/>
  <c r="AE191" i="5"/>
  <c r="AQ191" i="4"/>
  <c r="AO45" i="4"/>
  <c r="AO191" i="4"/>
  <c r="AO60" i="4" s="1"/>
  <c r="AM191" i="4"/>
  <c r="AR191" i="4"/>
  <c r="AR60" i="4" s="1"/>
  <c r="AH191" i="2"/>
  <c r="P191" i="2"/>
  <c r="N45" i="2"/>
  <c r="N191" i="2"/>
  <c r="T191" i="2"/>
  <c r="T60" i="2" s="1"/>
  <c r="AG188" i="16"/>
  <c r="AI187" i="16"/>
  <c r="W140" i="6"/>
  <c r="W186" i="6"/>
  <c r="I127" i="11"/>
  <c r="I178" i="11"/>
  <c r="L178" i="12"/>
  <c r="L32" i="7"/>
  <c r="L178" i="7"/>
  <c r="L178" i="10"/>
  <c r="L179" i="12"/>
  <c r="L48" i="12" s="1"/>
  <c r="L132" i="17"/>
  <c r="L183" i="17"/>
  <c r="L180" i="12"/>
  <c r="L133" i="17"/>
  <c r="L184" i="17"/>
  <c r="L181" i="12"/>
  <c r="L185" i="17"/>
  <c r="L182" i="12"/>
  <c r="L51" i="12" s="1"/>
  <c r="L186" i="17"/>
  <c r="L55" i="17" s="1"/>
  <c r="L33" i="7"/>
  <c r="L179" i="7"/>
  <c r="L183" i="12"/>
  <c r="L187" i="17"/>
  <c r="L179" i="23"/>
  <c r="L129" i="13"/>
  <c r="L180" i="13"/>
  <c r="L184" i="18"/>
  <c r="L188" i="23"/>
  <c r="L138" i="13"/>
  <c r="L189" i="13"/>
  <c r="L130" i="19"/>
  <c r="L181" i="19"/>
  <c r="L185" i="2"/>
  <c r="L131" i="9"/>
  <c r="L182" i="9"/>
  <c r="L186" i="14"/>
  <c r="K47" i="4"/>
  <c r="K134" i="9"/>
  <c r="K185" i="9"/>
  <c r="K187" i="15"/>
  <c r="K189" i="21"/>
  <c r="K181" i="10"/>
  <c r="K180" i="15"/>
  <c r="K179" i="20"/>
  <c r="K188" i="4"/>
  <c r="K187" i="9"/>
  <c r="K186" i="14"/>
  <c r="K134" i="19"/>
  <c r="K185" i="19"/>
  <c r="K184" i="2"/>
  <c r="K178" i="15"/>
  <c r="K182" i="7"/>
  <c r="K181" i="12"/>
  <c r="K180" i="17"/>
  <c r="K185" i="12"/>
  <c r="K187" i="11"/>
  <c r="L71" i="16"/>
  <c r="K135" i="16"/>
  <c r="K185" i="21"/>
  <c r="K188" i="2"/>
  <c r="K179" i="18"/>
  <c r="K184" i="7"/>
  <c r="K183" i="12"/>
  <c r="K182" i="17"/>
  <c r="K187" i="2"/>
  <c r="AM181" i="2"/>
  <c r="X184" i="2"/>
  <c r="AG186" i="2"/>
  <c r="AI188" i="2"/>
  <c r="AI57" i="2" s="1"/>
  <c r="AI190" i="2"/>
  <c r="AD183" i="2"/>
  <c r="AD52" i="2" s="1"/>
  <c r="AM185" i="2"/>
  <c r="AM54" i="2" s="1"/>
  <c r="AS72" i="2"/>
  <c r="AS136" i="2" s="1"/>
  <c r="AR187" i="2"/>
  <c r="AS74" i="2"/>
  <c r="AS138" i="2" s="1"/>
  <c r="AR189" i="2"/>
  <c r="AQ190" i="23"/>
  <c r="AQ59" i="23" s="1"/>
  <c r="AQ188" i="23"/>
  <c r="AQ186" i="23"/>
  <c r="AQ184" i="23"/>
  <c r="AQ182" i="23"/>
  <c r="AQ180" i="23"/>
  <c r="AQ178" i="23"/>
  <c r="AP189" i="23"/>
  <c r="AP187" i="23"/>
  <c r="AP56" i="23" s="1"/>
  <c r="AP185" i="23"/>
  <c r="AP183" i="23"/>
  <c r="AP181" i="23"/>
  <c r="AP179" i="23"/>
  <c r="AO190" i="23"/>
  <c r="AO188" i="23"/>
  <c r="AO186" i="23"/>
  <c r="AO184" i="23"/>
  <c r="AO182" i="23"/>
  <c r="AO180" i="23"/>
  <c r="AO178" i="23"/>
  <c r="AN189" i="23"/>
  <c r="AN58" i="23" s="1"/>
  <c r="AN187" i="23"/>
  <c r="AN185" i="23"/>
  <c r="AN183" i="23"/>
  <c r="AN181" i="23"/>
  <c r="AN179" i="23"/>
  <c r="AM190" i="23"/>
  <c r="AM188" i="23"/>
  <c r="AM186" i="23"/>
  <c r="AM55" i="23" s="1"/>
  <c r="AM184" i="23"/>
  <c r="AM182" i="23"/>
  <c r="AM180" i="23"/>
  <c r="AM178" i="23"/>
  <c r="AL189" i="23"/>
  <c r="AL187" i="23"/>
  <c r="AL185" i="23"/>
  <c r="AL183" i="23"/>
  <c r="AL181" i="23"/>
  <c r="AL179" i="23"/>
  <c r="AK190" i="23"/>
  <c r="AK188" i="23"/>
  <c r="AK57" i="23" s="1"/>
  <c r="AK186" i="23"/>
  <c r="AK184" i="23"/>
  <c r="AK182" i="23"/>
  <c r="AK180" i="23"/>
  <c r="AK178" i="23"/>
  <c r="AS74" i="23"/>
  <c r="AR189" i="23"/>
  <c r="AS72" i="23"/>
  <c r="AR187" i="23"/>
  <c r="AS70" i="23"/>
  <c r="AR185" i="23"/>
  <c r="AS68" i="23"/>
  <c r="AR183" i="23"/>
  <c r="AS66" i="23"/>
  <c r="AR181" i="23"/>
  <c r="AS64" i="23"/>
  <c r="AR179" i="23"/>
  <c r="AA189" i="21"/>
  <c r="AA187" i="21"/>
  <c r="AA56" i="21" s="1"/>
  <c r="AA185" i="21"/>
  <c r="AA183" i="21"/>
  <c r="AA181" i="21"/>
  <c r="AP190" i="21"/>
  <c r="AP188" i="21"/>
  <c r="AP57" i="21" s="1"/>
  <c r="AP186" i="21"/>
  <c r="AP184" i="21"/>
  <c r="AP182" i="21"/>
  <c r="AL180" i="21"/>
  <c r="Y190" i="21"/>
  <c r="Y188" i="21"/>
  <c r="Y186" i="21"/>
  <c r="Y55" i="21" s="1"/>
  <c r="Y184" i="21"/>
  <c r="Y182" i="21"/>
  <c r="AQ179" i="21"/>
  <c r="AN189" i="21"/>
  <c r="AN58" i="21" s="1"/>
  <c r="AN187" i="21"/>
  <c r="AN56" i="21" s="1"/>
  <c r="AN185" i="21"/>
  <c r="AN183" i="21"/>
  <c r="AN181" i="21"/>
  <c r="P179" i="21"/>
  <c r="P48" i="21" s="1"/>
  <c r="W189" i="21"/>
  <c r="W187" i="21"/>
  <c r="W185" i="21"/>
  <c r="W183" i="21"/>
  <c r="W52" i="21" s="1"/>
  <c r="W181" i="21"/>
  <c r="AL190" i="21"/>
  <c r="AL188" i="21"/>
  <c r="AL186" i="21"/>
  <c r="AL55" i="21" s="1"/>
  <c r="AL184" i="21"/>
  <c r="AL182" i="21"/>
  <c r="AF180" i="21"/>
  <c r="U190" i="21"/>
  <c r="U188" i="21"/>
  <c r="U186" i="21"/>
  <c r="U55" i="21" s="1"/>
  <c r="U184" i="21"/>
  <c r="U182" i="21"/>
  <c r="AJ179" i="21"/>
  <c r="AS74" i="21"/>
  <c r="AR189" i="21"/>
  <c r="AR58" i="21" s="1"/>
  <c r="AS72" i="21"/>
  <c r="AS136" i="21" s="1"/>
  <c r="AR187" i="21"/>
  <c r="AR56" i="21" s="1"/>
  <c r="AS70" i="21"/>
  <c r="AR185" i="21"/>
  <c r="AS68" i="21"/>
  <c r="AR183" i="21"/>
  <c r="AS66" i="21"/>
  <c r="AR181" i="21"/>
  <c r="V179" i="21"/>
  <c r="AC180" i="21"/>
  <c r="AC178" i="21"/>
  <c r="Q181" i="21"/>
  <c r="Q179" i="21"/>
  <c r="W180" i="21"/>
  <c r="W49" i="21" s="1"/>
  <c r="W178" i="21"/>
  <c r="AD189" i="20"/>
  <c r="AD187" i="20"/>
  <c r="AD185" i="20"/>
  <c r="AB182" i="20"/>
  <c r="AC190" i="20"/>
  <c r="AC188" i="20"/>
  <c r="AC186" i="20"/>
  <c r="AC184" i="20"/>
  <c r="AJ179" i="20"/>
  <c r="AJ189" i="20"/>
  <c r="AJ187" i="20"/>
  <c r="AJ185" i="20"/>
  <c r="AS67" i="20"/>
  <c r="AR182" i="20"/>
  <c r="AQ190" i="20"/>
  <c r="AQ188" i="20"/>
  <c r="AQ186" i="20"/>
  <c r="AQ184" i="20"/>
  <c r="AQ180" i="20"/>
  <c r="R190" i="20"/>
  <c r="R188" i="20"/>
  <c r="R186" i="20"/>
  <c r="Q184" i="20"/>
  <c r="AL178" i="20"/>
  <c r="Y189" i="20"/>
  <c r="Y187" i="20"/>
  <c r="Y185" i="20"/>
  <c r="N182" i="20"/>
  <c r="AF190" i="20"/>
  <c r="AF188" i="20"/>
  <c r="AF186" i="20"/>
  <c r="AF184" i="20"/>
  <c r="AS64" i="20"/>
  <c r="AR179" i="20"/>
  <c r="AE189" i="20"/>
  <c r="AE187" i="20"/>
  <c r="AE185" i="20"/>
  <c r="AD182" i="20"/>
  <c r="AP183" i="20"/>
  <c r="AP181" i="20"/>
  <c r="AP179" i="20"/>
  <c r="AO183" i="20"/>
  <c r="AO181" i="20"/>
  <c r="AO179" i="20"/>
  <c r="P184" i="20"/>
  <c r="P182" i="20"/>
  <c r="P180" i="20"/>
  <c r="P178" i="20"/>
  <c r="W182" i="20"/>
  <c r="W180" i="20"/>
  <c r="W178" i="20"/>
  <c r="AC182" i="20"/>
  <c r="AC180" i="20"/>
  <c r="AC178" i="20"/>
  <c r="S137" i="19"/>
  <c r="S188" i="19"/>
  <c r="AL131" i="19"/>
  <c r="AL182" i="19"/>
  <c r="AJ139" i="19"/>
  <c r="AJ190" i="19"/>
  <c r="AA134" i="19"/>
  <c r="AA185" i="19"/>
  <c r="AA54" i="19" s="1"/>
  <c r="N129" i="19"/>
  <c r="N180" i="19"/>
  <c r="AS72" i="19"/>
  <c r="AR136" i="19"/>
  <c r="AR187" i="19"/>
  <c r="AI131" i="19"/>
  <c r="AI182" i="19"/>
  <c r="AQ138" i="19"/>
  <c r="AQ189" i="19"/>
  <c r="AQ58" i="19" s="1"/>
  <c r="AD133" i="19"/>
  <c r="AD184" i="19"/>
  <c r="T128" i="19"/>
  <c r="T179" i="19"/>
  <c r="AB135" i="19"/>
  <c r="AB186" i="19"/>
  <c r="AB55" i="19" s="1"/>
  <c r="S130" i="19"/>
  <c r="S181" i="19"/>
  <c r="AA137" i="19"/>
  <c r="AA188" i="19"/>
  <c r="N132" i="19"/>
  <c r="N183" i="19"/>
  <c r="AS75" i="19"/>
  <c r="AR139" i="19"/>
  <c r="AR190" i="19"/>
  <c r="AI134" i="19"/>
  <c r="AI185" i="19"/>
  <c r="V129" i="19"/>
  <c r="V180" i="19"/>
  <c r="T137" i="19"/>
  <c r="T188" i="19"/>
  <c r="AQ131" i="19"/>
  <c r="AQ182" i="19"/>
  <c r="AQ51" i="19" s="1"/>
  <c r="AP139" i="19"/>
  <c r="AP190" i="19"/>
  <c r="AP137" i="19"/>
  <c r="AP188" i="19"/>
  <c r="AP135" i="19"/>
  <c r="AP186" i="19"/>
  <c r="AP133" i="19"/>
  <c r="AP184" i="19"/>
  <c r="AP53" i="19" s="1"/>
  <c r="AP131" i="19"/>
  <c r="AP182" i="19"/>
  <c r="AP129" i="19"/>
  <c r="AP180" i="19"/>
  <c r="AP127" i="19"/>
  <c r="AP178" i="19"/>
  <c r="AO138" i="19"/>
  <c r="AO189" i="19"/>
  <c r="AO58" i="19" s="1"/>
  <c r="AO136" i="19"/>
  <c r="AO187" i="19"/>
  <c r="AO56" i="19" s="1"/>
  <c r="AO134" i="19"/>
  <c r="AO185" i="19"/>
  <c r="AO132" i="19"/>
  <c r="AO183" i="19"/>
  <c r="AO130" i="19"/>
  <c r="AO181" i="19"/>
  <c r="AO128" i="19"/>
  <c r="AO179" i="19"/>
  <c r="AO48" i="19" s="1"/>
  <c r="AN139" i="19"/>
  <c r="AN190" i="19"/>
  <c r="AN137" i="19"/>
  <c r="AN188" i="19"/>
  <c r="AN57" i="19" s="1"/>
  <c r="AN135" i="19"/>
  <c r="AN186" i="19"/>
  <c r="AN55" i="19" s="1"/>
  <c r="AN133" i="19"/>
  <c r="AN184" i="19"/>
  <c r="AN53" i="19" s="1"/>
  <c r="AN131" i="19"/>
  <c r="AN182" i="19"/>
  <c r="AN129" i="19"/>
  <c r="AN180" i="19"/>
  <c r="AN127" i="19"/>
  <c r="AN178" i="19"/>
  <c r="AN47" i="19" s="1"/>
  <c r="AM138" i="19"/>
  <c r="AM189" i="19"/>
  <c r="AM58" i="19" s="1"/>
  <c r="AM136" i="19"/>
  <c r="AM187" i="19"/>
  <c r="AM134" i="19"/>
  <c r="AM185" i="19"/>
  <c r="AM132" i="19"/>
  <c r="AM183" i="19"/>
  <c r="AM52" i="19" s="1"/>
  <c r="AM130" i="19"/>
  <c r="AM181" i="19"/>
  <c r="AM128" i="19"/>
  <c r="AM179" i="19"/>
  <c r="AK139" i="19"/>
  <c r="AK190" i="19"/>
  <c r="AK137" i="19"/>
  <c r="AK188" i="19"/>
  <c r="AK135" i="19"/>
  <c r="AK186" i="19"/>
  <c r="AK133" i="19"/>
  <c r="AK184" i="19"/>
  <c r="AK131" i="19"/>
  <c r="AK182" i="19"/>
  <c r="AK129" i="19"/>
  <c r="AK180" i="19"/>
  <c r="AK127" i="19"/>
  <c r="AK178" i="19"/>
  <c r="AL187" i="18"/>
  <c r="AL56" i="18" s="1"/>
  <c r="AB182" i="18"/>
  <c r="AJ189" i="18"/>
  <c r="AA184" i="18"/>
  <c r="N179" i="18"/>
  <c r="AS71" i="18"/>
  <c r="AR186" i="18"/>
  <c r="AI181" i="18"/>
  <c r="AD189" i="18"/>
  <c r="T184" i="18"/>
  <c r="AQ178" i="18"/>
  <c r="AL186" i="18"/>
  <c r="AB181" i="18"/>
  <c r="AA189" i="18"/>
  <c r="N184" i="18"/>
  <c r="AJ178" i="18"/>
  <c r="AI186" i="18"/>
  <c r="V181" i="18"/>
  <c r="AD188" i="18"/>
  <c r="T183" i="18"/>
  <c r="AP190" i="18"/>
  <c r="AP59" i="18" s="1"/>
  <c r="AP188" i="18"/>
  <c r="AP186" i="18"/>
  <c r="AP184" i="18"/>
  <c r="AP182" i="18"/>
  <c r="AP34" i="18"/>
  <c r="AP180" i="18"/>
  <c r="AP178" i="18"/>
  <c r="AO189" i="18"/>
  <c r="AO58" i="18" s="1"/>
  <c r="AO187" i="18"/>
  <c r="AO39" i="18"/>
  <c r="AO185" i="18"/>
  <c r="AO183" i="18"/>
  <c r="AO181" i="18"/>
  <c r="AO179" i="18"/>
  <c r="AN190" i="18"/>
  <c r="AN188" i="18"/>
  <c r="AN186" i="18"/>
  <c r="AN184" i="18"/>
  <c r="AN182" i="18"/>
  <c r="AN180" i="18"/>
  <c r="AN178" i="18"/>
  <c r="AM189" i="18"/>
  <c r="AM187" i="18"/>
  <c r="AM185" i="18"/>
  <c r="AM183" i="18"/>
  <c r="AM181" i="18"/>
  <c r="AM33" i="18"/>
  <c r="AM179" i="18"/>
  <c r="AK190" i="18"/>
  <c r="AK59" i="18" s="1"/>
  <c r="AK188" i="18"/>
  <c r="AK186" i="18"/>
  <c r="AK38" i="18"/>
  <c r="AK184" i="18"/>
  <c r="AK182" i="18"/>
  <c r="AK180" i="18"/>
  <c r="AK178" i="18"/>
  <c r="AI188" i="17"/>
  <c r="AS74" i="17"/>
  <c r="AR189" i="17"/>
  <c r="AE185" i="17"/>
  <c r="N189" i="17"/>
  <c r="AE128" i="17"/>
  <c r="AE179" i="17"/>
  <c r="Z190" i="17"/>
  <c r="Z188" i="17"/>
  <c r="Z186" i="17"/>
  <c r="Y190" i="17"/>
  <c r="Y188" i="17"/>
  <c r="Y186" i="17"/>
  <c r="X190" i="17"/>
  <c r="X188" i="17"/>
  <c r="X186" i="17"/>
  <c r="W190" i="17"/>
  <c r="W188" i="17"/>
  <c r="W186" i="17"/>
  <c r="V188" i="17"/>
  <c r="V186" i="17"/>
  <c r="U190" i="17"/>
  <c r="U188" i="17"/>
  <c r="U186" i="17"/>
  <c r="T188" i="17"/>
  <c r="T186" i="17"/>
  <c r="N185" i="17"/>
  <c r="N132" i="17"/>
  <c r="N183" i="17"/>
  <c r="N130" i="17"/>
  <c r="N181" i="17"/>
  <c r="N128" i="17"/>
  <c r="N179" i="17"/>
  <c r="M185" i="17"/>
  <c r="M132" i="17"/>
  <c r="M183" i="17"/>
  <c r="M130" i="17"/>
  <c r="M181" i="17"/>
  <c r="M128" i="17"/>
  <c r="M179" i="17"/>
  <c r="AS69" i="17"/>
  <c r="AR133" i="17"/>
  <c r="AR184" i="17"/>
  <c r="AS67" i="17"/>
  <c r="AR131" i="17"/>
  <c r="AR182" i="17"/>
  <c r="AS65" i="17"/>
  <c r="AR129" i="17"/>
  <c r="AR180" i="17"/>
  <c r="AS63" i="17"/>
  <c r="AR127" i="17"/>
  <c r="AR178" i="17"/>
  <c r="AQ133" i="17"/>
  <c r="AQ184" i="17"/>
  <c r="AQ131" i="17"/>
  <c r="AQ36" i="17" s="1"/>
  <c r="AQ182" i="17"/>
  <c r="AQ129" i="17"/>
  <c r="AQ180" i="17"/>
  <c r="AQ127" i="17"/>
  <c r="AQ178" i="17"/>
  <c r="AP133" i="17"/>
  <c r="AP184" i="17"/>
  <c r="AP131" i="17"/>
  <c r="AP182" i="17"/>
  <c r="AP129" i="17"/>
  <c r="AP180" i="17"/>
  <c r="AP127" i="17"/>
  <c r="AP178" i="17"/>
  <c r="AO133" i="17"/>
  <c r="AO184" i="17"/>
  <c r="AO131" i="17"/>
  <c r="AO182" i="17"/>
  <c r="AO129" i="17"/>
  <c r="AO180" i="17"/>
  <c r="AO127" i="17"/>
  <c r="AO178" i="17"/>
  <c r="P185" i="17"/>
  <c r="P132" i="17"/>
  <c r="P183" i="17"/>
  <c r="P130" i="17"/>
  <c r="P181" i="17"/>
  <c r="P128" i="17"/>
  <c r="P179" i="17"/>
  <c r="AE131" i="16"/>
  <c r="AE182" i="16"/>
  <c r="W180" i="16"/>
  <c r="W129" i="16"/>
  <c r="W130" i="16"/>
  <c r="W181" i="16"/>
  <c r="V139" i="16"/>
  <c r="V190" i="16"/>
  <c r="V137" i="16"/>
  <c r="V188" i="16"/>
  <c r="V185" i="16"/>
  <c r="V134" i="16"/>
  <c r="V132" i="16"/>
  <c r="V183" i="16"/>
  <c r="V181" i="16"/>
  <c r="V130" i="16"/>
  <c r="V179" i="16"/>
  <c r="V128" i="16"/>
  <c r="U139" i="16"/>
  <c r="U190" i="16"/>
  <c r="U137" i="16"/>
  <c r="U188" i="16"/>
  <c r="U134" i="16"/>
  <c r="U185" i="16"/>
  <c r="U132" i="16"/>
  <c r="U37" i="16" s="1"/>
  <c r="U183" i="16"/>
  <c r="U130" i="16"/>
  <c r="U181" i="16"/>
  <c r="U179" i="16"/>
  <c r="U128" i="16"/>
  <c r="U33" i="16" s="1"/>
  <c r="T139" i="16"/>
  <c r="T190" i="16"/>
  <c r="AB136" i="16"/>
  <c r="AB187" i="16"/>
  <c r="AJ183" i="16"/>
  <c r="AJ132" i="16"/>
  <c r="T130" i="16"/>
  <c r="T35" i="16" s="1"/>
  <c r="T181" i="16"/>
  <c r="AA138" i="16"/>
  <c r="AA189" i="16"/>
  <c r="AA187" i="16"/>
  <c r="AA136" i="16"/>
  <c r="AA133" i="16"/>
  <c r="AA184" i="16"/>
  <c r="AA131" i="16"/>
  <c r="AA182" i="16"/>
  <c r="AA129" i="16"/>
  <c r="AA180" i="16"/>
  <c r="Z138" i="16"/>
  <c r="Z189" i="16"/>
  <c r="Z187" i="16"/>
  <c r="Z136" i="16"/>
  <c r="Z184" i="16"/>
  <c r="Z133" i="16"/>
  <c r="Z182" i="16"/>
  <c r="Z131" i="16"/>
  <c r="Z180" i="16"/>
  <c r="Z129" i="16"/>
  <c r="Y189" i="16"/>
  <c r="Y138" i="16"/>
  <c r="Y136" i="16"/>
  <c r="Y187" i="16"/>
  <c r="Y184" i="16"/>
  <c r="Y133" i="16"/>
  <c r="Y182" i="16"/>
  <c r="Y131" i="16"/>
  <c r="Y129" i="16"/>
  <c r="Y180" i="16"/>
  <c r="Y127" i="16"/>
  <c r="Y178" i="16"/>
  <c r="X189" i="16"/>
  <c r="X138" i="16"/>
  <c r="X136" i="16"/>
  <c r="X187" i="16"/>
  <c r="X184" i="16"/>
  <c r="X133" i="16"/>
  <c r="X131" i="16"/>
  <c r="X182" i="16"/>
  <c r="X180" i="16"/>
  <c r="X129" i="16"/>
  <c r="X127" i="16"/>
  <c r="X178" i="16"/>
  <c r="W187" i="15"/>
  <c r="AM188" i="15"/>
  <c r="O179" i="15"/>
  <c r="O186" i="15"/>
  <c r="V190" i="15"/>
  <c r="V188" i="15"/>
  <c r="V186" i="15"/>
  <c r="AH183" i="15"/>
  <c r="W178" i="15"/>
  <c r="M189" i="15"/>
  <c r="M187" i="15"/>
  <c r="M185" i="15"/>
  <c r="V180" i="15"/>
  <c r="AS74" i="15"/>
  <c r="AR189" i="15"/>
  <c r="AS72" i="15"/>
  <c r="AR187" i="15"/>
  <c r="AS70" i="15"/>
  <c r="AR185" i="15"/>
  <c r="AM182" i="15"/>
  <c r="AQ190" i="15"/>
  <c r="AQ188" i="15"/>
  <c r="AQ186" i="15"/>
  <c r="AQ184" i="15"/>
  <c r="O180" i="15"/>
  <c r="AP189" i="15"/>
  <c r="AP187" i="15"/>
  <c r="AP185" i="15"/>
  <c r="AJ182" i="15"/>
  <c r="AO190" i="15"/>
  <c r="AO188" i="15"/>
  <c r="AO186" i="15"/>
  <c r="AM184" i="15"/>
  <c r="AS64" i="15"/>
  <c r="AR179" i="15"/>
  <c r="AF189" i="15"/>
  <c r="AF187" i="15"/>
  <c r="AF185" i="15"/>
  <c r="AM181" i="15"/>
  <c r="S184" i="15"/>
  <c r="S182" i="15"/>
  <c r="S180" i="15"/>
  <c r="S178" i="15"/>
  <c r="AH181" i="15"/>
  <c r="AH179" i="15"/>
  <c r="AG184" i="15"/>
  <c r="AG182" i="15"/>
  <c r="AG180" i="15"/>
  <c r="AG178" i="15"/>
  <c r="AF183" i="15"/>
  <c r="AF181" i="15"/>
  <c r="AF179" i="15"/>
  <c r="AC184" i="15"/>
  <c r="AC182" i="15"/>
  <c r="AC180" i="15"/>
  <c r="AC178" i="15"/>
  <c r="AB183" i="14"/>
  <c r="O186" i="14"/>
  <c r="AJ190" i="14"/>
  <c r="W185" i="14"/>
  <c r="N180" i="14"/>
  <c r="AS72" i="14"/>
  <c r="AR187" i="14"/>
  <c r="AE182" i="14"/>
  <c r="AE51" i="14" s="1"/>
  <c r="AM189" i="14"/>
  <c r="AD184" i="14"/>
  <c r="T179" i="14"/>
  <c r="AB186" i="14"/>
  <c r="O181" i="14"/>
  <c r="W188" i="14"/>
  <c r="N183" i="14"/>
  <c r="AS75" i="14"/>
  <c r="AR190" i="14"/>
  <c r="AE185" i="14"/>
  <c r="V180" i="14"/>
  <c r="T188" i="14"/>
  <c r="AM182" i="14"/>
  <c r="AQ190" i="14"/>
  <c r="AQ188" i="14"/>
  <c r="AQ186" i="14"/>
  <c r="AQ184" i="14"/>
  <c r="AQ182" i="14"/>
  <c r="AQ180" i="14"/>
  <c r="AQ178" i="14"/>
  <c r="AP189" i="14"/>
  <c r="AP187" i="14"/>
  <c r="AP185" i="14"/>
  <c r="AP183" i="14"/>
  <c r="AP52" i="14" s="1"/>
  <c r="AP181" i="14"/>
  <c r="AP179" i="14"/>
  <c r="AO190" i="14"/>
  <c r="AO188" i="14"/>
  <c r="AO186" i="14"/>
  <c r="AO184" i="14"/>
  <c r="AO182" i="14"/>
  <c r="AO180" i="14"/>
  <c r="AO49" i="14" s="1"/>
  <c r="AO178" i="14"/>
  <c r="AN189" i="14"/>
  <c r="AN187" i="14"/>
  <c r="AN185" i="14"/>
  <c r="AN183" i="14"/>
  <c r="AN181" i="14"/>
  <c r="AN179" i="14"/>
  <c r="AK190" i="14"/>
  <c r="AK59" i="14" s="1"/>
  <c r="AK188" i="14"/>
  <c r="AK186" i="14"/>
  <c r="AK184" i="14"/>
  <c r="AK182" i="14"/>
  <c r="AK180" i="14"/>
  <c r="AK178" i="14"/>
  <c r="AB129" i="13"/>
  <c r="N134" i="13"/>
  <c r="N185" i="13"/>
  <c r="N54" i="13" s="1"/>
  <c r="AJ128" i="13"/>
  <c r="AE56" i="13"/>
  <c r="T190" i="13"/>
  <c r="T139" i="13"/>
  <c r="AD128" i="13"/>
  <c r="O131" i="13"/>
  <c r="O182" i="13"/>
  <c r="N190" i="13"/>
  <c r="N139" i="13"/>
  <c r="W128" i="13"/>
  <c r="AR130" i="13"/>
  <c r="T189" i="13"/>
  <c r="T138" i="13"/>
  <c r="S189" i="13"/>
  <c r="S138" i="13"/>
  <c r="S187" i="13"/>
  <c r="S136" i="13"/>
  <c r="S134" i="13"/>
  <c r="S185" i="13"/>
  <c r="S132" i="13"/>
  <c r="S183" i="13"/>
  <c r="S130" i="13"/>
  <c r="S181" i="13"/>
  <c r="S179" i="13"/>
  <c r="S128" i="13"/>
  <c r="R190" i="13"/>
  <c r="R139" i="13"/>
  <c r="R188" i="13"/>
  <c r="R137" i="13"/>
  <c r="R186" i="13"/>
  <c r="R135" i="13"/>
  <c r="R133" i="13"/>
  <c r="R184" i="13"/>
  <c r="R131" i="13"/>
  <c r="R182" i="13"/>
  <c r="R180" i="13"/>
  <c r="R129" i="13"/>
  <c r="Q178" i="13"/>
  <c r="Q47" i="13" s="1"/>
  <c r="Q127" i="13"/>
  <c r="Q189" i="13"/>
  <c r="Q138" i="13"/>
  <c r="Q136" i="13"/>
  <c r="Q187" i="13"/>
  <c r="Q134" i="13"/>
  <c r="Q185" i="13"/>
  <c r="Q132" i="13"/>
  <c r="Q183" i="13"/>
  <c r="Q181" i="13"/>
  <c r="Q130" i="13"/>
  <c r="Q179" i="13"/>
  <c r="Q128" i="13"/>
  <c r="P190" i="13"/>
  <c r="P139" i="13"/>
  <c r="P188" i="13"/>
  <c r="P137" i="13"/>
  <c r="P186" i="13"/>
  <c r="P135" i="13"/>
  <c r="P184" i="13"/>
  <c r="P133" i="13"/>
  <c r="P182" i="13"/>
  <c r="P131" i="13"/>
  <c r="P180" i="13"/>
  <c r="P129" i="13"/>
  <c r="O127" i="13"/>
  <c r="O178" i="13"/>
  <c r="M138" i="13"/>
  <c r="M189" i="13"/>
  <c r="M136" i="13"/>
  <c r="M187" i="13"/>
  <c r="M134" i="13"/>
  <c r="M185" i="13"/>
  <c r="M54" i="13" s="1"/>
  <c r="M183" i="13"/>
  <c r="M132" i="13"/>
  <c r="M181" i="13"/>
  <c r="M130" i="13"/>
  <c r="M128" i="13"/>
  <c r="M179" i="13"/>
  <c r="S185" i="12"/>
  <c r="AN189" i="12"/>
  <c r="AB190" i="12"/>
  <c r="Y179" i="12"/>
  <c r="Y48" i="12" s="1"/>
  <c r="AN180" i="12"/>
  <c r="AN49" i="12" s="1"/>
  <c r="AF182" i="12"/>
  <c r="AF51" i="12" s="1"/>
  <c r="P184" i="12"/>
  <c r="AQ186" i="12"/>
  <c r="Q189" i="12"/>
  <c r="AF190" i="12"/>
  <c r="AL187" i="12"/>
  <c r="Q183" i="12"/>
  <c r="Q52" i="12" s="1"/>
  <c r="AN190" i="12"/>
  <c r="AN59" i="12" s="1"/>
  <c r="Q188" i="12"/>
  <c r="Q57" i="12" s="1"/>
  <c r="AI183" i="12"/>
  <c r="AM190" i="12"/>
  <c r="P188" i="12"/>
  <c r="AG183" i="12"/>
  <c r="AL190" i="12"/>
  <c r="O188" i="12"/>
  <c r="O57" i="12" s="1"/>
  <c r="AF183" i="12"/>
  <c r="AF52" i="12" s="1"/>
  <c r="AS75" i="12"/>
  <c r="AR190" i="12"/>
  <c r="W188" i="12"/>
  <c r="AQ183" i="12"/>
  <c r="Y178" i="12"/>
  <c r="W187" i="12"/>
  <c r="W185" i="12"/>
  <c r="W54" i="12" s="1"/>
  <c r="W183" i="12"/>
  <c r="W181" i="12"/>
  <c r="W50" i="12" s="1"/>
  <c r="W179" i="12"/>
  <c r="N185" i="12"/>
  <c r="N183" i="12"/>
  <c r="N181" i="12"/>
  <c r="N179" i="12"/>
  <c r="AK188" i="12"/>
  <c r="AK57" i="12" s="1"/>
  <c r="AK186" i="12"/>
  <c r="AK55" i="12" s="1"/>
  <c r="AK184" i="12"/>
  <c r="AK53" i="12" s="1"/>
  <c r="AK182" i="12"/>
  <c r="AK180" i="12"/>
  <c r="AK178" i="12"/>
  <c r="AB188" i="12"/>
  <c r="AB186" i="12"/>
  <c r="AB184" i="12"/>
  <c r="AB53" i="12" s="1"/>
  <c r="AB182" i="12"/>
  <c r="AB51" i="12" s="1"/>
  <c r="AB180" i="12"/>
  <c r="AB49" i="12" s="1"/>
  <c r="AB178" i="12"/>
  <c r="Z189" i="12"/>
  <c r="Z187" i="12"/>
  <c r="Z185" i="12"/>
  <c r="Z183" i="12"/>
  <c r="Z181" i="12"/>
  <c r="Z50" i="12" s="1"/>
  <c r="Z179" i="12"/>
  <c r="Z48" i="12" s="1"/>
  <c r="AH184" i="11"/>
  <c r="S187" i="11"/>
  <c r="AE184" i="11"/>
  <c r="AQ185" i="11"/>
  <c r="AQ54" i="11" s="1"/>
  <c r="AO186" i="11"/>
  <c r="AI187" i="11"/>
  <c r="AG186" i="11"/>
  <c r="AH182" i="11"/>
  <c r="AE182" i="11"/>
  <c r="X189" i="11"/>
  <c r="X187" i="11"/>
  <c r="P185" i="11"/>
  <c r="AM179" i="11"/>
  <c r="AM48" i="11" s="1"/>
  <c r="AE189" i="11"/>
  <c r="AE187" i="11"/>
  <c r="AB185" i="11"/>
  <c r="X180" i="11"/>
  <c r="AL189" i="11"/>
  <c r="AL187" i="11"/>
  <c r="AK185" i="11"/>
  <c r="AK54" i="11" s="1"/>
  <c r="AP180" i="11"/>
  <c r="AP49" i="11" s="1"/>
  <c r="M190" i="11"/>
  <c r="M188" i="11"/>
  <c r="M186" i="11"/>
  <c r="AE181" i="11"/>
  <c r="AB190" i="11"/>
  <c r="AB188" i="11"/>
  <c r="AB186" i="11"/>
  <c r="AB55" i="11" s="1"/>
  <c r="AM182" i="11"/>
  <c r="AP190" i="11"/>
  <c r="AP188" i="11"/>
  <c r="AP186" i="11"/>
  <c r="AP183" i="11"/>
  <c r="AF178" i="11"/>
  <c r="AF47" i="11" s="1"/>
  <c r="AL183" i="11"/>
  <c r="AL181" i="11"/>
  <c r="AL50" i="11" s="1"/>
  <c r="AL179" i="11"/>
  <c r="AL48" i="11" s="1"/>
  <c r="M185" i="11"/>
  <c r="M183" i="11"/>
  <c r="M181" i="11"/>
  <c r="M179" i="11"/>
  <c r="T184" i="11"/>
  <c r="T182" i="11"/>
  <c r="T180" i="11"/>
  <c r="T49" i="11" s="1"/>
  <c r="T178" i="11"/>
  <c r="T47" i="11" s="1"/>
  <c r="AI183" i="11"/>
  <c r="AI181" i="11"/>
  <c r="AI179" i="11"/>
  <c r="AG185" i="11"/>
  <c r="AG183" i="11"/>
  <c r="AG181" i="11"/>
  <c r="AG179" i="11"/>
  <c r="AH189" i="10"/>
  <c r="O189" i="10"/>
  <c r="X188" i="10"/>
  <c r="N180" i="10"/>
  <c r="AN184" i="10"/>
  <c r="Z187" i="10"/>
  <c r="P182" i="10"/>
  <c r="AH188" i="10"/>
  <c r="X183" i="10"/>
  <c r="AP189" i="10"/>
  <c r="AF184" i="10"/>
  <c r="AI178" i="10"/>
  <c r="AN185" i="10"/>
  <c r="AE180" i="10"/>
  <c r="P187" i="10"/>
  <c r="AM181" i="10"/>
  <c r="W188" i="10"/>
  <c r="AP182" i="10"/>
  <c r="V190" i="10"/>
  <c r="V188" i="10"/>
  <c r="V186" i="10"/>
  <c r="V184" i="10"/>
  <c r="V182" i="10"/>
  <c r="S180" i="10"/>
  <c r="M190" i="10"/>
  <c r="M188" i="10"/>
  <c r="M186" i="10"/>
  <c r="M184" i="10"/>
  <c r="M182" i="10"/>
  <c r="AL179" i="10"/>
  <c r="AS74" i="10"/>
  <c r="AR189" i="10"/>
  <c r="AS72" i="10"/>
  <c r="AR187" i="10"/>
  <c r="AS70" i="10"/>
  <c r="AR185" i="10"/>
  <c r="AS68" i="10"/>
  <c r="AR183" i="10"/>
  <c r="AS66" i="10"/>
  <c r="AR181" i="10"/>
  <c r="AK179" i="10"/>
  <c r="AQ189" i="10"/>
  <c r="AQ187" i="10"/>
  <c r="AQ185" i="10"/>
  <c r="AQ183" i="10"/>
  <c r="AQ52" i="10" s="1"/>
  <c r="AQ181" i="10"/>
  <c r="AI179" i="10"/>
  <c r="AO189" i="10"/>
  <c r="AO187" i="10"/>
  <c r="AO185" i="10"/>
  <c r="AO183" i="10"/>
  <c r="AO181" i="10"/>
  <c r="AE179" i="10"/>
  <c r="U178" i="10"/>
  <c r="U47" i="10" s="1"/>
  <c r="AS63" i="10"/>
  <c r="AR178" i="10"/>
  <c r="Z179" i="10"/>
  <c r="AO179" i="10"/>
  <c r="X139" i="9"/>
  <c r="X44" i="9" s="1"/>
  <c r="X190" i="9"/>
  <c r="P136" i="9"/>
  <c r="P187" i="9"/>
  <c r="X129" i="9"/>
  <c r="X180" i="9"/>
  <c r="P36" i="9"/>
  <c r="P182" i="9"/>
  <c r="AN128" i="9"/>
  <c r="AN179" i="9"/>
  <c r="X136" i="9"/>
  <c r="X187" i="9"/>
  <c r="AN133" i="9"/>
  <c r="AN38" i="9" s="1"/>
  <c r="AN184" i="9"/>
  <c r="AM138" i="9"/>
  <c r="AM189" i="9"/>
  <c r="AM136" i="9"/>
  <c r="AM187" i="9"/>
  <c r="AM134" i="9"/>
  <c r="AM185" i="9"/>
  <c r="AM132" i="9"/>
  <c r="AM183" i="9"/>
  <c r="AM130" i="9"/>
  <c r="AM181" i="9"/>
  <c r="AM128" i="9"/>
  <c r="AM179" i="9"/>
  <c r="AL139" i="9"/>
  <c r="AL190" i="9"/>
  <c r="AL137" i="9"/>
  <c r="AL188" i="9"/>
  <c r="AL135" i="9"/>
  <c r="AL186" i="9"/>
  <c r="AL133" i="9"/>
  <c r="AL184" i="9"/>
  <c r="AL131" i="9"/>
  <c r="AL182" i="9"/>
  <c r="AL129" i="9"/>
  <c r="AL180" i="9"/>
  <c r="AL127" i="9"/>
  <c r="AL178" i="9"/>
  <c r="AK138" i="9"/>
  <c r="AK189" i="9"/>
  <c r="AK136" i="9"/>
  <c r="AK187" i="9"/>
  <c r="AK56" i="9" s="1"/>
  <c r="AK134" i="9"/>
  <c r="AK185" i="9"/>
  <c r="AK132" i="9"/>
  <c r="AK37" i="9" s="1"/>
  <c r="AK183" i="9"/>
  <c r="AK130" i="9"/>
  <c r="AK181" i="9"/>
  <c r="AK128" i="9"/>
  <c r="AK179" i="9"/>
  <c r="AS75" i="9"/>
  <c r="AR139" i="9"/>
  <c r="AR190" i="9"/>
  <c r="AR59" i="9" s="1"/>
  <c r="AS73" i="9"/>
  <c r="AR137" i="9"/>
  <c r="AR188" i="9"/>
  <c r="AS71" i="9"/>
  <c r="AR135" i="9"/>
  <c r="AR186" i="9"/>
  <c r="AS69" i="9"/>
  <c r="AR133" i="9"/>
  <c r="AR184" i="9"/>
  <c r="AS67" i="9"/>
  <c r="AR131" i="9"/>
  <c r="AR182" i="9"/>
  <c r="AS65" i="9"/>
  <c r="AR129" i="9"/>
  <c r="AR180" i="9"/>
  <c r="AS63" i="9"/>
  <c r="AR127" i="9"/>
  <c r="AR32" i="9" s="1"/>
  <c r="AR178" i="9"/>
  <c r="AQ138" i="9"/>
  <c r="AQ189" i="9"/>
  <c r="AQ136" i="9"/>
  <c r="AQ187" i="9"/>
  <c r="AQ134" i="9"/>
  <c r="AQ185" i="9"/>
  <c r="AQ54" i="9" s="1"/>
  <c r="AQ132" i="9"/>
  <c r="AQ183" i="9"/>
  <c r="AQ130" i="9"/>
  <c r="AQ181" i="9"/>
  <c r="AQ128" i="9"/>
  <c r="AQ179" i="9"/>
  <c r="AP139" i="9"/>
  <c r="AP190" i="9"/>
  <c r="AP137" i="9"/>
  <c r="AP188" i="9"/>
  <c r="AP135" i="9"/>
  <c r="AP186" i="9"/>
  <c r="AP133" i="9"/>
  <c r="AP184" i="9"/>
  <c r="AP131" i="9"/>
  <c r="AP182" i="9"/>
  <c r="AP129" i="9"/>
  <c r="AP34" i="9" s="1"/>
  <c r="AP180" i="9"/>
  <c r="AP49" i="9" s="1"/>
  <c r="AP127" i="9"/>
  <c r="AP178" i="9"/>
  <c r="AO138" i="9"/>
  <c r="AO189" i="9"/>
  <c r="AO58" i="9" s="1"/>
  <c r="AO136" i="9"/>
  <c r="AO187" i="9"/>
  <c r="AO134" i="9"/>
  <c r="AO185" i="9"/>
  <c r="AO132" i="9"/>
  <c r="AO183" i="9"/>
  <c r="AO130" i="9"/>
  <c r="AO181" i="9"/>
  <c r="AO128" i="9"/>
  <c r="AO179" i="9"/>
  <c r="AE59" i="8"/>
  <c r="N59" i="8"/>
  <c r="W39" i="8"/>
  <c r="Y53" i="8"/>
  <c r="P56" i="8"/>
  <c r="AQ59" i="8"/>
  <c r="AN54" i="8"/>
  <c r="Z37" i="8"/>
  <c r="Z52" i="8"/>
  <c r="Z35" i="8"/>
  <c r="Z50" i="8"/>
  <c r="Z33" i="8"/>
  <c r="Z48" i="8"/>
  <c r="Y52" i="8"/>
  <c r="Y50" i="8"/>
  <c r="Y48" i="8"/>
  <c r="O38" i="8"/>
  <c r="O53" i="8"/>
  <c r="O51" i="8"/>
  <c r="O34" i="8"/>
  <c r="O49" i="8"/>
  <c r="AC38" i="8"/>
  <c r="AC53" i="8"/>
  <c r="AC36" i="8"/>
  <c r="AC49" i="8"/>
  <c r="AC32" i="8"/>
  <c r="AC47" i="8"/>
  <c r="T51" i="8"/>
  <c r="T49" i="8"/>
  <c r="T32" i="8"/>
  <c r="T47" i="8"/>
  <c r="S189" i="7"/>
  <c r="S185" i="7"/>
  <c r="S54" i="7" s="1"/>
  <c r="S37" i="7"/>
  <c r="S183" i="7"/>
  <c r="S35" i="7"/>
  <c r="S181" i="7"/>
  <c r="S33" i="7"/>
  <c r="S179" i="7"/>
  <c r="Z189" i="7"/>
  <c r="Z58" i="7" s="1"/>
  <c r="Z187" i="7"/>
  <c r="Z185" i="7"/>
  <c r="Z183" i="7"/>
  <c r="Z181" i="7"/>
  <c r="Z50" i="7" s="1"/>
  <c r="Z179" i="7"/>
  <c r="AG189" i="7"/>
  <c r="AG187" i="7"/>
  <c r="AG185" i="7"/>
  <c r="AG54" i="7" s="1"/>
  <c r="AN189" i="7"/>
  <c r="AN58" i="7" s="1"/>
  <c r="AN41" i="7"/>
  <c r="AN187" i="7"/>
  <c r="AN185" i="7"/>
  <c r="O190" i="7"/>
  <c r="O188" i="7"/>
  <c r="O186" i="7"/>
  <c r="O55" i="7" s="1"/>
  <c r="O38" i="7"/>
  <c r="O184" i="7"/>
  <c r="O53" i="7" s="1"/>
  <c r="O36" i="7"/>
  <c r="O182" i="7"/>
  <c r="O34" i="7"/>
  <c r="O180" i="7"/>
  <c r="V190" i="7"/>
  <c r="V59" i="7" s="1"/>
  <c r="V188" i="7"/>
  <c r="V186" i="7"/>
  <c r="V184" i="7"/>
  <c r="V182" i="7"/>
  <c r="V51" i="7" s="1"/>
  <c r="V180" i="7"/>
  <c r="AC190" i="7"/>
  <c r="AC188" i="7"/>
  <c r="AC186" i="7"/>
  <c r="AC55" i="7" s="1"/>
  <c r="AC38" i="7"/>
  <c r="AC184" i="7"/>
  <c r="AC53" i="7" s="1"/>
  <c r="AC36" i="7"/>
  <c r="AC182" i="7"/>
  <c r="AC34" i="7"/>
  <c r="AC180" i="7"/>
  <c r="AS75" i="7"/>
  <c r="AR44" i="7"/>
  <c r="AR190" i="7"/>
  <c r="AR59" i="7" s="1"/>
  <c r="AS73" i="7"/>
  <c r="AR188" i="7"/>
  <c r="AS71" i="7"/>
  <c r="AR186" i="7"/>
  <c r="AS69" i="7"/>
  <c r="AS67" i="7"/>
  <c r="AS65" i="7"/>
  <c r="AS63" i="7"/>
  <c r="N178" i="7"/>
  <c r="N47" i="7" s="1"/>
  <c r="Z32" i="7"/>
  <c r="Z178" i="7"/>
  <c r="P32" i="7"/>
  <c r="P178" i="7"/>
  <c r="P47" i="7" s="1"/>
  <c r="AC130" i="6"/>
  <c r="AC181" i="6"/>
  <c r="T184" i="6"/>
  <c r="T133" i="6"/>
  <c r="T131" i="6"/>
  <c r="T182" i="6"/>
  <c r="T180" i="6"/>
  <c r="T129" i="6"/>
  <c r="T34" i="6" s="1"/>
  <c r="T127" i="6"/>
  <c r="T32" i="6" s="1"/>
  <c r="T178" i="6"/>
  <c r="S132" i="6"/>
  <c r="S183" i="6"/>
  <c r="S130" i="6"/>
  <c r="S181" i="6"/>
  <c r="S128" i="6"/>
  <c r="S179" i="6"/>
  <c r="R184" i="6"/>
  <c r="R133" i="6"/>
  <c r="R131" i="6"/>
  <c r="R182" i="6"/>
  <c r="R180" i="6"/>
  <c r="R129" i="6"/>
  <c r="R127" i="6"/>
  <c r="R178" i="6"/>
  <c r="Q132" i="6"/>
  <c r="Q183" i="6"/>
  <c r="Q181" i="6"/>
  <c r="Q130" i="6"/>
  <c r="Q179" i="6"/>
  <c r="Q128" i="6"/>
  <c r="P133" i="6"/>
  <c r="P184" i="6"/>
  <c r="P131" i="6"/>
  <c r="P182" i="6"/>
  <c r="P129" i="6"/>
  <c r="P180" i="6"/>
  <c r="P127" i="6"/>
  <c r="P178" i="6"/>
  <c r="M187" i="5"/>
  <c r="M136" i="5"/>
  <c r="M139" i="5"/>
  <c r="M190" i="5"/>
  <c r="W190" i="5"/>
  <c r="W139" i="5"/>
  <c r="W188" i="5"/>
  <c r="W137" i="5"/>
  <c r="V138" i="5"/>
  <c r="V189" i="5"/>
  <c r="V136" i="5"/>
  <c r="V187" i="5"/>
  <c r="T182" i="5"/>
  <c r="T131" i="5"/>
  <c r="AI138" i="5"/>
  <c r="AI189" i="5"/>
  <c r="AI136" i="5"/>
  <c r="AI187" i="5"/>
  <c r="AJ183" i="5"/>
  <c r="AJ132" i="5"/>
  <c r="AG138" i="5"/>
  <c r="AG189" i="5"/>
  <c r="AG136" i="5"/>
  <c r="AG187" i="5"/>
  <c r="T183" i="5"/>
  <c r="T132" i="5"/>
  <c r="AQ184" i="5"/>
  <c r="AQ133" i="5"/>
  <c r="AQ182" i="5"/>
  <c r="AQ131" i="5"/>
  <c r="AQ180" i="5"/>
  <c r="AQ129" i="5"/>
  <c r="R185" i="5"/>
  <c r="R134" i="5"/>
  <c r="R183" i="5"/>
  <c r="R132" i="5"/>
  <c r="R181" i="5"/>
  <c r="R130" i="5"/>
  <c r="R179" i="5"/>
  <c r="R128" i="5"/>
  <c r="Y183" i="5"/>
  <c r="Y132" i="5"/>
  <c r="Y181" i="5"/>
  <c r="Y130" i="5"/>
  <c r="Y179" i="5"/>
  <c r="Y128" i="5"/>
  <c r="Y33" i="5" s="1"/>
  <c r="AF183" i="5"/>
  <c r="AF132" i="5"/>
  <c r="AF181" i="5"/>
  <c r="AF130" i="5"/>
  <c r="AF179" i="5"/>
  <c r="AF128" i="5"/>
  <c r="AM183" i="5"/>
  <c r="AM132" i="5"/>
  <c r="AM181" i="5"/>
  <c r="AM130" i="5"/>
  <c r="AM179" i="5"/>
  <c r="AM128" i="5"/>
  <c r="N135" i="5"/>
  <c r="N186" i="5"/>
  <c r="N184" i="5"/>
  <c r="N133" i="5"/>
  <c r="N182" i="5"/>
  <c r="N131" i="5"/>
  <c r="N180" i="5"/>
  <c r="N129" i="5"/>
  <c r="N178" i="5"/>
  <c r="N127" i="5"/>
  <c r="U184" i="5"/>
  <c r="U133" i="5"/>
  <c r="U182" i="5"/>
  <c r="U131" i="5"/>
  <c r="U180" i="5"/>
  <c r="U129" i="5"/>
  <c r="AB179" i="4"/>
  <c r="AJ187" i="4"/>
  <c r="AJ56" i="4" s="1"/>
  <c r="T183" i="4"/>
  <c r="AS65" i="4"/>
  <c r="AJ178" i="4"/>
  <c r="AJ47" i="4" s="1"/>
  <c r="T190" i="4"/>
  <c r="T59" i="4" s="1"/>
  <c r="AI190" i="4"/>
  <c r="AI188" i="4"/>
  <c r="AI186" i="4"/>
  <c r="AI184" i="4"/>
  <c r="AI182" i="4"/>
  <c r="AI180" i="4"/>
  <c r="AI178" i="4"/>
  <c r="AI47" i="4" s="1"/>
  <c r="AH189" i="4"/>
  <c r="AH58" i="4" s="1"/>
  <c r="AH187" i="4"/>
  <c r="AH185" i="4"/>
  <c r="AH183" i="4"/>
  <c r="AH52" i="4" s="1"/>
  <c r="AH181" i="4"/>
  <c r="AH179" i="4"/>
  <c r="AG190" i="4"/>
  <c r="AG188" i="4"/>
  <c r="AG186" i="4"/>
  <c r="AG55" i="4" s="1"/>
  <c r="AG184" i="4"/>
  <c r="AG182" i="4"/>
  <c r="AG180" i="4"/>
  <c r="AG49" i="4" s="1"/>
  <c r="AG32" i="4"/>
  <c r="AG178" i="4"/>
  <c r="AF189" i="4"/>
  <c r="AF187" i="4"/>
  <c r="AF185" i="4"/>
  <c r="AF183" i="4"/>
  <c r="AF181" i="4"/>
  <c r="AF179" i="4"/>
  <c r="AE190" i="4"/>
  <c r="AE188" i="4"/>
  <c r="AE186" i="4"/>
  <c r="AE184" i="4"/>
  <c r="AE182" i="4"/>
  <c r="AE51" i="4" s="1"/>
  <c r="AE34" i="4"/>
  <c r="AE180" i="4"/>
  <c r="AE178" i="4"/>
  <c r="AD189" i="4"/>
  <c r="AD187" i="4"/>
  <c r="AD185" i="4"/>
  <c r="AD54" i="4" s="1"/>
  <c r="AD183" i="4"/>
  <c r="AD181" i="4"/>
  <c r="AD179" i="4"/>
  <c r="AD48" i="4" s="1"/>
  <c r="AC190" i="4"/>
  <c r="AC59" i="4" s="1"/>
  <c r="AC188" i="4"/>
  <c r="AC186" i="4"/>
  <c r="AC184" i="4"/>
  <c r="AC53" i="4" s="1"/>
  <c r="AC182" i="4"/>
  <c r="AC180" i="4"/>
  <c r="AC178" i="4"/>
  <c r="S178" i="2"/>
  <c r="AG178" i="2"/>
  <c r="AG47" i="2" s="1"/>
  <c r="W33" i="2"/>
  <c r="W179" i="2"/>
  <c r="N182" i="2"/>
  <c r="N180" i="2"/>
  <c r="N178" i="2"/>
  <c r="N47" i="2" s="1"/>
  <c r="M181" i="2"/>
  <c r="M179" i="2"/>
  <c r="T186" i="2"/>
  <c r="T184" i="2"/>
  <c r="T53" i="2" s="1"/>
  <c r="T182" i="2"/>
  <c r="T178" i="2"/>
  <c r="W182" i="2"/>
  <c r="W51" i="2" s="1"/>
  <c r="M187" i="2"/>
  <c r="M189" i="2"/>
  <c r="AE33" i="2"/>
  <c r="AE179" i="2"/>
  <c r="AE48" i="2" s="1"/>
  <c r="AI182" i="2"/>
  <c r="N185" i="2"/>
  <c r="V187" i="2"/>
  <c r="V189" i="2"/>
  <c r="K188" i="21"/>
  <c r="AQ181" i="2"/>
  <c r="AL186" i="2"/>
  <c r="AL55" i="2" s="1"/>
  <c r="AM188" i="2"/>
  <c r="AM190" i="2"/>
  <c r="AG181" i="2"/>
  <c r="AG50" i="2" s="1"/>
  <c r="U184" i="2"/>
  <c r="U53" i="2" s="1"/>
  <c r="AD186" i="2"/>
  <c r="AF188" i="2"/>
  <c r="AF44" i="2"/>
  <c r="AF190" i="2"/>
  <c r="AO49" i="2"/>
  <c r="AI183" i="2"/>
  <c r="AI52" i="2" s="1"/>
  <c r="M186" i="2"/>
  <c r="Q188" i="2"/>
  <c r="Q190" i="2"/>
  <c r="Q59" i="2" s="1"/>
  <c r="R185" i="2"/>
  <c r="AH189" i="2"/>
  <c r="AK183" i="2"/>
  <c r="Z190" i="2"/>
  <c r="AO186" i="2"/>
  <c r="D139" i="20"/>
  <c r="D134" i="20"/>
  <c r="D137" i="20"/>
  <c r="D140" i="20"/>
  <c r="D135" i="20"/>
  <c r="D138" i="20"/>
  <c r="D136" i="20"/>
  <c r="D23" i="20"/>
  <c r="K130" i="19"/>
  <c r="K181" i="19"/>
  <c r="D134" i="10"/>
  <c r="D135" i="10"/>
  <c r="D136" i="10"/>
  <c r="D137" i="10"/>
  <c r="D138" i="10"/>
  <c r="D139" i="10"/>
  <c r="D140" i="10"/>
  <c r="D23" i="10"/>
  <c r="K180" i="23"/>
  <c r="E130" i="21"/>
  <c r="E133" i="21"/>
  <c r="E128" i="21"/>
  <c r="E131" i="21"/>
  <c r="E129" i="21"/>
  <c r="E132" i="21"/>
  <c r="E127" i="21"/>
  <c r="H129" i="14"/>
  <c r="H133" i="14"/>
  <c r="H130" i="14"/>
  <c r="H132" i="14"/>
  <c r="H127" i="14"/>
  <c r="H128" i="14"/>
  <c r="H131" i="14"/>
  <c r="D127" i="14"/>
  <c r="D128" i="14"/>
  <c r="D129" i="14"/>
  <c r="D130" i="14"/>
  <c r="D131" i="14"/>
  <c r="D132" i="14"/>
  <c r="D133" i="14"/>
  <c r="D24" i="14"/>
  <c r="F127" i="4"/>
  <c r="F128" i="4"/>
  <c r="F129" i="4"/>
  <c r="F34" i="4" s="1"/>
  <c r="F130" i="4"/>
  <c r="F131" i="4"/>
  <c r="F132" i="4"/>
  <c r="F133" i="4"/>
  <c r="H127" i="19"/>
  <c r="H128" i="19"/>
  <c r="H129" i="19"/>
  <c r="H130" i="19"/>
  <c r="H131" i="19"/>
  <c r="H132" i="19"/>
  <c r="H133" i="19"/>
  <c r="E129" i="19"/>
  <c r="E132" i="19"/>
  <c r="E127" i="19"/>
  <c r="E130" i="19"/>
  <c r="E133" i="19"/>
  <c r="E128" i="19"/>
  <c r="E131" i="19"/>
  <c r="F127" i="15"/>
  <c r="F128" i="15"/>
  <c r="F129" i="15"/>
  <c r="F130" i="15"/>
  <c r="F131" i="15"/>
  <c r="F132" i="15"/>
  <c r="F133" i="15"/>
  <c r="D127" i="15"/>
  <c r="D128" i="15"/>
  <c r="D129" i="15"/>
  <c r="D130" i="15"/>
  <c r="D131" i="15"/>
  <c r="D132" i="15"/>
  <c r="D133" i="15"/>
  <c r="D24" i="15"/>
  <c r="G127" i="10"/>
  <c r="G128" i="10"/>
  <c r="G129" i="10"/>
  <c r="G133" i="10"/>
  <c r="G130" i="10"/>
  <c r="G131" i="10"/>
  <c r="G132" i="10"/>
  <c r="G24" i="10"/>
  <c r="G127" i="2"/>
  <c r="G131" i="2"/>
  <c r="G128" i="2"/>
  <c r="G132" i="2"/>
  <c r="G129" i="2"/>
  <c r="G133" i="2"/>
  <c r="G130" i="2"/>
  <c r="D127" i="2"/>
  <c r="D32" i="2" s="1"/>
  <c r="D128" i="2"/>
  <c r="D129" i="2"/>
  <c r="D130" i="2"/>
  <c r="D131" i="2"/>
  <c r="D132" i="2"/>
  <c r="D133" i="2"/>
  <c r="D24" i="2"/>
  <c r="E134" i="17"/>
  <c r="E135" i="17"/>
  <c r="E136" i="17"/>
  <c r="E137" i="17"/>
  <c r="E138" i="17"/>
  <c r="E139" i="17"/>
  <c r="E140" i="17"/>
  <c r="J134" i="8"/>
  <c r="J135" i="8"/>
  <c r="J136" i="8"/>
  <c r="J41" i="8" s="1"/>
  <c r="J137" i="8"/>
  <c r="J138" i="8"/>
  <c r="J139" i="8"/>
  <c r="J140" i="8"/>
  <c r="E134" i="8"/>
  <c r="E135" i="8"/>
  <c r="E136" i="8"/>
  <c r="E137" i="8"/>
  <c r="E42" i="8" s="1"/>
  <c r="E138" i="8"/>
  <c r="E139" i="8"/>
  <c r="E44" i="8" s="1"/>
  <c r="E140" i="8"/>
  <c r="E45" i="8" s="1"/>
  <c r="F127" i="23"/>
  <c r="F128" i="23"/>
  <c r="F129" i="23"/>
  <c r="F130" i="23"/>
  <c r="F131" i="23"/>
  <c r="F132" i="23"/>
  <c r="F133" i="23"/>
  <c r="J134" i="18"/>
  <c r="J135" i="18"/>
  <c r="J136" i="18"/>
  <c r="J137" i="18"/>
  <c r="J138" i="18"/>
  <c r="J139" i="18"/>
  <c r="J140" i="18"/>
  <c r="I134" i="18"/>
  <c r="I135" i="18"/>
  <c r="I136" i="18"/>
  <c r="I137" i="18"/>
  <c r="I138" i="18"/>
  <c r="I139" i="18"/>
  <c r="I140" i="18"/>
  <c r="G127" i="12"/>
  <c r="G131" i="12"/>
  <c r="G128" i="12"/>
  <c r="G132" i="12"/>
  <c r="G129" i="12"/>
  <c r="G133" i="12"/>
  <c r="G130" i="12"/>
  <c r="F127" i="7"/>
  <c r="F128" i="7"/>
  <c r="F129" i="7"/>
  <c r="F130" i="7"/>
  <c r="F131" i="7"/>
  <c r="F132" i="7"/>
  <c r="F133" i="7"/>
  <c r="I127" i="7"/>
  <c r="I128" i="7"/>
  <c r="I129" i="7"/>
  <c r="I130" i="7"/>
  <c r="I131" i="7"/>
  <c r="I132" i="7"/>
  <c r="I133" i="7"/>
  <c r="J134" i="20"/>
  <c r="J135" i="20"/>
  <c r="J136" i="20"/>
  <c r="J137" i="20"/>
  <c r="J138" i="20"/>
  <c r="J139" i="20"/>
  <c r="J140" i="20"/>
  <c r="H134" i="11"/>
  <c r="H135" i="11"/>
  <c r="H136" i="11"/>
  <c r="H137" i="11"/>
  <c r="H138" i="11"/>
  <c r="H139" i="11"/>
  <c r="H140" i="11"/>
  <c r="D127" i="11"/>
  <c r="D128" i="11"/>
  <c r="D129" i="11"/>
  <c r="D130" i="11"/>
  <c r="D131" i="11"/>
  <c r="D132" i="11"/>
  <c r="D133" i="11"/>
  <c r="D24" i="11"/>
  <c r="O186" i="6"/>
  <c r="O139" i="6"/>
  <c r="O191" i="6"/>
  <c r="O140" i="6"/>
  <c r="O137" i="6"/>
  <c r="O136" i="6"/>
  <c r="O185" i="6"/>
  <c r="O189" i="6"/>
  <c r="O135" i="6"/>
  <c r="O188" i="6"/>
  <c r="O134" i="6"/>
  <c r="O187" i="6"/>
  <c r="O138" i="6"/>
  <c r="O190" i="6"/>
  <c r="M183" i="6"/>
  <c r="M127" i="6"/>
  <c r="M178" i="6"/>
  <c r="M133" i="6"/>
  <c r="M180" i="6"/>
  <c r="M128" i="6"/>
  <c r="M130" i="6"/>
  <c r="M132" i="6"/>
  <c r="M179" i="6"/>
  <c r="M181" i="6"/>
  <c r="M129" i="6"/>
  <c r="M182" i="6"/>
  <c r="M184" i="6"/>
  <c r="M131" i="6"/>
  <c r="M137" i="6"/>
  <c r="M189" i="6"/>
  <c r="M188" i="6"/>
  <c r="M140" i="6"/>
  <c r="M136" i="6"/>
  <c r="M187" i="6"/>
  <c r="M190" i="6"/>
  <c r="M138" i="6"/>
  <c r="M135" i="6"/>
  <c r="M186" i="6"/>
  <c r="M139" i="6"/>
  <c r="M191" i="6"/>
  <c r="M185" i="6"/>
  <c r="M134" i="6"/>
  <c r="AM191" i="23"/>
  <c r="AK191" i="23"/>
  <c r="AK60" i="23" s="1"/>
  <c r="L191" i="23"/>
  <c r="R191" i="23"/>
  <c r="P191" i="23"/>
  <c r="X191" i="21"/>
  <c r="V191" i="21"/>
  <c r="V60" i="21" s="1"/>
  <c r="AB191" i="21"/>
  <c r="AH191" i="21"/>
  <c r="AH60" i="21" s="1"/>
  <c r="AC191" i="20"/>
  <c r="AQ191" i="20"/>
  <c r="AO191" i="20"/>
  <c r="AM191" i="20"/>
  <c r="AP140" i="19"/>
  <c r="AP191" i="19"/>
  <c r="AN140" i="19"/>
  <c r="AN191" i="19"/>
  <c r="AN60" i="19" s="1"/>
  <c r="AL140" i="19"/>
  <c r="AL191" i="19"/>
  <c r="AS76" i="19"/>
  <c r="AR140" i="19"/>
  <c r="AR191" i="19"/>
  <c r="AF191" i="18"/>
  <c r="N191" i="18"/>
  <c r="T191" i="18"/>
  <c r="Z191" i="18"/>
  <c r="U191" i="17"/>
  <c r="AI191" i="17"/>
  <c r="AG191" i="17"/>
  <c r="AE191" i="17"/>
  <c r="Z191" i="16"/>
  <c r="Z140" i="16"/>
  <c r="AQ140" i="16"/>
  <c r="AQ191" i="16"/>
  <c r="S191" i="16"/>
  <c r="S140" i="16"/>
  <c r="AD140" i="16"/>
  <c r="AD191" i="16"/>
  <c r="Y191" i="15"/>
  <c r="AS76" i="15"/>
  <c r="AR191" i="15"/>
  <c r="AD191" i="15"/>
  <c r="AQ191" i="15"/>
  <c r="AS76" i="14"/>
  <c r="AR191" i="14"/>
  <c r="AA191" i="14"/>
  <c r="W191" i="14"/>
  <c r="M191" i="14"/>
  <c r="R191" i="14"/>
  <c r="N140" i="13"/>
  <c r="N191" i="13"/>
  <c r="T191" i="13"/>
  <c r="T140" i="13"/>
  <c r="AK191" i="12"/>
  <c r="AK60" i="12" s="1"/>
  <c r="Y191" i="12"/>
  <c r="Y60" i="12" s="1"/>
  <c r="W191" i="12"/>
  <c r="AB191" i="12"/>
  <c r="AF191" i="11"/>
  <c r="AD191" i="11"/>
  <c r="AJ191" i="11"/>
  <c r="AO191" i="11"/>
  <c r="W191" i="10"/>
  <c r="L191" i="10"/>
  <c r="R191" i="10"/>
  <c r="P191" i="10"/>
  <c r="AS76" i="9"/>
  <c r="AR140" i="9"/>
  <c r="AR191" i="9"/>
  <c r="Y140" i="9"/>
  <c r="Y191" i="9"/>
  <c r="W140" i="9"/>
  <c r="W191" i="9"/>
  <c r="U140" i="9"/>
  <c r="U191" i="9"/>
  <c r="V45" i="8"/>
  <c r="AH60" i="8"/>
  <c r="N191" i="5"/>
  <c r="N140" i="5"/>
  <c r="T191" i="5"/>
  <c r="T140" i="5"/>
  <c r="Z191" i="5"/>
  <c r="Z140" i="5"/>
  <c r="W140" i="5"/>
  <c r="W191" i="5"/>
  <c r="AI45" i="4"/>
  <c r="AI191" i="4"/>
  <c r="AI60" i="4" s="1"/>
  <c r="AG191" i="4"/>
  <c r="AE191" i="4"/>
  <c r="AJ191" i="4"/>
  <c r="AJ60" i="4" s="1"/>
  <c r="AO191" i="2"/>
  <c r="AM45" i="2"/>
  <c r="AM191" i="2"/>
  <c r="AK191" i="2"/>
  <c r="L45" i="2"/>
  <c r="L191" i="2"/>
  <c r="W135" i="6"/>
  <c r="W191" i="6"/>
  <c r="AD181" i="6"/>
  <c r="AB47" i="13"/>
  <c r="AX112" i="6"/>
  <c r="AW127" i="6"/>
  <c r="J188" i="11"/>
  <c r="J137" i="11"/>
  <c r="J136" i="11"/>
  <c r="J187" i="11"/>
  <c r="I187" i="11"/>
  <c r="I136" i="11"/>
  <c r="I189" i="11"/>
  <c r="I138" i="11"/>
  <c r="I188" i="11"/>
  <c r="I137" i="11"/>
  <c r="L178" i="20"/>
  <c r="L178" i="15"/>
  <c r="L178" i="18"/>
  <c r="L37" i="7"/>
  <c r="L183" i="7"/>
  <c r="L187" i="12"/>
  <c r="L179" i="18"/>
  <c r="L183" i="23"/>
  <c r="L38" i="7"/>
  <c r="L184" i="7"/>
  <c r="L188" i="12"/>
  <c r="L180" i="18"/>
  <c r="L184" i="23"/>
  <c r="L185" i="7"/>
  <c r="L189" i="12"/>
  <c r="L181" i="18"/>
  <c r="L185" i="23"/>
  <c r="L186" i="7"/>
  <c r="L190" i="12"/>
  <c r="L182" i="18"/>
  <c r="L186" i="23"/>
  <c r="L187" i="7"/>
  <c r="L128" i="13"/>
  <c r="L179" i="13"/>
  <c r="L183" i="18"/>
  <c r="L187" i="23"/>
  <c r="L53" i="8"/>
  <c r="L137" i="13"/>
  <c r="L188" i="13"/>
  <c r="L129" i="19"/>
  <c r="L180" i="19"/>
  <c r="L184" i="2"/>
  <c r="L130" i="9"/>
  <c r="L181" i="9"/>
  <c r="L185" i="14"/>
  <c r="L138" i="19"/>
  <c r="L189" i="19"/>
  <c r="L186" i="4"/>
  <c r="L139" i="9"/>
  <c r="L190" i="9"/>
  <c r="L131" i="17"/>
  <c r="L182" i="17"/>
  <c r="K186" i="4"/>
  <c r="K180" i="10"/>
  <c r="K179" i="23"/>
  <c r="K188" i="15"/>
  <c r="K187" i="20"/>
  <c r="K182" i="10"/>
  <c r="K181" i="15"/>
  <c r="K180" i="20"/>
  <c r="L190" i="15"/>
  <c r="K186" i="18"/>
  <c r="K189" i="12"/>
  <c r="K188" i="17"/>
  <c r="K189" i="11"/>
  <c r="K183" i="7"/>
  <c r="K182" i="12"/>
  <c r="K181" i="17"/>
  <c r="K188" i="8"/>
  <c r="K181" i="2"/>
  <c r="K33" i="8"/>
  <c r="K179" i="8"/>
  <c r="K48" i="8" s="1"/>
  <c r="K190" i="17"/>
  <c r="R182" i="2"/>
  <c r="R51" i="2" s="1"/>
  <c r="AP186" i="2"/>
  <c r="AQ188" i="2"/>
  <c r="AQ190" i="2"/>
  <c r="AQ59" i="2" s="1"/>
  <c r="O181" i="2"/>
  <c r="AM183" i="2"/>
  <c r="P186" i="2"/>
  <c r="T188" i="2"/>
  <c r="T57" i="2" s="1"/>
  <c r="T190" i="2"/>
  <c r="AI190" i="23"/>
  <c r="AI188" i="23"/>
  <c r="AI186" i="23"/>
  <c r="AI184" i="23"/>
  <c r="AI182" i="23"/>
  <c r="AI180" i="23"/>
  <c r="AI178" i="23"/>
  <c r="AH189" i="23"/>
  <c r="AH187" i="23"/>
  <c r="AH185" i="23"/>
  <c r="AH183" i="23"/>
  <c r="AH181" i="23"/>
  <c r="AH179" i="23"/>
  <c r="AG190" i="23"/>
  <c r="AG188" i="23"/>
  <c r="AG186" i="23"/>
  <c r="AG184" i="23"/>
  <c r="AG182" i="23"/>
  <c r="AG180" i="23"/>
  <c r="AG178" i="23"/>
  <c r="AF189" i="23"/>
  <c r="AF187" i="23"/>
  <c r="AF185" i="23"/>
  <c r="AF183" i="23"/>
  <c r="AF181" i="23"/>
  <c r="AF179" i="23"/>
  <c r="AE190" i="23"/>
  <c r="AE188" i="23"/>
  <c r="AE186" i="23"/>
  <c r="AE184" i="23"/>
  <c r="AE182" i="23"/>
  <c r="AE180" i="23"/>
  <c r="AE178" i="23"/>
  <c r="AD189" i="23"/>
  <c r="AD187" i="23"/>
  <c r="AD185" i="23"/>
  <c r="AD183" i="23"/>
  <c r="AD181" i="23"/>
  <c r="AD179" i="23"/>
  <c r="AC190" i="23"/>
  <c r="AC188" i="23"/>
  <c r="AC186" i="23"/>
  <c r="AC184" i="23"/>
  <c r="AC182" i="23"/>
  <c r="AC180" i="23"/>
  <c r="AC178" i="23"/>
  <c r="AJ189" i="23"/>
  <c r="AJ187" i="23"/>
  <c r="AJ185" i="23"/>
  <c r="AJ183" i="23"/>
  <c r="AJ181" i="23"/>
  <c r="AJ179" i="23"/>
  <c r="S189" i="21"/>
  <c r="S187" i="21"/>
  <c r="S56" i="21" s="1"/>
  <c r="S185" i="21"/>
  <c r="S183" i="21"/>
  <c r="S181" i="21"/>
  <c r="AH190" i="21"/>
  <c r="AH188" i="21"/>
  <c r="AH186" i="21"/>
  <c r="AH55" i="21" s="1"/>
  <c r="AH184" i="21"/>
  <c r="AH182" i="21"/>
  <c r="Z180" i="21"/>
  <c r="Q190" i="21"/>
  <c r="Q188" i="21"/>
  <c r="Q186" i="21"/>
  <c r="Q184" i="21"/>
  <c r="Q182" i="21"/>
  <c r="AD179" i="21"/>
  <c r="AF189" i="21"/>
  <c r="AF187" i="21"/>
  <c r="AF56" i="21" s="1"/>
  <c r="AF185" i="21"/>
  <c r="AF183" i="21"/>
  <c r="AF181" i="21"/>
  <c r="AI32" i="21"/>
  <c r="AI178" i="21"/>
  <c r="O189" i="21"/>
  <c r="O187" i="21"/>
  <c r="O185" i="21"/>
  <c r="O183" i="21"/>
  <c r="N181" i="21"/>
  <c r="AD190" i="21"/>
  <c r="AD188" i="21"/>
  <c r="AD186" i="21"/>
  <c r="AD55" i="21" s="1"/>
  <c r="AD184" i="21"/>
  <c r="AD182" i="21"/>
  <c r="S180" i="21"/>
  <c r="M190" i="21"/>
  <c r="M188" i="21"/>
  <c r="M186" i="21"/>
  <c r="M55" i="21" s="1"/>
  <c r="M184" i="21"/>
  <c r="M182" i="21"/>
  <c r="X179" i="21"/>
  <c r="AJ189" i="21"/>
  <c r="AJ187" i="21"/>
  <c r="AJ185" i="21"/>
  <c r="AJ183" i="21"/>
  <c r="AJ181" i="21"/>
  <c r="AP178" i="21"/>
  <c r="U180" i="21"/>
  <c r="U178" i="21"/>
  <c r="AO180" i="21"/>
  <c r="AO178" i="21"/>
  <c r="O180" i="21"/>
  <c r="O178" i="21"/>
  <c r="V189" i="20"/>
  <c r="V187" i="20"/>
  <c r="V185" i="20"/>
  <c r="AL181" i="20"/>
  <c r="U190" i="20"/>
  <c r="U188" i="20"/>
  <c r="U186" i="20"/>
  <c r="U184" i="20"/>
  <c r="N179" i="20"/>
  <c r="AB189" i="20"/>
  <c r="AB187" i="20"/>
  <c r="AB185" i="20"/>
  <c r="V182" i="20"/>
  <c r="AI190" i="20"/>
  <c r="AI59" i="20" s="1"/>
  <c r="AI188" i="20"/>
  <c r="AI186" i="20"/>
  <c r="AI184" i="20"/>
  <c r="T180" i="20"/>
  <c r="AP189" i="20"/>
  <c r="AP187" i="20"/>
  <c r="AP185" i="20"/>
  <c r="AB183" i="20"/>
  <c r="S178" i="20"/>
  <c r="Q189" i="20"/>
  <c r="Q187" i="20"/>
  <c r="Q185" i="20"/>
  <c r="AA181" i="20"/>
  <c r="X190" i="20"/>
  <c r="X188" i="20"/>
  <c r="X186" i="20"/>
  <c r="X55" i="20" s="1"/>
  <c r="X184" i="20"/>
  <c r="V179" i="20"/>
  <c r="W189" i="20"/>
  <c r="W187" i="20"/>
  <c r="W185" i="20"/>
  <c r="AQ181" i="20"/>
  <c r="AH183" i="20"/>
  <c r="AH181" i="20"/>
  <c r="AH179" i="20"/>
  <c r="AG183" i="20"/>
  <c r="AG181" i="20"/>
  <c r="AG179" i="20"/>
  <c r="AN183" i="20"/>
  <c r="AN181" i="20"/>
  <c r="AN179" i="20"/>
  <c r="O184" i="20"/>
  <c r="O182" i="20"/>
  <c r="O180" i="20"/>
  <c r="O178" i="20"/>
  <c r="U182" i="20"/>
  <c r="U180" i="20"/>
  <c r="U178" i="20"/>
  <c r="AB136" i="19"/>
  <c r="AB187" i="19"/>
  <c r="AB56" i="19" s="1"/>
  <c r="S131" i="19"/>
  <c r="S182" i="19"/>
  <c r="N139" i="19"/>
  <c r="N190" i="19"/>
  <c r="AJ133" i="19"/>
  <c r="AJ184" i="19"/>
  <c r="AA128" i="19"/>
  <c r="AA179" i="19"/>
  <c r="AA48" i="19" s="1"/>
  <c r="V136" i="19"/>
  <c r="V187" i="19"/>
  <c r="AS66" i="19"/>
  <c r="AR130" i="19"/>
  <c r="AR181" i="19"/>
  <c r="T138" i="19"/>
  <c r="T189" i="19"/>
  <c r="AQ132" i="19"/>
  <c r="AQ37" i="19" s="1"/>
  <c r="AQ183" i="19"/>
  <c r="AD127" i="19"/>
  <c r="AD178" i="19"/>
  <c r="AL134" i="19"/>
  <c r="AL185" i="19"/>
  <c r="AB129" i="19"/>
  <c r="AB180" i="19"/>
  <c r="AJ136" i="19"/>
  <c r="AJ187" i="19"/>
  <c r="AA131" i="19"/>
  <c r="AA182" i="19"/>
  <c r="V139" i="19"/>
  <c r="V190" i="19"/>
  <c r="V59" i="19" s="1"/>
  <c r="AS69" i="19"/>
  <c r="AR133" i="19"/>
  <c r="AR184" i="19"/>
  <c r="AR53" i="19" s="1"/>
  <c r="AI128" i="19"/>
  <c r="AI179" i="19"/>
  <c r="AD136" i="19"/>
  <c r="AD187" i="19"/>
  <c r="T131" i="19"/>
  <c r="T182" i="19"/>
  <c r="AH139" i="19"/>
  <c r="AH190" i="19"/>
  <c r="AH59" i="19" s="1"/>
  <c r="AH137" i="19"/>
  <c r="AH188" i="19"/>
  <c r="AH135" i="19"/>
  <c r="AH186" i="19"/>
  <c r="AH133" i="19"/>
  <c r="AH184" i="19"/>
  <c r="AH53" i="19" s="1"/>
  <c r="AH131" i="19"/>
  <c r="AH182" i="19"/>
  <c r="AH51" i="19" s="1"/>
  <c r="AH129" i="19"/>
  <c r="AH180" i="19"/>
  <c r="AH127" i="19"/>
  <c r="AH178" i="19"/>
  <c r="AG138" i="19"/>
  <c r="AG189" i="19"/>
  <c r="AG136" i="19"/>
  <c r="AG187" i="19"/>
  <c r="AG56" i="19" s="1"/>
  <c r="AG134" i="19"/>
  <c r="AG185" i="19"/>
  <c r="AG132" i="19"/>
  <c r="AG183" i="19"/>
  <c r="AG130" i="19"/>
  <c r="AG181" i="19"/>
  <c r="AG50" i="19" s="1"/>
  <c r="AG128" i="19"/>
  <c r="AG179" i="19"/>
  <c r="AG48" i="19" s="1"/>
  <c r="AF139" i="19"/>
  <c r="AF190" i="19"/>
  <c r="AF137" i="19"/>
  <c r="AF188" i="19"/>
  <c r="AF135" i="19"/>
  <c r="AF186" i="19"/>
  <c r="AF133" i="19"/>
  <c r="AF184" i="19"/>
  <c r="AF53" i="19" s="1"/>
  <c r="AF131" i="19"/>
  <c r="AF182" i="19"/>
  <c r="AF129" i="19"/>
  <c r="AF180" i="19"/>
  <c r="AF127" i="19"/>
  <c r="AF178" i="19"/>
  <c r="AF47" i="19" s="1"/>
  <c r="AE138" i="19"/>
  <c r="AE189" i="19"/>
  <c r="AE58" i="19" s="1"/>
  <c r="AE136" i="19"/>
  <c r="AE187" i="19"/>
  <c r="AE134" i="19"/>
  <c r="AE185" i="19"/>
  <c r="AE132" i="19"/>
  <c r="AE183" i="19"/>
  <c r="AE130" i="19"/>
  <c r="AE181" i="19"/>
  <c r="AE50" i="19" s="1"/>
  <c r="AE128" i="19"/>
  <c r="AE179" i="19"/>
  <c r="AC139" i="19"/>
  <c r="AC190" i="19"/>
  <c r="AC137" i="19"/>
  <c r="AC188" i="19"/>
  <c r="AC135" i="19"/>
  <c r="AC186" i="19"/>
  <c r="AC133" i="19"/>
  <c r="AC184" i="19"/>
  <c r="AC131" i="19"/>
  <c r="AC182" i="19"/>
  <c r="AC129" i="19"/>
  <c r="AC180" i="19"/>
  <c r="AC49" i="19" s="1"/>
  <c r="AC127" i="19"/>
  <c r="AC178" i="19"/>
  <c r="AC47" i="19" s="1"/>
  <c r="S187" i="18"/>
  <c r="AL181" i="18"/>
  <c r="N189" i="18"/>
  <c r="AJ183" i="18"/>
  <c r="AA178" i="18"/>
  <c r="AA47" i="18" s="1"/>
  <c r="V186" i="18"/>
  <c r="AS65" i="18"/>
  <c r="AR180" i="18"/>
  <c r="AR49" i="18" s="1"/>
  <c r="AQ188" i="18"/>
  <c r="AD183" i="18"/>
  <c r="T178" i="18"/>
  <c r="S186" i="18"/>
  <c r="AL34" i="18"/>
  <c r="AL180" i="18"/>
  <c r="AJ188" i="18"/>
  <c r="AA183" i="18"/>
  <c r="N178" i="18"/>
  <c r="AS70" i="18"/>
  <c r="AR185" i="18"/>
  <c r="AI180" i="18"/>
  <c r="AQ187" i="18"/>
  <c r="AD182" i="18"/>
  <c r="AH190" i="18"/>
  <c r="AH188" i="18"/>
  <c r="AH186" i="18"/>
  <c r="AH184" i="18"/>
  <c r="AH182" i="18"/>
  <c r="AH180" i="18"/>
  <c r="AH178" i="18"/>
  <c r="AH47" i="18" s="1"/>
  <c r="AG189" i="18"/>
  <c r="AG58" i="18" s="1"/>
  <c r="AG187" i="18"/>
  <c r="AG185" i="18"/>
  <c r="AG54" i="18" s="1"/>
  <c r="AG183" i="18"/>
  <c r="AG181" i="18"/>
  <c r="AG179" i="18"/>
  <c r="AF190" i="18"/>
  <c r="AF188" i="18"/>
  <c r="AF186" i="18"/>
  <c r="AF55" i="18" s="1"/>
  <c r="AF184" i="18"/>
  <c r="AF182" i="18"/>
  <c r="AF180" i="18"/>
  <c r="AF178" i="18"/>
  <c r="AE189" i="18"/>
  <c r="AE58" i="18" s="1"/>
  <c r="AE187" i="18"/>
  <c r="AE185" i="18"/>
  <c r="AE183" i="18"/>
  <c r="AE181" i="18"/>
  <c r="AE179" i="18"/>
  <c r="AC190" i="18"/>
  <c r="AC188" i="18"/>
  <c r="AC57" i="18" s="1"/>
  <c r="AC186" i="18"/>
  <c r="AC184" i="18"/>
  <c r="AC182" i="18"/>
  <c r="AC180" i="18"/>
  <c r="AC178" i="18"/>
  <c r="AI186" i="17"/>
  <c r="AI55" i="17" s="1"/>
  <c r="V189" i="17"/>
  <c r="AB190" i="17"/>
  <c r="AA187" i="17"/>
  <c r="AQ190" i="17"/>
  <c r="R190" i="17"/>
  <c r="R188" i="17"/>
  <c r="R186" i="17"/>
  <c r="Q190" i="17"/>
  <c r="Q59" i="17" s="1"/>
  <c r="Q188" i="17"/>
  <c r="Q186" i="17"/>
  <c r="P190" i="17"/>
  <c r="P188" i="17"/>
  <c r="O186" i="17"/>
  <c r="O190" i="17"/>
  <c r="O188" i="17"/>
  <c r="N186" i="17"/>
  <c r="N55" i="17" s="1"/>
  <c r="N188" i="17"/>
  <c r="M186" i="17"/>
  <c r="M190" i="17"/>
  <c r="M188" i="17"/>
  <c r="AS70" i="17"/>
  <c r="AR185" i="17"/>
  <c r="AS72" i="17"/>
  <c r="AR187" i="17"/>
  <c r="AM185" i="17"/>
  <c r="AL133" i="17"/>
  <c r="AL184" i="17"/>
  <c r="AL131" i="17"/>
  <c r="AL182" i="17"/>
  <c r="AL129" i="17"/>
  <c r="AL180" i="17"/>
  <c r="AL127" i="17"/>
  <c r="AL178" i="17"/>
  <c r="AK133" i="17"/>
  <c r="AK184" i="17"/>
  <c r="AK131" i="17"/>
  <c r="AK182" i="17"/>
  <c r="AK129" i="17"/>
  <c r="AK180" i="17"/>
  <c r="AK127" i="17"/>
  <c r="AK178" i="17"/>
  <c r="AJ133" i="17"/>
  <c r="AJ184" i="17"/>
  <c r="AJ131" i="17"/>
  <c r="AJ182" i="17"/>
  <c r="AJ129" i="17"/>
  <c r="AJ180" i="17"/>
  <c r="AJ127" i="17"/>
  <c r="AJ178" i="17"/>
  <c r="AI133" i="17"/>
  <c r="AI184" i="17"/>
  <c r="AI131" i="17"/>
  <c r="AI182" i="17"/>
  <c r="AI129" i="17"/>
  <c r="AI180" i="17"/>
  <c r="AI127" i="17"/>
  <c r="AI178" i="17"/>
  <c r="AH133" i="17"/>
  <c r="AH184" i="17"/>
  <c r="AH131" i="17"/>
  <c r="AH182" i="17"/>
  <c r="AH129" i="17"/>
  <c r="AH180" i="17"/>
  <c r="AH127" i="17"/>
  <c r="AH178" i="17"/>
  <c r="AG133" i="17"/>
  <c r="AG184" i="17"/>
  <c r="AG131" i="17"/>
  <c r="AG182" i="17"/>
  <c r="AG129" i="17"/>
  <c r="AG180" i="17"/>
  <c r="AG127" i="17"/>
  <c r="AG178" i="17"/>
  <c r="AN133" i="17"/>
  <c r="AN184" i="17"/>
  <c r="AN131" i="17"/>
  <c r="AN182" i="17"/>
  <c r="AN129" i="17"/>
  <c r="AN180" i="17"/>
  <c r="AN127" i="17"/>
  <c r="AN178" i="17"/>
  <c r="AE129" i="16"/>
  <c r="AE180" i="16"/>
  <c r="W127" i="16"/>
  <c r="W178" i="16"/>
  <c r="AE132" i="16"/>
  <c r="AE183" i="16"/>
  <c r="W179" i="16"/>
  <c r="W128" i="16"/>
  <c r="N190" i="16"/>
  <c r="N139" i="16"/>
  <c r="N188" i="16"/>
  <c r="N137" i="16"/>
  <c r="N134" i="16"/>
  <c r="N185" i="16"/>
  <c r="N183" i="16"/>
  <c r="N132" i="16"/>
  <c r="N181" i="16"/>
  <c r="N130" i="16"/>
  <c r="N179" i="16"/>
  <c r="N128" i="16"/>
  <c r="M139" i="16"/>
  <c r="M190" i="16"/>
  <c r="M137" i="16"/>
  <c r="M188" i="16"/>
  <c r="M134" i="16"/>
  <c r="M185" i="16"/>
  <c r="M183" i="16"/>
  <c r="M132" i="16"/>
  <c r="M130" i="16"/>
  <c r="M181" i="16"/>
  <c r="M179" i="16"/>
  <c r="M128" i="16"/>
  <c r="T136" i="16"/>
  <c r="T187" i="16"/>
  <c r="AB183" i="16"/>
  <c r="AB132" i="16"/>
  <c r="T178" i="16"/>
  <c r="T127" i="16"/>
  <c r="S138" i="16"/>
  <c r="S189" i="16"/>
  <c r="S187" i="16"/>
  <c r="S136" i="16"/>
  <c r="S133" i="16"/>
  <c r="S184" i="16"/>
  <c r="S182" i="16"/>
  <c r="S131" i="16"/>
  <c r="S129" i="16"/>
  <c r="S34" i="16" s="1"/>
  <c r="S180" i="16"/>
  <c r="S127" i="16"/>
  <c r="S178" i="16"/>
  <c r="R189" i="16"/>
  <c r="R138" i="16"/>
  <c r="R187" i="16"/>
  <c r="R136" i="16"/>
  <c r="R184" i="16"/>
  <c r="R133" i="16"/>
  <c r="R182" i="16"/>
  <c r="R131" i="16"/>
  <c r="R180" i="16"/>
  <c r="R129" i="16"/>
  <c r="R127" i="16"/>
  <c r="R178" i="16"/>
  <c r="Q189" i="16"/>
  <c r="Q138" i="16"/>
  <c r="Q187" i="16"/>
  <c r="Q136" i="16"/>
  <c r="Q184" i="16"/>
  <c r="Q133" i="16"/>
  <c r="Q182" i="16"/>
  <c r="Q131" i="16"/>
  <c r="Q180" i="16"/>
  <c r="Q129" i="16"/>
  <c r="Q127" i="16"/>
  <c r="Q32" i="16" s="1"/>
  <c r="Q178" i="16"/>
  <c r="P189" i="16"/>
  <c r="P138" i="16"/>
  <c r="P187" i="16"/>
  <c r="P136" i="16"/>
  <c r="P133" i="16"/>
  <c r="P184" i="16"/>
  <c r="P182" i="16"/>
  <c r="P131" i="16"/>
  <c r="P180" i="16"/>
  <c r="P129" i="16"/>
  <c r="P127" i="16"/>
  <c r="P178" i="16"/>
  <c r="W185" i="15"/>
  <c r="AM186" i="15"/>
  <c r="W190" i="15"/>
  <c r="O183" i="15"/>
  <c r="N190" i="15"/>
  <c r="N188" i="15"/>
  <c r="N186" i="15"/>
  <c r="N183" i="15"/>
  <c r="AK190" i="15"/>
  <c r="AK188" i="15"/>
  <c r="AK186" i="15"/>
  <c r="AE184" i="15"/>
  <c r="AE179" i="15"/>
  <c r="AJ189" i="15"/>
  <c r="AJ187" i="15"/>
  <c r="AJ185" i="15"/>
  <c r="T182" i="15"/>
  <c r="AI190" i="15"/>
  <c r="AI188" i="15"/>
  <c r="AI186" i="15"/>
  <c r="AB184" i="15"/>
  <c r="AB179" i="15"/>
  <c r="AH189" i="15"/>
  <c r="AH187" i="15"/>
  <c r="AH185" i="15"/>
  <c r="N182" i="15"/>
  <c r="AG190" i="15"/>
  <c r="AG188" i="15"/>
  <c r="AG186" i="15"/>
  <c r="W184" i="15"/>
  <c r="V179" i="15"/>
  <c r="X189" i="15"/>
  <c r="X187" i="15"/>
  <c r="X185" i="15"/>
  <c r="T181" i="15"/>
  <c r="AQ183" i="15"/>
  <c r="AQ181" i="15"/>
  <c r="AQ179" i="15"/>
  <c r="Z183" i="15"/>
  <c r="Z181" i="15"/>
  <c r="Z179" i="15"/>
  <c r="Y184" i="15"/>
  <c r="Y182" i="15"/>
  <c r="Y180" i="15"/>
  <c r="Y178" i="15"/>
  <c r="X183" i="15"/>
  <c r="X181" i="15"/>
  <c r="X179" i="15"/>
  <c r="U184" i="15"/>
  <c r="U182" i="15"/>
  <c r="U180" i="15"/>
  <c r="U178" i="15"/>
  <c r="O178" i="14"/>
  <c r="AL180" i="14"/>
  <c r="N190" i="14"/>
  <c r="AJ184" i="14"/>
  <c r="W179" i="14"/>
  <c r="V187" i="14"/>
  <c r="AS66" i="14"/>
  <c r="AR181" i="14"/>
  <c r="T189" i="14"/>
  <c r="AM183" i="14"/>
  <c r="AD178" i="14"/>
  <c r="AD47" i="14" s="1"/>
  <c r="AL185" i="14"/>
  <c r="AB180" i="14"/>
  <c r="AJ187" i="14"/>
  <c r="W182" i="14"/>
  <c r="V190" i="14"/>
  <c r="AS69" i="14"/>
  <c r="AR184" i="14"/>
  <c r="AE179" i="14"/>
  <c r="AE48" i="14" s="1"/>
  <c r="AD187" i="14"/>
  <c r="T182" i="14"/>
  <c r="AI190" i="14"/>
  <c r="AI188" i="14"/>
  <c r="AI186" i="14"/>
  <c r="AI184" i="14"/>
  <c r="AI182" i="14"/>
  <c r="AI180" i="14"/>
  <c r="AI178" i="14"/>
  <c r="AH189" i="14"/>
  <c r="AH187" i="14"/>
  <c r="AH185" i="14"/>
  <c r="AH183" i="14"/>
  <c r="AH181" i="14"/>
  <c r="AH179" i="14"/>
  <c r="AG190" i="14"/>
  <c r="AG59" i="14" s="1"/>
  <c r="AG188" i="14"/>
  <c r="AG186" i="14"/>
  <c r="AG184" i="14"/>
  <c r="AG182" i="14"/>
  <c r="AG180" i="14"/>
  <c r="AG178" i="14"/>
  <c r="AF189" i="14"/>
  <c r="AF187" i="14"/>
  <c r="AF56" i="14" s="1"/>
  <c r="AF185" i="14"/>
  <c r="AF183" i="14"/>
  <c r="AF181" i="14"/>
  <c r="AF179" i="14"/>
  <c r="AC190" i="14"/>
  <c r="AC188" i="14"/>
  <c r="AC186" i="14"/>
  <c r="AC184" i="14"/>
  <c r="AC53" i="14" s="1"/>
  <c r="AC182" i="14"/>
  <c r="AC180" i="14"/>
  <c r="AC178" i="14"/>
  <c r="N128" i="13"/>
  <c r="N179" i="13"/>
  <c r="AE130" i="13"/>
  <c r="T133" i="13"/>
  <c r="T184" i="13"/>
  <c r="AB130" i="13"/>
  <c r="N184" i="13"/>
  <c r="N133" i="13"/>
  <c r="V130" i="13"/>
  <c r="T132" i="13"/>
  <c r="T183" i="13"/>
  <c r="AQ59" i="13"/>
  <c r="AQ129" i="13"/>
  <c r="AP58" i="13"/>
  <c r="AP130" i="13"/>
  <c r="AP128" i="13"/>
  <c r="AO129" i="13"/>
  <c r="AN54" i="13"/>
  <c r="AN130" i="13"/>
  <c r="AN128" i="13"/>
  <c r="AK129" i="13"/>
  <c r="Y183" i="12"/>
  <c r="Y52" i="12" s="1"/>
  <c r="AM188" i="12"/>
  <c r="AM57" i="12" s="1"/>
  <c r="AL189" i="12"/>
  <c r="AL58" i="12" s="1"/>
  <c r="AA190" i="12"/>
  <c r="S179" i="12"/>
  <c r="AI180" i="12"/>
  <c r="Q182" i="12"/>
  <c r="AA185" i="12"/>
  <c r="N188" i="12"/>
  <c r="N57" i="12" s="1"/>
  <c r="W190" i="12"/>
  <c r="V187" i="12"/>
  <c r="V56" i="12" s="1"/>
  <c r="AA182" i="12"/>
  <c r="AE190" i="12"/>
  <c r="AI187" i="12"/>
  <c r="P183" i="12"/>
  <c r="AD190" i="12"/>
  <c r="AG187" i="12"/>
  <c r="AG56" i="12" s="1"/>
  <c r="AQ182" i="12"/>
  <c r="AQ51" i="12" s="1"/>
  <c r="AC190" i="12"/>
  <c r="AC59" i="12" s="1"/>
  <c r="AF187" i="12"/>
  <c r="AO182" i="12"/>
  <c r="AI190" i="12"/>
  <c r="AO187" i="12"/>
  <c r="X183" i="12"/>
  <c r="P179" i="12"/>
  <c r="P48" i="12" s="1"/>
  <c r="O187" i="12"/>
  <c r="O56" i="12" s="1"/>
  <c r="O185" i="12"/>
  <c r="O54" i="12" s="1"/>
  <c r="O183" i="12"/>
  <c r="O181" i="12"/>
  <c r="O179" i="12"/>
  <c r="AL184" i="12"/>
  <c r="AL182" i="12"/>
  <c r="AL180" i="12"/>
  <c r="AL49" i="12" s="1"/>
  <c r="AL178" i="12"/>
  <c r="AC188" i="12"/>
  <c r="AC57" i="12" s="1"/>
  <c r="AC186" i="12"/>
  <c r="AC184" i="12"/>
  <c r="AC182" i="12"/>
  <c r="AC180" i="12"/>
  <c r="AC178" i="12"/>
  <c r="T188" i="12"/>
  <c r="T57" i="12" s="1"/>
  <c r="T186" i="12"/>
  <c r="T184" i="12"/>
  <c r="T182" i="12"/>
  <c r="T180" i="12"/>
  <c r="T178" i="12"/>
  <c r="R189" i="12"/>
  <c r="R187" i="12"/>
  <c r="R185" i="12"/>
  <c r="R54" i="12" s="1"/>
  <c r="R183" i="12"/>
  <c r="R52" i="12" s="1"/>
  <c r="R181" i="12"/>
  <c r="R50" i="12" s="1"/>
  <c r="R179" i="12"/>
  <c r="S190" i="11"/>
  <c r="AG190" i="11"/>
  <c r="AG59" i="11" s="1"/>
  <c r="AN181" i="11"/>
  <c r="AN50" i="11" s="1"/>
  <c r="O184" i="11"/>
  <c r="O53" i="11" s="1"/>
  <c r="AN185" i="11"/>
  <c r="AI186" i="11"/>
  <c r="AE185" i="11"/>
  <c r="O180" i="11"/>
  <c r="AN179" i="11"/>
  <c r="P189" i="11"/>
  <c r="P187" i="11"/>
  <c r="Z184" i="11"/>
  <c r="Z53" i="11" s="1"/>
  <c r="P179" i="11"/>
  <c r="W189" i="11"/>
  <c r="W187" i="11"/>
  <c r="O185" i="11"/>
  <c r="AH179" i="11"/>
  <c r="AD189" i="11"/>
  <c r="AD58" i="11" s="1"/>
  <c r="AD187" i="11"/>
  <c r="AD56" i="11" s="1"/>
  <c r="Z185" i="11"/>
  <c r="W180" i="11"/>
  <c r="AK189" i="11"/>
  <c r="AK187" i="11"/>
  <c r="AJ185" i="11"/>
  <c r="AN180" i="11"/>
  <c r="T190" i="11"/>
  <c r="T59" i="11" s="1"/>
  <c r="T188" i="11"/>
  <c r="T57" i="11" s="1"/>
  <c r="T186" i="11"/>
  <c r="P182" i="11"/>
  <c r="AH190" i="11"/>
  <c r="AH188" i="11"/>
  <c r="AH186" i="11"/>
  <c r="W183" i="11"/>
  <c r="AD185" i="11"/>
  <c r="AD54" i="11" s="1"/>
  <c r="AD183" i="11"/>
  <c r="AD52" i="11" s="1"/>
  <c r="AD181" i="11"/>
  <c r="AD179" i="11"/>
  <c r="AK184" i="11"/>
  <c r="AK182" i="11"/>
  <c r="AK180" i="11"/>
  <c r="AK178" i="11"/>
  <c r="AS68" i="11"/>
  <c r="AR183" i="11"/>
  <c r="AR52" i="11" s="1"/>
  <c r="AS66" i="11"/>
  <c r="AR181" i="11"/>
  <c r="AS64" i="11"/>
  <c r="AR179" i="11"/>
  <c r="AA185" i="11"/>
  <c r="AA183" i="11"/>
  <c r="AA181" i="11"/>
  <c r="AA50" i="11" s="1"/>
  <c r="AA179" i="11"/>
  <c r="AA48" i="11" s="1"/>
  <c r="Y185" i="11"/>
  <c r="Y183" i="11"/>
  <c r="Y181" i="11"/>
  <c r="Y179" i="11"/>
  <c r="O187" i="10"/>
  <c r="X186" i="10"/>
  <c r="AH185" i="10"/>
  <c r="X190" i="10"/>
  <c r="R182" i="10"/>
  <c r="AM186" i="10"/>
  <c r="Z181" i="10"/>
  <c r="O188" i="10"/>
  <c r="AH182" i="10"/>
  <c r="W189" i="10"/>
  <c r="AP183" i="10"/>
  <c r="AE190" i="10"/>
  <c r="R185" i="10"/>
  <c r="AD179" i="10"/>
  <c r="Z186" i="10"/>
  <c r="P181" i="10"/>
  <c r="AF187" i="10"/>
  <c r="W182" i="10"/>
  <c r="N190" i="10"/>
  <c r="N188" i="10"/>
  <c r="N186" i="10"/>
  <c r="N184" i="10"/>
  <c r="N182" i="10"/>
  <c r="AM179" i="10"/>
  <c r="AK189" i="10"/>
  <c r="AK187" i="10"/>
  <c r="AK185" i="10"/>
  <c r="AK183" i="10"/>
  <c r="AK181" i="10"/>
  <c r="X179" i="10"/>
  <c r="AJ189" i="10"/>
  <c r="AJ187" i="10"/>
  <c r="AJ185" i="10"/>
  <c r="AJ183" i="10"/>
  <c r="AJ181" i="10"/>
  <c r="W179" i="10"/>
  <c r="AI189" i="10"/>
  <c r="AI187" i="10"/>
  <c r="AI185" i="10"/>
  <c r="AI183" i="10"/>
  <c r="AI181" i="10"/>
  <c r="V179" i="10"/>
  <c r="AG189" i="10"/>
  <c r="AG187" i="10"/>
  <c r="AG185" i="10"/>
  <c r="AG183" i="10"/>
  <c r="AG181" i="10"/>
  <c r="S179" i="10"/>
  <c r="M178" i="10"/>
  <c r="AJ178" i="10"/>
  <c r="R179" i="10"/>
  <c r="AG179" i="10"/>
  <c r="AF137" i="9"/>
  <c r="AF188" i="9"/>
  <c r="AF57" i="9" s="1"/>
  <c r="X131" i="9"/>
  <c r="X182" i="9"/>
  <c r="P138" i="9"/>
  <c r="P189" i="9"/>
  <c r="P129" i="9"/>
  <c r="P180" i="9"/>
  <c r="AF138" i="9"/>
  <c r="AF189" i="9"/>
  <c r="X134" i="9"/>
  <c r="X185" i="9"/>
  <c r="AN131" i="9"/>
  <c r="AN36" i="9" s="1"/>
  <c r="AN182" i="9"/>
  <c r="AE138" i="9"/>
  <c r="AE189" i="9"/>
  <c r="AE136" i="9"/>
  <c r="AE187" i="9"/>
  <c r="AE134" i="9"/>
  <c r="AE185" i="9"/>
  <c r="AE132" i="9"/>
  <c r="AE183" i="9"/>
  <c r="AE130" i="9"/>
  <c r="AE181" i="9"/>
  <c r="AE128" i="9"/>
  <c r="AE179" i="9"/>
  <c r="AD139" i="9"/>
  <c r="AD190" i="9"/>
  <c r="AD137" i="9"/>
  <c r="AD188" i="9"/>
  <c r="AD135" i="9"/>
  <c r="AD186" i="9"/>
  <c r="AD133" i="9"/>
  <c r="AD184" i="9"/>
  <c r="AD131" i="9"/>
  <c r="AD182" i="9"/>
  <c r="AD51" i="9" s="1"/>
  <c r="AD129" i="9"/>
  <c r="AD180" i="9"/>
  <c r="AD127" i="9"/>
  <c r="AD178" i="9"/>
  <c r="AC138" i="9"/>
  <c r="AC189" i="9"/>
  <c r="AC136" i="9"/>
  <c r="AC187" i="9"/>
  <c r="AC134" i="9"/>
  <c r="AC185" i="9"/>
  <c r="AC132" i="9"/>
  <c r="AC37" i="9" s="1"/>
  <c r="AC183" i="9"/>
  <c r="AC130" i="9"/>
  <c r="AC35" i="9" s="1"/>
  <c r="AC181" i="9"/>
  <c r="AC128" i="9"/>
  <c r="AC33" i="9" s="1"/>
  <c r="AC179" i="9"/>
  <c r="AJ139" i="9"/>
  <c r="AJ190" i="9"/>
  <c r="AJ137" i="9"/>
  <c r="AJ188" i="9"/>
  <c r="AJ135" i="9"/>
  <c r="AJ186" i="9"/>
  <c r="AJ133" i="9"/>
  <c r="AJ184" i="9"/>
  <c r="AJ131" i="9"/>
  <c r="AJ182" i="9"/>
  <c r="AJ129" i="9"/>
  <c r="AJ180" i="9"/>
  <c r="AJ127" i="9"/>
  <c r="AJ178" i="9"/>
  <c r="AI138" i="9"/>
  <c r="AI189" i="9"/>
  <c r="AI58" i="9" s="1"/>
  <c r="AI136" i="9"/>
  <c r="AI187" i="9"/>
  <c r="AI134" i="9"/>
  <c r="AI185" i="9"/>
  <c r="AI132" i="9"/>
  <c r="AI183" i="9"/>
  <c r="AI130" i="9"/>
  <c r="AI181" i="9"/>
  <c r="AI128" i="9"/>
  <c r="AI179" i="9"/>
  <c r="AH139" i="9"/>
  <c r="AH44" i="9" s="1"/>
  <c r="AH190" i="9"/>
  <c r="AH137" i="9"/>
  <c r="AH188" i="9"/>
  <c r="AH57" i="9" s="1"/>
  <c r="AH135" i="9"/>
  <c r="AH186" i="9"/>
  <c r="AH55" i="9" s="1"/>
  <c r="AH133" i="9"/>
  <c r="AH38" i="9" s="1"/>
  <c r="AH184" i="9"/>
  <c r="AH131" i="9"/>
  <c r="AH36" i="9" s="1"/>
  <c r="AH182" i="9"/>
  <c r="AH129" i="9"/>
  <c r="AH34" i="9" s="1"/>
  <c r="AH180" i="9"/>
  <c r="AH127" i="9"/>
  <c r="AH32" i="9" s="1"/>
  <c r="AH178" i="9"/>
  <c r="AG138" i="9"/>
  <c r="AG189" i="9"/>
  <c r="AG136" i="9"/>
  <c r="AG187" i="9"/>
  <c r="AG134" i="9"/>
  <c r="AG185" i="9"/>
  <c r="AG54" i="9" s="1"/>
  <c r="AG132" i="9"/>
  <c r="AG183" i="9"/>
  <c r="AG130" i="9"/>
  <c r="AG181" i="9"/>
  <c r="AG128" i="9"/>
  <c r="AG179" i="9"/>
  <c r="P58" i="8"/>
  <c r="W57" i="8"/>
  <c r="AI54" i="8"/>
  <c r="U58" i="8"/>
  <c r="AS75" i="8"/>
  <c r="AR59" i="8"/>
  <c r="AS73" i="8"/>
  <c r="AR57" i="8"/>
  <c r="X55" i="8"/>
  <c r="AO54" i="8"/>
  <c r="Q57" i="8"/>
  <c r="R37" i="8"/>
  <c r="R52" i="8"/>
  <c r="R35" i="8"/>
  <c r="R50" i="8"/>
  <c r="R48" i="8"/>
  <c r="Q52" i="8"/>
  <c r="Q48" i="8"/>
  <c r="X37" i="8"/>
  <c r="X52" i="8"/>
  <c r="X35" i="8"/>
  <c r="X50" i="8"/>
  <c r="U38" i="8"/>
  <c r="U53" i="8"/>
  <c r="U36" i="8"/>
  <c r="U34" i="8"/>
  <c r="U49" i="8"/>
  <c r="U32" i="8"/>
  <c r="U47" i="8"/>
  <c r="AS70" i="8"/>
  <c r="AS68" i="8"/>
  <c r="AS66" i="8"/>
  <c r="AS64" i="8"/>
  <c r="AQ190" i="7"/>
  <c r="AQ188" i="7"/>
  <c r="AQ186" i="7"/>
  <c r="AQ55" i="7" s="1"/>
  <c r="R189" i="7"/>
  <c r="R187" i="7"/>
  <c r="R185" i="7"/>
  <c r="R37" i="7"/>
  <c r="R183" i="7"/>
  <c r="R52" i="7" s="1"/>
  <c r="R181" i="7"/>
  <c r="R179" i="7"/>
  <c r="R48" i="7" s="1"/>
  <c r="Y189" i="7"/>
  <c r="Y58" i="7" s="1"/>
  <c r="Y187" i="7"/>
  <c r="Y185" i="7"/>
  <c r="Y37" i="7"/>
  <c r="Y183" i="7"/>
  <c r="Y181" i="7"/>
  <c r="Y33" i="7"/>
  <c r="Y179" i="7"/>
  <c r="Y48" i="7" s="1"/>
  <c r="AF189" i="7"/>
  <c r="AF58" i="7" s="1"/>
  <c r="AF187" i="7"/>
  <c r="AF185" i="7"/>
  <c r="AM189" i="7"/>
  <c r="AM187" i="7"/>
  <c r="AM185" i="7"/>
  <c r="N190" i="7"/>
  <c r="N188" i="7"/>
  <c r="N186" i="7"/>
  <c r="N184" i="7"/>
  <c r="N53" i="7" s="1"/>
  <c r="N182" i="7"/>
  <c r="N180" i="7"/>
  <c r="U190" i="7"/>
  <c r="U188" i="7"/>
  <c r="U57" i="7" s="1"/>
  <c r="U186" i="7"/>
  <c r="U38" i="7"/>
  <c r="U184" i="7"/>
  <c r="U36" i="7"/>
  <c r="U182" i="7"/>
  <c r="U34" i="7"/>
  <c r="U180" i="7"/>
  <c r="U49" i="7" s="1"/>
  <c r="AJ190" i="7"/>
  <c r="AJ188" i="7"/>
  <c r="AJ186" i="7"/>
  <c r="R178" i="7"/>
  <c r="AK183" i="6"/>
  <c r="AK132" i="6"/>
  <c r="AC128" i="6"/>
  <c r="AC179" i="6"/>
  <c r="AK133" i="6"/>
  <c r="AK184" i="6"/>
  <c r="AM183" i="6"/>
  <c r="AM52" i="6" s="1"/>
  <c r="AM132" i="6"/>
  <c r="AM179" i="6"/>
  <c r="AM128" i="6"/>
  <c r="AL133" i="6"/>
  <c r="AL184" i="6"/>
  <c r="AL129" i="6"/>
  <c r="AL180" i="6"/>
  <c r="AR132" i="6"/>
  <c r="AR183" i="6"/>
  <c r="AR128" i="6"/>
  <c r="AR33" i="6" s="1"/>
  <c r="AR179" i="6"/>
  <c r="AQ184" i="6"/>
  <c r="AQ133" i="6"/>
  <c r="AQ180" i="6"/>
  <c r="AQ129" i="6"/>
  <c r="AP132" i="6"/>
  <c r="AP183" i="6"/>
  <c r="AP128" i="6"/>
  <c r="AP179" i="6"/>
  <c r="AO184" i="6"/>
  <c r="AO133" i="6"/>
  <c r="AO129" i="6"/>
  <c r="AO180" i="6"/>
  <c r="AN183" i="6"/>
  <c r="AN52" i="6" s="1"/>
  <c r="AN132" i="6"/>
  <c r="AN179" i="6"/>
  <c r="AN128" i="6"/>
  <c r="AN33" i="6" s="1"/>
  <c r="AC138" i="5"/>
  <c r="AC189" i="5"/>
  <c r="M188" i="5"/>
  <c r="M137" i="5"/>
  <c r="O139" i="5"/>
  <c r="O190" i="5"/>
  <c r="O137" i="5"/>
  <c r="O188" i="5"/>
  <c r="N138" i="5"/>
  <c r="N189" i="5"/>
  <c r="N187" i="5"/>
  <c r="N136" i="5"/>
  <c r="T190" i="5"/>
  <c r="T139" i="5"/>
  <c r="T188" i="5"/>
  <c r="T137" i="5"/>
  <c r="T180" i="5"/>
  <c r="T129" i="5"/>
  <c r="T34" i="5" s="1"/>
  <c r="AA138" i="5"/>
  <c r="AA189" i="5"/>
  <c r="AA187" i="5"/>
  <c r="AA136" i="5"/>
  <c r="Z139" i="5"/>
  <c r="Z190" i="5"/>
  <c r="AJ181" i="5"/>
  <c r="AJ130" i="5"/>
  <c r="Y138" i="5"/>
  <c r="Y189" i="5"/>
  <c r="Y136" i="5"/>
  <c r="Y187" i="5"/>
  <c r="X139" i="5"/>
  <c r="X190" i="5"/>
  <c r="X137" i="5"/>
  <c r="X188" i="5"/>
  <c r="T181" i="5"/>
  <c r="T130" i="5"/>
  <c r="AI184" i="5"/>
  <c r="AI53" i="5" s="1"/>
  <c r="AI133" i="5"/>
  <c r="AI182" i="5"/>
  <c r="AI131" i="5"/>
  <c r="AI180" i="5"/>
  <c r="AI129" i="5"/>
  <c r="AP184" i="5"/>
  <c r="AP133" i="5"/>
  <c r="AP182" i="5"/>
  <c r="AP51" i="5" s="1"/>
  <c r="AP131" i="5"/>
  <c r="AP180" i="5"/>
  <c r="AP129" i="5"/>
  <c r="AP34" i="5" s="1"/>
  <c r="Q134" i="5"/>
  <c r="Q185" i="5"/>
  <c r="Q54" i="5" s="1"/>
  <c r="Q183" i="5"/>
  <c r="Q132" i="5"/>
  <c r="Q181" i="5"/>
  <c r="Q50" i="5" s="1"/>
  <c r="Q130" i="5"/>
  <c r="Q179" i="5"/>
  <c r="Q128" i="5"/>
  <c r="Q33" i="5" s="1"/>
  <c r="X183" i="5"/>
  <c r="X132" i="5"/>
  <c r="X181" i="5"/>
  <c r="X130" i="5"/>
  <c r="X179" i="5"/>
  <c r="X48" i="5" s="1"/>
  <c r="X128" i="5"/>
  <c r="AE183" i="5"/>
  <c r="AE132" i="5"/>
  <c r="AE181" i="5"/>
  <c r="AE130" i="5"/>
  <c r="AE179" i="5"/>
  <c r="AE128" i="5"/>
  <c r="AL183" i="5"/>
  <c r="AL52" i="5" s="1"/>
  <c r="AL132" i="5"/>
  <c r="AL181" i="5"/>
  <c r="AL130" i="5"/>
  <c r="AL179" i="5"/>
  <c r="AL128" i="5"/>
  <c r="M135" i="5"/>
  <c r="M186" i="5"/>
  <c r="M184" i="5"/>
  <c r="M133" i="5"/>
  <c r="M182" i="5"/>
  <c r="M131" i="5"/>
  <c r="M180" i="5"/>
  <c r="M129" i="5"/>
  <c r="M34" i="5" s="1"/>
  <c r="M178" i="5"/>
  <c r="M127" i="5"/>
  <c r="M32" i="5" s="1"/>
  <c r="AS74" i="4"/>
  <c r="AR189" i="4"/>
  <c r="AJ185" i="4"/>
  <c r="T181" i="4"/>
  <c r="AB190" i="4"/>
  <c r="T188" i="4"/>
  <c r="T57" i="4" s="1"/>
  <c r="AA190" i="4"/>
  <c r="AA188" i="4"/>
  <c r="AA186" i="4"/>
  <c r="AA184" i="4"/>
  <c r="AA53" i="4" s="1"/>
  <c r="AA182" i="4"/>
  <c r="AA180" i="4"/>
  <c r="AA178" i="4"/>
  <c r="Z189" i="4"/>
  <c r="Z58" i="4" s="1"/>
  <c r="Z187" i="4"/>
  <c r="Z185" i="4"/>
  <c r="Z183" i="4"/>
  <c r="Z181" i="4"/>
  <c r="Z50" i="4" s="1"/>
  <c r="Z179" i="4"/>
  <c r="Y190" i="4"/>
  <c r="Y188" i="4"/>
  <c r="Y186" i="4"/>
  <c r="Y184" i="4"/>
  <c r="Y182" i="4"/>
  <c r="Y180" i="4"/>
  <c r="Y178" i="4"/>
  <c r="Y47" i="4" s="1"/>
  <c r="X189" i="4"/>
  <c r="X187" i="4"/>
  <c r="X185" i="4"/>
  <c r="X183" i="4"/>
  <c r="X52" i="4" s="1"/>
  <c r="X181" i="4"/>
  <c r="X179" i="4"/>
  <c r="W190" i="4"/>
  <c r="W188" i="4"/>
  <c r="W57" i="4" s="1"/>
  <c r="W186" i="4"/>
  <c r="W184" i="4"/>
  <c r="W182" i="4"/>
  <c r="W180" i="4"/>
  <c r="W49" i="4" s="1"/>
  <c r="W178" i="4"/>
  <c r="V189" i="4"/>
  <c r="V187" i="4"/>
  <c r="V185" i="4"/>
  <c r="V54" i="4" s="1"/>
  <c r="V183" i="4"/>
  <c r="V181" i="4"/>
  <c r="V179" i="4"/>
  <c r="U190" i="4"/>
  <c r="U59" i="4" s="1"/>
  <c r="U188" i="4"/>
  <c r="U186" i="4"/>
  <c r="U184" i="4"/>
  <c r="U182" i="4"/>
  <c r="U51" i="4" s="1"/>
  <c r="U180" i="4"/>
  <c r="U178" i="4"/>
  <c r="Z179" i="2"/>
  <c r="Y178" i="2"/>
  <c r="O33" i="2"/>
  <c r="O179" i="2"/>
  <c r="AL181" i="2"/>
  <c r="AL50" i="2" s="1"/>
  <c r="AL179" i="2"/>
  <c r="AL48" i="2" s="1"/>
  <c r="AK182" i="2"/>
  <c r="AK178" i="2"/>
  <c r="AS70" i="2"/>
  <c r="AS134" i="2" s="1"/>
  <c r="AR185" i="2"/>
  <c r="AS68" i="2"/>
  <c r="AR183" i="2"/>
  <c r="AS66" i="2"/>
  <c r="AR181" i="2"/>
  <c r="AR50" i="2" s="1"/>
  <c r="AS64" i="2"/>
  <c r="AR179" i="2"/>
  <c r="AR48" i="2" s="1"/>
  <c r="AH182" i="2"/>
  <c r="M185" i="2"/>
  <c r="U187" i="2"/>
  <c r="U189" i="2"/>
  <c r="AP179" i="2"/>
  <c r="AP48" i="2" s="1"/>
  <c r="N183" i="2"/>
  <c r="N52" i="2" s="1"/>
  <c r="W185" i="2"/>
  <c r="AD187" i="2"/>
  <c r="AD56" i="2" s="1"/>
  <c r="AD189" i="2"/>
  <c r="AD58" i="2" s="1"/>
  <c r="K184" i="23"/>
  <c r="Y182" i="2"/>
  <c r="Y51" i="2" s="1"/>
  <c r="O187" i="2"/>
  <c r="O189" i="2"/>
  <c r="O58" i="2" s="1"/>
  <c r="K138" i="19"/>
  <c r="K189" i="19"/>
  <c r="O182" i="2"/>
  <c r="AM186" i="2"/>
  <c r="AM55" i="2" s="1"/>
  <c r="AN188" i="2"/>
  <c r="AN190" i="2"/>
  <c r="AN59" i="2" s="1"/>
  <c r="W181" i="2"/>
  <c r="W50" i="2" s="1"/>
  <c r="M184" i="2"/>
  <c r="V186" i="2"/>
  <c r="Y188" i="2"/>
  <c r="Y190" i="2"/>
  <c r="Z187" i="2"/>
  <c r="Z56" i="2" s="1"/>
  <c r="L190" i="21"/>
  <c r="N186" i="2"/>
  <c r="AI181" i="2"/>
  <c r="AI50" i="2" s="1"/>
  <c r="AP188" i="2"/>
  <c r="AP57" i="2" s="1"/>
  <c r="D136" i="21"/>
  <c r="D139" i="21"/>
  <c r="D134" i="21"/>
  <c r="D137" i="21"/>
  <c r="D140" i="21"/>
  <c r="D135" i="21"/>
  <c r="D138" i="21"/>
  <c r="D23" i="21"/>
  <c r="D134" i="18"/>
  <c r="D39" i="18" s="1"/>
  <c r="D135" i="18"/>
  <c r="D40" i="18" s="1"/>
  <c r="D138" i="18"/>
  <c r="D43" i="18" s="1"/>
  <c r="D136" i="18"/>
  <c r="D41" i="18" s="1"/>
  <c r="D139" i="18"/>
  <c r="D44" i="18" s="1"/>
  <c r="D140" i="18"/>
  <c r="D137" i="18"/>
  <c r="D42" i="18" s="1"/>
  <c r="D23" i="18"/>
  <c r="D134" i="9"/>
  <c r="D135" i="9"/>
  <c r="D136" i="9"/>
  <c r="D137" i="9"/>
  <c r="D138" i="9"/>
  <c r="D139" i="9"/>
  <c r="D140" i="9"/>
  <c r="D23" i="9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G137" i="14"/>
  <c r="G134" i="14"/>
  <c r="G138" i="14"/>
  <c r="G135" i="14"/>
  <c r="G139" i="14"/>
  <c r="G136" i="14"/>
  <c r="G140" i="14"/>
  <c r="H127" i="9"/>
  <c r="H128" i="9"/>
  <c r="H129" i="9"/>
  <c r="H130" i="9"/>
  <c r="H131" i="9"/>
  <c r="H132" i="9"/>
  <c r="H133" i="9"/>
  <c r="G135" i="9"/>
  <c r="G139" i="9"/>
  <c r="G136" i="9"/>
  <c r="G140" i="9"/>
  <c r="G137" i="9"/>
  <c r="G138" i="9"/>
  <c r="G134" i="9"/>
  <c r="J134" i="4"/>
  <c r="J135" i="4"/>
  <c r="J136" i="4"/>
  <c r="J137" i="4"/>
  <c r="J138" i="4"/>
  <c r="J139" i="4"/>
  <c r="J140" i="4"/>
  <c r="G137" i="4"/>
  <c r="G134" i="4"/>
  <c r="G138" i="4"/>
  <c r="G135" i="4"/>
  <c r="G139" i="4"/>
  <c r="G136" i="4"/>
  <c r="G140" i="4"/>
  <c r="F127" i="19"/>
  <c r="F128" i="19"/>
  <c r="F129" i="19"/>
  <c r="F130" i="19"/>
  <c r="F131" i="19"/>
  <c r="F132" i="19"/>
  <c r="F133" i="19"/>
  <c r="I134" i="19"/>
  <c r="I135" i="19"/>
  <c r="I136" i="19"/>
  <c r="I137" i="19"/>
  <c r="I138" i="19"/>
  <c r="I139" i="19"/>
  <c r="I140" i="19"/>
  <c r="G135" i="15"/>
  <c r="G139" i="15"/>
  <c r="G136" i="15"/>
  <c r="G140" i="15"/>
  <c r="G137" i="15"/>
  <c r="G134" i="15"/>
  <c r="G138" i="15"/>
  <c r="H137" i="10"/>
  <c r="H134" i="10"/>
  <c r="H138" i="10"/>
  <c r="H135" i="10"/>
  <c r="H139" i="10"/>
  <c r="H136" i="10"/>
  <c r="H140" i="10"/>
  <c r="H23" i="10"/>
  <c r="F128" i="10"/>
  <c r="F127" i="10"/>
  <c r="F129" i="10"/>
  <c r="F130" i="10"/>
  <c r="F131" i="10"/>
  <c r="F132" i="10"/>
  <c r="F133" i="10"/>
  <c r="F24" i="10"/>
  <c r="I127" i="2"/>
  <c r="I128" i="2"/>
  <c r="I33" i="2" s="1"/>
  <c r="I129" i="2"/>
  <c r="I130" i="2"/>
  <c r="I131" i="2"/>
  <c r="I132" i="2"/>
  <c r="I133" i="2"/>
  <c r="H129" i="17"/>
  <c r="H133" i="17"/>
  <c r="H130" i="17"/>
  <c r="H127" i="17"/>
  <c r="H128" i="17"/>
  <c r="H131" i="17"/>
  <c r="H132" i="17"/>
  <c r="G129" i="17"/>
  <c r="G133" i="17"/>
  <c r="G130" i="17"/>
  <c r="G127" i="17"/>
  <c r="G131" i="17"/>
  <c r="G128" i="17"/>
  <c r="G132" i="17"/>
  <c r="E127" i="8"/>
  <c r="E128" i="8"/>
  <c r="E33" i="8" s="1"/>
  <c r="E129" i="8"/>
  <c r="E130" i="8"/>
  <c r="E131" i="8"/>
  <c r="E132" i="8"/>
  <c r="E133" i="8"/>
  <c r="D127" i="8"/>
  <c r="D128" i="8"/>
  <c r="D129" i="8"/>
  <c r="D34" i="8" s="1"/>
  <c r="D130" i="8"/>
  <c r="D131" i="8"/>
  <c r="D132" i="8"/>
  <c r="D133" i="8"/>
  <c r="H134" i="23"/>
  <c r="H135" i="23"/>
  <c r="H136" i="23"/>
  <c r="H137" i="23"/>
  <c r="H138" i="23"/>
  <c r="H139" i="23"/>
  <c r="H140" i="23"/>
  <c r="H127" i="18"/>
  <c r="H131" i="18"/>
  <c r="H128" i="18"/>
  <c r="H132" i="18"/>
  <c r="H129" i="18"/>
  <c r="H130" i="18"/>
  <c r="H133" i="18"/>
  <c r="D127" i="18"/>
  <c r="D128" i="18"/>
  <c r="D129" i="18"/>
  <c r="D130" i="18"/>
  <c r="D131" i="18"/>
  <c r="D132" i="18"/>
  <c r="D133" i="18"/>
  <c r="D24" i="18"/>
  <c r="F127" i="12"/>
  <c r="F128" i="12"/>
  <c r="F129" i="12"/>
  <c r="F130" i="12"/>
  <c r="F131" i="12"/>
  <c r="F132" i="12"/>
  <c r="F133" i="12"/>
  <c r="J134" i="7"/>
  <c r="J135" i="7"/>
  <c r="J136" i="7"/>
  <c r="J137" i="7"/>
  <c r="J138" i="7"/>
  <c r="J139" i="7"/>
  <c r="J140" i="7"/>
  <c r="E134" i="7"/>
  <c r="E135" i="7"/>
  <c r="E136" i="7"/>
  <c r="E137" i="7"/>
  <c r="E138" i="7"/>
  <c r="E139" i="7"/>
  <c r="E140" i="7"/>
  <c r="E128" i="20"/>
  <c r="E131" i="20"/>
  <c r="E129" i="20"/>
  <c r="E132" i="20"/>
  <c r="E127" i="20"/>
  <c r="E133" i="20"/>
  <c r="E130" i="20"/>
  <c r="G137" i="11"/>
  <c r="G134" i="11"/>
  <c r="G138" i="11"/>
  <c r="G135" i="11"/>
  <c r="G139" i="11"/>
  <c r="G140" i="11"/>
  <c r="G136" i="11"/>
  <c r="L182" i="6"/>
  <c r="L133" i="6"/>
  <c r="L127" i="6"/>
  <c r="L132" i="6"/>
  <c r="L179" i="6"/>
  <c r="L183" i="6"/>
  <c r="L128" i="6"/>
  <c r="L180" i="6"/>
  <c r="L184" i="6"/>
  <c r="L129" i="6"/>
  <c r="L130" i="6"/>
  <c r="L181" i="6"/>
  <c r="L178" i="6"/>
  <c r="L131" i="6"/>
  <c r="K185" i="6"/>
  <c r="L136" i="6"/>
  <c r="L134" i="6"/>
  <c r="L135" i="6"/>
  <c r="L191" i="6"/>
  <c r="L187" i="6"/>
  <c r="L188" i="6"/>
  <c r="L140" i="6"/>
  <c r="L186" i="6"/>
  <c r="L139" i="6"/>
  <c r="L189" i="6"/>
  <c r="L137" i="6"/>
  <c r="L185" i="6"/>
  <c r="L138" i="6"/>
  <c r="L190" i="6"/>
  <c r="U188" i="6"/>
  <c r="U191" i="6"/>
  <c r="U139" i="6"/>
  <c r="U186" i="6"/>
  <c r="U189" i="6"/>
  <c r="U137" i="6"/>
  <c r="U134" i="6"/>
  <c r="U185" i="6"/>
  <c r="U138" i="6"/>
  <c r="U136" i="6"/>
  <c r="U140" i="6"/>
  <c r="U187" i="6"/>
  <c r="U190" i="6"/>
  <c r="U135" i="6"/>
  <c r="J191" i="11"/>
  <c r="J60" i="11" s="1"/>
  <c r="J140" i="11"/>
  <c r="K76" i="7"/>
  <c r="J191" i="7"/>
  <c r="O191" i="23"/>
  <c r="AC191" i="23"/>
  <c r="AQ191" i="23"/>
  <c r="AO191" i="23"/>
  <c r="P191" i="21"/>
  <c r="N191" i="21"/>
  <c r="T45" i="21"/>
  <c r="T191" i="21"/>
  <c r="Z191" i="21"/>
  <c r="U191" i="20"/>
  <c r="AI191" i="20"/>
  <c r="AG45" i="20"/>
  <c r="AG191" i="20"/>
  <c r="AE191" i="20"/>
  <c r="AH140" i="19"/>
  <c r="AH191" i="19"/>
  <c r="AH60" i="19" s="1"/>
  <c r="AF140" i="19"/>
  <c r="AF191" i="19"/>
  <c r="AD140" i="19"/>
  <c r="AD191" i="19"/>
  <c r="AJ140" i="19"/>
  <c r="AJ191" i="19"/>
  <c r="AM191" i="18"/>
  <c r="AK191" i="18"/>
  <c r="L191" i="18"/>
  <c r="R191" i="18"/>
  <c r="M191" i="17"/>
  <c r="AA191" i="17"/>
  <c r="Y191" i="17"/>
  <c r="W191" i="17"/>
  <c r="P140" i="16"/>
  <c r="P191" i="16"/>
  <c r="AG191" i="16"/>
  <c r="AG140" i="16"/>
  <c r="AN140" i="16"/>
  <c r="AN191" i="16"/>
  <c r="V140" i="16"/>
  <c r="V191" i="16"/>
  <c r="AJ191" i="15"/>
  <c r="AF191" i="15"/>
  <c r="T191" i="15"/>
  <c r="AI191" i="15"/>
  <c r="AQ191" i="14"/>
  <c r="Y191" i="14"/>
  <c r="O191" i="14"/>
  <c r="AJ191" i="14"/>
  <c r="AJ60" i="14" s="1"/>
  <c r="L191" i="13"/>
  <c r="L60" i="13" s="1"/>
  <c r="L140" i="13"/>
  <c r="R191" i="13"/>
  <c r="R140" i="13"/>
  <c r="O140" i="13"/>
  <c r="O191" i="13"/>
  <c r="AI191" i="12"/>
  <c r="Q191" i="12"/>
  <c r="O191" i="12"/>
  <c r="T191" i="12"/>
  <c r="Z191" i="11"/>
  <c r="V191" i="11"/>
  <c r="AB191" i="11"/>
  <c r="AG191" i="11"/>
  <c r="U191" i="10"/>
  <c r="AQ191" i="10"/>
  <c r="AO191" i="10"/>
  <c r="AL191" i="10"/>
  <c r="L140" i="9"/>
  <c r="L191" i="9"/>
  <c r="Q140" i="9"/>
  <c r="Q191" i="9"/>
  <c r="O140" i="9"/>
  <c r="O191" i="9"/>
  <c r="M140" i="9"/>
  <c r="M191" i="9"/>
  <c r="N45" i="8"/>
  <c r="N60" i="8"/>
  <c r="P191" i="5"/>
  <c r="P140" i="5"/>
  <c r="AK140" i="5"/>
  <c r="AK45" i="5" s="1"/>
  <c r="AK191" i="5"/>
  <c r="L140" i="5"/>
  <c r="L191" i="5"/>
  <c r="R191" i="5"/>
  <c r="R140" i="5"/>
  <c r="O191" i="5"/>
  <c r="O140" i="5"/>
  <c r="AA191" i="4"/>
  <c r="Y191" i="4"/>
  <c r="W191" i="4"/>
  <c r="AB191" i="4"/>
  <c r="AB60" i="4" s="1"/>
  <c r="AG45" i="2"/>
  <c r="AG191" i="2"/>
  <c r="AE191" i="2"/>
  <c r="AC45" i="2"/>
  <c r="AC191" i="2"/>
  <c r="AQ191" i="2"/>
  <c r="Z178" i="16"/>
  <c r="AH180" i="16"/>
  <c r="W190" i="6"/>
  <c r="W138" i="6"/>
  <c r="I135" i="11"/>
  <c r="I186" i="11"/>
  <c r="J186" i="11"/>
  <c r="J135" i="11"/>
  <c r="L178" i="5"/>
  <c r="L127" i="5"/>
  <c r="L32" i="5" s="1"/>
  <c r="L178" i="23"/>
  <c r="L178" i="11"/>
  <c r="L183" i="13"/>
  <c r="L132" i="13"/>
  <c r="L187" i="18"/>
  <c r="L33" i="2"/>
  <c r="L179" i="2"/>
  <c r="L49" i="8"/>
  <c r="L133" i="13"/>
  <c r="L184" i="13"/>
  <c r="L188" i="18"/>
  <c r="L180" i="2"/>
  <c r="L50" i="8"/>
  <c r="L185" i="13"/>
  <c r="L134" i="13"/>
  <c r="L189" i="18"/>
  <c r="L181" i="2"/>
  <c r="L51" i="8"/>
  <c r="L135" i="13"/>
  <c r="L186" i="13"/>
  <c r="L190" i="18"/>
  <c r="L182" i="2"/>
  <c r="L52" i="8"/>
  <c r="L187" i="13"/>
  <c r="L136" i="13"/>
  <c r="L128" i="19"/>
  <c r="L179" i="19"/>
  <c r="L183" i="2"/>
  <c r="L129" i="9"/>
  <c r="L34" i="9" s="1"/>
  <c r="L180" i="9"/>
  <c r="L49" i="9" s="1"/>
  <c r="L184" i="14"/>
  <c r="L137" i="19"/>
  <c r="L188" i="19"/>
  <c r="L185" i="4"/>
  <c r="L138" i="9"/>
  <c r="L189" i="9"/>
  <c r="L181" i="15"/>
  <c r="L185" i="20"/>
  <c r="L182" i="5"/>
  <c r="L131" i="5"/>
  <c r="L186" i="10"/>
  <c r="L190" i="17"/>
  <c r="K188" i="10"/>
  <c r="K187" i="23"/>
  <c r="K184" i="11"/>
  <c r="K182" i="21"/>
  <c r="K190" i="10"/>
  <c r="K189" i="15"/>
  <c r="K188" i="20"/>
  <c r="K185" i="4"/>
  <c r="K187" i="18"/>
  <c r="K185" i="8"/>
  <c r="K183" i="18"/>
  <c r="K52" i="18" s="1"/>
  <c r="K182" i="23"/>
  <c r="K186" i="15"/>
  <c r="K190" i="12"/>
  <c r="K189" i="17"/>
  <c r="K181" i="11"/>
  <c r="K189" i="2"/>
  <c r="K187" i="8"/>
  <c r="Q179" i="2"/>
  <c r="AF182" i="2"/>
  <c r="AF51" i="2" s="1"/>
  <c r="S187" i="2"/>
  <c r="S189" i="2"/>
  <c r="K179" i="21"/>
  <c r="Z181" i="2"/>
  <c r="P184" i="2"/>
  <c r="Y186" i="2"/>
  <c r="AB188" i="2"/>
  <c r="AB190" i="2"/>
  <c r="AA190" i="23"/>
  <c r="AA188" i="23"/>
  <c r="AA186" i="23"/>
  <c r="AA184" i="23"/>
  <c r="AA182" i="23"/>
  <c r="AA180" i="23"/>
  <c r="AA178" i="23"/>
  <c r="Z189" i="23"/>
  <c r="Z187" i="23"/>
  <c r="Z185" i="23"/>
  <c r="Z183" i="23"/>
  <c r="Z181" i="23"/>
  <c r="Z179" i="23"/>
  <c r="Y190" i="23"/>
  <c r="Y188" i="23"/>
  <c r="Y186" i="23"/>
  <c r="Y184" i="23"/>
  <c r="Y182" i="23"/>
  <c r="Y180" i="23"/>
  <c r="Y178" i="23"/>
  <c r="X189" i="23"/>
  <c r="X187" i="23"/>
  <c r="X185" i="23"/>
  <c r="X183" i="23"/>
  <c r="X181" i="23"/>
  <c r="X179" i="23"/>
  <c r="W190" i="23"/>
  <c r="W188" i="23"/>
  <c r="W57" i="23" s="1"/>
  <c r="W186" i="23"/>
  <c r="W184" i="23"/>
  <c r="W182" i="23"/>
  <c r="W180" i="23"/>
  <c r="W178" i="23"/>
  <c r="V189" i="23"/>
  <c r="V187" i="23"/>
  <c r="V185" i="23"/>
  <c r="V183" i="23"/>
  <c r="V181" i="23"/>
  <c r="V179" i="23"/>
  <c r="U190" i="23"/>
  <c r="U188" i="23"/>
  <c r="U186" i="23"/>
  <c r="U184" i="23"/>
  <c r="U182" i="23"/>
  <c r="U180" i="23"/>
  <c r="U178" i="23"/>
  <c r="AB189" i="23"/>
  <c r="AB187" i="23"/>
  <c r="AB56" i="23" s="1"/>
  <c r="AB185" i="23"/>
  <c r="AB183" i="23"/>
  <c r="AB181" i="23"/>
  <c r="AB179" i="23"/>
  <c r="AQ190" i="21"/>
  <c r="AQ188" i="21"/>
  <c r="AQ186" i="21"/>
  <c r="AQ184" i="21"/>
  <c r="AQ182" i="21"/>
  <c r="AN180" i="21"/>
  <c r="Z190" i="21"/>
  <c r="Z188" i="21"/>
  <c r="Z186" i="21"/>
  <c r="Z184" i="21"/>
  <c r="Z182" i="21"/>
  <c r="AS64" i="21"/>
  <c r="AR33" i="21"/>
  <c r="AR179" i="21"/>
  <c r="AO189" i="21"/>
  <c r="AO58" i="21" s="1"/>
  <c r="AO187" i="21"/>
  <c r="AO185" i="21"/>
  <c r="AO54" i="21" s="1"/>
  <c r="AO183" i="21"/>
  <c r="AO181" i="21"/>
  <c r="AO50" i="21" s="1"/>
  <c r="R179" i="21"/>
  <c r="X189" i="21"/>
  <c r="X187" i="21"/>
  <c r="X185" i="21"/>
  <c r="X54" i="21" s="1"/>
  <c r="X183" i="21"/>
  <c r="X181" i="21"/>
  <c r="X50" i="21" s="1"/>
  <c r="AM190" i="21"/>
  <c r="AM59" i="21" s="1"/>
  <c r="AM188" i="21"/>
  <c r="AM57" i="21" s="1"/>
  <c r="AM186" i="21"/>
  <c r="AM184" i="21"/>
  <c r="AM53" i="21" s="1"/>
  <c r="AM36" i="21"/>
  <c r="AM182" i="21"/>
  <c r="AH180" i="21"/>
  <c r="AH49" i="21" s="1"/>
  <c r="V190" i="21"/>
  <c r="V188" i="21"/>
  <c r="V57" i="21" s="1"/>
  <c r="V186" i="21"/>
  <c r="V184" i="21"/>
  <c r="V53" i="21" s="1"/>
  <c r="V182" i="21"/>
  <c r="AL179" i="21"/>
  <c r="AL48" i="21" s="1"/>
  <c r="AK189" i="21"/>
  <c r="AK187" i="21"/>
  <c r="AK56" i="21" s="1"/>
  <c r="AK185" i="21"/>
  <c r="AK183" i="21"/>
  <c r="AK52" i="21" s="1"/>
  <c r="AK181" i="21"/>
  <c r="AQ178" i="21"/>
  <c r="AQ47" i="21" s="1"/>
  <c r="AB189" i="21"/>
  <c r="AB187" i="21"/>
  <c r="AB56" i="21" s="1"/>
  <c r="AB185" i="21"/>
  <c r="AB183" i="21"/>
  <c r="AB52" i="21" s="1"/>
  <c r="AB181" i="21"/>
  <c r="X178" i="21"/>
  <c r="X47" i="21" s="1"/>
  <c r="M34" i="21"/>
  <c r="M180" i="21"/>
  <c r="M178" i="21"/>
  <c r="M47" i="21" s="1"/>
  <c r="AG180" i="21"/>
  <c r="AG178" i="21"/>
  <c r="AG47" i="21" s="1"/>
  <c r="AM33" i="21"/>
  <c r="AM179" i="21"/>
  <c r="K181" i="21"/>
  <c r="K50" i="21" s="1"/>
  <c r="N189" i="20"/>
  <c r="N187" i="20"/>
  <c r="N185" i="20"/>
  <c r="S181" i="20"/>
  <c r="M190" i="20"/>
  <c r="M188" i="20"/>
  <c r="M186" i="20"/>
  <c r="AJ183" i="20"/>
  <c r="AA178" i="20"/>
  <c r="T189" i="20"/>
  <c r="T187" i="20"/>
  <c r="T185" i="20"/>
  <c r="AI181" i="20"/>
  <c r="AA190" i="20"/>
  <c r="AA188" i="20"/>
  <c r="AA186" i="20"/>
  <c r="AA184" i="20"/>
  <c r="AD179" i="20"/>
  <c r="AH189" i="20"/>
  <c r="AH187" i="20"/>
  <c r="AH185" i="20"/>
  <c r="AL182" i="20"/>
  <c r="AO190" i="20"/>
  <c r="AO188" i="20"/>
  <c r="AO186" i="20"/>
  <c r="AO184" i="20"/>
  <c r="AJ34" i="20"/>
  <c r="AJ180" i="20"/>
  <c r="P190" i="20"/>
  <c r="P188" i="20"/>
  <c r="P186" i="20"/>
  <c r="AS68" i="20"/>
  <c r="AR183" i="20"/>
  <c r="AI178" i="20"/>
  <c r="O189" i="20"/>
  <c r="O187" i="20"/>
  <c r="O56" i="20" s="1"/>
  <c r="O185" i="20"/>
  <c r="T181" i="20"/>
  <c r="Z183" i="20"/>
  <c r="Z181" i="20"/>
  <c r="Z179" i="20"/>
  <c r="Y183" i="20"/>
  <c r="Y181" i="20"/>
  <c r="Y179" i="20"/>
  <c r="AF183" i="20"/>
  <c r="AF181" i="20"/>
  <c r="AF179" i="20"/>
  <c r="AM183" i="20"/>
  <c r="AM181" i="20"/>
  <c r="AM179" i="20"/>
  <c r="M184" i="20"/>
  <c r="M182" i="20"/>
  <c r="M180" i="20"/>
  <c r="M178" i="20"/>
  <c r="AL135" i="19"/>
  <c r="AL186" i="19"/>
  <c r="AL55" i="19" s="1"/>
  <c r="AB130" i="19"/>
  <c r="AB181" i="19"/>
  <c r="AA138" i="19"/>
  <c r="AA189" i="19"/>
  <c r="N133" i="19"/>
  <c r="N184" i="19"/>
  <c r="AJ127" i="19"/>
  <c r="AJ178" i="19"/>
  <c r="AI135" i="19"/>
  <c r="AI186" i="19"/>
  <c r="AI55" i="19" s="1"/>
  <c r="V130" i="19"/>
  <c r="V181" i="19"/>
  <c r="AD137" i="19"/>
  <c r="AD188" i="19"/>
  <c r="T132" i="19"/>
  <c r="T183" i="19"/>
  <c r="AB139" i="19"/>
  <c r="AB190" i="19"/>
  <c r="S134" i="19"/>
  <c r="S185" i="19"/>
  <c r="AL128" i="19"/>
  <c r="AL179" i="19"/>
  <c r="N136" i="19"/>
  <c r="N187" i="19"/>
  <c r="AJ130" i="19"/>
  <c r="AJ181" i="19"/>
  <c r="AI138" i="19"/>
  <c r="AI189" i="19"/>
  <c r="V133" i="19"/>
  <c r="V184" i="19"/>
  <c r="AS63" i="19"/>
  <c r="AR127" i="19"/>
  <c r="AR178" i="19"/>
  <c r="AR47" i="19" s="1"/>
  <c r="AQ135" i="19"/>
  <c r="AQ186" i="19"/>
  <c r="AQ55" i="19" s="1"/>
  <c r="AD130" i="19"/>
  <c r="AD181" i="19"/>
  <c r="Z139" i="19"/>
  <c r="Z190" i="19"/>
  <c r="Z137" i="19"/>
  <c r="Z188" i="19"/>
  <c r="Z57" i="19" s="1"/>
  <c r="Z135" i="19"/>
  <c r="Z186" i="19"/>
  <c r="Z55" i="19" s="1"/>
  <c r="Z133" i="19"/>
  <c r="Z184" i="19"/>
  <c r="Z131" i="19"/>
  <c r="Z182" i="19"/>
  <c r="Z129" i="19"/>
  <c r="Z180" i="19"/>
  <c r="Z49" i="19" s="1"/>
  <c r="Z127" i="19"/>
  <c r="Z32" i="19" s="1"/>
  <c r="Z178" i="19"/>
  <c r="Y138" i="19"/>
  <c r="Y189" i="19"/>
  <c r="Y136" i="19"/>
  <c r="Y187" i="19"/>
  <c r="Y134" i="19"/>
  <c r="Y185" i="19"/>
  <c r="Y54" i="19" s="1"/>
  <c r="Y132" i="19"/>
  <c r="Y183" i="19"/>
  <c r="Y52" i="19" s="1"/>
  <c r="Y130" i="19"/>
  <c r="Y181" i="19"/>
  <c r="Y128" i="19"/>
  <c r="Y179" i="19"/>
  <c r="X139" i="19"/>
  <c r="X190" i="19"/>
  <c r="X59" i="19" s="1"/>
  <c r="X137" i="19"/>
  <c r="X188" i="19"/>
  <c r="X57" i="19" s="1"/>
  <c r="X135" i="19"/>
  <c r="X186" i="19"/>
  <c r="X133" i="19"/>
  <c r="X184" i="19"/>
  <c r="X131" i="19"/>
  <c r="X182" i="19"/>
  <c r="X51" i="19" s="1"/>
  <c r="X129" i="19"/>
  <c r="X34" i="19" s="1"/>
  <c r="X180" i="19"/>
  <c r="X49" i="19" s="1"/>
  <c r="X127" i="19"/>
  <c r="X178" i="19"/>
  <c r="W138" i="19"/>
  <c r="W189" i="19"/>
  <c r="W58" i="19" s="1"/>
  <c r="W136" i="19"/>
  <c r="W187" i="19"/>
  <c r="W56" i="19" s="1"/>
  <c r="W134" i="19"/>
  <c r="W185" i="19"/>
  <c r="W54" i="19" s="1"/>
  <c r="W132" i="19"/>
  <c r="W183" i="19"/>
  <c r="W130" i="19"/>
  <c r="W181" i="19"/>
  <c r="W128" i="19"/>
  <c r="W179" i="19"/>
  <c r="W48" i="19" s="1"/>
  <c r="U139" i="19"/>
  <c r="U190" i="19"/>
  <c r="U137" i="19"/>
  <c r="U188" i="19"/>
  <c r="U135" i="19"/>
  <c r="U186" i="19"/>
  <c r="U133" i="19"/>
  <c r="U184" i="19"/>
  <c r="U53" i="19" s="1"/>
  <c r="U131" i="19"/>
  <c r="U182" i="19"/>
  <c r="U51" i="19" s="1"/>
  <c r="U129" i="19"/>
  <c r="U180" i="19"/>
  <c r="U127" i="19"/>
  <c r="U178" i="19"/>
  <c r="AB186" i="18"/>
  <c r="S181" i="18"/>
  <c r="AA188" i="18"/>
  <c r="N183" i="18"/>
  <c r="AS75" i="18"/>
  <c r="AR190" i="18"/>
  <c r="AI185" i="18"/>
  <c r="V180" i="18"/>
  <c r="T188" i="18"/>
  <c r="AQ182" i="18"/>
  <c r="AL190" i="18"/>
  <c r="AB185" i="18"/>
  <c r="S180" i="18"/>
  <c r="N188" i="18"/>
  <c r="N57" i="18" s="1"/>
  <c r="AJ36" i="18"/>
  <c r="AJ182" i="18"/>
  <c r="AI190" i="18"/>
  <c r="V185" i="18"/>
  <c r="AS64" i="18"/>
  <c r="AR33" i="18"/>
  <c r="AR179" i="18"/>
  <c r="T187" i="18"/>
  <c r="AQ181" i="18"/>
  <c r="Z190" i="18"/>
  <c r="Z59" i="18" s="1"/>
  <c r="Z188" i="18"/>
  <c r="Z57" i="18" s="1"/>
  <c r="Z186" i="18"/>
  <c r="Z184" i="18"/>
  <c r="Z182" i="18"/>
  <c r="Z34" i="18"/>
  <c r="Z180" i="18"/>
  <c r="Z178" i="18"/>
  <c r="Y189" i="18"/>
  <c r="Y58" i="18" s="1"/>
  <c r="Y187" i="18"/>
  <c r="Y185" i="18"/>
  <c r="Y54" i="18" s="1"/>
  <c r="Y183" i="18"/>
  <c r="Y181" i="18"/>
  <c r="Y179" i="18"/>
  <c r="X190" i="18"/>
  <c r="X59" i="18" s="1"/>
  <c r="X188" i="18"/>
  <c r="X186" i="18"/>
  <c r="X184" i="18"/>
  <c r="X36" i="18"/>
  <c r="X182" i="18"/>
  <c r="X180" i="18"/>
  <c r="X178" i="18"/>
  <c r="W189" i="18"/>
  <c r="W187" i="18"/>
  <c r="W56" i="18" s="1"/>
  <c r="W185" i="18"/>
  <c r="W183" i="18"/>
  <c r="W181" i="18"/>
  <c r="W33" i="18"/>
  <c r="W179" i="18"/>
  <c r="U190" i="18"/>
  <c r="U59" i="18" s="1"/>
  <c r="U188" i="18"/>
  <c r="U186" i="18"/>
  <c r="U38" i="18"/>
  <c r="U184" i="18"/>
  <c r="U182" i="18"/>
  <c r="U180" i="18"/>
  <c r="U178" i="18"/>
  <c r="AJ190" i="17"/>
  <c r="S188" i="17"/>
  <c r="AL189" i="17"/>
  <c r="AE130" i="17"/>
  <c r="AE181" i="17"/>
  <c r="T190" i="17"/>
  <c r="AP189" i="17"/>
  <c r="AP187" i="17"/>
  <c r="W185" i="17"/>
  <c r="AO189" i="17"/>
  <c r="AO187" i="17"/>
  <c r="O185" i="17"/>
  <c r="AN189" i="17"/>
  <c r="AN187" i="17"/>
  <c r="AM133" i="17"/>
  <c r="AM184" i="17"/>
  <c r="AM189" i="17"/>
  <c r="AM187" i="17"/>
  <c r="AE133" i="17"/>
  <c r="AE184" i="17"/>
  <c r="AL187" i="17"/>
  <c r="W133" i="17"/>
  <c r="W184" i="17"/>
  <c r="AK189" i="17"/>
  <c r="AK187" i="17"/>
  <c r="O133" i="17"/>
  <c r="O184" i="17"/>
  <c r="AJ187" i="17"/>
  <c r="AM132" i="17"/>
  <c r="AM183" i="17"/>
  <c r="AD133" i="17"/>
  <c r="AD38" i="17" s="1"/>
  <c r="AD184" i="17"/>
  <c r="AD131" i="17"/>
  <c r="AD182" i="17"/>
  <c r="AD129" i="17"/>
  <c r="AD34" i="17" s="1"/>
  <c r="AD180" i="17"/>
  <c r="AD127" i="17"/>
  <c r="AD178" i="17"/>
  <c r="AC133" i="17"/>
  <c r="AC38" i="17" s="1"/>
  <c r="AC184" i="17"/>
  <c r="AC131" i="17"/>
  <c r="AC182" i="17"/>
  <c r="AC129" i="17"/>
  <c r="AC180" i="17"/>
  <c r="AC127" i="17"/>
  <c r="AC178" i="17"/>
  <c r="AB133" i="17"/>
  <c r="AB38" i="17" s="1"/>
  <c r="AB184" i="17"/>
  <c r="AB131" i="17"/>
  <c r="AB182" i="17"/>
  <c r="AB129" i="17"/>
  <c r="AB34" i="17" s="1"/>
  <c r="AB180" i="17"/>
  <c r="AB127" i="17"/>
  <c r="AB178" i="17"/>
  <c r="AA133" i="17"/>
  <c r="AA184" i="17"/>
  <c r="AA131" i="17"/>
  <c r="AA182" i="17"/>
  <c r="AA129" i="17"/>
  <c r="AA34" i="17" s="1"/>
  <c r="AA180" i="17"/>
  <c r="AA127" i="17"/>
  <c r="AA178" i="17"/>
  <c r="Z133" i="17"/>
  <c r="Z184" i="17"/>
  <c r="Z131" i="17"/>
  <c r="Z182" i="17"/>
  <c r="Z129" i="17"/>
  <c r="Z34" i="17" s="1"/>
  <c r="Z180" i="17"/>
  <c r="Z127" i="17"/>
  <c r="Z178" i="17"/>
  <c r="Y133" i="17"/>
  <c r="Y184" i="17"/>
  <c r="Y131" i="17"/>
  <c r="Y182" i="17"/>
  <c r="Y129" i="17"/>
  <c r="Y34" i="17" s="1"/>
  <c r="Y180" i="17"/>
  <c r="Y127" i="17"/>
  <c r="Y178" i="17"/>
  <c r="AF133" i="17"/>
  <c r="AF184" i="17"/>
  <c r="AF131" i="17"/>
  <c r="AF182" i="17"/>
  <c r="AF129" i="17"/>
  <c r="AF34" i="17" s="1"/>
  <c r="AF180" i="17"/>
  <c r="AF127" i="17"/>
  <c r="AF178" i="17"/>
  <c r="O139" i="16"/>
  <c r="O190" i="16"/>
  <c r="AE130" i="16"/>
  <c r="AE181" i="16"/>
  <c r="O189" i="16"/>
  <c r="O138" i="16"/>
  <c r="AM133" i="16"/>
  <c r="AM184" i="16"/>
  <c r="AL184" i="16"/>
  <c r="AL133" i="16"/>
  <c r="AK184" i="16"/>
  <c r="AK133" i="16"/>
  <c r="AK131" i="16"/>
  <c r="AK182" i="16"/>
  <c r="AB138" i="16"/>
  <c r="AB189" i="16"/>
  <c r="T183" i="16"/>
  <c r="T132" i="16"/>
  <c r="T37" i="16" s="1"/>
  <c r="AB180" i="16"/>
  <c r="AB129" i="16"/>
  <c r="AQ183" i="16"/>
  <c r="AQ132" i="16"/>
  <c r="AQ181" i="16"/>
  <c r="AQ130" i="16"/>
  <c r="AQ128" i="16"/>
  <c r="AQ33" i="16" s="1"/>
  <c r="AQ179" i="16"/>
  <c r="AP132" i="16"/>
  <c r="AP183" i="16"/>
  <c r="AP181" i="16"/>
  <c r="AP130" i="16"/>
  <c r="AP35" i="16" s="1"/>
  <c r="AP179" i="16"/>
  <c r="AP128" i="16"/>
  <c r="AP33" i="16" s="1"/>
  <c r="AO132" i="16"/>
  <c r="AO37" i="16" s="1"/>
  <c r="AO183" i="16"/>
  <c r="AO181" i="16"/>
  <c r="AO130" i="16"/>
  <c r="AO35" i="16" s="1"/>
  <c r="AO179" i="16"/>
  <c r="AO128" i="16"/>
  <c r="AO33" i="16" s="1"/>
  <c r="AN183" i="16"/>
  <c r="AN132" i="16"/>
  <c r="AN130" i="16"/>
  <c r="AN181" i="16"/>
  <c r="AN128" i="16"/>
  <c r="AN179" i="16"/>
  <c r="O181" i="15"/>
  <c r="AJ184" i="15"/>
  <c r="W188" i="15"/>
  <c r="AM189" i="15"/>
  <c r="AL189" i="15"/>
  <c r="AL187" i="15"/>
  <c r="AL185" i="15"/>
  <c r="W182" i="15"/>
  <c r="AC190" i="15"/>
  <c r="AC188" i="15"/>
  <c r="AC186" i="15"/>
  <c r="O184" i="15"/>
  <c r="AS63" i="15"/>
  <c r="AR178" i="15"/>
  <c r="AB189" i="15"/>
  <c r="AB58" i="15" s="1"/>
  <c r="AB187" i="15"/>
  <c r="AB185" i="15"/>
  <c r="AD181" i="15"/>
  <c r="AA190" i="15"/>
  <c r="AA59" i="15" s="1"/>
  <c r="AA188" i="15"/>
  <c r="AA186" i="15"/>
  <c r="AS68" i="15"/>
  <c r="AR183" i="15"/>
  <c r="AL32" i="15"/>
  <c r="AL178" i="15"/>
  <c r="Z189" i="15"/>
  <c r="Z187" i="15"/>
  <c r="Z185" i="15"/>
  <c r="W35" i="15"/>
  <c r="W181" i="15"/>
  <c r="Y190" i="15"/>
  <c r="Y188" i="15"/>
  <c r="Y186" i="15"/>
  <c r="AM37" i="15"/>
  <c r="AM183" i="15"/>
  <c r="AE178" i="15"/>
  <c r="P189" i="15"/>
  <c r="P187" i="15"/>
  <c r="P185" i="15"/>
  <c r="AD180" i="15"/>
  <c r="AI183" i="15"/>
  <c r="AI181" i="15"/>
  <c r="AI33" i="15"/>
  <c r="AI179" i="15"/>
  <c r="R183" i="15"/>
  <c r="R181" i="15"/>
  <c r="R179" i="15"/>
  <c r="Q184" i="15"/>
  <c r="Q182" i="15"/>
  <c r="Q180" i="15"/>
  <c r="Q178" i="15"/>
  <c r="P183" i="15"/>
  <c r="P181" i="15"/>
  <c r="P179" i="15"/>
  <c r="M184" i="15"/>
  <c r="M182" i="15"/>
  <c r="M180" i="15"/>
  <c r="M178" i="15"/>
  <c r="O188" i="14"/>
  <c r="AL190" i="14"/>
  <c r="W189" i="14"/>
  <c r="N184" i="14"/>
  <c r="AJ178" i="14"/>
  <c r="AJ47" i="14" s="1"/>
  <c r="AE186" i="14"/>
  <c r="V181" i="14"/>
  <c r="AD188" i="14"/>
  <c r="T183" i="14"/>
  <c r="AB190" i="14"/>
  <c r="O185" i="14"/>
  <c r="AL179" i="14"/>
  <c r="N187" i="14"/>
  <c r="AJ181" i="14"/>
  <c r="AE189" i="14"/>
  <c r="V184" i="14"/>
  <c r="AS63" i="14"/>
  <c r="AR178" i="14"/>
  <c r="AM186" i="14"/>
  <c r="AD181" i="14"/>
  <c r="AA190" i="14"/>
  <c r="AA59" i="14" s="1"/>
  <c r="AA188" i="14"/>
  <c r="AA57" i="14" s="1"/>
  <c r="AA186" i="14"/>
  <c r="AA184" i="14"/>
  <c r="AA182" i="14"/>
  <c r="AA180" i="14"/>
  <c r="AA32" i="14"/>
  <c r="AA178" i="14"/>
  <c r="Z189" i="14"/>
  <c r="Z58" i="14" s="1"/>
  <c r="Z187" i="14"/>
  <c r="Z185" i="14"/>
  <c r="Z183" i="14"/>
  <c r="Z181" i="14"/>
  <c r="Z179" i="14"/>
  <c r="Y190" i="14"/>
  <c r="Y59" i="14" s="1"/>
  <c r="Y188" i="14"/>
  <c r="Y186" i="14"/>
  <c r="Y55" i="14" s="1"/>
  <c r="Y184" i="14"/>
  <c r="Y182" i="14"/>
  <c r="Y180" i="14"/>
  <c r="Y178" i="14"/>
  <c r="X189" i="14"/>
  <c r="X187" i="14"/>
  <c r="X56" i="14" s="1"/>
  <c r="X185" i="14"/>
  <c r="X183" i="14"/>
  <c r="X52" i="14" s="1"/>
  <c r="X181" i="14"/>
  <c r="X179" i="14"/>
  <c r="U190" i="14"/>
  <c r="U188" i="14"/>
  <c r="U186" i="14"/>
  <c r="U184" i="14"/>
  <c r="U182" i="14"/>
  <c r="U180" i="14"/>
  <c r="U178" i="14"/>
  <c r="O134" i="13"/>
  <c r="O185" i="13"/>
  <c r="N189" i="13"/>
  <c r="N138" i="13"/>
  <c r="W127" i="13"/>
  <c r="AR129" i="13"/>
  <c r="T178" i="13"/>
  <c r="T127" i="13"/>
  <c r="O186" i="13"/>
  <c r="O135" i="13"/>
  <c r="AL129" i="13"/>
  <c r="M127" i="13"/>
  <c r="M178" i="13"/>
  <c r="AE129" i="13"/>
  <c r="AM56" i="13"/>
  <c r="AI129" i="13"/>
  <c r="AH58" i="13"/>
  <c r="AH54" i="13"/>
  <c r="AH130" i="13"/>
  <c r="AH128" i="13"/>
  <c r="AG59" i="13"/>
  <c r="AG51" i="13"/>
  <c r="AG129" i="13"/>
  <c r="AF58" i="13"/>
  <c r="AF130" i="13"/>
  <c r="AF128" i="13"/>
  <c r="AC51" i="13"/>
  <c r="AC129" i="13"/>
  <c r="AA181" i="12"/>
  <c r="AA50" i="12" s="1"/>
  <c r="AN187" i="12"/>
  <c r="AN56" i="12" s="1"/>
  <c r="AL188" i="12"/>
  <c r="AL57" i="12" s="1"/>
  <c r="AF189" i="12"/>
  <c r="X190" i="12"/>
  <c r="AG178" i="12"/>
  <c r="AF180" i="12"/>
  <c r="AO183" i="12"/>
  <c r="AN186" i="12"/>
  <c r="AN55" i="12" s="1"/>
  <c r="N190" i="12"/>
  <c r="N59" i="12" s="1"/>
  <c r="AL186" i="12"/>
  <c r="AL55" i="12" s="1"/>
  <c r="AN181" i="12"/>
  <c r="V190" i="12"/>
  <c r="S187" i="12"/>
  <c r="S56" i="12" s="1"/>
  <c r="Y182" i="12"/>
  <c r="U190" i="12"/>
  <c r="Q187" i="12"/>
  <c r="Q56" i="12" s="1"/>
  <c r="X182" i="12"/>
  <c r="X51" i="12" s="1"/>
  <c r="T190" i="12"/>
  <c r="T59" i="12" s="1"/>
  <c r="P187" i="12"/>
  <c r="S182" i="12"/>
  <c r="Y190" i="12"/>
  <c r="Y59" i="12" s="1"/>
  <c r="Y187" i="12"/>
  <c r="AG182" i="12"/>
  <c r="AN178" i="12"/>
  <c r="AN47" i="12" s="1"/>
  <c r="AM186" i="12"/>
  <c r="AM55" i="12" s="1"/>
  <c r="AM184" i="12"/>
  <c r="AM182" i="12"/>
  <c r="AM180" i="12"/>
  <c r="AM178" i="12"/>
  <c r="AD184" i="12"/>
  <c r="AD182" i="12"/>
  <c r="AD180" i="12"/>
  <c r="AD49" i="12" s="1"/>
  <c r="AD178" i="12"/>
  <c r="AD47" i="12" s="1"/>
  <c r="U188" i="12"/>
  <c r="U57" i="12" s="1"/>
  <c r="U186" i="12"/>
  <c r="U184" i="12"/>
  <c r="U182" i="12"/>
  <c r="U34" i="12"/>
  <c r="U180" i="12"/>
  <c r="U178" i="12"/>
  <c r="U47" i="12" s="1"/>
  <c r="AS72" i="12"/>
  <c r="AR187" i="12"/>
  <c r="AR56" i="12" s="1"/>
  <c r="AS70" i="12"/>
  <c r="AR185" i="12"/>
  <c r="AS68" i="12"/>
  <c r="AR183" i="12"/>
  <c r="AS66" i="12"/>
  <c r="AR181" i="12"/>
  <c r="AS64" i="12"/>
  <c r="AR179" i="12"/>
  <c r="AR48" i="12" s="1"/>
  <c r="AP190" i="12"/>
  <c r="AP188" i="12"/>
  <c r="AP186" i="12"/>
  <c r="AP184" i="12"/>
  <c r="AP182" i="12"/>
  <c r="AP180" i="12"/>
  <c r="AP49" i="12" s="1"/>
  <c r="AP32" i="12"/>
  <c r="AP178" i="12"/>
  <c r="AP47" i="12" s="1"/>
  <c r="O182" i="11"/>
  <c r="S186" i="11"/>
  <c r="R179" i="11"/>
  <c r="X181" i="11"/>
  <c r="AN183" i="11"/>
  <c r="AH185" i="11"/>
  <c r="AH54" i="11" s="1"/>
  <c r="R183" i="11"/>
  <c r="Y190" i="11"/>
  <c r="AN190" i="11"/>
  <c r="AN188" i="11"/>
  <c r="AN186" i="11"/>
  <c r="AM183" i="11"/>
  <c r="Z178" i="11"/>
  <c r="O189" i="11"/>
  <c r="O187" i="11"/>
  <c r="X184" i="11"/>
  <c r="O179" i="11"/>
  <c r="V189" i="11"/>
  <c r="V187" i="11"/>
  <c r="AP184" i="11"/>
  <c r="AF179" i="11"/>
  <c r="AC189" i="11"/>
  <c r="AC187" i="11"/>
  <c r="AC56" i="11" s="1"/>
  <c r="X185" i="11"/>
  <c r="R180" i="11"/>
  <c r="AS74" i="11"/>
  <c r="AR189" i="11"/>
  <c r="AS72" i="11"/>
  <c r="AR187" i="11"/>
  <c r="AS70" i="11"/>
  <c r="AR185" i="11"/>
  <c r="AR54" i="11" s="1"/>
  <c r="Z181" i="11"/>
  <c r="Z190" i="11"/>
  <c r="Z188" i="11"/>
  <c r="Z186" i="11"/>
  <c r="AF182" i="11"/>
  <c r="V185" i="11"/>
  <c r="V183" i="11"/>
  <c r="V181" i="11"/>
  <c r="V50" i="11" s="1"/>
  <c r="V179" i="11"/>
  <c r="AC184" i="11"/>
  <c r="AC182" i="11"/>
  <c r="AC180" i="11"/>
  <c r="AC178" i="11"/>
  <c r="AC47" i="11" s="1"/>
  <c r="AJ183" i="11"/>
  <c r="AJ181" i="11"/>
  <c r="AJ179" i="11"/>
  <c r="AJ48" i="11" s="1"/>
  <c r="S185" i="11"/>
  <c r="S183" i="11"/>
  <c r="S181" i="11"/>
  <c r="S179" i="11"/>
  <c r="Q185" i="11"/>
  <c r="Q183" i="11"/>
  <c r="Q181" i="11"/>
  <c r="Q179" i="11"/>
  <c r="X184" i="10"/>
  <c r="AH183" i="10"/>
  <c r="O183" i="10"/>
  <c r="AH187" i="10"/>
  <c r="O179" i="10"/>
  <c r="P186" i="10"/>
  <c r="P55" i="10" s="1"/>
  <c r="AM34" i="10"/>
  <c r="AM180" i="10"/>
  <c r="X187" i="10"/>
  <c r="O182" i="10"/>
  <c r="AF188" i="10"/>
  <c r="AF57" i="10" s="1"/>
  <c r="W183" i="10"/>
  <c r="AN189" i="10"/>
  <c r="AE184" i="10"/>
  <c r="P178" i="10"/>
  <c r="AM185" i="10"/>
  <c r="AM54" i="10" s="1"/>
  <c r="X180" i="10"/>
  <c r="AP186" i="10"/>
  <c r="AF181" i="10"/>
  <c r="AL189" i="10"/>
  <c r="AL187" i="10"/>
  <c r="AL185" i="10"/>
  <c r="AL183" i="10"/>
  <c r="AL181" i="10"/>
  <c r="AA179" i="10"/>
  <c r="AC189" i="10"/>
  <c r="AC187" i="10"/>
  <c r="AC185" i="10"/>
  <c r="AC183" i="10"/>
  <c r="AC181" i="10"/>
  <c r="M179" i="10"/>
  <c r="AB189" i="10"/>
  <c r="AB187" i="10"/>
  <c r="AB185" i="10"/>
  <c r="AB183" i="10"/>
  <c r="AB181" i="10"/>
  <c r="AQ178" i="10"/>
  <c r="AQ47" i="10" s="1"/>
  <c r="AA189" i="10"/>
  <c r="AA187" i="10"/>
  <c r="AA56" i="10" s="1"/>
  <c r="AA185" i="10"/>
  <c r="AA54" i="10" s="1"/>
  <c r="AA183" i="10"/>
  <c r="AA181" i="10"/>
  <c r="AN178" i="10"/>
  <c r="Y189" i="10"/>
  <c r="Y187" i="10"/>
  <c r="Y185" i="10"/>
  <c r="Y183" i="10"/>
  <c r="Y181" i="10"/>
  <c r="AL178" i="10"/>
  <c r="AB180" i="10"/>
  <c r="AB178" i="10"/>
  <c r="AP32" i="10"/>
  <c r="AP178" i="10"/>
  <c r="AP47" i="10" s="1"/>
  <c r="Y179" i="10"/>
  <c r="AF133" i="9"/>
  <c r="AF38" i="9" s="1"/>
  <c r="AF184" i="9"/>
  <c r="AF135" i="9"/>
  <c r="AF186" i="9"/>
  <c r="AF55" i="9" s="1"/>
  <c r="X133" i="9"/>
  <c r="X184" i="9"/>
  <c r="P127" i="9"/>
  <c r="P32" i="9" s="1"/>
  <c r="P178" i="9"/>
  <c r="AF136" i="9"/>
  <c r="AF187" i="9"/>
  <c r="X132" i="9"/>
  <c r="X183" i="9"/>
  <c r="AN129" i="9"/>
  <c r="AN34" i="9" s="1"/>
  <c r="AN180" i="9"/>
  <c r="W138" i="9"/>
  <c r="W189" i="9"/>
  <c r="W136" i="9"/>
  <c r="W187" i="9"/>
  <c r="W134" i="9"/>
  <c r="W185" i="9"/>
  <c r="W132" i="9"/>
  <c r="W183" i="9"/>
  <c r="W130" i="9"/>
  <c r="W181" i="9"/>
  <c r="W128" i="9"/>
  <c r="W179" i="9"/>
  <c r="V139" i="9"/>
  <c r="V190" i="9"/>
  <c r="V59" i="9" s="1"/>
  <c r="V137" i="9"/>
  <c r="V188" i="9"/>
  <c r="V135" i="9"/>
  <c r="V186" i="9"/>
  <c r="V55" i="9" s="1"/>
  <c r="V133" i="9"/>
  <c r="V184" i="9"/>
  <c r="V131" i="9"/>
  <c r="V182" i="9"/>
  <c r="V129" i="9"/>
  <c r="V180" i="9"/>
  <c r="V127" i="9"/>
  <c r="V178" i="9"/>
  <c r="U138" i="9"/>
  <c r="U189" i="9"/>
  <c r="U136" i="9"/>
  <c r="U187" i="9"/>
  <c r="U56" i="9" s="1"/>
  <c r="U134" i="9"/>
  <c r="U185" i="9"/>
  <c r="U132" i="9"/>
  <c r="U183" i="9"/>
  <c r="U130" i="9"/>
  <c r="U181" i="9"/>
  <c r="U128" i="9"/>
  <c r="U33" i="9" s="1"/>
  <c r="U179" i="9"/>
  <c r="AB139" i="9"/>
  <c r="AB190" i="9"/>
  <c r="AB137" i="9"/>
  <c r="AB188" i="9"/>
  <c r="AB135" i="9"/>
  <c r="AB186" i="9"/>
  <c r="AB133" i="9"/>
  <c r="AB184" i="9"/>
  <c r="AB131" i="9"/>
  <c r="AB182" i="9"/>
  <c r="AB129" i="9"/>
  <c r="AB180" i="9"/>
  <c r="AB127" i="9"/>
  <c r="AB178" i="9"/>
  <c r="AA138" i="9"/>
  <c r="AA189" i="9"/>
  <c r="AA58" i="9" s="1"/>
  <c r="AA136" i="9"/>
  <c r="AA187" i="9"/>
  <c r="AA134" i="9"/>
  <c r="AA185" i="9"/>
  <c r="AA132" i="9"/>
  <c r="AA37" i="9" s="1"/>
  <c r="AA183" i="9"/>
  <c r="AA130" i="9"/>
  <c r="AA35" i="9" s="1"/>
  <c r="AA181" i="9"/>
  <c r="AA128" i="9"/>
  <c r="AA33" i="9" s="1"/>
  <c r="AA179" i="9"/>
  <c r="Z139" i="9"/>
  <c r="Z44" i="9" s="1"/>
  <c r="Z190" i="9"/>
  <c r="Z137" i="9"/>
  <c r="Z188" i="9"/>
  <c r="Z135" i="9"/>
  <c r="Z186" i="9"/>
  <c r="Z55" i="9" s="1"/>
  <c r="Z133" i="9"/>
  <c r="Z38" i="9" s="1"/>
  <c r="Z184" i="9"/>
  <c r="Z131" i="9"/>
  <c r="Z36" i="9" s="1"/>
  <c r="Z182" i="9"/>
  <c r="Z129" i="9"/>
  <c r="Z34" i="9" s="1"/>
  <c r="Z180" i="9"/>
  <c r="Z127" i="9"/>
  <c r="Z32" i="9" s="1"/>
  <c r="Z178" i="9"/>
  <c r="Y138" i="9"/>
  <c r="Y189" i="9"/>
  <c r="Y136" i="9"/>
  <c r="Y187" i="9"/>
  <c r="Y134" i="9"/>
  <c r="Y185" i="9"/>
  <c r="Y132" i="9"/>
  <c r="Y183" i="9"/>
  <c r="Y130" i="9"/>
  <c r="Y181" i="9"/>
  <c r="Y128" i="9"/>
  <c r="Y179" i="9"/>
  <c r="X57" i="8"/>
  <c r="O42" i="8"/>
  <c r="O57" i="8"/>
  <c r="X54" i="8"/>
  <c r="AD58" i="8"/>
  <c r="M58" i="8"/>
  <c r="AJ59" i="8"/>
  <c r="Y55" i="8"/>
  <c r="AA59" i="8"/>
  <c r="R59" i="8"/>
  <c r="R57" i="8"/>
  <c r="AO58" i="8"/>
  <c r="AO56" i="8"/>
  <c r="O54" i="8"/>
  <c r="AA51" i="8"/>
  <c r="AA49" i="8"/>
  <c r="AA47" i="8"/>
  <c r="P37" i="8"/>
  <c r="P35" i="8"/>
  <c r="P50" i="8"/>
  <c r="P33" i="8"/>
  <c r="P48" i="8"/>
  <c r="V55" i="8"/>
  <c r="V53" i="8"/>
  <c r="V51" i="8"/>
  <c r="V49" i="8"/>
  <c r="V47" i="8"/>
  <c r="M38" i="8"/>
  <c r="M53" i="8"/>
  <c r="M36" i="8"/>
  <c r="M51" i="8"/>
  <c r="M34" i="8"/>
  <c r="M49" i="8"/>
  <c r="M32" i="8"/>
  <c r="M47" i="8"/>
  <c r="AJ54" i="8"/>
  <c r="AI190" i="7"/>
  <c r="AI188" i="7"/>
  <c r="AI57" i="7" s="1"/>
  <c r="AI186" i="7"/>
  <c r="AP190" i="7"/>
  <c r="AP188" i="7"/>
  <c r="AP186" i="7"/>
  <c r="Q189" i="7"/>
  <c r="Q58" i="7" s="1"/>
  <c r="Q187" i="7"/>
  <c r="Q185" i="7"/>
  <c r="Q37" i="7"/>
  <c r="Q183" i="7"/>
  <c r="Q181" i="7"/>
  <c r="Q50" i="7" s="1"/>
  <c r="Q179" i="7"/>
  <c r="X189" i="7"/>
  <c r="X187" i="7"/>
  <c r="X185" i="7"/>
  <c r="X54" i="7" s="1"/>
  <c r="X37" i="7"/>
  <c r="X183" i="7"/>
  <c r="X35" i="7"/>
  <c r="X181" i="7"/>
  <c r="X50" i="7" s="1"/>
  <c r="X179" i="7"/>
  <c r="AE189" i="7"/>
  <c r="AE58" i="7" s="1"/>
  <c r="AE187" i="7"/>
  <c r="AE185" i="7"/>
  <c r="AE183" i="7"/>
  <c r="AE181" i="7"/>
  <c r="AE50" i="7" s="1"/>
  <c r="AE179" i="7"/>
  <c r="AL189" i="7"/>
  <c r="AL187" i="7"/>
  <c r="AL185" i="7"/>
  <c r="AL54" i="7" s="1"/>
  <c r="M190" i="7"/>
  <c r="M59" i="7" s="1"/>
  <c r="M188" i="7"/>
  <c r="M186" i="7"/>
  <c r="M38" i="7"/>
  <c r="M184" i="7"/>
  <c r="M53" i="7" s="1"/>
  <c r="M36" i="7"/>
  <c r="M182" i="7"/>
  <c r="M51" i="7" s="1"/>
  <c r="M180" i="7"/>
  <c r="AB190" i="7"/>
  <c r="AB188" i="7"/>
  <c r="AB186" i="7"/>
  <c r="AB55" i="7" s="1"/>
  <c r="AB38" i="7"/>
  <c r="AB184" i="7"/>
  <c r="AB53" i="7" s="1"/>
  <c r="AB36" i="7"/>
  <c r="AB182" i="7"/>
  <c r="AB34" i="7"/>
  <c r="AB180" i="7"/>
  <c r="AE178" i="7"/>
  <c r="AE47" i="7" s="1"/>
  <c r="AB32" i="7"/>
  <c r="AB178" i="7"/>
  <c r="AE183" i="6"/>
  <c r="AE132" i="6"/>
  <c r="AE179" i="6"/>
  <c r="AE128" i="6"/>
  <c r="AE33" i="6" s="1"/>
  <c r="AD133" i="6"/>
  <c r="AD184" i="6"/>
  <c r="AD129" i="6"/>
  <c r="AD180" i="6"/>
  <c r="AJ132" i="6"/>
  <c r="AJ183" i="6"/>
  <c r="AJ128" i="6"/>
  <c r="AJ179" i="6"/>
  <c r="AJ48" i="6" s="1"/>
  <c r="AI184" i="6"/>
  <c r="AI133" i="6"/>
  <c r="AI180" i="6"/>
  <c r="AI129" i="6"/>
  <c r="AH132" i="6"/>
  <c r="AH183" i="6"/>
  <c r="AH128" i="6"/>
  <c r="AH179" i="6"/>
  <c r="AH48" i="6" s="1"/>
  <c r="AG184" i="6"/>
  <c r="AG53" i="6" s="1"/>
  <c r="AG133" i="6"/>
  <c r="AG129" i="6"/>
  <c r="AG180" i="6"/>
  <c r="AF183" i="6"/>
  <c r="AF132" i="6"/>
  <c r="AF179" i="6"/>
  <c r="AF128" i="6"/>
  <c r="AF33" i="6" s="1"/>
  <c r="AC136" i="5"/>
  <c r="AC187" i="5"/>
  <c r="AB184" i="5"/>
  <c r="AB133" i="5"/>
  <c r="AM189" i="5"/>
  <c r="AM138" i="5"/>
  <c r="AM136" i="5"/>
  <c r="AM187" i="5"/>
  <c r="AJ184" i="5"/>
  <c r="AJ133" i="5"/>
  <c r="AR138" i="5"/>
  <c r="AR189" i="5"/>
  <c r="AR136" i="5"/>
  <c r="AR187" i="5"/>
  <c r="S189" i="5"/>
  <c r="S138" i="5"/>
  <c r="S187" i="5"/>
  <c r="S136" i="5"/>
  <c r="R139" i="5"/>
  <c r="R190" i="5"/>
  <c r="R137" i="5"/>
  <c r="R188" i="5"/>
  <c r="R57" i="5" s="1"/>
  <c r="AJ179" i="5"/>
  <c r="AJ128" i="5"/>
  <c r="AJ33" i="5" s="1"/>
  <c r="Q138" i="5"/>
  <c r="Q189" i="5"/>
  <c r="Q136" i="5"/>
  <c r="Q187" i="5"/>
  <c r="P190" i="5"/>
  <c r="P139" i="5"/>
  <c r="P188" i="5"/>
  <c r="P137" i="5"/>
  <c r="T179" i="5"/>
  <c r="T128" i="5"/>
  <c r="AA184" i="5"/>
  <c r="AA133" i="5"/>
  <c r="AA182" i="5"/>
  <c r="AA131" i="5"/>
  <c r="AA180" i="5"/>
  <c r="AA49" i="5" s="1"/>
  <c r="AA129" i="5"/>
  <c r="AA34" i="5" s="1"/>
  <c r="AH184" i="5"/>
  <c r="AH133" i="5"/>
  <c r="AH182" i="5"/>
  <c r="AH131" i="5"/>
  <c r="AH180" i="5"/>
  <c r="AH129" i="5"/>
  <c r="AO184" i="5"/>
  <c r="AO53" i="5" s="1"/>
  <c r="AO133" i="5"/>
  <c r="AO182" i="5"/>
  <c r="AO131" i="5"/>
  <c r="AO180" i="5"/>
  <c r="AO129" i="5"/>
  <c r="AO34" i="5" s="1"/>
  <c r="P134" i="5"/>
  <c r="P185" i="5"/>
  <c r="P54" i="5" s="1"/>
  <c r="P183" i="5"/>
  <c r="P52" i="5" s="1"/>
  <c r="P132" i="5"/>
  <c r="P181" i="5"/>
  <c r="P130" i="5"/>
  <c r="P179" i="5"/>
  <c r="P128" i="5"/>
  <c r="W134" i="5"/>
  <c r="W185" i="5"/>
  <c r="W54" i="5" s="1"/>
  <c r="W183" i="5"/>
  <c r="W132" i="5"/>
  <c r="W181" i="5"/>
  <c r="W130" i="5"/>
  <c r="W179" i="5"/>
  <c r="W128" i="5"/>
  <c r="AD183" i="5"/>
  <c r="AD132" i="5"/>
  <c r="AD181" i="5"/>
  <c r="AD50" i="5" s="1"/>
  <c r="AD130" i="5"/>
  <c r="AD179" i="5"/>
  <c r="AD128" i="5"/>
  <c r="AK183" i="5"/>
  <c r="AK132" i="5"/>
  <c r="AK181" i="5"/>
  <c r="AK130" i="5"/>
  <c r="AK179" i="5"/>
  <c r="AK128" i="5"/>
  <c r="AK33" i="5" s="1"/>
  <c r="AS72" i="4"/>
  <c r="AR187" i="4"/>
  <c r="AJ183" i="4"/>
  <c r="AJ52" i="4" s="1"/>
  <c r="T33" i="4"/>
  <c r="T179" i="4"/>
  <c r="AJ190" i="4"/>
  <c r="AB188" i="4"/>
  <c r="T186" i="4"/>
  <c r="T55" i="4" s="1"/>
  <c r="S190" i="4"/>
  <c r="S188" i="4"/>
  <c r="S57" i="4" s="1"/>
  <c r="S186" i="4"/>
  <c r="S184" i="4"/>
  <c r="S53" i="4" s="1"/>
  <c r="S182" i="4"/>
  <c r="S180" i="4"/>
  <c r="S178" i="4"/>
  <c r="R189" i="4"/>
  <c r="R187" i="4"/>
  <c r="R185" i="4"/>
  <c r="R54" i="4" s="1"/>
  <c r="R183" i="4"/>
  <c r="R181" i="4"/>
  <c r="R50" i="4" s="1"/>
  <c r="R33" i="4"/>
  <c r="R179" i="4"/>
  <c r="Q190" i="4"/>
  <c r="Q188" i="4"/>
  <c r="Q186" i="4"/>
  <c r="Q184" i="4"/>
  <c r="Q182" i="4"/>
  <c r="Q180" i="4"/>
  <c r="Q178" i="4"/>
  <c r="Q47" i="4" s="1"/>
  <c r="P189" i="4"/>
  <c r="P187" i="4"/>
  <c r="P56" i="4" s="1"/>
  <c r="P185" i="4"/>
  <c r="P183" i="4"/>
  <c r="P52" i="4" s="1"/>
  <c r="P181" i="4"/>
  <c r="P179" i="4"/>
  <c r="O190" i="4"/>
  <c r="O188" i="4"/>
  <c r="O186" i="4"/>
  <c r="O184" i="4"/>
  <c r="O182" i="4"/>
  <c r="O180" i="4"/>
  <c r="O49" i="4" s="1"/>
  <c r="O32" i="4"/>
  <c r="O178" i="4"/>
  <c r="N189" i="4"/>
  <c r="N187" i="4"/>
  <c r="N185" i="4"/>
  <c r="N37" i="4"/>
  <c r="N183" i="4"/>
  <c r="N35" i="4"/>
  <c r="N181" i="4"/>
  <c r="N33" i="4"/>
  <c r="N179" i="4"/>
  <c r="M190" i="4"/>
  <c r="M188" i="4"/>
  <c r="M186" i="4"/>
  <c r="M55" i="4" s="1"/>
  <c r="M184" i="4"/>
  <c r="M182" i="4"/>
  <c r="M51" i="4" s="1"/>
  <c r="M34" i="4"/>
  <c r="M180" i="4"/>
  <c r="M178" i="4"/>
  <c r="R33" i="2"/>
  <c r="R179" i="2"/>
  <c r="AM178" i="2"/>
  <c r="AM47" i="2" s="1"/>
  <c r="AD181" i="2"/>
  <c r="AD179" i="2"/>
  <c r="AC182" i="2"/>
  <c r="AC178" i="2"/>
  <c r="AC47" i="2" s="1"/>
  <c r="AJ185" i="2"/>
  <c r="AJ183" i="2"/>
  <c r="AJ52" i="2" s="1"/>
  <c r="AJ181" i="2"/>
  <c r="AJ179" i="2"/>
  <c r="AJ48" i="2" s="1"/>
  <c r="AO33" i="2"/>
  <c r="AO179" i="2"/>
  <c r="AO48" i="2" s="1"/>
  <c r="M183" i="2"/>
  <c r="V185" i="2"/>
  <c r="AC187" i="2"/>
  <c r="AC189" i="2"/>
  <c r="W183" i="2"/>
  <c r="W52" i="2" s="1"/>
  <c r="AF185" i="2"/>
  <c r="AL187" i="2"/>
  <c r="AL189" i="2"/>
  <c r="AF33" i="2"/>
  <c r="AF179" i="2"/>
  <c r="AF48" i="2" s="1"/>
  <c r="AL182" i="2"/>
  <c r="O185" i="2"/>
  <c r="W187" i="2"/>
  <c r="W189" i="2"/>
  <c r="K185" i="23"/>
  <c r="Z182" i="2"/>
  <c r="P187" i="2"/>
  <c r="P189" i="2"/>
  <c r="K139" i="19"/>
  <c r="K190" i="19"/>
  <c r="AH181" i="2"/>
  <c r="V184" i="2"/>
  <c r="AE186" i="2"/>
  <c r="AG188" i="2"/>
  <c r="AG190" i="2"/>
  <c r="Z189" i="2"/>
  <c r="R42" i="2"/>
  <c r="R188" i="2"/>
  <c r="W184" i="2"/>
  <c r="AP190" i="2"/>
  <c r="D134" i="17"/>
  <c r="D39" i="17" s="1"/>
  <c r="D135" i="17"/>
  <c r="D40" i="17" s="1"/>
  <c r="D136" i="17"/>
  <c r="D41" i="17" s="1"/>
  <c r="D137" i="17"/>
  <c r="D42" i="17" s="1"/>
  <c r="D138" i="17"/>
  <c r="D43" i="17" s="1"/>
  <c r="D139" i="17"/>
  <c r="D44" i="17" s="1"/>
  <c r="D140" i="17"/>
  <c r="D23" i="17"/>
  <c r="D134" i="8"/>
  <c r="D135" i="8"/>
  <c r="D40" i="8" s="1"/>
  <c r="D136" i="8"/>
  <c r="D41" i="8" s="1"/>
  <c r="D137" i="8"/>
  <c r="D42" i="8" s="1"/>
  <c r="D138" i="8"/>
  <c r="D43" i="8" s="1"/>
  <c r="D139" i="8"/>
  <c r="D44" i="8" s="1"/>
  <c r="D140" i="8"/>
  <c r="D23" i="8"/>
  <c r="H127" i="21"/>
  <c r="H128" i="21"/>
  <c r="H129" i="21"/>
  <c r="H130" i="21"/>
  <c r="H131" i="21"/>
  <c r="H132" i="21"/>
  <c r="H133" i="21"/>
  <c r="G134" i="21"/>
  <c r="G135" i="21"/>
  <c r="G136" i="21"/>
  <c r="G137" i="21"/>
  <c r="G138" i="21"/>
  <c r="G139" i="21"/>
  <c r="G140" i="21"/>
  <c r="F134" i="14"/>
  <c r="F135" i="14"/>
  <c r="F136" i="14"/>
  <c r="F137" i="14"/>
  <c r="F138" i="14"/>
  <c r="F139" i="14"/>
  <c r="F140" i="14"/>
  <c r="G127" i="9"/>
  <c r="G131" i="9"/>
  <c r="G128" i="9"/>
  <c r="G132" i="9"/>
  <c r="G129" i="9"/>
  <c r="G133" i="9"/>
  <c r="G130" i="9"/>
  <c r="F134" i="9"/>
  <c r="F135" i="9"/>
  <c r="F136" i="9"/>
  <c r="F137" i="9"/>
  <c r="F138" i="9"/>
  <c r="F139" i="9"/>
  <c r="F140" i="9"/>
  <c r="E127" i="4"/>
  <c r="E128" i="4"/>
  <c r="E129" i="4"/>
  <c r="E130" i="4"/>
  <c r="E131" i="4"/>
  <c r="E132" i="4"/>
  <c r="E133" i="4"/>
  <c r="F134" i="4"/>
  <c r="F135" i="4"/>
  <c r="F136" i="4"/>
  <c r="F137" i="4"/>
  <c r="F138" i="4"/>
  <c r="F139" i="4"/>
  <c r="F140" i="4"/>
  <c r="H134" i="19"/>
  <c r="H135" i="19"/>
  <c r="H136" i="19"/>
  <c r="H137" i="19"/>
  <c r="H138" i="19"/>
  <c r="H139" i="19"/>
  <c r="H140" i="19"/>
  <c r="D129" i="19"/>
  <c r="D132" i="19"/>
  <c r="D127" i="19"/>
  <c r="D130" i="19"/>
  <c r="D133" i="19"/>
  <c r="D128" i="19"/>
  <c r="D131" i="19"/>
  <c r="D24" i="19"/>
  <c r="F134" i="15"/>
  <c r="F135" i="15"/>
  <c r="F136" i="15"/>
  <c r="F137" i="15"/>
  <c r="F138" i="15"/>
  <c r="F139" i="15"/>
  <c r="F140" i="15"/>
  <c r="G137" i="10"/>
  <c r="G134" i="10"/>
  <c r="G138" i="10"/>
  <c r="G135" i="10"/>
  <c r="G139" i="10"/>
  <c r="G136" i="10"/>
  <c r="G140" i="10"/>
  <c r="G23" i="10"/>
  <c r="J134" i="10"/>
  <c r="J135" i="10"/>
  <c r="J136" i="10"/>
  <c r="J137" i="10"/>
  <c r="J138" i="10"/>
  <c r="J139" i="10"/>
  <c r="J140" i="10"/>
  <c r="J23" i="10"/>
  <c r="F127" i="2"/>
  <c r="F128" i="2"/>
  <c r="F129" i="2"/>
  <c r="F130" i="2"/>
  <c r="F35" i="2" s="1"/>
  <c r="F131" i="2"/>
  <c r="F132" i="2"/>
  <c r="F133" i="2"/>
  <c r="J134" i="17"/>
  <c r="J135" i="17"/>
  <c r="J136" i="17"/>
  <c r="J137" i="17"/>
  <c r="J138" i="17"/>
  <c r="J139" i="17"/>
  <c r="J140" i="17"/>
  <c r="E127" i="17"/>
  <c r="E128" i="17"/>
  <c r="E129" i="17"/>
  <c r="E130" i="17"/>
  <c r="E131" i="17"/>
  <c r="E132" i="17"/>
  <c r="E133" i="17"/>
  <c r="I134" i="8"/>
  <c r="I39" i="8" s="1"/>
  <c r="I135" i="8"/>
  <c r="I40" i="8" s="1"/>
  <c r="I136" i="8"/>
  <c r="I137" i="8"/>
  <c r="I138" i="8"/>
  <c r="I139" i="8"/>
  <c r="I140" i="8"/>
  <c r="E132" i="23"/>
  <c r="E127" i="23"/>
  <c r="E130" i="23"/>
  <c r="E128" i="23"/>
  <c r="E133" i="23"/>
  <c r="E131" i="23"/>
  <c r="E129" i="23"/>
  <c r="F134" i="23"/>
  <c r="F136" i="23"/>
  <c r="F138" i="23"/>
  <c r="F140" i="23"/>
  <c r="F135" i="23"/>
  <c r="F137" i="23"/>
  <c r="F139" i="23"/>
  <c r="G136" i="18"/>
  <c r="G137" i="18"/>
  <c r="G138" i="18"/>
  <c r="G139" i="18"/>
  <c r="G140" i="18"/>
  <c r="G135" i="18"/>
  <c r="G134" i="18"/>
  <c r="H135" i="12"/>
  <c r="H139" i="12"/>
  <c r="H136" i="12"/>
  <c r="H140" i="12"/>
  <c r="H137" i="12"/>
  <c r="H138" i="12"/>
  <c r="H134" i="12"/>
  <c r="J134" i="12"/>
  <c r="J135" i="12"/>
  <c r="J136" i="12"/>
  <c r="J137" i="12"/>
  <c r="J138" i="12"/>
  <c r="J139" i="12"/>
  <c r="J140" i="12"/>
  <c r="E127" i="7"/>
  <c r="E128" i="7"/>
  <c r="E129" i="7"/>
  <c r="E130" i="7"/>
  <c r="E131" i="7"/>
  <c r="E132" i="7"/>
  <c r="E133" i="7"/>
  <c r="D127" i="7"/>
  <c r="D128" i="7"/>
  <c r="D33" i="7" s="1"/>
  <c r="D129" i="7"/>
  <c r="D34" i="7" s="1"/>
  <c r="D130" i="7"/>
  <c r="D35" i="7" s="1"/>
  <c r="D131" i="7"/>
  <c r="D36" i="7" s="1"/>
  <c r="D132" i="7"/>
  <c r="D37" i="7" s="1"/>
  <c r="D133" i="7"/>
  <c r="D38" i="7" s="1"/>
  <c r="D24" i="7"/>
  <c r="I134" i="20"/>
  <c r="I135" i="20"/>
  <c r="I136" i="20"/>
  <c r="I137" i="20"/>
  <c r="I138" i="20"/>
  <c r="I139" i="20"/>
  <c r="I140" i="20"/>
  <c r="F134" i="11"/>
  <c r="F135" i="11"/>
  <c r="F136" i="11"/>
  <c r="F137" i="11"/>
  <c r="F138" i="11"/>
  <c r="F139" i="11"/>
  <c r="F140" i="11"/>
  <c r="K191" i="6"/>
  <c r="K60" i="6" s="1"/>
  <c r="K179" i="6"/>
  <c r="K183" i="6"/>
  <c r="K180" i="6"/>
  <c r="K184" i="6"/>
  <c r="K181" i="6"/>
  <c r="K178" i="6"/>
  <c r="K182" i="6"/>
  <c r="S187" i="6"/>
  <c r="S191" i="6"/>
  <c r="S190" i="6"/>
  <c r="S140" i="6"/>
  <c r="S186" i="6"/>
  <c r="S135" i="6"/>
  <c r="S139" i="6"/>
  <c r="S137" i="6"/>
  <c r="S189" i="6"/>
  <c r="S185" i="6"/>
  <c r="S134" i="6"/>
  <c r="S136" i="6"/>
  <c r="S188" i="6"/>
  <c r="S138" i="6"/>
  <c r="T134" i="6"/>
  <c r="T136" i="6"/>
  <c r="T186" i="6"/>
  <c r="T191" i="6"/>
  <c r="T188" i="6"/>
  <c r="T139" i="6"/>
  <c r="T190" i="6"/>
  <c r="T189" i="6"/>
  <c r="T137" i="6"/>
  <c r="T135" i="6"/>
  <c r="T138" i="6"/>
  <c r="T185" i="6"/>
  <c r="T140" i="6"/>
  <c r="T187" i="6"/>
  <c r="I191" i="11"/>
  <c r="I140" i="11"/>
  <c r="AE191" i="23"/>
  <c r="U191" i="23"/>
  <c r="AI191" i="23"/>
  <c r="AI60" i="23" s="1"/>
  <c r="AG45" i="23"/>
  <c r="AG191" i="23"/>
  <c r="AO191" i="21"/>
  <c r="AM191" i="21"/>
  <c r="AK191" i="21"/>
  <c r="AK60" i="21" s="1"/>
  <c r="L45" i="21"/>
  <c r="L191" i="21"/>
  <c r="L60" i="21" s="1"/>
  <c r="R191" i="21"/>
  <c r="M191" i="20"/>
  <c r="AA191" i="20"/>
  <c r="AA60" i="20" s="1"/>
  <c r="Y191" i="20"/>
  <c r="W191" i="20"/>
  <c r="Z140" i="19"/>
  <c r="Z191" i="19"/>
  <c r="X140" i="19"/>
  <c r="X191" i="19"/>
  <c r="X60" i="19" s="1"/>
  <c r="V140" i="19"/>
  <c r="V45" i="19" s="1"/>
  <c r="V191" i="19"/>
  <c r="AB140" i="19"/>
  <c r="AB191" i="19"/>
  <c r="AE191" i="18"/>
  <c r="AC191" i="18"/>
  <c r="AC60" i="18" s="1"/>
  <c r="AQ191" i="18"/>
  <c r="AO191" i="18"/>
  <c r="AS76" i="17"/>
  <c r="AR191" i="17"/>
  <c r="S45" i="17"/>
  <c r="S191" i="17"/>
  <c r="S60" i="17" s="1"/>
  <c r="Q191" i="17"/>
  <c r="O191" i="17"/>
  <c r="AI191" i="16"/>
  <c r="AI140" i="16"/>
  <c r="W140" i="16"/>
  <c r="W191" i="16"/>
  <c r="W60" i="16" s="1"/>
  <c r="AB140" i="16"/>
  <c r="AB191" i="16"/>
  <c r="N140" i="16"/>
  <c r="N191" i="16"/>
  <c r="X191" i="15"/>
  <c r="V191" i="15"/>
  <c r="V60" i="15" s="1"/>
  <c r="AM191" i="15"/>
  <c r="AA191" i="15"/>
  <c r="Q191" i="14"/>
  <c r="AN45" i="14"/>
  <c r="AN191" i="14"/>
  <c r="AN60" i="14" s="1"/>
  <c r="AL191" i="14"/>
  <c r="AB191" i="14"/>
  <c r="AC60" i="13"/>
  <c r="AO60" i="13"/>
  <c r="AA191" i="12"/>
  <c r="AP191" i="12"/>
  <c r="AP60" i="12" s="1"/>
  <c r="AN191" i="12"/>
  <c r="AL191" i="12"/>
  <c r="L191" i="12"/>
  <c r="X45" i="11"/>
  <c r="X191" i="11"/>
  <c r="X60" i="11" s="1"/>
  <c r="N191" i="11"/>
  <c r="T191" i="11"/>
  <c r="Y191" i="11"/>
  <c r="O191" i="10"/>
  <c r="AI191" i="10"/>
  <c r="AG191" i="10"/>
  <c r="AD191" i="10"/>
  <c r="AP140" i="9"/>
  <c r="AP45" i="9" s="1"/>
  <c r="AP191" i="9"/>
  <c r="AP60" i="9" s="1"/>
  <c r="AN140" i="9"/>
  <c r="AN191" i="9"/>
  <c r="AL140" i="9"/>
  <c r="AL191" i="9"/>
  <c r="AQ140" i="9"/>
  <c r="AQ191" i="9"/>
  <c r="AM60" i="8"/>
  <c r="AK45" i="8"/>
  <c r="AN140" i="5"/>
  <c r="AN45" i="5" s="1"/>
  <c r="AN191" i="5"/>
  <c r="AN60" i="5" s="1"/>
  <c r="AC191" i="5"/>
  <c r="AC140" i="5"/>
  <c r="AQ191" i="5"/>
  <c r="AQ140" i="5"/>
  <c r="AO140" i="5"/>
  <c r="AO191" i="5"/>
  <c r="S45" i="4"/>
  <c r="S191" i="4"/>
  <c r="S60" i="4" s="1"/>
  <c r="Q191" i="4"/>
  <c r="Q60" i="4" s="1"/>
  <c r="O191" i="4"/>
  <c r="T191" i="4"/>
  <c r="T60" i="4" s="1"/>
  <c r="Y191" i="2"/>
  <c r="Y60" i="2" s="1"/>
  <c r="W191" i="2"/>
  <c r="U191" i="2"/>
  <c r="U60" i="2" s="1"/>
  <c r="AI191" i="2"/>
  <c r="AI60" i="2" s="1"/>
  <c r="Z188" i="5"/>
  <c r="Z57" i="5" s="1"/>
  <c r="W187" i="6"/>
  <c r="AC182" i="6"/>
  <c r="AC51" i="6" s="1"/>
  <c r="Z134" i="5"/>
  <c r="AA119" i="5"/>
  <c r="Z170" i="5"/>
  <c r="Y185" i="5"/>
  <c r="AE178" i="6"/>
  <c r="AE47" i="6" s="1"/>
  <c r="AF163" i="6"/>
  <c r="AE181" i="6"/>
  <c r="AF166" i="6"/>
  <c r="AE167" i="6"/>
  <c r="AD182" i="6"/>
  <c r="X190" i="6"/>
  <c r="X135" i="6"/>
  <c r="X189" i="6"/>
  <c r="X134" i="6"/>
  <c r="X138" i="6"/>
  <c r="X191" i="6"/>
  <c r="X186" i="6"/>
  <c r="X137" i="6"/>
  <c r="X185" i="6"/>
  <c r="X188" i="6"/>
  <c r="X136" i="6"/>
  <c r="X187" i="6"/>
  <c r="X140" i="6"/>
  <c r="X139" i="6"/>
  <c r="Y27" i="6"/>
  <c r="AG190" i="16"/>
  <c r="AG189" i="16"/>
  <c r="AB163" i="16"/>
  <c r="AA178" i="16"/>
  <c r="AK172" i="16"/>
  <c r="AJ187" i="16"/>
  <c r="AC170" i="16"/>
  <c r="AB185" i="16"/>
  <c r="AJ165" i="16"/>
  <c r="AI180" i="16"/>
  <c r="AN167" i="16"/>
  <c r="AM182" i="16"/>
  <c r="AI173" i="16"/>
  <c r="AH188" i="16"/>
  <c r="AH55" i="13"/>
  <c r="AI171" i="13"/>
  <c r="AI173" i="13"/>
  <c r="AC175" i="5"/>
  <c r="AB190" i="5"/>
  <c r="AF171" i="5"/>
  <c r="AE186" i="5"/>
  <c r="AE55" i="5" s="1"/>
  <c r="AA188" i="5"/>
  <c r="N58" i="13"/>
  <c r="AD51" i="13"/>
  <c r="AH56" i="13"/>
  <c r="AH48" i="13"/>
  <c r="X45" i="13"/>
  <c r="M60" i="13"/>
  <c r="AA45" i="13"/>
  <c r="W42" i="13"/>
  <c r="T57" i="13"/>
  <c r="O34" i="13"/>
  <c r="AR33" i="13"/>
  <c r="AR48" i="13"/>
  <c r="T56" i="13"/>
  <c r="AA57" i="13"/>
  <c r="Z58" i="13"/>
  <c r="Z50" i="13"/>
  <c r="Y55" i="13"/>
  <c r="X58" i="13"/>
  <c r="X56" i="13"/>
  <c r="U51" i="13"/>
  <c r="AR45" i="13"/>
  <c r="AR60" i="13"/>
  <c r="AL56" i="13"/>
  <c r="AR38" i="13"/>
  <c r="S55" i="13"/>
  <c r="R56" i="13"/>
  <c r="Q51" i="13"/>
  <c r="P58" i="13"/>
  <c r="P56" i="13"/>
  <c r="M59" i="13"/>
  <c r="M51" i="13"/>
  <c r="AJ45" i="13"/>
  <c r="N41" i="13"/>
  <c r="AB58" i="13"/>
  <c r="AQ56" i="13"/>
  <c r="AP59" i="13"/>
  <c r="AP51" i="13"/>
  <c r="AN38" i="13"/>
  <c r="AN34" i="13"/>
  <c r="AK58" i="13"/>
  <c r="O48" i="13"/>
  <c r="O56" i="13"/>
  <c r="N40" i="13"/>
  <c r="AJ49" i="13"/>
  <c r="AI50" i="13"/>
  <c r="AG58" i="13"/>
  <c r="AG56" i="13"/>
  <c r="AG48" i="13"/>
  <c r="AF51" i="13"/>
  <c r="N60" i="13"/>
  <c r="V57" i="13"/>
  <c r="AR56" i="13"/>
  <c r="Z57" i="13"/>
  <c r="Y58" i="13"/>
  <c r="Y50" i="13"/>
  <c r="U58" i="13"/>
  <c r="U48" i="13"/>
  <c r="R60" i="13"/>
  <c r="R45" i="13"/>
  <c r="N59" i="13"/>
  <c r="AR35" i="13"/>
  <c r="AR50" i="13"/>
  <c r="T58" i="13"/>
  <c r="S56" i="13"/>
  <c r="P57" i="13"/>
  <c r="P49" i="13"/>
  <c r="AF60" i="13"/>
  <c r="L48" i="13"/>
  <c r="W53" i="13"/>
  <c r="W43" i="13"/>
  <c r="W58" i="13"/>
  <c r="AD57" i="13"/>
  <c r="AP56" i="13"/>
  <c r="AO53" i="13"/>
  <c r="AN56" i="13"/>
  <c r="AK44" i="13"/>
  <c r="AK51" i="13"/>
  <c r="U45" i="13"/>
  <c r="AS68" i="5"/>
  <c r="AR183" i="5"/>
  <c r="AS69" i="5"/>
  <c r="AR184" i="5"/>
  <c r="AR53" i="5" s="1"/>
  <c r="AS66" i="5"/>
  <c r="AR181" i="5"/>
  <c r="AS67" i="5"/>
  <c r="AR182" i="5"/>
  <c r="AS64" i="5"/>
  <c r="AR179" i="5"/>
  <c r="AR48" i="5" s="1"/>
  <c r="AS65" i="5"/>
  <c r="AS129" i="5" s="1"/>
  <c r="AR180" i="5"/>
  <c r="AR49" i="5" s="1"/>
  <c r="AI45" i="5"/>
  <c r="AI60" i="5"/>
  <c r="AS63" i="5"/>
  <c r="AS76" i="5"/>
  <c r="AR60" i="5"/>
  <c r="AS70" i="5"/>
  <c r="AT70" i="5" s="1"/>
  <c r="AA139" i="22"/>
  <c r="AA190" i="22"/>
  <c r="AA59" i="22" s="1"/>
  <c r="AA137" i="22"/>
  <c r="AA188" i="22"/>
  <c r="AA57" i="22" s="1"/>
  <c r="AA135" i="22"/>
  <c r="AA186" i="22"/>
  <c r="AA55" i="22" s="1"/>
  <c r="AA133" i="22"/>
  <c r="AA184" i="22"/>
  <c r="AA53" i="22" s="1"/>
  <c r="AA131" i="22"/>
  <c r="AA182" i="22"/>
  <c r="AA51" i="22" s="1"/>
  <c r="AA129" i="22"/>
  <c r="AA34" i="22" s="1"/>
  <c r="AA180" i="22"/>
  <c r="AA127" i="22"/>
  <c r="AA32" i="22" s="1"/>
  <c r="AA47" i="22"/>
  <c r="Z138" i="22"/>
  <c r="Z189" i="22"/>
  <c r="Z58" i="22" s="1"/>
  <c r="Z136" i="22"/>
  <c r="Z187" i="22"/>
  <c r="Z56" i="22" s="1"/>
  <c r="Z134" i="22"/>
  <c r="Z185" i="22"/>
  <c r="Z132" i="22"/>
  <c r="Z183" i="22"/>
  <c r="Z52" i="22" s="1"/>
  <c r="Z130" i="22"/>
  <c r="Z181" i="22"/>
  <c r="Z50" i="22" s="1"/>
  <c r="Z128" i="22"/>
  <c r="Z33" i="22" s="1"/>
  <c r="Z179" i="22"/>
  <c r="Z48" i="22" s="1"/>
  <c r="Y139" i="22"/>
  <c r="Y190" i="22"/>
  <c r="Y59" i="22" s="1"/>
  <c r="Y137" i="22"/>
  <c r="Y188" i="22"/>
  <c r="Y57" i="22" s="1"/>
  <c r="Y135" i="22"/>
  <c r="Y186" i="22"/>
  <c r="Y55" i="22" s="1"/>
  <c r="Y133" i="22"/>
  <c r="Y184" i="22"/>
  <c r="Y53" i="22" s="1"/>
  <c r="Y131" i="22"/>
  <c r="Y182" i="22"/>
  <c r="Y51" i="22" s="1"/>
  <c r="Y129" i="22"/>
  <c r="Y34" i="22" s="1"/>
  <c r="Y180" i="22"/>
  <c r="Y49" i="22" s="1"/>
  <c r="Y127" i="22"/>
  <c r="Y32" i="22" s="1"/>
  <c r="Y47" i="22"/>
  <c r="X138" i="22"/>
  <c r="X189" i="22"/>
  <c r="X58" i="22" s="1"/>
  <c r="X136" i="22"/>
  <c r="X187" i="22"/>
  <c r="X56" i="22" s="1"/>
  <c r="X134" i="22"/>
  <c r="X185" i="22"/>
  <c r="X54" i="22" s="1"/>
  <c r="X132" i="22"/>
  <c r="X183" i="22"/>
  <c r="X52" i="22" s="1"/>
  <c r="X130" i="22"/>
  <c r="X181" i="22"/>
  <c r="X50" i="22" s="1"/>
  <c r="X128" i="22"/>
  <c r="X33" i="22" s="1"/>
  <c r="X179" i="22"/>
  <c r="W139" i="22"/>
  <c r="W190" i="22"/>
  <c r="W59" i="22" s="1"/>
  <c r="W137" i="22"/>
  <c r="W188" i="22"/>
  <c r="W57" i="22" s="1"/>
  <c r="W135" i="22"/>
  <c r="W186" i="22"/>
  <c r="W55" i="22" s="1"/>
  <c r="W133" i="22"/>
  <c r="W184" i="22"/>
  <c r="W131" i="22"/>
  <c r="W182" i="22"/>
  <c r="W51" i="22" s="1"/>
  <c r="W129" i="22"/>
  <c r="W34" i="22" s="1"/>
  <c r="W180" i="22"/>
  <c r="W49" i="22" s="1"/>
  <c r="W127" i="22"/>
  <c r="W32" i="22" s="1"/>
  <c r="V138" i="22"/>
  <c r="V189" i="22"/>
  <c r="V58" i="22" s="1"/>
  <c r="V136" i="22"/>
  <c r="V187" i="22"/>
  <c r="V56" i="22" s="1"/>
  <c r="V134" i="22"/>
  <c r="V185" i="22"/>
  <c r="V54" i="22" s="1"/>
  <c r="V132" i="22"/>
  <c r="V183" i="22"/>
  <c r="V52" i="22" s="1"/>
  <c r="V130" i="22"/>
  <c r="V181" i="22"/>
  <c r="V50" i="22" s="1"/>
  <c r="V128" i="22"/>
  <c r="V179" i="22"/>
  <c r="V48" i="22" s="1"/>
  <c r="U139" i="22"/>
  <c r="U44" i="22" s="1"/>
  <c r="U190" i="22"/>
  <c r="U59" i="22" s="1"/>
  <c r="U137" i="22"/>
  <c r="U188" i="22"/>
  <c r="U57" i="22" s="1"/>
  <c r="U135" i="22"/>
  <c r="U40" i="22" s="1"/>
  <c r="U186" i="22"/>
  <c r="U55" i="22" s="1"/>
  <c r="U133" i="22"/>
  <c r="U38" i="22" s="1"/>
  <c r="U184" i="22"/>
  <c r="U53" i="22" s="1"/>
  <c r="U131" i="22"/>
  <c r="U182" i="22"/>
  <c r="U51" i="22" s="1"/>
  <c r="U129" i="22"/>
  <c r="U34" i="22" s="1"/>
  <c r="U180" i="22"/>
  <c r="U49" i="22" s="1"/>
  <c r="U127" i="22"/>
  <c r="U32" i="22" s="1"/>
  <c r="AB138" i="22"/>
  <c r="AB43" i="22" s="1"/>
  <c r="AB189" i="22"/>
  <c r="AB58" i="22" s="1"/>
  <c r="AB136" i="22"/>
  <c r="AB41" i="22" s="1"/>
  <c r="AB187" i="22"/>
  <c r="AB56" i="22" s="1"/>
  <c r="AB134" i="22"/>
  <c r="AB39" i="22" s="1"/>
  <c r="AB185" i="22"/>
  <c r="AB54" i="22" s="1"/>
  <c r="AB132" i="22"/>
  <c r="AB37" i="22" s="1"/>
  <c r="AB183" i="22"/>
  <c r="AB52" i="22" s="1"/>
  <c r="AB130" i="22"/>
  <c r="AB181" i="22"/>
  <c r="AB50" i="22" s="1"/>
  <c r="AB128" i="22"/>
  <c r="AB33" i="22" s="1"/>
  <c r="AB179" i="22"/>
  <c r="AB48" i="22" s="1"/>
  <c r="AA140" i="22"/>
  <c r="AA45" i="22" s="1"/>
  <c r="AA191" i="22"/>
  <c r="AA60" i="22" s="1"/>
  <c r="Y140" i="22"/>
  <c r="Y45" i="22" s="1"/>
  <c r="Y191" i="22"/>
  <c r="Y60" i="22" s="1"/>
  <c r="W140" i="22"/>
  <c r="W45" i="22" s="1"/>
  <c r="W191" i="22"/>
  <c r="W60" i="22" s="1"/>
  <c r="U140" i="22"/>
  <c r="U45" i="22" s="1"/>
  <c r="U191" i="22"/>
  <c r="U60" i="22" s="1"/>
  <c r="S139" i="22"/>
  <c r="S190" i="22"/>
  <c r="S59" i="22" s="1"/>
  <c r="S137" i="22"/>
  <c r="S188" i="22"/>
  <c r="S57" i="22" s="1"/>
  <c r="S135" i="22"/>
  <c r="S186" i="22"/>
  <c r="S55" i="22" s="1"/>
  <c r="S133" i="22"/>
  <c r="S184" i="22"/>
  <c r="S53" i="22" s="1"/>
  <c r="S131" i="22"/>
  <c r="S182" i="22"/>
  <c r="S51" i="22" s="1"/>
  <c r="S129" i="22"/>
  <c r="S34" i="22" s="1"/>
  <c r="S180" i="22"/>
  <c r="S49" i="22" s="1"/>
  <c r="S127" i="22"/>
  <c r="S32" i="22" s="1"/>
  <c r="S47" i="22"/>
  <c r="R138" i="22"/>
  <c r="R189" i="22"/>
  <c r="R58" i="22" s="1"/>
  <c r="R136" i="22"/>
  <c r="R187" i="22"/>
  <c r="R56" i="22" s="1"/>
  <c r="R134" i="22"/>
  <c r="R185" i="22"/>
  <c r="R54" i="22" s="1"/>
  <c r="R132" i="22"/>
  <c r="R183" i="22"/>
  <c r="R52" i="22" s="1"/>
  <c r="R130" i="22"/>
  <c r="R181" i="22"/>
  <c r="R50" i="22" s="1"/>
  <c r="R128" i="22"/>
  <c r="R33" i="22" s="1"/>
  <c r="R179" i="22"/>
  <c r="R48" i="22" s="1"/>
  <c r="Q139" i="22"/>
  <c r="Q190" i="22"/>
  <c r="Q59" i="22" s="1"/>
  <c r="Q137" i="22"/>
  <c r="Q188" i="22"/>
  <c r="Q57" i="22" s="1"/>
  <c r="Q135" i="22"/>
  <c r="Q186" i="22"/>
  <c r="Q55" i="22" s="1"/>
  <c r="Q133" i="22"/>
  <c r="Q184" i="22"/>
  <c r="Q53" i="22" s="1"/>
  <c r="Q131" i="22"/>
  <c r="Q182" i="22"/>
  <c r="Q51" i="22" s="1"/>
  <c r="Q129" i="22"/>
  <c r="Q34" i="22" s="1"/>
  <c r="Q180" i="22"/>
  <c r="Q49" i="22" s="1"/>
  <c r="Q127" i="22"/>
  <c r="Q32" i="22" s="1"/>
  <c r="Q47" i="22"/>
  <c r="P138" i="22"/>
  <c r="P189" i="22"/>
  <c r="P58" i="22" s="1"/>
  <c r="P136" i="22"/>
  <c r="P187" i="22"/>
  <c r="P56" i="22" s="1"/>
  <c r="P134" i="22"/>
  <c r="P185" i="22"/>
  <c r="P54" i="22" s="1"/>
  <c r="P132" i="22"/>
  <c r="P183" i="22"/>
  <c r="P52" i="22" s="1"/>
  <c r="P130" i="22"/>
  <c r="P181" i="22"/>
  <c r="P50" i="22" s="1"/>
  <c r="P128" i="22"/>
  <c r="P33" i="22" s="1"/>
  <c r="P179" i="22"/>
  <c r="P48" i="22" s="1"/>
  <c r="O139" i="22"/>
  <c r="O190" i="22"/>
  <c r="O59" i="22" s="1"/>
  <c r="O137" i="22"/>
  <c r="O188" i="22"/>
  <c r="O57" i="22" s="1"/>
  <c r="O135" i="22"/>
  <c r="O186" i="22"/>
  <c r="O55" i="22" s="1"/>
  <c r="O133" i="22"/>
  <c r="O184" i="22"/>
  <c r="O53" i="22" s="1"/>
  <c r="O131" i="22"/>
  <c r="O182" i="22"/>
  <c r="O51" i="22" s="1"/>
  <c r="O129" i="22"/>
  <c r="O34" i="22" s="1"/>
  <c r="O180" i="22"/>
  <c r="O49" i="22" s="1"/>
  <c r="O127" i="22"/>
  <c r="O32" i="22" s="1"/>
  <c r="N138" i="22"/>
  <c r="N189" i="22"/>
  <c r="N58" i="22" s="1"/>
  <c r="N136" i="22"/>
  <c r="N187" i="22"/>
  <c r="N56" i="22" s="1"/>
  <c r="N134" i="22"/>
  <c r="N39" i="22" s="1"/>
  <c r="N185" i="22"/>
  <c r="N54" i="22" s="1"/>
  <c r="N132" i="22"/>
  <c r="N37" i="22" s="1"/>
  <c r="N183" i="22"/>
  <c r="N52" i="22" s="1"/>
  <c r="N130" i="22"/>
  <c r="N35" i="22" s="1"/>
  <c r="N181" i="22"/>
  <c r="N50" i="22" s="1"/>
  <c r="N128" i="22"/>
  <c r="N33" i="22" s="1"/>
  <c r="N179" i="22"/>
  <c r="N48" i="22" s="1"/>
  <c r="T138" i="22"/>
  <c r="T189" i="22"/>
  <c r="T58" i="22" s="1"/>
  <c r="T136" i="22"/>
  <c r="T187" i="22"/>
  <c r="T56" i="22" s="1"/>
  <c r="T134" i="22"/>
  <c r="T185" i="22"/>
  <c r="T54" i="22" s="1"/>
  <c r="T132" i="22"/>
  <c r="T183" i="22"/>
  <c r="T52" i="22" s="1"/>
  <c r="T130" i="22"/>
  <c r="T181" i="22"/>
  <c r="T50" i="22" s="1"/>
  <c r="T128" i="22"/>
  <c r="T33" i="22" s="1"/>
  <c r="T179" i="22"/>
  <c r="T48" i="22" s="1"/>
  <c r="AR140" i="22"/>
  <c r="AR45" i="22" s="1"/>
  <c r="AR191" i="22"/>
  <c r="AR60" i="22" s="1"/>
  <c r="S140" i="22"/>
  <c r="S45" i="22" s="1"/>
  <c r="S191" i="22"/>
  <c r="S60" i="22" s="1"/>
  <c r="Q140" i="22"/>
  <c r="Q45" i="22" s="1"/>
  <c r="Q191" i="22"/>
  <c r="Q60" i="22" s="1"/>
  <c r="O140" i="22"/>
  <c r="O45" i="22" s="1"/>
  <c r="O191" i="22"/>
  <c r="O60" i="22" s="1"/>
  <c r="AQ138" i="22"/>
  <c r="AQ189" i="22"/>
  <c r="AQ58" i="22" s="1"/>
  <c r="AQ136" i="22"/>
  <c r="AQ134" i="22"/>
  <c r="AQ185" i="22"/>
  <c r="AQ54" i="22" s="1"/>
  <c r="AQ132" i="22"/>
  <c r="AQ183" i="22"/>
  <c r="AQ52" i="22" s="1"/>
  <c r="AQ130" i="22"/>
  <c r="AQ181" i="22"/>
  <c r="AQ50" i="22" s="1"/>
  <c r="AQ128" i="22"/>
  <c r="AQ33" i="22" s="1"/>
  <c r="AQ179" i="22"/>
  <c r="AQ48" i="22" s="1"/>
  <c r="AP139" i="22"/>
  <c r="AP190" i="22"/>
  <c r="AP59" i="22" s="1"/>
  <c r="AP137" i="22"/>
  <c r="AP188" i="22"/>
  <c r="AP57" i="22" s="1"/>
  <c r="AP135" i="22"/>
  <c r="AP133" i="22"/>
  <c r="AP184" i="22"/>
  <c r="AP53" i="22" s="1"/>
  <c r="AP131" i="22"/>
  <c r="AP182" i="22"/>
  <c r="AP51" i="22" s="1"/>
  <c r="AP129" i="22"/>
  <c r="AP180" i="22"/>
  <c r="AP49" i="22" s="1"/>
  <c r="AP127" i="22"/>
  <c r="AP32" i="22" s="1"/>
  <c r="AO138" i="22"/>
  <c r="AO189" i="22"/>
  <c r="AO58" i="22" s="1"/>
  <c r="AO136" i="22"/>
  <c r="AO134" i="22"/>
  <c r="AO185" i="22"/>
  <c r="AO54" i="22" s="1"/>
  <c r="AO132" i="22"/>
  <c r="AO183" i="22"/>
  <c r="AO52" i="22" s="1"/>
  <c r="AO130" i="22"/>
  <c r="AO181" i="22"/>
  <c r="AO50" i="22" s="1"/>
  <c r="AO128" i="22"/>
  <c r="AO33" i="22" s="1"/>
  <c r="AO179" i="22"/>
  <c r="AO48" i="22" s="1"/>
  <c r="AN139" i="22"/>
  <c r="AN190" i="22"/>
  <c r="AN59" i="22" s="1"/>
  <c r="AN137" i="22"/>
  <c r="AN188" i="22"/>
  <c r="AN57" i="22" s="1"/>
  <c r="AN135" i="22"/>
  <c r="AN133" i="22"/>
  <c r="AN184" i="22"/>
  <c r="AN53" i="22" s="1"/>
  <c r="AN131" i="22"/>
  <c r="AN182" i="22"/>
  <c r="AN51" i="22" s="1"/>
  <c r="AN129" i="22"/>
  <c r="AN34" i="22" s="1"/>
  <c r="AN180" i="22"/>
  <c r="AN49" i="22" s="1"/>
  <c r="AN127" i="22"/>
  <c r="AN32" i="22" s="1"/>
  <c r="AM138" i="22"/>
  <c r="AM189" i="22"/>
  <c r="AM58" i="22" s="1"/>
  <c r="AM136" i="22"/>
  <c r="AM134" i="22"/>
  <c r="AM185" i="22"/>
  <c r="AM54" i="22" s="1"/>
  <c r="AM132" i="22"/>
  <c r="AM183" i="22"/>
  <c r="AM130" i="22"/>
  <c r="AM181" i="22"/>
  <c r="AM50" i="22" s="1"/>
  <c r="AM128" i="22"/>
  <c r="AM33" i="22" s="1"/>
  <c r="AM179" i="22"/>
  <c r="AM48" i="22" s="1"/>
  <c r="AL139" i="22"/>
  <c r="AL190" i="22"/>
  <c r="AL59" i="22" s="1"/>
  <c r="AL137" i="22"/>
  <c r="AL188" i="22"/>
  <c r="AL57" i="22" s="1"/>
  <c r="AL135" i="22"/>
  <c r="AL133" i="22"/>
  <c r="AL184" i="22"/>
  <c r="AL53" i="22" s="1"/>
  <c r="AL131" i="22"/>
  <c r="AL182" i="22"/>
  <c r="AL51" i="22" s="1"/>
  <c r="AL129" i="22"/>
  <c r="AL34" i="22" s="1"/>
  <c r="AL180" i="22"/>
  <c r="AL49" i="22" s="1"/>
  <c r="AL127" i="22"/>
  <c r="AL47" i="22"/>
  <c r="AK138" i="22"/>
  <c r="AK189" i="22"/>
  <c r="AK58" i="22" s="1"/>
  <c r="AK136" i="22"/>
  <c r="AK134" i="22"/>
  <c r="AK185" i="22"/>
  <c r="AK54" i="22" s="1"/>
  <c r="AK132" i="22"/>
  <c r="AK183" i="22"/>
  <c r="AK52" i="22" s="1"/>
  <c r="AK130" i="22"/>
  <c r="AK181" i="22"/>
  <c r="AK50" i="22" s="1"/>
  <c r="AK128" i="22"/>
  <c r="AK33" i="22" s="1"/>
  <c r="AK179" i="22"/>
  <c r="AK48" i="22" s="1"/>
  <c r="AJ140" i="22"/>
  <c r="AJ45" i="22" s="1"/>
  <c r="AJ191" i="22"/>
  <c r="AJ60" i="22" s="1"/>
  <c r="AP140" i="22"/>
  <c r="AP45" i="22" s="1"/>
  <c r="AP191" i="22"/>
  <c r="AN140" i="22"/>
  <c r="AN45" i="22" s="1"/>
  <c r="AN191" i="22"/>
  <c r="AN60" i="22" s="1"/>
  <c r="AL140" i="22"/>
  <c r="AL45" i="22" s="1"/>
  <c r="AL191" i="22"/>
  <c r="AL60" i="22" s="1"/>
  <c r="AI138" i="22"/>
  <c r="AI43" i="22" s="1"/>
  <c r="AI189" i="22"/>
  <c r="AI58" i="22" s="1"/>
  <c r="AI136" i="22"/>
  <c r="AI41" i="22" s="1"/>
  <c r="AI134" i="22"/>
  <c r="AI39" i="22" s="1"/>
  <c r="AI185" i="22"/>
  <c r="AI54" i="22" s="1"/>
  <c r="AI132" i="22"/>
  <c r="AI37" i="22" s="1"/>
  <c r="AI183" i="22"/>
  <c r="AI52" i="22" s="1"/>
  <c r="AI130" i="22"/>
  <c r="AI35" i="22" s="1"/>
  <c r="AI181" i="22"/>
  <c r="AI50" i="22" s="1"/>
  <c r="AI128" i="22"/>
  <c r="AI33" i="22" s="1"/>
  <c r="AI179" i="22"/>
  <c r="AI48" i="22" s="1"/>
  <c r="AH139" i="22"/>
  <c r="AH190" i="22"/>
  <c r="AH59" i="22" s="1"/>
  <c r="AH137" i="22"/>
  <c r="AH188" i="22"/>
  <c r="AH57" i="22" s="1"/>
  <c r="AH135" i="22"/>
  <c r="AH133" i="22"/>
  <c r="AH184" i="22"/>
  <c r="AH53" i="22" s="1"/>
  <c r="AH131" i="22"/>
  <c r="AH182" i="22"/>
  <c r="AH51" i="22" s="1"/>
  <c r="AH129" i="22"/>
  <c r="AH34" i="22" s="1"/>
  <c r="AH180" i="22"/>
  <c r="AH49" i="22" s="1"/>
  <c r="AH127" i="22"/>
  <c r="AH32" i="22" s="1"/>
  <c r="AG138" i="22"/>
  <c r="AG189" i="22"/>
  <c r="AG58" i="22" s="1"/>
  <c r="AG136" i="22"/>
  <c r="AG134" i="22"/>
  <c r="AG185" i="22"/>
  <c r="AG132" i="22"/>
  <c r="AG183" i="22"/>
  <c r="AG52" i="22" s="1"/>
  <c r="AG130" i="22"/>
  <c r="AG181" i="22"/>
  <c r="AG50" i="22" s="1"/>
  <c r="AG128" i="22"/>
  <c r="AG33" i="22" s="1"/>
  <c r="AG179" i="22"/>
  <c r="AG48" i="22" s="1"/>
  <c r="AF139" i="22"/>
  <c r="AF190" i="22"/>
  <c r="AF59" i="22" s="1"/>
  <c r="AF137" i="22"/>
  <c r="AF188" i="22"/>
  <c r="AF57" i="22" s="1"/>
  <c r="AF135" i="22"/>
  <c r="AF186" i="22"/>
  <c r="AF55" i="22" s="1"/>
  <c r="AF133" i="22"/>
  <c r="AF184" i="22"/>
  <c r="AF53" i="22" s="1"/>
  <c r="AF131" i="22"/>
  <c r="AF182" i="22"/>
  <c r="AF51" i="22" s="1"/>
  <c r="AF129" i="22"/>
  <c r="AF34" i="22" s="1"/>
  <c r="AF180" i="22"/>
  <c r="AF49" i="22" s="1"/>
  <c r="AF127" i="22"/>
  <c r="AF32" i="22" s="1"/>
  <c r="AF47" i="22"/>
  <c r="AE138" i="22"/>
  <c r="AE189" i="22"/>
  <c r="AE58" i="22" s="1"/>
  <c r="AE136" i="22"/>
  <c r="AE187" i="22"/>
  <c r="AE56" i="22" s="1"/>
  <c r="AE134" i="22"/>
  <c r="AE185" i="22"/>
  <c r="AE54" i="22" s="1"/>
  <c r="AE132" i="22"/>
  <c r="AE183" i="22"/>
  <c r="AE52" i="22" s="1"/>
  <c r="AE130" i="22"/>
  <c r="AE181" i="22"/>
  <c r="AE50" i="22" s="1"/>
  <c r="AE128" i="22"/>
  <c r="AE33" i="22" s="1"/>
  <c r="AE179" i="22"/>
  <c r="AE48" i="22" s="1"/>
  <c r="AD139" i="22"/>
  <c r="AD190" i="22"/>
  <c r="AD59" i="22" s="1"/>
  <c r="AD137" i="22"/>
  <c r="AD188" i="22"/>
  <c r="AD57" i="22" s="1"/>
  <c r="AD135" i="22"/>
  <c r="AD186" i="22"/>
  <c r="AD55" i="22" s="1"/>
  <c r="AD133" i="22"/>
  <c r="AD184" i="22"/>
  <c r="AD131" i="22"/>
  <c r="AD182" i="22"/>
  <c r="AD51" i="22" s="1"/>
  <c r="AD129" i="22"/>
  <c r="AD34" i="22" s="1"/>
  <c r="AD180" i="22"/>
  <c r="AD49" i="22" s="1"/>
  <c r="AD127" i="22"/>
  <c r="AD32" i="22" s="1"/>
  <c r="AD47" i="22"/>
  <c r="AC138" i="22"/>
  <c r="AC189" i="22"/>
  <c r="AC136" i="22"/>
  <c r="AC187" i="22"/>
  <c r="AC56" i="22" s="1"/>
  <c r="AC134" i="22"/>
  <c r="AC185" i="22"/>
  <c r="AC54" i="22" s="1"/>
  <c r="AC132" i="22"/>
  <c r="AC183" i="22"/>
  <c r="AC52" i="22" s="1"/>
  <c r="AC130" i="22"/>
  <c r="AC181" i="22"/>
  <c r="AC128" i="22"/>
  <c r="AC33" i="22" s="1"/>
  <c r="AC179" i="22"/>
  <c r="AC48" i="22" s="1"/>
  <c r="AJ139" i="22"/>
  <c r="AJ190" i="22"/>
  <c r="AJ59" i="22" s="1"/>
  <c r="AJ137" i="22"/>
  <c r="AJ188" i="22"/>
  <c r="AJ57" i="22" s="1"/>
  <c r="AJ135" i="22"/>
  <c r="AJ133" i="22"/>
  <c r="AJ184" i="22"/>
  <c r="AJ53" i="22" s="1"/>
  <c r="AJ131" i="22"/>
  <c r="AJ182" i="22"/>
  <c r="AJ51" i="22" s="1"/>
  <c r="AJ129" i="22"/>
  <c r="AJ34" i="22" s="1"/>
  <c r="AJ180" i="22"/>
  <c r="AJ49" i="22" s="1"/>
  <c r="AJ127" i="22"/>
  <c r="AJ32" i="22" s="1"/>
  <c r="AB140" i="22"/>
  <c r="AB45" i="22" s="1"/>
  <c r="AB191" i="22"/>
  <c r="AB60" i="22" s="1"/>
  <c r="AH140" i="22"/>
  <c r="AH45" i="22" s="1"/>
  <c r="AH191" i="22"/>
  <c r="AH60" i="22" s="1"/>
  <c r="AF140" i="22"/>
  <c r="AF45" i="22" s="1"/>
  <c r="AF191" i="22"/>
  <c r="AF60" i="22" s="1"/>
  <c r="AD140" i="22"/>
  <c r="AD45" i="22" s="1"/>
  <c r="AD191" i="22"/>
  <c r="AD60" i="22" s="1"/>
  <c r="AA138" i="22"/>
  <c r="AA189" i="22"/>
  <c r="AA136" i="22"/>
  <c r="AA187" i="22"/>
  <c r="AA56" i="22" s="1"/>
  <c r="AA134" i="22"/>
  <c r="AA185" i="22"/>
  <c r="AA54" i="22" s="1"/>
  <c r="AA132" i="22"/>
  <c r="AA183" i="22"/>
  <c r="AA52" i="22" s="1"/>
  <c r="AA130" i="22"/>
  <c r="AA181" i="22"/>
  <c r="AA50" i="22" s="1"/>
  <c r="AA128" i="22"/>
  <c r="AA33" i="22" s="1"/>
  <c r="AA179" i="22"/>
  <c r="AA48" i="22" s="1"/>
  <c r="Z139" i="22"/>
  <c r="Z190" i="22"/>
  <c r="Z59" i="22" s="1"/>
  <c r="Z137" i="22"/>
  <c r="Z188" i="22"/>
  <c r="Z57" i="22" s="1"/>
  <c r="Z135" i="22"/>
  <c r="Z186" i="22"/>
  <c r="Z55" i="22" s="1"/>
  <c r="Z133" i="22"/>
  <c r="Z184" i="22"/>
  <c r="Z53" i="22" s="1"/>
  <c r="Z131" i="22"/>
  <c r="Z182" i="22"/>
  <c r="Z51" i="22" s="1"/>
  <c r="Z129" i="22"/>
  <c r="Z34" i="22" s="1"/>
  <c r="Z180" i="22"/>
  <c r="Z49" i="22" s="1"/>
  <c r="Z127" i="22"/>
  <c r="Z32" i="22" s="1"/>
  <c r="Y138" i="22"/>
  <c r="Y189" i="22"/>
  <c r="Y58" i="22" s="1"/>
  <c r="Y136" i="22"/>
  <c r="Y187" i="22"/>
  <c r="Y56" i="22" s="1"/>
  <c r="Y134" i="22"/>
  <c r="Y185" i="22"/>
  <c r="Y54" i="22" s="1"/>
  <c r="Y132" i="22"/>
  <c r="Y183" i="22"/>
  <c r="Y52" i="22" s="1"/>
  <c r="Y130" i="22"/>
  <c r="Y181" i="22"/>
  <c r="Y50" i="22" s="1"/>
  <c r="Y128" i="22"/>
  <c r="Y33" i="22" s="1"/>
  <c r="Y179" i="22"/>
  <c r="Y48" i="22" s="1"/>
  <c r="X139" i="22"/>
  <c r="X190" i="22"/>
  <c r="X59" i="22" s="1"/>
  <c r="X137" i="22"/>
  <c r="X188" i="22"/>
  <c r="X57" i="22" s="1"/>
  <c r="X135" i="22"/>
  <c r="X186" i="22"/>
  <c r="X55" i="22" s="1"/>
  <c r="X133" i="22"/>
  <c r="X184" i="22"/>
  <c r="X53" i="22" s="1"/>
  <c r="X131" i="22"/>
  <c r="X182" i="22"/>
  <c r="X51" i="22" s="1"/>
  <c r="X129" i="22"/>
  <c r="X34" i="22" s="1"/>
  <c r="X180" i="22"/>
  <c r="X49" i="22" s="1"/>
  <c r="X127" i="22"/>
  <c r="X47" i="22"/>
  <c r="W138" i="22"/>
  <c r="W189" i="22"/>
  <c r="W58" i="22" s="1"/>
  <c r="W136" i="22"/>
  <c r="W187" i="22"/>
  <c r="W56" i="22" s="1"/>
  <c r="W134" i="22"/>
  <c r="W185" i="22"/>
  <c r="W54" i="22" s="1"/>
  <c r="W132" i="22"/>
  <c r="W183" i="22"/>
  <c r="W52" i="22" s="1"/>
  <c r="W130" i="22"/>
  <c r="W181" i="22"/>
  <c r="W50" i="22" s="1"/>
  <c r="W128" i="22"/>
  <c r="W33" i="22" s="1"/>
  <c r="W179" i="22"/>
  <c r="W48" i="22" s="1"/>
  <c r="V139" i="22"/>
  <c r="V190" i="22"/>
  <c r="V59" i="22" s="1"/>
  <c r="V137" i="22"/>
  <c r="V188" i="22"/>
  <c r="V57" i="22" s="1"/>
  <c r="V135" i="22"/>
  <c r="V186" i="22"/>
  <c r="V55" i="22" s="1"/>
  <c r="V133" i="22"/>
  <c r="V184" i="22"/>
  <c r="V53" i="22" s="1"/>
  <c r="V131" i="22"/>
  <c r="V182" i="22"/>
  <c r="V51" i="22" s="1"/>
  <c r="V129" i="22"/>
  <c r="V34" i="22" s="1"/>
  <c r="V180" i="22"/>
  <c r="V49" i="22" s="1"/>
  <c r="V127" i="22"/>
  <c r="V32" i="22" s="1"/>
  <c r="U138" i="22"/>
  <c r="U43" i="22" s="1"/>
  <c r="U189" i="22"/>
  <c r="U58" i="22" s="1"/>
  <c r="U136" i="22"/>
  <c r="U41" i="22" s="1"/>
  <c r="U187" i="22"/>
  <c r="U56" i="22" s="1"/>
  <c r="U134" i="22"/>
  <c r="U185" i="22"/>
  <c r="U54" i="22" s="1"/>
  <c r="U132" i="22"/>
  <c r="U183" i="22"/>
  <c r="U52" i="22" s="1"/>
  <c r="U130" i="22"/>
  <c r="U35" i="22" s="1"/>
  <c r="U181" i="22"/>
  <c r="U50" i="22" s="1"/>
  <c r="U128" i="22"/>
  <c r="U33" i="22" s="1"/>
  <c r="U179" i="22"/>
  <c r="U48" i="22" s="1"/>
  <c r="AB139" i="22"/>
  <c r="AB44" i="22" s="1"/>
  <c r="AB190" i="22"/>
  <c r="AB59" i="22" s="1"/>
  <c r="AB137" i="22"/>
  <c r="AB42" i="22" s="1"/>
  <c r="AB188" i="22"/>
  <c r="AB57" i="22" s="1"/>
  <c r="AB135" i="22"/>
  <c r="AB40" i="22" s="1"/>
  <c r="AB186" i="22"/>
  <c r="AB55" i="22" s="1"/>
  <c r="AB133" i="22"/>
  <c r="AB38" i="22" s="1"/>
  <c r="AB184" i="22"/>
  <c r="AB53" i="22" s="1"/>
  <c r="AB131" i="22"/>
  <c r="AB36" i="22" s="1"/>
  <c r="AB182" i="22"/>
  <c r="AB51" i="22" s="1"/>
  <c r="AB129" i="22"/>
  <c r="AB34" i="22" s="1"/>
  <c r="AB180" i="22"/>
  <c r="AB49" i="22" s="1"/>
  <c r="AB127" i="22"/>
  <c r="AB32" i="22" s="1"/>
  <c r="T140" i="22"/>
  <c r="T45" i="22" s="1"/>
  <c r="T191" i="22"/>
  <c r="T60" i="22" s="1"/>
  <c r="Z140" i="22"/>
  <c r="Z45" i="22" s="1"/>
  <c r="Z191" i="22"/>
  <c r="Z60" i="22" s="1"/>
  <c r="X140" i="22"/>
  <c r="X45" i="22" s="1"/>
  <c r="X191" i="22"/>
  <c r="X60" i="22" s="1"/>
  <c r="V140" i="22"/>
  <c r="V45" i="22" s="1"/>
  <c r="V191" i="22"/>
  <c r="V60" i="22" s="1"/>
  <c r="S138" i="22"/>
  <c r="S189" i="22"/>
  <c r="S58" i="22" s="1"/>
  <c r="S136" i="22"/>
  <c r="S187" i="22"/>
  <c r="S56" i="22" s="1"/>
  <c r="S134" i="22"/>
  <c r="S185" i="22"/>
  <c r="S54" i="22" s="1"/>
  <c r="S132" i="22"/>
  <c r="S183" i="22"/>
  <c r="S52" i="22" s="1"/>
  <c r="S130" i="22"/>
  <c r="S181" i="22"/>
  <c r="S50" i="22" s="1"/>
  <c r="S128" i="22"/>
  <c r="S33" i="22" s="1"/>
  <c r="S179" i="22"/>
  <c r="S48" i="22" s="1"/>
  <c r="R139" i="22"/>
  <c r="R190" i="22"/>
  <c r="R59" i="22" s="1"/>
  <c r="R137" i="22"/>
  <c r="R188" i="22"/>
  <c r="R57" i="22" s="1"/>
  <c r="R135" i="22"/>
  <c r="R186" i="22"/>
  <c r="R55" i="22" s="1"/>
  <c r="R133" i="22"/>
  <c r="R184" i="22"/>
  <c r="R53" i="22" s="1"/>
  <c r="R131" i="22"/>
  <c r="R182" i="22"/>
  <c r="R51" i="22" s="1"/>
  <c r="R129" i="22"/>
  <c r="R34" i="22" s="1"/>
  <c r="R180" i="22"/>
  <c r="R49" i="22" s="1"/>
  <c r="R127" i="22"/>
  <c r="R32" i="22" s="1"/>
  <c r="Q138" i="22"/>
  <c r="Q189" i="22"/>
  <c r="Q58" i="22" s="1"/>
  <c r="Q136" i="22"/>
  <c r="Q187" i="22"/>
  <c r="Q134" i="22"/>
  <c r="Q185" i="22"/>
  <c r="Q54" i="22" s="1"/>
  <c r="Q132" i="22"/>
  <c r="Q183" i="22"/>
  <c r="Q52" i="22" s="1"/>
  <c r="Q130" i="22"/>
  <c r="Q181" i="22"/>
  <c r="Q50" i="22" s="1"/>
  <c r="Q128" i="22"/>
  <c r="Q33" i="22" s="1"/>
  <c r="Q179" i="22"/>
  <c r="P139" i="22"/>
  <c r="P190" i="22"/>
  <c r="P59" i="22" s="1"/>
  <c r="P137" i="22"/>
  <c r="P188" i="22"/>
  <c r="P57" i="22" s="1"/>
  <c r="P135" i="22"/>
  <c r="P186" i="22"/>
  <c r="P55" i="22" s="1"/>
  <c r="P133" i="22"/>
  <c r="P184" i="22"/>
  <c r="P131" i="22"/>
  <c r="P182" i="22"/>
  <c r="P51" i="22" s="1"/>
  <c r="P129" i="22"/>
  <c r="P34" i="22" s="1"/>
  <c r="P180" i="22"/>
  <c r="P49" i="22" s="1"/>
  <c r="P127" i="22"/>
  <c r="P32" i="22" s="1"/>
  <c r="P47" i="22"/>
  <c r="O138" i="22"/>
  <c r="O189" i="22"/>
  <c r="O136" i="22"/>
  <c r="O187" i="22"/>
  <c r="O56" i="22" s="1"/>
  <c r="O134" i="22"/>
  <c r="O185" i="22"/>
  <c r="O54" i="22" s="1"/>
  <c r="O132" i="22"/>
  <c r="O183" i="22"/>
  <c r="O52" i="22" s="1"/>
  <c r="O130" i="22"/>
  <c r="O181" i="22"/>
  <c r="O50" i="22" s="1"/>
  <c r="O128" i="22"/>
  <c r="O33" i="22" s="1"/>
  <c r="O179" i="22"/>
  <c r="O48" i="22" s="1"/>
  <c r="N139" i="22"/>
  <c r="N44" i="22" s="1"/>
  <c r="N190" i="22"/>
  <c r="N59" i="22" s="1"/>
  <c r="N137" i="22"/>
  <c r="N42" i="22" s="1"/>
  <c r="N188" i="22"/>
  <c r="N57" i="22" s="1"/>
  <c r="N135" i="22"/>
  <c r="N133" i="22"/>
  <c r="N38" i="22" s="1"/>
  <c r="N184" i="22"/>
  <c r="N53" i="22" s="1"/>
  <c r="N131" i="22"/>
  <c r="N36" i="22" s="1"/>
  <c r="N182" i="22"/>
  <c r="N51" i="22" s="1"/>
  <c r="N129" i="22"/>
  <c r="N34" i="22" s="1"/>
  <c r="N180" i="22"/>
  <c r="N49" i="22" s="1"/>
  <c r="N127" i="22"/>
  <c r="N32" i="22" s="1"/>
  <c r="T139" i="22"/>
  <c r="T190" i="22"/>
  <c r="T59" i="22" s="1"/>
  <c r="T137" i="22"/>
  <c r="T188" i="22"/>
  <c r="T57" i="22" s="1"/>
  <c r="T135" i="22"/>
  <c r="T186" i="22"/>
  <c r="T55" i="22" s="1"/>
  <c r="T133" i="22"/>
  <c r="T184" i="22"/>
  <c r="T53" i="22" s="1"/>
  <c r="T131" i="22"/>
  <c r="T182" i="22"/>
  <c r="T51" i="22" s="1"/>
  <c r="T129" i="22"/>
  <c r="T34" i="22" s="1"/>
  <c r="T180" i="22"/>
  <c r="T49" i="22" s="1"/>
  <c r="T127" i="22"/>
  <c r="T32" i="22" s="1"/>
  <c r="T47" i="22"/>
  <c r="R140" i="22"/>
  <c r="R45" i="22" s="1"/>
  <c r="R191" i="22"/>
  <c r="R60" i="22" s="1"/>
  <c r="P140" i="22"/>
  <c r="P45" i="22" s="1"/>
  <c r="P191" i="22"/>
  <c r="P60" i="22" s="1"/>
  <c r="N140" i="22"/>
  <c r="N45" i="22" s="1"/>
  <c r="N191" i="22"/>
  <c r="N60" i="22" s="1"/>
  <c r="AQ139" i="22"/>
  <c r="AQ190" i="22"/>
  <c r="AQ59" i="22" s="1"/>
  <c r="AQ137" i="22"/>
  <c r="AQ188" i="22"/>
  <c r="AQ57" i="22" s="1"/>
  <c r="AQ135" i="22"/>
  <c r="AQ133" i="22"/>
  <c r="AQ184" i="22"/>
  <c r="AQ53" i="22" s="1"/>
  <c r="AQ131" i="22"/>
  <c r="AQ182" i="22"/>
  <c r="AQ51" i="22" s="1"/>
  <c r="AQ129" i="22"/>
  <c r="AQ34" i="22" s="1"/>
  <c r="AQ180" i="22"/>
  <c r="AQ49" i="22" s="1"/>
  <c r="AQ127" i="22"/>
  <c r="AQ32" i="22" s="1"/>
  <c r="AQ47" i="22"/>
  <c r="AP138" i="22"/>
  <c r="AP189" i="22"/>
  <c r="AP58" i="22" s="1"/>
  <c r="AP136" i="22"/>
  <c r="AP134" i="22"/>
  <c r="AP185" i="22"/>
  <c r="AP54" i="22" s="1"/>
  <c r="AP132" i="22"/>
  <c r="AP183" i="22"/>
  <c r="AP52" i="22" s="1"/>
  <c r="AP130" i="22"/>
  <c r="AP181" i="22"/>
  <c r="AP50" i="22" s="1"/>
  <c r="AP128" i="22"/>
  <c r="AP33" i="22" s="1"/>
  <c r="AP179" i="22"/>
  <c r="AP48" i="22" s="1"/>
  <c r="AO139" i="22"/>
  <c r="AO190" i="22"/>
  <c r="AO59" i="22" s="1"/>
  <c r="AO137" i="22"/>
  <c r="AO188" i="22"/>
  <c r="AO57" i="22" s="1"/>
  <c r="AO135" i="22"/>
  <c r="AO133" i="22"/>
  <c r="AO184" i="22"/>
  <c r="AO53" i="22" s="1"/>
  <c r="AO131" i="22"/>
  <c r="AO182" i="22"/>
  <c r="AO51" i="22" s="1"/>
  <c r="AO129" i="22"/>
  <c r="AO34" i="22" s="1"/>
  <c r="AO180" i="22"/>
  <c r="AO49" i="22" s="1"/>
  <c r="AO127" i="22"/>
  <c r="AO32" i="22" s="1"/>
  <c r="AO47" i="22"/>
  <c r="AN138" i="22"/>
  <c r="AN189" i="22"/>
  <c r="AN58" i="22" s="1"/>
  <c r="AN136" i="22"/>
  <c r="AN134" i="22"/>
  <c r="AN185" i="22"/>
  <c r="AN54" i="22" s="1"/>
  <c r="AN132" i="22"/>
  <c r="AN183" i="22"/>
  <c r="AN52" i="22" s="1"/>
  <c r="AN130" i="22"/>
  <c r="AN181" i="22"/>
  <c r="AN50" i="22" s="1"/>
  <c r="AN128" i="22"/>
  <c r="AN33" i="22" s="1"/>
  <c r="AN179" i="22"/>
  <c r="AN48" i="22" s="1"/>
  <c r="AM139" i="22"/>
  <c r="AM190" i="22"/>
  <c r="AM59" i="22" s="1"/>
  <c r="AM137" i="22"/>
  <c r="AM188" i="22"/>
  <c r="AM57" i="22" s="1"/>
  <c r="AM135" i="22"/>
  <c r="AM133" i="22"/>
  <c r="AM184" i="22"/>
  <c r="AM53" i="22" s="1"/>
  <c r="AM131" i="22"/>
  <c r="AM182" i="22"/>
  <c r="AM51" i="22" s="1"/>
  <c r="AM129" i="22"/>
  <c r="AM34" i="22" s="1"/>
  <c r="AM180" i="22"/>
  <c r="AM49" i="22" s="1"/>
  <c r="AM127" i="22"/>
  <c r="AM32" i="22" s="1"/>
  <c r="AM47" i="22"/>
  <c r="AL138" i="22"/>
  <c r="AL189" i="22"/>
  <c r="AL58" i="22" s="1"/>
  <c r="AL136" i="22"/>
  <c r="AL134" i="22"/>
  <c r="AL185" i="22"/>
  <c r="AL54" i="22" s="1"/>
  <c r="AL132" i="22"/>
  <c r="AL183" i="22"/>
  <c r="AL52" i="22" s="1"/>
  <c r="AL130" i="22"/>
  <c r="AL181" i="22"/>
  <c r="AL50" i="22" s="1"/>
  <c r="AL128" i="22"/>
  <c r="AL33" i="22" s="1"/>
  <c r="AL179" i="22"/>
  <c r="AL48" i="22" s="1"/>
  <c r="AK139" i="22"/>
  <c r="AK190" i="22"/>
  <c r="AK59" i="22" s="1"/>
  <c r="AK137" i="22"/>
  <c r="AK188" i="22"/>
  <c r="AK57" i="22" s="1"/>
  <c r="AK135" i="22"/>
  <c r="AK133" i="22"/>
  <c r="AK184" i="22"/>
  <c r="AK53" i="22" s="1"/>
  <c r="AK131" i="22"/>
  <c r="AK182" i="22"/>
  <c r="AK51" i="22" s="1"/>
  <c r="AK129" i="22"/>
  <c r="AK34" i="22" s="1"/>
  <c r="AK180" i="22"/>
  <c r="AK49" i="22" s="1"/>
  <c r="AK127" i="22"/>
  <c r="AK32" i="22" s="1"/>
  <c r="AK47" i="22"/>
  <c r="AR134" i="22"/>
  <c r="AR39" i="22" s="1"/>
  <c r="AR185" i="22"/>
  <c r="AR54" i="22" s="1"/>
  <c r="AQ140" i="22"/>
  <c r="AQ45" i="22" s="1"/>
  <c r="AQ191" i="22"/>
  <c r="AQ60" i="22" s="1"/>
  <c r="AO140" i="22"/>
  <c r="AO45" i="22" s="1"/>
  <c r="AO191" i="22"/>
  <c r="AO60" i="22" s="1"/>
  <c r="AM140" i="22"/>
  <c r="AM45" i="22" s="1"/>
  <c r="AM191" i="22"/>
  <c r="AM60" i="22" s="1"/>
  <c r="AK140" i="22"/>
  <c r="AK45" i="22" s="1"/>
  <c r="AK191" i="22"/>
  <c r="AK60" i="22" s="1"/>
  <c r="AI139" i="22"/>
  <c r="AI44" i="22" s="1"/>
  <c r="AI190" i="22"/>
  <c r="AI137" i="22"/>
  <c r="AI42" i="22" s="1"/>
  <c r="AI188" i="22"/>
  <c r="AI57" i="22" s="1"/>
  <c r="AI135" i="22"/>
  <c r="AI40" i="22" s="1"/>
  <c r="AI133" i="22"/>
  <c r="AI38" i="22" s="1"/>
  <c r="AI184" i="22"/>
  <c r="AI53" i="22" s="1"/>
  <c r="AI131" i="22"/>
  <c r="AI36" i="22" s="1"/>
  <c r="AI182" i="22"/>
  <c r="AI51" i="22" s="1"/>
  <c r="AI129" i="22"/>
  <c r="AI34" i="22" s="1"/>
  <c r="AI180" i="22"/>
  <c r="AI49" i="22" s="1"/>
  <c r="AI127" i="22"/>
  <c r="AI32" i="22" s="1"/>
  <c r="AH138" i="22"/>
  <c r="AH189" i="22"/>
  <c r="AH58" i="22" s="1"/>
  <c r="AH136" i="22"/>
  <c r="AH134" i="22"/>
  <c r="AH185" i="22"/>
  <c r="AH54" i="22" s="1"/>
  <c r="AH132" i="22"/>
  <c r="AH183" i="22"/>
  <c r="AH52" i="22" s="1"/>
  <c r="AH130" i="22"/>
  <c r="AH181" i="22"/>
  <c r="AH50" i="22" s="1"/>
  <c r="AH128" i="22"/>
  <c r="AH33" i="22" s="1"/>
  <c r="AH179" i="22"/>
  <c r="AH48" i="22" s="1"/>
  <c r="AG139" i="22"/>
  <c r="AG190" i="22"/>
  <c r="AG59" i="22" s="1"/>
  <c r="AG137" i="22"/>
  <c r="AG188" i="22"/>
  <c r="AG57" i="22" s="1"/>
  <c r="AG135" i="22"/>
  <c r="AG186" i="22"/>
  <c r="AG55" i="22" s="1"/>
  <c r="AG133" i="22"/>
  <c r="AG184" i="22"/>
  <c r="AG53" i="22" s="1"/>
  <c r="AG131" i="22"/>
  <c r="AG182" i="22"/>
  <c r="AG51" i="22" s="1"/>
  <c r="AG129" i="22"/>
  <c r="AG34" i="22" s="1"/>
  <c r="AG180" i="22"/>
  <c r="AG49" i="22" s="1"/>
  <c r="AG127" i="22"/>
  <c r="AG32" i="22" s="1"/>
  <c r="AF138" i="22"/>
  <c r="AF189" i="22"/>
  <c r="AF58" i="22" s="1"/>
  <c r="AF136" i="22"/>
  <c r="AF187" i="22"/>
  <c r="AF56" i="22" s="1"/>
  <c r="AF134" i="22"/>
  <c r="AF185" i="22"/>
  <c r="AF54" i="22" s="1"/>
  <c r="AF132" i="22"/>
  <c r="AF183" i="22"/>
  <c r="AF52" i="22" s="1"/>
  <c r="AF130" i="22"/>
  <c r="AF181" i="22"/>
  <c r="AF50" i="22" s="1"/>
  <c r="AF128" i="22"/>
  <c r="AF33" i="22" s="1"/>
  <c r="AF179" i="22"/>
  <c r="AF48" i="22" s="1"/>
  <c r="AE139" i="22"/>
  <c r="AE190" i="22"/>
  <c r="AE59" i="22" s="1"/>
  <c r="AE137" i="22"/>
  <c r="AE188" i="22"/>
  <c r="AE57" i="22" s="1"/>
  <c r="AE135" i="22"/>
  <c r="AE186" i="22"/>
  <c r="AE55" i="22" s="1"/>
  <c r="AE133" i="22"/>
  <c r="AE184" i="22"/>
  <c r="AE53" i="22" s="1"/>
  <c r="AE131" i="22"/>
  <c r="AE182" i="22"/>
  <c r="AE51" i="22" s="1"/>
  <c r="AE129" i="22"/>
  <c r="AE34" i="22" s="1"/>
  <c r="AE180" i="22"/>
  <c r="AE49" i="22" s="1"/>
  <c r="AE127" i="22"/>
  <c r="AE32" i="22" s="1"/>
  <c r="AD138" i="22"/>
  <c r="AD189" i="22"/>
  <c r="AD58" i="22" s="1"/>
  <c r="AD136" i="22"/>
  <c r="AD187" i="22"/>
  <c r="AD56" i="22" s="1"/>
  <c r="AD134" i="22"/>
  <c r="AD185" i="22"/>
  <c r="AD54" i="22" s="1"/>
  <c r="AD132" i="22"/>
  <c r="AD183" i="22"/>
  <c r="AD52" i="22" s="1"/>
  <c r="AD130" i="22"/>
  <c r="AD181" i="22"/>
  <c r="AD50" i="22" s="1"/>
  <c r="AD128" i="22"/>
  <c r="AD33" i="22" s="1"/>
  <c r="AD179" i="22"/>
  <c r="AD48" i="22" s="1"/>
  <c r="AC139" i="22"/>
  <c r="AC190" i="22"/>
  <c r="AC59" i="22" s="1"/>
  <c r="AC137" i="22"/>
  <c r="AC188" i="22"/>
  <c r="AC57" i="22" s="1"/>
  <c r="AC135" i="22"/>
  <c r="AC186" i="22"/>
  <c r="AC55" i="22" s="1"/>
  <c r="AC133" i="22"/>
  <c r="AC184" i="22"/>
  <c r="AC53" i="22" s="1"/>
  <c r="AC131" i="22"/>
  <c r="AC182" i="22"/>
  <c r="AC51" i="22" s="1"/>
  <c r="AC129" i="22"/>
  <c r="AC34" i="22" s="1"/>
  <c r="AC180" i="22"/>
  <c r="AC49" i="22" s="1"/>
  <c r="AC127" i="22"/>
  <c r="AC32" i="22" s="1"/>
  <c r="AC47" i="22"/>
  <c r="AJ138" i="22"/>
  <c r="AJ189" i="22"/>
  <c r="AJ58" i="22" s="1"/>
  <c r="AJ136" i="22"/>
  <c r="AJ134" i="22"/>
  <c r="AJ185" i="22"/>
  <c r="AJ54" i="22" s="1"/>
  <c r="AJ132" i="22"/>
  <c r="AJ183" i="22"/>
  <c r="AJ52" i="22" s="1"/>
  <c r="AJ130" i="22"/>
  <c r="AJ181" i="22"/>
  <c r="AJ50" i="22" s="1"/>
  <c r="AJ128" i="22"/>
  <c r="AJ33" i="22" s="1"/>
  <c r="AJ179" i="22"/>
  <c r="AJ48" i="22" s="1"/>
  <c r="AI140" i="22"/>
  <c r="AI45" i="22" s="1"/>
  <c r="AI191" i="22"/>
  <c r="AI60" i="22" s="1"/>
  <c r="AG140" i="22"/>
  <c r="AG45" i="22" s="1"/>
  <c r="AG191" i="22"/>
  <c r="AG60" i="22" s="1"/>
  <c r="AE140" i="22"/>
  <c r="AE45" i="22" s="1"/>
  <c r="AE191" i="22"/>
  <c r="AE60" i="22" s="1"/>
  <c r="AC140" i="22"/>
  <c r="AC45" i="22" s="1"/>
  <c r="AC191" i="22"/>
  <c r="AC60" i="22" s="1"/>
  <c r="M139" i="22"/>
  <c r="M137" i="22"/>
  <c r="M135" i="22"/>
  <c r="M140" i="22"/>
  <c r="M45" i="22" s="1"/>
  <c r="M60" i="22"/>
  <c r="M138" i="22"/>
  <c r="M136" i="22"/>
  <c r="M134" i="22"/>
  <c r="M133" i="22"/>
  <c r="M184" i="22"/>
  <c r="M53" i="22" s="1"/>
  <c r="M131" i="22"/>
  <c r="M182" i="22"/>
  <c r="M51" i="22" s="1"/>
  <c r="M129" i="22"/>
  <c r="M34" i="22" s="1"/>
  <c r="M180" i="22"/>
  <c r="M49" i="22" s="1"/>
  <c r="L133" i="22"/>
  <c r="L184" i="22"/>
  <c r="L53" i="22" s="1"/>
  <c r="L131" i="22"/>
  <c r="L182" i="22"/>
  <c r="L51" i="22" s="1"/>
  <c r="L132" i="22"/>
  <c r="L183" i="22"/>
  <c r="L52" i="22" s="1"/>
  <c r="M132" i="22"/>
  <c r="M183" i="22"/>
  <c r="M52" i="22" s="1"/>
  <c r="M130" i="22"/>
  <c r="M181" i="22"/>
  <c r="M50" i="22" s="1"/>
  <c r="M128" i="22"/>
  <c r="M33" i="22" s="1"/>
  <c r="M179" i="22"/>
  <c r="M48" i="22" s="1"/>
  <c r="M127" i="22"/>
  <c r="M32" i="22" s="1"/>
  <c r="M47" i="22"/>
  <c r="L128" i="22"/>
  <c r="L129" i="22"/>
  <c r="L34" i="22" s="1"/>
  <c r="L130" i="22"/>
  <c r="L127" i="22"/>
  <c r="L32" i="22" s="1"/>
  <c r="L47" i="22"/>
  <c r="AQ60" i="4"/>
  <c r="Q60" i="9"/>
  <c r="AS75" i="22"/>
  <c r="AS190" i="22" s="1"/>
  <c r="AR139" i="22"/>
  <c r="AR44" i="22" s="1"/>
  <c r="AS73" i="22"/>
  <c r="AS188" i="22" s="1"/>
  <c r="AR137" i="22"/>
  <c r="AR42" i="22" s="1"/>
  <c r="AS71" i="22"/>
  <c r="AR135" i="22"/>
  <c r="AS69" i="22"/>
  <c r="AS184" i="22" s="1"/>
  <c r="AR133" i="22"/>
  <c r="AR38" i="22" s="1"/>
  <c r="AS67" i="22"/>
  <c r="AS182" i="22" s="1"/>
  <c r="AR131" i="22"/>
  <c r="AR36" i="22" s="1"/>
  <c r="AS65" i="22"/>
  <c r="AS180" i="22" s="1"/>
  <c r="AR129" i="22"/>
  <c r="AR34" i="22" s="1"/>
  <c r="AS63" i="22"/>
  <c r="AS178" i="22" s="1"/>
  <c r="AR127" i="22"/>
  <c r="AR32" i="22" s="1"/>
  <c r="AR68" i="16"/>
  <c r="AR66" i="16"/>
  <c r="AR64" i="16"/>
  <c r="AG32" i="21"/>
  <c r="AG34" i="21"/>
  <c r="AG33" i="21"/>
  <c r="O32" i="21"/>
  <c r="O34" i="21"/>
  <c r="O33" i="21"/>
  <c r="N34" i="21"/>
  <c r="N33" i="21"/>
  <c r="N32" i="21"/>
  <c r="U32" i="21"/>
  <c r="U34" i="21"/>
  <c r="U36" i="21"/>
  <c r="U38" i="21"/>
  <c r="U33" i="21"/>
  <c r="U35" i="21"/>
  <c r="U37" i="21"/>
  <c r="AA34" i="21"/>
  <c r="AA33" i="21"/>
  <c r="AA32" i="21"/>
  <c r="AR34" i="14"/>
  <c r="AR33" i="14"/>
  <c r="AR32" i="14"/>
  <c r="AJ34" i="14"/>
  <c r="AJ33" i="14"/>
  <c r="AJ32" i="14"/>
  <c r="AD32" i="14"/>
  <c r="AD34" i="14"/>
  <c r="AD33" i="14"/>
  <c r="R36" i="19"/>
  <c r="R38" i="19"/>
  <c r="R35" i="19"/>
  <c r="R32" i="19"/>
  <c r="R34" i="19"/>
  <c r="R33" i="19"/>
  <c r="R37" i="19"/>
  <c r="AO33" i="19"/>
  <c r="AO35" i="19"/>
  <c r="AO32" i="19"/>
  <c r="AO37" i="19"/>
  <c r="AO34" i="19"/>
  <c r="AO38" i="19"/>
  <c r="X32" i="15"/>
  <c r="X34" i="15"/>
  <c r="X33" i="15"/>
  <c r="AR33" i="15"/>
  <c r="AR32" i="15"/>
  <c r="AR34" i="15"/>
  <c r="M34" i="10"/>
  <c r="M33" i="10"/>
  <c r="M32" i="10"/>
  <c r="AQ33" i="17"/>
  <c r="AQ38" i="17"/>
  <c r="AQ35" i="17"/>
  <c r="AQ32" i="17"/>
  <c r="AQ37" i="17"/>
  <c r="AQ34" i="17"/>
  <c r="AP34" i="17"/>
  <c r="AP32" i="17"/>
  <c r="AP33" i="17"/>
  <c r="AO33" i="17"/>
  <c r="AO32" i="17"/>
  <c r="AO34" i="17"/>
  <c r="Q34" i="23"/>
  <c r="Q33" i="23"/>
  <c r="Q32" i="23"/>
  <c r="AL33" i="23"/>
  <c r="AL32" i="23"/>
  <c r="AL34" i="23"/>
  <c r="AB33" i="18"/>
  <c r="AB35" i="18"/>
  <c r="AB32" i="18"/>
  <c r="AB34" i="18"/>
  <c r="AB36" i="18"/>
  <c r="AB38" i="18"/>
  <c r="AB37" i="18"/>
  <c r="AL33" i="18"/>
  <c r="AL32" i="18"/>
  <c r="AN33" i="18"/>
  <c r="AN32" i="18"/>
  <c r="AN34" i="18"/>
  <c r="T33" i="12"/>
  <c r="T34" i="12"/>
  <c r="T32" i="12"/>
  <c r="S33" i="12"/>
  <c r="S34" i="12"/>
  <c r="S32" i="12"/>
  <c r="R34" i="12"/>
  <c r="R32" i="12"/>
  <c r="R33" i="12"/>
  <c r="Q32" i="12"/>
  <c r="Q34" i="12"/>
  <c r="Q33" i="12"/>
  <c r="X32" i="12"/>
  <c r="X34" i="12"/>
  <c r="X33" i="12"/>
  <c r="W32" i="12"/>
  <c r="W34" i="12"/>
  <c r="W33" i="12"/>
  <c r="V32" i="12"/>
  <c r="V34" i="12"/>
  <c r="V33" i="12"/>
  <c r="AC32" i="12"/>
  <c r="AC33" i="12"/>
  <c r="AC34" i="12"/>
  <c r="AH34" i="20"/>
  <c r="AH32" i="20"/>
  <c r="AH33" i="20"/>
  <c r="W37" i="20"/>
  <c r="W36" i="20"/>
  <c r="W33" i="20"/>
  <c r="W38" i="20"/>
  <c r="W35" i="20"/>
  <c r="W34" i="20"/>
  <c r="W32" i="20"/>
  <c r="V34" i="20"/>
  <c r="V33" i="20"/>
  <c r="V32" i="20"/>
  <c r="AC38" i="20"/>
  <c r="AC35" i="20"/>
  <c r="AC32" i="20"/>
  <c r="AC37" i="20"/>
  <c r="AC33" i="20"/>
  <c r="AC34" i="20"/>
  <c r="AC36" i="20"/>
  <c r="AI33" i="20"/>
  <c r="AI32" i="20"/>
  <c r="AI34" i="20"/>
  <c r="AG34" i="20"/>
  <c r="AG36" i="20"/>
  <c r="AG33" i="20"/>
  <c r="AG38" i="20"/>
  <c r="AG37" i="20"/>
  <c r="AG32" i="20"/>
  <c r="AB32" i="11"/>
  <c r="AB33" i="11"/>
  <c r="AB34" i="11"/>
  <c r="AA33" i="11"/>
  <c r="AA32" i="11"/>
  <c r="AA34" i="11"/>
  <c r="Z34" i="11"/>
  <c r="Z33" i="11"/>
  <c r="Z32" i="11"/>
  <c r="Y32" i="11"/>
  <c r="Y33" i="11"/>
  <c r="Y34" i="11"/>
  <c r="AF32" i="11"/>
  <c r="AF34" i="11"/>
  <c r="AF33" i="11"/>
  <c r="AE33" i="11"/>
  <c r="AE32" i="11"/>
  <c r="AE34" i="11"/>
  <c r="AD34" i="11"/>
  <c r="AD33" i="11"/>
  <c r="AD32" i="11"/>
  <c r="AK34" i="11"/>
  <c r="AK33" i="11"/>
  <c r="AK32" i="11"/>
  <c r="AP33" i="21"/>
  <c r="AP32" i="21"/>
  <c r="AP34" i="21"/>
  <c r="AH33" i="21"/>
  <c r="AH32" i="21"/>
  <c r="AH34" i="21"/>
  <c r="Q32" i="21"/>
  <c r="Q34" i="21"/>
  <c r="Q33" i="21"/>
  <c r="M32" i="21"/>
  <c r="M33" i="21"/>
  <c r="S34" i="21"/>
  <c r="S33" i="21"/>
  <c r="S32" i="21"/>
  <c r="AB34" i="14"/>
  <c r="AB33" i="14"/>
  <c r="AB32" i="14"/>
  <c r="N35" i="14"/>
  <c r="N32" i="14"/>
  <c r="N37" i="14"/>
  <c r="N34" i="14"/>
  <c r="N36" i="14"/>
  <c r="N33" i="14"/>
  <c r="N38" i="14"/>
  <c r="AQ34" i="14"/>
  <c r="AQ33" i="14"/>
  <c r="AQ32" i="14"/>
  <c r="AP36" i="14"/>
  <c r="AP33" i="14"/>
  <c r="AP35" i="14"/>
  <c r="AP32" i="14"/>
  <c r="AP34" i="14"/>
  <c r="AP38" i="14"/>
  <c r="AP37" i="14"/>
  <c r="AO33" i="14"/>
  <c r="AO32" i="14"/>
  <c r="AO34" i="14"/>
  <c r="AR34" i="19"/>
  <c r="AR33" i="19"/>
  <c r="AR32" i="19"/>
  <c r="AQ33" i="19"/>
  <c r="AQ38" i="19"/>
  <c r="AQ35" i="19"/>
  <c r="AQ32" i="19"/>
  <c r="AQ34" i="19"/>
  <c r="AG33" i="19"/>
  <c r="AG35" i="19"/>
  <c r="AG32" i="19"/>
  <c r="AG37" i="19"/>
  <c r="AG38" i="19"/>
  <c r="AG34" i="19"/>
  <c r="AJ33" i="15"/>
  <c r="AJ32" i="15"/>
  <c r="AJ34" i="15"/>
  <c r="V32" i="15"/>
  <c r="V37" i="15"/>
  <c r="V33" i="15"/>
  <c r="V35" i="15"/>
  <c r="V34" i="15"/>
  <c r="V36" i="15"/>
  <c r="V38" i="15"/>
  <c r="AF35" i="15"/>
  <c r="AF32" i="15"/>
  <c r="AF33" i="15"/>
  <c r="AF34" i="15"/>
  <c r="AF37" i="15"/>
  <c r="AF36" i="15"/>
  <c r="AF38" i="15"/>
  <c r="AQ33" i="15"/>
  <c r="AQ34" i="15"/>
  <c r="AQ32" i="15"/>
  <c r="AP33" i="15"/>
  <c r="AP34" i="15"/>
  <c r="AP32" i="15"/>
  <c r="AO33" i="15"/>
  <c r="AO32" i="15"/>
  <c r="AO34" i="15"/>
  <c r="AJ32" i="17"/>
  <c r="AJ34" i="17"/>
  <c r="AJ33" i="17"/>
  <c r="AB32" i="17"/>
  <c r="AB33" i="17"/>
  <c r="AB35" i="17"/>
  <c r="AB37" i="17"/>
  <c r="AB36" i="17"/>
  <c r="AI33" i="17"/>
  <c r="AI36" i="17"/>
  <c r="AI38" i="17"/>
  <c r="AI35" i="17"/>
  <c r="AI32" i="17"/>
  <c r="AI37" i="17"/>
  <c r="AI34" i="17"/>
  <c r="AH34" i="17"/>
  <c r="AH32" i="17"/>
  <c r="AH33" i="17"/>
  <c r="AG33" i="17"/>
  <c r="AG34" i="17"/>
  <c r="AG38" i="17"/>
  <c r="AG32" i="17"/>
  <c r="AG37" i="17"/>
  <c r="AG36" i="17"/>
  <c r="AG35" i="17"/>
  <c r="AM33" i="17"/>
  <c r="AM32" i="17"/>
  <c r="AM36" i="17"/>
  <c r="AM38" i="17"/>
  <c r="AM35" i="17"/>
  <c r="AM37" i="17"/>
  <c r="AK33" i="17"/>
  <c r="AK34" i="17"/>
  <c r="AK32" i="17"/>
  <c r="U33" i="23"/>
  <c r="U38" i="23"/>
  <c r="U35" i="23"/>
  <c r="U32" i="23"/>
  <c r="U37" i="23"/>
  <c r="U34" i="23"/>
  <c r="U36" i="23"/>
  <c r="AK33" i="23"/>
  <c r="AK32" i="23"/>
  <c r="AK34" i="23"/>
  <c r="AN34" i="23"/>
  <c r="AN33" i="23"/>
  <c r="AN32" i="23"/>
  <c r="AD33" i="23"/>
  <c r="AD32" i="23"/>
  <c r="AD34" i="23"/>
  <c r="AR32" i="23"/>
  <c r="AR34" i="23"/>
  <c r="AR33" i="23"/>
  <c r="AQ35" i="23"/>
  <c r="AQ32" i="23"/>
  <c r="AQ37" i="23"/>
  <c r="AQ34" i="23"/>
  <c r="AQ36" i="23"/>
  <c r="AQ33" i="23"/>
  <c r="AQ38" i="23"/>
  <c r="L33" i="18"/>
  <c r="L32" i="18"/>
  <c r="L34" i="18"/>
  <c r="L36" i="18"/>
  <c r="L38" i="18"/>
  <c r="L37" i="18"/>
  <c r="AF36" i="18"/>
  <c r="AF33" i="18"/>
  <c r="AF35" i="18"/>
  <c r="AF38" i="18"/>
  <c r="AF32" i="18"/>
  <c r="AF34" i="18"/>
  <c r="AF37" i="18"/>
  <c r="T32" i="18"/>
  <c r="T34" i="18"/>
  <c r="L32" i="12"/>
  <c r="L33" i="12"/>
  <c r="L34" i="12"/>
  <c r="P34" i="12"/>
  <c r="P32" i="12"/>
  <c r="P33" i="12"/>
  <c r="O34" i="12"/>
  <c r="O32" i="12"/>
  <c r="O33" i="12"/>
  <c r="N34" i="12"/>
  <c r="N32" i="12"/>
  <c r="N33" i="12"/>
  <c r="U32" i="12"/>
  <c r="U33" i="12"/>
  <c r="L32" i="20"/>
  <c r="L34" i="20"/>
  <c r="L33" i="20"/>
  <c r="AP38" i="20"/>
  <c r="AP37" i="20"/>
  <c r="AP34" i="20"/>
  <c r="AP36" i="20"/>
  <c r="AP33" i="20"/>
  <c r="AP35" i="20"/>
  <c r="AP32" i="20"/>
  <c r="O33" i="20"/>
  <c r="O32" i="20"/>
  <c r="O34" i="20"/>
  <c r="N34" i="20"/>
  <c r="N33" i="20"/>
  <c r="N38" i="20"/>
  <c r="N35" i="20"/>
  <c r="N32" i="20"/>
  <c r="N36" i="20"/>
  <c r="N37" i="20"/>
  <c r="U32" i="20"/>
  <c r="U34" i="20"/>
  <c r="U33" i="20"/>
  <c r="AA33" i="20"/>
  <c r="AA32" i="20"/>
  <c r="AA34" i="20"/>
  <c r="Y34" i="20"/>
  <c r="Y33" i="20"/>
  <c r="Y32" i="20"/>
  <c r="T32" i="11"/>
  <c r="T33" i="11"/>
  <c r="T34" i="11"/>
  <c r="S33" i="11"/>
  <c r="S32" i="11"/>
  <c r="S34" i="11"/>
  <c r="R34" i="11"/>
  <c r="R33" i="11"/>
  <c r="R32" i="11"/>
  <c r="Q32" i="11"/>
  <c r="Q34" i="11"/>
  <c r="Q33" i="11"/>
  <c r="X32" i="11"/>
  <c r="X34" i="11"/>
  <c r="X33" i="11"/>
  <c r="W33" i="11"/>
  <c r="W32" i="11"/>
  <c r="W34" i="11"/>
  <c r="V34" i="11"/>
  <c r="V32" i="11"/>
  <c r="V33" i="11"/>
  <c r="AC34" i="11"/>
  <c r="AC33" i="11"/>
  <c r="AC32" i="11"/>
  <c r="Z33" i="21"/>
  <c r="Z38" i="21"/>
  <c r="Z35" i="21"/>
  <c r="Z37" i="21"/>
  <c r="Z32" i="21"/>
  <c r="Z34" i="21"/>
  <c r="Z36" i="21"/>
  <c r="AB33" i="21"/>
  <c r="AB32" i="21"/>
  <c r="AB34" i="21"/>
  <c r="R33" i="21"/>
  <c r="R34" i="21"/>
  <c r="V32" i="14"/>
  <c r="V34" i="14"/>
  <c r="V33" i="14"/>
  <c r="AI60" i="14"/>
  <c r="AI34" i="14"/>
  <c r="AI33" i="14"/>
  <c r="AI32" i="14"/>
  <c r="AI37" i="14"/>
  <c r="AH33" i="14"/>
  <c r="AH32" i="14"/>
  <c r="AH34" i="14"/>
  <c r="AG36" i="14"/>
  <c r="AG33" i="14"/>
  <c r="AG38" i="14"/>
  <c r="AG35" i="14"/>
  <c r="AG32" i="14"/>
  <c r="AG34" i="14"/>
  <c r="AG37" i="14"/>
  <c r="AM32" i="14"/>
  <c r="AM34" i="14"/>
  <c r="AM33" i="14"/>
  <c r="AK32" i="14"/>
  <c r="AK34" i="14"/>
  <c r="AK33" i="14"/>
  <c r="AF32" i="19"/>
  <c r="AF37" i="19"/>
  <c r="AF34" i="19"/>
  <c r="AF33" i="19"/>
  <c r="X32" i="19"/>
  <c r="X33" i="19"/>
  <c r="AJ34" i="19"/>
  <c r="AJ36" i="19"/>
  <c r="AJ33" i="19"/>
  <c r="AJ38" i="19"/>
  <c r="AJ32" i="19"/>
  <c r="AJ35" i="19"/>
  <c r="AJ37" i="19"/>
  <c r="AI33" i="19"/>
  <c r="AI32" i="19"/>
  <c r="AI34" i="19"/>
  <c r="Y33" i="19"/>
  <c r="Y32" i="19"/>
  <c r="Y34" i="19"/>
  <c r="N32" i="15"/>
  <c r="N33" i="15"/>
  <c r="N34" i="15"/>
  <c r="L34" i="15"/>
  <c r="L33" i="15"/>
  <c r="L32" i="15"/>
  <c r="AI32" i="15"/>
  <c r="AI34" i="15"/>
  <c r="AH33" i="15"/>
  <c r="AH34" i="15"/>
  <c r="AH32" i="15"/>
  <c r="AG33" i="15"/>
  <c r="AG32" i="15"/>
  <c r="AG34" i="15"/>
  <c r="AM32" i="15"/>
  <c r="AM34" i="15"/>
  <c r="AM38" i="15"/>
  <c r="AM33" i="15"/>
  <c r="AM36" i="15"/>
  <c r="AM35" i="15"/>
  <c r="AK34" i="15"/>
  <c r="AK32" i="15"/>
  <c r="AK33" i="15"/>
  <c r="N32" i="17"/>
  <c r="N34" i="17"/>
  <c r="N33" i="17"/>
  <c r="AA33" i="17"/>
  <c r="AA36" i="17"/>
  <c r="AA38" i="17"/>
  <c r="AA35" i="17"/>
  <c r="AA32" i="17"/>
  <c r="AA37" i="17"/>
  <c r="Z32" i="17"/>
  <c r="Z33" i="17"/>
  <c r="Y33" i="17"/>
  <c r="Y32" i="17"/>
  <c r="AE33" i="17"/>
  <c r="AE32" i="17"/>
  <c r="AE34" i="17"/>
  <c r="AE35" i="17"/>
  <c r="AE37" i="17"/>
  <c r="AC33" i="17"/>
  <c r="AC32" i="17"/>
  <c r="AC36" i="17"/>
  <c r="AC35" i="17"/>
  <c r="AC37" i="17"/>
  <c r="AC34" i="17"/>
  <c r="AF34" i="23"/>
  <c r="AF36" i="23"/>
  <c r="AF33" i="23"/>
  <c r="AF35" i="23"/>
  <c r="AF32" i="23"/>
  <c r="AF37" i="23"/>
  <c r="V33" i="23"/>
  <c r="V32" i="23"/>
  <c r="V34" i="23"/>
  <c r="AJ32" i="23"/>
  <c r="AJ34" i="23"/>
  <c r="AJ33" i="23"/>
  <c r="AI35" i="23"/>
  <c r="AI32" i="23"/>
  <c r="AI37" i="23"/>
  <c r="AI34" i="23"/>
  <c r="AI36" i="23"/>
  <c r="AI33" i="23"/>
  <c r="AI38" i="23"/>
  <c r="P36" i="18"/>
  <c r="P33" i="18"/>
  <c r="P35" i="18"/>
  <c r="P32" i="18"/>
  <c r="P34" i="18"/>
  <c r="M32" i="12"/>
  <c r="M33" i="12"/>
  <c r="M34" i="12"/>
  <c r="AB35" i="20"/>
  <c r="AB32" i="20"/>
  <c r="AB34" i="20"/>
  <c r="AB33" i="20"/>
  <c r="T36" i="20"/>
  <c r="T35" i="20"/>
  <c r="T32" i="20"/>
  <c r="T37" i="20"/>
  <c r="T34" i="20"/>
  <c r="T38" i="20"/>
  <c r="T33" i="20"/>
  <c r="M32" i="20"/>
  <c r="M33" i="20"/>
  <c r="M34" i="20"/>
  <c r="S33" i="20"/>
  <c r="S32" i="20"/>
  <c r="S37" i="20"/>
  <c r="S34" i="20"/>
  <c r="S35" i="20"/>
  <c r="S38" i="20"/>
  <c r="S36" i="20"/>
  <c r="Q34" i="20"/>
  <c r="Q32" i="20"/>
  <c r="L32" i="11"/>
  <c r="L33" i="11"/>
  <c r="L34" i="11"/>
  <c r="P32" i="11"/>
  <c r="P34" i="11"/>
  <c r="P33" i="11"/>
  <c r="O33" i="11"/>
  <c r="O32" i="11"/>
  <c r="O34" i="11"/>
  <c r="N34" i="11"/>
  <c r="N32" i="11"/>
  <c r="N33" i="11"/>
  <c r="U34" i="11"/>
  <c r="U33" i="11"/>
  <c r="U32" i="11"/>
  <c r="X33" i="14"/>
  <c r="X32" i="14"/>
  <c r="X34" i="14"/>
  <c r="AA34" i="14"/>
  <c r="AA33" i="14"/>
  <c r="Z33" i="14"/>
  <c r="Z32" i="14"/>
  <c r="Z34" i="14"/>
  <c r="Y33" i="14"/>
  <c r="Y32" i="14"/>
  <c r="Y34" i="14"/>
  <c r="AE32" i="14"/>
  <c r="AE34" i="14"/>
  <c r="AE33" i="14"/>
  <c r="AC32" i="14"/>
  <c r="AC34" i="14"/>
  <c r="AC33" i="14"/>
  <c r="P38" i="19"/>
  <c r="P32" i="19"/>
  <c r="P34" i="19"/>
  <c r="P33" i="19"/>
  <c r="AM35" i="19"/>
  <c r="AM37" i="19"/>
  <c r="AM34" i="19"/>
  <c r="AM33" i="19"/>
  <c r="AM36" i="19"/>
  <c r="AM38" i="19"/>
  <c r="AM32" i="19"/>
  <c r="AK33" i="19"/>
  <c r="AK32" i="19"/>
  <c r="AK34" i="19"/>
  <c r="AA33" i="19"/>
  <c r="AA38" i="19"/>
  <c r="AA35" i="19"/>
  <c r="AA37" i="19"/>
  <c r="AA36" i="19"/>
  <c r="AA32" i="19"/>
  <c r="AA34" i="19"/>
  <c r="Q33" i="19"/>
  <c r="Q35" i="19"/>
  <c r="Q32" i="19"/>
  <c r="Q37" i="19"/>
  <c r="Q34" i="19"/>
  <c r="Q36" i="19"/>
  <c r="Q38" i="19"/>
  <c r="AN34" i="15"/>
  <c r="AN32" i="15"/>
  <c r="AN33" i="15"/>
  <c r="AA34" i="15"/>
  <c r="AA33" i="15"/>
  <c r="AA32" i="15"/>
  <c r="Z33" i="15"/>
  <c r="Z32" i="15"/>
  <c r="Z34" i="15"/>
  <c r="Y33" i="15"/>
  <c r="Y32" i="15"/>
  <c r="Y34" i="15"/>
  <c r="AE32" i="15"/>
  <c r="AE34" i="15"/>
  <c r="AE38" i="15"/>
  <c r="AE35" i="15"/>
  <c r="AE37" i="15"/>
  <c r="AE36" i="15"/>
  <c r="AE33" i="15"/>
  <c r="AC34" i="15"/>
  <c r="AC35" i="15"/>
  <c r="AC36" i="15"/>
  <c r="AC38" i="15"/>
  <c r="AC32" i="15"/>
  <c r="AC33" i="15"/>
  <c r="AC37" i="15"/>
  <c r="AR32" i="10"/>
  <c r="AR33" i="10"/>
  <c r="AR34" i="10"/>
  <c r="AQ37" i="10"/>
  <c r="AQ33" i="10"/>
  <c r="AQ38" i="10"/>
  <c r="AQ32" i="10"/>
  <c r="AQ34" i="10"/>
  <c r="AP34" i="10"/>
  <c r="AP33" i="10"/>
  <c r="AO32" i="10"/>
  <c r="AO33" i="10"/>
  <c r="AO34" i="10"/>
  <c r="S33" i="17"/>
  <c r="S32" i="17"/>
  <c r="R32" i="17"/>
  <c r="R33" i="17"/>
  <c r="Q33" i="17"/>
  <c r="Q35" i="17"/>
  <c r="Q38" i="17"/>
  <c r="Q37" i="17"/>
  <c r="Q36" i="17"/>
  <c r="Q32" i="17"/>
  <c r="W33" i="17"/>
  <c r="W32" i="17"/>
  <c r="W34" i="17"/>
  <c r="U35" i="17"/>
  <c r="U33" i="17"/>
  <c r="U36" i="17"/>
  <c r="U38" i="17"/>
  <c r="U37" i="17"/>
  <c r="U32" i="17"/>
  <c r="AH32" i="23"/>
  <c r="AH34" i="23"/>
  <c r="AH33" i="23"/>
  <c r="X34" i="23"/>
  <c r="X33" i="23"/>
  <c r="X38" i="23"/>
  <c r="X35" i="23"/>
  <c r="X32" i="23"/>
  <c r="AG34" i="23"/>
  <c r="AG33" i="23"/>
  <c r="AG32" i="23"/>
  <c r="N33" i="23"/>
  <c r="N32" i="23"/>
  <c r="N34" i="23"/>
  <c r="AB32" i="23"/>
  <c r="AB34" i="23"/>
  <c r="AB33" i="23"/>
  <c r="AA35" i="23"/>
  <c r="AA32" i="23"/>
  <c r="AA37" i="23"/>
  <c r="AA34" i="23"/>
  <c r="AA36" i="23"/>
  <c r="AA33" i="23"/>
  <c r="AA38" i="23"/>
  <c r="X33" i="18"/>
  <c r="X35" i="18"/>
  <c r="X32" i="18"/>
  <c r="X34" i="18"/>
  <c r="X37" i="18"/>
  <c r="AJ33" i="18"/>
  <c r="AJ32" i="18"/>
  <c r="AJ37" i="18"/>
  <c r="AJ34" i="18"/>
  <c r="AQ32" i="18"/>
  <c r="AQ34" i="18"/>
  <c r="AQ33" i="18"/>
  <c r="AP35" i="18"/>
  <c r="AP33" i="18"/>
  <c r="AP32" i="18"/>
  <c r="AP38" i="18"/>
  <c r="AP37" i="18"/>
  <c r="AP36" i="18"/>
  <c r="AO34" i="18"/>
  <c r="AO36" i="18"/>
  <c r="AO38" i="18"/>
  <c r="AO37" i="18"/>
  <c r="AO35" i="18"/>
  <c r="AO33" i="18"/>
  <c r="P32" i="20"/>
  <c r="P33" i="20"/>
  <c r="P34" i="20"/>
  <c r="M34" i="11"/>
  <c r="M33" i="11"/>
  <c r="M32" i="11"/>
  <c r="AS74" i="22"/>
  <c r="AS189" i="22" s="1"/>
  <c r="AR138" i="22"/>
  <c r="AR43" i="22" s="1"/>
  <c r="AS72" i="22"/>
  <c r="AR136" i="22"/>
  <c r="AR41" i="22" s="1"/>
  <c r="AS68" i="22"/>
  <c r="AS183" i="22" s="1"/>
  <c r="AR132" i="22"/>
  <c r="AR37" i="22" s="1"/>
  <c r="AS66" i="22"/>
  <c r="AS181" i="22" s="1"/>
  <c r="AR130" i="22"/>
  <c r="AS64" i="22"/>
  <c r="AS179" i="22" s="1"/>
  <c r="AR128" i="22"/>
  <c r="AR33" i="22" s="1"/>
  <c r="AR69" i="16"/>
  <c r="AR67" i="16"/>
  <c r="AR131" i="16" s="1"/>
  <c r="AR65" i="16"/>
  <c r="AR129" i="16" s="1"/>
  <c r="AQ34" i="16"/>
  <c r="AR63" i="16"/>
  <c r="AR127" i="16" s="1"/>
  <c r="AQ32" i="16"/>
  <c r="AR32" i="21"/>
  <c r="AR34" i="21"/>
  <c r="AN33" i="21"/>
  <c r="AN32" i="21"/>
  <c r="AN34" i="21"/>
  <c r="AF33" i="14"/>
  <c r="AF32" i="14"/>
  <c r="AF34" i="14"/>
  <c r="S34" i="14"/>
  <c r="S33" i="14"/>
  <c r="S32" i="14"/>
  <c r="R33" i="14"/>
  <c r="R32" i="14"/>
  <c r="Q60" i="14"/>
  <c r="Q36" i="14"/>
  <c r="Q33" i="14"/>
  <c r="Q38" i="14"/>
  <c r="Q35" i="14"/>
  <c r="Q32" i="14"/>
  <c r="Q34" i="14"/>
  <c r="Q37" i="14"/>
  <c r="W32" i="14"/>
  <c r="W34" i="14"/>
  <c r="W33" i="14"/>
  <c r="U32" i="14"/>
  <c r="U34" i="14"/>
  <c r="U33" i="14"/>
  <c r="AB34" i="19"/>
  <c r="AB33" i="19"/>
  <c r="AB32" i="19"/>
  <c r="AN38" i="19"/>
  <c r="AN32" i="19"/>
  <c r="AN37" i="19"/>
  <c r="AN34" i="19"/>
  <c r="AN33" i="19"/>
  <c r="AN35" i="19"/>
  <c r="AE34" i="19"/>
  <c r="AE33" i="19"/>
  <c r="AE36" i="19"/>
  <c r="AE38" i="19"/>
  <c r="AE32" i="19"/>
  <c r="AL32" i="19"/>
  <c r="AL34" i="19"/>
  <c r="AL33" i="19"/>
  <c r="AC33" i="19"/>
  <c r="AC32" i="19"/>
  <c r="AC34" i="19"/>
  <c r="S33" i="19"/>
  <c r="S32" i="19"/>
  <c r="S34" i="19"/>
  <c r="T34" i="15"/>
  <c r="T33" i="15"/>
  <c r="T32" i="15"/>
  <c r="S32" i="15"/>
  <c r="S34" i="15"/>
  <c r="S33" i="15"/>
  <c r="R33" i="15"/>
  <c r="R34" i="15"/>
  <c r="R32" i="15"/>
  <c r="Q33" i="15"/>
  <c r="Q32" i="15"/>
  <c r="Q34" i="15"/>
  <c r="W32" i="15"/>
  <c r="W34" i="15"/>
  <c r="W38" i="15"/>
  <c r="W37" i="15"/>
  <c r="W33" i="15"/>
  <c r="W36" i="15"/>
  <c r="U34" i="15"/>
  <c r="U32" i="15"/>
  <c r="U33" i="15"/>
  <c r="AJ32" i="10"/>
  <c r="AJ33" i="10"/>
  <c r="AJ34" i="10"/>
  <c r="AI37" i="10"/>
  <c r="AI36" i="10"/>
  <c r="AI33" i="10"/>
  <c r="AI38" i="10"/>
  <c r="AI35" i="10"/>
  <c r="AI32" i="10"/>
  <c r="AI34" i="10"/>
  <c r="AH34" i="10"/>
  <c r="AH33" i="10"/>
  <c r="AH32" i="10"/>
  <c r="AG32" i="10"/>
  <c r="AG33" i="10"/>
  <c r="AG34" i="10"/>
  <c r="AN36" i="10"/>
  <c r="AN35" i="10"/>
  <c r="AN32" i="10"/>
  <c r="AN37" i="10"/>
  <c r="AN34" i="10"/>
  <c r="AN33" i="10"/>
  <c r="AN38" i="10"/>
  <c r="AM33" i="10"/>
  <c r="AM32" i="10"/>
  <c r="AL34" i="10"/>
  <c r="AL33" i="10"/>
  <c r="AL32" i="10"/>
  <c r="AN32" i="17"/>
  <c r="AN35" i="17"/>
  <c r="AN37" i="17"/>
  <c r="AN33" i="17"/>
  <c r="AN36" i="17"/>
  <c r="AN38" i="17"/>
  <c r="AN34" i="17"/>
  <c r="AR32" i="17"/>
  <c r="AR33" i="17"/>
  <c r="AR34" i="17"/>
  <c r="AR38" i="17"/>
  <c r="AR35" i="17"/>
  <c r="AR37" i="17"/>
  <c r="AR36" i="17"/>
  <c r="O33" i="17"/>
  <c r="O32" i="17"/>
  <c r="O34" i="17"/>
  <c r="M35" i="17"/>
  <c r="M33" i="17"/>
  <c r="M36" i="17"/>
  <c r="M34" i="17"/>
  <c r="M32" i="17"/>
  <c r="M38" i="17"/>
  <c r="M37" i="17"/>
  <c r="R32" i="23"/>
  <c r="R34" i="23"/>
  <c r="R33" i="23"/>
  <c r="P34" i="23"/>
  <c r="P36" i="23"/>
  <c r="P33" i="23"/>
  <c r="P38" i="23"/>
  <c r="P35" i="23"/>
  <c r="P32" i="23"/>
  <c r="P37" i="23"/>
  <c r="AM33" i="23"/>
  <c r="AM32" i="23"/>
  <c r="AM34" i="23"/>
  <c r="T32" i="23"/>
  <c r="T34" i="23"/>
  <c r="T33" i="23"/>
  <c r="S35" i="23"/>
  <c r="S32" i="23"/>
  <c r="S37" i="23"/>
  <c r="S34" i="23"/>
  <c r="S36" i="23"/>
  <c r="S33" i="23"/>
  <c r="S38" i="23"/>
  <c r="N33" i="18"/>
  <c r="N38" i="18"/>
  <c r="N36" i="18"/>
  <c r="N34" i="18"/>
  <c r="N32" i="18"/>
  <c r="AI32" i="18"/>
  <c r="AI34" i="18"/>
  <c r="AI33" i="18"/>
  <c r="AH35" i="18"/>
  <c r="AH34" i="18"/>
  <c r="AH33" i="18"/>
  <c r="AH38" i="18"/>
  <c r="AH36" i="18"/>
  <c r="AH32" i="18"/>
  <c r="AH37" i="18"/>
  <c r="AG32" i="18"/>
  <c r="AG34" i="18"/>
  <c r="AG36" i="18"/>
  <c r="AG33" i="18"/>
  <c r="AG35" i="18"/>
  <c r="AG38" i="18"/>
  <c r="AG37" i="18"/>
  <c r="AM36" i="18"/>
  <c r="AM32" i="18"/>
  <c r="AM35" i="18"/>
  <c r="AM37" i="18"/>
  <c r="AM38" i="18"/>
  <c r="AK32" i="18"/>
  <c r="AK34" i="18"/>
  <c r="AK37" i="18"/>
  <c r="AK33" i="18"/>
  <c r="AN32" i="20"/>
  <c r="AN36" i="20"/>
  <c r="AN33" i="20"/>
  <c r="AN38" i="20"/>
  <c r="AN34" i="20"/>
  <c r="AN35" i="20"/>
  <c r="AN37" i="20"/>
  <c r="AF33" i="21"/>
  <c r="AF35" i="21"/>
  <c r="AF32" i="21"/>
  <c r="AF37" i="21"/>
  <c r="AF34" i="21"/>
  <c r="AF36" i="21"/>
  <c r="AF38" i="21"/>
  <c r="X33" i="21"/>
  <c r="X32" i="21"/>
  <c r="X34" i="21"/>
  <c r="T33" i="21"/>
  <c r="T32" i="21"/>
  <c r="T34" i="21"/>
  <c r="AM38" i="21"/>
  <c r="AM32" i="21"/>
  <c r="AM37" i="21"/>
  <c r="AM34" i="21"/>
  <c r="AM35" i="21"/>
  <c r="AL34" i="21"/>
  <c r="AL33" i="21"/>
  <c r="AL32" i="21"/>
  <c r="P33" i="14"/>
  <c r="P32" i="14"/>
  <c r="P34" i="14"/>
  <c r="L34" i="14"/>
  <c r="L33" i="14"/>
  <c r="L32" i="14"/>
  <c r="AN33" i="14"/>
  <c r="AN32" i="14"/>
  <c r="AN34" i="14"/>
  <c r="O60" i="14"/>
  <c r="O38" i="14"/>
  <c r="O32" i="14"/>
  <c r="O34" i="14"/>
  <c r="O36" i="14"/>
  <c r="O33" i="14"/>
  <c r="M60" i="14"/>
  <c r="M32" i="14"/>
  <c r="M34" i="14"/>
  <c r="M33" i="14"/>
  <c r="AP36" i="19"/>
  <c r="AP38" i="19"/>
  <c r="AP35" i="19"/>
  <c r="AP32" i="19"/>
  <c r="AP34" i="19"/>
  <c r="AP37" i="19"/>
  <c r="AP33" i="19"/>
  <c r="W35" i="19"/>
  <c r="W34" i="19"/>
  <c r="W33" i="19"/>
  <c r="W32" i="19"/>
  <c r="AD32" i="19"/>
  <c r="AD34" i="19"/>
  <c r="AD36" i="19"/>
  <c r="AD38" i="19"/>
  <c r="AD33" i="19"/>
  <c r="AD35" i="19"/>
  <c r="AD37" i="19"/>
  <c r="U33" i="19"/>
  <c r="U32" i="19"/>
  <c r="U34" i="19"/>
  <c r="AB34" i="15"/>
  <c r="AB33" i="15"/>
  <c r="AB32" i="15"/>
  <c r="O32" i="15"/>
  <c r="O34" i="15"/>
  <c r="O38" i="15"/>
  <c r="O37" i="15"/>
  <c r="O35" i="15"/>
  <c r="O36" i="15"/>
  <c r="O33" i="15"/>
  <c r="M34" i="15"/>
  <c r="M33" i="15"/>
  <c r="M32" i="15"/>
  <c r="AB32" i="10"/>
  <c r="AB33" i="10"/>
  <c r="AB34" i="10"/>
  <c r="AA37" i="10"/>
  <c r="AA36" i="10"/>
  <c r="AA33" i="10"/>
  <c r="AA38" i="10"/>
  <c r="AA35" i="10"/>
  <c r="AA32" i="10"/>
  <c r="AA34" i="10"/>
  <c r="Z34" i="10"/>
  <c r="Z33" i="10"/>
  <c r="Z32" i="10"/>
  <c r="Y32" i="10"/>
  <c r="Y34" i="10"/>
  <c r="Y33" i="10"/>
  <c r="AF36" i="10"/>
  <c r="AF35" i="10"/>
  <c r="AF32" i="10"/>
  <c r="AF37" i="10"/>
  <c r="AF34" i="10"/>
  <c r="AF33" i="10"/>
  <c r="AF38" i="10"/>
  <c r="AE33" i="10"/>
  <c r="AE32" i="10"/>
  <c r="AE34" i="10"/>
  <c r="AD34" i="10"/>
  <c r="AD32" i="10"/>
  <c r="AD33" i="10"/>
  <c r="AK35" i="10"/>
  <c r="AK34" i="10"/>
  <c r="AK36" i="10"/>
  <c r="AK33" i="10"/>
  <c r="AK38" i="10"/>
  <c r="AK37" i="10"/>
  <c r="AK32" i="10"/>
  <c r="AD32" i="17"/>
  <c r="AD37" i="17"/>
  <c r="AD36" i="17"/>
  <c r="AD35" i="17"/>
  <c r="AD33" i="17"/>
  <c r="AF32" i="17"/>
  <c r="AF33" i="17"/>
  <c r="V32" i="17"/>
  <c r="V37" i="17"/>
  <c r="V36" i="17"/>
  <c r="V35" i="17"/>
  <c r="V38" i="17"/>
  <c r="V33" i="17"/>
  <c r="Y34" i="23"/>
  <c r="Y33" i="23"/>
  <c r="Y32" i="23"/>
  <c r="AE33" i="23"/>
  <c r="AE32" i="23"/>
  <c r="AE34" i="23"/>
  <c r="L32" i="23"/>
  <c r="L34" i="23"/>
  <c r="L33" i="23"/>
  <c r="AR35" i="18"/>
  <c r="AR32" i="18"/>
  <c r="AR34" i="18"/>
  <c r="AR36" i="18"/>
  <c r="AR38" i="18"/>
  <c r="AA32" i="18"/>
  <c r="AA33" i="18"/>
  <c r="Z35" i="18"/>
  <c r="Z33" i="18"/>
  <c r="Z36" i="18"/>
  <c r="Z32" i="18"/>
  <c r="Z38" i="18"/>
  <c r="Y32" i="18"/>
  <c r="Y36" i="18"/>
  <c r="Y38" i="18"/>
  <c r="Y37" i="18"/>
  <c r="Y33" i="18"/>
  <c r="Y35" i="18"/>
  <c r="AE34" i="18"/>
  <c r="AE33" i="18"/>
  <c r="AE32" i="18"/>
  <c r="AC32" i="18"/>
  <c r="AC34" i="18"/>
  <c r="AC33" i="18"/>
  <c r="AR32" i="12"/>
  <c r="AR33" i="12"/>
  <c r="AR34" i="12"/>
  <c r="AQ32" i="12"/>
  <c r="AQ33" i="12"/>
  <c r="AQ34" i="12"/>
  <c r="AP34" i="12"/>
  <c r="AP33" i="12"/>
  <c r="AO32" i="12"/>
  <c r="AO34" i="12"/>
  <c r="AO33" i="12"/>
  <c r="R34" i="20"/>
  <c r="R32" i="20"/>
  <c r="R33" i="20"/>
  <c r="AF32" i="20"/>
  <c r="AF33" i="20"/>
  <c r="AF34" i="20"/>
  <c r="Z34" i="20"/>
  <c r="Z32" i="20"/>
  <c r="Z33" i="20"/>
  <c r="P33" i="21"/>
  <c r="P32" i="21"/>
  <c r="P34" i="21"/>
  <c r="AO32" i="21"/>
  <c r="AO34" i="21"/>
  <c r="AO33" i="21"/>
  <c r="AE32" i="21"/>
  <c r="AE34" i="21"/>
  <c r="AE33" i="21"/>
  <c r="AD35" i="21"/>
  <c r="AD37" i="21"/>
  <c r="AD34" i="21"/>
  <c r="AD33" i="21"/>
  <c r="AD36" i="21"/>
  <c r="AD38" i="21"/>
  <c r="AD32" i="21"/>
  <c r="AK32" i="21"/>
  <c r="AK34" i="21"/>
  <c r="AK33" i="21"/>
  <c r="AQ34" i="21"/>
  <c r="AQ33" i="21"/>
  <c r="AQ32" i="21"/>
  <c r="T37" i="14"/>
  <c r="T34" i="14"/>
  <c r="T36" i="14"/>
  <c r="T33" i="14"/>
  <c r="T35" i="14"/>
  <c r="T38" i="14"/>
  <c r="T32" i="14"/>
  <c r="Z36" i="19"/>
  <c r="Z38" i="19"/>
  <c r="Z35" i="19"/>
  <c r="Z34" i="19"/>
  <c r="Z33" i="19"/>
  <c r="Z37" i="19"/>
  <c r="T34" i="19"/>
  <c r="T36" i="19"/>
  <c r="T33" i="19"/>
  <c r="T38" i="19"/>
  <c r="T32" i="19"/>
  <c r="T37" i="19"/>
  <c r="AH32" i="19"/>
  <c r="AH34" i="19"/>
  <c r="AH33" i="19"/>
  <c r="O34" i="19"/>
  <c r="O33" i="19"/>
  <c r="O32" i="19"/>
  <c r="V32" i="19"/>
  <c r="V34" i="19"/>
  <c r="V36" i="19"/>
  <c r="V38" i="19"/>
  <c r="V37" i="19"/>
  <c r="V35" i="19"/>
  <c r="V33" i="19"/>
  <c r="M33" i="19"/>
  <c r="M34" i="19"/>
  <c r="M32" i="19"/>
  <c r="AL33" i="15"/>
  <c r="AL34" i="15"/>
  <c r="T32" i="10"/>
  <c r="T33" i="10"/>
  <c r="T34" i="10"/>
  <c r="S37" i="10"/>
  <c r="S36" i="10"/>
  <c r="S33" i="10"/>
  <c r="S38" i="10"/>
  <c r="S35" i="10"/>
  <c r="S34" i="10"/>
  <c r="S32" i="10"/>
  <c r="R34" i="10"/>
  <c r="R33" i="10"/>
  <c r="R32" i="10"/>
  <c r="Q32" i="10"/>
  <c r="Q33" i="10"/>
  <c r="Q34" i="10"/>
  <c r="X36" i="10"/>
  <c r="X35" i="10"/>
  <c r="X32" i="10"/>
  <c r="X37" i="10"/>
  <c r="X34" i="10"/>
  <c r="X33" i="10"/>
  <c r="X38" i="10"/>
  <c r="W60" i="10"/>
  <c r="W33" i="10"/>
  <c r="W32" i="10"/>
  <c r="W34" i="10"/>
  <c r="V34" i="10"/>
  <c r="V32" i="10"/>
  <c r="V33" i="10"/>
  <c r="AC34" i="10"/>
  <c r="AC36" i="10"/>
  <c r="AC33" i="10"/>
  <c r="AC32" i="10"/>
  <c r="T32" i="17"/>
  <c r="T38" i="17"/>
  <c r="T33" i="17"/>
  <c r="T35" i="17"/>
  <c r="T37" i="17"/>
  <c r="T36" i="17"/>
  <c r="AL32" i="17"/>
  <c r="AL34" i="17"/>
  <c r="AL37" i="17"/>
  <c r="AL36" i="17"/>
  <c r="AL35" i="17"/>
  <c r="AL33" i="17"/>
  <c r="AL38" i="17"/>
  <c r="L32" i="17"/>
  <c r="L34" i="17"/>
  <c r="L33" i="17"/>
  <c r="L35" i="17"/>
  <c r="L38" i="17"/>
  <c r="L37" i="17"/>
  <c r="L36" i="17"/>
  <c r="Z32" i="23"/>
  <c r="Z34" i="23"/>
  <c r="Z33" i="23"/>
  <c r="M33" i="23"/>
  <c r="M32" i="23"/>
  <c r="M34" i="23"/>
  <c r="W33" i="23"/>
  <c r="W32" i="23"/>
  <c r="W34" i="23"/>
  <c r="V32" i="18"/>
  <c r="V34" i="18"/>
  <c r="S32" i="18"/>
  <c r="S34" i="18"/>
  <c r="S33" i="18"/>
  <c r="R34" i="18"/>
  <c r="R33" i="18"/>
  <c r="R36" i="18"/>
  <c r="R38" i="18"/>
  <c r="R32" i="18"/>
  <c r="R37" i="18"/>
  <c r="Q32" i="18"/>
  <c r="Q34" i="18"/>
  <c r="Q36" i="18"/>
  <c r="Q38" i="18"/>
  <c r="Q33" i="18"/>
  <c r="Q35" i="18"/>
  <c r="Q37" i="18"/>
  <c r="W34" i="18"/>
  <c r="W32" i="18"/>
  <c r="W37" i="18"/>
  <c r="W35" i="18"/>
  <c r="W38" i="18"/>
  <c r="U36" i="18"/>
  <c r="U35" i="18"/>
  <c r="U32" i="18"/>
  <c r="U34" i="18"/>
  <c r="U37" i="18"/>
  <c r="AJ60" i="12"/>
  <c r="AJ33" i="12"/>
  <c r="AJ32" i="12"/>
  <c r="AJ34" i="12"/>
  <c r="AI33" i="12"/>
  <c r="AI32" i="12"/>
  <c r="AI34" i="12"/>
  <c r="AH32" i="12"/>
  <c r="AH34" i="12"/>
  <c r="AH33" i="12"/>
  <c r="AG32" i="12"/>
  <c r="AG34" i="12"/>
  <c r="AG33" i="12"/>
  <c r="AN37" i="12"/>
  <c r="AN34" i="12"/>
  <c r="AN36" i="12"/>
  <c r="AN33" i="12"/>
  <c r="AN32" i="12"/>
  <c r="AN38" i="12"/>
  <c r="AN35" i="12"/>
  <c r="AM34" i="12"/>
  <c r="AM33" i="12"/>
  <c r="AM32" i="12"/>
  <c r="AL34" i="12"/>
  <c r="AL36" i="12"/>
  <c r="AL33" i="12"/>
  <c r="AL32" i="12"/>
  <c r="AL35" i="12"/>
  <c r="AL37" i="12"/>
  <c r="AJ32" i="20"/>
  <c r="AJ33" i="20"/>
  <c r="AR32" i="20"/>
  <c r="AR34" i="20"/>
  <c r="AR33" i="20"/>
  <c r="AM33" i="20"/>
  <c r="AM32" i="20"/>
  <c r="AM34" i="20"/>
  <c r="AL34" i="20"/>
  <c r="AL33" i="20"/>
  <c r="AL35" i="20"/>
  <c r="AL32" i="20"/>
  <c r="AL37" i="20"/>
  <c r="AL36" i="20"/>
  <c r="AR60" i="11"/>
  <c r="AR32" i="11"/>
  <c r="AR33" i="11"/>
  <c r="AR34" i="11"/>
  <c r="AQ33" i="11"/>
  <c r="AQ32" i="11"/>
  <c r="AQ34" i="11"/>
  <c r="AP34" i="11"/>
  <c r="AP33" i="11"/>
  <c r="AP32" i="11"/>
  <c r="AO32" i="11"/>
  <c r="AO34" i="11"/>
  <c r="AO33" i="11"/>
  <c r="L33" i="21"/>
  <c r="L32" i="21"/>
  <c r="L34" i="21"/>
  <c r="Y32" i="21"/>
  <c r="Y34" i="21"/>
  <c r="Y33" i="21"/>
  <c r="AJ33" i="21"/>
  <c r="AJ32" i="21"/>
  <c r="AJ34" i="21"/>
  <c r="W32" i="21"/>
  <c r="W34" i="21"/>
  <c r="W33" i="21"/>
  <c r="V34" i="21"/>
  <c r="V33" i="21"/>
  <c r="V32" i="21"/>
  <c r="AC32" i="21"/>
  <c r="AC34" i="21"/>
  <c r="AC33" i="21"/>
  <c r="AI34" i="21"/>
  <c r="AI33" i="21"/>
  <c r="AL32" i="14"/>
  <c r="AL34" i="14"/>
  <c r="AL33" i="14"/>
  <c r="L34" i="19"/>
  <c r="L33" i="19"/>
  <c r="L32" i="19"/>
  <c r="L35" i="19"/>
  <c r="L37" i="19"/>
  <c r="N32" i="19"/>
  <c r="N34" i="19"/>
  <c r="N33" i="19"/>
  <c r="AD32" i="15"/>
  <c r="AD33" i="15"/>
  <c r="AD34" i="15"/>
  <c r="P33" i="15"/>
  <c r="P34" i="15"/>
  <c r="P32" i="15"/>
  <c r="L32" i="10"/>
  <c r="L33" i="10"/>
  <c r="L34" i="10"/>
  <c r="P36" i="10"/>
  <c r="P35" i="10"/>
  <c r="P32" i="10"/>
  <c r="P34" i="10"/>
  <c r="P33" i="10"/>
  <c r="P38" i="10"/>
  <c r="O33" i="10"/>
  <c r="O32" i="10"/>
  <c r="O34" i="10"/>
  <c r="N34" i="10"/>
  <c r="N33" i="10"/>
  <c r="N32" i="10"/>
  <c r="U35" i="10"/>
  <c r="U34" i="10"/>
  <c r="U36" i="10"/>
  <c r="U33" i="10"/>
  <c r="U32" i="10"/>
  <c r="U37" i="10"/>
  <c r="U38" i="10"/>
  <c r="X32" i="17"/>
  <c r="X34" i="17"/>
  <c r="X37" i="17"/>
  <c r="X33" i="17"/>
  <c r="P32" i="17"/>
  <c r="P34" i="17"/>
  <c r="P33" i="17"/>
  <c r="P37" i="17"/>
  <c r="P35" i="17"/>
  <c r="P38" i="17"/>
  <c r="P36" i="17"/>
  <c r="AC33" i="23"/>
  <c r="AC32" i="23"/>
  <c r="AC34" i="23"/>
  <c r="AP32" i="23"/>
  <c r="AP34" i="23"/>
  <c r="AP33" i="23"/>
  <c r="AO34" i="23"/>
  <c r="AO33" i="23"/>
  <c r="AO32" i="23"/>
  <c r="O33" i="23"/>
  <c r="O32" i="23"/>
  <c r="O34" i="23"/>
  <c r="AD33" i="18"/>
  <c r="AD35" i="18"/>
  <c r="AD38" i="18"/>
  <c r="AD37" i="18"/>
  <c r="AD34" i="18"/>
  <c r="AD32" i="18"/>
  <c r="AD36" i="18"/>
  <c r="O34" i="18"/>
  <c r="O36" i="18"/>
  <c r="O33" i="18"/>
  <c r="O32" i="18"/>
  <c r="O37" i="18"/>
  <c r="M34" i="18"/>
  <c r="M33" i="18"/>
  <c r="AB33" i="12"/>
  <c r="AB32" i="12"/>
  <c r="AB34" i="12"/>
  <c r="AA33" i="12"/>
  <c r="AA32" i="12"/>
  <c r="AA34" i="12"/>
  <c r="Z32" i="12"/>
  <c r="Z34" i="12"/>
  <c r="Z33" i="12"/>
  <c r="Y32" i="12"/>
  <c r="Y34" i="12"/>
  <c r="Y33" i="12"/>
  <c r="AF32" i="12"/>
  <c r="AF34" i="12"/>
  <c r="AF33" i="12"/>
  <c r="AE34" i="12"/>
  <c r="AE33" i="12"/>
  <c r="AE32" i="12"/>
  <c r="AD34" i="12"/>
  <c r="AD36" i="12"/>
  <c r="AD33" i="12"/>
  <c r="AD38" i="12"/>
  <c r="AD35" i="12"/>
  <c r="AD32" i="12"/>
  <c r="AD37" i="12"/>
  <c r="AK32" i="12"/>
  <c r="AK33" i="12"/>
  <c r="AK34" i="12"/>
  <c r="X32" i="20"/>
  <c r="X36" i="20"/>
  <c r="X33" i="20"/>
  <c r="X38" i="20"/>
  <c r="X34" i="20"/>
  <c r="X37" i="20"/>
  <c r="X35" i="20"/>
  <c r="AE33" i="20"/>
  <c r="AE32" i="20"/>
  <c r="AE34" i="20"/>
  <c r="AD34" i="20"/>
  <c r="AD33" i="20"/>
  <c r="AD32" i="20"/>
  <c r="AK38" i="20"/>
  <c r="AK35" i="20"/>
  <c r="AK32" i="20"/>
  <c r="AK37" i="20"/>
  <c r="AK33" i="20"/>
  <c r="AK34" i="20"/>
  <c r="AK36" i="20"/>
  <c r="AQ33" i="20"/>
  <c r="AQ32" i="20"/>
  <c r="AQ34" i="20"/>
  <c r="AO34" i="20"/>
  <c r="AO33" i="20"/>
  <c r="AO32" i="20"/>
  <c r="AJ32" i="11"/>
  <c r="AJ33" i="11"/>
  <c r="AJ34" i="11"/>
  <c r="AI33" i="11"/>
  <c r="AI32" i="11"/>
  <c r="AI34" i="11"/>
  <c r="AH34" i="11"/>
  <c r="AH33" i="11"/>
  <c r="AH32" i="11"/>
  <c r="AG32" i="11"/>
  <c r="AG33" i="11"/>
  <c r="AG34" i="11"/>
  <c r="AN32" i="11"/>
  <c r="AN34" i="11"/>
  <c r="AN33" i="11"/>
  <c r="AM33" i="11"/>
  <c r="AM32" i="11"/>
  <c r="AM34" i="11"/>
  <c r="AL34" i="11"/>
  <c r="AL32" i="11"/>
  <c r="AL33" i="11"/>
  <c r="K185" i="22"/>
  <c r="K54" i="22" s="1"/>
  <c r="K134" i="22"/>
  <c r="K33" i="14"/>
  <c r="K34" i="14"/>
  <c r="K33" i="20"/>
  <c r="K34" i="20"/>
  <c r="K34" i="11"/>
  <c r="K33" i="11"/>
  <c r="K181" i="22"/>
  <c r="K50" i="22" s="1"/>
  <c r="K130" i="22"/>
  <c r="K33" i="18"/>
  <c r="K34" i="18"/>
  <c r="K179" i="22"/>
  <c r="K48" i="22" s="1"/>
  <c r="K128" i="22"/>
  <c r="K33" i="22" s="1"/>
  <c r="K33" i="21"/>
  <c r="K34" i="21"/>
  <c r="K35" i="21"/>
  <c r="K36" i="21"/>
  <c r="K38" i="21"/>
  <c r="K37" i="21"/>
  <c r="K180" i="22"/>
  <c r="K49" i="22" s="1"/>
  <c r="K129" i="22"/>
  <c r="K34" i="22" s="1"/>
  <c r="K184" i="22"/>
  <c r="K53" i="22" s="1"/>
  <c r="K133" i="22"/>
  <c r="K182" i="22"/>
  <c r="K51" i="22" s="1"/>
  <c r="K131" i="22"/>
  <c r="K34" i="19"/>
  <c r="K33" i="19"/>
  <c r="K33" i="17"/>
  <c r="K37" i="12"/>
  <c r="K38" i="12"/>
  <c r="K33" i="12"/>
  <c r="K34" i="12"/>
  <c r="K36" i="12"/>
  <c r="K35" i="12"/>
  <c r="K183" i="22"/>
  <c r="K52" i="22" s="1"/>
  <c r="K132" i="22"/>
  <c r="K33" i="10"/>
  <c r="K34" i="10"/>
  <c r="K33" i="23"/>
  <c r="K34" i="23"/>
  <c r="K33" i="15"/>
  <c r="K34" i="15"/>
  <c r="K60" i="14"/>
  <c r="K32" i="14"/>
  <c r="K60" i="20"/>
  <c r="K32" i="20"/>
  <c r="K60" i="11"/>
  <c r="K32" i="11"/>
  <c r="K60" i="18"/>
  <c r="K32" i="18"/>
  <c r="K60" i="21"/>
  <c r="K32" i="21"/>
  <c r="K60" i="19"/>
  <c r="K60" i="17"/>
  <c r="K32" i="17"/>
  <c r="K60" i="12"/>
  <c r="K32" i="12"/>
  <c r="K60" i="10"/>
  <c r="K32" i="10"/>
  <c r="K178" i="22"/>
  <c r="K47" i="22" s="1"/>
  <c r="K127" i="22"/>
  <c r="K32" i="22" s="1"/>
  <c r="K60" i="23"/>
  <c r="K32" i="23"/>
  <c r="K60" i="15"/>
  <c r="K32" i="15"/>
  <c r="M60" i="12"/>
  <c r="Z60" i="12"/>
  <c r="AR60" i="8"/>
  <c r="AI60" i="9"/>
  <c r="Z60" i="10"/>
  <c r="AS71" i="13"/>
  <c r="AS75" i="13"/>
  <c r="AS74" i="13"/>
  <c r="AS73" i="13"/>
  <c r="AS72" i="13"/>
  <c r="Z60" i="14"/>
  <c r="O60" i="15"/>
  <c r="AH60" i="4"/>
  <c r="P60" i="4"/>
  <c r="AJ60" i="2"/>
  <c r="AP60" i="4"/>
  <c r="Y60" i="4"/>
  <c r="AR60" i="2"/>
  <c r="P60" i="2"/>
  <c r="AK60" i="2"/>
  <c r="Z60" i="4"/>
  <c r="AB60" i="2"/>
  <c r="S60" i="2"/>
  <c r="AQ60" i="10"/>
  <c r="R60" i="2"/>
  <c r="AJ60" i="9"/>
  <c r="Q60" i="11"/>
  <c r="R60" i="8"/>
  <c r="Y60" i="11"/>
  <c r="Z60" i="8"/>
  <c r="AQ60" i="9"/>
  <c r="Q60" i="10"/>
  <c r="Y60" i="9"/>
  <c r="Q60" i="8"/>
  <c r="AR60" i="12"/>
  <c r="Q60" i="12"/>
  <c r="Z60" i="9"/>
  <c r="AQ60" i="11"/>
  <c r="AQ60" i="8"/>
  <c r="AP60" i="11"/>
  <c r="AH60" i="10"/>
  <c r="O60" i="11"/>
  <c r="P60" i="9"/>
  <c r="P60" i="8"/>
  <c r="AH60" i="12"/>
  <c r="AH60" i="16"/>
  <c r="BF49" i="6"/>
  <c r="BF53" i="6"/>
  <c r="BF48" i="6"/>
  <c r="BF52" i="6"/>
  <c r="AV48" i="6"/>
  <c r="AV52" i="6"/>
  <c r="AV49" i="6"/>
  <c r="AV53" i="6"/>
  <c r="AT48" i="6"/>
  <c r="AT52" i="6"/>
  <c r="AT49" i="6"/>
  <c r="AT53" i="6"/>
  <c r="AU48" i="6"/>
  <c r="AU52" i="6"/>
  <c r="AU49" i="6"/>
  <c r="AU53" i="6"/>
  <c r="BD48" i="6"/>
  <c r="BD52" i="6"/>
  <c r="BD49" i="6"/>
  <c r="BD53" i="6"/>
  <c r="AW52" i="6"/>
  <c r="AW48" i="6"/>
  <c r="AW53" i="6"/>
  <c r="AW49" i="6"/>
  <c r="AS53" i="6"/>
  <c r="AS49" i="6"/>
  <c r="AS52" i="6"/>
  <c r="AS48" i="6"/>
  <c r="BB48" i="6"/>
  <c r="BB52" i="6"/>
  <c r="BB49" i="6"/>
  <c r="BB53" i="6"/>
  <c r="BC48" i="6"/>
  <c r="BC52" i="6"/>
  <c r="BC49" i="6"/>
  <c r="BC53" i="6"/>
  <c r="BL48" i="6"/>
  <c r="BL52" i="6"/>
  <c r="BL49" i="6"/>
  <c r="BL53" i="6"/>
  <c r="BA49" i="6"/>
  <c r="BA53" i="6"/>
  <c r="BA52" i="6"/>
  <c r="BA48" i="6"/>
  <c r="BJ48" i="6"/>
  <c r="BJ52" i="6"/>
  <c r="BJ49" i="6"/>
  <c r="BJ53" i="6"/>
  <c r="BK48" i="6"/>
  <c r="BK52" i="6"/>
  <c r="BK49" i="6"/>
  <c r="BK53" i="6"/>
  <c r="BE48" i="6"/>
  <c r="BE52" i="6"/>
  <c r="BE49" i="6"/>
  <c r="BE53" i="6"/>
  <c r="AZ49" i="6"/>
  <c r="AZ53" i="6"/>
  <c r="AZ48" i="6"/>
  <c r="AZ52" i="6"/>
  <c r="BI49" i="6"/>
  <c r="BI53" i="6"/>
  <c r="BI48" i="6"/>
  <c r="BI52" i="6"/>
  <c r="AY49" i="6"/>
  <c r="AY53" i="6"/>
  <c r="AY48" i="6"/>
  <c r="AY52" i="6"/>
  <c r="BH49" i="6"/>
  <c r="BH53" i="6"/>
  <c r="BH48" i="6"/>
  <c r="BH52" i="6"/>
  <c r="BG49" i="6"/>
  <c r="BG53" i="6"/>
  <c r="BG48" i="6"/>
  <c r="BG52" i="6"/>
  <c r="AX49" i="6"/>
  <c r="AX53" i="6"/>
  <c r="AX48" i="6"/>
  <c r="AX52" i="6"/>
  <c r="AC47" i="6"/>
  <c r="AC52" i="6"/>
  <c r="U48" i="6"/>
  <c r="W53" i="6"/>
  <c r="W51" i="6"/>
  <c r="W49" i="6"/>
  <c r="W47" i="6"/>
  <c r="V52" i="6"/>
  <c r="V50" i="6"/>
  <c r="V48" i="6"/>
  <c r="AB53" i="6"/>
  <c r="AB51" i="6"/>
  <c r="AB49" i="6"/>
  <c r="AB47" i="6"/>
  <c r="AA52" i="6"/>
  <c r="AA50" i="6"/>
  <c r="AA48" i="6"/>
  <c r="Z53" i="6"/>
  <c r="Z51" i="6"/>
  <c r="Z49" i="6"/>
  <c r="Z47" i="6"/>
  <c r="Y52" i="6"/>
  <c r="Y50" i="6"/>
  <c r="Y48" i="6"/>
  <c r="X53" i="6"/>
  <c r="X51" i="6"/>
  <c r="X49" i="6"/>
  <c r="X47" i="6"/>
  <c r="S54" i="6"/>
  <c r="S60" i="6"/>
  <c r="T54" i="6"/>
  <c r="T60" i="6"/>
  <c r="AC50" i="6"/>
  <c r="T53" i="6"/>
  <c r="T51" i="6"/>
  <c r="T49" i="6"/>
  <c r="T47" i="6"/>
  <c r="S52" i="6"/>
  <c r="S50" i="6"/>
  <c r="S48" i="6"/>
  <c r="R53" i="6"/>
  <c r="R51" i="6"/>
  <c r="R49" i="6"/>
  <c r="R47" i="6"/>
  <c r="Q52" i="6"/>
  <c r="Q50" i="6"/>
  <c r="Q48" i="6"/>
  <c r="P53" i="6"/>
  <c r="P51" i="6"/>
  <c r="P49" i="6"/>
  <c r="P47" i="6"/>
  <c r="N60" i="6"/>
  <c r="R54" i="6"/>
  <c r="R60" i="6"/>
  <c r="AK52" i="6"/>
  <c r="AC48" i="6"/>
  <c r="AK53" i="6"/>
  <c r="AM48" i="6"/>
  <c r="AL53" i="6"/>
  <c r="AL49" i="6"/>
  <c r="AR52" i="6"/>
  <c r="AR48" i="6"/>
  <c r="AQ53" i="6"/>
  <c r="AQ49" i="6"/>
  <c r="AP52" i="6"/>
  <c r="AP48" i="6"/>
  <c r="AO53" i="6"/>
  <c r="AO49" i="6"/>
  <c r="AN48" i="6"/>
  <c r="Q54" i="6"/>
  <c r="Q60" i="6"/>
  <c r="AE52" i="6"/>
  <c r="AE50" i="6"/>
  <c r="AE48" i="6"/>
  <c r="AD53" i="6"/>
  <c r="AD51" i="6"/>
  <c r="AD49" i="6"/>
  <c r="AD47" i="6"/>
  <c r="AJ52" i="6"/>
  <c r="AI53" i="6"/>
  <c r="AI49" i="6"/>
  <c r="AH52" i="6"/>
  <c r="AG49" i="6"/>
  <c r="AF52" i="6"/>
  <c r="AF48" i="6"/>
  <c r="U53" i="6"/>
  <c r="AK48" i="6"/>
  <c r="AK49" i="6"/>
  <c r="W52" i="6"/>
  <c r="W50" i="6"/>
  <c r="W48" i="6"/>
  <c r="V53" i="6"/>
  <c r="V51" i="6"/>
  <c r="V49" i="6"/>
  <c r="V47" i="6"/>
  <c r="AB52" i="6"/>
  <c r="AB50" i="6"/>
  <c r="AB48" i="6"/>
  <c r="AA53" i="6"/>
  <c r="AA51" i="6"/>
  <c r="AA49" i="6"/>
  <c r="AA47" i="6"/>
  <c r="Z52" i="6"/>
  <c r="Z50" i="6"/>
  <c r="Z48" i="6"/>
  <c r="Y53" i="6"/>
  <c r="Y51" i="6"/>
  <c r="Y49" i="6"/>
  <c r="Y47" i="6"/>
  <c r="X52" i="6"/>
  <c r="X50" i="6"/>
  <c r="X48" i="6"/>
  <c r="P54" i="6"/>
  <c r="P60" i="6"/>
  <c r="V54" i="6"/>
  <c r="V60" i="6"/>
  <c r="AC53" i="6"/>
  <c r="U51" i="6"/>
  <c r="T52" i="6"/>
  <c r="T50" i="6"/>
  <c r="T48" i="6"/>
  <c r="S53" i="6"/>
  <c r="S51" i="6"/>
  <c r="S49" i="6"/>
  <c r="S47" i="6"/>
  <c r="R52" i="6"/>
  <c r="R50" i="6"/>
  <c r="R48" i="6"/>
  <c r="Q53" i="6"/>
  <c r="Q51" i="6"/>
  <c r="Q49" i="6"/>
  <c r="Q47" i="6"/>
  <c r="P52" i="6"/>
  <c r="P50" i="6"/>
  <c r="P48" i="6"/>
  <c r="X54" i="6"/>
  <c r="X60" i="6"/>
  <c r="N47" i="6"/>
  <c r="N49" i="6"/>
  <c r="N51" i="6"/>
  <c r="N53" i="6"/>
  <c r="N48" i="6"/>
  <c r="N50" i="6"/>
  <c r="N52" i="6"/>
  <c r="O47" i="6"/>
  <c r="O49" i="6"/>
  <c r="O51" i="6"/>
  <c r="O53" i="6"/>
  <c r="O48" i="6"/>
  <c r="O50" i="6"/>
  <c r="O52" i="6"/>
  <c r="U49" i="6"/>
  <c r="U52" i="6"/>
  <c r="AM53" i="6"/>
  <c r="AM49" i="6"/>
  <c r="AL52" i="6"/>
  <c r="AL48" i="6"/>
  <c r="AR53" i="6"/>
  <c r="AR49" i="6"/>
  <c r="AQ52" i="6"/>
  <c r="AQ48" i="6"/>
  <c r="AP53" i="6"/>
  <c r="AP49" i="6"/>
  <c r="AO52" i="6"/>
  <c r="AO48" i="6"/>
  <c r="AN53" i="6"/>
  <c r="AN49" i="6"/>
  <c r="O54" i="6"/>
  <c r="O60" i="6"/>
  <c r="M47" i="6"/>
  <c r="M49" i="6"/>
  <c r="M51" i="6"/>
  <c r="M53" i="6"/>
  <c r="M48" i="6"/>
  <c r="M50" i="6"/>
  <c r="M52" i="6"/>
  <c r="M54" i="6"/>
  <c r="M60" i="6"/>
  <c r="AC49" i="6"/>
  <c r="U47" i="6"/>
  <c r="U50" i="6"/>
  <c r="AE53" i="6"/>
  <c r="AE49" i="6"/>
  <c r="AD52" i="6"/>
  <c r="AD50" i="6"/>
  <c r="AD48" i="6"/>
  <c r="AJ53" i="6"/>
  <c r="AJ49" i="6"/>
  <c r="AI52" i="6"/>
  <c r="AI48" i="6"/>
  <c r="AH53" i="6"/>
  <c r="AH49" i="6"/>
  <c r="AG52" i="6"/>
  <c r="AG48" i="6"/>
  <c r="AF53" i="6"/>
  <c r="AF49" i="6"/>
  <c r="W54" i="6"/>
  <c r="W60" i="6"/>
  <c r="U54" i="6"/>
  <c r="U60" i="6"/>
  <c r="L60" i="6"/>
  <c r="L54" i="6"/>
  <c r="Z60" i="13"/>
  <c r="L48" i="6"/>
  <c r="L49" i="6"/>
  <c r="L51" i="6"/>
  <c r="L52" i="6"/>
  <c r="L50" i="6"/>
  <c r="L53" i="6"/>
  <c r="X60" i="13"/>
  <c r="L47" i="6"/>
  <c r="AT68" i="5"/>
  <c r="AT132" i="5" s="1"/>
  <c r="AT66" i="5"/>
  <c r="AT130" i="5" s="1"/>
  <c r="AT67" i="5"/>
  <c r="AT131" i="5" s="1"/>
  <c r="AT65" i="5"/>
  <c r="AT129" i="5" s="1"/>
  <c r="Q60" i="13"/>
  <c r="AR58" i="5"/>
  <c r="AS74" i="5"/>
  <c r="AR56" i="5"/>
  <c r="AS72" i="5"/>
  <c r="AS75" i="5"/>
  <c r="AS139" i="5" s="1"/>
  <c r="AS73" i="5"/>
  <c r="AS137" i="5" s="1"/>
  <c r="AS71" i="5"/>
  <c r="AS135" i="5" s="1"/>
  <c r="AB52" i="5"/>
  <c r="T50" i="5"/>
  <c r="AI51" i="5"/>
  <c r="AI49" i="5"/>
  <c r="AP53" i="5"/>
  <c r="AP49" i="5"/>
  <c r="Q52" i="5"/>
  <c r="Q48" i="5"/>
  <c r="X54" i="5"/>
  <c r="X52" i="5"/>
  <c r="X50" i="5"/>
  <c r="AE52" i="5"/>
  <c r="AE50" i="5"/>
  <c r="AE48" i="5"/>
  <c r="AL50" i="5"/>
  <c r="AL48" i="5"/>
  <c r="M53" i="5"/>
  <c r="M51" i="5"/>
  <c r="M49" i="5"/>
  <c r="M47" i="5"/>
  <c r="AK60" i="5"/>
  <c r="AB60" i="5"/>
  <c r="S60" i="5"/>
  <c r="AM60" i="5"/>
  <c r="AJ52" i="5"/>
  <c r="AB50" i="5"/>
  <c r="T48" i="5"/>
  <c r="AA53" i="5"/>
  <c r="AA51" i="5"/>
  <c r="AH53" i="5"/>
  <c r="AH51" i="5"/>
  <c r="AH49" i="5"/>
  <c r="AO51" i="5"/>
  <c r="AO49" i="5"/>
  <c r="P50" i="5"/>
  <c r="P48" i="5"/>
  <c r="W52" i="5"/>
  <c r="W50" i="5"/>
  <c r="W48" i="5"/>
  <c r="AD52" i="5"/>
  <c r="AD48" i="5"/>
  <c r="AK52" i="5"/>
  <c r="AK50" i="5"/>
  <c r="AK48" i="5"/>
  <c r="AL60" i="5"/>
  <c r="AC60" i="5"/>
  <c r="T60" i="5"/>
  <c r="AO60" i="5"/>
  <c r="AE60" i="5"/>
  <c r="AJ53" i="5"/>
  <c r="T53" i="5"/>
  <c r="AR52" i="5"/>
  <c r="AJ50" i="5"/>
  <c r="AB48" i="5"/>
  <c r="S53" i="5"/>
  <c r="S51" i="5"/>
  <c r="S49" i="5"/>
  <c r="Z53" i="5"/>
  <c r="Z51" i="5"/>
  <c r="Z49" i="5"/>
  <c r="AG53" i="5"/>
  <c r="AG51" i="5"/>
  <c r="AG49" i="5"/>
  <c r="AN53" i="5"/>
  <c r="AN51" i="5"/>
  <c r="AN49" i="5"/>
  <c r="O54" i="5"/>
  <c r="O52" i="5"/>
  <c r="O50" i="5"/>
  <c r="O48" i="5"/>
  <c r="V54" i="5"/>
  <c r="V52" i="5"/>
  <c r="V50" i="5"/>
  <c r="V48" i="5"/>
  <c r="AC52" i="5"/>
  <c r="AC48" i="5"/>
  <c r="AD60" i="5"/>
  <c r="U60" i="5"/>
  <c r="AG60" i="5"/>
  <c r="W60" i="5"/>
  <c r="AB49" i="5"/>
  <c r="AJ51" i="5"/>
  <c r="T51" i="5"/>
  <c r="AR50" i="5"/>
  <c r="AJ48" i="5"/>
  <c r="AQ52" i="5"/>
  <c r="AQ48" i="5"/>
  <c r="R53" i="5"/>
  <c r="R51" i="5"/>
  <c r="R49" i="5"/>
  <c r="Y49" i="5"/>
  <c r="AF53" i="5"/>
  <c r="AF49" i="5"/>
  <c r="AM53" i="5"/>
  <c r="AM51" i="5"/>
  <c r="AM49" i="5"/>
  <c r="N54" i="5"/>
  <c r="N52" i="5"/>
  <c r="N50" i="5"/>
  <c r="N48" i="5"/>
  <c r="U54" i="5"/>
  <c r="U52" i="5"/>
  <c r="U50" i="5"/>
  <c r="U48" i="5"/>
  <c r="V60" i="5"/>
  <c r="M60" i="5"/>
  <c r="AP60" i="5"/>
  <c r="Y60" i="5"/>
  <c r="O60" i="5"/>
  <c r="AB53" i="5"/>
  <c r="AR51" i="5"/>
  <c r="AJ49" i="5"/>
  <c r="T49" i="5"/>
  <c r="AI52" i="5"/>
  <c r="AI50" i="5"/>
  <c r="AI48" i="5"/>
  <c r="AP52" i="5"/>
  <c r="AP50" i="5"/>
  <c r="AP48" i="5"/>
  <c r="Q53" i="5"/>
  <c r="Q51" i="5"/>
  <c r="Q49" i="5"/>
  <c r="X53" i="5"/>
  <c r="X51" i="5"/>
  <c r="X49" i="5"/>
  <c r="AE53" i="5"/>
  <c r="AE51" i="5"/>
  <c r="AE49" i="5"/>
  <c r="AL53" i="5"/>
  <c r="AL49" i="5"/>
  <c r="M54" i="5"/>
  <c r="M52" i="5"/>
  <c r="M50" i="5"/>
  <c r="M48" i="5"/>
  <c r="AF60" i="5"/>
  <c r="N60" i="5"/>
  <c r="AH60" i="5"/>
  <c r="Q60" i="5"/>
  <c r="AA52" i="5"/>
  <c r="AA50" i="5"/>
  <c r="AA48" i="5"/>
  <c r="AH52" i="5"/>
  <c r="AH50" i="5"/>
  <c r="AH48" i="5"/>
  <c r="AO52" i="5"/>
  <c r="AO50" i="5"/>
  <c r="AO48" i="5"/>
  <c r="P53" i="5"/>
  <c r="P51" i="5"/>
  <c r="P49" i="5"/>
  <c r="P47" i="5"/>
  <c r="W53" i="5"/>
  <c r="W51" i="5"/>
  <c r="W49" i="5"/>
  <c r="AD53" i="5"/>
  <c r="AD51" i="5"/>
  <c r="AD49" i="5"/>
  <c r="AK53" i="5"/>
  <c r="AK51" i="5"/>
  <c r="AK49" i="5"/>
  <c r="X60" i="5"/>
  <c r="AQ60" i="5"/>
  <c r="Z60" i="5"/>
  <c r="T54" i="5"/>
  <c r="S54" i="5"/>
  <c r="S52" i="5"/>
  <c r="S50" i="5"/>
  <c r="S48" i="5"/>
  <c r="Z52" i="5"/>
  <c r="Z50" i="5"/>
  <c r="Z48" i="5"/>
  <c r="AG52" i="5"/>
  <c r="AG50" i="5"/>
  <c r="AG48" i="5"/>
  <c r="AN52" i="5"/>
  <c r="AN50" i="5"/>
  <c r="AN48" i="5"/>
  <c r="O53" i="5"/>
  <c r="O51" i="5"/>
  <c r="O49" i="5"/>
  <c r="V53" i="5"/>
  <c r="V51" i="5"/>
  <c r="V49" i="5"/>
  <c r="AC53" i="5"/>
  <c r="AC49" i="5"/>
  <c r="R60" i="5"/>
  <c r="AB51" i="5"/>
  <c r="T52" i="5"/>
  <c r="AQ53" i="5"/>
  <c r="AQ51" i="5"/>
  <c r="AQ49" i="5"/>
  <c r="R54" i="5"/>
  <c r="R52" i="5"/>
  <c r="R50" i="5"/>
  <c r="R48" i="5"/>
  <c r="Y54" i="5"/>
  <c r="Y52" i="5"/>
  <c r="Y50" i="5"/>
  <c r="Y48" i="5"/>
  <c r="AF52" i="5"/>
  <c r="AF50" i="5"/>
  <c r="AF48" i="5"/>
  <c r="AM52" i="5"/>
  <c r="AM50" i="5"/>
  <c r="AM48" i="5"/>
  <c r="N53" i="5"/>
  <c r="N51" i="5"/>
  <c r="N49" i="5"/>
  <c r="N47" i="5"/>
  <c r="U53" i="5"/>
  <c r="U51" i="5"/>
  <c r="U49" i="5"/>
  <c r="P60" i="5"/>
  <c r="AJ60" i="5"/>
  <c r="AA60" i="5"/>
  <c r="L51" i="5"/>
  <c r="L60" i="5"/>
  <c r="L50" i="5"/>
  <c r="L49" i="5"/>
  <c r="L48" i="5"/>
  <c r="L52" i="5"/>
  <c r="L53" i="5"/>
  <c r="L47" i="5"/>
  <c r="AS69" i="13"/>
  <c r="AR37" i="13"/>
  <c r="AS68" i="13"/>
  <c r="AR36" i="13"/>
  <c r="AS67" i="13"/>
  <c r="AS66" i="13"/>
  <c r="AR34" i="13"/>
  <c r="AS65" i="13"/>
  <c r="AS70" i="13"/>
  <c r="AS76" i="13"/>
  <c r="AS64" i="13"/>
  <c r="AS63" i="13"/>
  <c r="AS127" i="13" s="1"/>
  <c r="AQ58" i="13"/>
  <c r="AO58" i="13"/>
  <c r="AN59" i="13"/>
  <c r="AM59" i="13"/>
  <c r="AO59" i="13"/>
  <c r="AN58" i="13"/>
  <c r="AR59" i="13"/>
  <c r="AQ45" i="16"/>
  <c r="AR76" i="16"/>
  <c r="AR75" i="16"/>
  <c r="AR139" i="16" s="1"/>
  <c r="AR73" i="16"/>
  <c r="AR137" i="16" s="1"/>
  <c r="AR74" i="16"/>
  <c r="AR138" i="16" s="1"/>
  <c r="AR72" i="16"/>
  <c r="AR136" i="16" s="1"/>
  <c r="AR70" i="16"/>
  <c r="AR134" i="16" s="1"/>
  <c r="AB60" i="15"/>
  <c r="AE60" i="15"/>
  <c r="AI60" i="17"/>
  <c r="AA60" i="15"/>
  <c r="AR60" i="9"/>
  <c r="AF60" i="4"/>
  <c r="W60" i="4"/>
  <c r="X60" i="12"/>
  <c r="AG60" i="13"/>
  <c r="AS70" i="22"/>
  <c r="AS185" i="22" s="1"/>
  <c r="AS76" i="22"/>
  <c r="AS191" i="22" s="1"/>
  <c r="AI59" i="22"/>
  <c r="AA58" i="22"/>
  <c r="AA49" i="22"/>
  <c r="AI47" i="22"/>
  <c r="AP34" i="22"/>
  <c r="AP47" i="22"/>
  <c r="AH47" i="22"/>
  <c r="Z47" i="22"/>
  <c r="R47" i="22"/>
  <c r="Q56" i="22"/>
  <c r="Q48" i="22"/>
  <c r="AG47" i="22"/>
  <c r="P53" i="22"/>
  <c r="X48" i="22"/>
  <c r="AN47" i="22"/>
  <c r="X32" i="22"/>
  <c r="O58" i="22"/>
  <c r="W53" i="22"/>
  <c r="AM52" i="22"/>
  <c r="AE47" i="22"/>
  <c r="W47" i="22"/>
  <c r="O47" i="22"/>
  <c r="N55" i="22"/>
  <c r="AD53" i="22"/>
  <c r="V33" i="22"/>
  <c r="AL32" i="22"/>
  <c r="V47" i="22"/>
  <c r="M59" i="22"/>
  <c r="AC58" i="22"/>
  <c r="M58" i="22"/>
  <c r="M57" i="22"/>
  <c r="M56" i="22"/>
  <c r="M55" i="22"/>
  <c r="AC50" i="22"/>
  <c r="U47" i="22"/>
  <c r="AR59" i="22"/>
  <c r="AR58" i="22"/>
  <c r="AR57" i="22"/>
  <c r="AR53" i="22"/>
  <c r="AR52" i="22"/>
  <c r="AR51" i="22"/>
  <c r="AR50" i="22"/>
  <c r="AR49" i="22"/>
  <c r="AR48" i="22"/>
  <c r="AR47" i="22"/>
  <c r="AJ47" i="22"/>
  <c r="AB47" i="22"/>
  <c r="L48" i="22"/>
  <c r="L49" i="22"/>
  <c r="L50" i="22"/>
  <c r="O60" i="17"/>
  <c r="U60" i="17"/>
  <c r="S60" i="13"/>
  <c r="AN60" i="12"/>
  <c r="AO60" i="14"/>
  <c r="AL60" i="8"/>
  <c r="AF60" i="11"/>
  <c r="AD60" i="4"/>
  <c r="V60" i="16"/>
  <c r="AM60" i="17"/>
  <c r="AE60" i="16"/>
  <c r="N47" i="22"/>
  <c r="AO60" i="2"/>
  <c r="AP60" i="8"/>
  <c r="O60" i="12"/>
  <c r="Z60" i="11"/>
  <c r="AO60" i="11"/>
  <c r="M60" i="11"/>
  <c r="W45" i="5"/>
  <c r="U45" i="5"/>
  <c r="AO60" i="9"/>
  <c r="AR60" i="14"/>
  <c r="AF60" i="9"/>
  <c r="W60" i="9"/>
  <c r="N60" i="9"/>
  <c r="N60" i="4"/>
  <c r="AG60" i="10"/>
  <c r="AD45" i="5"/>
  <c r="AM60" i="14"/>
  <c r="N60" i="2"/>
  <c r="V60" i="11"/>
  <c r="N60" i="14"/>
  <c r="U60" i="13"/>
  <c r="L60" i="10"/>
  <c r="N60" i="10"/>
  <c r="U60" i="4"/>
  <c r="T60" i="15"/>
  <c r="X60" i="10"/>
  <c r="V60" i="8"/>
  <c r="W60" i="13"/>
  <c r="AE60" i="11"/>
  <c r="L45" i="5"/>
  <c r="AG45" i="5"/>
  <c r="M60" i="15"/>
  <c r="X60" i="15"/>
  <c r="S118" i="1"/>
  <c r="S41" i="1" s="1"/>
  <c r="AQ60" i="16"/>
  <c r="AJ60" i="18"/>
  <c r="O45" i="5"/>
  <c r="AQ60" i="2"/>
  <c r="AQ60" i="17"/>
  <c r="N60" i="11"/>
  <c r="AA60" i="14"/>
  <c r="AG60" i="11"/>
  <c r="O60" i="2"/>
  <c r="P60" i="12"/>
  <c r="N60" i="18"/>
  <c r="AH60" i="18"/>
  <c r="AM60" i="19"/>
  <c r="Q60" i="16"/>
  <c r="S45" i="5"/>
  <c r="AG60" i="14"/>
  <c r="AB60" i="13"/>
  <c r="AQ60" i="15"/>
  <c r="X60" i="17"/>
  <c r="AM60" i="9"/>
  <c r="V60" i="12"/>
  <c r="T60" i="11"/>
  <c r="AC60" i="11"/>
  <c r="AD60" i="14"/>
  <c r="AD60" i="9"/>
  <c r="L60" i="17"/>
  <c r="AF60" i="16"/>
  <c r="AM45" i="5"/>
  <c r="U60" i="9"/>
  <c r="AN60" i="15"/>
  <c r="AM60" i="2"/>
  <c r="AG60" i="17"/>
  <c r="T60" i="8"/>
  <c r="AB45" i="5"/>
  <c r="T60" i="14"/>
  <c r="AE60" i="12"/>
  <c r="AM60" i="4"/>
  <c r="AA60" i="4"/>
  <c r="AK60" i="13"/>
  <c r="L60" i="15"/>
  <c r="Z60" i="15"/>
  <c r="AG60" i="15"/>
  <c r="AN60" i="10"/>
  <c r="AL60" i="11"/>
  <c r="AN60" i="4"/>
  <c r="L60" i="18"/>
  <c r="Y60" i="16"/>
  <c r="AE60" i="21"/>
  <c r="AP60" i="21"/>
  <c r="AG60" i="21"/>
  <c r="O60" i="19"/>
  <c r="AN60" i="21"/>
  <c r="M60" i="21"/>
  <c r="AE60" i="14"/>
  <c r="U60" i="16"/>
  <c r="V45" i="5"/>
  <c r="M45" i="5"/>
  <c r="Y60" i="10"/>
  <c r="AG60" i="2"/>
  <c r="AG60" i="9"/>
  <c r="L60" i="9"/>
  <c r="S60" i="15"/>
  <c r="Z60" i="17"/>
  <c r="AQ60" i="18"/>
  <c r="X60" i="9"/>
  <c r="AP60" i="10"/>
  <c r="AC60" i="10"/>
  <c r="AL60" i="16"/>
  <c r="P60" i="11"/>
  <c r="AC60" i="14"/>
  <c r="O60" i="9"/>
  <c r="M60" i="4"/>
  <c r="AO60" i="15"/>
  <c r="M60" i="10"/>
  <c r="Y60" i="8"/>
  <c r="O60" i="4"/>
  <c r="N60" i="15"/>
  <c r="Z60" i="18"/>
  <c r="R60" i="16"/>
  <c r="W60" i="11"/>
  <c r="AP60" i="14"/>
  <c r="AL60" i="15"/>
  <c r="P60" i="10"/>
  <c r="W60" i="8"/>
  <c r="S60" i="12"/>
  <c r="Z60" i="20"/>
  <c r="AG60" i="16"/>
  <c r="AP45" i="5"/>
  <c r="Y45" i="5"/>
  <c r="T60" i="10"/>
  <c r="AN60" i="8"/>
  <c r="AE60" i="10"/>
  <c r="M60" i="17"/>
  <c r="X60" i="18"/>
  <c r="AB60" i="20"/>
  <c r="S60" i="21"/>
  <c r="AJ60" i="20"/>
  <c r="AD60" i="19"/>
  <c r="AA60" i="18"/>
  <c r="AI60" i="19"/>
  <c r="U60" i="19"/>
  <c r="AM60" i="20"/>
  <c r="AB60" i="21"/>
  <c r="J191" i="13"/>
  <c r="J60" i="13" s="1"/>
  <c r="G60" i="21"/>
  <c r="AF60" i="18"/>
  <c r="AR60" i="20"/>
  <c r="AA60" i="21"/>
  <c r="Q60" i="23"/>
  <c r="I60" i="14"/>
  <c r="H60" i="9"/>
  <c r="T60" i="19"/>
  <c r="AL60" i="19"/>
  <c r="AJ60" i="21"/>
  <c r="AC60" i="19"/>
  <c r="R60" i="18"/>
  <c r="R60" i="19"/>
  <c r="AL60" i="17"/>
  <c r="AD60" i="20"/>
  <c r="R60" i="17"/>
  <c r="AI60" i="20"/>
  <c r="AR60" i="17"/>
  <c r="R60" i="20"/>
  <c r="J60" i="15"/>
  <c r="E60" i="21"/>
  <c r="H191" i="13"/>
  <c r="H60" i="13" s="1"/>
  <c r="AN60" i="23"/>
  <c r="S60" i="23"/>
  <c r="H60" i="4"/>
  <c r="W60" i="21"/>
  <c r="M60" i="9"/>
  <c r="R60" i="9"/>
  <c r="AC60" i="4"/>
  <c r="V60" i="10"/>
  <c r="AP60" i="17"/>
  <c r="AD60" i="8"/>
  <c r="U60" i="8"/>
  <c r="L60" i="8"/>
  <c r="AE60" i="23"/>
  <c r="N60" i="23"/>
  <c r="U60" i="12"/>
  <c r="AN60" i="16"/>
  <c r="AK60" i="16"/>
  <c r="AE45" i="5"/>
  <c r="J60" i="9"/>
  <c r="L60" i="4"/>
  <c r="T60" i="13"/>
  <c r="P60" i="13"/>
  <c r="I60" i="2"/>
  <c r="AP60" i="20"/>
  <c r="M60" i="20"/>
  <c r="T60" i="16"/>
  <c r="AO45" i="5"/>
  <c r="AF60" i="21"/>
  <c r="AE60" i="4"/>
  <c r="P60" i="17"/>
  <c r="AH60" i="23"/>
  <c r="N60" i="12"/>
  <c r="H60" i="14"/>
  <c r="AD60" i="15"/>
  <c r="H60" i="15"/>
  <c r="O60" i="10"/>
  <c r="AP60" i="18"/>
  <c r="Y60" i="20"/>
  <c r="T45" i="5"/>
  <c r="AN60" i="9"/>
  <c r="D191" i="13"/>
  <c r="D60" i="13" s="1"/>
  <c r="AI60" i="15"/>
  <c r="R60" i="15"/>
  <c r="AF60" i="10"/>
  <c r="AE60" i="2"/>
  <c r="V60" i="2"/>
  <c r="W60" i="12"/>
  <c r="AL45" i="5"/>
  <c r="N60" i="21"/>
  <c r="AE60" i="9"/>
  <c r="AR60" i="19"/>
  <c r="AE60" i="13"/>
  <c r="Y60" i="17"/>
  <c r="V60" i="18"/>
  <c r="P60" i="20"/>
  <c r="AJ60" i="16"/>
  <c r="AC45" i="5"/>
  <c r="V60" i="14"/>
  <c r="L60" i="14"/>
  <c r="V60" i="9"/>
  <c r="AJ60" i="15"/>
  <c r="W60" i="15"/>
  <c r="AO60" i="10"/>
  <c r="AE60" i="18"/>
  <c r="AF60" i="12"/>
  <c r="O60" i="16"/>
  <c r="AA60" i="23"/>
  <c r="AJ60" i="23"/>
  <c r="AH60" i="2"/>
  <c r="E191" i="5"/>
  <c r="E60" i="5" s="1"/>
  <c r="E60" i="15"/>
  <c r="V60" i="13"/>
  <c r="E60" i="19"/>
  <c r="G60" i="17"/>
  <c r="S60" i="14"/>
  <c r="AC60" i="15"/>
  <c r="AB60" i="12"/>
  <c r="AE60" i="20"/>
  <c r="AA60" i="11"/>
  <c r="AF60" i="15"/>
  <c r="AJ60" i="11"/>
  <c r="AK60" i="9"/>
  <c r="R60" i="12"/>
  <c r="AI60" i="13"/>
  <c r="AP60" i="15"/>
  <c r="AI60" i="10"/>
  <c r="AM60" i="10"/>
  <c r="P60" i="14"/>
  <c r="AR60" i="10"/>
  <c r="R60" i="10"/>
  <c r="AN60" i="17"/>
  <c r="AE60" i="17"/>
  <c r="AA60" i="12"/>
  <c r="R60" i="14"/>
  <c r="AB60" i="9"/>
  <c r="AA60" i="9"/>
  <c r="D191" i="16"/>
  <c r="D60" i="16" s="1"/>
  <c r="G191" i="5"/>
  <c r="G60" i="5" s="1"/>
  <c r="AO60" i="18"/>
  <c r="L60" i="16"/>
  <c r="AA60" i="16"/>
  <c r="Y60" i="21"/>
  <c r="X60" i="21"/>
  <c r="AQ60" i="23"/>
  <c r="Z60" i="21"/>
  <c r="F60" i="14"/>
  <c r="AJ60" i="19"/>
  <c r="Q60" i="18"/>
  <c r="Z60" i="16"/>
  <c r="AC60" i="16"/>
  <c r="Q60" i="19"/>
  <c r="W60" i="23"/>
  <c r="AH60" i="17"/>
  <c r="Q60" i="17"/>
  <c r="AQ60" i="21"/>
  <c r="AR60" i="23"/>
  <c r="P60" i="18"/>
  <c r="AB60" i="16"/>
  <c r="AT23" i="6"/>
  <c r="W60" i="20"/>
  <c r="J191" i="16"/>
  <c r="J60" i="16" s="1"/>
  <c r="J60" i="18"/>
  <c r="T45" i="23"/>
  <c r="T60" i="23"/>
  <c r="E60" i="20"/>
  <c r="AC60" i="23"/>
  <c r="AL45" i="23"/>
  <c r="L60" i="23"/>
  <c r="AL60" i="21"/>
  <c r="AE45" i="19"/>
  <c r="AB45" i="17"/>
  <c r="AB60" i="17"/>
  <c r="H60" i="11"/>
  <c r="I191" i="22"/>
  <c r="I60" i="22" s="1"/>
  <c r="J60" i="23"/>
  <c r="H60" i="7"/>
  <c r="AN60" i="18"/>
  <c r="AI45" i="21"/>
  <c r="Q45" i="21"/>
  <c r="Z60" i="19"/>
  <c r="AI45" i="23"/>
  <c r="R45" i="21"/>
  <c r="AK60" i="19"/>
  <c r="AQ60" i="20"/>
  <c r="AB45" i="19"/>
  <c r="O60" i="18"/>
  <c r="P60" i="21"/>
  <c r="P45" i="21"/>
  <c r="AN45" i="18"/>
  <c r="O45" i="18"/>
  <c r="AQ45" i="20"/>
  <c r="Z45" i="19"/>
  <c r="AK45" i="19"/>
  <c r="R60" i="23"/>
  <c r="Z45" i="20"/>
  <c r="AR45" i="21"/>
  <c r="AB60" i="19"/>
  <c r="R45" i="23"/>
  <c r="V60" i="19"/>
  <c r="AC45" i="21"/>
  <c r="AQ60" i="19"/>
  <c r="AB60" i="18"/>
  <c r="AE60" i="19"/>
  <c r="AQ45" i="19"/>
  <c r="Y45" i="23"/>
  <c r="X45" i="20"/>
  <c r="U45" i="20"/>
  <c r="AP45" i="23"/>
  <c r="L45" i="20"/>
  <c r="O45" i="20"/>
  <c r="V45" i="23"/>
  <c r="P45" i="23"/>
  <c r="AK45" i="18"/>
  <c r="AN60" i="20"/>
  <c r="S45" i="20"/>
  <c r="N60" i="20"/>
  <c r="F191" i="16"/>
  <c r="F60" i="16" s="1"/>
  <c r="N45" i="16"/>
  <c r="F60" i="19"/>
  <c r="AN45" i="19"/>
  <c r="M45" i="19"/>
  <c r="G191" i="13"/>
  <c r="G60" i="13" s="1"/>
  <c r="V60" i="17"/>
  <c r="AO60" i="23"/>
  <c r="AL60" i="12"/>
  <c r="AB45" i="20"/>
  <c r="AN45" i="20"/>
  <c r="F60" i="20"/>
  <c r="AK45" i="20"/>
  <c r="AH60" i="11"/>
  <c r="AR45" i="5"/>
  <c r="J60" i="21"/>
  <c r="E60" i="2"/>
  <c r="J60" i="17"/>
  <c r="S45" i="18"/>
  <c r="X45" i="16"/>
  <c r="AE45" i="20"/>
  <c r="I60" i="11"/>
  <c r="AL45" i="21"/>
  <c r="AP45" i="15"/>
  <c r="Y60" i="15"/>
  <c r="AK60" i="17"/>
  <c r="AO45" i="23"/>
  <c r="AB45" i="18"/>
  <c r="G60" i="18"/>
  <c r="AB45" i="12"/>
  <c r="I60" i="7"/>
  <c r="AK60" i="20"/>
  <c r="T60" i="21"/>
  <c r="G60" i="9"/>
  <c r="M60" i="19"/>
  <c r="AK45" i="17"/>
  <c r="G60" i="8"/>
  <c r="AC45" i="23"/>
  <c r="G60" i="23"/>
  <c r="AL60" i="23"/>
  <c r="AF45" i="23"/>
  <c r="W45" i="23"/>
  <c r="S60" i="18"/>
  <c r="AQ60" i="12"/>
  <c r="AH45" i="20"/>
  <c r="S60" i="20"/>
  <c r="AH45" i="11"/>
  <c r="G60" i="4"/>
  <c r="I60" i="15"/>
  <c r="AF60" i="23"/>
  <c r="G60" i="12"/>
  <c r="N45" i="20"/>
  <c r="AM45" i="16"/>
  <c r="S45" i="16"/>
  <c r="AM60" i="21"/>
  <c r="F60" i="9"/>
  <c r="AF45" i="19"/>
  <c r="W45" i="19"/>
  <c r="N45" i="19"/>
  <c r="H191" i="22"/>
  <c r="H60" i="22" s="1"/>
  <c r="AJ60" i="10"/>
  <c r="AA60" i="10"/>
  <c r="W45" i="17"/>
  <c r="N45" i="17"/>
  <c r="I60" i="17"/>
  <c r="AK60" i="8"/>
  <c r="AB60" i="8"/>
  <c r="U60" i="23"/>
  <c r="L45" i="23"/>
  <c r="AM60" i="23"/>
  <c r="U45" i="23"/>
  <c r="T60" i="18"/>
  <c r="AL45" i="18"/>
  <c r="AC45" i="18"/>
  <c r="T60" i="12"/>
  <c r="AC60" i="12"/>
  <c r="AL45" i="20"/>
  <c r="AO60" i="20"/>
  <c r="L45" i="16"/>
  <c r="F191" i="5"/>
  <c r="F60" i="5" s="1"/>
  <c r="J191" i="6"/>
  <c r="J60" i="6" s="1"/>
  <c r="J60" i="14"/>
  <c r="AL45" i="9"/>
  <c r="V45" i="13"/>
  <c r="F191" i="13"/>
  <c r="F60" i="13" s="1"/>
  <c r="AK60" i="10"/>
  <c r="AF45" i="17"/>
  <c r="AB45" i="8"/>
  <c r="T45" i="20"/>
  <c r="AC45" i="20"/>
  <c r="AL60" i="14"/>
  <c r="AB45" i="14"/>
  <c r="AC60" i="9"/>
  <c r="S60" i="9"/>
  <c r="AB45" i="4"/>
  <c r="AL60" i="4"/>
  <c r="N60" i="19"/>
  <c r="Q45" i="15"/>
  <c r="AL60" i="10"/>
  <c r="AO45" i="17"/>
  <c r="AM45" i="23"/>
  <c r="AO45" i="20"/>
  <c r="I60" i="21"/>
  <c r="AD45" i="21"/>
  <c r="U45" i="21"/>
  <c r="AF60" i="19"/>
  <c r="AJ60" i="13"/>
  <c r="AH60" i="15"/>
  <c r="U60" i="10"/>
  <c r="T45" i="17"/>
  <c r="I60" i="18"/>
  <c r="AC45" i="12"/>
  <c r="W45" i="20"/>
  <c r="AI45" i="16"/>
  <c r="AB60" i="11"/>
  <c r="S60" i="11"/>
  <c r="AK60" i="11"/>
  <c r="AA45" i="5"/>
  <c r="AM45" i="21"/>
  <c r="Y45" i="14"/>
  <c r="AH45" i="9"/>
  <c r="AC45" i="9"/>
  <c r="R45" i="4"/>
  <c r="AH45" i="15"/>
  <c r="V45" i="15"/>
  <c r="Q60" i="15"/>
  <c r="AK45" i="10"/>
  <c r="AJ45" i="10"/>
  <c r="AA45" i="10"/>
  <c r="AC60" i="2"/>
  <c r="AL60" i="2"/>
  <c r="AH45" i="2"/>
  <c r="AF60" i="17"/>
  <c r="AO60" i="17"/>
  <c r="AC60" i="17"/>
  <c r="AD45" i="23"/>
  <c r="AD45" i="12"/>
  <c r="T45" i="12"/>
  <c r="F60" i="12"/>
  <c r="AF45" i="20"/>
  <c r="AL60" i="20"/>
  <c r="AC60" i="20"/>
  <c r="AP60" i="16"/>
  <c r="AA45" i="16"/>
  <c r="AO45" i="21"/>
  <c r="AB60" i="14"/>
  <c r="AL45" i="14"/>
  <c r="T45" i="9"/>
  <c r="S45" i="9"/>
  <c r="AO45" i="19"/>
  <c r="AL60" i="13"/>
  <c r="AL45" i="10"/>
  <c r="AC45" i="17"/>
  <c r="S45" i="8"/>
  <c r="F60" i="8"/>
  <c r="AG60" i="23"/>
  <c r="X45" i="23"/>
  <c r="AO45" i="18"/>
  <c r="AF60" i="20"/>
  <c r="AP45" i="16"/>
  <c r="AJ45" i="5"/>
  <c r="Y60" i="14"/>
  <c r="F60" i="4"/>
  <c r="U45" i="10"/>
  <c r="X60" i="23"/>
  <c r="AL60" i="18"/>
  <c r="T60" i="20"/>
  <c r="AI60" i="16"/>
  <c r="AK45" i="11"/>
  <c r="P45" i="5"/>
  <c r="AP60" i="22"/>
  <c r="AN60" i="13"/>
  <c r="AN45" i="13"/>
  <c r="AQ60" i="13"/>
  <c r="AQ45" i="13"/>
  <c r="AP60" i="13"/>
  <c r="AP45" i="13"/>
  <c r="AO45" i="13"/>
  <c r="AM60" i="13"/>
  <c r="AM45" i="13"/>
  <c r="E60" i="17"/>
  <c r="J60" i="12"/>
  <c r="G191" i="16"/>
  <c r="G60" i="16" s="1"/>
  <c r="I60" i="19"/>
  <c r="F60" i="2"/>
  <c r="J60" i="8"/>
  <c r="E60" i="23"/>
  <c r="H60" i="23"/>
  <c r="J60" i="4"/>
  <c r="G60" i="2"/>
  <c r="H60" i="8"/>
  <c r="F60" i="7"/>
  <c r="G60" i="19"/>
  <c r="E60" i="18"/>
  <c r="F191" i="6"/>
  <c r="F60" i="6" s="1"/>
  <c r="J60" i="7"/>
  <c r="I60" i="20"/>
  <c r="H191" i="5"/>
  <c r="H60" i="5" s="1"/>
  <c r="F191" i="22"/>
  <c r="F60" i="22" s="1"/>
  <c r="F60" i="15"/>
  <c r="H60" i="12"/>
  <c r="V60" i="20"/>
  <c r="E191" i="13"/>
  <c r="E60" i="13" s="1"/>
  <c r="M60" i="23"/>
  <c r="I191" i="6"/>
  <c r="I60" i="6" s="1"/>
  <c r="D191" i="22"/>
  <c r="D60" i="22" s="1"/>
  <c r="E60" i="8"/>
  <c r="AP60" i="23"/>
  <c r="H60" i="18"/>
  <c r="D191" i="6"/>
  <c r="D60" i="6" s="1"/>
  <c r="H60" i="21"/>
  <c r="E60" i="4"/>
  <c r="H60" i="17"/>
  <c r="Y60" i="23"/>
  <c r="P60" i="23"/>
  <c r="AO60" i="21"/>
  <c r="E60" i="9"/>
  <c r="O60" i="23"/>
  <c r="E60" i="12"/>
  <c r="J60" i="19"/>
  <c r="V60" i="23"/>
  <c r="J60" i="20"/>
  <c r="E191" i="16"/>
  <c r="E60" i="16" s="1"/>
  <c r="G60" i="20"/>
  <c r="AP60" i="19"/>
  <c r="P60" i="15"/>
  <c r="U60" i="15"/>
  <c r="T60" i="17"/>
  <c r="H191" i="16"/>
  <c r="H60" i="16" s="1"/>
  <c r="R60" i="11"/>
  <c r="F60" i="21"/>
  <c r="AH60" i="9"/>
  <c r="T60" i="9"/>
  <c r="H60" i="19"/>
  <c r="AD60" i="10"/>
  <c r="F60" i="17"/>
  <c r="Z60" i="23"/>
  <c r="AD60" i="18"/>
  <c r="AG60" i="12"/>
  <c r="Q60" i="20"/>
  <c r="P60" i="16"/>
  <c r="X60" i="16"/>
  <c r="AO60" i="16"/>
  <c r="AM60" i="16"/>
  <c r="AR60" i="21"/>
  <c r="AI60" i="21"/>
  <c r="AG60" i="4"/>
  <c r="S60" i="19"/>
  <c r="Y60" i="13"/>
  <c r="G191" i="22"/>
  <c r="G60" i="22" s="1"/>
  <c r="AR60" i="15"/>
  <c r="G60" i="15"/>
  <c r="AI60" i="12"/>
  <c r="AH60" i="20"/>
  <c r="U60" i="20"/>
  <c r="M60" i="16"/>
  <c r="AM60" i="11"/>
  <c r="AD60" i="11"/>
  <c r="U60" i="11"/>
  <c r="R60" i="21"/>
  <c r="AQ60" i="14"/>
  <c r="AH60" i="14"/>
  <c r="W60" i="14"/>
  <c r="W60" i="19"/>
  <c r="Y60" i="19"/>
  <c r="AD60" i="13"/>
  <c r="J60" i="2"/>
  <c r="AF60" i="2"/>
  <c r="AJ60" i="17"/>
  <c r="W60" i="17"/>
  <c r="I60" i="23"/>
  <c r="AK60" i="18"/>
  <c r="I60" i="12"/>
  <c r="X60" i="20"/>
  <c r="AF60" i="14"/>
  <c r="E60" i="14"/>
  <c r="I60" i="9"/>
  <c r="I191" i="13"/>
  <c r="I60" i="13" s="1"/>
  <c r="O60" i="13"/>
  <c r="W60" i="2"/>
  <c r="N60" i="17"/>
  <c r="AJ60" i="8"/>
  <c r="AA60" i="8"/>
  <c r="I60" i="8"/>
  <c r="AM60" i="18"/>
  <c r="H60" i="20"/>
  <c r="N60" i="16"/>
  <c r="I191" i="16"/>
  <c r="I60" i="16" s="1"/>
  <c r="E60" i="11"/>
  <c r="G60" i="14"/>
  <c r="I60" i="4"/>
  <c r="E191" i="22"/>
  <c r="E60" i="22" s="1"/>
  <c r="AK60" i="15"/>
  <c r="AD60" i="17"/>
  <c r="AA60" i="17"/>
  <c r="F60" i="23"/>
  <c r="F60" i="18"/>
  <c r="AG60" i="18"/>
  <c r="U60" i="18"/>
  <c r="G60" i="7"/>
  <c r="E60" i="7"/>
  <c r="O60" i="20"/>
  <c r="S60" i="16"/>
  <c r="F60" i="11"/>
  <c r="Q60" i="21"/>
  <c r="AL60" i="9"/>
  <c r="P60" i="19"/>
  <c r="AM60" i="15"/>
  <c r="AB60" i="10"/>
  <c r="S60" i="10"/>
  <c r="H60" i="2"/>
  <c r="AG60" i="20"/>
  <c r="AD60" i="16"/>
  <c r="G60" i="11"/>
  <c r="S58" i="21"/>
  <c r="S55" i="21"/>
  <c r="S59" i="21"/>
  <c r="AC58" i="21"/>
  <c r="AC55" i="21"/>
  <c r="AC59" i="21"/>
  <c r="AC57" i="21"/>
  <c r="AB56" i="14"/>
  <c r="AB55" i="14"/>
  <c r="AB59" i="14"/>
  <c r="AB57" i="14"/>
  <c r="AJ56" i="14"/>
  <c r="AJ58" i="14"/>
  <c r="AJ55" i="14"/>
  <c r="AJ59" i="14"/>
  <c r="AJ57" i="14"/>
  <c r="AO55" i="14"/>
  <c r="AO57" i="14"/>
  <c r="AO58" i="14"/>
  <c r="AO56" i="14"/>
  <c r="AO59" i="14"/>
  <c r="O56" i="9"/>
  <c r="O59" i="9"/>
  <c r="O57" i="9"/>
  <c r="O58" i="9"/>
  <c r="AD55" i="9"/>
  <c r="AD59" i="9"/>
  <c r="AD58" i="9"/>
  <c r="AD56" i="9"/>
  <c r="AD57" i="9"/>
  <c r="AB57" i="4"/>
  <c r="AB59" i="4"/>
  <c r="AB58" i="4"/>
  <c r="AB55" i="4"/>
  <c r="T56" i="4"/>
  <c r="T58" i="4"/>
  <c r="AH59" i="4"/>
  <c r="AH56" i="4"/>
  <c r="AH57" i="4"/>
  <c r="Y59" i="4"/>
  <c r="Y56" i="4"/>
  <c r="Y58" i="4"/>
  <c r="Y55" i="4"/>
  <c r="Y57" i="4"/>
  <c r="P58" i="4"/>
  <c r="P55" i="4"/>
  <c r="P57" i="4"/>
  <c r="AJ56" i="19"/>
  <c r="AJ58" i="19"/>
  <c r="AJ55" i="19"/>
  <c r="AJ57" i="19"/>
  <c r="AJ59" i="19"/>
  <c r="AB59" i="19"/>
  <c r="AH58" i="19"/>
  <c r="AH55" i="19"/>
  <c r="AH57" i="19"/>
  <c r="N57" i="13"/>
  <c r="N56" i="13"/>
  <c r="N55" i="13"/>
  <c r="U57" i="13"/>
  <c r="U59" i="13"/>
  <c r="U56" i="13"/>
  <c r="U55" i="13"/>
  <c r="AB59" i="13"/>
  <c r="AB56" i="13"/>
  <c r="AB57" i="13"/>
  <c r="AB55" i="13"/>
  <c r="AA59" i="13"/>
  <c r="AA58" i="13"/>
  <c r="AA55" i="13"/>
  <c r="AH59" i="13"/>
  <c r="AH57" i="13"/>
  <c r="AB59" i="15"/>
  <c r="AB56" i="15"/>
  <c r="AB55" i="15"/>
  <c r="AB57" i="15"/>
  <c r="AL57" i="15"/>
  <c r="AL59" i="15"/>
  <c r="AL56" i="15"/>
  <c r="AL58" i="15"/>
  <c r="AL55" i="15"/>
  <c r="AC59" i="15"/>
  <c r="AC56" i="15"/>
  <c r="AC58" i="15"/>
  <c r="AC55" i="15"/>
  <c r="AC57" i="15"/>
  <c r="AA56" i="15"/>
  <c r="AA58" i="15"/>
  <c r="AA55" i="15"/>
  <c r="AA57" i="15"/>
  <c r="Q58" i="15"/>
  <c r="Q55" i="15"/>
  <c r="Q57" i="15"/>
  <c r="Q59" i="15"/>
  <c r="Q56" i="15"/>
  <c r="P59" i="10"/>
  <c r="P56" i="10"/>
  <c r="P58" i="10"/>
  <c r="P57" i="10"/>
  <c r="AQ55" i="10"/>
  <c r="AQ57" i="10"/>
  <c r="AQ59" i="10"/>
  <c r="AQ56" i="10"/>
  <c r="AQ58" i="10"/>
  <c r="AH57" i="10"/>
  <c r="AH56" i="10"/>
  <c r="AH58" i="10"/>
  <c r="AH59" i="10"/>
  <c r="AH55" i="10"/>
  <c r="Y57" i="10"/>
  <c r="Y59" i="10"/>
  <c r="Y56" i="10"/>
  <c r="Y58" i="10"/>
  <c r="Y55" i="10"/>
  <c r="AD55" i="2"/>
  <c r="AD57" i="2"/>
  <c r="AD59" i="2"/>
  <c r="AN56" i="2"/>
  <c r="AN55" i="2"/>
  <c r="AN57" i="2"/>
  <c r="AE59" i="2"/>
  <c r="AE56" i="2"/>
  <c r="AE58" i="2"/>
  <c r="AE55" i="2"/>
  <c r="AN59" i="17"/>
  <c r="AN55" i="17"/>
  <c r="AN56" i="17"/>
  <c r="AN57" i="17"/>
  <c r="AN58" i="17"/>
  <c r="AO58" i="17"/>
  <c r="AO55" i="17"/>
  <c r="AO59" i="17"/>
  <c r="AO57" i="17"/>
  <c r="AO56" i="17"/>
  <c r="AJ55" i="8"/>
  <c r="AJ57" i="8"/>
  <c r="Z58" i="8"/>
  <c r="Z57" i="8"/>
  <c r="Z59" i="8"/>
  <c r="Q58" i="8"/>
  <c r="Q55" i="8"/>
  <c r="Q59" i="8"/>
  <c r="Q56" i="8"/>
  <c r="Q57" i="23"/>
  <c r="Q59" i="23"/>
  <c r="Q58" i="23"/>
  <c r="S58" i="23"/>
  <c r="S55" i="23"/>
  <c r="S59" i="23"/>
  <c r="S56" i="23"/>
  <c r="AM57" i="23"/>
  <c r="AM59" i="23"/>
  <c r="AM56" i="23"/>
  <c r="AM58" i="23"/>
  <c r="X58" i="18"/>
  <c r="X57" i="18"/>
  <c r="X56" i="18"/>
  <c r="X55" i="18"/>
  <c r="AH59" i="18"/>
  <c r="AH56" i="18"/>
  <c r="AH55" i="18"/>
  <c r="AH57" i="18"/>
  <c r="AJ58" i="18"/>
  <c r="AJ57" i="18"/>
  <c r="AJ56" i="18"/>
  <c r="AJ55" i="18"/>
  <c r="AE57" i="18"/>
  <c r="AE55" i="18"/>
  <c r="AE56" i="18"/>
  <c r="V55" i="18"/>
  <c r="V56" i="18"/>
  <c r="V57" i="18"/>
  <c r="V59" i="18"/>
  <c r="V58" i="18"/>
  <c r="M57" i="18"/>
  <c r="M55" i="18"/>
  <c r="M58" i="18"/>
  <c r="AK58" i="12"/>
  <c r="AJ55" i="12"/>
  <c r="AJ56" i="12"/>
  <c r="AJ58" i="12"/>
  <c r="AJ59" i="12"/>
  <c r="AA56" i="12"/>
  <c r="AA55" i="12"/>
  <c r="AA57" i="12"/>
  <c r="AA58" i="12"/>
  <c r="AA59" i="12"/>
  <c r="R57" i="12"/>
  <c r="R56" i="12"/>
  <c r="R55" i="12"/>
  <c r="R58" i="12"/>
  <c r="AQ58" i="7"/>
  <c r="AQ57" i="7"/>
  <c r="AQ59" i="7"/>
  <c r="AN55" i="7"/>
  <c r="AN56" i="7"/>
  <c r="AN59" i="7"/>
  <c r="AE57" i="7"/>
  <c r="AE56" i="7"/>
  <c r="V56" i="7"/>
  <c r="V55" i="7"/>
  <c r="V57" i="7"/>
  <c r="M55" i="7"/>
  <c r="M57" i="7"/>
  <c r="M58" i="7"/>
  <c r="AJ58" i="20"/>
  <c r="AJ57" i="20"/>
  <c r="AJ59" i="20"/>
  <c r="AJ56" i="20"/>
  <c r="AJ55" i="20"/>
  <c r="AO57" i="20"/>
  <c r="AO59" i="20"/>
  <c r="AO55" i="20"/>
  <c r="AO56" i="20"/>
  <c r="AO58" i="20"/>
  <c r="AE59" i="20"/>
  <c r="AE55" i="20"/>
  <c r="AE56" i="20"/>
  <c r="AE57" i="20"/>
  <c r="AE58" i="20"/>
  <c r="U55" i="20"/>
  <c r="U58" i="20"/>
  <c r="U59" i="20"/>
  <c r="U56" i="20"/>
  <c r="U57" i="20"/>
  <c r="AH57" i="16"/>
  <c r="AH56" i="16"/>
  <c r="AG57" i="16"/>
  <c r="AG56" i="16"/>
  <c r="AG59" i="16"/>
  <c r="AG58" i="16"/>
  <c r="AF57" i="11"/>
  <c r="AF59" i="11"/>
  <c r="AF56" i="11"/>
  <c r="AF55" i="11"/>
  <c r="AF58" i="11"/>
  <c r="W59" i="11"/>
  <c r="W56" i="11"/>
  <c r="W58" i="11"/>
  <c r="W55" i="11"/>
  <c r="W57" i="11"/>
  <c r="N59" i="11"/>
  <c r="N56" i="11"/>
  <c r="N58" i="11"/>
  <c r="N55" i="11"/>
  <c r="N57" i="11"/>
  <c r="AO59" i="11"/>
  <c r="AO58" i="11"/>
  <c r="AO55" i="11"/>
  <c r="AQ56" i="5"/>
  <c r="AQ58" i="5"/>
  <c r="AL59" i="21"/>
  <c r="AL56" i="21"/>
  <c r="AL57" i="21"/>
  <c r="AL58" i="21"/>
  <c r="AD59" i="21"/>
  <c r="AD57" i="21"/>
  <c r="U58" i="21"/>
  <c r="U57" i="21"/>
  <c r="U59" i="21"/>
  <c r="AN57" i="14"/>
  <c r="AN56" i="14"/>
  <c r="AN55" i="14"/>
  <c r="AN58" i="14"/>
  <c r="AN59" i="14"/>
  <c r="P57" i="14"/>
  <c r="P56" i="14"/>
  <c r="P59" i="14"/>
  <c r="P55" i="14"/>
  <c r="P58" i="14"/>
  <c r="AQ55" i="14"/>
  <c r="AQ57" i="14"/>
  <c r="AQ56" i="14"/>
  <c r="AQ59" i="14"/>
  <c r="AQ58" i="14"/>
  <c r="AG55" i="14"/>
  <c r="AG57" i="14"/>
  <c r="AG56" i="14"/>
  <c r="AP55" i="9"/>
  <c r="AP57" i="9"/>
  <c r="AP59" i="9"/>
  <c r="V56" i="9"/>
  <c r="V57" i="9"/>
  <c r="V58" i="9"/>
  <c r="AK58" i="9"/>
  <c r="AK55" i="9"/>
  <c r="AK57" i="9"/>
  <c r="AJ57" i="4"/>
  <c r="AJ59" i="4"/>
  <c r="AJ58" i="4"/>
  <c r="Z59" i="4"/>
  <c r="Z56" i="4"/>
  <c r="Q59" i="4"/>
  <c r="Q56" i="4"/>
  <c r="Q58" i="4"/>
  <c r="Q55" i="4"/>
  <c r="Q57" i="4"/>
  <c r="M57" i="13"/>
  <c r="M56" i="13"/>
  <c r="M55" i="13"/>
  <c r="M58" i="13"/>
  <c r="T59" i="13"/>
  <c r="T55" i="13"/>
  <c r="S59" i="13"/>
  <c r="S58" i="13"/>
  <c r="S57" i="13"/>
  <c r="Z56" i="13"/>
  <c r="Z55" i="13"/>
  <c r="Z59" i="13"/>
  <c r="AG55" i="13"/>
  <c r="AG57" i="13"/>
  <c r="AP58" i="15"/>
  <c r="AP55" i="15"/>
  <c r="AP57" i="15"/>
  <c r="AP56" i="15"/>
  <c r="AP59" i="15"/>
  <c r="AM57" i="15"/>
  <c r="AM59" i="15"/>
  <c r="AM56" i="15"/>
  <c r="AM55" i="15"/>
  <c r="AM58" i="15"/>
  <c r="AD57" i="15"/>
  <c r="AD59" i="15"/>
  <c r="AD56" i="15"/>
  <c r="AD58" i="15"/>
  <c r="AD55" i="15"/>
  <c r="U59" i="15"/>
  <c r="U56" i="15"/>
  <c r="U58" i="15"/>
  <c r="U55" i="15"/>
  <c r="U57" i="15"/>
  <c r="S56" i="15"/>
  <c r="S58" i="15"/>
  <c r="S55" i="15"/>
  <c r="S57" i="15"/>
  <c r="S59" i="15"/>
  <c r="AR58" i="10"/>
  <c r="AR55" i="10"/>
  <c r="AR57" i="10"/>
  <c r="AR59" i="10"/>
  <c r="AR56" i="10"/>
  <c r="AI55" i="10"/>
  <c r="AI57" i="10"/>
  <c r="AI59" i="10"/>
  <c r="AI56" i="10"/>
  <c r="AI58" i="10"/>
  <c r="Z57" i="10"/>
  <c r="Z56" i="10"/>
  <c r="Z59" i="10"/>
  <c r="Z58" i="10"/>
  <c r="Z55" i="10"/>
  <c r="Q57" i="10"/>
  <c r="Q59" i="10"/>
  <c r="Q56" i="10"/>
  <c r="Q58" i="10"/>
  <c r="Q55" i="10"/>
  <c r="V56" i="2"/>
  <c r="V58" i="2"/>
  <c r="V55" i="2"/>
  <c r="V57" i="2"/>
  <c r="V59" i="2"/>
  <c r="AG57" i="2"/>
  <c r="AG59" i="2"/>
  <c r="AG58" i="2"/>
  <c r="AG55" i="2"/>
  <c r="AP59" i="2"/>
  <c r="AP55" i="2"/>
  <c r="AF59" i="2"/>
  <c r="AF56" i="2"/>
  <c r="AF58" i="2"/>
  <c r="AF55" i="2"/>
  <c r="AF57" i="2"/>
  <c r="W59" i="2"/>
  <c r="W56" i="2"/>
  <c r="W58" i="2"/>
  <c r="W55" i="2"/>
  <c r="W57" i="2"/>
  <c r="T55" i="17"/>
  <c r="T59" i="17"/>
  <c r="T56" i="17"/>
  <c r="T57" i="17"/>
  <c r="T58" i="17"/>
  <c r="AH57" i="17"/>
  <c r="AH58" i="17"/>
  <c r="AH56" i="17"/>
  <c r="AH55" i="17"/>
  <c r="R57" i="17"/>
  <c r="R58" i="17"/>
  <c r="R59" i="17"/>
  <c r="R55" i="17"/>
  <c r="R56" i="17"/>
  <c r="AQ56" i="17"/>
  <c r="AQ58" i="17"/>
  <c r="AQ59" i="17"/>
  <c r="AQ55" i="17"/>
  <c r="AQ57" i="17"/>
  <c r="AG58" i="17"/>
  <c r="AG55" i="17"/>
  <c r="AG56" i="17"/>
  <c r="AG57" i="17"/>
  <c r="AG59" i="17"/>
  <c r="R58" i="8"/>
  <c r="R55" i="8"/>
  <c r="AK56" i="8"/>
  <c r="AK58" i="8"/>
  <c r="AO55" i="23"/>
  <c r="AO57" i="23"/>
  <c r="AO59" i="23"/>
  <c r="AO56" i="23"/>
  <c r="AO58" i="23"/>
  <c r="AR56" i="23"/>
  <c r="AR58" i="23"/>
  <c r="AR55" i="23"/>
  <c r="AR57" i="23"/>
  <c r="AR59" i="23"/>
  <c r="AK59" i="23"/>
  <c r="AK56" i="23"/>
  <c r="AK58" i="23"/>
  <c r="AK55" i="23"/>
  <c r="AP58" i="23"/>
  <c r="AP55" i="23"/>
  <c r="AP57" i="23"/>
  <c r="AP59" i="23"/>
  <c r="AN59" i="23"/>
  <c r="AN56" i="23"/>
  <c r="AN55" i="23"/>
  <c r="AE57" i="23"/>
  <c r="AE59" i="23"/>
  <c r="AE56" i="23"/>
  <c r="AE58" i="23"/>
  <c r="AE55" i="23"/>
  <c r="AB55" i="18"/>
  <c r="AB56" i="18"/>
  <c r="AB59" i="18"/>
  <c r="AB58" i="18"/>
  <c r="AB57" i="18"/>
  <c r="P55" i="18"/>
  <c r="P56" i="18"/>
  <c r="P58" i="18"/>
  <c r="P57" i="18"/>
  <c r="P59" i="18"/>
  <c r="W57" i="18"/>
  <c r="W58" i="18"/>
  <c r="W55" i="18"/>
  <c r="N55" i="18"/>
  <c r="N56" i="18"/>
  <c r="N58" i="18"/>
  <c r="AL59" i="12"/>
  <c r="AL56" i="12"/>
  <c r="AC58" i="12"/>
  <c r="AC55" i="12"/>
  <c r="AC56" i="12"/>
  <c r="AB55" i="12"/>
  <c r="AB57" i="12"/>
  <c r="AB58" i="12"/>
  <c r="AB59" i="12"/>
  <c r="AB56" i="12"/>
  <c r="S59" i="12"/>
  <c r="S57" i="12"/>
  <c r="S55" i="12"/>
  <c r="AA58" i="7"/>
  <c r="AA55" i="7"/>
  <c r="AA57" i="7"/>
  <c r="S56" i="7"/>
  <c r="S58" i="7"/>
  <c r="S55" i="7"/>
  <c r="S57" i="7"/>
  <c r="S59" i="7"/>
  <c r="AO55" i="7"/>
  <c r="AO57" i="7"/>
  <c r="AO58" i="7"/>
  <c r="AO56" i="7"/>
  <c r="AF55" i="7"/>
  <c r="AF57" i="7"/>
  <c r="AF56" i="7"/>
  <c r="W56" i="7"/>
  <c r="W59" i="7"/>
  <c r="W55" i="7"/>
  <c r="W58" i="7"/>
  <c r="N59" i="7"/>
  <c r="N56" i="7"/>
  <c r="N58" i="7"/>
  <c r="N57" i="7"/>
  <c r="N55" i="7"/>
  <c r="V56" i="20"/>
  <c r="V58" i="20"/>
  <c r="V55" i="20"/>
  <c r="V57" i="20"/>
  <c r="AP55" i="20"/>
  <c r="AP58" i="20"/>
  <c r="AP59" i="20"/>
  <c r="AP56" i="20"/>
  <c r="AP57" i="20"/>
  <c r="AG57" i="20"/>
  <c r="AG59" i="20"/>
  <c r="AG56" i="20"/>
  <c r="AG55" i="20"/>
  <c r="AG58" i="20"/>
  <c r="W59" i="20"/>
  <c r="W55" i="20"/>
  <c r="W58" i="20"/>
  <c r="W57" i="20"/>
  <c r="W56" i="20"/>
  <c r="M55" i="20"/>
  <c r="M56" i="20"/>
  <c r="M58" i="20"/>
  <c r="M59" i="20"/>
  <c r="M57" i="20"/>
  <c r="AJ56" i="16"/>
  <c r="AI56" i="16"/>
  <c r="Y57" i="16"/>
  <c r="Y56" i="16"/>
  <c r="Y58" i="16"/>
  <c r="Y59" i="16"/>
  <c r="X57" i="11"/>
  <c r="X59" i="11"/>
  <c r="X56" i="11"/>
  <c r="X55" i="11"/>
  <c r="X58" i="11"/>
  <c r="O59" i="11"/>
  <c r="O56" i="11"/>
  <c r="O58" i="11"/>
  <c r="O57" i="11"/>
  <c r="O55" i="11"/>
  <c r="AP55" i="11"/>
  <c r="AP57" i="11"/>
  <c r="AP59" i="11"/>
  <c r="AP56" i="11"/>
  <c r="AG57" i="11"/>
  <c r="AG56" i="11"/>
  <c r="AG58" i="11"/>
  <c r="AG55" i="11"/>
  <c r="AA56" i="5"/>
  <c r="AA58" i="5"/>
  <c r="AA55" i="5"/>
  <c r="AA57" i="5"/>
  <c r="AA59" i="5"/>
  <c r="AP56" i="5"/>
  <c r="AP58" i="5"/>
  <c r="AO58" i="5"/>
  <c r="AO56" i="5"/>
  <c r="AN58" i="5"/>
  <c r="AN56" i="5"/>
  <c r="AM56" i="5"/>
  <c r="AM58" i="5"/>
  <c r="AL56" i="5"/>
  <c r="AL58" i="5"/>
  <c r="P57" i="21"/>
  <c r="P59" i="21"/>
  <c r="P58" i="21"/>
  <c r="P56" i="21"/>
  <c r="X57" i="21"/>
  <c r="X59" i="21"/>
  <c r="X58" i="21"/>
  <c r="X56" i="21"/>
  <c r="AM56" i="21"/>
  <c r="AM55" i="21"/>
  <c r="M56" i="21"/>
  <c r="M58" i="21"/>
  <c r="M59" i="21"/>
  <c r="M57" i="21"/>
  <c r="AF57" i="14"/>
  <c r="AF58" i="14"/>
  <c r="AF59" i="14"/>
  <c r="AP55" i="14"/>
  <c r="AP56" i="14"/>
  <c r="AP57" i="14"/>
  <c r="AP59" i="14"/>
  <c r="AP58" i="14"/>
  <c r="AK56" i="14"/>
  <c r="AK55" i="14"/>
  <c r="AK57" i="14"/>
  <c r="AI55" i="14"/>
  <c r="AI57" i="14"/>
  <c r="AI59" i="14"/>
  <c r="AI58" i="14"/>
  <c r="AI56" i="14"/>
  <c r="Y57" i="14"/>
  <c r="Y56" i="14"/>
  <c r="Y58" i="14"/>
  <c r="AH58" i="9"/>
  <c r="AH56" i="9"/>
  <c r="AH59" i="9"/>
  <c r="AO55" i="9"/>
  <c r="AO57" i="9"/>
  <c r="AO59" i="9"/>
  <c r="AO56" i="9"/>
  <c r="N55" i="9"/>
  <c r="N59" i="9"/>
  <c r="N56" i="9"/>
  <c r="N57" i="9"/>
  <c r="N58" i="9"/>
  <c r="AC56" i="9"/>
  <c r="AC59" i="9"/>
  <c r="AC55" i="9"/>
  <c r="AC58" i="9"/>
  <c r="AC57" i="9"/>
  <c r="R59" i="4"/>
  <c r="R56" i="4"/>
  <c r="R58" i="4"/>
  <c r="R55" i="4"/>
  <c r="AK55" i="4"/>
  <c r="AK59" i="4"/>
  <c r="AK56" i="4"/>
  <c r="AP55" i="19"/>
  <c r="AP57" i="19"/>
  <c r="AP56" i="19"/>
  <c r="AP59" i="19"/>
  <c r="R58" i="13"/>
  <c r="R55" i="13"/>
  <c r="R57" i="13"/>
  <c r="R59" i="13"/>
  <c r="Y57" i="13"/>
  <c r="Y56" i="13"/>
  <c r="Y59" i="13"/>
  <c r="AH58" i="15"/>
  <c r="AH55" i="15"/>
  <c r="AH57" i="15"/>
  <c r="AH59" i="15"/>
  <c r="AH56" i="15"/>
  <c r="AE57" i="15"/>
  <c r="AE59" i="15"/>
  <c r="AE56" i="15"/>
  <c r="AE58" i="15"/>
  <c r="AE55" i="15"/>
  <c r="V57" i="15"/>
  <c r="V59" i="15"/>
  <c r="V56" i="15"/>
  <c r="V58" i="15"/>
  <c r="V55" i="15"/>
  <c r="M59" i="15"/>
  <c r="M56" i="15"/>
  <c r="M58" i="15"/>
  <c r="M55" i="15"/>
  <c r="M57" i="15"/>
  <c r="AK58" i="10"/>
  <c r="AK55" i="10"/>
  <c r="AK57" i="10"/>
  <c r="AK59" i="10"/>
  <c r="AK56" i="10"/>
  <c r="AJ58" i="10"/>
  <c r="AJ55" i="10"/>
  <c r="AJ57" i="10"/>
  <c r="AJ59" i="10"/>
  <c r="AJ56" i="10"/>
  <c r="AA55" i="10"/>
  <c r="AA57" i="10"/>
  <c r="AA59" i="10"/>
  <c r="AA58" i="10"/>
  <c r="R57" i="10"/>
  <c r="R56" i="10"/>
  <c r="R59" i="10"/>
  <c r="R55" i="10"/>
  <c r="R58" i="10"/>
  <c r="AR58" i="2"/>
  <c r="AR55" i="2"/>
  <c r="AR57" i="2"/>
  <c r="AR59" i="2"/>
  <c r="AR56" i="2"/>
  <c r="AQ55" i="2"/>
  <c r="AQ57" i="2"/>
  <c r="AQ58" i="2"/>
  <c r="AH57" i="2"/>
  <c r="AH59" i="2"/>
  <c r="AH56" i="2"/>
  <c r="AH58" i="2"/>
  <c r="AH55" i="2"/>
  <c r="X56" i="2"/>
  <c r="X58" i="2"/>
  <c r="X55" i="2"/>
  <c r="X57" i="2"/>
  <c r="O59" i="2"/>
  <c r="O56" i="2"/>
  <c r="O57" i="2"/>
  <c r="AR55" i="17"/>
  <c r="AR56" i="17"/>
  <c r="AR57" i="17"/>
  <c r="AR58" i="17"/>
  <c r="AK58" i="17"/>
  <c r="AK59" i="17"/>
  <c r="AK55" i="17"/>
  <c r="AK56" i="17"/>
  <c r="AK57" i="17"/>
  <c r="AI56" i="17"/>
  <c r="AI57" i="17"/>
  <c r="AI58" i="17"/>
  <c r="AI59" i="17"/>
  <c r="Y58" i="17"/>
  <c r="Y55" i="17"/>
  <c r="Y56" i="17"/>
  <c r="Y57" i="17"/>
  <c r="Y59" i="17"/>
  <c r="AQ57" i="8"/>
  <c r="AL57" i="8"/>
  <c r="AL59" i="8"/>
  <c r="AL56" i="8"/>
  <c r="AL58" i="8"/>
  <c r="AC59" i="8"/>
  <c r="AC58" i="8"/>
  <c r="AC55" i="8"/>
  <c r="AC57" i="8"/>
  <c r="AD56" i="23"/>
  <c r="AD58" i="23"/>
  <c r="AD55" i="23"/>
  <c r="AD57" i="23"/>
  <c r="AJ56" i="23"/>
  <c r="AJ58" i="23"/>
  <c r="AJ55" i="23"/>
  <c r="AJ57" i="23"/>
  <c r="AJ59" i="23"/>
  <c r="AC59" i="23"/>
  <c r="AC58" i="23"/>
  <c r="AC55" i="23"/>
  <c r="AC57" i="23"/>
  <c r="AH58" i="23"/>
  <c r="AH59" i="23"/>
  <c r="AH56" i="23"/>
  <c r="AF57" i="23"/>
  <c r="AF59" i="23"/>
  <c r="AF56" i="23"/>
  <c r="AF58" i="23"/>
  <c r="AF55" i="23"/>
  <c r="W59" i="23"/>
  <c r="W56" i="23"/>
  <c r="W58" i="23"/>
  <c r="W55" i="23"/>
  <c r="AN58" i="18"/>
  <c r="AN55" i="18"/>
  <c r="AN56" i="18"/>
  <c r="AN57" i="18"/>
  <c r="AN59" i="18"/>
  <c r="O57" i="18"/>
  <c r="O56" i="18"/>
  <c r="O55" i="18"/>
  <c r="O58" i="18"/>
  <c r="AM56" i="12"/>
  <c r="AM58" i="12"/>
  <c r="AM59" i="12"/>
  <c r="AD58" i="12"/>
  <c r="AD59" i="12"/>
  <c r="U58" i="12"/>
  <c r="U55" i="12"/>
  <c r="U56" i="12"/>
  <c r="U59" i="12"/>
  <c r="T55" i="12"/>
  <c r="T56" i="12"/>
  <c r="T58" i="12"/>
  <c r="AP55" i="7"/>
  <c r="AP57" i="7"/>
  <c r="AP56" i="7"/>
  <c r="AP59" i="7"/>
  <c r="AG55" i="7"/>
  <c r="AG57" i="7"/>
  <c r="AG56" i="7"/>
  <c r="AG58" i="7"/>
  <c r="X55" i="7"/>
  <c r="X57" i="7"/>
  <c r="X56" i="7"/>
  <c r="X58" i="7"/>
  <c r="O57" i="7"/>
  <c r="O56" i="7"/>
  <c r="O58" i="7"/>
  <c r="O59" i="7"/>
  <c r="AF56" i="20"/>
  <c r="AF55" i="20"/>
  <c r="AF57" i="20"/>
  <c r="AF58" i="20"/>
  <c r="AF59" i="20"/>
  <c r="AR58" i="20"/>
  <c r="AR57" i="20"/>
  <c r="AR59" i="20"/>
  <c r="AR56" i="20"/>
  <c r="AR55" i="20"/>
  <c r="AQ55" i="20"/>
  <c r="AQ57" i="20"/>
  <c r="AQ56" i="20"/>
  <c r="AQ59" i="20"/>
  <c r="AQ58" i="20"/>
  <c r="AH55" i="20"/>
  <c r="AH58" i="20"/>
  <c r="AH56" i="20"/>
  <c r="AH57" i="20"/>
  <c r="AH59" i="20"/>
  <c r="Y57" i="20"/>
  <c r="Y59" i="20"/>
  <c r="Y56" i="20"/>
  <c r="Y55" i="20"/>
  <c r="Y58" i="20"/>
  <c r="O59" i="20"/>
  <c r="O55" i="20"/>
  <c r="O58" i="20"/>
  <c r="O57" i="20"/>
  <c r="R57" i="16"/>
  <c r="R59" i="16"/>
  <c r="R56" i="16"/>
  <c r="R58" i="16"/>
  <c r="Z57" i="16"/>
  <c r="Z59" i="16"/>
  <c r="Z56" i="16"/>
  <c r="Z58" i="16"/>
  <c r="P57" i="16"/>
  <c r="P56" i="16"/>
  <c r="P58" i="16"/>
  <c r="P59" i="16"/>
  <c r="AC56" i="16"/>
  <c r="AC58" i="16"/>
  <c r="AC57" i="16"/>
  <c r="AC59" i="16"/>
  <c r="AA58" i="16"/>
  <c r="AA59" i="16"/>
  <c r="AA57" i="16"/>
  <c r="AA56" i="16"/>
  <c r="Q57" i="16"/>
  <c r="Q56" i="16"/>
  <c r="Q58" i="16"/>
  <c r="Q59" i="16"/>
  <c r="P57" i="11"/>
  <c r="P59" i="11"/>
  <c r="P56" i="11"/>
  <c r="P55" i="11"/>
  <c r="P58" i="11"/>
  <c r="AQ58" i="11"/>
  <c r="AQ55" i="11"/>
  <c r="AQ57" i="11"/>
  <c r="AQ56" i="11"/>
  <c r="AQ59" i="11"/>
  <c r="AH55" i="11"/>
  <c r="AH57" i="11"/>
  <c r="AH59" i="11"/>
  <c r="AH56" i="11"/>
  <c r="AH58" i="11"/>
  <c r="Y57" i="11"/>
  <c r="Y59" i="11"/>
  <c r="Y56" i="11"/>
  <c r="Y58" i="11"/>
  <c r="Y55" i="11"/>
  <c r="AH56" i="5"/>
  <c r="AH58" i="5"/>
  <c r="AG58" i="5"/>
  <c r="AG56" i="5"/>
  <c r="AF58" i="5"/>
  <c r="AF56" i="5"/>
  <c r="AE56" i="5"/>
  <c r="AE58" i="5"/>
  <c r="AD56" i="5"/>
  <c r="AD58" i="5"/>
  <c r="AD55" i="5"/>
  <c r="AK56" i="5"/>
  <c r="AK58" i="5"/>
  <c r="AJ58" i="21"/>
  <c r="AJ55" i="21"/>
  <c r="AJ57" i="21"/>
  <c r="AJ56" i="21"/>
  <c r="AJ59" i="21"/>
  <c r="AO57" i="21"/>
  <c r="AO56" i="21"/>
  <c r="AO55" i="21"/>
  <c r="AE59" i="21"/>
  <c r="AE56" i="21"/>
  <c r="AE55" i="21"/>
  <c r="AE57" i="21"/>
  <c r="T56" i="14"/>
  <c r="T58" i="14"/>
  <c r="T55" i="14"/>
  <c r="T57" i="14"/>
  <c r="AL56" i="14"/>
  <c r="AL55" i="14"/>
  <c r="AL59" i="14"/>
  <c r="AL58" i="14"/>
  <c r="AL57" i="14"/>
  <c r="AC56" i="14"/>
  <c r="AC55" i="14"/>
  <c r="AC57" i="14"/>
  <c r="AC59" i="14"/>
  <c r="AC58" i="14"/>
  <c r="AA55" i="14"/>
  <c r="AA56" i="14"/>
  <c r="AA58" i="14"/>
  <c r="Q55" i="14"/>
  <c r="Q57" i="14"/>
  <c r="Q59" i="14"/>
  <c r="Q58" i="14"/>
  <c r="Q56" i="14"/>
  <c r="AI56" i="9"/>
  <c r="AI57" i="9"/>
  <c r="AI55" i="9"/>
  <c r="AI59" i="9"/>
  <c r="AB55" i="9"/>
  <c r="AB58" i="9"/>
  <c r="AB56" i="9"/>
  <c r="AB57" i="9"/>
  <c r="AB59" i="9"/>
  <c r="AA55" i="9"/>
  <c r="AA56" i="9"/>
  <c r="AA57" i="9"/>
  <c r="AA59" i="9"/>
  <c r="T55" i="9"/>
  <c r="T58" i="9"/>
  <c r="T56" i="9"/>
  <c r="T57" i="9"/>
  <c r="T59" i="9"/>
  <c r="S58" i="9"/>
  <c r="S57" i="9"/>
  <c r="S56" i="9"/>
  <c r="S55" i="9"/>
  <c r="Z57" i="9"/>
  <c r="Z56" i="9"/>
  <c r="Z59" i="9"/>
  <c r="AG56" i="9"/>
  <c r="AG57" i="9"/>
  <c r="AG59" i="9"/>
  <c r="AG55" i="9"/>
  <c r="AG58" i="9"/>
  <c r="AN55" i="9"/>
  <c r="AN57" i="9"/>
  <c r="AN59" i="9"/>
  <c r="AN58" i="9"/>
  <c r="U58" i="9"/>
  <c r="U55" i="9"/>
  <c r="U57" i="9"/>
  <c r="AQ57" i="4"/>
  <c r="AQ56" i="4"/>
  <c r="AQ58" i="4"/>
  <c r="AQ55" i="4"/>
  <c r="AL58" i="4"/>
  <c r="AL55" i="4"/>
  <c r="AL57" i="4"/>
  <c r="AL59" i="4"/>
  <c r="AL56" i="4"/>
  <c r="AC55" i="4"/>
  <c r="AC57" i="4"/>
  <c r="AC58" i="4"/>
  <c r="T56" i="19"/>
  <c r="T58" i="19"/>
  <c r="T55" i="19"/>
  <c r="T57" i="19"/>
  <c r="T59" i="19"/>
  <c r="Z59" i="19"/>
  <c r="Z56" i="19"/>
  <c r="AL59" i="19"/>
  <c r="AL56" i="19"/>
  <c r="AL58" i="19"/>
  <c r="AK59" i="19"/>
  <c r="AK56" i="19"/>
  <c r="AK58" i="19"/>
  <c r="AK55" i="19"/>
  <c r="AK57" i="19"/>
  <c r="AQ57" i="19"/>
  <c r="AQ56" i="19"/>
  <c r="AQ59" i="19"/>
  <c r="AO57" i="19"/>
  <c r="AO59" i="19"/>
  <c r="Q58" i="13"/>
  <c r="Q55" i="13"/>
  <c r="Q57" i="13"/>
  <c r="Q56" i="13"/>
  <c r="Q59" i="13"/>
  <c r="T59" i="15"/>
  <c r="T56" i="15"/>
  <c r="T58" i="15"/>
  <c r="T55" i="15"/>
  <c r="T57" i="15"/>
  <c r="W57" i="15"/>
  <c r="W59" i="15"/>
  <c r="W56" i="15"/>
  <c r="W55" i="15"/>
  <c r="W58" i="15"/>
  <c r="N57" i="15"/>
  <c r="N59" i="15"/>
  <c r="N56" i="15"/>
  <c r="N58" i="15"/>
  <c r="N55" i="15"/>
  <c r="AL56" i="10"/>
  <c r="AL58" i="10"/>
  <c r="AL55" i="10"/>
  <c r="AL57" i="10"/>
  <c r="AL59" i="10"/>
  <c r="AC58" i="10"/>
  <c r="AC55" i="10"/>
  <c r="AC57" i="10"/>
  <c r="AC56" i="10"/>
  <c r="AC59" i="10"/>
  <c r="AB58" i="10"/>
  <c r="AB55" i="10"/>
  <c r="AB57" i="10"/>
  <c r="AB59" i="10"/>
  <c r="AB56" i="10"/>
  <c r="S55" i="10"/>
  <c r="S57" i="10"/>
  <c r="S59" i="10"/>
  <c r="S56" i="10"/>
  <c r="S58" i="10"/>
  <c r="AK58" i="2"/>
  <c r="AK55" i="2"/>
  <c r="AK57" i="2"/>
  <c r="AK59" i="2"/>
  <c r="AK56" i="2"/>
  <c r="AJ58" i="2"/>
  <c r="AJ55" i="2"/>
  <c r="AJ57" i="2"/>
  <c r="AJ59" i="2"/>
  <c r="AJ56" i="2"/>
  <c r="AI55" i="2"/>
  <c r="AI59" i="2"/>
  <c r="AI56" i="2"/>
  <c r="AI58" i="2"/>
  <c r="Z57" i="2"/>
  <c r="Z59" i="2"/>
  <c r="Z58" i="2"/>
  <c r="Z55" i="2"/>
  <c r="P59" i="2"/>
  <c r="P56" i="2"/>
  <c r="P58" i="2"/>
  <c r="P55" i="2"/>
  <c r="P57" i="2"/>
  <c r="X59" i="17"/>
  <c r="X55" i="17"/>
  <c r="X56" i="17"/>
  <c r="X57" i="17"/>
  <c r="X58" i="17"/>
  <c r="AL57" i="17"/>
  <c r="AL55" i="17"/>
  <c r="AL56" i="17"/>
  <c r="AL59" i="17"/>
  <c r="AL58" i="17"/>
  <c r="AC58" i="17"/>
  <c r="AC55" i="17"/>
  <c r="AC57" i="17"/>
  <c r="AC56" i="17"/>
  <c r="AA56" i="17"/>
  <c r="AA59" i="17"/>
  <c r="AA55" i="17"/>
  <c r="AA58" i="17"/>
  <c r="AA57" i="17"/>
  <c r="Q58" i="17"/>
  <c r="Q55" i="17"/>
  <c r="Q56" i="17"/>
  <c r="Q57" i="17"/>
  <c r="AI58" i="8"/>
  <c r="AI55" i="8"/>
  <c r="AI57" i="8"/>
  <c r="AI59" i="8"/>
  <c r="AA56" i="8"/>
  <c r="AA55" i="8"/>
  <c r="AA57" i="8"/>
  <c r="S56" i="8"/>
  <c r="S58" i="8"/>
  <c r="S55" i="8"/>
  <c r="S59" i="8"/>
  <c r="AM56" i="8"/>
  <c r="AD57" i="8"/>
  <c r="AD56" i="8"/>
  <c r="AD55" i="8"/>
  <c r="U56" i="8"/>
  <c r="U55" i="8"/>
  <c r="V59" i="23"/>
  <c r="V56" i="23"/>
  <c r="V58" i="23"/>
  <c r="V55" i="23"/>
  <c r="V57" i="23"/>
  <c r="AB58" i="23"/>
  <c r="AB55" i="23"/>
  <c r="AB57" i="23"/>
  <c r="AB59" i="23"/>
  <c r="Z58" i="23"/>
  <c r="Z55" i="23"/>
  <c r="Z57" i="23"/>
  <c r="Z59" i="23"/>
  <c r="Z56" i="23"/>
  <c r="X57" i="23"/>
  <c r="X59" i="23"/>
  <c r="X56" i="23"/>
  <c r="X58" i="23"/>
  <c r="X55" i="23"/>
  <c r="N59" i="23"/>
  <c r="N56" i="23"/>
  <c r="N58" i="23"/>
  <c r="N57" i="23"/>
  <c r="R56" i="18"/>
  <c r="R55" i="18"/>
  <c r="R58" i="18"/>
  <c r="R57" i="18"/>
  <c r="R59" i="18"/>
  <c r="AO56" i="18"/>
  <c r="AO55" i="18"/>
  <c r="AO57" i="18"/>
  <c r="AO59" i="18"/>
  <c r="AN57" i="12"/>
  <c r="AN58" i="12"/>
  <c r="AE56" i="12"/>
  <c r="AE58" i="12"/>
  <c r="AE57" i="12"/>
  <c r="AE59" i="12"/>
  <c r="V59" i="12"/>
  <c r="V58" i="12"/>
  <c r="M58" i="12"/>
  <c r="M55" i="12"/>
  <c r="M57" i="12"/>
  <c r="M56" i="12"/>
  <c r="AH58" i="7"/>
  <c r="AH59" i="7"/>
  <c r="AH56" i="7"/>
  <c r="AH57" i="7"/>
  <c r="Y55" i="7"/>
  <c r="Y59" i="7"/>
  <c r="Y56" i="7"/>
  <c r="P55" i="7"/>
  <c r="P57" i="7"/>
  <c r="P58" i="7"/>
  <c r="P59" i="7"/>
  <c r="N56" i="20"/>
  <c r="N58" i="20"/>
  <c r="N55" i="20"/>
  <c r="N57" i="20"/>
  <c r="N59" i="20"/>
  <c r="AI55" i="20"/>
  <c r="AI57" i="20"/>
  <c r="AI56" i="20"/>
  <c r="AI58" i="20"/>
  <c r="Z56" i="20"/>
  <c r="Z58" i="20"/>
  <c r="Z55" i="20"/>
  <c r="Z59" i="20"/>
  <c r="Z57" i="20"/>
  <c r="Q57" i="20"/>
  <c r="Q59" i="20"/>
  <c r="Q56" i="20"/>
  <c r="Q58" i="20"/>
  <c r="Q55" i="20"/>
  <c r="AD59" i="16"/>
  <c r="AD56" i="16"/>
  <c r="AD57" i="16"/>
  <c r="AD58" i="16"/>
  <c r="U56" i="16"/>
  <c r="U58" i="16"/>
  <c r="U57" i="16"/>
  <c r="U59" i="16"/>
  <c r="S58" i="16"/>
  <c r="S59" i="16"/>
  <c r="S57" i="16"/>
  <c r="S56" i="16"/>
  <c r="AR58" i="11"/>
  <c r="AR55" i="11"/>
  <c r="AR59" i="11"/>
  <c r="AR56" i="11"/>
  <c r="AI58" i="11"/>
  <c r="AI55" i="11"/>
  <c r="AI56" i="11"/>
  <c r="AI59" i="11"/>
  <c r="Z55" i="11"/>
  <c r="Z57" i="11"/>
  <c r="Z59" i="11"/>
  <c r="Z58" i="11"/>
  <c r="Z56" i="11"/>
  <c r="Q57" i="11"/>
  <c r="Q59" i="11"/>
  <c r="Q56" i="11"/>
  <c r="Q58" i="11"/>
  <c r="Q55" i="11"/>
  <c r="AJ56" i="5"/>
  <c r="AJ58" i="5"/>
  <c r="T59" i="5"/>
  <c r="T56" i="5"/>
  <c r="T58" i="5"/>
  <c r="T55" i="5"/>
  <c r="T57" i="5"/>
  <c r="Z56" i="5"/>
  <c r="Z58" i="5"/>
  <c r="Z55" i="5"/>
  <c r="Z59" i="5"/>
  <c r="Y58" i="5"/>
  <c r="Y55" i="5"/>
  <c r="Y57" i="5"/>
  <c r="Y59" i="5"/>
  <c r="Y56" i="5"/>
  <c r="X58" i="5"/>
  <c r="X55" i="5"/>
  <c r="X57" i="5"/>
  <c r="X59" i="5"/>
  <c r="X56" i="5"/>
  <c r="W55" i="5"/>
  <c r="W57" i="5"/>
  <c r="W56" i="5"/>
  <c r="W59" i="5"/>
  <c r="W58" i="5"/>
  <c r="V57" i="5"/>
  <c r="V59" i="5"/>
  <c r="V56" i="5"/>
  <c r="V58" i="5"/>
  <c r="V55" i="5"/>
  <c r="AC56" i="5"/>
  <c r="AC58" i="5"/>
  <c r="AC55" i="5"/>
  <c r="AR55" i="21"/>
  <c r="AR59" i="21"/>
  <c r="N59" i="21"/>
  <c r="N58" i="21"/>
  <c r="N57" i="21"/>
  <c r="AP55" i="21"/>
  <c r="AP59" i="21"/>
  <c r="AP58" i="21"/>
  <c r="AG57" i="21"/>
  <c r="AG58" i="21"/>
  <c r="AG55" i="21"/>
  <c r="W59" i="21"/>
  <c r="W56" i="21"/>
  <c r="W58" i="21"/>
  <c r="W55" i="21"/>
  <c r="W57" i="21"/>
  <c r="AH55" i="14"/>
  <c r="AH59" i="14"/>
  <c r="AH58" i="14"/>
  <c r="AH57" i="14"/>
  <c r="AH56" i="14"/>
  <c r="AM55" i="14"/>
  <c r="AM59" i="14"/>
  <c r="AM58" i="14"/>
  <c r="AM57" i="14"/>
  <c r="AD56" i="14"/>
  <c r="AD58" i="14"/>
  <c r="AD57" i="14"/>
  <c r="AD59" i="14"/>
  <c r="AD55" i="14"/>
  <c r="U56" i="14"/>
  <c r="U55" i="14"/>
  <c r="U57" i="14"/>
  <c r="U59" i="14"/>
  <c r="S55" i="14"/>
  <c r="S57" i="14"/>
  <c r="S56" i="14"/>
  <c r="S59" i="14"/>
  <c r="S58" i="14"/>
  <c r="AR55" i="9"/>
  <c r="AR56" i="9"/>
  <c r="AR58" i="9"/>
  <c r="AR57" i="9"/>
  <c r="AQ56" i="9"/>
  <c r="AQ58" i="9"/>
  <c r="AQ55" i="9"/>
  <c r="AQ57" i="9"/>
  <c r="AJ55" i="9"/>
  <c r="AJ58" i="9"/>
  <c r="AJ56" i="9"/>
  <c r="AJ57" i="9"/>
  <c r="AJ59" i="9"/>
  <c r="R55" i="9"/>
  <c r="R57" i="9"/>
  <c r="R58" i="9"/>
  <c r="R56" i="9"/>
  <c r="R59" i="9"/>
  <c r="Y56" i="9"/>
  <c r="Y59" i="9"/>
  <c r="Y58" i="9"/>
  <c r="AF59" i="9"/>
  <c r="AF56" i="9"/>
  <c r="AF58" i="9"/>
  <c r="M56" i="9"/>
  <c r="M59" i="9"/>
  <c r="M57" i="9"/>
  <c r="M55" i="9"/>
  <c r="M58" i="9"/>
  <c r="AI57" i="4"/>
  <c r="AI59" i="4"/>
  <c r="AI55" i="4"/>
  <c r="AA57" i="4"/>
  <c r="AA59" i="4"/>
  <c r="AA56" i="4"/>
  <c r="AA55" i="4"/>
  <c r="S59" i="4"/>
  <c r="S56" i="4"/>
  <c r="S58" i="4"/>
  <c r="S55" i="4"/>
  <c r="AM58" i="4"/>
  <c r="AM57" i="4"/>
  <c r="AM59" i="4"/>
  <c r="AD58" i="4"/>
  <c r="AD55" i="4"/>
  <c r="AD56" i="4"/>
  <c r="U55" i="4"/>
  <c r="U57" i="4"/>
  <c r="U56" i="4"/>
  <c r="AR56" i="19"/>
  <c r="AR58" i="19"/>
  <c r="AR55" i="19"/>
  <c r="AR59" i="19"/>
  <c r="AR57" i="19"/>
  <c r="AM56" i="19"/>
  <c r="AM55" i="19"/>
  <c r="AD59" i="19"/>
  <c r="AD56" i="19"/>
  <c r="AD58" i="19"/>
  <c r="AD55" i="19"/>
  <c r="AD57" i="19"/>
  <c r="AC59" i="19"/>
  <c r="AC56" i="19"/>
  <c r="AC58" i="19"/>
  <c r="AC55" i="19"/>
  <c r="AC57" i="19"/>
  <c r="AI58" i="19"/>
  <c r="AI56" i="19"/>
  <c r="AG55" i="19"/>
  <c r="AG57" i="19"/>
  <c r="AG59" i="19"/>
  <c r="AG58" i="19"/>
  <c r="AJ59" i="15"/>
  <c r="AJ56" i="15"/>
  <c r="AJ58" i="15"/>
  <c r="AJ55" i="15"/>
  <c r="AJ57" i="15"/>
  <c r="O57" i="15"/>
  <c r="O59" i="15"/>
  <c r="O56" i="15"/>
  <c r="O55" i="15"/>
  <c r="O58" i="15"/>
  <c r="AM56" i="10"/>
  <c r="AM55" i="10"/>
  <c r="AM57" i="10"/>
  <c r="AM58" i="10"/>
  <c r="AM59" i="10"/>
  <c r="AD56" i="10"/>
  <c r="AD58" i="10"/>
  <c r="AD55" i="10"/>
  <c r="AD57" i="10"/>
  <c r="AD59" i="10"/>
  <c r="U58" i="10"/>
  <c r="U55" i="10"/>
  <c r="U57" i="10"/>
  <c r="U56" i="10"/>
  <c r="U59" i="10"/>
  <c r="T58" i="10"/>
  <c r="T55" i="10"/>
  <c r="T57" i="10"/>
  <c r="T59" i="10"/>
  <c r="T56" i="10"/>
  <c r="AO57" i="2"/>
  <c r="AO59" i="2"/>
  <c r="AO56" i="2"/>
  <c r="AO55" i="2"/>
  <c r="AL56" i="2"/>
  <c r="AL58" i="2"/>
  <c r="AL57" i="2"/>
  <c r="AL59" i="2"/>
  <c r="N58" i="2"/>
  <c r="N55" i="2"/>
  <c r="N57" i="2"/>
  <c r="N59" i="2"/>
  <c r="AB58" i="2"/>
  <c r="AB55" i="2"/>
  <c r="AB57" i="2"/>
  <c r="AB59" i="2"/>
  <c r="AB56" i="2"/>
  <c r="AA57" i="2"/>
  <c r="AA59" i="2"/>
  <c r="AA56" i="2"/>
  <c r="AA58" i="2"/>
  <c r="R57" i="2"/>
  <c r="R59" i="2"/>
  <c r="R56" i="2"/>
  <c r="R58" i="2"/>
  <c r="R55" i="2"/>
  <c r="P59" i="17"/>
  <c r="P55" i="17"/>
  <c r="P58" i="17"/>
  <c r="P57" i="17"/>
  <c r="P56" i="17"/>
  <c r="AP57" i="17"/>
  <c r="AP58" i="17"/>
  <c r="AP56" i="17"/>
  <c r="AM56" i="17"/>
  <c r="AM57" i="17"/>
  <c r="AM59" i="17"/>
  <c r="AM55" i="17"/>
  <c r="AM58" i="17"/>
  <c r="AD57" i="17"/>
  <c r="AD58" i="17"/>
  <c r="AD55" i="17"/>
  <c r="AD56" i="17"/>
  <c r="U58" i="17"/>
  <c r="U59" i="17"/>
  <c r="U56" i="17"/>
  <c r="U57" i="17"/>
  <c r="U55" i="17"/>
  <c r="S56" i="17"/>
  <c r="S57" i="17"/>
  <c r="S58" i="17"/>
  <c r="S55" i="17"/>
  <c r="AE57" i="8"/>
  <c r="AE56" i="8"/>
  <c r="AE58" i="8"/>
  <c r="V57" i="8"/>
  <c r="V56" i="8"/>
  <c r="V58" i="8"/>
  <c r="M59" i="8"/>
  <c r="M55" i="8"/>
  <c r="M57" i="8"/>
  <c r="AL59" i="23"/>
  <c r="AL56" i="23"/>
  <c r="AL58" i="23"/>
  <c r="AL55" i="23"/>
  <c r="AL57" i="23"/>
  <c r="T58" i="23"/>
  <c r="T55" i="23"/>
  <c r="T59" i="23"/>
  <c r="R55" i="23"/>
  <c r="R57" i="23"/>
  <c r="R56" i="23"/>
  <c r="P57" i="23"/>
  <c r="P59" i="23"/>
  <c r="P56" i="23"/>
  <c r="P58" i="23"/>
  <c r="P55" i="23"/>
  <c r="AP58" i="18"/>
  <c r="AP56" i="18"/>
  <c r="AP55" i="18"/>
  <c r="AP57" i="18"/>
  <c r="Z55" i="18"/>
  <c r="Z58" i="18"/>
  <c r="Z56" i="18"/>
  <c r="AQ58" i="18"/>
  <c r="AQ56" i="18"/>
  <c r="AQ57" i="18"/>
  <c r="AG56" i="18"/>
  <c r="AG59" i="18"/>
  <c r="AF56" i="12"/>
  <c r="AF55" i="12"/>
  <c r="AF57" i="12"/>
  <c r="AF58" i="12"/>
  <c r="AF59" i="12"/>
  <c r="W56" i="12"/>
  <c r="W58" i="12"/>
  <c r="W57" i="12"/>
  <c r="W59" i="12"/>
  <c r="N58" i="12"/>
  <c r="AO56" i="12"/>
  <c r="AO58" i="12"/>
  <c r="AO55" i="12"/>
  <c r="AO59" i="12"/>
  <c r="AR56" i="7"/>
  <c r="AR55" i="7"/>
  <c r="AR57" i="7"/>
  <c r="AJ56" i="7"/>
  <c r="AJ55" i="7"/>
  <c r="AJ59" i="7"/>
  <c r="AJ57" i="7"/>
  <c r="Z55" i="7"/>
  <c r="Z56" i="7"/>
  <c r="Z59" i="7"/>
  <c r="Q57" i="7"/>
  <c r="Q59" i="7"/>
  <c r="Q56" i="7"/>
  <c r="AA55" i="20"/>
  <c r="AA57" i="20"/>
  <c r="AA59" i="20"/>
  <c r="AA56" i="20"/>
  <c r="AA58" i="20"/>
  <c r="R55" i="20"/>
  <c r="R57" i="20"/>
  <c r="R59" i="20"/>
  <c r="R58" i="20"/>
  <c r="R56" i="20"/>
  <c r="T58" i="16"/>
  <c r="T57" i="16"/>
  <c r="T59" i="16"/>
  <c r="T56" i="16"/>
  <c r="AE56" i="16"/>
  <c r="AE58" i="16"/>
  <c r="AE57" i="16"/>
  <c r="AE59" i="16"/>
  <c r="V59" i="16"/>
  <c r="V56" i="16"/>
  <c r="V58" i="16"/>
  <c r="V57" i="16"/>
  <c r="M56" i="16"/>
  <c r="M58" i="16"/>
  <c r="M57" i="16"/>
  <c r="M59" i="16"/>
  <c r="AK56" i="11"/>
  <c r="AK58" i="11"/>
  <c r="AK55" i="11"/>
  <c r="AK59" i="11"/>
  <c r="AK57" i="11"/>
  <c r="AJ58" i="11"/>
  <c r="AJ55" i="11"/>
  <c r="AJ57" i="11"/>
  <c r="AJ59" i="11"/>
  <c r="AJ56" i="11"/>
  <c r="AA58" i="11"/>
  <c r="AA55" i="11"/>
  <c r="AA56" i="11"/>
  <c r="AA59" i="11"/>
  <c r="R55" i="11"/>
  <c r="R57" i="11"/>
  <c r="R59" i="11"/>
  <c r="R58" i="11"/>
  <c r="R56" i="11"/>
  <c r="R56" i="5"/>
  <c r="R58" i="5"/>
  <c r="R55" i="5"/>
  <c r="R59" i="5"/>
  <c r="Q58" i="5"/>
  <c r="Q55" i="5"/>
  <c r="Q57" i="5"/>
  <c r="Q59" i="5"/>
  <c r="Q56" i="5"/>
  <c r="P58" i="5"/>
  <c r="P55" i="5"/>
  <c r="P57" i="5"/>
  <c r="P59" i="5"/>
  <c r="P56" i="5"/>
  <c r="O55" i="5"/>
  <c r="O57" i="5"/>
  <c r="O56" i="5"/>
  <c r="O58" i="5"/>
  <c r="O59" i="5"/>
  <c r="N57" i="5"/>
  <c r="N59" i="5"/>
  <c r="N56" i="5"/>
  <c r="N58" i="5"/>
  <c r="N55" i="5"/>
  <c r="U57" i="5"/>
  <c r="U59" i="5"/>
  <c r="U56" i="5"/>
  <c r="U58" i="5"/>
  <c r="V59" i="21"/>
  <c r="V55" i="21"/>
  <c r="V58" i="21"/>
  <c r="T58" i="21"/>
  <c r="T55" i="21"/>
  <c r="T56" i="21"/>
  <c r="T59" i="21"/>
  <c r="AF57" i="21"/>
  <c r="AF55" i="21"/>
  <c r="AF58" i="21"/>
  <c r="AQ58" i="21"/>
  <c r="AQ55" i="21"/>
  <c r="AQ56" i="21"/>
  <c r="AQ59" i="21"/>
  <c r="AQ57" i="21"/>
  <c r="AH57" i="21"/>
  <c r="AH59" i="21"/>
  <c r="AH58" i="21"/>
  <c r="Y57" i="21"/>
  <c r="Y59" i="21"/>
  <c r="Y58" i="21"/>
  <c r="O59" i="21"/>
  <c r="O56" i="21"/>
  <c r="O58" i="21"/>
  <c r="O57" i="21"/>
  <c r="AE59" i="14"/>
  <c r="AE56" i="14"/>
  <c r="AE57" i="14"/>
  <c r="AE55" i="14"/>
  <c r="AE58" i="14"/>
  <c r="V56" i="14"/>
  <c r="V58" i="14"/>
  <c r="V55" i="14"/>
  <c r="V59" i="14"/>
  <c r="M56" i="14"/>
  <c r="M55" i="14"/>
  <c r="M57" i="14"/>
  <c r="M58" i="14"/>
  <c r="M59" i="14"/>
  <c r="Q56" i="9"/>
  <c r="Q57" i="9"/>
  <c r="Q59" i="9"/>
  <c r="Q55" i="9"/>
  <c r="Q58" i="9"/>
  <c r="X55" i="9"/>
  <c r="X56" i="9"/>
  <c r="X57" i="9"/>
  <c r="X59" i="9"/>
  <c r="AM56" i="9"/>
  <c r="AM57" i="9"/>
  <c r="AM59" i="9"/>
  <c r="AM58" i="9"/>
  <c r="AN56" i="4"/>
  <c r="AN55" i="4"/>
  <c r="AN57" i="4"/>
  <c r="AE58" i="4"/>
  <c r="AE55" i="4"/>
  <c r="AE57" i="4"/>
  <c r="AE59" i="4"/>
  <c r="AE56" i="4"/>
  <c r="V58" i="4"/>
  <c r="V55" i="4"/>
  <c r="V57" i="4"/>
  <c r="V56" i="4"/>
  <c r="M57" i="4"/>
  <c r="M59" i="4"/>
  <c r="M56" i="4"/>
  <c r="X56" i="19"/>
  <c r="X58" i="19"/>
  <c r="X55" i="19"/>
  <c r="AE57" i="19"/>
  <c r="AE59" i="19"/>
  <c r="AE56" i="19"/>
  <c r="AE55" i="19"/>
  <c r="V56" i="19"/>
  <c r="V58" i="19"/>
  <c r="V57" i="19"/>
  <c r="V55" i="19"/>
  <c r="U59" i="19"/>
  <c r="U56" i="19"/>
  <c r="U58" i="19"/>
  <c r="U55" i="19"/>
  <c r="U57" i="19"/>
  <c r="AA58" i="19"/>
  <c r="AA55" i="19"/>
  <c r="AA57" i="19"/>
  <c r="AA59" i="19"/>
  <c r="Y57" i="19"/>
  <c r="Y59" i="19"/>
  <c r="Y56" i="19"/>
  <c r="Y58" i="19"/>
  <c r="AF55" i="13"/>
  <c r="AF57" i="13"/>
  <c r="AF59" i="13"/>
  <c r="AF56" i="13"/>
  <c r="AE55" i="13"/>
  <c r="AE57" i="13"/>
  <c r="AE59" i="13"/>
  <c r="AE58" i="13"/>
  <c r="AL58" i="13"/>
  <c r="AF55" i="15"/>
  <c r="AF57" i="15"/>
  <c r="AF59" i="15"/>
  <c r="AF56" i="15"/>
  <c r="AF58" i="15"/>
  <c r="P55" i="15"/>
  <c r="P57" i="15"/>
  <c r="P59" i="15"/>
  <c r="P56" i="15"/>
  <c r="P58" i="15"/>
  <c r="AR59" i="15"/>
  <c r="AR56" i="15"/>
  <c r="AR58" i="15"/>
  <c r="AR55" i="15"/>
  <c r="AR57" i="15"/>
  <c r="AO58" i="15"/>
  <c r="AO55" i="15"/>
  <c r="AO57" i="15"/>
  <c r="AO59" i="15"/>
  <c r="AO56" i="15"/>
  <c r="AN56" i="10"/>
  <c r="AN58" i="10"/>
  <c r="AN55" i="10"/>
  <c r="AN57" i="10"/>
  <c r="AN59" i="10"/>
  <c r="AE56" i="10"/>
  <c r="AE55" i="10"/>
  <c r="AE58" i="10"/>
  <c r="AE57" i="10"/>
  <c r="AE59" i="10"/>
  <c r="V56" i="10"/>
  <c r="V58" i="10"/>
  <c r="V55" i="10"/>
  <c r="V57" i="10"/>
  <c r="V59" i="10"/>
  <c r="M58" i="10"/>
  <c r="M55" i="10"/>
  <c r="M57" i="10"/>
  <c r="M59" i="10"/>
  <c r="M56" i="10"/>
  <c r="Y57" i="2"/>
  <c r="Y59" i="2"/>
  <c r="Y58" i="2"/>
  <c r="Y55" i="2"/>
  <c r="U58" i="2"/>
  <c r="U55" i="2"/>
  <c r="U59" i="2"/>
  <c r="U56" i="2"/>
  <c r="Q57" i="2"/>
  <c r="Q56" i="2"/>
  <c r="Q58" i="2"/>
  <c r="Q55" i="2"/>
  <c r="T58" i="2"/>
  <c r="T55" i="2"/>
  <c r="T59" i="2"/>
  <c r="T56" i="2"/>
  <c r="S55" i="2"/>
  <c r="S57" i="2"/>
  <c r="S59" i="2"/>
  <c r="S56" i="2"/>
  <c r="S58" i="2"/>
  <c r="AJ59" i="17"/>
  <c r="AJ56" i="17"/>
  <c r="AJ57" i="17"/>
  <c r="AJ58" i="17"/>
  <c r="AB55" i="17"/>
  <c r="AB59" i="17"/>
  <c r="AB56" i="17"/>
  <c r="AB58" i="17"/>
  <c r="AB57" i="17"/>
  <c r="AE56" i="17"/>
  <c r="AE57" i="17"/>
  <c r="AE58" i="17"/>
  <c r="AE59" i="17"/>
  <c r="AE55" i="17"/>
  <c r="V57" i="17"/>
  <c r="V56" i="17"/>
  <c r="V58" i="17"/>
  <c r="V55" i="17"/>
  <c r="M58" i="17"/>
  <c r="M59" i="17"/>
  <c r="M55" i="17"/>
  <c r="M56" i="17"/>
  <c r="M57" i="17"/>
  <c r="AO59" i="8"/>
  <c r="AF55" i="8"/>
  <c r="AF57" i="8"/>
  <c r="AF56" i="8"/>
  <c r="W59" i="8"/>
  <c r="W55" i="8"/>
  <c r="W58" i="8"/>
  <c r="N57" i="8"/>
  <c r="M56" i="23"/>
  <c r="M58" i="23"/>
  <c r="M55" i="23"/>
  <c r="M57" i="23"/>
  <c r="AQ58" i="23"/>
  <c r="AQ55" i="23"/>
  <c r="AQ57" i="23"/>
  <c r="AQ56" i="23"/>
  <c r="O57" i="23"/>
  <c r="O59" i="23"/>
  <c r="O56" i="23"/>
  <c r="O55" i="23"/>
  <c r="AR59" i="18"/>
  <c r="AR55" i="18"/>
  <c r="AR57" i="18"/>
  <c r="AR56" i="18"/>
  <c r="T57" i="18"/>
  <c r="T59" i="18"/>
  <c r="T55" i="18"/>
  <c r="T56" i="18"/>
  <c r="T58" i="18"/>
  <c r="AK55" i="18"/>
  <c r="AK56" i="18"/>
  <c r="AK57" i="18"/>
  <c r="AK58" i="18"/>
  <c r="AI55" i="18"/>
  <c r="AI59" i="18"/>
  <c r="AI58" i="18"/>
  <c r="AI56" i="18"/>
  <c r="Y56" i="18"/>
  <c r="Y57" i="18"/>
  <c r="Y55" i="18"/>
  <c r="Y59" i="18"/>
  <c r="X56" i="12"/>
  <c r="X59" i="12"/>
  <c r="O58" i="12"/>
  <c r="O55" i="12"/>
  <c r="O59" i="12"/>
  <c r="AP57" i="12"/>
  <c r="AP59" i="12"/>
  <c r="AP56" i="12"/>
  <c r="AP55" i="12"/>
  <c r="AP58" i="12"/>
  <c r="AG57" i="12"/>
  <c r="AG55" i="12"/>
  <c r="AG59" i="12"/>
  <c r="AB56" i="7"/>
  <c r="AB57" i="7"/>
  <c r="AB59" i="7"/>
  <c r="T56" i="7"/>
  <c r="T58" i="7"/>
  <c r="T59" i="7"/>
  <c r="R58" i="7"/>
  <c r="R55" i="7"/>
  <c r="R59" i="7"/>
  <c r="R57" i="7"/>
  <c r="R56" i="7"/>
  <c r="AK56" i="7"/>
  <c r="AK55" i="7"/>
  <c r="AK57" i="7"/>
  <c r="AK59" i="7"/>
  <c r="S55" i="20"/>
  <c r="S57" i="20"/>
  <c r="S59" i="20"/>
  <c r="S56" i="20"/>
  <c r="S58" i="20"/>
  <c r="W56" i="16"/>
  <c r="W58" i="16"/>
  <c r="W59" i="16"/>
  <c r="W57" i="16"/>
  <c r="N59" i="16"/>
  <c r="N56" i="16"/>
  <c r="N57" i="16"/>
  <c r="N58" i="16"/>
  <c r="AL59" i="11"/>
  <c r="AL56" i="11"/>
  <c r="AL58" i="11"/>
  <c r="AL55" i="11"/>
  <c r="AL57" i="11"/>
  <c r="AC58" i="11"/>
  <c r="AC55" i="11"/>
  <c r="AC57" i="11"/>
  <c r="AB58" i="11"/>
  <c r="AB57" i="11"/>
  <c r="AB59" i="11"/>
  <c r="AB56" i="11"/>
  <c r="S58" i="11"/>
  <c r="S55" i="11"/>
  <c r="S57" i="11"/>
  <c r="S56" i="11"/>
  <c r="S59" i="11"/>
  <c r="AI56" i="5"/>
  <c r="AI58" i="5"/>
  <c r="S56" i="5"/>
  <c r="S58" i="5"/>
  <c r="S55" i="5"/>
  <c r="S57" i="5"/>
  <c r="S59" i="5"/>
  <c r="M57" i="5"/>
  <c r="M59" i="5"/>
  <c r="M56" i="5"/>
  <c r="M58" i="5"/>
  <c r="M55" i="5"/>
  <c r="AI58" i="21"/>
  <c r="AI55" i="21"/>
  <c r="AI57" i="21"/>
  <c r="AI56" i="21"/>
  <c r="AI59" i="21"/>
  <c r="Z55" i="21"/>
  <c r="Z57" i="21"/>
  <c r="Z59" i="21"/>
  <c r="Q57" i="21"/>
  <c r="Q58" i="21"/>
  <c r="Q59" i="21"/>
  <c r="Q55" i="21"/>
  <c r="X57" i="14"/>
  <c r="X58" i="14"/>
  <c r="X55" i="14"/>
  <c r="X59" i="14"/>
  <c r="Z55" i="14"/>
  <c r="Z59" i="14"/>
  <c r="Z56" i="14"/>
  <c r="Z57" i="14"/>
  <c r="W57" i="14"/>
  <c r="W59" i="14"/>
  <c r="W56" i="14"/>
  <c r="W58" i="14"/>
  <c r="W55" i="14"/>
  <c r="N56" i="14"/>
  <c r="N58" i="14"/>
  <c r="N55" i="14"/>
  <c r="N57" i="14"/>
  <c r="N59" i="14"/>
  <c r="P57" i="9"/>
  <c r="P56" i="9"/>
  <c r="P59" i="9"/>
  <c r="P55" i="9"/>
  <c r="P58" i="9"/>
  <c r="AE56" i="9"/>
  <c r="AE55" i="9"/>
  <c r="AE57" i="9"/>
  <c r="AE59" i="9"/>
  <c r="AE58" i="9"/>
  <c r="AO59" i="4"/>
  <c r="AO56" i="4"/>
  <c r="AO58" i="4"/>
  <c r="AO55" i="4"/>
  <c r="AO57" i="4"/>
  <c r="AF56" i="4"/>
  <c r="AF58" i="4"/>
  <c r="AF59" i="4"/>
  <c r="W58" i="4"/>
  <c r="W55" i="4"/>
  <c r="W59" i="4"/>
  <c r="N58" i="4"/>
  <c r="N55" i="4"/>
  <c r="N57" i="4"/>
  <c r="N59" i="4"/>
  <c r="N56" i="4"/>
  <c r="P57" i="19"/>
  <c r="P59" i="19"/>
  <c r="P56" i="19"/>
  <c r="P58" i="19"/>
  <c r="P55" i="19"/>
  <c r="AF57" i="19"/>
  <c r="AF59" i="19"/>
  <c r="AF56" i="19"/>
  <c r="AF55" i="19"/>
  <c r="AF58" i="19"/>
  <c r="AN59" i="19"/>
  <c r="AN56" i="19"/>
  <c r="AN58" i="19"/>
  <c r="W57" i="19"/>
  <c r="W59" i="19"/>
  <c r="W55" i="19"/>
  <c r="N59" i="19"/>
  <c r="N56" i="19"/>
  <c r="N58" i="19"/>
  <c r="N55" i="19"/>
  <c r="N57" i="19"/>
  <c r="M59" i="19"/>
  <c r="M56" i="19"/>
  <c r="M58" i="19"/>
  <c r="M55" i="19"/>
  <c r="M57" i="19"/>
  <c r="S58" i="19"/>
  <c r="S55" i="19"/>
  <c r="S57" i="19"/>
  <c r="S56" i="19"/>
  <c r="S59" i="19"/>
  <c r="Q55" i="19"/>
  <c r="Q57" i="19"/>
  <c r="Q59" i="19"/>
  <c r="Q56" i="19"/>
  <c r="Q58" i="19"/>
  <c r="X55" i="13"/>
  <c r="X57" i="13"/>
  <c r="X59" i="13"/>
  <c r="W55" i="13"/>
  <c r="W57" i="13"/>
  <c r="W59" i="13"/>
  <c r="W56" i="13"/>
  <c r="AD59" i="13"/>
  <c r="AD56" i="13"/>
  <c r="AD55" i="13"/>
  <c r="AD58" i="13"/>
  <c r="AK59" i="13"/>
  <c r="AK56" i="13"/>
  <c r="AN55" i="15"/>
  <c r="AN57" i="15"/>
  <c r="AN59" i="15"/>
  <c r="AN56" i="15"/>
  <c r="AN58" i="15"/>
  <c r="X55" i="15"/>
  <c r="X57" i="15"/>
  <c r="X59" i="15"/>
  <c r="X56" i="15"/>
  <c r="X58" i="15"/>
  <c r="AQ56" i="15"/>
  <c r="AQ58" i="15"/>
  <c r="AQ55" i="15"/>
  <c r="AQ57" i="15"/>
  <c r="AQ59" i="15"/>
  <c r="AG58" i="15"/>
  <c r="AG55" i="15"/>
  <c r="AG57" i="15"/>
  <c r="AG59" i="15"/>
  <c r="AG56" i="15"/>
  <c r="AF56" i="10"/>
  <c r="AF58" i="10"/>
  <c r="AF55" i="10"/>
  <c r="AF59" i="10"/>
  <c r="W59" i="10"/>
  <c r="W56" i="10"/>
  <c r="W58" i="10"/>
  <c r="W55" i="10"/>
  <c r="W57" i="10"/>
  <c r="N56" i="10"/>
  <c r="N58" i="10"/>
  <c r="N55" i="10"/>
  <c r="N57" i="10"/>
  <c r="N59" i="10"/>
  <c r="AO57" i="10"/>
  <c r="AO59" i="10"/>
  <c r="AO56" i="10"/>
  <c r="AO58" i="10"/>
  <c r="AO55" i="10"/>
  <c r="AC58" i="2"/>
  <c r="AC55" i="2"/>
  <c r="AC57" i="2"/>
  <c r="AC59" i="2"/>
  <c r="AC56" i="2"/>
  <c r="W56" i="17"/>
  <c r="W57" i="17"/>
  <c r="W55" i="17"/>
  <c r="W58" i="17"/>
  <c r="W59" i="17"/>
  <c r="N57" i="17"/>
  <c r="N59" i="17"/>
  <c r="N56" i="17"/>
  <c r="N58" i="17"/>
  <c r="AR56" i="8"/>
  <c r="AR58" i="8"/>
  <c r="AP57" i="8"/>
  <c r="AP56" i="8"/>
  <c r="AG58" i="8"/>
  <c r="AG57" i="8"/>
  <c r="AG56" i="8"/>
  <c r="X59" i="8"/>
  <c r="X56" i="8"/>
  <c r="X58" i="8"/>
  <c r="O59" i="8"/>
  <c r="O56" i="8"/>
  <c r="O55" i="8"/>
  <c r="AI55" i="23"/>
  <c r="AI57" i="23"/>
  <c r="AI59" i="23"/>
  <c r="AI56" i="23"/>
  <c r="U59" i="23"/>
  <c r="U56" i="23"/>
  <c r="U58" i="23"/>
  <c r="U55" i="23"/>
  <c r="U57" i="23"/>
  <c r="AF58" i="18"/>
  <c r="AF57" i="18"/>
  <c r="AF56" i="18"/>
  <c r="AF59" i="18"/>
  <c r="AL55" i="18"/>
  <c r="AL57" i="18"/>
  <c r="AL59" i="18"/>
  <c r="AL58" i="18"/>
  <c r="AC55" i="18"/>
  <c r="AC56" i="18"/>
  <c r="AC59" i="18"/>
  <c r="AC58" i="18"/>
  <c r="AA55" i="18"/>
  <c r="AA56" i="18"/>
  <c r="AA59" i="18"/>
  <c r="AA58" i="18"/>
  <c r="AA57" i="18"/>
  <c r="Q56" i="18"/>
  <c r="Q55" i="18"/>
  <c r="Q58" i="18"/>
  <c r="Q59" i="18"/>
  <c r="P56" i="12"/>
  <c r="P55" i="12"/>
  <c r="P59" i="12"/>
  <c r="P57" i="12"/>
  <c r="AQ57" i="12"/>
  <c r="AQ55" i="12"/>
  <c r="AQ59" i="12"/>
  <c r="AH57" i="12"/>
  <c r="AH59" i="12"/>
  <c r="AH55" i="12"/>
  <c r="Y56" i="12"/>
  <c r="Y58" i="12"/>
  <c r="Y55" i="12"/>
  <c r="Y57" i="12"/>
  <c r="AL56" i="7"/>
  <c r="AL58" i="7"/>
  <c r="AL57" i="7"/>
  <c r="AC56" i="7"/>
  <c r="AC58" i="7"/>
  <c r="AC57" i="7"/>
  <c r="AC59" i="7"/>
  <c r="AD56" i="20"/>
  <c r="AD58" i="20"/>
  <c r="AD55" i="20"/>
  <c r="AD57" i="20"/>
  <c r="AD59" i="20"/>
  <c r="AB58" i="20"/>
  <c r="AB55" i="20"/>
  <c r="AB57" i="20"/>
  <c r="AB59" i="20"/>
  <c r="AB56" i="20"/>
  <c r="AN56" i="20"/>
  <c r="AN57" i="20"/>
  <c r="AN58" i="20"/>
  <c r="AN59" i="20"/>
  <c r="AL56" i="20"/>
  <c r="AL58" i="20"/>
  <c r="AL55" i="20"/>
  <c r="AL57" i="20"/>
  <c r="AK55" i="20"/>
  <c r="AK56" i="20"/>
  <c r="AK58" i="20"/>
  <c r="AK59" i="20"/>
  <c r="AK57" i="20"/>
  <c r="O56" i="16"/>
  <c r="O58" i="16"/>
  <c r="O57" i="16"/>
  <c r="O59" i="16"/>
  <c r="AM56" i="11"/>
  <c r="AM57" i="11"/>
  <c r="AM55" i="11"/>
  <c r="AD59" i="11"/>
  <c r="AD55" i="11"/>
  <c r="U56" i="11"/>
  <c r="U58" i="11"/>
  <c r="U55" i="11"/>
  <c r="U59" i="11"/>
  <c r="U57" i="11"/>
  <c r="T55" i="11"/>
  <c r="T56" i="11"/>
  <c r="I191" i="5"/>
  <c r="I60" i="5" s="1"/>
  <c r="AN57" i="21"/>
  <c r="AN59" i="21"/>
  <c r="AN55" i="21"/>
  <c r="AB58" i="21"/>
  <c r="AB57" i="21"/>
  <c r="AB59" i="21"/>
  <c r="AA58" i="21"/>
  <c r="AA59" i="21"/>
  <c r="AA57" i="21"/>
  <c r="R55" i="21"/>
  <c r="R57" i="21"/>
  <c r="R59" i="21"/>
  <c r="R58" i="21"/>
  <c r="AK58" i="21"/>
  <c r="AK59" i="21"/>
  <c r="AK55" i="21"/>
  <c r="AR56" i="14"/>
  <c r="AR58" i="14"/>
  <c r="AR55" i="14"/>
  <c r="AR59" i="14"/>
  <c r="R55" i="14"/>
  <c r="R57" i="14"/>
  <c r="R59" i="14"/>
  <c r="R58" i="14"/>
  <c r="R56" i="14"/>
  <c r="O57" i="14"/>
  <c r="O59" i="14"/>
  <c r="O56" i="14"/>
  <c r="O55" i="14"/>
  <c r="O58" i="14"/>
  <c r="W56" i="9"/>
  <c r="W55" i="9"/>
  <c r="W57" i="9"/>
  <c r="W59" i="9"/>
  <c r="W58" i="9"/>
  <c r="AL55" i="9"/>
  <c r="AL59" i="9"/>
  <c r="AL56" i="9"/>
  <c r="AL58" i="9"/>
  <c r="AL57" i="9"/>
  <c r="AR59" i="4"/>
  <c r="AR56" i="4"/>
  <c r="AR58" i="4"/>
  <c r="AP59" i="4"/>
  <c r="AP58" i="4"/>
  <c r="AP55" i="4"/>
  <c r="AG59" i="4"/>
  <c r="AG56" i="4"/>
  <c r="AG57" i="4"/>
  <c r="X56" i="4"/>
  <c r="X58" i="4"/>
  <c r="X55" i="4"/>
  <c r="O58" i="4"/>
  <c r="O55" i="4"/>
  <c r="O57" i="4"/>
  <c r="O59" i="4"/>
  <c r="R58" i="19"/>
  <c r="R55" i="19"/>
  <c r="R57" i="19"/>
  <c r="R56" i="19"/>
  <c r="R59" i="19"/>
  <c r="O57" i="19"/>
  <c r="O59" i="19"/>
  <c r="O56" i="19"/>
  <c r="O58" i="19"/>
  <c r="O55" i="19"/>
  <c r="P55" i="13"/>
  <c r="P59" i="13"/>
  <c r="O55" i="13"/>
  <c r="O57" i="13"/>
  <c r="O59" i="13"/>
  <c r="O58" i="13"/>
  <c r="V59" i="13"/>
  <c r="V56" i="13"/>
  <c r="V58" i="13"/>
  <c r="V55" i="13"/>
  <c r="AC57" i="13"/>
  <c r="AC59" i="13"/>
  <c r="AC56" i="13"/>
  <c r="AC55" i="13"/>
  <c r="AC58" i="13"/>
  <c r="AJ59" i="13"/>
  <c r="AJ58" i="13"/>
  <c r="AI59" i="13"/>
  <c r="AI56" i="13"/>
  <c r="Z58" i="15"/>
  <c r="Z55" i="15"/>
  <c r="Z57" i="15"/>
  <c r="Z56" i="15"/>
  <c r="Z59" i="15"/>
  <c r="R58" i="15"/>
  <c r="R55" i="15"/>
  <c r="R57" i="15"/>
  <c r="R56" i="15"/>
  <c r="R59" i="15"/>
  <c r="AK59" i="15"/>
  <c r="AK56" i="15"/>
  <c r="AK58" i="15"/>
  <c r="AK55" i="15"/>
  <c r="AK57" i="15"/>
  <c r="AI56" i="15"/>
  <c r="AI58" i="15"/>
  <c r="AI55" i="15"/>
  <c r="AI57" i="15"/>
  <c r="AI59" i="15"/>
  <c r="Y58" i="15"/>
  <c r="Y55" i="15"/>
  <c r="Y57" i="15"/>
  <c r="Y59" i="15"/>
  <c r="Y56" i="15"/>
  <c r="X56" i="10"/>
  <c r="X58" i="10"/>
  <c r="X55" i="10"/>
  <c r="X57" i="10"/>
  <c r="X59" i="10"/>
  <c r="O59" i="10"/>
  <c r="O56" i="10"/>
  <c r="O58" i="10"/>
  <c r="O55" i="10"/>
  <c r="O57" i="10"/>
  <c r="AP57" i="10"/>
  <c r="AP56" i="10"/>
  <c r="AP55" i="10"/>
  <c r="AP58" i="10"/>
  <c r="AP59" i="10"/>
  <c r="AG57" i="10"/>
  <c r="AG59" i="10"/>
  <c r="AG56" i="10"/>
  <c r="AG58" i="10"/>
  <c r="AG55" i="10"/>
  <c r="AM59" i="2"/>
  <c r="AM56" i="2"/>
  <c r="AM58" i="2"/>
  <c r="AM57" i="2"/>
  <c r="Z57" i="17"/>
  <c r="Z58" i="17"/>
  <c r="Z59" i="17"/>
  <c r="Z55" i="17"/>
  <c r="Z56" i="17"/>
  <c r="AF55" i="17"/>
  <c r="AF57" i="17"/>
  <c r="AF58" i="17"/>
  <c r="AF56" i="17"/>
  <c r="O56" i="17"/>
  <c r="O57" i="17"/>
  <c r="O59" i="17"/>
  <c r="O55" i="17"/>
  <c r="O58" i="17"/>
  <c r="AB55" i="8"/>
  <c r="AB57" i="8"/>
  <c r="T59" i="8"/>
  <c r="T58" i="8"/>
  <c r="T55" i="8"/>
  <c r="T57" i="8"/>
  <c r="AH58" i="8"/>
  <c r="AH57" i="8"/>
  <c r="AH56" i="8"/>
  <c r="AH59" i="8"/>
  <c r="Y58" i="8"/>
  <c r="Y57" i="8"/>
  <c r="Y59" i="8"/>
  <c r="Y56" i="8"/>
  <c r="P55" i="8"/>
  <c r="P57" i="8"/>
  <c r="Y55" i="23"/>
  <c r="Y57" i="23"/>
  <c r="Y59" i="23"/>
  <c r="Y56" i="23"/>
  <c r="Y58" i="23"/>
  <c r="AG55" i="23"/>
  <c r="AG57" i="23"/>
  <c r="AG59" i="23"/>
  <c r="AG56" i="23"/>
  <c r="AG58" i="23"/>
  <c r="AA58" i="23"/>
  <c r="AA55" i="23"/>
  <c r="AA57" i="23"/>
  <c r="AA59" i="23"/>
  <c r="AA56" i="23"/>
  <c r="AM55" i="18"/>
  <c r="AM56" i="18"/>
  <c r="AM57" i="18"/>
  <c r="AM59" i="18"/>
  <c r="AM58" i="18"/>
  <c r="AD55" i="18"/>
  <c r="AD57" i="18"/>
  <c r="AD59" i="18"/>
  <c r="AD58" i="18"/>
  <c r="U57" i="18"/>
  <c r="U55" i="18"/>
  <c r="U56" i="18"/>
  <c r="S55" i="18"/>
  <c r="S59" i="18"/>
  <c r="S56" i="18"/>
  <c r="S58" i="18"/>
  <c r="S57" i="18"/>
  <c r="AR55" i="12"/>
  <c r="AR57" i="12"/>
  <c r="AR58" i="12"/>
  <c r="AR59" i="12"/>
  <c r="AI56" i="12"/>
  <c r="AI55" i="12"/>
  <c r="AI58" i="12"/>
  <c r="AI59" i="12"/>
  <c r="Z57" i="12"/>
  <c r="Z59" i="12"/>
  <c r="Z56" i="12"/>
  <c r="Z55" i="12"/>
  <c r="Z58" i="12"/>
  <c r="Q58" i="12"/>
  <c r="Q55" i="12"/>
  <c r="Q59" i="12"/>
  <c r="AI56" i="7"/>
  <c r="AI58" i="7"/>
  <c r="AI55" i="7"/>
  <c r="AI59" i="7"/>
  <c r="AM57" i="7"/>
  <c r="AM56" i="7"/>
  <c r="AM55" i="7"/>
  <c r="AM58" i="7"/>
  <c r="AD59" i="7"/>
  <c r="AD58" i="7"/>
  <c r="AD55" i="7"/>
  <c r="AD57" i="7"/>
  <c r="U56" i="7"/>
  <c r="U55" i="7"/>
  <c r="U59" i="7"/>
  <c r="X56" i="20"/>
  <c r="X57" i="20"/>
  <c r="X58" i="20"/>
  <c r="X59" i="20"/>
  <c r="T58" i="20"/>
  <c r="T55" i="20"/>
  <c r="T57" i="20"/>
  <c r="T59" i="20"/>
  <c r="T56" i="20"/>
  <c r="P56" i="20"/>
  <c r="P57" i="20"/>
  <c r="P58" i="20"/>
  <c r="P59" i="20"/>
  <c r="P55" i="20"/>
  <c r="AM59" i="20"/>
  <c r="AM55" i="20"/>
  <c r="AM56" i="20"/>
  <c r="AM57" i="20"/>
  <c r="AM58" i="20"/>
  <c r="AC55" i="20"/>
  <c r="AC57" i="20"/>
  <c r="AC58" i="20"/>
  <c r="AC59" i="20"/>
  <c r="AC56" i="20"/>
  <c r="AB58" i="16"/>
  <c r="AB57" i="16"/>
  <c r="AB56" i="16"/>
  <c r="AB59" i="16"/>
  <c r="X57" i="16"/>
  <c r="X56" i="16"/>
  <c r="X58" i="16"/>
  <c r="X59" i="16"/>
  <c r="AF57" i="16"/>
  <c r="AF56" i="16"/>
  <c r="AF58" i="16"/>
  <c r="AF59" i="16"/>
  <c r="AN57" i="11"/>
  <c r="AN59" i="11"/>
  <c r="AN56" i="11"/>
  <c r="AN55" i="11"/>
  <c r="AN58" i="11"/>
  <c r="AE59" i="11"/>
  <c r="AE56" i="11"/>
  <c r="AE58" i="11"/>
  <c r="V59" i="11"/>
  <c r="V56" i="11"/>
  <c r="V58" i="11"/>
  <c r="V55" i="11"/>
  <c r="V57" i="11"/>
  <c r="M56" i="11"/>
  <c r="M58" i="11"/>
  <c r="M55" i="11"/>
  <c r="M57" i="11"/>
  <c r="M59" i="11"/>
  <c r="AB59" i="5"/>
  <c r="AB56" i="5"/>
  <c r="AB58" i="5"/>
  <c r="AB55" i="5"/>
  <c r="D190" i="22"/>
  <c r="D59" i="22" s="1"/>
  <c r="D189" i="22"/>
  <c r="D58" i="22" s="1"/>
  <c r="D188" i="22"/>
  <c r="D57" i="22" s="1"/>
  <c r="D187" i="22"/>
  <c r="D56" i="22" s="1"/>
  <c r="D186" i="22"/>
  <c r="D55" i="22" s="1"/>
  <c r="D186" i="16"/>
  <c r="D55" i="16" s="1"/>
  <c r="D190" i="16"/>
  <c r="D59" i="16" s="1"/>
  <c r="D189" i="16"/>
  <c r="D58" i="16" s="1"/>
  <c r="D188" i="16"/>
  <c r="D57" i="16" s="1"/>
  <c r="D187" i="16"/>
  <c r="D56" i="16" s="1"/>
  <c r="D188" i="13"/>
  <c r="D57" i="13" s="1"/>
  <c r="D187" i="13"/>
  <c r="D56" i="13" s="1"/>
  <c r="D186" i="13"/>
  <c r="D55" i="13" s="1"/>
  <c r="D189" i="13"/>
  <c r="D58" i="13" s="1"/>
  <c r="D190" i="13"/>
  <c r="D59" i="13" s="1"/>
  <c r="D188" i="5"/>
  <c r="D57" i="5" s="1"/>
  <c r="D187" i="5"/>
  <c r="D56" i="5" s="1"/>
  <c r="D186" i="5"/>
  <c r="D55" i="5" s="1"/>
  <c r="D190" i="5"/>
  <c r="D59" i="5" s="1"/>
  <c r="D189" i="5"/>
  <c r="D58" i="5" s="1"/>
  <c r="F59" i="21"/>
  <c r="F58" i="21"/>
  <c r="F57" i="21"/>
  <c r="F56" i="21"/>
  <c r="F55" i="21"/>
  <c r="H55" i="21"/>
  <c r="H59" i="21"/>
  <c r="H56" i="21"/>
  <c r="H58" i="21"/>
  <c r="H57" i="21"/>
  <c r="J57" i="21"/>
  <c r="J58" i="21"/>
  <c r="J56" i="21"/>
  <c r="J55" i="21"/>
  <c r="J59" i="21"/>
  <c r="I56" i="21"/>
  <c r="I55" i="21"/>
  <c r="I59" i="21"/>
  <c r="I57" i="21"/>
  <c r="I58" i="21"/>
  <c r="G55" i="21"/>
  <c r="G59" i="21"/>
  <c r="G58" i="21"/>
  <c r="G57" i="21"/>
  <c r="G56" i="21"/>
  <c r="E59" i="21"/>
  <c r="E58" i="21"/>
  <c r="E57" i="21"/>
  <c r="E56" i="21"/>
  <c r="E55" i="21"/>
  <c r="J57" i="14"/>
  <c r="J56" i="14"/>
  <c r="J55" i="14"/>
  <c r="J59" i="14"/>
  <c r="J58" i="14"/>
  <c r="H55" i="14"/>
  <c r="H59" i="14"/>
  <c r="H58" i="14"/>
  <c r="H56" i="14"/>
  <c r="H57" i="14"/>
  <c r="G59" i="14"/>
  <c r="G58" i="14"/>
  <c r="G57" i="14"/>
  <c r="G55" i="14"/>
  <c r="G56" i="14"/>
  <c r="F59" i="14"/>
  <c r="F58" i="14"/>
  <c r="F57" i="14"/>
  <c r="F56" i="14"/>
  <c r="F55" i="14"/>
  <c r="E59" i="14"/>
  <c r="E58" i="14"/>
  <c r="E57" i="14"/>
  <c r="E56" i="14"/>
  <c r="E55" i="14"/>
  <c r="I56" i="14"/>
  <c r="I55" i="14"/>
  <c r="I59" i="14"/>
  <c r="I57" i="14"/>
  <c r="I58" i="14"/>
  <c r="J55" i="9"/>
  <c r="J59" i="9"/>
  <c r="J58" i="9"/>
  <c r="J57" i="9"/>
  <c r="J56" i="9"/>
  <c r="I59" i="9"/>
  <c r="I58" i="9"/>
  <c r="I57" i="9"/>
  <c r="I55" i="9"/>
  <c r="I56" i="9"/>
  <c r="H59" i="9"/>
  <c r="H58" i="9"/>
  <c r="H57" i="9"/>
  <c r="H56" i="9"/>
  <c r="H55" i="9"/>
  <c r="G59" i="9"/>
  <c r="G58" i="9"/>
  <c r="G57" i="9"/>
  <c r="G56" i="9"/>
  <c r="G55" i="9"/>
  <c r="F59" i="9"/>
  <c r="F58" i="9"/>
  <c r="F57" i="9"/>
  <c r="F56" i="9"/>
  <c r="F55" i="9"/>
  <c r="E58" i="9"/>
  <c r="E57" i="9"/>
  <c r="E56" i="9"/>
  <c r="E55" i="9"/>
  <c r="E59" i="9"/>
  <c r="J59" i="4"/>
  <c r="J58" i="4"/>
  <c r="J57" i="4"/>
  <c r="J56" i="4"/>
  <c r="J55" i="4"/>
  <c r="I59" i="4"/>
  <c r="I58" i="4"/>
  <c r="I57" i="4"/>
  <c r="I56" i="4"/>
  <c r="I55" i="4"/>
  <c r="H59" i="4"/>
  <c r="H58" i="4"/>
  <c r="H57" i="4"/>
  <c r="H56" i="4"/>
  <c r="H55" i="4"/>
  <c r="G58" i="4"/>
  <c r="G57" i="4"/>
  <c r="G56" i="4"/>
  <c r="G55" i="4"/>
  <c r="G59" i="4"/>
  <c r="F57" i="4"/>
  <c r="F56" i="4"/>
  <c r="F55" i="4"/>
  <c r="F58" i="4"/>
  <c r="F59" i="4"/>
  <c r="E56" i="4"/>
  <c r="E55" i="4"/>
  <c r="E59" i="4"/>
  <c r="E57" i="4"/>
  <c r="E58" i="4"/>
  <c r="J59" i="19"/>
  <c r="J58" i="19"/>
  <c r="J57" i="19"/>
  <c r="J56" i="19"/>
  <c r="J55" i="19"/>
  <c r="H57" i="19"/>
  <c r="H56" i="19"/>
  <c r="H55" i="19"/>
  <c r="H58" i="19"/>
  <c r="H59" i="19"/>
  <c r="G56" i="19"/>
  <c r="G55" i="19"/>
  <c r="G59" i="19"/>
  <c r="G57" i="19"/>
  <c r="G58" i="19"/>
  <c r="F55" i="19"/>
  <c r="F59" i="19"/>
  <c r="F58" i="19"/>
  <c r="F57" i="19"/>
  <c r="F56" i="19"/>
  <c r="E59" i="19"/>
  <c r="E58" i="19"/>
  <c r="E57" i="19"/>
  <c r="E55" i="19"/>
  <c r="E56" i="19"/>
  <c r="I58" i="19"/>
  <c r="I57" i="19"/>
  <c r="I56" i="19"/>
  <c r="I55" i="19"/>
  <c r="I59" i="19"/>
  <c r="H190" i="13"/>
  <c r="H59" i="13" s="1"/>
  <c r="H189" i="13"/>
  <c r="H58" i="13" s="1"/>
  <c r="H188" i="13"/>
  <c r="H57" i="13" s="1"/>
  <c r="H187" i="13"/>
  <c r="H56" i="13" s="1"/>
  <c r="H186" i="13"/>
  <c r="H55" i="13" s="1"/>
  <c r="G190" i="13"/>
  <c r="G59" i="13" s="1"/>
  <c r="G189" i="13"/>
  <c r="G58" i="13" s="1"/>
  <c r="G188" i="13"/>
  <c r="G57" i="13" s="1"/>
  <c r="G187" i="13"/>
  <c r="G56" i="13" s="1"/>
  <c r="G186" i="13"/>
  <c r="G55" i="13" s="1"/>
  <c r="F190" i="13"/>
  <c r="F59" i="13" s="1"/>
  <c r="F189" i="13"/>
  <c r="F58" i="13" s="1"/>
  <c r="F188" i="13"/>
  <c r="F57" i="13" s="1"/>
  <c r="F187" i="13"/>
  <c r="F56" i="13" s="1"/>
  <c r="F186" i="13"/>
  <c r="F55" i="13" s="1"/>
  <c r="E189" i="13"/>
  <c r="E58" i="13" s="1"/>
  <c r="E188" i="13"/>
  <c r="E57" i="13" s="1"/>
  <c r="E187" i="13"/>
  <c r="E56" i="13" s="1"/>
  <c r="E186" i="13"/>
  <c r="E55" i="13" s="1"/>
  <c r="E190" i="13"/>
  <c r="E59" i="13" s="1"/>
  <c r="J186" i="13"/>
  <c r="J55" i="13" s="1"/>
  <c r="J190" i="13"/>
  <c r="J59" i="13" s="1"/>
  <c r="J189" i="13"/>
  <c r="J58" i="13" s="1"/>
  <c r="J187" i="13"/>
  <c r="J56" i="13" s="1"/>
  <c r="J188" i="13"/>
  <c r="J57" i="13" s="1"/>
  <c r="I190" i="13"/>
  <c r="I59" i="13" s="1"/>
  <c r="I189" i="13"/>
  <c r="I58" i="13" s="1"/>
  <c r="I188" i="13"/>
  <c r="I57" i="13" s="1"/>
  <c r="I187" i="13"/>
  <c r="I56" i="13" s="1"/>
  <c r="I186" i="13"/>
  <c r="I55" i="13" s="1"/>
  <c r="H188" i="22"/>
  <c r="H57" i="22" s="1"/>
  <c r="H187" i="22"/>
  <c r="H56" i="22" s="1"/>
  <c r="H186" i="22"/>
  <c r="H55" i="22" s="1"/>
  <c r="H190" i="22"/>
  <c r="H59" i="22" s="1"/>
  <c r="H189" i="22"/>
  <c r="H58" i="22" s="1"/>
  <c r="F186" i="22"/>
  <c r="F55" i="22" s="1"/>
  <c r="F190" i="22"/>
  <c r="F59" i="22" s="1"/>
  <c r="F189" i="22"/>
  <c r="F58" i="22" s="1"/>
  <c r="F187" i="22"/>
  <c r="F56" i="22" s="1"/>
  <c r="F188" i="22"/>
  <c r="F57" i="22" s="1"/>
  <c r="E186" i="22"/>
  <c r="E55" i="22" s="1"/>
  <c r="E190" i="22"/>
  <c r="E59" i="22" s="1"/>
  <c r="E189" i="22"/>
  <c r="E58" i="22" s="1"/>
  <c r="E188" i="22"/>
  <c r="E57" i="22" s="1"/>
  <c r="E187" i="22"/>
  <c r="E56" i="22" s="1"/>
  <c r="J190" i="22"/>
  <c r="J59" i="22" s="1"/>
  <c r="J189" i="22"/>
  <c r="J58" i="22" s="1"/>
  <c r="J188" i="22"/>
  <c r="J57" i="22" s="1"/>
  <c r="J187" i="22"/>
  <c r="J56" i="22" s="1"/>
  <c r="J186" i="22"/>
  <c r="J55" i="22" s="1"/>
  <c r="I189" i="22"/>
  <c r="I58" i="22" s="1"/>
  <c r="I188" i="22"/>
  <c r="I57" i="22" s="1"/>
  <c r="I187" i="22"/>
  <c r="I56" i="22" s="1"/>
  <c r="I186" i="22"/>
  <c r="I55" i="22" s="1"/>
  <c r="I190" i="22"/>
  <c r="I59" i="22" s="1"/>
  <c r="G187" i="22"/>
  <c r="G56" i="22" s="1"/>
  <c r="G186" i="22"/>
  <c r="G55" i="22" s="1"/>
  <c r="G188" i="22"/>
  <c r="G57" i="22" s="1"/>
  <c r="G190" i="22"/>
  <c r="G59" i="22" s="1"/>
  <c r="G189" i="22"/>
  <c r="G58" i="22" s="1"/>
  <c r="J59" i="15"/>
  <c r="J58" i="15"/>
  <c r="J57" i="15"/>
  <c r="J56" i="15"/>
  <c r="J55" i="15"/>
  <c r="H57" i="15"/>
  <c r="H56" i="15"/>
  <c r="H55" i="15"/>
  <c r="H58" i="15"/>
  <c r="H59" i="15"/>
  <c r="G56" i="15"/>
  <c r="G55" i="15"/>
  <c r="G59" i="15"/>
  <c r="G58" i="15"/>
  <c r="G57" i="15"/>
  <c r="F55" i="15"/>
  <c r="F59" i="15"/>
  <c r="F58" i="15"/>
  <c r="F56" i="15"/>
  <c r="F57" i="15"/>
  <c r="E59" i="15"/>
  <c r="E58" i="15"/>
  <c r="E57" i="15"/>
  <c r="E55" i="15"/>
  <c r="E56" i="15"/>
  <c r="I58" i="15"/>
  <c r="I57" i="15"/>
  <c r="I56" i="15"/>
  <c r="I55" i="15"/>
  <c r="I59" i="15"/>
  <c r="I59" i="2"/>
  <c r="I58" i="2"/>
  <c r="I57" i="2"/>
  <c r="I55" i="2"/>
  <c r="I56" i="2"/>
  <c r="F59" i="2"/>
  <c r="F58" i="2"/>
  <c r="F57" i="2"/>
  <c r="F56" i="2"/>
  <c r="F55" i="2"/>
  <c r="E58" i="2"/>
  <c r="E59" i="2"/>
  <c r="E57" i="2"/>
  <c r="E56" i="2"/>
  <c r="E55" i="2"/>
  <c r="J55" i="2"/>
  <c r="J56" i="2"/>
  <c r="J59" i="2"/>
  <c r="J58" i="2"/>
  <c r="J57" i="2"/>
  <c r="H59" i="2"/>
  <c r="H58" i="2"/>
  <c r="H57" i="2"/>
  <c r="H56" i="2"/>
  <c r="H55" i="2"/>
  <c r="G59" i="2"/>
  <c r="G58" i="2"/>
  <c r="G57" i="2"/>
  <c r="G56" i="2"/>
  <c r="G55" i="2"/>
  <c r="J55" i="17"/>
  <c r="J59" i="17"/>
  <c r="J58" i="17"/>
  <c r="J56" i="17"/>
  <c r="J57" i="17"/>
  <c r="H59" i="17"/>
  <c r="H58" i="17"/>
  <c r="H57" i="17"/>
  <c r="H56" i="17"/>
  <c r="H55" i="17"/>
  <c r="G59" i="17"/>
  <c r="G58" i="17"/>
  <c r="G57" i="17"/>
  <c r="G56" i="17"/>
  <c r="G55" i="17"/>
  <c r="F59" i="17"/>
  <c r="F58" i="17"/>
  <c r="F57" i="17"/>
  <c r="F56" i="17"/>
  <c r="F55" i="17"/>
  <c r="E58" i="17"/>
  <c r="E57" i="17"/>
  <c r="E56" i="17"/>
  <c r="E55" i="17"/>
  <c r="E59" i="17"/>
  <c r="I59" i="17"/>
  <c r="I58" i="17"/>
  <c r="I57" i="17"/>
  <c r="I55" i="17"/>
  <c r="I56" i="17"/>
  <c r="J59" i="8"/>
  <c r="J58" i="8"/>
  <c r="J57" i="8"/>
  <c r="J56" i="8"/>
  <c r="J55" i="8"/>
  <c r="I59" i="8"/>
  <c r="I58" i="8"/>
  <c r="I57" i="8"/>
  <c r="I56" i="8"/>
  <c r="I55" i="8"/>
  <c r="H59" i="8"/>
  <c r="H58" i="8"/>
  <c r="H57" i="8"/>
  <c r="H56" i="8"/>
  <c r="H55" i="8"/>
  <c r="G58" i="8"/>
  <c r="G57" i="8"/>
  <c r="G56" i="8"/>
  <c r="G55" i="8"/>
  <c r="G59" i="8"/>
  <c r="F57" i="8"/>
  <c r="F56" i="8"/>
  <c r="F55" i="8"/>
  <c r="F59" i="8"/>
  <c r="F58" i="8"/>
  <c r="E56" i="8"/>
  <c r="E55" i="8"/>
  <c r="E59" i="8"/>
  <c r="E57" i="8"/>
  <c r="E58" i="8"/>
  <c r="J59" i="23"/>
  <c r="J58" i="23"/>
  <c r="J57" i="23"/>
  <c r="J56" i="23"/>
  <c r="J55" i="23"/>
  <c r="I59" i="23"/>
  <c r="I58" i="23"/>
  <c r="I57" i="23"/>
  <c r="I56" i="23"/>
  <c r="I55" i="23"/>
  <c r="H59" i="23"/>
  <c r="H58" i="23"/>
  <c r="H57" i="23"/>
  <c r="H56" i="23"/>
  <c r="H55" i="23"/>
  <c r="F57" i="23"/>
  <c r="F58" i="23"/>
  <c r="F56" i="23"/>
  <c r="F55" i="23"/>
  <c r="F59" i="23"/>
  <c r="E56" i="23"/>
  <c r="E55" i="23"/>
  <c r="E57" i="23"/>
  <c r="E59" i="23"/>
  <c r="E58" i="23"/>
  <c r="G58" i="23"/>
  <c r="G57" i="23"/>
  <c r="G56" i="23"/>
  <c r="G55" i="23"/>
  <c r="G59" i="23"/>
  <c r="H55" i="18"/>
  <c r="H59" i="18"/>
  <c r="H58" i="18"/>
  <c r="H56" i="18"/>
  <c r="H57" i="18"/>
  <c r="J57" i="18"/>
  <c r="J56" i="18"/>
  <c r="J55" i="18"/>
  <c r="J58" i="18"/>
  <c r="J59" i="18"/>
  <c r="G59" i="18"/>
  <c r="G58" i="18"/>
  <c r="G57" i="18"/>
  <c r="G55" i="18"/>
  <c r="G56" i="18"/>
  <c r="F59" i="18"/>
  <c r="F58" i="18"/>
  <c r="F57" i="18"/>
  <c r="F56" i="18"/>
  <c r="F55" i="18"/>
  <c r="E59" i="18"/>
  <c r="E58" i="18"/>
  <c r="E57" i="18"/>
  <c r="E56" i="18"/>
  <c r="E55" i="18"/>
  <c r="I56" i="18"/>
  <c r="I55" i="18"/>
  <c r="I59" i="18"/>
  <c r="I58" i="18"/>
  <c r="I57" i="18"/>
  <c r="H59" i="12"/>
  <c r="H58" i="12"/>
  <c r="H57" i="12"/>
  <c r="H56" i="12"/>
  <c r="H55" i="12"/>
  <c r="G58" i="12"/>
  <c r="G57" i="12"/>
  <c r="G56" i="12"/>
  <c r="G55" i="12"/>
  <c r="G59" i="12"/>
  <c r="F57" i="12"/>
  <c r="F56" i="12"/>
  <c r="F55" i="12"/>
  <c r="F58" i="12"/>
  <c r="F59" i="12"/>
  <c r="E56" i="12"/>
  <c r="E55" i="12"/>
  <c r="E59" i="12"/>
  <c r="E58" i="12"/>
  <c r="E57" i="12"/>
  <c r="J59" i="12"/>
  <c r="J58" i="12"/>
  <c r="J57" i="12"/>
  <c r="J56" i="12"/>
  <c r="J55" i="12"/>
  <c r="I59" i="12"/>
  <c r="I58" i="12"/>
  <c r="I57" i="12"/>
  <c r="I56" i="12"/>
  <c r="I55" i="12"/>
  <c r="J59" i="7"/>
  <c r="J58" i="7"/>
  <c r="J57" i="7"/>
  <c r="J56" i="7"/>
  <c r="J55" i="7"/>
  <c r="I58" i="7"/>
  <c r="I57" i="7"/>
  <c r="I56" i="7"/>
  <c r="I55" i="7"/>
  <c r="I59" i="7"/>
  <c r="H57" i="7"/>
  <c r="H56" i="7"/>
  <c r="H55" i="7"/>
  <c r="H58" i="7"/>
  <c r="H59" i="7"/>
  <c r="G56" i="7"/>
  <c r="G55" i="7"/>
  <c r="G59" i="7"/>
  <c r="G57" i="7"/>
  <c r="G58" i="7"/>
  <c r="F55" i="7"/>
  <c r="F59" i="7"/>
  <c r="F58" i="7"/>
  <c r="F56" i="7"/>
  <c r="F57" i="7"/>
  <c r="E59" i="7"/>
  <c r="E58" i="7"/>
  <c r="E57" i="7"/>
  <c r="E56" i="7"/>
  <c r="E55" i="7"/>
  <c r="H55" i="20"/>
  <c r="H59" i="20"/>
  <c r="H58" i="20"/>
  <c r="H57" i="20"/>
  <c r="H56" i="20"/>
  <c r="F55" i="20"/>
  <c r="F59" i="20"/>
  <c r="F58" i="20"/>
  <c r="F57" i="20"/>
  <c r="F56" i="20"/>
  <c r="J55" i="20"/>
  <c r="J59" i="20"/>
  <c r="J56" i="20"/>
  <c r="J58" i="20"/>
  <c r="J57" i="20"/>
  <c r="I55" i="20"/>
  <c r="I59" i="20"/>
  <c r="I58" i="20"/>
  <c r="I57" i="20"/>
  <c r="I56" i="20"/>
  <c r="G55" i="20"/>
  <c r="G59" i="20"/>
  <c r="G58" i="20"/>
  <c r="G57" i="20"/>
  <c r="G56" i="20"/>
  <c r="E55" i="20"/>
  <c r="E58" i="20"/>
  <c r="E57" i="20"/>
  <c r="E56" i="20"/>
  <c r="E59" i="20"/>
  <c r="H190" i="16"/>
  <c r="H59" i="16" s="1"/>
  <c r="H189" i="16"/>
  <c r="H58" i="16" s="1"/>
  <c r="H188" i="16"/>
  <c r="H57" i="16" s="1"/>
  <c r="H187" i="16"/>
  <c r="H56" i="16" s="1"/>
  <c r="H186" i="16"/>
  <c r="H55" i="16" s="1"/>
  <c r="J190" i="16"/>
  <c r="J59" i="16" s="1"/>
  <c r="J189" i="16"/>
  <c r="J58" i="16" s="1"/>
  <c r="J188" i="16"/>
  <c r="J57" i="16" s="1"/>
  <c r="J187" i="16"/>
  <c r="J56" i="16" s="1"/>
  <c r="J186" i="16"/>
  <c r="J55" i="16" s="1"/>
  <c r="G189" i="16"/>
  <c r="G58" i="16" s="1"/>
  <c r="G188" i="16"/>
  <c r="G57" i="16" s="1"/>
  <c r="G187" i="16"/>
  <c r="G56" i="16" s="1"/>
  <c r="G186" i="16"/>
  <c r="G55" i="16" s="1"/>
  <c r="G190" i="16"/>
  <c r="G59" i="16" s="1"/>
  <c r="F188" i="16"/>
  <c r="F57" i="16" s="1"/>
  <c r="F187" i="16"/>
  <c r="F56" i="16" s="1"/>
  <c r="F186" i="16"/>
  <c r="F55" i="16" s="1"/>
  <c r="F189" i="16"/>
  <c r="F58" i="16" s="1"/>
  <c r="F190" i="16"/>
  <c r="F59" i="16" s="1"/>
  <c r="E187" i="16"/>
  <c r="E56" i="16" s="1"/>
  <c r="E186" i="16"/>
  <c r="E55" i="16" s="1"/>
  <c r="E190" i="16"/>
  <c r="E59" i="16" s="1"/>
  <c r="E188" i="16"/>
  <c r="E57" i="16" s="1"/>
  <c r="E189" i="16"/>
  <c r="E58" i="16" s="1"/>
  <c r="I190" i="16"/>
  <c r="I59" i="16" s="1"/>
  <c r="I189" i="16"/>
  <c r="I58" i="16" s="1"/>
  <c r="I188" i="16"/>
  <c r="I57" i="16" s="1"/>
  <c r="I187" i="16"/>
  <c r="I56" i="16" s="1"/>
  <c r="I186" i="16"/>
  <c r="I55" i="16" s="1"/>
  <c r="H57" i="11"/>
  <c r="H56" i="11"/>
  <c r="H55" i="11"/>
  <c r="H59" i="11"/>
  <c r="H58" i="11"/>
  <c r="G56" i="11"/>
  <c r="G55" i="11"/>
  <c r="G59" i="11"/>
  <c r="G57" i="11"/>
  <c r="G58" i="11"/>
  <c r="F55" i="11"/>
  <c r="F59" i="11"/>
  <c r="F58" i="11"/>
  <c r="F56" i="11"/>
  <c r="F57" i="11"/>
  <c r="E59" i="11"/>
  <c r="E58" i="11"/>
  <c r="E57" i="11"/>
  <c r="E55" i="11"/>
  <c r="E56" i="11"/>
  <c r="J59" i="11"/>
  <c r="J58" i="11"/>
  <c r="J57" i="11"/>
  <c r="J56" i="11"/>
  <c r="J55" i="11"/>
  <c r="I58" i="11"/>
  <c r="I57" i="11"/>
  <c r="I56" i="11"/>
  <c r="I55" i="11"/>
  <c r="I59" i="11"/>
  <c r="J186" i="5"/>
  <c r="J55" i="5" s="1"/>
  <c r="J190" i="5"/>
  <c r="J59" i="5" s="1"/>
  <c r="J189" i="5"/>
  <c r="J58" i="5" s="1"/>
  <c r="J187" i="5"/>
  <c r="J56" i="5" s="1"/>
  <c r="J188" i="5"/>
  <c r="J57" i="5" s="1"/>
  <c r="I190" i="5"/>
  <c r="I59" i="5" s="1"/>
  <c r="I189" i="5"/>
  <c r="I58" i="5" s="1"/>
  <c r="I188" i="5"/>
  <c r="I57" i="5" s="1"/>
  <c r="I186" i="5"/>
  <c r="I55" i="5" s="1"/>
  <c r="I187" i="5"/>
  <c r="I56" i="5" s="1"/>
  <c r="H190" i="5"/>
  <c r="H59" i="5" s="1"/>
  <c r="H189" i="5"/>
  <c r="H58" i="5" s="1"/>
  <c r="H188" i="5"/>
  <c r="H57" i="5" s="1"/>
  <c r="H187" i="5"/>
  <c r="H56" i="5" s="1"/>
  <c r="H186" i="5"/>
  <c r="H55" i="5" s="1"/>
  <c r="G190" i="5"/>
  <c r="G59" i="5" s="1"/>
  <c r="G189" i="5"/>
  <c r="G58" i="5" s="1"/>
  <c r="G188" i="5"/>
  <c r="G57" i="5" s="1"/>
  <c r="G187" i="5"/>
  <c r="G56" i="5" s="1"/>
  <c r="G186" i="5"/>
  <c r="G55" i="5" s="1"/>
  <c r="F190" i="5"/>
  <c r="F59" i="5" s="1"/>
  <c r="F189" i="5"/>
  <c r="F58" i="5" s="1"/>
  <c r="F188" i="5"/>
  <c r="F57" i="5" s="1"/>
  <c r="F187" i="5"/>
  <c r="F56" i="5" s="1"/>
  <c r="F186" i="5"/>
  <c r="F55" i="5" s="1"/>
  <c r="E189" i="5"/>
  <c r="E58" i="5" s="1"/>
  <c r="E188" i="5"/>
  <c r="E57" i="5" s="1"/>
  <c r="E187" i="5"/>
  <c r="E56" i="5" s="1"/>
  <c r="E186" i="5"/>
  <c r="E55" i="5" s="1"/>
  <c r="E190" i="5"/>
  <c r="E59" i="5" s="1"/>
  <c r="G190" i="6"/>
  <c r="G59" i="6" s="1"/>
  <c r="G189" i="6"/>
  <c r="G58" i="6" s="1"/>
  <c r="G188" i="6"/>
  <c r="G57" i="6" s="1"/>
  <c r="G186" i="6"/>
  <c r="G55" i="6" s="1"/>
  <c r="G187" i="6"/>
  <c r="G56" i="6" s="1"/>
  <c r="H186" i="6"/>
  <c r="H55" i="6" s="1"/>
  <c r="H190" i="6"/>
  <c r="H59" i="6" s="1"/>
  <c r="H189" i="6"/>
  <c r="H58" i="6" s="1"/>
  <c r="H188" i="6"/>
  <c r="H57" i="6" s="1"/>
  <c r="H187" i="6"/>
  <c r="H56" i="6" s="1"/>
  <c r="I187" i="6"/>
  <c r="I56" i="6" s="1"/>
  <c r="I186" i="6"/>
  <c r="I55" i="6" s="1"/>
  <c r="I190" i="6"/>
  <c r="I59" i="6" s="1"/>
  <c r="I188" i="6"/>
  <c r="I57" i="6" s="1"/>
  <c r="I189" i="6"/>
  <c r="I58" i="6" s="1"/>
  <c r="J188" i="6"/>
  <c r="J57" i="6" s="1"/>
  <c r="J187" i="6"/>
  <c r="J56" i="6" s="1"/>
  <c r="J186" i="6"/>
  <c r="J55" i="6" s="1"/>
  <c r="J189" i="6"/>
  <c r="J58" i="6" s="1"/>
  <c r="J190" i="6"/>
  <c r="J59" i="6" s="1"/>
  <c r="F190" i="6"/>
  <c r="F59" i="6" s="1"/>
  <c r="F189" i="6"/>
  <c r="F58" i="6" s="1"/>
  <c r="F188" i="6"/>
  <c r="F57" i="6" s="1"/>
  <c r="F187" i="6"/>
  <c r="F56" i="6" s="1"/>
  <c r="F186" i="6"/>
  <c r="F55" i="6" s="1"/>
  <c r="D190" i="6"/>
  <c r="D59" i="6" s="1"/>
  <c r="D189" i="6"/>
  <c r="D58" i="6" s="1"/>
  <c r="D188" i="6"/>
  <c r="D57" i="6" s="1"/>
  <c r="D187" i="6"/>
  <c r="D56" i="6" s="1"/>
  <c r="D186" i="6"/>
  <c r="D55" i="6" s="1"/>
  <c r="E190" i="6"/>
  <c r="E189" i="6"/>
  <c r="E188" i="6"/>
  <c r="E187" i="6"/>
  <c r="E186" i="6"/>
  <c r="K55" i="18"/>
  <c r="K56" i="18"/>
  <c r="K57" i="18"/>
  <c r="K58" i="18"/>
  <c r="K188" i="22"/>
  <c r="K57" i="22" s="1"/>
  <c r="K56" i="21"/>
  <c r="K57" i="21"/>
  <c r="K58" i="21"/>
  <c r="K55" i="21"/>
  <c r="K57" i="7"/>
  <c r="K58" i="7"/>
  <c r="K55" i="7"/>
  <c r="K187" i="5"/>
  <c r="K56" i="5" s="1"/>
  <c r="K188" i="5"/>
  <c r="K57" i="5" s="1"/>
  <c r="K189" i="5"/>
  <c r="K58" i="5" s="1"/>
  <c r="K186" i="5"/>
  <c r="K55" i="5" s="1"/>
  <c r="K189" i="13"/>
  <c r="K58" i="13" s="1"/>
  <c r="K188" i="13"/>
  <c r="K57" i="13" s="1"/>
  <c r="K186" i="13"/>
  <c r="K55" i="13" s="1"/>
  <c r="K187" i="13"/>
  <c r="K56" i="13" s="1"/>
  <c r="K57" i="15"/>
  <c r="K56" i="15"/>
  <c r="K58" i="15"/>
  <c r="K55" i="15"/>
  <c r="K55" i="12"/>
  <c r="K56" i="12"/>
  <c r="K57" i="12"/>
  <c r="K58" i="12"/>
  <c r="K186" i="22"/>
  <c r="K55" i="22" s="1"/>
  <c r="K55" i="8"/>
  <c r="K56" i="8"/>
  <c r="K57" i="8"/>
  <c r="K55" i="4"/>
  <c r="K56" i="4"/>
  <c r="K57" i="4"/>
  <c r="K58" i="4"/>
  <c r="K55" i="10"/>
  <c r="K56" i="10"/>
  <c r="K57" i="10"/>
  <c r="K58" i="10"/>
  <c r="K56" i="23"/>
  <c r="K57" i="23"/>
  <c r="K58" i="23"/>
  <c r="K55" i="23"/>
  <c r="K186" i="16"/>
  <c r="K55" i="16" s="1"/>
  <c r="K187" i="16"/>
  <c r="K56" i="16" s="1"/>
  <c r="K188" i="16"/>
  <c r="K57" i="16" s="1"/>
  <c r="K189" i="16"/>
  <c r="K58" i="16" s="1"/>
  <c r="K189" i="22"/>
  <c r="K58" i="22" s="1"/>
  <c r="K55" i="14"/>
  <c r="K56" i="14"/>
  <c r="K57" i="14"/>
  <c r="K58" i="14"/>
  <c r="K56" i="9"/>
  <c r="K57" i="9"/>
  <c r="K58" i="9"/>
  <c r="K55" i="9"/>
  <c r="K57" i="17"/>
  <c r="K58" i="17"/>
  <c r="K55" i="17"/>
  <c r="K56" i="17"/>
  <c r="K55" i="20"/>
  <c r="K56" i="20"/>
  <c r="K57" i="20"/>
  <c r="K58" i="20"/>
  <c r="K56" i="11"/>
  <c r="K58" i="11"/>
  <c r="K57" i="11"/>
  <c r="K55" i="11"/>
  <c r="K187" i="22"/>
  <c r="K56" i="22" s="1"/>
  <c r="K56" i="19"/>
  <c r="K57" i="19"/>
  <c r="K58" i="19"/>
  <c r="K55" i="19"/>
  <c r="L55" i="4"/>
  <c r="L56" i="4"/>
  <c r="L57" i="4"/>
  <c r="L58" i="4"/>
  <c r="L55" i="19"/>
  <c r="L58" i="19"/>
  <c r="L56" i="19"/>
  <c r="L57" i="19"/>
  <c r="L55" i="20"/>
  <c r="L56" i="20"/>
  <c r="L57" i="20"/>
  <c r="L58" i="20"/>
  <c r="L55" i="14"/>
  <c r="L56" i="14"/>
  <c r="L57" i="14"/>
  <c r="L58" i="14"/>
  <c r="L58" i="13"/>
  <c r="L55" i="13"/>
  <c r="L56" i="13"/>
  <c r="L57" i="13"/>
  <c r="L58" i="17"/>
  <c r="L56" i="17"/>
  <c r="L57" i="17"/>
  <c r="L55" i="15"/>
  <c r="L58" i="15"/>
  <c r="L56" i="15"/>
  <c r="L57" i="15"/>
  <c r="L55" i="18"/>
  <c r="L56" i="18"/>
  <c r="L57" i="18"/>
  <c r="L58" i="18"/>
  <c r="L55" i="12"/>
  <c r="L56" i="12"/>
  <c r="L57" i="12"/>
  <c r="L58" i="12"/>
  <c r="L58" i="9"/>
  <c r="L56" i="9"/>
  <c r="L57" i="9"/>
  <c r="L55" i="10"/>
  <c r="L56" i="10"/>
  <c r="L57" i="10"/>
  <c r="L58" i="10"/>
  <c r="L58" i="7"/>
  <c r="L55" i="7"/>
  <c r="L56" i="7"/>
  <c r="L57" i="7"/>
  <c r="L58" i="21"/>
  <c r="L56" i="21"/>
  <c r="L57" i="21"/>
  <c r="L58" i="23"/>
  <c r="L55" i="23"/>
  <c r="L56" i="23"/>
  <c r="L57" i="23"/>
  <c r="L56" i="16"/>
  <c r="L57" i="16"/>
  <c r="L58" i="16"/>
  <c r="L56" i="8"/>
  <c r="L58" i="11"/>
  <c r="L55" i="11"/>
  <c r="L56" i="11"/>
  <c r="L57" i="11"/>
  <c r="L55" i="5"/>
  <c r="L58" i="5"/>
  <c r="L56" i="5"/>
  <c r="L57" i="5"/>
  <c r="S45" i="21"/>
  <c r="AJ45" i="14"/>
  <c r="O45" i="9"/>
  <c r="AD45" i="9"/>
  <c r="T45" i="4"/>
  <c r="AH45" i="4"/>
  <c r="Y45" i="4"/>
  <c r="P45" i="4"/>
  <c r="AJ45" i="19"/>
  <c r="AH45" i="19"/>
  <c r="N45" i="13"/>
  <c r="AB45" i="13"/>
  <c r="AH45" i="13"/>
  <c r="AB45" i="15"/>
  <c r="AL45" i="15"/>
  <c r="AC45" i="15"/>
  <c r="AA45" i="15"/>
  <c r="P45" i="10"/>
  <c r="AQ45" i="10"/>
  <c r="AH45" i="10"/>
  <c r="Y45" i="10"/>
  <c r="AN45" i="17"/>
  <c r="Z45" i="8"/>
  <c r="Q45" i="8"/>
  <c r="Q45" i="23"/>
  <c r="S45" i="23"/>
  <c r="X45" i="18"/>
  <c r="AH45" i="18"/>
  <c r="AJ45" i="18"/>
  <c r="AE45" i="18"/>
  <c r="V45" i="18"/>
  <c r="AJ45" i="12"/>
  <c r="AA45" i="12"/>
  <c r="R45" i="12"/>
  <c r="AJ45" i="20"/>
  <c r="AH45" i="16"/>
  <c r="AG45" i="16"/>
  <c r="AF45" i="11"/>
  <c r="W45" i="11"/>
  <c r="N45" i="11"/>
  <c r="AO45" i="11"/>
  <c r="AQ45" i="5"/>
  <c r="P45" i="14"/>
  <c r="V45" i="9"/>
  <c r="AK45" i="9"/>
  <c r="AJ45" i="4"/>
  <c r="Z45" i="4"/>
  <c r="Q45" i="4"/>
  <c r="S45" i="13"/>
  <c r="Z45" i="13"/>
  <c r="AG45" i="13"/>
  <c r="X45" i="21"/>
  <c r="AF45" i="14"/>
  <c r="AP45" i="14"/>
  <c r="AI45" i="14"/>
  <c r="AO45" i="9"/>
  <c r="N45" i="9"/>
  <c r="AK45" i="4"/>
  <c r="AP45" i="19"/>
  <c r="Y45" i="13"/>
  <c r="AE45" i="15"/>
  <c r="AR45" i="17"/>
  <c r="AI45" i="17"/>
  <c r="Y45" i="17"/>
  <c r="AL45" i="8"/>
  <c r="AC45" i="8"/>
  <c r="AJ45" i="23"/>
  <c r="AH45" i="23"/>
  <c r="U45" i="12"/>
  <c r="AJ45" i="21"/>
  <c r="AE45" i="21"/>
  <c r="AC45" i="14"/>
  <c r="AA45" i="14"/>
  <c r="Q45" i="14"/>
  <c r="AB45" i="9"/>
  <c r="AA45" i="9"/>
  <c r="AP45" i="21"/>
  <c r="AG45" i="21"/>
  <c r="V45" i="21"/>
  <c r="AQ45" i="21"/>
  <c r="Y45" i="21"/>
  <c r="O45" i="21"/>
  <c r="Z45" i="21"/>
  <c r="AN45" i="21"/>
  <c r="AB45" i="21"/>
  <c r="AA45" i="21"/>
  <c r="Z45" i="10"/>
  <c r="Q45" i="10"/>
  <c r="AH45" i="17"/>
  <c r="R45" i="17"/>
  <c r="AG45" i="17"/>
  <c r="R45" i="8"/>
  <c r="AR45" i="23"/>
  <c r="AK45" i="23"/>
  <c r="AN45" i="23"/>
  <c r="P45" i="18"/>
  <c r="W45" i="18"/>
  <c r="N45" i="18"/>
  <c r="S45" i="12"/>
  <c r="V45" i="20"/>
  <c r="AP45" i="20"/>
  <c r="AJ45" i="16"/>
  <c r="AK45" i="16"/>
  <c r="Y45" i="16"/>
  <c r="O45" i="11"/>
  <c r="AP45" i="11"/>
  <c r="AG45" i="11"/>
  <c r="AR45" i="20"/>
  <c r="Y45" i="20"/>
  <c r="R45" i="16"/>
  <c r="AL45" i="16"/>
  <c r="Q45" i="16"/>
  <c r="P45" i="11"/>
  <c r="AQ45" i="11"/>
  <c r="Y45" i="11"/>
  <c r="AH45" i="5"/>
  <c r="AF45" i="5"/>
  <c r="Z45" i="9"/>
  <c r="AG45" i="9"/>
  <c r="AN45" i="9"/>
  <c r="U45" i="9"/>
  <c r="AQ45" i="4"/>
  <c r="T45" i="19"/>
  <c r="AL45" i="19"/>
  <c r="Q45" i="13"/>
  <c r="T45" i="15"/>
  <c r="AC45" i="10"/>
  <c r="X45" i="17"/>
  <c r="AL45" i="17"/>
  <c r="Q45" i="17"/>
  <c r="AI45" i="8"/>
  <c r="AM45" i="8"/>
  <c r="AD45" i="8"/>
  <c r="AB45" i="23"/>
  <c r="AI45" i="20"/>
  <c r="U45" i="16"/>
  <c r="AR45" i="11"/>
  <c r="AI45" i="11"/>
  <c r="Z45" i="11"/>
  <c r="Q45" i="11"/>
  <c r="Z45" i="5"/>
  <c r="X45" i="5"/>
  <c r="S45" i="14"/>
  <c r="AR45" i="9"/>
  <c r="AQ45" i="9"/>
  <c r="R45" i="9"/>
  <c r="Y45" i="9"/>
  <c r="AF45" i="9"/>
  <c r="AA45" i="4"/>
  <c r="AM45" i="4"/>
  <c r="AD45" i="4"/>
  <c r="U45" i="4"/>
  <c r="AC45" i="19"/>
  <c r="AG45" i="19"/>
  <c r="T45" i="10"/>
  <c r="P45" i="17"/>
  <c r="AP45" i="17"/>
  <c r="U45" i="17"/>
  <c r="AN45" i="8"/>
  <c r="AP45" i="18"/>
  <c r="Z45" i="18"/>
  <c r="AQ45" i="18"/>
  <c r="AF45" i="12"/>
  <c r="W45" i="12"/>
  <c r="N45" i="12"/>
  <c r="L60" i="20"/>
  <c r="AA45" i="20"/>
  <c r="R45" i="20"/>
  <c r="T45" i="16"/>
  <c r="AE45" i="16"/>
  <c r="V45" i="16"/>
  <c r="AJ45" i="11"/>
  <c r="AA45" i="11"/>
  <c r="R45" i="5"/>
  <c r="Q45" i="5"/>
  <c r="N45" i="5"/>
  <c r="AE45" i="14"/>
  <c r="V45" i="14"/>
  <c r="X45" i="9"/>
  <c r="AM45" i="9"/>
  <c r="X45" i="19"/>
  <c r="AA45" i="19"/>
  <c r="AF45" i="15"/>
  <c r="AE45" i="10"/>
  <c r="V45" i="10"/>
  <c r="AE45" i="17"/>
  <c r="V45" i="17"/>
  <c r="AF45" i="8"/>
  <c r="W45" i="8"/>
  <c r="T45" i="18"/>
  <c r="Y45" i="18"/>
  <c r="AN45" i="16"/>
  <c r="AL45" i="11"/>
  <c r="AC45" i="11"/>
  <c r="X45" i="14"/>
  <c r="Z45" i="14"/>
  <c r="P45" i="9"/>
  <c r="AE45" i="9"/>
  <c r="AF45" i="4"/>
  <c r="W45" i="4"/>
  <c r="N45" i="4"/>
  <c r="Q45" i="19"/>
  <c r="W45" i="13"/>
  <c r="AK45" i="13"/>
  <c r="AN45" i="15"/>
  <c r="X45" i="15"/>
  <c r="AQ45" i="15"/>
  <c r="AG45" i="15"/>
  <c r="AF45" i="10"/>
  <c r="W45" i="10"/>
  <c r="N45" i="10"/>
  <c r="AO45" i="10"/>
  <c r="AR45" i="8"/>
  <c r="AP45" i="8"/>
  <c r="AG45" i="8"/>
  <c r="X45" i="8"/>
  <c r="AF45" i="18"/>
  <c r="AA45" i="18"/>
  <c r="Q45" i="18"/>
  <c r="P45" i="12"/>
  <c r="AH45" i="12"/>
  <c r="Y45" i="12"/>
  <c r="AD45" i="20"/>
  <c r="O45" i="16"/>
  <c r="T45" i="11"/>
  <c r="AK45" i="21"/>
  <c r="R45" i="14"/>
  <c r="O45" i="14"/>
  <c r="W45" i="9"/>
  <c r="AR45" i="4"/>
  <c r="AP45" i="4"/>
  <c r="R45" i="19"/>
  <c r="O45" i="19"/>
  <c r="AI45" i="13"/>
  <c r="Z45" i="15"/>
  <c r="Y45" i="15"/>
  <c r="X45" i="10"/>
  <c r="O45" i="10"/>
  <c r="AP45" i="10"/>
  <c r="AG45" i="10"/>
  <c r="O45" i="17"/>
  <c r="T45" i="8"/>
  <c r="AH45" i="8"/>
  <c r="Y45" i="8"/>
  <c r="L60" i="12"/>
  <c r="Z45" i="12"/>
  <c r="Q45" i="12"/>
  <c r="P45" i="20"/>
  <c r="AM45" i="20"/>
  <c r="AF45" i="16"/>
  <c r="AN45" i="11"/>
  <c r="AE45" i="11"/>
  <c r="V45" i="11"/>
  <c r="D140" i="13"/>
  <c r="D45" i="13" s="1"/>
  <c r="D45" i="4"/>
  <c r="F45" i="21"/>
  <c r="J45" i="21"/>
  <c r="G45" i="14"/>
  <c r="G45" i="4"/>
  <c r="J45" i="19"/>
  <c r="G45" i="19"/>
  <c r="H140" i="13"/>
  <c r="H45" i="13" s="1"/>
  <c r="G140" i="13"/>
  <c r="G45" i="13" s="1"/>
  <c r="G140" i="22"/>
  <c r="G45" i="22" s="1"/>
  <c r="G45" i="10"/>
  <c r="J45" i="17"/>
  <c r="G45" i="17"/>
  <c r="H45" i="8"/>
  <c r="H45" i="14"/>
  <c r="G45" i="9"/>
  <c r="F140" i="13"/>
  <c r="F45" i="13" s="1"/>
  <c r="H45" i="15"/>
  <c r="I45" i="15"/>
  <c r="H45" i="10"/>
  <c r="I45" i="2"/>
  <c r="E45" i="18"/>
  <c r="J45" i="12"/>
  <c r="F45" i="11"/>
  <c r="F140" i="6"/>
  <c r="F45" i="6" s="1"/>
  <c r="E140" i="22"/>
  <c r="E45" i="22" s="1"/>
  <c r="D45" i="21"/>
  <c r="E45" i="21"/>
  <c r="J45" i="14"/>
  <c r="F45" i="9"/>
  <c r="J140" i="13"/>
  <c r="J45" i="13" s="1"/>
  <c r="J45" i="10"/>
  <c r="G45" i="20"/>
  <c r="D45" i="17"/>
  <c r="D45" i="9"/>
  <c r="I45" i="17"/>
  <c r="I45" i="11"/>
  <c r="D45" i="23"/>
  <c r="D140" i="16"/>
  <c r="D45" i="16" s="1"/>
  <c r="D45" i="8"/>
  <c r="J45" i="9"/>
  <c r="E45" i="23"/>
  <c r="F45" i="12"/>
  <c r="I45" i="7"/>
  <c r="E140" i="16"/>
  <c r="E45" i="16" s="1"/>
  <c r="J45" i="11"/>
  <c r="H140" i="5"/>
  <c r="H45" i="5" s="1"/>
  <c r="G140" i="5"/>
  <c r="G45" i="5" s="1"/>
  <c r="F140" i="5"/>
  <c r="F45" i="5" s="1"/>
  <c r="D45" i="15"/>
  <c r="D45" i="7"/>
  <c r="G45" i="21"/>
  <c r="E45" i="4"/>
  <c r="H45" i="17"/>
  <c r="E45" i="17"/>
  <c r="F45" i="8"/>
  <c r="G45" i="23"/>
  <c r="G45" i="12"/>
  <c r="J45" i="7"/>
  <c r="F140" i="16"/>
  <c r="F45" i="16" s="1"/>
  <c r="E140" i="5"/>
  <c r="E45" i="5" s="1"/>
  <c r="D140" i="5"/>
  <c r="D45" i="5" s="1"/>
  <c r="I45" i="21"/>
  <c r="H45" i="9"/>
  <c r="F45" i="4"/>
  <c r="F45" i="19"/>
  <c r="E45" i="19"/>
  <c r="H140" i="22"/>
  <c r="H45" i="22" s="1"/>
  <c r="I140" i="22"/>
  <c r="I45" i="22" s="1"/>
  <c r="J45" i="15"/>
  <c r="F45" i="2"/>
  <c r="E45" i="2"/>
  <c r="I45" i="18"/>
  <c r="H45" i="12"/>
  <c r="F45" i="20"/>
  <c r="G140" i="16"/>
  <c r="G45" i="16" s="1"/>
  <c r="H140" i="6"/>
  <c r="H45" i="6" s="1"/>
  <c r="K45" i="18"/>
  <c r="K59" i="18"/>
  <c r="I45" i="12"/>
  <c r="H140" i="16"/>
  <c r="H45" i="16" s="1"/>
  <c r="E45" i="11"/>
  <c r="K45" i="21"/>
  <c r="K59" i="21"/>
  <c r="AQ45" i="14"/>
  <c r="H45" i="19"/>
  <c r="L59" i="19"/>
  <c r="AM45" i="15"/>
  <c r="U45" i="15"/>
  <c r="I45" i="8"/>
  <c r="K59" i="7"/>
  <c r="E45" i="7"/>
  <c r="L59" i="20"/>
  <c r="K45" i="5"/>
  <c r="K190" i="5"/>
  <c r="K59" i="5" s="1"/>
  <c r="E140" i="6"/>
  <c r="E45" i="6" s="1"/>
  <c r="K190" i="22"/>
  <c r="K59" i="22" s="1"/>
  <c r="K45" i="13"/>
  <c r="K190" i="13"/>
  <c r="K59" i="13" s="1"/>
  <c r="K45" i="15"/>
  <c r="K59" i="15"/>
  <c r="K45" i="12"/>
  <c r="K59" i="12"/>
  <c r="D45" i="18"/>
  <c r="D45" i="10"/>
  <c r="E45" i="15"/>
  <c r="AB45" i="10"/>
  <c r="S45" i="10"/>
  <c r="AA45" i="8"/>
  <c r="K45" i="8"/>
  <c r="K59" i="8"/>
  <c r="L59" i="12"/>
  <c r="Q45" i="20"/>
  <c r="L60" i="11"/>
  <c r="AH45" i="14"/>
  <c r="U45" i="14"/>
  <c r="K45" i="4"/>
  <c r="AR45" i="19"/>
  <c r="O45" i="15"/>
  <c r="AD45" i="10"/>
  <c r="K45" i="10"/>
  <c r="K59" i="10"/>
  <c r="K45" i="23"/>
  <c r="K59" i="23"/>
  <c r="AG45" i="18"/>
  <c r="K45" i="16"/>
  <c r="K190" i="16"/>
  <c r="K59" i="16" s="1"/>
  <c r="R45" i="11"/>
  <c r="K45" i="14"/>
  <c r="K59" i="14"/>
  <c r="K45" i="9"/>
  <c r="K59" i="9"/>
  <c r="Y45" i="19"/>
  <c r="P45" i="15"/>
  <c r="AR45" i="15"/>
  <c r="AN45" i="10"/>
  <c r="J45" i="2"/>
  <c r="K45" i="17"/>
  <c r="K59" i="17"/>
  <c r="X45" i="12"/>
  <c r="O45" i="12"/>
  <c r="AG45" i="12"/>
  <c r="W45" i="14"/>
  <c r="E45" i="14"/>
  <c r="P45" i="19"/>
  <c r="S45" i="19"/>
  <c r="AD45" i="13"/>
  <c r="E45" i="10"/>
  <c r="K45" i="2"/>
  <c r="F45" i="23"/>
  <c r="K45" i="20"/>
  <c r="K59" i="20"/>
  <c r="AM45" i="11"/>
  <c r="AD45" i="11"/>
  <c r="U45" i="11"/>
  <c r="K45" i="11"/>
  <c r="K59" i="11"/>
  <c r="AG45" i="4"/>
  <c r="X45" i="4"/>
  <c r="O45" i="4"/>
  <c r="K45" i="19"/>
  <c r="K59" i="19"/>
  <c r="O45" i="13"/>
  <c r="AK45" i="15"/>
  <c r="AA45" i="23"/>
  <c r="J45" i="18"/>
  <c r="AM45" i="18"/>
  <c r="AD45" i="18"/>
  <c r="U45" i="18"/>
  <c r="H45" i="20"/>
  <c r="L59" i="21"/>
  <c r="L45" i="14"/>
  <c r="L59" i="14"/>
  <c r="L45" i="9"/>
  <c r="L59" i="9"/>
  <c r="L45" i="4"/>
  <c r="L59" i="4"/>
  <c r="L45" i="13"/>
  <c r="L59" i="13"/>
  <c r="L45" i="15"/>
  <c r="L59" i="15"/>
  <c r="L45" i="10"/>
  <c r="L59" i="10"/>
  <c r="L45" i="17"/>
  <c r="L59" i="17"/>
  <c r="L45" i="8"/>
  <c r="L59" i="23"/>
  <c r="L45" i="18"/>
  <c r="L59" i="18"/>
  <c r="L59" i="7"/>
  <c r="L59" i="16"/>
  <c r="L45" i="11"/>
  <c r="L59" i="11"/>
  <c r="L59" i="5"/>
  <c r="AO45" i="14"/>
  <c r="AG45" i="14"/>
  <c r="L45" i="19"/>
  <c r="AD45" i="15"/>
  <c r="AQ45" i="17"/>
  <c r="E140" i="13"/>
  <c r="E45" i="13" s="1"/>
  <c r="I45" i="10"/>
  <c r="Z45" i="16"/>
  <c r="AC45" i="16"/>
  <c r="T45" i="14"/>
  <c r="W45" i="15"/>
  <c r="R45" i="18"/>
  <c r="D140" i="22"/>
  <c r="D45" i="22" s="1"/>
  <c r="H45" i="21"/>
  <c r="AD45" i="14"/>
  <c r="I45" i="14"/>
  <c r="AM45" i="19"/>
  <c r="AD45" i="19"/>
  <c r="AI45" i="19"/>
  <c r="AJ45" i="15"/>
  <c r="E45" i="9"/>
  <c r="L60" i="19"/>
  <c r="U45" i="19"/>
  <c r="AL45" i="13"/>
  <c r="J140" i="22"/>
  <c r="J45" i="22" s="1"/>
  <c r="AR45" i="18"/>
  <c r="AI45" i="18"/>
  <c r="D45" i="14"/>
  <c r="R45" i="15"/>
  <c r="AI45" i="15"/>
  <c r="Z45" i="17"/>
  <c r="AB45" i="16"/>
  <c r="E45" i="20"/>
  <c r="M45" i="21"/>
  <c r="M45" i="14"/>
  <c r="M45" i="9"/>
  <c r="M45" i="4"/>
  <c r="M45" i="13"/>
  <c r="M45" i="15"/>
  <c r="M45" i="10"/>
  <c r="M45" i="17"/>
  <c r="M45" i="8"/>
  <c r="M45" i="23"/>
  <c r="M45" i="18"/>
  <c r="M45" i="12"/>
  <c r="M45" i="20"/>
  <c r="M45" i="11"/>
  <c r="Z45" i="2"/>
  <c r="Y45" i="2"/>
  <c r="AP45" i="2"/>
  <c r="AO45" i="2"/>
  <c r="R45" i="2"/>
  <c r="AK45" i="2"/>
  <c r="Q45" i="2"/>
  <c r="M45" i="2"/>
  <c r="AN45" i="2"/>
  <c r="AF45" i="2"/>
  <c r="X45" i="2"/>
  <c r="P45" i="2"/>
  <c r="AE45" i="2"/>
  <c r="W45" i="2"/>
  <c r="O45" i="2"/>
  <c r="V45" i="2"/>
  <c r="AR45" i="2"/>
  <c r="AJ45" i="2"/>
  <c r="AB45" i="2"/>
  <c r="T45" i="2"/>
  <c r="AQ45" i="2"/>
  <c r="AI45" i="2"/>
  <c r="AA45" i="2"/>
  <c r="S45" i="2"/>
  <c r="L45" i="22"/>
  <c r="K45" i="22"/>
  <c r="K191" i="22"/>
  <c r="K60" i="22" s="1"/>
  <c r="J140" i="16"/>
  <c r="J45" i="16" s="1"/>
  <c r="D140" i="6"/>
  <c r="D45" i="6" s="1"/>
  <c r="E45" i="12"/>
  <c r="O45" i="23"/>
  <c r="J45" i="20"/>
  <c r="H45" i="18"/>
  <c r="F140" i="22"/>
  <c r="F45" i="22" s="1"/>
  <c r="D45" i="11"/>
  <c r="J45" i="8"/>
  <c r="F45" i="7"/>
  <c r="J45" i="4"/>
  <c r="G45" i="2"/>
  <c r="I140" i="16"/>
  <c r="I45" i="16" s="1"/>
  <c r="F45" i="15"/>
  <c r="I45" i="20"/>
  <c r="H45" i="23"/>
  <c r="D45" i="2"/>
  <c r="D45" i="19"/>
  <c r="F45" i="14"/>
  <c r="I45" i="19"/>
  <c r="F45" i="10"/>
  <c r="D45" i="12"/>
  <c r="T45" i="13"/>
  <c r="S45" i="15"/>
  <c r="AR45" i="10"/>
  <c r="AI45" i="10"/>
  <c r="I45" i="23"/>
  <c r="AE45" i="23"/>
  <c r="G140" i="6"/>
  <c r="G45" i="6" s="1"/>
  <c r="D45" i="20"/>
  <c r="AK45" i="14"/>
  <c r="R45" i="10"/>
  <c r="U45" i="2"/>
  <c r="AQ45" i="8"/>
  <c r="F45" i="18"/>
  <c r="P45" i="16"/>
  <c r="G45" i="11"/>
  <c r="AI45" i="9"/>
  <c r="N45" i="15"/>
  <c r="AA45" i="17"/>
  <c r="Z45" i="23"/>
  <c r="N45" i="23"/>
  <c r="G45" i="18"/>
  <c r="AE45" i="12"/>
  <c r="V45" i="12"/>
  <c r="L45" i="12"/>
  <c r="G45" i="7"/>
  <c r="AD45" i="16"/>
  <c r="H45" i="11"/>
  <c r="N45" i="21"/>
  <c r="W45" i="21"/>
  <c r="AM45" i="14"/>
  <c r="AJ45" i="9"/>
  <c r="I140" i="13"/>
  <c r="I45" i="13" s="1"/>
  <c r="AM45" i="10"/>
  <c r="H45" i="2"/>
  <c r="AM45" i="17"/>
  <c r="AD45" i="17"/>
  <c r="H45" i="7"/>
  <c r="M45" i="16"/>
  <c r="AF45" i="21"/>
  <c r="AH45" i="21"/>
  <c r="Q45" i="9"/>
  <c r="AN45" i="4"/>
  <c r="AE45" i="4"/>
  <c r="V45" i="4"/>
  <c r="AF45" i="13"/>
  <c r="AE45" i="13"/>
  <c r="G45" i="15"/>
  <c r="AO45" i="15"/>
  <c r="AJ45" i="17"/>
  <c r="J45" i="23"/>
  <c r="AQ45" i="23"/>
  <c r="W45" i="16"/>
  <c r="AB45" i="11"/>
  <c r="S45" i="11"/>
  <c r="I140" i="5"/>
  <c r="I45" i="5" s="1"/>
  <c r="N45" i="14"/>
  <c r="I45" i="9"/>
  <c r="O45" i="8"/>
  <c r="AR45" i="14"/>
  <c r="P45" i="13"/>
  <c r="AC45" i="13"/>
  <c r="F45" i="17"/>
  <c r="P45" i="8"/>
  <c r="AI45" i="12"/>
  <c r="AO45" i="16"/>
  <c r="J185" i="5"/>
  <c r="J54" i="5" s="1"/>
  <c r="J140" i="5"/>
  <c r="J45" i="5" s="1"/>
  <c r="I185" i="6"/>
  <c r="I54" i="6" s="1"/>
  <c r="I140" i="6"/>
  <c r="I45" i="6" s="1"/>
  <c r="J185" i="6"/>
  <c r="J54" i="6" s="1"/>
  <c r="J140" i="6"/>
  <c r="J45" i="6" s="1"/>
  <c r="M54" i="22"/>
  <c r="O44" i="14"/>
  <c r="O40" i="14"/>
  <c r="R42" i="19"/>
  <c r="R44" i="19"/>
  <c r="R39" i="19"/>
  <c r="R43" i="19"/>
  <c r="X42" i="10"/>
  <c r="X44" i="10"/>
  <c r="X20" i="10" s="1"/>
  <c r="X40" i="10"/>
  <c r="X39" i="10"/>
  <c r="X43" i="10"/>
  <c r="AH39" i="8"/>
  <c r="AH41" i="8"/>
  <c r="AH43" i="8"/>
  <c r="AH42" i="8"/>
  <c r="AH44" i="8"/>
  <c r="P40" i="8"/>
  <c r="P42" i="8"/>
  <c r="P44" i="8"/>
  <c r="P39" i="8"/>
  <c r="P43" i="8"/>
  <c r="P41" i="8"/>
  <c r="AA40" i="23"/>
  <c r="AA42" i="23"/>
  <c r="AA44" i="23"/>
  <c r="AA39" i="23"/>
  <c r="AA43" i="23"/>
  <c r="AA41" i="23"/>
  <c r="AM39" i="18"/>
  <c r="AM40" i="18"/>
  <c r="AM44" i="18"/>
  <c r="AM43" i="18"/>
  <c r="AM41" i="18"/>
  <c r="AM42" i="18"/>
  <c r="AD39" i="18"/>
  <c r="AD41" i="18"/>
  <c r="AD40" i="18"/>
  <c r="AD42" i="18"/>
  <c r="AD44" i="18"/>
  <c r="AD43" i="18"/>
  <c r="U41" i="18"/>
  <c r="U43" i="18"/>
  <c r="U40" i="18"/>
  <c r="U39" i="18"/>
  <c r="U44" i="18"/>
  <c r="U42" i="18"/>
  <c r="AI39" i="7"/>
  <c r="AI41" i="7"/>
  <c r="AI43" i="7"/>
  <c r="AI44" i="7"/>
  <c r="AI40" i="7"/>
  <c r="AI42" i="7"/>
  <c r="AM39" i="7"/>
  <c r="AM40" i="7"/>
  <c r="AM42" i="7"/>
  <c r="AM44" i="7"/>
  <c r="AM43" i="7"/>
  <c r="AM41" i="7"/>
  <c r="U39" i="7"/>
  <c r="U40" i="7"/>
  <c r="U42" i="7"/>
  <c r="U44" i="7"/>
  <c r="U43" i="7"/>
  <c r="X39" i="20"/>
  <c r="X41" i="20"/>
  <c r="X43" i="20"/>
  <c r="X44" i="20"/>
  <c r="X42" i="20"/>
  <c r="X40" i="20"/>
  <c r="T40" i="20"/>
  <c r="T42" i="20"/>
  <c r="T44" i="20"/>
  <c r="T41" i="20"/>
  <c r="T39" i="20"/>
  <c r="T43" i="20"/>
  <c r="AC40" i="20"/>
  <c r="AC42" i="20"/>
  <c r="AC44" i="20"/>
  <c r="AC41" i="20"/>
  <c r="AC39" i="20"/>
  <c r="AC43" i="20"/>
  <c r="AF44" i="16"/>
  <c r="AF41" i="16"/>
  <c r="AF39" i="16"/>
  <c r="AF42" i="16"/>
  <c r="AF43" i="16"/>
  <c r="AO39" i="16"/>
  <c r="AO41" i="16"/>
  <c r="AO43" i="16"/>
  <c r="AO42" i="16"/>
  <c r="AO44" i="16"/>
  <c r="AM54" i="13"/>
  <c r="AQ54" i="13"/>
  <c r="AO54" i="13"/>
  <c r="AJ40" i="19"/>
  <c r="AJ42" i="19"/>
  <c r="AJ44" i="19"/>
  <c r="AJ43" i="19"/>
  <c r="AJ39" i="19"/>
  <c r="AJ41" i="19"/>
  <c r="N39" i="13"/>
  <c r="U40" i="13"/>
  <c r="U41" i="13"/>
  <c r="AC40" i="15"/>
  <c r="AC42" i="15"/>
  <c r="AC44" i="15"/>
  <c r="AC43" i="15"/>
  <c r="AC41" i="15"/>
  <c r="AC39" i="15"/>
  <c r="P42" i="10"/>
  <c r="P44" i="10"/>
  <c r="P20" i="10" s="1"/>
  <c r="P43" i="10"/>
  <c r="AQ39" i="10"/>
  <c r="AQ44" i="10"/>
  <c r="AN40" i="17"/>
  <c r="AN44" i="17"/>
  <c r="AN41" i="17"/>
  <c r="AN43" i="17"/>
  <c r="AN39" i="17"/>
  <c r="AN42" i="17"/>
  <c r="Z39" i="8"/>
  <c r="Z43" i="8"/>
  <c r="Z40" i="8"/>
  <c r="Z42" i="8"/>
  <c r="Z44" i="8"/>
  <c r="S40" i="23"/>
  <c r="S42" i="23"/>
  <c r="S44" i="23"/>
  <c r="S39" i="23"/>
  <c r="S43" i="23"/>
  <c r="S41" i="23"/>
  <c r="X41" i="18"/>
  <c r="X43" i="18"/>
  <c r="X44" i="18"/>
  <c r="X42" i="18"/>
  <c r="X40" i="18"/>
  <c r="AH40" i="18"/>
  <c r="AH41" i="18"/>
  <c r="AH43" i="18"/>
  <c r="AH42" i="18"/>
  <c r="AH44" i="18"/>
  <c r="AJ42" i="18"/>
  <c r="R39" i="12"/>
  <c r="R43" i="12"/>
  <c r="R44" i="12"/>
  <c r="AQ39" i="7"/>
  <c r="AN39" i="7"/>
  <c r="AN40" i="7"/>
  <c r="AN44" i="7"/>
  <c r="AN43" i="7"/>
  <c r="AE39" i="7"/>
  <c r="AE40" i="7"/>
  <c r="AE42" i="7"/>
  <c r="AE44" i="7"/>
  <c r="AE43" i="7"/>
  <c r="AE41" i="7"/>
  <c r="M39" i="7"/>
  <c r="M40" i="7"/>
  <c r="M42" i="7"/>
  <c r="M44" i="7"/>
  <c r="M41" i="7"/>
  <c r="M43" i="7"/>
  <c r="AH39" i="16"/>
  <c r="AH41" i="16"/>
  <c r="AH43" i="16"/>
  <c r="AH42" i="16"/>
  <c r="AH44" i="16"/>
  <c r="AQ42" i="5"/>
  <c r="AD39" i="21"/>
  <c r="AD41" i="21"/>
  <c r="AD43" i="21"/>
  <c r="AD40" i="21"/>
  <c r="AD42" i="21"/>
  <c r="AD44" i="21"/>
  <c r="U40" i="21"/>
  <c r="U42" i="21"/>
  <c r="U43" i="21"/>
  <c r="U44" i="21"/>
  <c r="U39" i="21"/>
  <c r="U41" i="21"/>
  <c r="AG39" i="14"/>
  <c r="AG41" i="14"/>
  <c r="AG42" i="14"/>
  <c r="AG40" i="14"/>
  <c r="AG43" i="14"/>
  <c r="AG44" i="14"/>
  <c r="AP44" i="9"/>
  <c r="AJ39" i="4"/>
  <c r="AJ41" i="4"/>
  <c r="AJ43" i="4"/>
  <c r="AJ40" i="4"/>
  <c r="AJ42" i="4"/>
  <c r="AJ44" i="4"/>
  <c r="AM40" i="15"/>
  <c r="AM42" i="15"/>
  <c r="AM44" i="15"/>
  <c r="AM39" i="15"/>
  <c r="AM43" i="15"/>
  <c r="AI39" i="10"/>
  <c r="AI41" i="10"/>
  <c r="AI43" i="10"/>
  <c r="AI40" i="10"/>
  <c r="T42" i="17"/>
  <c r="T39" i="17"/>
  <c r="T40" i="17"/>
  <c r="T43" i="17"/>
  <c r="AQ39" i="17"/>
  <c r="AQ41" i="17"/>
  <c r="AQ43" i="17"/>
  <c r="AQ42" i="17"/>
  <c r="AQ40" i="17"/>
  <c r="AG39" i="17"/>
  <c r="AG41" i="17"/>
  <c r="AG43" i="17"/>
  <c r="AG42" i="17"/>
  <c r="AG40" i="17"/>
  <c r="AG44" i="17"/>
  <c r="R39" i="8"/>
  <c r="R41" i="8"/>
  <c r="R43" i="8"/>
  <c r="R40" i="8"/>
  <c r="R42" i="8"/>
  <c r="R44" i="8"/>
  <c r="AK42" i="8"/>
  <c r="AK44" i="8"/>
  <c r="AK43" i="8"/>
  <c r="AK41" i="8"/>
  <c r="AK39" i="8"/>
  <c r="AB40" i="18"/>
  <c r="AB42" i="18"/>
  <c r="AB44" i="18"/>
  <c r="AB41" i="18"/>
  <c r="AB39" i="18"/>
  <c r="P43" i="18"/>
  <c r="P44" i="18"/>
  <c r="P39" i="18"/>
  <c r="P40" i="18"/>
  <c r="P42" i="18"/>
  <c r="W43" i="18"/>
  <c r="W42" i="18"/>
  <c r="W40" i="18"/>
  <c r="W39" i="18"/>
  <c r="W41" i="18"/>
  <c r="W44" i="18"/>
  <c r="N41" i="18"/>
  <c r="N39" i="18"/>
  <c r="N40" i="18"/>
  <c r="N44" i="18"/>
  <c r="N43" i="18"/>
  <c r="N42" i="18"/>
  <c r="AL40" i="12"/>
  <c r="AL42" i="12"/>
  <c r="AL44" i="12"/>
  <c r="AL39" i="12"/>
  <c r="AL41" i="12"/>
  <c r="AL43" i="12"/>
  <c r="AA39" i="7"/>
  <c r="AA41" i="7"/>
  <c r="AA43" i="7"/>
  <c r="AA42" i="7"/>
  <c r="AA40" i="7"/>
  <c r="S39" i="7"/>
  <c r="S41" i="7"/>
  <c r="S40" i="7"/>
  <c r="AO39" i="7"/>
  <c r="AO41" i="7"/>
  <c r="AO43" i="7"/>
  <c r="AO42" i="7"/>
  <c r="AO40" i="7"/>
  <c r="AF39" i="7"/>
  <c r="AF40" i="7"/>
  <c r="AF42" i="7"/>
  <c r="AF43" i="7"/>
  <c r="W40" i="7"/>
  <c r="W42" i="7"/>
  <c r="W43" i="7"/>
  <c r="W41" i="7"/>
  <c r="AP40" i="20"/>
  <c r="AP42" i="20"/>
  <c r="AP44" i="20"/>
  <c r="AP39" i="20"/>
  <c r="AP41" i="20"/>
  <c r="AP43" i="20"/>
  <c r="AG39" i="20"/>
  <c r="AG41" i="20"/>
  <c r="AG43" i="20"/>
  <c r="AG44" i="20"/>
  <c r="AG40" i="20"/>
  <c r="AG42" i="20"/>
  <c r="W40" i="20"/>
  <c r="W42" i="20"/>
  <c r="W44" i="20"/>
  <c r="W39" i="20"/>
  <c r="W41" i="20"/>
  <c r="W43" i="20"/>
  <c r="AI39" i="16"/>
  <c r="AI41" i="16"/>
  <c r="AI43" i="16"/>
  <c r="AI42" i="16"/>
  <c r="AI44" i="16"/>
  <c r="Z54" i="22"/>
  <c r="AM40" i="21"/>
  <c r="AM41" i="21"/>
  <c r="AM44" i="21"/>
  <c r="AM39" i="21"/>
  <c r="AM43" i="21"/>
  <c r="AM42" i="21"/>
  <c r="AP39" i="14"/>
  <c r="AP41" i="14"/>
  <c r="AP43" i="14"/>
  <c r="AP42" i="14"/>
  <c r="AP44" i="14"/>
  <c r="AP40" i="14"/>
  <c r="AH39" i="9"/>
  <c r="AH41" i="9"/>
  <c r="AH43" i="9"/>
  <c r="AH40" i="9"/>
  <c r="AH42" i="9"/>
  <c r="AC40" i="9"/>
  <c r="AC42" i="9"/>
  <c r="AC44" i="9"/>
  <c r="AC39" i="9"/>
  <c r="AC43" i="9"/>
  <c r="AC41" i="9"/>
  <c r="AP40" i="19"/>
  <c r="AP42" i="19"/>
  <c r="AP44" i="19"/>
  <c r="AP39" i="19"/>
  <c r="AP41" i="19"/>
  <c r="AP43" i="19"/>
  <c r="AE40" i="15"/>
  <c r="AE42" i="15"/>
  <c r="AE44" i="15"/>
  <c r="AE43" i="15"/>
  <c r="AE41" i="15"/>
  <c r="AE39" i="15"/>
  <c r="V40" i="15"/>
  <c r="V42" i="15"/>
  <c r="V44" i="15"/>
  <c r="V39" i="15"/>
  <c r="V41" i="15"/>
  <c r="V43" i="15"/>
  <c r="AK40" i="10"/>
  <c r="AK39" i="10"/>
  <c r="AK42" i="10"/>
  <c r="AK44" i="10"/>
  <c r="AK41" i="10"/>
  <c r="AK43" i="10"/>
  <c r="AA39" i="10"/>
  <c r="AA41" i="10"/>
  <c r="AA40" i="10"/>
  <c r="AA43" i="10"/>
  <c r="AA42" i="10"/>
  <c r="AR39" i="17"/>
  <c r="AR40" i="17"/>
  <c r="AR43" i="17"/>
  <c r="AR44" i="17"/>
  <c r="AR41" i="17"/>
  <c r="AR42" i="17"/>
  <c r="AI39" i="17"/>
  <c r="AI41" i="17"/>
  <c r="AI43" i="17"/>
  <c r="AI44" i="17"/>
  <c r="AI42" i="17"/>
  <c r="AI40" i="17"/>
  <c r="AC40" i="8"/>
  <c r="AC44" i="8"/>
  <c r="AC43" i="8"/>
  <c r="AC41" i="8"/>
  <c r="AC39" i="8"/>
  <c r="AF40" i="23"/>
  <c r="AF44" i="23"/>
  <c r="AF39" i="23"/>
  <c r="AF41" i="23"/>
  <c r="AF43" i="23"/>
  <c r="O43" i="18"/>
  <c r="AD40" i="12"/>
  <c r="AD42" i="12"/>
  <c r="AD44" i="12"/>
  <c r="AD39" i="12"/>
  <c r="AD43" i="12"/>
  <c r="AP39" i="7"/>
  <c r="AP41" i="7"/>
  <c r="AP43" i="7"/>
  <c r="AP40" i="7"/>
  <c r="AP42" i="7"/>
  <c r="AP44" i="7"/>
  <c r="AG39" i="7"/>
  <c r="AG41" i="7"/>
  <c r="AG43" i="7"/>
  <c r="AG42" i="7"/>
  <c r="AG40" i="7"/>
  <c r="X40" i="7"/>
  <c r="X42" i="7"/>
  <c r="X41" i="7"/>
  <c r="X43" i="7"/>
  <c r="O40" i="7"/>
  <c r="O42" i="7"/>
  <c r="O44" i="7"/>
  <c r="O43" i="7"/>
  <c r="O41" i="7"/>
  <c r="AC42" i="16"/>
  <c r="AC44" i="16"/>
  <c r="AC41" i="16"/>
  <c r="AC43" i="16"/>
  <c r="Q39" i="16"/>
  <c r="Q41" i="16"/>
  <c r="Q43" i="16"/>
  <c r="AF44" i="5"/>
  <c r="T40" i="14"/>
  <c r="T42" i="14"/>
  <c r="T39" i="14"/>
  <c r="T41" i="14"/>
  <c r="T43" i="14"/>
  <c r="T44" i="14"/>
  <c r="Q39" i="14"/>
  <c r="Q41" i="14"/>
  <c r="Q43" i="14"/>
  <c r="Q42" i="14"/>
  <c r="Q44" i="14"/>
  <c r="Q40" i="14"/>
  <c r="AA39" i="9"/>
  <c r="AA41" i="9"/>
  <c r="AA43" i="9"/>
  <c r="AA44" i="9"/>
  <c r="AA40" i="9"/>
  <c r="AA42" i="9"/>
  <c r="S39" i="9"/>
  <c r="S41" i="9"/>
  <c r="S43" i="9"/>
  <c r="S44" i="9"/>
  <c r="S42" i="9"/>
  <c r="S40" i="9"/>
  <c r="Z41" i="9"/>
  <c r="Z43" i="9"/>
  <c r="Z40" i="9"/>
  <c r="Z42" i="9"/>
  <c r="AN44" i="9"/>
  <c r="T40" i="19"/>
  <c r="T42" i="19"/>
  <c r="T44" i="19"/>
  <c r="T39" i="19"/>
  <c r="T41" i="19"/>
  <c r="T43" i="19"/>
  <c r="Z40" i="19"/>
  <c r="Z42" i="19"/>
  <c r="Z44" i="19"/>
  <c r="Z39" i="19"/>
  <c r="Z41" i="19"/>
  <c r="Z43" i="19"/>
  <c r="AQ39" i="19"/>
  <c r="AQ41" i="19"/>
  <c r="AQ42" i="19"/>
  <c r="AQ40" i="19"/>
  <c r="AQ44" i="19"/>
  <c r="AO43" i="19"/>
  <c r="AO42" i="19"/>
  <c r="W40" i="15"/>
  <c r="W42" i="15"/>
  <c r="W44" i="15"/>
  <c r="W43" i="15"/>
  <c r="W39" i="15"/>
  <c r="W41" i="15"/>
  <c r="AC39" i="10"/>
  <c r="AC43" i="10"/>
  <c r="S39" i="10"/>
  <c r="S41" i="10"/>
  <c r="S40" i="10"/>
  <c r="S43" i="10"/>
  <c r="S44" i="10"/>
  <c r="S20" i="10" s="1"/>
  <c r="S42" i="10"/>
  <c r="X41" i="17"/>
  <c r="X44" i="17"/>
  <c r="X42" i="17"/>
  <c r="X39" i="17"/>
  <c r="AL40" i="17"/>
  <c r="AL42" i="17"/>
  <c r="AL39" i="17"/>
  <c r="AL41" i="17"/>
  <c r="AL44" i="17"/>
  <c r="AL43" i="17"/>
  <c r="AC40" i="17"/>
  <c r="AC42" i="17"/>
  <c r="AC44" i="17"/>
  <c r="AC39" i="17"/>
  <c r="AC41" i="17"/>
  <c r="AC43" i="17"/>
  <c r="AA39" i="17"/>
  <c r="AA41" i="17"/>
  <c r="AA43" i="17"/>
  <c r="AA44" i="17"/>
  <c r="AA42" i="17"/>
  <c r="AA40" i="17"/>
  <c r="Q39" i="17"/>
  <c r="Q41" i="17"/>
  <c r="Q43" i="17"/>
  <c r="Q44" i="17"/>
  <c r="Q42" i="17"/>
  <c r="Q40" i="17"/>
  <c r="AM40" i="8"/>
  <c r="AM42" i="8"/>
  <c r="AM39" i="8"/>
  <c r="AM41" i="8"/>
  <c r="AM43" i="8"/>
  <c r="U40" i="8"/>
  <c r="U44" i="8"/>
  <c r="U41" i="8"/>
  <c r="U39" i="8"/>
  <c r="U43" i="8"/>
  <c r="X42" i="23"/>
  <c r="X44" i="23"/>
  <c r="X41" i="23"/>
  <c r="X43" i="23"/>
  <c r="R39" i="18"/>
  <c r="R40" i="18"/>
  <c r="R41" i="18"/>
  <c r="R44" i="18"/>
  <c r="R42" i="18"/>
  <c r="R43" i="18"/>
  <c r="AO40" i="18"/>
  <c r="AO42" i="18"/>
  <c r="AO44" i="18"/>
  <c r="AO43" i="18"/>
  <c r="AO41" i="18"/>
  <c r="AN40" i="12"/>
  <c r="AN42" i="12"/>
  <c r="AN41" i="12"/>
  <c r="AN43" i="12"/>
  <c r="AN44" i="12"/>
  <c r="AN39" i="12"/>
  <c r="AH39" i="7"/>
  <c r="AH41" i="7"/>
  <c r="AH43" i="7"/>
  <c r="AH40" i="7"/>
  <c r="AH42" i="7"/>
  <c r="AH44" i="7"/>
  <c r="Y39" i="7"/>
  <c r="Y41" i="7"/>
  <c r="Y43" i="7"/>
  <c r="Y42" i="7"/>
  <c r="Y40" i="7"/>
  <c r="P39" i="7"/>
  <c r="P40" i="7"/>
  <c r="P42" i="7"/>
  <c r="P43" i="7"/>
  <c r="N39" i="20"/>
  <c r="N41" i="20"/>
  <c r="N43" i="20"/>
  <c r="N40" i="20"/>
  <c r="N42" i="20"/>
  <c r="N44" i="20"/>
  <c r="AP39" i="16"/>
  <c r="AP41" i="16"/>
  <c r="AP43" i="16"/>
  <c r="AP42" i="16"/>
  <c r="AP44" i="16"/>
  <c r="AD42" i="16"/>
  <c r="U42" i="16"/>
  <c r="U44" i="16"/>
  <c r="U43" i="16"/>
  <c r="U41" i="16"/>
  <c r="U39" i="16"/>
  <c r="S39" i="16"/>
  <c r="S41" i="16"/>
  <c r="S43" i="16"/>
  <c r="S42" i="16"/>
  <c r="S44" i="16"/>
  <c r="AP54" i="13"/>
  <c r="AQ43" i="9"/>
  <c r="R42" i="9"/>
  <c r="AF40" i="9"/>
  <c r="AF44" i="9"/>
  <c r="AF43" i="9"/>
  <c r="M40" i="9"/>
  <c r="M42" i="9"/>
  <c r="M44" i="9"/>
  <c r="M39" i="9"/>
  <c r="M43" i="9"/>
  <c r="M41" i="9"/>
  <c r="AM40" i="19"/>
  <c r="AM42" i="19"/>
  <c r="AM44" i="19"/>
  <c r="AM39" i="19"/>
  <c r="AM41" i="19"/>
  <c r="AM43" i="19"/>
  <c r="AD39" i="19"/>
  <c r="AD41" i="19"/>
  <c r="AD43" i="19"/>
  <c r="AD40" i="19"/>
  <c r="AD42" i="19"/>
  <c r="AD44" i="19"/>
  <c r="AG39" i="19"/>
  <c r="AG41" i="19"/>
  <c r="AG43" i="19"/>
  <c r="AG42" i="19"/>
  <c r="AG40" i="19"/>
  <c r="AG44" i="19"/>
  <c r="O40" i="15"/>
  <c r="O42" i="15"/>
  <c r="O44" i="15"/>
  <c r="O39" i="15"/>
  <c r="O41" i="15"/>
  <c r="O43" i="15"/>
  <c r="U40" i="10"/>
  <c r="U42" i="10"/>
  <c r="U44" i="10"/>
  <c r="U20" i="10" s="1"/>
  <c r="U41" i="10"/>
  <c r="U43" i="10"/>
  <c r="U39" i="10"/>
  <c r="P42" i="17"/>
  <c r="P39" i="17"/>
  <c r="P43" i="17"/>
  <c r="P40" i="17"/>
  <c r="P41" i="17"/>
  <c r="P44" i="17"/>
  <c r="AM40" i="17"/>
  <c r="AM42" i="17"/>
  <c r="AM44" i="17"/>
  <c r="AM41" i="17"/>
  <c r="AM43" i="17"/>
  <c r="AM39" i="17"/>
  <c r="AD40" i="17"/>
  <c r="AD42" i="17"/>
  <c r="AD39" i="17"/>
  <c r="AD41" i="17"/>
  <c r="AD43" i="17"/>
  <c r="AD44" i="17"/>
  <c r="U40" i="17"/>
  <c r="U42" i="17"/>
  <c r="U44" i="17"/>
  <c r="U41" i="17"/>
  <c r="U39" i="17"/>
  <c r="U43" i="17"/>
  <c r="S39" i="17"/>
  <c r="AN42" i="8"/>
  <c r="AN44" i="8"/>
  <c r="AN41" i="8"/>
  <c r="AN39" i="8"/>
  <c r="AN43" i="8"/>
  <c r="AE40" i="8"/>
  <c r="AE42" i="8"/>
  <c r="AE44" i="8"/>
  <c r="AE39" i="8"/>
  <c r="AE41" i="8"/>
  <c r="M40" i="8"/>
  <c r="M42" i="8"/>
  <c r="M44" i="8"/>
  <c r="M41" i="8"/>
  <c r="M43" i="8"/>
  <c r="M39" i="8"/>
  <c r="P40" i="23"/>
  <c r="P42" i="23"/>
  <c r="P44" i="23"/>
  <c r="P39" i="23"/>
  <c r="P41" i="23"/>
  <c r="P43" i="23"/>
  <c r="AP40" i="18"/>
  <c r="AP41" i="18"/>
  <c r="AP43" i="18"/>
  <c r="AP44" i="18"/>
  <c r="AP42" i="18"/>
  <c r="AP39" i="18"/>
  <c r="Z40" i="18"/>
  <c r="Z41" i="18"/>
  <c r="Z39" i="18"/>
  <c r="Z44" i="18"/>
  <c r="Z43" i="18"/>
  <c r="Z42" i="18"/>
  <c r="AG39" i="18"/>
  <c r="AG40" i="18"/>
  <c r="AG42" i="18"/>
  <c r="AG44" i="18"/>
  <c r="AG41" i="18"/>
  <c r="AG43" i="18"/>
  <c r="AR39" i="7"/>
  <c r="AR41" i="7"/>
  <c r="AR43" i="7"/>
  <c r="AR40" i="7"/>
  <c r="AJ41" i="7"/>
  <c r="AJ43" i="7"/>
  <c r="AJ39" i="7"/>
  <c r="AJ42" i="7"/>
  <c r="AJ44" i="7"/>
  <c r="AJ40" i="7"/>
  <c r="Z43" i="7"/>
  <c r="Q41" i="7"/>
  <c r="Q43" i="7"/>
  <c r="Q42" i="7"/>
  <c r="Q40" i="7"/>
  <c r="Q44" i="7"/>
  <c r="T39" i="16"/>
  <c r="T41" i="16"/>
  <c r="T43" i="16"/>
  <c r="T44" i="16"/>
  <c r="AG54" i="22"/>
  <c r="AR54" i="13"/>
  <c r="AF39" i="21"/>
  <c r="AF41" i="21"/>
  <c r="AF43" i="21"/>
  <c r="AF42" i="21"/>
  <c r="AF40" i="21"/>
  <c r="AF44" i="21"/>
  <c r="X40" i="9"/>
  <c r="X43" i="9"/>
  <c r="AE44" i="19"/>
  <c r="V39" i="19"/>
  <c r="V41" i="19"/>
  <c r="V43" i="19"/>
  <c r="V40" i="19"/>
  <c r="V42" i="19"/>
  <c r="V44" i="19"/>
  <c r="AA39" i="19"/>
  <c r="AA41" i="19"/>
  <c r="AA43" i="19"/>
  <c r="AA40" i="19"/>
  <c r="AA42" i="19"/>
  <c r="AA44" i="19"/>
  <c r="AF44" i="15"/>
  <c r="AF43" i="15"/>
  <c r="AF39" i="15"/>
  <c r="AN40" i="10"/>
  <c r="AN41" i="10"/>
  <c r="AN39" i="10"/>
  <c r="AN42" i="10"/>
  <c r="AN44" i="10"/>
  <c r="AN43" i="10"/>
  <c r="M40" i="10"/>
  <c r="M44" i="10"/>
  <c r="AB39" i="17"/>
  <c r="AB43" i="17"/>
  <c r="AB44" i="17"/>
  <c r="AB40" i="17"/>
  <c r="AB41" i="17"/>
  <c r="AB42" i="17"/>
  <c r="AE40" i="17"/>
  <c r="AE42" i="17"/>
  <c r="AE44" i="17"/>
  <c r="AE41" i="17"/>
  <c r="AE43" i="17"/>
  <c r="AE39" i="17"/>
  <c r="V40" i="17"/>
  <c r="V42" i="17"/>
  <c r="V39" i="17"/>
  <c r="V41" i="17"/>
  <c r="V43" i="17"/>
  <c r="V44" i="17"/>
  <c r="M40" i="17"/>
  <c r="M42" i="17"/>
  <c r="M44" i="17"/>
  <c r="M39" i="17"/>
  <c r="M43" i="17"/>
  <c r="M41" i="17"/>
  <c r="AF42" i="8"/>
  <c r="AF44" i="8"/>
  <c r="AF41" i="8"/>
  <c r="AF39" i="8"/>
  <c r="AF43" i="8"/>
  <c r="W40" i="8"/>
  <c r="W42" i="8"/>
  <c r="W44" i="8"/>
  <c r="W43" i="8"/>
  <c r="W41" i="8"/>
  <c r="AQ40" i="23"/>
  <c r="AQ42" i="23"/>
  <c r="AQ44" i="23"/>
  <c r="AQ39" i="23"/>
  <c r="AQ43" i="23"/>
  <c r="AQ41" i="23"/>
  <c r="AR39" i="18"/>
  <c r="AR40" i="18"/>
  <c r="AR42" i="18"/>
  <c r="AR44" i="18"/>
  <c r="AR43" i="18"/>
  <c r="AR41" i="18"/>
  <c r="AK44" i="18"/>
  <c r="Y39" i="18"/>
  <c r="Y40" i="18"/>
  <c r="Y42" i="18"/>
  <c r="Y44" i="18"/>
  <c r="Y43" i="18"/>
  <c r="Y41" i="18"/>
  <c r="AB41" i="7"/>
  <c r="AB43" i="7"/>
  <c r="AB44" i="7"/>
  <c r="AB42" i="7"/>
  <c r="AB40" i="7"/>
  <c r="AB39" i="7"/>
  <c r="T41" i="7"/>
  <c r="T39" i="7"/>
  <c r="T44" i="7"/>
  <c r="T42" i="7"/>
  <c r="R39" i="7"/>
  <c r="R41" i="7"/>
  <c r="R40" i="7"/>
  <c r="R44" i="7"/>
  <c r="AK39" i="7"/>
  <c r="AK40" i="7"/>
  <c r="AK42" i="7"/>
  <c r="AK44" i="7"/>
  <c r="AK43" i="7"/>
  <c r="S39" i="20"/>
  <c r="S41" i="20"/>
  <c r="S43" i="20"/>
  <c r="S42" i="20"/>
  <c r="S40" i="20"/>
  <c r="S44" i="20"/>
  <c r="AN42" i="16"/>
  <c r="AN43" i="16"/>
  <c r="AN44" i="16"/>
  <c r="AN41" i="16"/>
  <c r="AN39" i="16"/>
  <c r="AI42" i="5"/>
  <c r="AI44" i="5"/>
  <c r="AI43" i="5"/>
  <c r="S42" i="5"/>
  <c r="S44" i="5"/>
  <c r="S43" i="5"/>
  <c r="M43" i="5"/>
  <c r="M42" i="5"/>
  <c r="M44" i="5"/>
  <c r="Z40" i="21"/>
  <c r="Z42" i="21"/>
  <c r="Z44" i="21"/>
  <c r="Z39" i="21"/>
  <c r="Z41" i="21"/>
  <c r="Z43" i="21"/>
  <c r="N40" i="14"/>
  <c r="N42" i="14"/>
  <c r="N39" i="14"/>
  <c r="N44" i="14"/>
  <c r="N43" i="14"/>
  <c r="N41" i="14"/>
  <c r="P40" i="9"/>
  <c r="P44" i="9"/>
  <c r="P43" i="9"/>
  <c r="N39" i="4"/>
  <c r="N41" i="4"/>
  <c r="N43" i="4"/>
  <c r="N40" i="4"/>
  <c r="N42" i="4"/>
  <c r="N44" i="4"/>
  <c r="P41" i="19"/>
  <c r="P44" i="19"/>
  <c r="AF44" i="19"/>
  <c r="AN39" i="19"/>
  <c r="AN44" i="19"/>
  <c r="AN40" i="19"/>
  <c r="AN42" i="19"/>
  <c r="W42" i="19"/>
  <c r="Q39" i="19"/>
  <c r="Q41" i="19"/>
  <c r="Q43" i="19"/>
  <c r="Q44" i="19"/>
  <c r="Q40" i="19"/>
  <c r="Q42" i="19"/>
  <c r="X43" i="13"/>
  <c r="X42" i="13"/>
  <c r="X44" i="13"/>
  <c r="W44" i="13"/>
  <c r="AD42" i="13"/>
  <c r="AD44" i="13"/>
  <c r="AD43" i="13"/>
  <c r="AK42" i="13"/>
  <c r="AK43" i="13"/>
  <c r="AF40" i="10"/>
  <c r="AF41" i="10"/>
  <c r="AF42" i="10"/>
  <c r="AF39" i="10"/>
  <c r="AF43" i="10"/>
  <c r="AP39" i="8"/>
  <c r="AP43" i="8"/>
  <c r="AP40" i="8"/>
  <c r="AP42" i="8"/>
  <c r="AP44" i="8"/>
  <c r="X40" i="8"/>
  <c r="X42" i="8"/>
  <c r="X44" i="8"/>
  <c r="X43" i="8"/>
  <c r="X41" i="8"/>
  <c r="X39" i="8"/>
  <c r="O44" i="8"/>
  <c r="O43" i="8"/>
  <c r="O41" i="8"/>
  <c r="O39" i="8"/>
  <c r="AI40" i="23"/>
  <c r="AI42" i="23"/>
  <c r="AI44" i="23"/>
  <c r="AI39" i="23"/>
  <c r="AI43" i="23"/>
  <c r="AI41" i="23"/>
  <c r="U39" i="23"/>
  <c r="U41" i="23"/>
  <c r="U43" i="23"/>
  <c r="U40" i="23"/>
  <c r="U42" i="23"/>
  <c r="U44" i="23"/>
  <c r="AF39" i="18"/>
  <c r="AF41" i="18"/>
  <c r="AF43" i="18"/>
  <c r="AF44" i="18"/>
  <c r="AF42" i="18"/>
  <c r="AF40" i="18"/>
  <c r="Q39" i="18"/>
  <c r="Q40" i="18"/>
  <c r="Q44" i="18"/>
  <c r="Q43" i="18"/>
  <c r="AC39" i="7"/>
  <c r="AC40" i="7"/>
  <c r="AC42" i="7"/>
  <c r="AC44" i="7"/>
  <c r="AC43" i="7"/>
  <c r="AC41" i="7"/>
  <c r="AN39" i="20"/>
  <c r="AN41" i="20"/>
  <c r="AN43" i="20"/>
  <c r="AN40" i="20"/>
  <c r="AN42" i="20"/>
  <c r="AL39" i="20"/>
  <c r="AL41" i="20"/>
  <c r="AL43" i="20"/>
  <c r="AL40" i="20"/>
  <c r="AL42" i="20"/>
  <c r="AL44" i="20"/>
  <c r="AK40" i="20"/>
  <c r="AK42" i="20"/>
  <c r="AK44" i="20"/>
  <c r="AK39" i="20"/>
  <c r="AK41" i="20"/>
  <c r="AK43" i="20"/>
  <c r="AR42" i="5"/>
  <c r="AR44" i="5"/>
  <c r="AR43" i="5"/>
  <c r="L42" i="19"/>
  <c r="L40" i="19"/>
  <c r="L39" i="19"/>
  <c r="L43" i="17"/>
  <c r="L42" i="17"/>
  <c r="L39" i="17"/>
  <c r="L40" i="17"/>
  <c r="L39" i="18"/>
  <c r="L40" i="18"/>
  <c r="L41" i="18"/>
  <c r="L42" i="18"/>
  <c r="L43" i="18"/>
  <c r="L39" i="7"/>
  <c r="L40" i="7"/>
  <c r="L41" i="7"/>
  <c r="L42" i="7"/>
  <c r="L43" i="7"/>
  <c r="L39" i="16"/>
  <c r="L41" i="16"/>
  <c r="L43" i="16"/>
  <c r="L44" i="19"/>
  <c r="L44" i="17"/>
  <c r="L44" i="18"/>
  <c r="L44" i="7"/>
  <c r="AF39" i="2"/>
  <c r="AF42" i="2"/>
  <c r="AF40" i="2"/>
  <c r="AF43" i="2"/>
  <c r="R43" i="2"/>
  <c r="R40" i="2"/>
  <c r="R41" i="2"/>
  <c r="R44" i="2"/>
  <c r="R39" i="2"/>
  <c r="AR53" i="13"/>
  <c r="AO48" i="21"/>
  <c r="AO52" i="21"/>
  <c r="AO47" i="21"/>
  <c r="AO49" i="21"/>
  <c r="AO53" i="21"/>
  <c r="AJ48" i="21"/>
  <c r="AJ50" i="21"/>
  <c r="AJ52" i="21"/>
  <c r="AJ54" i="21"/>
  <c r="AJ47" i="21"/>
  <c r="AJ51" i="21"/>
  <c r="AJ49" i="21"/>
  <c r="AJ53" i="21"/>
  <c r="Q48" i="21"/>
  <c r="Q50" i="21"/>
  <c r="Q52" i="21"/>
  <c r="Q54" i="21"/>
  <c r="Q47" i="21"/>
  <c r="Q49" i="21"/>
  <c r="Q51" i="21"/>
  <c r="Q53" i="21"/>
  <c r="AE47" i="21"/>
  <c r="AE49" i="21"/>
  <c r="AE51" i="21"/>
  <c r="AE53" i="21"/>
  <c r="AE48" i="21"/>
  <c r="AE52" i="21"/>
  <c r="AE54" i="21"/>
  <c r="V47" i="21"/>
  <c r="V51" i="21"/>
  <c r="V48" i="21"/>
  <c r="V52" i="21"/>
  <c r="V50" i="21"/>
  <c r="V54" i="21"/>
  <c r="V49" i="21"/>
  <c r="M49" i="21"/>
  <c r="M51" i="21"/>
  <c r="M53" i="21"/>
  <c r="M50" i="21"/>
  <c r="M52" i="21"/>
  <c r="M54" i="21"/>
  <c r="AJ48" i="14"/>
  <c r="AJ52" i="14"/>
  <c r="AJ50" i="14"/>
  <c r="AJ51" i="14"/>
  <c r="AJ49" i="14"/>
  <c r="AJ54" i="14"/>
  <c r="AJ53" i="14"/>
  <c r="S47" i="14"/>
  <c r="S49" i="14"/>
  <c r="S48" i="14"/>
  <c r="S51" i="14"/>
  <c r="S52" i="14"/>
  <c r="S50" i="14"/>
  <c r="S54" i="14"/>
  <c r="AO51" i="9"/>
  <c r="AO53" i="9"/>
  <c r="AO49" i="9"/>
  <c r="AO48" i="9"/>
  <c r="AO50" i="9"/>
  <c r="AO52" i="9"/>
  <c r="AO54" i="9"/>
  <c r="AO47" i="9"/>
  <c r="AN51" i="9"/>
  <c r="AN53" i="9"/>
  <c r="AN49" i="9"/>
  <c r="AN47" i="9"/>
  <c r="AN50" i="9"/>
  <c r="AN54" i="9"/>
  <c r="AN48" i="9"/>
  <c r="AM47" i="9"/>
  <c r="AM49" i="9"/>
  <c r="AM48" i="9"/>
  <c r="AM53" i="9"/>
  <c r="AM54" i="9"/>
  <c r="AM51" i="9"/>
  <c r="AM50" i="9"/>
  <c r="AM52" i="9"/>
  <c r="AL47" i="9"/>
  <c r="AL49" i="9"/>
  <c r="AL48" i="9"/>
  <c r="AL50" i="9"/>
  <c r="AL52" i="9"/>
  <c r="AL54" i="9"/>
  <c r="AL53" i="9"/>
  <c r="AL51" i="9"/>
  <c r="AK47" i="9"/>
  <c r="AK48" i="9"/>
  <c r="AK49" i="9"/>
  <c r="AK50" i="9"/>
  <c r="AK52" i="9"/>
  <c r="AK54" i="9"/>
  <c r="AK51" i="9"/>
  <c r="AK53" i="9"/>
  <c r="AN52" i="4"/>
  <c r="AN48" i="4"/>
  <c r="AN53" i="4"/>
  <c r="AN49" i="4"/>
  <c r="AN47" i="4"/>
  <c r="AN54" i="4"/>
  <c r="AK48" i="4"/>
  <c r="AK52" i="4"/>
  <c r="AK51" i="4"/>
  <c r="AK54" i="4"/>
  <c r="AK53" i="4"/>
  <c r="AK47" i="4"/>
  <c r="AB51" i="4"/>
  <c r="AB49" i="4"/>
  <c r="AB52" i="4"/>
  <c r="AB53" i="4"/>
  <c r="AB50" i="4"/>
  <c r="AB48" i="4"/>
  <c r="S48" i="4"/>
  <c r="S50" i="4"/>
  <c r="S47" i="4"/>
  <c r="S49" i="4"/>
  <c r="S51" i="4"/>
  <c r="S54" i="4"/>
  <c r="P47" i="19"/>
  <c r="P49" i="19"/>
  <c r="P51" i="19"/>
  <c r="P53" i="19"/>
  <c r="P52" i="19"/>
  <c r="P50" i="19"/>
  <c r="P48" i="19"/>
  <c r="P54" i="19"/>
  <c r="V47" i="19"/>
  <c r="V49" i="19"/>
  <c r="V51" i="19"/>
  <c r="V53" i="19"/>
  <c r="V48" i="19"/>
  <c r="V50" i="19"/>
  <c r="V52" i="19"/>
  <c r="V54" i="19"/>
  <c r="AK47" i="19"/>
  <c r="AK49" i="19"/>
  <c r="AK51" i="19"/>
  <c r="AK53" i="19"/>
  <c r="AK50" i="19"/>
  <c r="AK52" i="19"/>
  <c r="M48" i="13"/>
  <c r="M50" i="13"/>
  <c r="M52" i="13"/>
  <c r="M47" i="13"/>
  <c r="M49" i="13"/>
  <c r="M53" i="13"/>
  <c r="AL47" i="15"/>
  <c r="AL49" i="15"/>
  <c r="AL51" i="15"/>
  <c r="AL53" i="15"/>
  <c r="AL48" i="15"/>
  <c r="AL50" i="15"/>
  <c r="AL52" i="15"/>
  <c r="AL54" i="15"/>
  <c r="AO47" i="15"/>
  <c r="AO53" i="15"/>
  <c r="AO52" i="15"/>
  <c r="AO51" i="15"/>
  <c r="AO49" i="15"/>
  <c r="AO48" i="15"/>
  <c r="AO54" i="15"/>
  <c r="AO50" i="15"/>
  <c r="AM47" i="15"/>
  <c r="AM51" i="15"/>
  <c r="AM50" i="15"/>
  <c r="AM49" i="15"/>
  <c r="AM54" i="15"/>
  <c r="AM53" i="15"/>
  <c r="AM52" i="15"/>
  <c r="AM48" i="15"/>
  <c r="AC52" i="15"/>
  <c r="AC47" i="15"/>
  <c r="AC51" i="15"/>
  <c r="AC50" i="15"/>
  <c r="AC48" i="15"/>
  <c r="AC49" i="15"/>
  <c r="AC54" i="15"/>
  <c r="AC53" i="15"/>
  <c r="AB47" i="10"/>
  <c r="AB49" i="10"/>
  <c r="AB48" i="10"/>
  <c r="AB51" i="10"/>
  <c r="AB54" i="10"/>
  <c r="AB52" i="10"/>
  <c r="AB53" i="10"/>
  <c r="AB50" i="10"/>
  <c r="S50" i="10"/>
  <c r="S52" i="10"/>
  <c r="S54" i="10"/>
  <c r="S48" i="10"/>
  <c r="S49" i="10"/>
  <c r="S53" i="10"/>
  <c r="S51" i="10"/>
  <c r="S47" i="10"/>
  <c r="AK47" i="10"/>
  <c r="AK49" i="10"/>
  <c r="AK51" i="10"/>
  <c r="AK53" i="10"/>
  <c r="AK48" i="10"/>
  <c r="AK50" i="10"/>
  <c r="AK52" i="10"/>
  <c r="AK54" i="10"/>
  <c r="Y47" i="2"/>
  <c r="Y53" i="2"/>
  <c r="Y54" i="2"/>
  <c r="Y52" i="2"/>
  <c r="Y48" i="2"/>
  <c r="Q47" i="2"/>
  <c r="Q49" i="2"/>
  <c r="Q34" i="2" s="1"/>
  <c r="Q53" i="2"/>
  <c r="Q48" i="2"/>
  <c r="Q54" i="2"/>
  <c r="Q50" i="2"/>
  <c r="AQ48" i="2"/>
  <c r="AQ50" i="2"/>
  <c r="AQ52" i="2"/>
  <c r="AQ54" i="2"/>
  <c r="AQ47" i="2"/>
  <c r="P48" i="17"/>
  <c r="P50" i="17"/>
  <c r="P52" i="17"/>
  <c r="P54" i="17"/>
  <c r="P47" i="17"/>
  <c r="P49" i="17"/>
  <c r="P51" i="17"/>
  <c r="P53" i="17"/>
  <c r="S48" i="17"/>
  <c r="S50" i="17"/>
  <c r="S52" i="17"/>
  <c r="S54" i="17"/>
  <c r="S49" i="17"/>
  <c r="S53" i="17"/>
  <c r="S47" i="17"/>
  <c r="S51" i="17"/>
  <c r="AL54" i="8"/>
  <c r="AC52" i="8"/>
  <c r="AC51" i="8"/>
  <c r="T53" i="8"/>
  <c r="T54" i="8"/>
  <c r="Q48" i="23"/>
  <c r="Q50" i="23"/>
  <c r="Q52" i="23"/>
  <c r="Q54" i="23"/>
  <c r="Q47" i="23"/>
  <c r="Q49" i="23"/>
  <c r="Q51" i="23"/>
  <c r="Q53" i="23"/>
  <c r="AE47" i="23"/>
  <c r="AE49" i="23"/>
  <c r="AE51" i="23"/>
  <c r="AE53" i="23"/>
  <c r="AE48" i="23"/>
  <c r="AE50" i="23"/>
  <c r="AE52" i="23"/>
  <c r="AF48" i="18"/>
  <c r="AF50" i="18"/>
  <c r="AF52" i="18"/>
  <c r="AF53" i="18"/>
  <c r="AF51" i="18"/>
  <c r="AF47" i="18"/>
  <c r="AF49" i="18"/>
  <c r="AR47" i="18"/>
  <c r="AR51" i="18"/>
  <c r="AR53" i="18"/>
  <c r="AR54" i="18"/>
  <c r="AR52" i="18"/>
  <c r="AR50" i="18"/>
  <c r="AR48" i="18"/>
  <c r="AQ53" i="18"/>
  <c r="AQ51" i="18"/>
  <c r="AQ49" i="18"/>
  <c r="AQ47" i="18"/>
  <c r="AQ54" i="18"/>
  <c r="AQ52" i="18"/>
  <c r="AQ50" i="18"/>
  <c r="AQ48" i="18"/>
  <c r="AH49" i="18"/>
  <c r="AH51" i="18"/>
  <c r="AH53" i="18"/>
  <c r="AH48" i="18"/>
  <c r="AH50" i="18"/>
  <c r="AH52" i="18"/>
  <c r="AH54" i="18"/>
  <c r="Y47" i="18"/>
  <c r="Y49" i="18"/>
  <c r="Y51" i="18"/>
  <c r="Y53" i="18"/>
  <c r="Y48" i="18"/>
  <c r="Y50" i="18"/>
  <c r="Y52" i="18"/>
  <c r="W53" i="18"/>
  <c r="W51" i="18"/>
  <c r="W49" i="18"/>
  <c r="W47" i="18"/>
  <c r="W54" i="18"/>
  <c r="W52" i="18"/>
  <c r="W48" i="18"/>
  <c r="W50" i="18"/>
  <c r="M48" i="18"/>
  <c r="M50" i="18"/>
  <c r="M52" i="18"/>
  <c r="M54" i="18"/>
  <c r="M47" i="18"/>
  <c r="M49" i="18"/>
  <c r="M51" i="18"/>
  <c r="M53" i="18"/>
  <c r="AM50" i="12"/>
  <c r="AM48" i="12"/>
  <c r="AM52" i="12"/>
  <c r="AM51" i="12"/>
  <c r="AM53" i="12"/>
  <c r="AM49" i="12"/>
  <c r="AM47" i="12"/>
  <c r="AM54" i="12"/>
  <c r="AD48" i="12"/>
  <c r="AD51" i="12"/>
  <c r="AD53" i="12"/>
  <c r="U52" i="12"/>
  <c r="U54" i="12"/>
  <c r="U49" i="12"/>
  <c r="U51" i="12"/>
  <c r="U53" i="12"/>
  <c r="AE53" i="7"/>
  <c r="AE48" i="7"/>
  <c r="AE49" i="7"/>
  <c r="AE52" i="7"/>
  <c r="AE54" i="7"/>
  <c r="W47" i="7"/>
  <c r="W48" i="7"/>
  <c r="W51" i="7"/>
  <c r="W53" i="7"/>
  <c r="W50" i="7"/>
  <c r="W52" i="7"/>
  <c r="W54" i="7"/>
  <c r="O47" i="7"/>
  <c r="O51" i="7"/>
  <c r="O49" i="7"/>
  <c r="O50" i="7"/>
  <c r="O52" i="7"/>
  <c r="O48" i="7"/>
  <c r="AQ54" i="7"/>
  <c r="AH54" i="7"/>
  <c r="Y47" i="7"/>
  <c r="Y51" i="7"/>
  <c r="Y53" i="7"/>
  <c r="Y50" i="7"/>
  <c r="Y54" i="7"/>
  <c r="Y52" i="7"/>
  <c r="AQ47" i="20"/>
  <c r="AQ49" i="20"/>
  <c r="AQ51" i="20"/>
  <c r="AQ53" i="20"/>
  <c r="AQ48" i="20"/>
  <c r="AQ50" i="20"/>
  <c r="AQ52" i="20"/>
  <c r="AQ54" i="20"/>
  <c r="AG47" i="20"/>
  <c r="AG49" i="20"/>
  <c r="AG51" i="20"/>
  <c r="AG53" i="20"/>
  <c r="AG48" i="20"/>
  <c r="AG50" i="20"/>
  <c r="AG52" i="20"/>
  <c r="AG54" i="20"/>
  <c r="AD49" i="16"/>
  <c r="AD51" i="16"/>
  <c r="AD53" i="16"/>
  <c r="AD48" i="16"/>
  <c r="AD52" i="16"/>
  <c r="AD50" i="16"/>
  <c r="T47" i="16"/>
  <c r="T49" i="16"/>
  <c r="T51" i="16"/>
  <c r="T53" i="16"/>
  <c r="T48" i="16"/>
  <c r="T50" i="16"/>
  <c r="T52" i="16"/>
  <c r="T54" i="16"/>
  <c r="AR47" i="11"/>
  <c r="AR51" i="11"/>
  <c r="AR49" i="11"/>
  <c r="AR48" i="11"/>
  <c r="AR50" i="11"/>
  <c r="AI47" i="11"/>
  <c r="AI48" i="11"/>
  <c r="AI50" i="11"/>
  <c r="AI52" i="11"/>
  <c r="AI53" i="11"/>
  <c r="Z47" i="11"/>
  <c r="Z49" i="11"/>
  <c r="Z48" i="11"/>
  <c r="Z50" i="11"/>
  <c r="Z54" i="11"/>
  <c r="Z51" i="11"/>
  <c r="Q47" i="11"/>
  <c r="Q49" i="11"/>
  <c r="Q51" i="11"/>
  <c r="Q48" i="11"/>
  <c r="Q50" i="11"/>
  <c r="Q52" i="11"/>
  <c r="Q54" i="11"/>
  <c r="P48" i="11"/>
  <c r="P53" i="11"/>
  <c r="P49" i="11"/>
  <c r="P54" i="11"/>
  <c r="P47" i="11"/>
  <c r="P50" i="11"/>
  <c r="P52" i="11"/>
  <c r="P51" i="11"/>
  <c r="AR52" i="13"/>
  <c r="AQ37" i="13"/>
  <c r="AQ52" i="13"/>
  <c r="AQ35" i="13"/>
  <c r="AQ50" i="13"/>
  <c r="AQ33" i="13"/>
  <c r="AQ48" i="13"/>
  <c r="AP38" i="13"/>
  <c r="AP36" i="13"/>
  <c r="AP34" i="13"/>
  <c r="AP49" i="13"/>
  <c r="AO37" i="13"/>
  <c r="AO52" i="13"/>
  <c r="AO35" i="13"/>
  <c r="AO50" i="13"/>
  <c r="AO33" i="13"/>
  <c r="AO48" i="13"/>
  <c r="AN53" i="13"/>
  <c r="AN36" i="13"/>
  <c r="AN51" i="13"/>
  <c r="AN49" i="13"/>
  <c r="Y50" i="21"/>
  <c r="Y52" i="21"/>
  <c r="Y54" i="21"/>
  <c r="Y47" i="21"/>
  <c r="Y49" i="21"/>
  <c r="Y51" i="21"/>
  <c r="Y53" i="21"/>
  <c r="W47" i="21"/>
  <c r="W51" i="21"/>
  <c r="W53" i="21"/>
  <c r="W50" i="21"/>
  <c r="W54" i="21"/>
  <c r="W48" i="21"/>
  <c r="N49" i="21"/>
  <c r="N53" i="21"/>
  <c r="N52" i="21"/>
  <c r="N50" i="21"/>
  <c r="N54" i="21"/>
  <c r="N47" i="21"/>
  <c r="N51" i="21"/>
  <c r="N48" i="21"/>
  <c r="AL52" i="14"/>
  <c r="AL54" i="14"/>
  <c r="AL48" i="14"/>
  <c r="AL49" i="14"/>
  <c r="AL53" i="14"/>
  <c r="N50" i="14"/>
  <c r="N52" i="14"/>
  <c r="N54" i="14"/>
  <c r="N51" i="14"/>
  <c r="N53" i="14"/>
  <c r="N49" i="14"/>
  <c r="N47" i="14"/>
  <c r="N48" i="14"/>
  <c r="X48" i="14"/>
  <c r="X47" i="14"/>
  <c r="X49" i="14"/>
  <c r="X51" i="14"/>
  <c r="X50" i="14"/>
  <c r="X53" i="14"/>
  <c r="X54" i="14"/>
  <c r="AR50" i="9"/>
  <c r="AR54" i="9"/>
  <c r="AR51" i="9"/>
  <c r="AR53" i="9"/>
  <c r="AR47" i="9"/>
  <c r="AR48" i="9"/>
  <c r="AR49" i="9"/>
  <c r="AQ47" i="9"/>
  <c r="AQ48" i="9"/>
  <c r="AQ49" i="9"/>
  <c r="AQ52" i="9"/>
  <c r="AQ50" i="9"/>
  <c r="AQ53" i="9"/>
  <c r="AP48" i="9"/>
  <c r="AP51" i="9"/>
  <c r="AP53" i="9"/>
  <c r="AP47" i="9"/>
  <c r="AP50" i="9"/>
  <c r="AP54" i="9"/>
  <c r="AP52" i="9"/>
  <c r="AG51" i="9"/>
  <c r="AG53" i="9"/>
  <c r="AG49" i="9"/>
  <c r="AG50" i="9"/>
  <c r="AG52" i="9"/>
  <c r="AG47" i="9"/>
  <c r="AG48" i="9"/>
  <c r="AF53" i="9"/>
  <c r="AF50" i="9"/>
  <c r="AF52" i="9"/>
  <c r="AF54" i="9"/>
  <c r="AF48" i="9"/>
  <c r="AF49" i="9"/>
  <c r="AF47" i="9"/>
  <c r="AE47" i="9"/>
  <c r="AE49" i="9"/>
  <c r="AE48" i="9"/>
  <c r="AE51" i="9"/>
  <c r="AE54" i="9"/>
  <c r="AE50" i="9"/>
  <c r="AE52" i="9"/>
  <c r="AE53" i="9"/>
  <c r="AD47" i="9"/>
  <c r="AD49" i="9"/>
  <c r="AD50" i="9"/>
  <c r="AD52" i="9"/>
  <c r="AD54" i="9"/>
  <c r="AD53" i="9"/>
  <c r="AD48" i="9"/>
  <c r="AC47" i="9"/>
  <c r="AC50" i="9"/>
  <c r="AC52" i="9"/>
  <c r="AC54" i="9"/>
  <c r="AC48" i="9"/>
  <c r="AC49" i="9"/>
  <c r="AC51" i="9"/>
  <c r="AC53" i="9"/>
  <c r="S47" i="9"/>
  <c r="S48" i="9"/>
  <c r="S50" i="9"/>
  <c r="S49" i="9"/>
  <c r="S53" i="9"/>
  <c r="S52" i="9"/>
  <c r="S54" i="9"/>
  <c r="AL47" i="4"/>
  <c r="AL49" i="4"/>
  <c r="AL51" i="4"/>
  <c r="AL48" i="4"/>
  <c r="AL50" i="4"/>
  <c r="AL54" i="4"/>
  <c r="AC50" i="4"/>
  <c r="AC52" i="4"/>
  <c r="AC51" i="4"/>
  <c r="AC49" i="4"/>
  <c r="AC47" i="4"/>
  <c r="T52" i="4"/>
  <c r="T50" i="4"/>
  <c r="T51" i="4"/>
  <c r="T54" i="4"/>
  <c r="T48" i="4"/>
  <c r="AP48" i="19"/>
  <c r="AP54" i="19"/>
  <c r="AP47" i="19"/>
  <c r="AP49" i="19"/>
  <c r="AP51" i="19"/>
  <c r="N47" i="19"/>
  <c r="N49" i="19"/>
  <c r="N51" i="19"/>
  <c r="N53" i="19"/>
  <c r="N48" i="19"/>
  <c r="N50" i="19"/>
  <c r="N52" i="19"/>
  <c r="N54" i="19"/>
  <c r="AC51" i="19"/>
  <c r="AC53" i="19"/>
  <c r="AC48" i="19"/>
  <c r="AC50" i="19"/>
  <c r="AC52" i="19"/>
  <c r="AC54" i="19"/>
  <c r="AQ52" i="19"/>
  <c r="AQ50" i="19"/>
  <c r="AQ53" i="19"/>
  <c r="AQ49" i="19"/>
  <c r="AJ49" i="15"/>
  <c r="AJ48" i="15"/>
  <c r="AJ53" i="15"/>
  <c r="AJ47" i="15"/>
  <c r="AJ52" i="15"/>
  <c r="AJ51" i="15"/>
  <c r="AJ50" i="15"/>
  <c r="AJ54" i="15"/>
  <c r="P47" i="15"/>
  <c r="P50" i="15"/>
  <c r="P49" i="15"/>
  <c r="P48" i="15"/>
  <c r="P54" i="15"/>
  <c r="P53" i="15"/>
  <c r="P52" i="15"/>
  <c r="P51" i="15"/>
  <c r="AP48" i="15"/>
  <c r="AP50" i="15"/>
  <c r="AP52" i="15"/>
  <c r="AP54" i="15"/>
  <c r="AP47" i="15"/>
  <c r="AP49" i="15"/>
  <c r="AP51" i="15"/>
  <c r="AP53" i="15"/>
  <c r="AG54" i="15"/>
  <c r="AG53" i="15"/>
  <c r="AG51" i="15"/>
  <c r="AG50" i="15"/>
  <c r="AG47" i="15"/>
  <c r="AG52" i="15"/>
  <c r="AG49" i="15"/>
  <c r="AG48" i="15"/>
  <c r="AE47" i="15"/>
  <c r="AE53" i="15"/>
  <c r="AE52" i="15"/>
  <c r="AE51" i="15"/>
  <c r="AE49" i="15"/>
  <c r="AE48" i="15"/>
  <c r="AE50" i="15"/>
  <c r="AE54" i="15"/>
  <c r="U54" i="15"/>
  <c r="U53" i="15"/>
  <c r="U52" i="15"/>
  <c r="U47" i="15"/>
  <c r="U50" i="15"/>
  <c r="U49" i="15"/>
  <c r="U48" i="15"/>
  <c r="U51" i="15"/>
  <c r="T47" i="10"/>
  <c r="T49" i="10"/>
  <c r="T48" i="10"/>
  <c r="T51" i="10"/>
  <c r="T52" i="10"/>
  <c r="T50" i="10"/>
  <c r="T53" i="10"/>
  <c r="AL49" i="10"/>
  <c r="AL53" i="10"/>
  <c r="AL48" i="10"/>
  <c r="AL47" i="10"/>
  <c r="AL50" i="10"/>
  <c r="AL52" i="10"/>
  <c r="AL54" i="10"/>
  <c r="AC47" i="10"/>
  <c r="AC51" i="10"/>
  <c r="AC53" i="10"/>
  <c r="AC49" i="10"/>
  <c r="AC50" i="10"/>
  <c r="AC52" i="10"/>
  <c r="AC54" i="10"/>
  <c r="AC48" i="10"/>
  <c r="AO47" i="2"/>
  <c r="AO50" i="2"/>
  <c r="AO54" i="2"/>
  <c r="AO52" i="2"/>
  <c r="AR52" i="2"/>
  <c r="AR54" i="2"/>
  <c r="AR49" i="2"/>
  <c r="AI54" i="2"/>
  <c r="AI47" i="2"/>
  <c r="AI51" i="2"/>
  <c r="T47" i="17"/>
  <c r="T49" i="17"/>
  <c r="T51" i="17"/>
  <c r="T53" i="17"/>
  <c r="T48" i="17"/>
  <c r="T50" i="17"/>
  <c r="T52" i="17"/>
  <c r="T54" i="17"/>
  <c r="AB47" i="17"/>
  <c r="AB49" i="17"/>
  <c r="AB51" i="17"/>
  <c r="AB53" i="17"/>
  <c r="AB48" i="17"/>
  <c r="AB50" i="17"/>
  <c r="AB52" i="17"/>
  <c r="AB54" i="17"/>
  <c r="AD54" i="8"/>
  <c r="U50" i="8"/>
  <c r="U54" i="8"/>
  <c r="U51" i="8"/>
  <c r="M47" i="23"/>
  <c r="M49" i="23"/>
  <c r="M51" i="23"/>
  <c r="M53" i="23"/>
  <c r="M48" i="23"/>
  <c r="M50" i="23"/>
  <c r="M52" i="23"/>
  <c r="M54" i="23"/>
  <c r="AH48" i="23"/>
  <c r="AH50" i="23"/>
  <c r="AH52" i="23"/>
  <c r="AH54" i="23"/>
  <c r="AH47" i="23"/>
  <c r="AH49" i="23"/>
  <c r="AH51" i="23"/>
  <c r="AH53" i="23"/>
  <c r="W47" i="23"/>
  <c r="W49" i="23"/>
  <c r="W51" i="23"/>
  <c r="W53" i="23"/>
  <c r="W48" i="23"/>
  <c r="W50" i="23"/>
  <c r="W52" i="23"/>
  <c r="W54" i="23"/>
  <c r="AQ48" i="23"/>
  <c r="AQ50" i="23"/>
  <c r="AQ52" i="23"/>
  <c r="AQ54" i="23"/>
  <c r="AQ47" i="23"/>
  <c r="AQ49" i="23"/>
  <c r="AQ51" i="23"/>
  <c r="AQ53" i="23"/>
  <c r="AB47" i="18"/>
  <c r="AB49" i="18"/>
  <c r="AB51" i="18"/>
  <c r="AB53" i="18"/>
  <c r="AB50" i="18"/>
  <c r="AB48" i="18"/>
  <c r="AB52" i="18"/>
  <c r="AB54" i="18"/>
  <c r="V48" i="18"/>
  <c r="V50" i="18"/>
  <c r="V52" i="18"/>
  <c r="V54" i="18"/>
  <c r="V47" i="18"/>
  <c r="V49" i="18"/>
  <c r="V51" i="18"/>
  <c r="V53" i="18"/>
  <c r="AI47" i="18"/>
  <c r="AI54" i="18"/>
  <c r="AI52" i="18"/>
  <c r="AI50" i="18"/>
  <c r="AI48" i="18"/>
  <c r="AI53" i="18"/>
  <c r="AI49" i="18"/>
  <c r="AI51" i="18"/>
  <c r="Z47" i="18"/>
  <c r="Z49" i="18"/>
  <c r="Z51" i="18"/>
  <c r="Z53" i="18"/>
  <c r="Z48" i="18"/>
  <c r="Z50" i="18"/>
  <c r="Z52" i="18"/>
  <c r="Z54" i="18"/>
  <c r="Q47" i="18"/>
  <c r="Q49" i="18"/>
  <c r="Q51" i="18"/>
  <c r="Q53" i="18"/>
  <c r="Q48" i="18"/>
  <c r="Q50" i="18"/>
  <c r="Q52" i="18"/>
  <c r="Q54" i="18"/>
  <c r="O47" i="18"/>
  <c r="O54" i="18"/>
  <c r="O52" i="18"/>
  <c r="O50" i="18"/>
  <c r="O48" i="18"/>
  <c r="O53" i="18"/>
  <c r="O49" i="18"/>
  <c r="O51" i="18"/>
  <c r="AO47" i="12"/>
  <c r="AO49" i="12"/>
  <c r="AO51" i="12"/>
  <c r="AO53" i="12"/>
  <c r="AO48" i="12"/>
  <c r="AO50" i="12"/>
  <c r="AO52" i="12"/>
  <c r="AO54" i="12"/>
  <c r="AN50" i="12"/>
  <c r="AN52" i="12"/>
  <c r="AN51" i="12"/>
  <c r="AN53" i="12"/>
  <c r="AE49" i="12"/>
  <c r="AE47" i="12"/>
  <c r="AE54" i="12"/>
  <c r="AE50" i="12"/>
  <c r="AE48" i="12"/>
  <c r="AE52" i="12"/>
  <c r="V48" i="12"/>
  <c r="V50" i="12"/>
  <c r="V49" i="12"/>
  <c r="V51" i="12"/>
  <c r="V53" i="12"/>
  <c r="M52" i="12"/>
  <c r="M54" i="12"/>
  <c r="M47" i="12"/>
  <c r="M49" i="12"/>
  <c r="M51" i="12"/>
  <c r="M53" i="12"/>
  <c r="AR54" i="7"/>
  <c r="Z48" i="7"/>
  <c r="Z47" i="7"/>
  <c r="Z49" i="7"/>
  <c r="Z51" i="7"/>
  <c r="Z53" i="7"/>
  <c r="Z52" i="7"/>
  <c r="Z54" i="7"/>
  <c r="Q48" i="7"/>
  <c r="Q47" i="7"/>
  <c r="Q49" i="7"/>
  <c r="Q51" i="7"/>
  <c r="Q53" i="7"/>
  <c r="Q52" i="7"/>
  <c r="Q54" i="7"/>
  <c r="P47" i="20"/>
  <c r="P49" i="20"/>
  <c r="P51" i="20"/>
  <c r="P53" i="20"/>
  <c r="P48" i="20"/>
  <c r="P50" i="20"/>
  <c r="P52" i="20"/>
  <c r="P54" i="20"/>
  <c r="AI47" i="20"/>
  <c r="AI49" i="20"/>
  <c r="AI51" i="20"/>
  <c r="AI53" i="20"/>
  <c r="AI50" i="20"/>
  <c r="AI52" i="20"/>
  <c r="AI54" i="20"/>
  <c r="AI48" i="20"/>
  <c r="Y47" i="20"/>
  <c r="Y49" i="20"/>
  <c r="Y51" i="20"/>
  <c r="Y53" i="20"/>
  <c r="Y48" i="20"/>
  <c r="Y50" i="20"/>
  <c r="Y52" i="20"/>
  <c r="Y54" i="20"/>
  <c r="AK51" i="16"/>
  <c r="AK53" i="16"/>
  <c r="AK48" i="16"/>
  <c r="AK50" i="16"/>
  <c r="AK52" i="16"/>
  <c r="AJ54" i="11"/>
  <c r="AJ47" i="11"/>
  <c r="AJ52" i="11"/>
  <c r="AJ50" i="11"/>
  <c r="AJ49" i="11"/>
  <c r="AA47" i="11"/>
  <c r="AA53" i="11"/>
  <c r="AA49" i="11"/>
  <c r="AA54" i="11"/>
  <c r="AA52" i="11"/>
  <c r="R47" i="11"/>
  <c r="R49" i="11"/>
  <c r="R48" i="11"/>
  <c r="R50" i="11"/>
  <c r="R52" i="11"/>
  <c r="R54" i="11"/>
  <c r="R53" i="11"/>
  <c r="R51" i="11"/>
  <c r="AM34" i="13"/>
  <c r="AM49" i="13"/>
  <c r="AM33" i="13"/>
  <c r="AM48" i="13"/>
  <c r="AF47" i="21"/>
  <c r="AF49" i="21"/>
  <c r="AF51" i="21"/>
  <c r="AF53" i="21"/>
  <c r="AF48" i="21"/>
  <c r="AF52" i="21"/>
  <c r="AF50" i="21"/>
  <c r="AF54" i="21"/>
  <c r="AN47" i="21"/>
  <c r="AN49" i="21"/>
  <c r="AN51" i="21"/>
  <c r="AN53" i="21"/>
  <c r="AN50" i="21"/>
  <c r="AN54" i="21"/>
  <c r="AN48" i="21"/>
  <c r="AN52" i="21"/>
  <c r="O47" i="21"/>
  <c r="O49" i="21"/>
  <c r="O51" i="21"/>
  <c r="O53" i="21"/>
  <c r="O48" i="21"/>
  <c r="O52" i="21"/>
  <c r="O50" i="21"/>
  <c r="O54" i="21"/>
  <c r="AK47" i="14"/>
  <c r="AK50" i="14"/>
  <c r="AK52" i="14"/>
  <c r="AK54" i="14"/>
  <c r="AK48" i="14"/>
  <c r="AK49" i="14"/>
  <c r="AK51" i="14"/>
  <c r="AK53" i="14"/>
  <c r="AJ50" i="9"/>
  <c r="AJ52" i="9"/>
  <c r="AJ54" i="9"/>
  <c r="AJ47" i="9"/>
  <c r="AJ51" i="9"/>
  <c r="AJ53" i="9"/>
  <c r="AJ48" i="9"/>
  <c r="AJ49" i="9"/>
  <c r="AI47" i="9"/>
  <c r="AI48" i="9"/>
  <c r="AI53" i="9"/>
  <c r="AI51" i="9"/>
  <c r="AI54" i="9"/>
  <c r="AI52" i="9"/>
  <c r="AI50" i="9"/>
  <c r="AI49" i="9"/>
  <c r="AH48" i="9"/>
  <c r="AH47" i="9"/>
  <c r="AH51" i="9"/>
  <c r="AH53" i="9"/>
  <c r="AH49" i="9"/>
  <c r="AH52" i="9"/>
  <c r="AH50" i="9"/>
  <c r="AH54" i="9"/>
  <c r="Y48" i="9"/>
  <c r="Y51" i="9"/>
  <c r="Y53" i="9"/>
  <c r="Y52" i="9"/>
  <c r="Y54" i="9"/>
  <c r="Y47" i="9"/>
  <c r="Y50" i="9"/>
  <c r="X51" i="9"/>
  <c r="X53" i="9"/>
  <c r="X47" i="9"/>
  <c r="X52" i="9"/>
  <c r="X54" i="9"/>
  <c r="X49" i="9"/>
  <c r="X50" i="9"/>
  <c r="X48" i="9"/>
  <c r="W47" i="9"/>
  <c r="W50" i="9"/>
  <c r="W52" i="9"/>
  <c r="W48" i="9"/>
  <c r="W53" i="9"/>
  <c r="W51" i="9"/>
  <c r="W54" i="9"/>
  <c r="U47" i="9"/>
  <c r="U52" i="9"/>
  <c r="U54" i="9"/>
  <c r="U50" i="9"/>
  <c r="U48" i="9"/>
  <c r="U49" i="9"/>
  <c r="U53" i="9"/>
  <c r="T52" i="9"/>
  <c r="T54" i="9"/>
  <c r="T47" i="9"/>
  <c r="T50" i="9"/>
  <c r="T51" i="9"/>
  <c r="T53" i="9"/>
  <c r="T49" i="9"/>
  <c r="T48" i="9"/>
  <c r="AD47" i="4"/>
  <c r="AD50" i="4"/>
  <c r="AD52" i="4"/>
  <c r="AD53" i="4"/>
  <c r="U48" i="4"/>
  <c r="U52" i="4"/>
  <c r="U47" i="4"/>
  <c r="U54" i="4"/>
  <c r="U53" i="4"/>
  <c r="U49" i="4"/>
  <c r="AF49" i="19"/>
  <c r="AF51" i="19"/>
  <c r="AF48" i="19"/>
  <c r="AF54" i="19"/>
  <c r="AF52" i="19"/>
  <c r="AF50" i="19"/>
  <c r="T48" i="19"/>
  <c r="T52" i="19"/>
  <c r="T47" i="19"/>
  <c r="T53" i="19"/>
  <c r="T49" i="19"/>
  <c r="T51" i="19"/>
  <c r="AN49" i="19"/>
  <c r="AN51" i="19"/>
  <c r="AN54" i="19"/>
  <c r="AN50" i="19"/>
  <c r="AN48" i="19"/>
  <c r="U47" i="19"/>
  <c r="U49" i="19"/>
  <c r="U48" i="19"/>
  <c r="U50" i="19"/>
  <c r="U52" i="19"/>
  <c r="U54" i="19"/>
  <c r="AI48" i="19"/>
  <c r="AI51" i="19"/>
  <c r="AI49" i="19"/>
  <c r="AI47" i="19"/>
  <c r="AI52" i="19"/>
  <c r="AI54" i="19"/>
  <c r="AJ48" i="13"/>
  <c r="AJ50" i="13"/>
  <c r="AJ52" i="13"/>
  <c r="AJ54" i="13"/>
  <c r="AJ51" i="13"/>
  <c r="AJ53" i="13"/>
  <c r="AI48" i="13"/>
  <c r="AI52" i="13"/>
  <c r="AI54" i="13"/>
  <c r="AI49" i="13"/>
  <c r="AI51" i="13"/>
  <c r="AI53" i="13"/>
  <c r="AH49" i="13"/>
  <c r="AH50" i="13"/>
  <c r="AH51" i="13"/>
  <c r="AH52" i="13"/>
  <c r="AH53" i="13"/>
  <c r="AN52" i="15"/>
  <c r="AN51" i="15"/>
  <c r="AN50" i="15"/>
  <c r="AN48" i="15"/>
  <c r="AN53" i="15"/>
  <c r="AN47" i="15"/>
  <c r="AN49" i="15"/>
  <c r="AN54" i="15"/>
  <c r="AQ54" i="15"/>
  <c r="AQ47" i="15"/>
  <c r="AQ53" i="15"/>
  <c r="AQ52" i="15"/>
  <c r="AQ50" i="15"/>
  <c r="AQ49" i="15"/>
  <c r="AQ48" i="15"/>
  <c r="AQ51" i="15"/>
  <c r="AH48" i="15"/>
  <c r="AH50" i="15"/>
  <c r="AH52" i="15"/>
  <c r="AH54" i="15"/>
  <c r="AH47" i="15"/>
  <c r="AH49" i="15"/>
  <c r="AH51" i="15"/>
  <c r="AH53" i="15"/>
  <c r="Y49" i="15"/>
  <c r="Y48" i="15"/>
  <c r="Y53" i="15"/>
  <c r="Y52" i="15"/>
  <c r="Y50" i="15"/>
  <c r="Y54" i="15"/>
  <c r="Y47" i="15"/>
  <c r="Y51" i="15"/>
  <c r="W47" i="15"/>
  <c r="W54" i="15"/>
  <c r="W53" i="15"/>
  <c r="W51" i="15"/>
  <c r="W50" i="15"/>
  <c r="W49" i="15"/>
  <c r="W48" i="15"/>
  <c r="W52" i="15"/>
  <c r="M48" i="15"/>
  <c r="M54" i="15"/>
  <c r="M52" i="15"/>
  <c r="M51" i="15"/>
  <c r="M53" i="15"/>
  <c r="M47" i="15"/>
  <c r="M50" i="15"/>
  <c r="M49" i="15"/>
  <c r="AM49" i="10"/>
  <c r="AM51" i="10"/>
  <c r="AM53" i="10"/>
  <c r="AM47" i="10"/>
  <c r="AM50" i="10"/>
  <c r="AM48" i="10"/>
  <c r="AM52" i="10"/>
  <c r="AD51" i="10"/>
  <c r="AD53" i="10"/>
  <c r="AD48" i="10"/>
  <c r="AD50" i="10"/>
  <c r="AD52" i="10"/>
  <c r="AD54" i="10"/>
  <c r="AD49" i="10"/>
  <c r="U51" i="10"/>
  <c r="U53" i="10"/>
  <c r="U49" i="10"/>
  <c r="U50" i="10"/>
  <c r="U52" i="10"/>
  <c r="U54" i="10"/>
  <c r="U48" i="10"/>
  <c r="AP50" i="2"/>
  <c r="AP52" i="2"/>
  <c r="AP54" i="2"/>
  <c r="AP49" i="2"/>
  <c r="AP47" i="2"/>
  <c r="AP51" i="2"/>
  <c r="R48" i="2"/>
  <c r="R50" i="2"/>
  <c r="R52" i="2"/>
  <c r="R54" i="2"/>
  <c r="R47" i="2"/>
  <c r="R49" i="2"/>
  <c r="R34" i="2" s="1"/>
  <c r="AJ50" i="2"/>
  <c r="AJ54" i="2"/>
  <c r="AJ49" i="2"/>
  <c r="AJ47" i="2"/>
  <c r="AA48" i="2"/>
  <c r="AA50" i="2"/>
  <c r="AA52" i="2"/>
  <c r="AA54" i="2"/>
  <c r="AA49" i="2"/>
  <c r="AA53" i="2"/>
  <c r="AK47" i="17"/>
  <c r="AK49" i="17"/>
  <c r="AK51" i="17"/>
  <c r="AK53" i="17"/>
  <c r="AK48" i="17"/>
  <c r="AK50" i="17"/>
  <c r="AK52" i="17"/>
  <c r="AK54" i="17"/>
  <c r="AM54" i="8"/>
  <c r="AE54" i="8"/>
  <c r="W51" i="8"/>
  <c r="W50" i="8"/>
  <c r="W54" i="8"/>
  <c r="O47" i="8"/>
  <c r="O48" i="8"/>
  <c r="O50" i="8"/>
  <c r="V50" i="8"/>
  <c r="V52" i="8"/>
  <c r="M54" i="8"/>
  <c r="Z48" i="23"/>
  <c r="Z50" i="23"/>
  <c r="Z52" i="23"/>
  <c r="Z54" i="23"/>
  <c r="Z47" i="23"/>
  <c r="Z49" i="23"/>
  <c r="Z51" i="23"/>
  <c r="Z53" i="23"/>
  <c r="O47" i="23"/>
  <c r="O49" i="23"/>
  <c r="O51" i="23"/>
  <c r="O53" i="23"/>
  <c r="O48" i="23"/>
  <c r="O50" i="23"/>
  <c r="O52" i="23"/>
  <c r="O54" i="23"/>
  <c r="AR48" i="23"/>
  <c r="AR50" i="23"/>
  <c r="AR52" i="23"/>
  <c r="AR54" i="23"/>
  <c r="AR47" i="23"/>
  <c r="AR49" i="23"/>
  <c r="AR53" i="23"/>
  <c r="AR51" i="23"/>
  <c r="AI48" i="23"/>
  <c r="AI50" i="23"/>
  <c r="AI52" i="23"/>
  <c r="AI54" i="23"/>
  <c r="AI47" i="23"/>
  <c r="AI49" i="23"/>
  <c r="AI51" i="23"/>
  <c r="AI53" i="23"/>
  <c r="AD48" i="18"/>
  <c r="AD50" i="18"/>
  <c r="AD52" i="18"/>
  <c r="AD54" i="18"/>
  <c r="AD47" i="18"/>
  <c r="AD49" i="18"/>
  <c r="AD51" i="18"/>
  <c r="AD53" i="18"/>
  <c r="AA48" i="18"/>
  <c r="AA53" i="18"/>
  <c r="AA51" i="18"/>
  <c r="AA49" i="18"/>
  <c r="AA54" i="18"/>
  <c r="AA52" i="18"/>
  <c r="AA50" i="18"/>
  <c r="R47" i="18"/>
  <c r="R49" i="18"/>
  <c r="R51" i="18"/>
  <c r="R53" i="18"/>
  <c r="R48" i="18"/>
  <c r="R50" i="18"/>
  <c r="R52" i="18"/>
  <c r="R54" i="18"/>
  <c r="AP51" i="12"/>
  <c r="AP48" i="12"/>
  <c r="AP53" i="12"/>
  <c r="AG47" i="12"/>
  <c r="AG49" i="12"/>
  <c r="AG51" i="12"/>
  <c r="AG48" i="12"/>
  <c r="AG52" i="12"/>
  <c r="AG54" i="12"/>
  <c r="AF48" i="12"/>
  <c r="AF50" i="12"/>
  <c r="AF53" i="12"/>
  <c r="AF49" i="12"/>
  <c r="AF47" i="12"/>
  <c r="W52" i="12"/>
  <c r="W48" i="12"/>
  <c r="W49" i="12"/>
  <c r="W47" i="12"/>
  <c r="N48" i="12"/>
  <c r="N50" i="12"/>
  <c r="N52" i="12"/>
  <c r="N49" i="12"/>
  <c r="N51" i="12"/>
  <c r="N53" i="12"/>
  <c r="N54" i="12"/>
  <c r="AA48" i="7"/>
  <c r="AA50" i="7"/>
  <c r="AA52" i="7"/>
  <c r="AA53" i="7"/>
  <c r="AA47" i="7"/>
  <c r="AA54" i="7"/>
  <c r="R47" i="7"/>
  <c r="R49" i="7"/>
  <c r="R51" i="7"/>
  <c r="R50" i="7"/>
  <c r="R54" i="7"/>
  <c r="AJ48" i="20"/>
  <c r="AJ50" i="20"/>
  <c r="AJ52" i="20"/>
  <c r="AJ54" i="20"/>
  <c r="AJ47" i="20"/>
  <c r="AJ49" i="20"/>
  <c r="AJ51" i="20"/>
  <c r="AJ53" i="20"/>
  <c r="Z47" i="20"/>
  <c r="Z49" i="20"/>
  <c r="Z51" i="20"/>
  <c r="Z53" i="20"/>
  <c r="Z52" i="20"/>
  <c r="Z54" i="20"/>
  <c r="Z48" i="20"/>
  <c r="Z50" i="20"/>
  <c r="AK48" i="20"/>
  <c r="AK50" i="20"/>
  <c r="AK52" i="20"/>
  <c r="AK54" i="20"/>
  <c r="AK47" i="20"/>
  <c r="AK49" i="20"/>
  <c r="AK51" i="20"/>
  <c r="AK53" i="20"/>
  <c r="AA47" i="20"/>
  <c r="AA49" i="20"/>
  <c r="AA51" i="20"/>
  <c r="AA53" i="20"/>
  <c r="AA52" i="20"/>
  <c r="AA54" i="20"/>
  <c r="AA48" i="20"/>
  <c r="AA50" i="20"/>
  <c r="Q47" i="20"/>
  <c r="Q49" i="20"/>
  <c r="Q51" i="20"/>
  <c r="Q53" i="20"/>
  <c r="Q48" i="20"/>
  <c r="Q50" i="20"/>
  <c r="Q52" i="20"/>
  <c r="Q54" i="20"/>
  <c r="P48" i="16"/>
  <c r="P50" i="16"/>
  <c r="P52" i="16"/>
  <c r="P54" i="16"/>
  <c r="P47" i="16"/>
  <c r="P49" i="16"/>
  <c r="P51" i="16"/>
  <c r="P53" i="16"/>
  <c r="X48" i="16"/>
  <c r="X50" i="16"/>
  <c r="X52" i="16"/>
  <c r="X54" i="16"/>
  <c r="X47" i="16"/>
  <c r="X49" i="16"/>
  <c r="X51" i="16"/>
  <c r="X53" i="16"/>
  <c r="AO48" i="16"/>
  <c r="AO50" i="16"/>
  <c r="AO52" i="16"/>
  <c r="AO53" i="16"/>
  <c r="AM52" i="16"/>
  <c r="AM50" i="16"/>
  <c r="AM53" i="16"/>
  <c r="AM48" i="16"/>
  <c r="AM51" i="16"/>
  <c r="AC49" i="16"/>
  <c r="AC51" i="16"/>
  <c r="AC53" i="16"/>
  <c r="AC48" i="16"/>
  <c r="AC50" i="16"/>
  <c r="AC52" i="16"/>
  <c r="AB49" i="11"/>
  <c r="AB54" i="11"/>
  <c r="AB50" i="11"/>
  <c r="AB53" i="11"/>
  <c r="AB51" i="11"/>
  <c r="AB52" i="11"/>
  <c r="S47" i="11"/>
  <c r="S50" i="11"/>
  <c r="S51" i="11"/>
  <c r="S52" i="11"/>
  <c r="S54" i="11"/>
  <c r="S49" i="11"/>
  <c r="S48" i="11"/>
  <c r="S53" i="11"/>
  <c r="AK48" i="11"/>
  <c r="AK50" i="11"/>
  <c r="AK52" i="11"/>
  <c r="AK47" i="11"/>
  <c r="AK49" i="11"/>
  <c r="AK51" i="11"/>
  <c r="AK53" i="11"/>
  <c r="AR51" i="13"/>
  <c r="P47" i="21"/>
  <c r="P49" i="21"/>
  <c r="P51" i="21"/>
  <c r="P53" i="21"/>
  <c r="P52" i="21"/>
  <c r="P50" i="21"/>
  <c r="P54" i="21"/>
  <c r="X49" i="21"/>
  <c r="X51" i="21"/>
  <c r="X53" i="21"/>
  <c r="X48" i="21"/>
  <c r="X52" i="21"/>
  <c r="T48" i="21"/>
  <c r="T50" i="21"/>
  <c r="T52" i="21"/>
  <c r="T54" i="21"/>
  <c r="T47" i="21"/>
  <c r="T51" i="21"/>
  <c r="T49" i="21"/>
  <c r="T53" i="21"/>
  <c r="AQ48" i="21"/>
  <c r="AQ50" i="21"/>
  <c r="AQ54" i="21"/>
  <c r="AQ49" i="21"/>
  <c r="AQ53" i="21"/>
  <c r="AQ51" i="21"/>
  <c r="AR47" i="14"/>
  <c r="AR49" i="14"/>
  <c r="AR54" i="14"/>
  <c r="AR50" i="14"/>
  <c r="AR53" i="14"/>
  <c r="AR52" i="14"/>
  <c r="AR51" i="14"/>
  <c r="AO51" i="14"/>
  <c r="AO53" i="14"/>
  <c r="AO47" i="14"/>
  <c r="AO50" i="14"/>
  <c r="AO52" i="14"/>
  <c r="AO54" i="14"/>
  <c r="AM48" i="14"/>
  <c r="AM47" i="14"/>
  <c r="AM50" i="14"/>
  <c r="AM52" i="14"/>
  <c r="AM54" i="14"/>
  <c r="AM53" i="14"/>
  <c r="AM51" i="14"/>
  <c r="AM49" i="14"/>
  <c r="AC47" i="14"/>
  <c r="AC48" i="14"/>
  <c r="AC50" i="14"/>
  <c r="AC52" i="14"/>
  <c r="AC54" i="14"/>
  <c r="AC49" i="14"/>
  <c r="AC51" i="14"/>
  <c r="AB50" i="9"/>
  <c r="AB52" i="9"/>
  <c r="AB54" i="9"/>
  <c r="AB48" i="9"/>
  <c r="AB49" i="9"/>
  <c r="AB51" i="9"/>
  <c r="AB53" i="9"/>
  <c r="AB47" i="9"/>
  <c r="AA47" i="9"/>
  <c r="AA48" i="9"/>
  <c r="AA50" i="9"/>
  <c r="AA49" i="9"/>
  <c r="AA54" i="9"/>
  <c r="AA52" i="9"/>
  <c r="AA53" i="9"/>
  <c r="AA51" i="9"/>
  <c r="Z48" i="9"/>
  <c r="Z51" i="9"/>
  <c r="Z53" i="9"/>
  <c r="Z47" i="9"/>
  <c r="Z54" i="9"/>
  <c r="Z52" i="9"/>
  <c r="Z49" i="9"/>
  <c r="Z50" i="9"/>
  <c r="R48" i="9"/>
  <c r="R50" i="9"/>
  <c r="R47" i="9"/>
  <c r="R49" i="9"/>
  <c r="R51" i="9"/>
  <c r="R53" i="9"/>
  <c r="R54" i="9"/>
  <c r="R52" i="9"/>
  <c r="AM49" i="4"/>
  <c r="AM51" i="4"/>
  <c r="AM53" i="4"/>
  <c r="AM50" i="4"/>
  <c r="AM52" i="4"/>
  <c r="AM54" i="4"/>
  <c r="AE47" i="4"/>
  <c r="AE49" i="4"/>
  <c r="AE53" i="4"/>
  <c r="AE48" i="4"/>
  <c r="AE50" i="4"/>
  <c r="W47" i="4"/>
  <c r="W51" i="4"/>
  <c r="W53" i="4"/>
  <c r="W50" i="4"/>
  <c r="W52" i="4"/>
  <c r="O47" i="4"/>
  <c r="O51" i="4"/>
  <c r="O53" i="4"/>
  <c r="O50" i="4"/>
  <c r="O52" i="4"/>
  <c r="O54" i="4"/>
  <c r="V47" i="4"/>
  <c r="V49" i="4"/>
  <c r="V51" i="4"/>
  <c r="V48" i="4"/>
  <c r="V50" i="4"/>
  <c r="V52" i="4"/>
  <c r="M47" i="4"/>
  <c r="M48" i="4"/>
  <c r="M52" i="4"/>
  <c r="M53" i="4"/>
  <c r="M49" i="4"/>
  <c r="M54" i="4"/>
  <c r="AR48" i="19"/>
  <c r="AR50" i="19"/>
  <c r="AR52" i="19"/>
  <c r="AR54" i="19"/>
  <c r="AM50" i="19"/>
  <c r="AM48" i="19"/>
  <c r="AM53" i="19"/>
  <c r="AM47" i="19"/>
  <c r="AM54" i="19"/>
  <c r="M47" i="19"/>
  <c r="M49" i="19"/>
  <c r="M51" i="19"/>
  <c r="M53" i="19"/>
  <c r="M48" i="19"/>
  <c r="M50" i="19"/>
  <c r="M52" i="19"/>
  <c r="M54" i="19"/>
  <c r="AA51" i="19"/>
  <c r="AA49" i="19"/>
  <c r="AA47" i="19"/>
  <c r="AA52" i="19"/>
  <c r="AA50" i="19"/>
  <c r="AO50" i="19"/>
  <c r="AO52" i="19"/>
  <c r="AO54" i="19"/>
  <c r="AO51" i="19"/>
  <c r="AO53" i="19"/>
  <c r="AB48" i="13"/>
  <c r="AB50" i="13"/>
  <c r="AB52" i="13"/>
  <c r="AB54" i="13"/>
  <c r="AB49" i="13"/>
  <c r="AB51" i="13"/>
  <c r="AB53" i="13"/>
  <c r="AA48" i="13"/>
  <c r="AA50" i="13"/>
  <c r="AA52" i="13"/>
  <c r="AA54" i="13"/>
  <c r="AA47" i="13"/>
  <c r="AA49" i="13"/>
  <c r="AA51" i="13"/>
  <c r="AA53" i="13"/>
  <c r="Z47" i="13"/>
  <c r="Z48" i="13"/>
  <c r="Z49" i="13"/>
  <c r="Z51" i="13"/>
  <c r="Z52" i="13"/>
  <c r="Z53" i="13"/>
  <c r="AG49" i="13"/>
  <c r="AG53" i="13"/>
  <c r="AG50" i="13"/>
  <c r="AG52" i="13"/>
  <c r="N47" i="15"/>
  <c r="N49" i="15"/>
  <c r="N51" i="15"/>
  <c r="N53" i="15"/>
  <c r="N48" i="15"/>
  <c r="N50" i="15"/>
  <c r="N52" i="15"/>
  <c r="N54" i="15"/>
  <c r="T53" i="15"/>
  <c r="T52" i="15"/>
  <c r="T51" i="15"/>
  <c r="T49" i="15"/>
  <c r="T48" i="15"/>
  <c r="T54" i="15"/>
  <c r="T47" i="15"/>
  <c r="T50" i="15"/>
  <c r="AI48" i="15"/>
  <c r="AI54" i="15"/>
  <c r="AI47" i="15"/>
  <c r="AI52" i="15"/>
  <c r="AI51" i="15"/>
  <c r="AI50" i="15"/>
  <c r="AI49" i="15"/>
  <c r="AI53" i="15"/>
  <c r="Z48" i="15"/>
  <c r="Z50" i="15"/>
  <c r="Z52" i="15"/>
  <c r="Z54" i="15"/>
  <c r="Z47" i="15"/>
  <c r="Z49" i="15"/>
  <c r="Z51" i="15"/>
  <c r="Z53" i="15"/>
  <c r="Q51" i="15"/>
  <c r="Q47" i="15"/>
  <c r="Q50" i="15"/>
  <c r="Q49" i="15"/>
  <c r="Q54" i="15"/>
  <c r="Q48" i="15"/>
  <c r="Q53" i="15"/>
  <c r="Q52" i="15"/>
  <c r="O47" i="15"/>
  <c r="O49" i="15"/>
  <c r="O48" i="15"/>
  <c r="O53" i="15"/>
  <c r="O52" i="15"/>
  <c r="O54" i="15"/>
  <c r="O51" i="15"/>
  <c r="O50" i="15"/>
  <c r="AO47" i="10"/>
  <c r="AO50" i="10"/>
  <c r="AO52" i="10"/>
  <c r="AO54" i="10"/>
  <c r="AO48" i="10"/>
  <c r="AO51" i="10"/>
  <c r="AO53" i="10"/>
  <c r="AO49" i="10"/>
  <c r="AN48" i="10"/>
  <c r="AN47" i="10"/>
  <c r="AN49" i="10"/>
  <c r="AN50" i="10"/>
  <c r="AN53" i="10"/>
  <c r="AN54" i="10"/>
  <c r="AN51" i="10"/>
  <c r="AE47" i="10"/>
  <c r="AE51" i="10"/>
  <c r="AE53" i="10"/>
  <c r="AE49" i="10"/>
  <c r="AE48" i="10"/>
  <c r="AE50" i="10"/>
  <c r="AE54" i="10"/>
  <c r="V51" i="10"/>
  <c r="V53" i="10"/>
  <c r="V47" i="10"/>
  <c r="V49" i="10"/>
  <c r="V50" i="10"/>
  <c r="V52" i="10"/>
  <c r="V54" i="10"/>
  <c r="V48" i="10"/>
  <c r="M47" i="10"/>
  <c r="M51" i="10"/>
  <c r="M53" i="10"/>
  <c r="M52" i="10"/>
  <c r="M54" i="10"/>
  <c r="M50" i="10"/>
  <c r="M49" i="10"/>
  <c r="M48" i="10"/>
  <c r="AC48" i="2"/>
  <c r="AC52" i="2"/>
  <c r="AC54" i="2"/>
  <c r="AC49" i="2"/>
  <c r="AC51" i="2"/>
  <c r="U48" i="2"/>
  <c r="U50" i="2"/>
  <c r="U52" i="2"/>
  <c r="U54" i="2"/>
  <c r="U47" i="2"/>
  <c r="U49" i="2"/>
  <c r="U34" i="2" s="1"/>
  <c r="AL49" i="2"/>
  <c r="AL51" i="2"/>
  <c r="AL54" i="2"/>
  <c r="AB48" i="2"/>
  <c r="AB52" i="2"/>
  <c r="AB54" i="2"/>
  <c r="AB49" i="2"/>
  <c r="S48" i="2"/>
  <c r="S52" i="2"/>
  <c r="S47" i="2"/>
  <c r="S49" i="2"/>
  <c r="S34" i="2" s="1"/>
  <c r="S51" i="2"/>
  <c r="X48" i="17"/>
  <c r="X50" i="17"/>
  <c r="X52" i="17"/>
  <c r="X54" i="17"/>
  <c r="X47" i="17"/>
  <c r="X51" i="17"/>
  <c r="X53" i="17"/>
  <c r="AF48" i="17"/>
  <c r="AF50" i="17"/>
  <c r="AF52" i="17"/>
  <c r="AF54" i="17"/>
  <c r="AF47" i="17"/>
  <c r="AF49" i="17"/>
  <c r="AF51" i="17"/>
  <c r="AF53" i="17"/>
  <c r="AO48" i="17"/>
  <c r="AO50" i="17"/>
  <c r="AO52" i="17"/>
  <c r="AO54" i="17"/>
  <c r="AO47" i="17"/>
  <c r="AO49" i="17"/>
  <c r="AO51" i="17"/>
  <c r="AO53" i="17"/>
  <c r="AM47" i="17"/>
  <c r="AM49" i="17"/>
  <c r="AM51" i="17"/>
  <c r="AM53" i="17"/>
  <c r="AM50" i="17"/>
  <c r="AM54" i="17"/>
  <c r="AM48" i="17"/>
  <c r="AM52" i="17"/>
  <c r="AC47" i="17"/>
  <c r="AC49" i="17"/>
  <c r="AC51" i="17"/>
  <c r="AC53" i="17"/>
  <c r="AC48" i="17"/>
  <c r="AC50" i="17"/>
  <c r="AC52" i="17"/>
  <c r="AC54" i="17"/>
  <c r="N54" i="8"/>
  <c r="N49" i="8"/>
  <c r="N51" i="8"/>
  <c r="AP54" i="8"/>
  <c r="AG54" i="8"/>
  <c r="AP48" i="23"/>
  <c r="AP50" i="23"/>
  <c r="AP52" i="23"/>
  <c r="AP54" i="23"/>
  <c r="AP47" i="23"/>
  <c r="AP49" i="23"/>
  <c r="AP51" i="23"/>
  <c r="AP53" i="23"/>
  <c r="AN48" i="23"/>
  <c r="AN47" i="23"/>
  <c r="AN49" i="23"/>
  <c r="AN51" i="23"/>
  <c r="AN53" i="23"/>
  <c r="AN50" i="23"/>
  <c r="AN52" i="23"/>
  <c r="AN54" i="23"/>
  <c r="AL47" i="23"/>
  <c r="AL49" i="23"/>
  <c r="AL51" i="23"/>
  <c r="AL53" i="23"/>
  <c r="AL48" i="23"/>
  <c r="AL50" i="23"/>
  <c r="AL52" i="23"/>
  <c r="AL54" i="23"/>
  <c r="AJ47" i="23"/>
  <c r="AJ48" i="23"/>
  <c r="AJ50" i="23"/>
  <c r="AJ52" i="23"/>
  <c r="AJ54" i="23"/>
  <c r="AJ49" i="23"/>
  <c r="AJ53" i="23"/>
  <c r="AJ51" i="23"/>
  <c r="AA48" i="23"/>
  <c r="AA50" i="23"/>
  <c r="AA52" i="23"/>
  <c r="AA54" i="23"/>
  <c r="AA47" i="23"/>
  <c r="AA49" i="23"/>
  <c r="AA51" i="23"/>
  <c r="AA53" i="23"/>
  <c r="X48" i="18"/>
  <c r="X50" i="18"/>
  <c r="X52" i="18"/>
  <c r="X54" i="18"/>
  <c r="X53" i="18"/>
  <c r="X51" i="18"/>
  <c r="X49" i="18"/>
  <c r="X47" i="18"/>
  <c r="S51" i="18"/>
  <c r="S49" i="18"/>
  <c r="S47" i="18"/>
  <c r="S54" i="18"/>
  <c r="S52" i="18"/>
  <c r="S50" i="18"/>
  <c r="S48" i="18"/>
  <c r="S53" i="18"/>
  <c r="AQ50" i="12"/>
  <c r="AQ52" i="12"/>
  <c r="AQ53" i="12"/>
  <c r="AQ47" i="12"/>
  <c r="AQ54" i="12"/>
  <c r="AH48" i="12"/>
  <c r="AH50" i="12"/>
  <c r="AH52" i="12"/>
  <c r="AH53" i="12"/>
  <c r="Y47" i="12"/>
  <c r="Y49" i="12"/>
  <c r="Y51" i="12"/>
  <c r="Y50" i="12"/>
  <c r="Y54" i="12"/>
  <c r="X50" i="12"/>
  <c r="X52" i="12"/>
  <c r="X47" i="12"/>
  <c r="X53" i="12"/>
  <c r="X49" i="12"/>
  <c r="O48" i="12"/>
  <c r="O49" i="12"/>
  <c r="O52" i="12"/>
  <c r="O53" i="12"/>
  <c r="O50" i="12"/>
  <c r="AN54" i="7"/>
  <c r="AK54" i="7"/>
  <c r="AB48" i="7"/>
  <c r="AB49" i="7"/>
  <c r="AB47" i="7"/>
  <c r="AB54" i="7"/>
  <c r="AB50" i="7"/>
  <c r="AB51" i="7"/>
  <c r="S48" i="7"/>
  <c r="S50" i="7"/>
  <c r="S52" i="7"/>
  <c r="S51" i="7"/>
  <c r="S53" i="7"/>
  <c r="S49" i="7"/>
  <c r="AL48" i="20"/>
  <c r="AL50" i="20"/>
  <c r="AL52" i="20"/>
  <c r="AL54" i="20"/>
  <c r="AL53" i="20"/>
  <c r="AL47" i="20"/>
  <c r="AL49" i="20"/>
  <c r="AL51" i="20"/>
  <c r="AC48" i="20"/>
  <c r="AC50" i="20"/>
  <c r="AC52" i="20"/>
  <c r="AC54" i="20"/>
  <c r="AC47" i="20"/>
  <c r="AC49" i="20"/>
  <c r="AC51" i="20"/>
  <c r="AC53" i="20"/>
  <c r="S47" i="20"/>
  <c r="S49" i="20"/>
  <c r="S51" i="20"/>
  <c r="S53" i="20"/>
  <c r="S54" i="20"/>
  <c r="S48" i="20"/>
  <c r="S50" i="20"/>
  <c r="S52" i="20"/>
  <c r="AP48" i="16"/>
  <c r="AP50" i="16"/>
  <c r="AP52" i="16"/>
  <c r="AP53" i="16"/>
  <c r="AG48" i="16"/>
  <c r="AG50" i="16"/>
  <c r="AG52" i="16"/>
  <c r="AG49" i="16"/>
  <c r="AG51" i="16"/>
  <c r="AG53" i="16"/>
  <c r="AE50" i="16"/>
  <c r="AE48" i="16"/>
  <c r="AE51" i="16"/>
  <c r="AE49" i="16"/>
  <c r="AE53" i="16"/>
  <c r="AE52" i="16"/>
  <c r="U47" i="16"/>
  <c r="U49" i="16"/>
  <c r="U51" i="16"/>
  <c r="U53" i="16"/>
  <c r="U48" i="16"/>
  <c r="U50" i="16"/>
  <c r="U52" i="16"/>
  <c r="U54" i="16"/>
  <c r="T50" i="11"/>
  <c r="T51" i="11"/>
  <c r="T52" i="11"/>
  <c r="T48" i="11"/>
  <c r="T54" i="11"/>
  <c r="T53" i="11"/>
  <c r="AL47" i="11"/>
  <c r="AL49" i="11"/>
  <c r="AL51" i="11"/>
  <c r="AL54" i="11"/>
  <c r="AL52" i="11"/>
  <c r="AC48" i="11"/>
  <c r="AC50" i="11"/>
  <c r="AC52" i="11"/>
  <c r="AC49" i="11"/>
  <c r="AC51" i="11"/>
  <c r="AC53" i="11"/>
  <c r="AC54" i="11"/>
  <c r="AM38" i="13"/>
  <c r="AM53" i="13"/>
  <c r="AM37" i="13"/>
  <c r="AM52" i="13"/>
  <c r="AR48" i="21"/>
  <c r="AR50" i="21"/>
  <c r="AR52" i="21"/>
  <c r="AR54" i="21"/>
  <c r="AR53" i="21"/>
  <c r="AR51" i="21"/>
  <c r="AH48" i="21"/>
  <c r="AH52" i="21"/>
  <c r="AH53" i="21"/>
  <c r="AH47" i="21"/>
  <c r="AH50" i="21"/>
  <c r="AH54" i="21"/>
  <c r="AH51" i="21"/>
  <c r="AI50" i="21"/>
  <c r="AI52" i="21"/>
  <c r="AI54" i="21"/>
  <c r="AI47" i="21"/>
  <c r="AI51" i="21"/>
  <c r="AI49" i="21"/>
  <c r="AI53" i="21"/>
  <c r="AB47" i="14"/>
  <c r="AB48" i="14"/>
  <c r="AB53" i="14"/>
  <c r="AB51" i="14"/>
  <c r="AB54" i="14"/>
  <c r="AB49" i="14"/>
  <c r="AB52" i="14"/>
  <c r="AB50" i="14"/>
  <c r="P48" i="14"/>
  <c r="P47" i="14"/>
  <c r="P49" i="14"/>
  <c r="P52" i="14"/>
  <c r="P50" i="14"/>
  <c r="P54" i="14"/>
  <c r="P53" i="14"/>
  <c r="P51" i="14"/>
  <c r="AD48" i="14"/>
  <c r="AD50" i="14"/>
  <c r="AD54" i="14"/>
  <c r="AD49" i="14"/>
  <c r="AD51" i="14"/>
  <c r="AD53" i="14"/>
  <c r="AP49" i="14"/>
  <c r="AP53" i="14"/>
  <c r="AP47" i="14"/>
  <c r="AP50" i="14"/>
  <c r="AP54" i="14"/>
  <c r="AP48" i="14"/>
  <c r="AG49" i="14"/>
  <c r="AG51" i="14"/>
  <c r="AG53" i="14"/>
  <c r="AG48" i="14"/>
  <c r="AG50" i="14"/>
  <c r="AG52" i="14"/>
  <c r="AG47" i="14"/>
  <c r="AG54" i="14"/>
  <c r="AE50" i="14"/>
  <c r="AE52" i="14"/>
  <c r="AE54" i="14"/>
  <c r="AE53" i="14"/>
  <c r="AE49" i="14"/>
  <c r="U47" i="14"/>
  <c r="U50" i="14"/>
  <c r="U52" i="14"/>
  <c r="U54" i="14"/>
  <c r="U51" i="14"/>
  <c r="U53" i="14"/>
  <c r="U48" i="14"/>
  <c r="U49" i="14"/>
  <c r="P51" i="9"/>
  <c r="P53" i="9"/>
  <c r="P48" i="9"/>
  <c r="P52" i="9"/>
  <c r="P54" i="9"/>
  <c r="P47" i="9"/>
  <c r="P50" i="9"/>
  <c r="P49" i="9"/>
  <c r="O48" i="9"/>
  <c r="O47" i="9"/>
  <c r="O53" i="9"/>
  <c r="O51" i="9"/>
  <c r="O54" i="9"/>
  <c r="O52" i="9"/>
  <c r="O50" i="9"/>
  <c r="N49" i="4"/>
  <c r="N51" i="4"/>
  <c r="N47" i="4"/>
  <c r="N48" i="4"/>
  <c r="N50" i="4"/>
  <c r="N52" i="4"/>
  <c r="N54" i="4"/>
  <c r="AP54" i="4"/>
  <c r="AG47" i="4"/>
  <c r="AG51" i="4"/>
  <c r="AG48" i="4"/>
  <c r="AG53" i="4"/>
  <c r="AG54" i="4"/>
  <c r="X47" i="19"/>
  <c r="X53" i="19"/>
  <c r="X54" i="19"/>
  <c r="X52" i="19"/>
  <c r="X50" i="19"/>
  <c r="X48" i="19"/>
  <c r="AE51" i="19"/>
  <c r="AE49" i="19"/>
  <c r="AE47" i="19"/>
  <c r="AE54" i="19"/>
  <c r="AE52" i="19"/>
  <c r="AE48" i="19"/>
  <c r="S54" i="19"/>
  <c r="S52" i="19"/>
  <c r="S50" i="19"/>
  <c r="S48" i="19"/>
  <c r="S53" i="19"/>
  <c r="S51" i="19"/>
  <c r="S49" i="19"/>
  <c r="S47" i="19"/>
  <c r="AG52" i="19"/>
  <c r="AG54" i="19"/>
  <c r="AG47" i="19"/>
  <c r="AG49" i="19"/>
  <c r="AG51" i="19"/>
  <c r="AG53" i="19"/>
  <c r="T48" i="13"/>
  <c r="T50" i="13"/>
  <c r="T52" i="13"/>
  <c r="T54" i="13"/>
  <c r="T47" i="13"/>
  <c r="T49" i="13"/>
  <c r="T51" i="13"/>
  <c r="T53" i="13"/>
  <c r="S48" i="13"/>
  <c r="S50" i="13"/>
  <c r="S52" i="13"/>
  <c r="S54" i="13"/>
  <c r="S47" i="13"/>
  <c r="S49" i="13"/>
  <c r="S51" i="13"/>
  <c r="S53" i="13"/>
  <c r="R47" i="13"/>
  <c r="R48" i="13"/>
  <c r="R49" i="13"/>
  <c r="R50" i="13"/>
  <c r="R51" i="13"/>
  <c r="R52" i="13"/>
  <c r="R53" i="13"/>
  <c r="R54" i="13"/>
  <c r="Y47" i="13"/>
  <c r="Y49" i="13"/>
  <c r="Y51" i="13"/>
  <c r="Y53" i="13"/>
  <c r="Y48" i="13"/>
  <c r="Y52" i="13"/>
  <c r="Y54" i="13"/>
  <c r="AF49" i="13"/>
  <c r="AF53" i="13"/>
  <c r="AF48" i="13"/>
  <c r="AF50" i="13"/>
  <c r="AF52" i="13"/>
  <c r="AF54" i="13"/>
  <c r="AE49" i="13"/>
  <c r="AE51" i="13"/>
  <c r="AE53" i="13"/>
  <c r="AE48" i="13"/>
  <c r="AE50" i="13"/>
  <c r="AE52" i="13"/>
  <c r="AE54" i="13"/>
  <c r="AL48" i="13"/>
  <c r="AL50" i="13"/>
  <c r="AL52" i="13"/>
  <c r="AL54" i="13"/>
  <c r="AL49" i="13"/>
  <c r="AL51" i="13"/>
  <c r="AR54" i="15"/>
  <c r="AR47" i="15"/>
  <c r="AR53" i="15"/>
  <c r="AR51" i="15"/>
  <c r="AR50" i="15"/>
  <c r="AR48" i="15"/>
  <c r="AR52" i="15"/>
  <c r="AR49" i="15"/>
  <c r="AB47" i="15"/>
  <c r="AB51" i="15"/>
  <c r="AB50" i="15"/>
  <c r="AB49" i="15"/>
  <c r="AB54" i="15"/>
  <c r="AB48" i="15"/>
  <c r="AB53" i="15"/>
  <c r="AB52" i="15"/>
  <c r="AA50" i="15"/>
  <c r="AA49" i="15"/>
  <c r="AA48" i="15"/>
  <c r="AA54" i="15"/>
  <c r="AA53" i="15"/>
  <c r="AA51" i="15"/>
  <c r="AA52" i="15"/>
  <c r="AA47" i="15"/>
  <c r="R48" i="15"/>
  <c r="R50" i="15"/>
  <c r="R52" i="15"/>
  <c r="R54" i="15"/>
  <c r="R47" i="15"/>
  <c r="R49" i="15"/>
  <c r="R51" i="15"/>
  <c r="R53" i="15"/>
  <c r="AP50" i="10"/>
  <c r="AP52" i="10"/>
  <c r="AP54" i="10"/>
  <c r="AP49" i="10"/>
  <c r="AP48" i="10"/>
  <c r="AP51" i="10"/>
  <c r="AP53" i="10"/>
  <c r="AG47" i="10"/>
  <c r="AG50" i="10"/>
  <c r="AG52" i="10"/>
  <c r="AG54" i="10"/>
  <c r="AG51" i="10"/>
  <c r="AG53" i="10"/>
  <c r="AG49" i="10"/>
  <c r="AG48" i="10"/>
  <c r="AF48" i="10"/>
  <c r="AF49" i="10"/>
  <c r="AF52" i="10"/>
  <c r="AF50" i="10"/>
  <c r="AF53" i="10"/>
  <c r="AF51" i="10"/>
  <c r="AF54" i="10"/>
  <c r="W51" i="10"/>
  <c r="W53" i="10"/>
  <c r="W47" i="10"/>
  <c r="W48" i="10"/>
  <c r="W52" i="10"/>
  <c r="W50" i="10"/>
  <c r="W49" i="10"/>
  <c r="N47" i="10"/>
  <c r="N48" i="10"/>
  <c r="N51" i="10"/>
  <c r="N53" i="10"/>
  <c r="N52" i="10"/>
  <c r="N54" i="10"/>
  <c r="N49" i="10"/>
  <c r="N50" i="10"/>
  <c r="AG49" i="2"/>
  <c r="AG48" i="2"/>
  <c r="AG54" i="2"/>
  <c r="AN49" i="2"/>
  <c r="AN51" i="2"/>
  <c r="AN50" i="2"/>
  <c r="AN52" i="2"/>
  <c r="AM49" i="2"/>
  <c r="AM48" i="2"/>
  <c r="AM50" i="2"/>
  <c r="AM52" i="2"/>
  <c r="AD49" i="2"/>
  <c r="AD48" i="2"/>
  <c r="AD50" i="2"/>
  <c r="AD54" i="2"/>
  <c r="T54" i="2"/>
  <c r="T48" i="2"/>
  <c r="T52" i="2"/>
  <c r="T47" i="2"/>
  <c r="T51" i="2"/>
  <c r="T49" i="2"/>
  <c r="T34" i="2" s="1"/>
  <c r="AN48" i="17"/>
  <c r="AN50" i="17"/>
  <c r="AN52" i="17"/>
  <c r="AN54" i="17"/>
  <c r="AN47" i="17"/>
  <c r="AN49" i="17"/>
  <c r="AN51" i="17"/>
  <c r="AN53" i="17"/>
  <c r="AP48" i="17"/>
  <c r="AP50" i="17"/>
  <c r="AP52" i="17"/>
  <c r="AP54" i="17"/>
  <c r="AP47" i="17"/>
  <c r="AP49" i="17"/>
  <c r="AP51" i="17"/>
  <c r="AP53" i="17"/>
  <c r="AG48" i="17"/>
  <c r="AG50" i="17"/>
  <c r="AG52" i="17"/>
  <c r="AG54" i="17"/>
  <c r="AG47" i="17"/>
  <c r="AG49" i="17"/>
  <c r="AG51" i="17"/>
  <c r="AG53" i="17"/>
  <c r="AE47" i="17"/>
  <c r="AE49" i="17"/>
  <c r="AE51" i="17"/>
  <c r="AE53" i="17"/>
  <c r="AE50" i="17"/>
  <c r="AE54" i="17"/>
  <c r="AE48" i="17"/>
  <c r="AE52" i="17"/>
  <c r="U47" i="17"/>
  <c r="U49" i="17"/>
  <c r="U51" i="17"/>
  <c r="U53" i="17"/>
  <c r="U48" i="17"/>
  <c r="U50" i="17"/>
  <c r="U52" i="17"/>
  <c r="U54" i="17"/>
  <c r="AQ54" i="8"/>
  <c r="AH54" i="8"/>
  <c r="Y51" i="8"/>
  <c r="Y54" i="8"/>
  <c r="R48" i="23"/>
  <c r="R50" i="23"/>
  <c r="R52" i="23"/>
  <c r="R54" i="23"/>
  <c r="R47" i="23"/>
  <c r="R49" i="23"/>
  <c r="R51" i="23"/>
  <c r="R53" i="23"/>
  <c r="AF47" i="23"/>
  <c r="AF49" i="23"/>
  <c r="AF51" i="23"/>
  <c r="AF53" i="23"/>
  <c r="AF48" i="23"/>
  <c r="AF50" i="23"/>
  <c r="AF52" i="23"/>
  <c r="AF54" i="23"/>
  <c r="AG48" i="23"/>
  <c r="AG50" i="23"/>
  <c r="AG52" i="23"/>
  <c r="AG54" i="23"/>
  <c r="AG47" i="23"/>
  <c r="AG49" i="23"/>
  <c r="AG51" i="23"/>
  <c r="AG53" i="23"/>
  <c r="AD47" i="23"/>
  <c r="AD49" i="23"/>
  <c r="AD51" i="23"/>
  <c r="AD53" i="23"/>
  <c r="AD48" i="23"/>
  <c r="AD50" i="23"/>
  <c r="AD52" i="23"/>
  <c r="AD54" i="23"/>
  <c r="AB48" i="23"/>
  <c r="AB50" i="23"/>
  <c r="AB52" i="23"/>
  <c r="AB54" i="23"/>
  <c r="AB47" i="23"/>
  <c r="AB49" i="23"/>
  <c r="AB51" i="23"/>
  <c r="AB53" i="23"/>
  <c r="S48" i="23"/>
  <c r="S50" i="23"/>
  <c r="S52" i="23"/>
  <c r="S47" i="23"/>
  <c r="S49" i="23"/>
  <c r="S51" i="23"/>
  <c r="S53" i="23"/>
  <c r="AJ47" i="18"/>
  <c r="AJ49" i="18"/>
  <c r="AJ51" i="18"/>
  <c r="AJ53" i="18"/>
  <c r="AJ54" i="18"/>
  <c r="AJ52" i="18"/>
  <c r="AJ50" i="18"/>
  <c r="AJ48" i="18"/>
  <c r="AR47" i="12"/>
  <c r="AR49" i="12"/>
  <c r="AR53" i="12"/>
  <c r="AR54" i="12"/>
  <c r="AR50" i="12"/>
  <c r="AR52" i="12"/>
  <c r="AI51" i="12"/>
  <c r="AI53" i="12"/>
  <c r="AI49" i="12"/>
  <c r="AI47" i="12"/>
  <c r="AI50" i="12"/>
  <c r="AI52" i="12"/>
  <c r="Z47" i="12"/>
  <c r="Z52" i="12"/>
  <c r="Z54" i="12"/>
  <c r="Z53" i="12"/>
  <c r="Q47" i="12"/>
  <c r="Q49" i="12"/>
  <c r="Q51" i="12"/>
  <c r="Q53" i="12"/>
  <c r="Q48" i="12"/>
  <c r="Q54" i="12"/>
  <c r="P50" i="12"/>
  <c r="P52" i="12"/>
  <c r="P53" i="12"/>
  <c r="P51" i="12"/>
  <c r="P49" i="12"/>
  <c r="P47" i="12"/>
  <c r="AF54" i="7"/>
  <c r="X47" i="7"/>
  <c r="X53" i="7"/>
  <c r="X48" i="7"/>
  <c r="X52" i="7"/>
  <c r="P52" i="7"/>
  <c r="P54" i="7"/>
  <c r="P51" i="7"/>
  <c r="P50" i="7"/>
  <c r="P49" i="7"/>
  <c r="AC47" i="7"/>
  <c r="AC49" i="7"/>
  <c r="AC48" i="7"/>
  <c r="AC51" i="7"/>
  <c r="T51" i="7"/>
  <c r="T50" i="7"/>
  <c r="T53" i="7"/>
  <c r="T52" i="7"/>
  <c r="AH47" i="20"/>
  <c r="AH49" i="20"/>
  <c r="AH51" i="20"/>
  <c r="AH53" i="20"/>
  <c r="AH50" i="20"/>
  <c r="AH52" i="20"/>
  <c r="AH54" i="20"/>
  <c r="AH48" i="20"/>
  <c r="AF47" i="20"/>
  <c r="AF49" i="20"/>
  <c r="AF51" i="20"/>
  <c r="AF53" i="20"/>
  <c r="AF48" i="20"/>
  <c r="AF50" i="20"/>
  <c r="AF52" i="20"/>
  <c r="AF54" i="20"/>
  <c r="AR48" i="20"/>
  <c r="AR50" i="20"/>
  <c r="AR52" i="20"/>
  <c r="AR54" i="20"/>
  <c r="AR47" i="20"/>
  <c r="AR49" i="20"/>
  <c r="AR51" i="20"/>
  <c r="AR53" i="20"/>
  <c r="AP47" i="20"/>
  <c r="AP49" i="20"/>
  <c r="AP51" i="20"/>
  <c r="AP53" i="20"/>
  <c r="AP48" i="20"/>
  <c r="AP50" i="20"/>
  <c r="AP52" i="20"/>
  <c r="AP54" i="20"/>
  <c r="AM48" i="20"/>
  <c r="AM50" i="20"/>
  <c r="AM52" i="20"/>
  <c r="AM54" i="20"/>
  <c r="AM53" i="20"/>
  <c r="AM47" i="20"/>
  <c r="AM49" i="20"/>
  <c r="AM51" i="20"/>
  <c r="AD48" i="20"/>
  <c r="AD50" i="20"/>
  <c r="AD52" i="20"/>
  <c r="AD54" i="20"/>
  <c r="AD47" i="20"/>
  <c r="AD49" i="20"/>
  <c r="AD51" i="20"/>
  <c r="AD53" i="20"/>
  <c r="U48" i="20"/>
  <c r="U50" i="20"/>
  <c r="U52" i="20"/>
  <c r="U54" i="20"/>
  <c r="U47" i="20"/>
  <c r="U49" i="20"/>
  <c r="U51" i="20"/>
  <c r="U53" i="20"/>
  <c r="AF48" i="16"/>
  <c r="AF50" i="16"/>
  <c r="AF52" i="16"/>
  <c r="AF49" i="16"/>
  <c r="AF51" i="16"/>
  <c r="AF53" i="16"/>
  <c r="AQ52" i="16"/>
  <c r="AQ50" i="16"/>
  <c r="AQ48" i="16"/>
  <c r="AQ53" i="16"/>
  <c r="AH48" i="16"/>
  <c r="AH50" i="16"/>
  <c r="AH52" i="16"/>
  <c r="AH53" i="16"/>
  <c r="AH51" i="16"/>
  <c r="AH49" i="16"/>
  <c r="Y48" i="16"/>
  <c r="Y50" i="16"/>
  <c r="Y52" i="16"/>
  <c r="Y54" i="16"/>
  <c r="Y47" i="16"/>
  <c r="Y49" i="16"/>
  <c r="Y51" i="16"/>
  <c r="Y53" i="16"/>
  <c r="W51" i="16"/>
  <c r="W49" i="16"/>
  <c r="W54" i="16"/>
  <c r="W47" i="16"/>
  <c r="W53" i="16"/>
  <c r="W52" i="16"/>
  <c r="W50" i="16"/>
  <c r="W48" i="16"/>
  <c r="M47" i="16"/>
  <c r="M49" i="16"/>
  <c r="M51" i="16"/>
  <c r="M53" i="16"/>
  <c r="M48" i="16"/>
  <c r="M50" i="16"/>
  <c r="M52" i="16"/>
  <c r="M54" i="16"/>
  <c r="AM50" i="11"/>
  <c r="AM51" i="11"/>
  <c r="AM54" i="11"/>
  <c r="AM52" i="11"/>
  <c r="AM53" i="11"/>
  <c r="AM47" i="11"/>
  <c r="AD48" i="11"/>
  <c r="AD47" i="11"/>
  <c r="AD49" i="11"/>
  <c r="AD51" i="11"/>
  <c r="AD50" i="11"/>
  <c r="U48" i="11"/>
  <c r="U50" i="11"/>
  <c r="U52" i="11"/>
  <c r="U47" i="11"/>
  <c r="U49" i="11"/>
  <c r="U51" i="11"/>
  <c r="U53" i="11"/>
  <c r="U54" i="11"/>
  <c r="AQ38" i="13"/>
  <c r="AQ53" i="13"/>
  <c r="AQ36" i="13"/>
  <c r="AQ51" i="13"/>
  <c r="AQ34" i="13"/>
  <c r="AQ49" i="13"/>
  <c r="AP37" i="13"/>
  <c r="AP52" i="13"/>
  <c r="AP35" i="13"/>
  <c r="AP50" i="13"/>
  <c r="AP33" i="13"/>
  <c r="AP48" i="13"/>
  <c r="AO38" i="13"/>
  <c r="AO36" i="13"/>
  <c r="AO51" i="13"/>
  <c r="AO34" i="13"/>
  <c r="AO49" i="13"/>
  <c r="AN37" i="13"/>
  <c r="AN52" i="13"/>
  <c r="AN35" i="13"/>
  <c r="AN50" i="13"/>
  <c r="AN33" i="13"/>
  <c r="AN48" i="13"/>
  <c r="R47" i="21"/>
  <c r="R48" i="21"/>
  <c r="R52" i="21"/>
  <c r="R49" i="21"/>
  <c r="R53" i="21"/>
  <c r="R51" i="21"/>
  <c r="R50" i="21"/>
  <c r="R54" i="21"/>
  <c r="AK47" i="21"/>
  <c r="AK49" i="21"/>
  <c r="AK51" i="21"/>
  <c r="AK53" i="21"/>
  <c r="AK48" i="21"/>
  <c r="AK50" i="21"/>
  <c r="AK54" i="21"/>
  <c r="AA48" i="21"/>
  <c r="AA50" i="21"/>
  <c r="AA52" i="21"/>
  <c r="AA54" i="21"/>
  <c r="AA49" i="21"/>
  <c r="AA53" i="21"/>
  <c r="AA47" i="21"/>
  <c r="AA51" i="21"/>
  <c r="AQ47" i="14"/>
  <c r="AQ48" i="14"/>
  <c r="AQ49" i="14"/>
  <c r="AQ51" i="14"/>
  <c r="AQ53" i="14"/>
  <c r="AQ52" i="14"/>
  <c r="AQ50" i="14"/>
  <c r="AH49" i="14"/>
  <c r="AH51" i="14"/>
  <c r="AH53" i="14"/>
  <c r="AH50" i="14"/>
  <c r="AH52" i="14"/>
  <c r="AH54" i="14"/>
  <c r="AH48" i="14"/>
  <c r="AH47" i="14"/>
  <c r="Y49" i="14"/>
  <c r="Y51" i="14"/>
  <c r="Y53" i="14"/>
  <c r="Y50" i="14"/>
  <c r="Y52" i="14"/>
  <c r="Y47" i="14"/>
  <c r="Y54" i="14"/>
  <c r="W48" i="14"/>
  <c r="W47" i="14"/>
  <c r="W49" i="14"/>
  <c r="W50" i="14"/>
  <c r="W52" i="14"/>
  <c r="W54" i="14"/>
  <c r="W53" i="14"/>
  <c r="W51" i="14"/>
  <c r="M47" i="14"/>
  <c r="M50" i="14"/>
  <c r="M52" i="14"/>
  <c r="M54" i="14"/>
  <c r="M48" i="14"/>
  <c r="M49" i="14"/>
  <c r="M51" i="14"/>
  <c r="M53" i="14"/>
  <c r="V47" i="9"/>
  <c r="V49" i="9"/>
  <c r="V52" i="9"/>
  <c r="V54" i="9"/>
  <c r="V48" i="9"/>
  <c r="V50" i="9"/>
  <c r="V51" i="9"/>
  <c r="V53" i="9"/>
  <c r="Q49" i="9"/>
  <c r="Q50" i="9"/>
  <c r="Q51" i="9"/>
  <c r="Q53" i="9"/>
  <c r="Q48" i="9"/>
  <c r="Q52" i="9"/>
  <c r="Q54" i="9"/>
  <c r="Q47" i="9"/>
  <c r="AQ54" i="4"/>
  <c r="AH48" i="4"/>
  <c r="AH50" i="4"/>
  <c r="AH49" i="4"/>
  <c r="AH51" i="4"/>
  <c r="AH54" i="4"/>
  <c r="Y49" i="4"/>
  <c r="Y51" i="4"/>
  <c r="Y53" i="4"/>
  <c r="Y50" i="4"/>
  <c r="Y48" i="4"/>
  <c r="Y52" i="4"/>
  <c r="AB48" i="19"/>
  <c r="AB50" i="19"/>
  <c r="AB53" i="19"/>
  <c r="AB51" i="19"/>
  <c r="AB49" i="19"/>
  <c r="AB47" i="19"/>
  <c r="R48" i="19"/>
  <c r="R50" i="19"/>
  <c r="R52" i="19"/>
  <c r="R54" i="19"/>
  <c r="R47" i="19"/>
  <c r="R49" i="19"/>
  <c r="R51" i="19"/>
  <c r="R53" i="19"/>
  <c r="AH48" i="19"/>
  <c r="AH50" i="19"/>
  <c r="AH52" i="19"/>
  <c r="AH47" i="19"/>
  <c r="AH49" i="19"/>
  <c r="W49" i="19"/>
  <c r="W47" i="19"/>
  <c r="W52" i="19"/>
  <c r="W50" i="19"/>
  <c r="W51" i="19"/>
  <c r="W53" i="19"/>
  <c r="Y48" i="19"/>
  <c r="Y50" i="19"/>
  <c r="Y49" i="19"/>
  <c r="Y51" i="19"/>
  <c r="Y53" i="19"/>
  <c r="Q49" i="13"/>
  <c r="Q53" i="13"/>
  <c r="Q48" i="13"/>
  <c r="Q50" i="13"/>
  <c r="Q52" i="13"/>
  <c r="Q54" i="13"/>
  <c r="X47" i="13"/>
  <c r="X49" i="13"/>
  <c r="X51" i="13"/>
  <c r="X53" i="13"/>
  <c r="X48" i="13"/>
  <c r="X50" i="13"/>
  <c r="X52" i="13"/>
  <c r="W47" i="13"/>
  <c r="W49" i="13"/>
  <c r="W51" i="13"/>
  <c r="W48" i="13"/>
  <c r="W50" i="13"/>
  <c r="W52" i="13"/>
  <c r="W54" i="13"/>
  <c r="AD48" i="13"/>
  <c r="AD50" i="13"/>
  <c r="AD52" i="13"/>
  <c r="AD49" i="13"/>
  <c r="AD53" i="13"/>
  <c r="AK48" i="13"/>
  <c r="AK50" i="13"/>
  <c r="AK52" i="13"/>
  <c r="AK54" i="13"/>
  <c r="AK49" i="13"/>
  <c r="AK53" i="13"/>
  <c r="AD47" i="15"/>
  <c r="AD49" i="15"/>
  <c r="AD51" i="15"/>
  <c r="AD53" i="15"/>
  <c r="AD48" i="15"/>
  <c r="AD50" i="15"/>
  <c r="AD52" i="15"/>
  <c r="AD54" i="15"/>
  <c r="V47" i="15"/>
  <c r="V49" i="15"/>
  <c r="V51" i="15"/>
  <c r="V53" i="15"/>
  <c r="V48" i="15"/>
  <c r="V50" i="15"/>
  <c r="V52" i="15"/>
  <c r="V54" i="15"/>
  <c r="S52" i="15"/>
  <c r="S51" i="15"/>
  <c r="S47" i="15"/>
  <c r="S50" i="15"/>
  <c r="S48" i="15"/>
  <c r="S49" i="15"/>
  <c r="S54" i="15"/>
  <c r="S53" i="15"/>
  <c r="AQ50" i="10"/>
  <c r="AQ54" i="10"/>
  <c r="AQ49" i="10"/>
  <c r="AQ51" i="10"/>
  <c r="AQ48" i="10"/>
  <c r="AQ53" i="10"/>
  <c r="AH50" i="10"/>
  <c r="AH52" i="10"/>
  <c r="AH54" i="10"/>
  <c r="AH47" i="10"/>
  <c r="AH51" i="10"/>
  <c r="AH53" i="10"/>
  <c r="AH49" i="10"/>
  <c r="AH48" i="10"/>
  <c r="Y47" i="10"/>
  <c r="Y48" i="10"/>
  <c r="Y50" i="10"/>
  <c r="Y52" i="10"/>
  <c r="Y54" i="10"/>
  <c r="Y53" i="10"/>
  <c r="Y49" i="10"/>
  <c r="X48" i="10"/>
  <c r="X47" i="10"/>
  <c r="X49" i="10"/>
  <c r="X53" i="10"/>
  <c r="X51" i="10"/>
  <c r="X54" i="10"/>
  <c r="X52" i="10"/>
  <c r="X50" i="10"/>
  <c r="O49" i="10"/>
  <c r="O47" i="10"/>
  <c r="O48" i="10"/>
  <c r="O51" i="10"/>
  <c r="O53" i="10"/>
  <c r="O54" i="10"/>
  <c r="O52" i="10"/>
  <c r="O50" i="10"/>
  <c r="AF49" i="2"/>
  <c r="AF54" i="2"/>
  <c r="AF52" i="2"/>
  <c r="AE49" i="2"/>
  <c r="AE51" i="2"/>
  <c r="AE52" i="2"/>
  <c r="AE54" i="2"/>
  <c r="V49" i="2"/>
  <c r="V53" i="2"/>
  <c r="V50" i="2"/>
  <c r="V54" i="2"/>
  <c r="V48" i="2"/>
  <c r="V52" i="2"/>
  <c r="AJ47" i="17"/>
  <c r="AJ49" i="17"/>
  <c r="AJ51" i="17"/>
  <c r="AJ53" i="17"/>
  <c r="AJ48" i="17"/>
  <c r="AJ50" i="17"/>
  <c r="AJ52" i="17"/>
  <c r="AJ54" i="17"/>
  <c r="AQ48" i="17"/>
  <c r="AQ50" i="17"/>
  <c r="AQ52" i="17"/>
  <c r="AQ54" i="17"/>
  <c r="AQ51" i="17"/>
  <c r="AQ49" i="17"/>
  <c r="AQ53" i="17"/>
  <c r="AQ47" i="17"/>
  <c r="AH48" i="17"/>
  <c r="AH50" i="17"/>
  <c r="AH52" i="17"/>
  <c r="AH54" i="17"/>
  <c r="AH47" i="17"/>
  <c r="AH49" i="17"/>
  <c r="AH51" i="17"/>
  <c r="AH53" i="17"/>
  <c r="Y48" i="17"/>
  <c r="Y50" i="17"/>
  <c r="Y52" i="17"/>
  <c r="Y54" i="17"/>
  <c r="Y47" i="17"/>
  <c r="Y49" i="17"/>
  <c r="Y51" i="17"/>
  <c r="Y53" i="17"/>
  <c r="W47" i="17"/>
  <c r="W51" i="17"/>
  <c r="W53" i="17"/>
  <c r="W50" i="17"/>
  <c r="W54" i="17"/>
  <c r="W48" i="17"/>
  <c r="W52" i="17"/>
  <c r="M47" i="17"/>
  <c r="M49" i="17"/>
  <c r="M51" i="17"/>
  <c r="M53" i="17"/>
  <c r="M48" i="17"/>
  <c r="M50" i="17"/>
  <c r="M52" i="17"/>
  <c r="M54" i="17"/>
  <c r="AR54" i="8"/>
  <c r="Z47" i="8"/>
  <c r="Z53" i="8"/>
  <c r="Z54" i="8"/>
  <c r="Q51" i="8"/>
  <c r="Q53" i="8"/>
  <c r="Q50" i="8"/>
  <c r="AC47" i="23"/>
  <c r="AC49" i="23"/>
  <c r="AC51" i="23"/>
  <c r="AC53" i="23"/>
  <c r="AC48" i="23"/>
  <c r="AC50" i="23"/>
  <c r="AC52" i="23"/>
  <c r="AC54" i="23"/>
  <c r="Y48" i="23"/>
  <c r="Y50" i="23"/>
  <c r="Y52" i="23"/>
  <c r="Y54" i="23"/>
  <c r="Y47" i="23"/>
  <c r="Y49" i="23"/>
  <c r="Y51" i="23"/>
  <c r="Y53" i="23"/>
  <c r="X47" i="23"/>
  <c r="X49" i="23"/>
  <c r="X51" i="23"/>
  <c r="X53" i="23"/>
  <c r="X48" i="23"/>
  <c r="X50" i="23"/>
  <c r="X52" i="23"/>
  <c r="X54" i="23"/>
  <c r="V47" i="23"/>
  <c r="V49" i="23"/>
  <c r="V51" i="23"/>
  <c r="V53" i="23"/>
  <c r="V48" i="23"/>
  <c r="V50" i="23"/>
  <c r="V52" i="23"/>
  <c r="V54" i="23"/>
  <c r="T48" i="23"/>
  <c r="T50" i="23"/>
  <c r="T52" i="23"/>
  <c r="T54" i="23"/>
  <c r="T49" i="23"/>
  <c r="T47" i="23"/>
  <c r="T51" i="23"/>
  <c r="T53" i="23"/>
  <c r="P48" i="18"/>
  <c r="P50" i="18"/>
  <c r="P52" i="18"/>
  <c r="P49" i="18"/>
  <c r="P47" i="18"/>
  <c r="P51" i="18"/>
  <c r="P53" i="18"/>
  <c r="AL48" i="18"/>
  <c r="AL50" i="18"/>
  <c r="AL52" i="18"/>
  <c r="AL47" i="18"/>
  <c r="AL49" i="18"/>
  <c r="AL51" i="18"/>
  <c r="AL53" i="18"/>
  <c r="N48" i="18"/>
  <c r="N50" i="18"/>
  <c r="N52" i="18"/>
  <c r="N54" i="18"/>
  <c r="N47" i="18"/>
  <c r="N49" i="18"/>
  <c r="N51" i="18"/>
  <c r="N53" i="18"/>
  <c r="AK48" i="18"/>
  <c r="AK50" i="18"/>
  <c r="AK52" i="18"/>
  <c r="AK54" i="18"/>
  <c r="AK47" i="18"/>
  <c r="AK49" i="18"/>
  <c r="AK51" i="18"/>
  <c r="AK53" i="18"/>
  <c r="AJ47" i="12"/>
  <c r="AJ49" i="12"/>
  <c r="AJ51" i="12"/>
  <c r="AJ53" i="12"/>
  <c r="AJ48" i="12"/>
  <c r="AJ52" i="12"/>
  <c r="AA47" i="12"/>
  <c r="AA52" i="12"/>
  <c r="AA48" i="12"/>
  <c r="AA53" i="12"/>
  <c r="AA51" i="12"/>
  <c r="AA54" i="12"/>
  <c r="R49" i="12"/>
  <c r="R51" i="12"/>
  <c r="R48" i="12"/>
  <c r="R53" i="12"/>
  <c r="AD47" i="7"/>
  <c r="AD49" i="7"/>
  <c r="AD50" i="7"/>
  <c r="AD52" i="7"/>
  <c r="AD54" i="7"/>
  <c r="AD51" i="7"/>
  <c r="AD53" i="7"/>
  <c r="U47" i="7"/>
  <c r="U48" i="7"/>
  <c r="U52" i="7"/>
  <c r="U54" i="7"/>
  <c r="U51" i="7"/>
  <c r="U53" i="7"/>
  <c r="AB48" i="20"/>
  <c r="AB50" i="20"/>
  <c r="AB52" i="20"/>
  <c r="AB54" i="20"/>
  <c r="AB47" i="20"/>
  <c r="AB49" i="20"/>
  <c r="AB51" i="20"/>
  <c r="AB53" i="20"/>
  <c r="X47" i="20"/>
  <c r="X49" i="20"/>
  <c r="X51" i="20"/>
  <c r="X53" i="20"/>
  <c r="X48" i="20"/>
  <c r="X50" i="20"/>
  <c r="X52" i="20"/>
  <c r="X54" i="20"/>
  <c r="T48" i="20"/>
  <c r="T50" i="20"/>
  <c r="T52" i="20"/>
  <c r="T54" i="20"/>
  <c r="T47" i="20"/>
  <c r="T49" i="20"/>
  <c r="T51" i="20"/>
  <c r="T53" i="20"/>
  <c r="AE48" i="20"/>
  <c r="AE50" i="20"/>
  <c r="AE52" i="20"/>
  <c r="AE54" i="20"/>
  <c r="AE47" i="20"/>
  <c r="AE49" i="20"/>
  <c r="AE51" i="20"/>
  <c r="AE53" i="20"/>
  <c r="V48" i="20"/>
  <c r="V50" i="20"/>
  <c r="V52" i="20"/>
  <c r="V54" i="20"/>
  <c r="V49" i="20"/>
  <c r="V51" i="20"/>
  <c r="V53" i="20"/>
  <c r="V47" i="20"/>
  <c r="M48" i="20"/>
  <c r="M50" i="20"/>
  <c r="M52" i="20"/>
  <c r="M54" i="20"/>
  <c r="M47" i="20"/>
  <c r="M49" i="20"/>
  <c r="M51" i="20"/>
  <c r="M53" i="20"/>
  <c r="AL51" i="16"/>
  <c r="AL53" i="16"/>
  <c r="AL52" i="16"/>
  <c r="AL50" i="16"/>
  <c r="AL48" i="16"/>
  <c r="AB49" i="16"/>
  <c r="AB51" i="16"/>
  <c r="AB53" i="16"/>
  <c r="AB48" i="16"/>
  <c r="AB50" i="16"/>
  <c r="AB52" i="16"/>
  <c r="AB54" i="16"/>
  <c r="AJ51" i="16"/>
  <c r="AJ53" i="16"/>
  <c r="AJ48" i="16"/>
  <c r="AJ50" i="16"/>
  <c r="AJ52" i="16"/>
  <c r="AI52" i="16"/>
  <c r="AI50" i="16"/>
  <c r="AI48" i="16"/>
  <c r="AI53" i="16"/>
  <c r="AI51" i="16"/>
  <c r="AI49" i="16"/>
  <c r="Z48" i="16"/>
  <c r="Z50" i="16"/>
  <c r="Z52" i="16"/>
  <c r="Z51" i="16"/>
  <c r="Z49" i="16"/>
  <c r="Z54" i="16"/>
  <c r="Z47" i="16"/>
  <c r="Z53" i="16"/>
  <c r="Q48" i="16"/>
  <c r="Q50" i="16"/>
  <c r="Q52" i="16"/>
  <c r="Q54" i="16"/>
  <c r="Q47" i="16"/>
  <c r="Q49" i="16"/>
  <c r="Q51" i="16"/>
  <c r="Q53" i="16"/>
  <c r="O52" i="16"/>
  <c r="O50" i="16"/>
  <c r="O48" i="16"/>
  <c r="O54" i="16"/>
  <c r="O51" i="16"/>
  <c r="O49" i="16"/>
  <c r="O53" i="16"/>
  <c r="O47" i="16"/>
  <c r="AO47" i="11"/>
  <c r="AO49" i="11"/>
  <c r="AO51" i="11"/>
  <c r="AO48" i="11"/>
  <c r="AO50" i="11"/>
  <c r="AO52" i="11"/>
  <c r="AO54" i="11"/>
  <c r="AN52" i="11"/>
  <c r="AN49" i="11"/>
  <c r="AN53" i="11"/>
  <c r="AN51" i="11"/>
  <c r="AN54" i="11"/>
  <c r="AN48" i="11"/>
  <c r="AN47" i="11"/>
  <c r="AE48" i="11"/>
  <c r="AE52" i="11"/>
  <c r="AE47" i="11"/>
  <c r="AE49" i="11"/>
  <c r="AE53" i="11"/>
  <c r="AE51" i="11"/>
  <c r="AE54" i="11"/>
  <c r="AE50" i="11"/>
  <c r="V48" i="11"/>
  <c r="V47" i="11"/>
  <c r="V49" i="11"/>
  <c r="V51" i="11"/>
  <c r="V54" i="11"/>
  <c r="V52" i="11"/>
  <c r="M48" i="11"/>
  <c r="M50" i="11"/>
  <c r="M52" i="11"/>
  <c r="M47" i="11"/>
  <c r="M49" i="11"/>
  <c r="M51" i="11"/>
  <c r="M53" i="11"/>
  <c r="M54" i="11"/>
  <c r="AR49" i="13"/>
  <c r="AP50" i="21"/>
  <c r="AP54" i="21"/>
  <c r="AP47" i="21"/>
  <c r="AP51" i="21"/>
  <c r="AP53" i="21"/>
  <c r="AP48" i="21"/>
  <c r="AP52" i="21"/>
  <c r="AP49" i="21"/>
  <c r="AL47" i="21"/>
  <c r="AL51" i="21"/>
  <c r="AL52" i="21"/>
  <c r="AL54" i="21"/>
  <c r="AL49" i="21"/>
  <c r="AL53" i="21"/>
  <c r="AL50" i="21"/>
  <c r="AC47" i="21"/>
  <c r="AC49" i="21"/>
  <c r="AC51" i="21"/>
  <c r="AC48" i="21"/>
  <c r="AC50" i="21"/>
  <c r="AC52" i="21"/>
  <c r="AC54" i="21"/>
  <c r="S48" i="21"/>
  <c r="S50" i="21"/>
  <c r="S52" i="21"/>
  <c r="S54" i="21"/>
  <c r="S47" i="21"/>
  <c r="S51" i="21"/>
  <c r="S49" i="21"/>
  <c r="S53" i="21"/>
  <c r="V50" i="14"/>
  <c r="V52" i="14"/>
  <c r="V54" i="14"/>
  <c r="V47" i="14"/>
  <c r="V51" i="14"/>
  <c r="V53" i="14"/>
  <c r="V49" i="14"/>
  <c r="V48" i="14"/>
  <c r="AF48" i="14"/>
  <c r="AF47" i="14"/>
  <c r="AF53" i="14"/>
  <c r="AF54" i="14"/>
  <c r="AF49" i="14"/>
  <c r="AF51" i="14"/>
  <c r="AF50" i="14"/>
  <c r="AF52" i="14"/>
  <c r="AN48" i="14"/>
  <c r="AN47" i="14"/>
  <c r="AN52" i="14"/>
  <c r="AN50" i="14"/>
  <c r="AN53" i="14"/>
  <c r="AN51" i="14"/>
  <c r="AN54" i="14"/>
  <c r="AN49" i="14"/>
  <c r="AI47" i="14"/>
  <c r="AI49" i="14"/>
  <c r="AI51" i="14"/>
  <c r="AI53" i="14"/>
  <c r="AI50" i="14"/>
  <c r="AI54" i="14"/>
  <c r="AI52" i="14"/>
  <c r="Z49" i="14"/>
  <c r="Z53" i="14"/>
  <c r="Z47" i="14"/>
  <c r="Z50" i="14"/>
  <c r="Z52" i="14"/>
  <c r="Z54" i="14"/>
  <c r="Z48" i="14"/>
  <c r="Q48" i="14"/>
  <c r="Q47" i="14"/>
  <c r="Q51" i="14"/>
  <c r="Q53" i="14"/>
  <c r="Q49" i="14"/>
  <c r="Q50" i="14"/>
  <c r="Q52" i="14"/>
  <c r="Q54" i="14"/>
  <c r="O48" i="14"/>
  <c r="O47" i="14"/>
  <c r="O49" i="14"/>
  <c r="O50" i="14"/>
  <c r="O52" i="14"/>
  <c r="O54" i="14"/>
  <c r="O51" i="14"/>
  <c r="O53" i="14"/>
  <c r="N47" i="9"/>
  <c r="N49" i="9"/>
  <c r="N48" i="9"/>
  <c r="N52" i="9"/>
  <c r="N54" i="9"/>
  <c r="N50" i="9"/>
  <c r="N53" i="9"/>
  <c r="N51" i="9"/>
  <c r="AR54" i="4"/>
  <c r="AI52" i="4"/>
  <c r="AI49" i="4"/>
  <c r="AI51" i="4"/>
  <c r="AI53" i="4"/>
  <c r="AI54" i="4"/>
  <c r="Z48" i="4"/>
  <c r="Z52" i="4"/>
  <c r="Z47" i="4"/>
  <c r="Z51" i="4"/>
  <c r="Z54" i="4"/>
  <c r="Z53" i="4"/>
  <c r="Q49" i="4"/>
  <c r="Q51" i="4"/>
  <c r="Q52" i="4"/>
  <c r="Q48" i="4"/>
  <c r="Q53" i="4"/>
  <c r="O50" i="19"/>
  <c r="O48" i="19"/>
  <c r="O53" i="19"/>
  <c r="O51" i="19"/>
  <c r="O49" i="19"/>
  <c r="O54" i="19"/>
  <c r="O52" i="19"/>
  <c r="O47" i="19"/>
  <c r="AL47" i="19"/>
  <c r="AL51" i="19"/>
  <c r="AL53" i="19"/>
  <c r="AL48" i="19"/>
  <c r="AL50" i="19"/>
  <c r="AL52" i="19"/>
  <c r="AL54" i="19"/>
  <c r="Q48" i="19"/>
  <c r="Q50" i="19"/>
  <c r="Q52" i="19"/>
  <c r="Q54" i="19"/>
  <c r="Q47" i="19"/>
  <c r="Q49" i="19"/>
  <c r="Q51" i="19"/>
  <c r="Q53" i="19"/>
  <c r="P47" i="13"/>
  <c r="P51" i="13"/>
  <c r="P53" i="13"/>
  <c r="P48" i="13"/>
  <c r="P50" i="13"/>
  <c r="P52" i="13"/>
  <c r="P54" i="13"/>
  <c r="O47" i="13"/>
  <c r="O49" i="13"/>
  <c r="O51" i="13"/>
  <c r="O53" i="13"/>
  <c r="O50" i="13"/>
  <c r="O52" i="13"/>
  <c r="O54" i="13"/>
  <c r="V48" i="13"/>
  <c r="V50" i="13"/>
  <c r="V52" i="13"/>
  <c r="V54" i="13"/>
  <c r="V47" i="13"/>
  <c r="V49" i="13"/>
  <c r="V51" i="13"/>
  <c r="V53" i="13"/>
  <c r="AC48" i="13"/>
  <c r="AC50" i="13"/>
  <c r="AC52" i="13"/>
  <c r="AC54" i="13"/>
  <c r="AC47" i="13"/>
  <c r="AC49" i="13"/>
  <c r="AC53" i="13"/>
  <c r="AF54" i="15"/>
  <c r="AF53" i="15"/>
  <c r="AF47" i="15"/>
  <c r="AF52" i="15"/>
  <c r="AF50" i="15"/>
  <c r="AF49" i="15"/>
  <c r="AF51" i="15"/>
  <c r="AF48" i="15"/>
  <c r="AR47" i="10"/>
  <c r="AR49" i="10"/>
  <c r="AR48" i="10"/>
  <c r="AR53" i="10"/>
  <c r="AR51" i="10"/>
  <c r="AR54" i="10"/>
  <c r="AR52" i="10"/>
  <c r="AR50" i="10"/>
  <c r="AI48" i="10"/>
  <c r="AI50" i="10"/>
  <c r="AI52" i="10"/>
  <c r="AI54" i="10"/>
  <c r="AI53" i="10"/>
  <c r="AI47" i="10"/>
  <c r="AI51" i="10"/>
  <c r="AI49" i="10"/>
  <c r="Z49" i="10"/>
  <c r="Z48" i="10"/>
  <c r="Z50" i="10"/>
  <c r="Z52" i="10"/>
  <c r="Z54" i="10"/>
  <c r="Z51" i="10"/>
  <c r="Z53" i="10"/>
  <c r="Z47" i="10"/>
  <c r="Q47" i="10"/>
  <c r="Q50" i="10"/>
  <c r="Q52" i="10"/>
  <c r="Q54" i="10"/>
  <c r="Q49" i="10"/>
  <c r="Q48" i="10"/>
  <c r="Q51" i="10"/>
  <c r="Q53" i="10"/>
  <c r="P48" i="10"/>
  <c r="P50" i="10"/>
  <c r="P47" i="10"/>
  <c r="P49" i="10"/>
  <c r="P54" i="10"/>
  <c r="P53" i="10"/>
  <c r="P51" i="10"/>
  <c r="P52" i="10"/>
  <c r="AH50" i="2"/>
  <c r="AH52" i="2"/>
  <c r="AH54" i="2"/>
  <c r="AH47" i="2"/>
  <c r="AH51" i="2"/>
  <c r="AH49" i="2"/>
  <c r="X49" i="2"/>
  <c r="X53" i="2"/>
  <c r="X47" i="2"/>
  <c r="X52" i="2"/>
  <c r="X48" i="2"/>
  <c r="X54" i="2"/>
  <c r="X50" i="2"/>
  <c r="W49" i="2"/>
  <c r="W53" i="2"/>
  <c r="W48" i="2"/>
  <c r="W54" i="2"/>
  <c r="N49" i="2"/>
  <c r="N34" i="2" s="1"/>
  <c r="N51" i="2"/>
  <c r="N53" i="2"/>
  <c r="N48" i="2"/>
  <c r="N50" i="2"/>
  <c r="N54" i="2"/>
  <c r="N47" i="17"/>
  <c r="N49" i="17"/>
  <c r="N51" i="17"/>
  <c r="N53" i="17"/>
  <c r="N48" i="17"/>
  <c r="N50" i="17"/>
  <c r="N52" i="17"/>
  <c r="N54" i="17"/>
  <c r="AR47" i="17"/>
  <c r="AR49" i="17"/>
  <c r="AR51" i="17"/>
  <c r="AR53" i="17"/>
  <c r="AR48" i="17"/>
  <c r="AR50" i="17"/>
  <c r="AR52" i="17"/>
  <c r="AR54" i="17"/>
  <c r="AI48" i="17"/>
  <c r="AI50" i="17"/>
  <c r="AI52" i="17"/>
  <c r="AI54" i="17"/>
  <c r="AI51" i="17"/>
  <c r="AI49" i="17"/>
  <c r="AI53" i="17"/>
  <c r="AI47" i="17"/>
  <c r="Z48" i="17"/>
  <c r="Z50" i="17"/>
  <c r="Z52" i="17"/>
  <c r="Z54" i="17"/>
  <c r="Z47" i="17"/>
  <c r="Z49" i="17"/>
  <c r="Z51" i="17"/>
  <c r="Z53" i="17"/>
  <c r="Q48" i="17"/>
  <c r="Q50" i="17"/>
  <c r="Q52" i="17"/>
  <c r="Q54" i="17"/>
  <c r="Q47" i="17"/>
  <c r="Q49" i="17"/>
  <c r="Q51" i="17"/>
  <c r="Q53" i="17"/>
  <c r="O47" i="17"/>
  <c r="O49" i="17"/>
  <c r="O53" i="17"/>
  <c r="O54" i="17"/>
  <c r="O48" i="17"/>
  <c r="O52" i="17"/>
  <c r="O50" i="17"/>
  <c r="AF54" i="8"/>
  <c r="X48" i="8"/>
  <c r="P54" i="8"/>
  <c r="P51" i="8"/>
  <c r="P52" i="8"/>
  <c r="AA48" i="8"/>
  <c r="AA50" i="8"/>
  <c r="AA54" i="8"/>
  <c r="AA53" i="8"/>
  <c r="R53" i="8"/>
  <c r="AK47" i="23"/>
  <c r="AK49" i="23"/>
  <c r="AK51" i="23"/>
  <c r="AK53" i="23"/>
  <c r="AK48" i="23"/>
  <c r="AK50" i="23"/>
  <c r="AK52" i="23"/>
  <c r="AK54" i="23"/>
  <c r="P50" i="23"/>
  <c r="P48" i="23"/>
  <c r="P47" i="23"/>
  <c r="P49" i="23"/>
  <c r="P51" i="23"/>
  <c r="P53" i="23"/>
  <c r="P54" i="23"/>
  <c r="P52" i="23"/>
  <c r="N47" i="23"/>
  <c r="N49" i="23"/>
  <c r="N51" i="23"/>
  <c r="N53" i="23"/>
  <c r="N48" i="23"/>
  <c r="N50" i="23"/>
  <c r="N52" i="23"/>
  <c r="AN48" i="18"/>
  <c r="AN50" i="18"/>
  <c r="AN52" i="18"/>
  <c r="AN54" i="18"/>
  <c r="AN51" i="18"/>
  <c r="AN49" i="18"/>
  <c r="AN47" i="18"/>
  <c r="AN53" i="18"/>
  <c r="AO47" i="18"/>
  <c r="AO51" i="18"/>
  <c r="AO53" i="18"/>
  <c r="AO48" i="18"/>
  <c r="AO50" i="18"/>
  <c r="AO52" i="18"/>
  <c r="AO54" i="18"/>
  <c r="AM49" i="18"/>
  <c r="AM47" i="18"/>
  <c r="AM54" i="18"/>
  <c r="AM52" i="18"/>
  <c r="AM50" i="18"/>
  <c r="AM48" i="18"/>
  <c r="AM51" i="18"/>
  <c r="AM53" i="18"/>
  <c r="AC48" i="18"/>
  <c r="AC50" i="18"/>
  <c r="AC52" i="18"/>
  <c r="AC54" i="18"/>
  <c r="AC47" i="18"/>
  <c r="AC49" i="18"/>
  <c r="AC51" i="18"/>
  <c r="AC53" i="18"/>
  <c r="AB47" i="12"/>
  <c r="AB52" i="12"/>
  <c r="AB48" i="12"/>
  <c r="S50" i="12"/>
  <c r="S48" i="12"/>
  <c r="S53" i="12"/>
  <c r="S54" i="12"/>
  <c r="S51" i="12"/>
  <c r="S49" i="12"/>
  <c r="S47" i="12"/>
  <c r="S52" i="12"/>
  <c r="AK48" i="12"/>
  <c r="AK50" i="12"/>
  <c r="AK52" i="12"/>
  <c r="AK47" i="12"/>
  <c r="AK49" i="12"/>
  <c r="AK51" i="12"/>
  <c r="AM54" i="7"/>
  <c r="V49" i="7"/>
  <c r="V48" i="7"/>
  <c r="V52" i="7"/>
  <c r="V54" i="7"/>
  <c r="V53" i="7"/>
  <c r="M47" i="7"/>
  <c r="M49" i="7"/>
  <c r="M48" i="7"/>
  <c r="M50" i="7"/>
  <c r="M52" i="7"/>
  <c r="M54" i="7"/>
  <c r="AO54" i="7"/>
  <c r="AN47" i="20"/>
  <c r="AN49" i="20"/>
  <c r="AN51" i="20"/>
  <c r="AN53" i="20"/>
  <c r="AN48" i="20"/>
  <c r="AN50" i="20"/>
  <c r="AN52" i="20"/>
  <c r="AN54" i="20"/>
  <c r="W48" i="20"/>
  <c r="W50" i="20"/>
  <c r="W52" i="20"/>
  <c r="W54" i="20"/>
  <c r="W49" i="20"/>
  <c r="W51" i="20"/>
  <c r="W53" i="20"/>
  <c r="W47" i="20"/>
  <c r="N48" i="20"/>
  <c r="N50" i="20"/>
  <c r="N52" i="20"/>
  <c r="N54" i="20"/>
  <c r="N51" i="20"/>
  <c r="N53" i="20"/>
  <c r="N47" i="20"/>
  <c r="N49" i="20"/>
  <c r="N47" i="16"/>
  <c r="N49" i="16"/>
  <c r="N51" i="16"/>
  <c r="N53" i="16"/>
  <c r="N52" i="16"/>
  <c r="N50" i="16"/>
  <c r="N48" i="16"/>
  <c r="N54" i="16"/>
  <c r="AA51" i="16"/>
  <c r="AA49" i="16"/>
  <c r="AA54" i="16"/>
  <c r="AA47" i="16"/>
  <c r="AA52" i="16"/>
  <c r="AA50" i="16"/>
  <c r="AA53" i="16"/>
  <c r="AA48" i="16"/>
  <c r="R48" i="16"/>
  <c r="R50" i="16"/>
  <c r="R52" i="16"/>
  <c r="R47" i="16"/>
  <c r="R53" i="16"/>
  <c r="R54" i="16"/>
  <c r="R51" i="16"/>
  <c r="R49" i="16"/>
  <c r="AP48" i="11"/>
  <c r="AP50" i="11"/>
  <c r="AP52" i="11"/>
  <c r="AP54" i="11"/>
  <c r="AP53" i="11"/>
  <c r="AP51" i="11"/>
  <c r="AG49" i="11"/>
  <c r="AG51" i="11"/>
  <c r="AG48" i="11"/>
  <c r="AG50" i="11"/>
  <c r="AG52" i="11"/>
  <c r="AG54" i="11"/>
  <c r="AG53" i="11"/>
  <c r="AF51" i="11"/>
  <c r="AF49" i="11"/>
  <c r="AF52" i="11"/>
  <c r="AF48" i="11"/>
  <c r="AF54" i="11"/>
  <c r="W48" i="11"/>
  <c r="W47" i="11"/>
  <c r="W49" i="11"/>
  <c r="W52" i="11"/>
  <c r="W51" i="11"/>
  <c r="W54" i="11"/>
  <c r="W50" i="11"/>
  <c r="N48" i="11"/>
  <c r="N50" i="11"/>
  <c r="N47" i="11"/>
  <c r="N49" i="11"/>
  <c r="N51" i="11"/>
  <c r="N53" i="11"/>
  <c r="N52" i="11"/>
  <c r="N54" i="11"/>
  <c r="AM36" i="13"/>
  <c r="AM51" i="13"/>
  <c r="AM35" i="13"/>
  <c r="AM50" i="13"/>
  <c r="Y38" i="5"/>
  <c r="Y53" i="5"/>
  <c r="Z49" i="21"/>
  <c r="Z50" i="21"/>
  <c r="Z54" i="21"/>
  <c r="Z47" i="21"/>
  <c r="Z51" i="21"/>
  <c r="Z48" i="21"/>
  <c r="Z52" i="21"/>
  <c r="Z53" i="21"/>
  <c r="AB48" i="21"/>
  <c r="AB50" i="21"/>
  <c r="AB54" i="21"/>
  <c r="AB49" i="21"/>
  <c r="AB47" i="21"/>
  <c r="AB51" i="21"/>
  <c r="AG48" i="21"/>
  <c r="AG50" i="21"/>
  <c r="AG52" i="21"/>
  <c r="AG54" i="21"/>
  <c r="AG49" i="21"/>
  <c r="AG51" i="21"/>
  <c r="AG53" i="21"/>
  <c r="AM49" i="21"/>
  <c r="AM51" i="21"/>
  <c r="AM54" i="21"/>
  <c r="AM48" i="21"/>
  <c r="AM52" i="21"/>
  <c r="AD53" i="21"/>
  <c r="AD50" i="21"/>
  <c r="AD54" i="21"/>
  <c r="AD48" i="21"/>
  <c r="AD47" i="21"/>
  <c r="AD51" i="21"/>
  <c r="AD52" i="21"/>
  <c r="U47" i="21"/>
  <c r="U49" i="21"/>
  <c r="U51" i="21"/>
  <c r="U53" i="21"/>
  <c r="U48" i="21"/>
  <c r="U50" i="21"/>
  <c r="U54" i="21"/>
  <c r="T47" i="14"/>
  <c r="T49" i="14"/>
  <c r="T48" i="14"/>
  <c r="T52" i="14"/>
  <c r="T53" i="14"/>
  <c r="T54" i="14"/>
  <c r="T51" i="14"/>
  <c r="AA47" i="14"/>
  <c r="AA48" i="14"/>
  <c r="AA49" i="14"/>
  <c r="AA51" i="14"/>
  <c r="AA53" i="14"/>
  <c r="AA52" i="14"/>
  <c r="AA50" i="14"/>
  <c r="R47" i="14"/>
  <c r="R51" i="14"/>
  <c r="R53" i="14"/>
  <c r="R48" i="14"/>
  <c r="R49" i="14"/>
  <c r="R50" i="14"/>
  <c r="R52" i="14"/>
  <c r="R54" i="14"/>
  <c r="M47" i="9"/>
  <c r="M54" i="9"/>
  <c r="M50" i="9"/>
  <c r="M51" i="9"/>
  <c r="M53" i="9"/>
  <c r="M48" i="9"/>
  <c r="AF51" i="4"/>
  <c r="AF52" i="4"/>
  <c r="AF53" i="4"/>
  <c r="AF48" i="4"/>
  <c r="AF54" i="4"/>
  <c r="AF50" i="4"/>
  <c r="X49" i="4"/>
  <c r="X47" i="4"/>
  <c r="X53" i="4"/>
  <c r="X48" i="4"/>
  <c r="X50" i="4"/>
  <c r="X54" i="4"/>
  <c r="P50" i="4"/>
  <c r="P48" i="4"/>
  <c r="P49" i="4"/>
  <c r="P53" i="4"/>
  <c r="P54" i="4"/>
  <c r="P47" i="4"/>
  <c r="AJ48" i="4"/>
  <c r="AJ53" i="4"/>
  <c r="AJ49" i="4"/>
  <c r="AJ54" i="4"/>
  <c r="AJ51" i="4"/>
  <c r="AA48" i="4"/>
  <c r="AA50" i="4"/>
  <c r="AA47" i="4"/>
  <c r="AA49" i="4"/>
  <c r="AA51" i="4"/>
  <c r="AA54" i="4"/>
  <c r="R48" i="4"/>
  <c r="R52" i="4"/>
  <c r="R47" i="4"/>
  <c r="R51" i="4"/>
  <c r="R53" i="4"/>
  <c r="Z48" i="19"/>
  <c r="Z50" i="19"/>
  <c r="Z52" i="19"/>
  <c r="Z54" i="19"/>
  <c r="Z47" i="19"/>
  <c r="Z51" i="19"/>
  <c r="Z53" i="19"/>
  <c r="AJ50" i="19"/>
  <c r="AJ54" i="19"/>
  <c r="AJ53" i="19"/>
  <c r="AJ47" i="19"/>
  <c r="AD47" i="19"/>
  <c r="AD51" i="19"/>
  <c r="AD53" i="19"/>
  <c r="AD48" i="19"/>
  <c r="AD50" i="19"/>
  <c r="AD52" i="19"/>
  <c r="AD54" i="19"/>
  <c r="N47" i="13"/>
  <c r="N49" i="13"/>
  <c r="N51" i="13"/>
  <c r="N53" i="13"/>
  <c r="N50" i="13"/>
  <c r="N52" i="13"/>
  <c r="N48" i="13"/>
  <c r="U50" i="13"/>
  <c r="U52" i="13"/>
  <c r="U47" i="13"/>
  <c r="U49" i="13"/>
  <c r="U53" i="13"/>
  <c r="X48" i="15"/>
  <c r="X54" i="15"/>
  <c r="X52" i="15"/>
  <c r="X47" i="15"/>
  <c r="X51" i="15"/>
  <c r="X50" i="15"/>
  <c r="X49" i="15"/>
  <c r="X53" i="15"/>
  <c r="AK50" i="15"/>
  <c r="AK49" i="15"/>
  <c r="AK48" i="15"/>
  <c r="AK54" i="15"/>
  <c r="AK53" i="15"/>
  <c r="AK47" i="15"/>
  <c r="AK52" i="15"/>
  <c r="AK51" i="15"/>
  <c r="AJ47" i="10"/>
  <c r="AJ49" i="10"/>
  <c r="AJ48" i="10"/>
  <c r="AJ54" i="10"/>
  <c r="AJ52" i="10"/>
  <c r="AJ53" i="10"/>
  <c r="AJ50" i="10"/>
  <c r="AA49" i="10"/>
  <c r="AA48" i="10"/>
  <c r="AA50" i="10"/>
  <c r="AA52" i="10"/>
  <c r="AA53" i="10"/>
  <c r="AA47" i="10"/>
  <c r="AA51" i="10"/>
  <c r="R50" i="10"/>
  <c r="R52" i="10"/>
  <c r="R54" i="10"/>
  <c r="R47" i="10"/>
  <c r="R49" i="10"/>
  <c r="R51" i="10"/>
  <c r="R53" i="10"/>
  <c r="R48" i="10"/>
  <c r="Z48" i="2"/>
  <c r="Z50" i="2"/>
  <c r="Z54" i="2"/>
  <c r="Z49" i="2"/>
  <c r="Z47" i="2"/>
  <c r="Z51" i="2"/>
  <c r="AK50" i="2"/>
  <c r="AK52" i="2"/>
  <c r="AK54" i="2"/>
  <c r="AK47" i="2"/>
  <c r="AK51" i="2"/>
  <c r="AK49" i="2"/>
  <c r="M34" i="2"/>
  <c r="P51" i="2"/>
  <c r="P53" i="2"/>
  <c r="P52" i="2"/>
  <c r="P48" i="2"/>
  <c r="P50" i="2"/>
  <c r="P54" i="2"/>
  <c r="O51" i="2"/>
  <c r="O53" i="2"/>
  <c r="O48" i="2"/>
  <c r="O50" i="2"/>
  <c r="O52" i="2"/>
  <c r="O54" i="2"/>
  <c r="AD47" i="17"/>
  <c r="AD49" i="17"/>
  <c r="AD51" i="17"/>
  <c r="AD53" i="17"/>
  <c r="AD48" i="17"/>
  <c r="AD50" i="17"/>
  <c r="AD52" i="17"/>
  <c r="AD54" i="17"/>
  <c r="AL47" i="17"/>
  <c r="AL49" i="17"/>
  <c r="AL51" i="17"/>
  <c r="AL53" i="17"/>
  <c r="AL48" i="17"/>
  <c r="AL50" i="17"/>
  <c r="AL52" i="17"/>
  <c r="AL54" i="17"/>
  <c r="V47" i="17"/>
  <c r="V49" i="17"/>
  <c r="V51" i="17"/>
  <c r="V53" i="17"/>
  <c r="V48" i="17"/>
  <c r="V50" i="17"/>
  <c r="V52" i="17"/>
  <c r="V54" i="17"/>
  <c r="AA48" i="17"/>
  <c r="AA50" i="17"/>
  <c r="AA52" i="17"/>
  <c r="AA54" i="17"/>
  <c r="AA49" i="17"/>
  <c r="AA53" i="17"/>
  <c r="AA47" i="17"/>
  <c r="AA51" i="17"/>
  <c r="R48" i="17"/>
  <c r="R50" i="17"/>
  <c r="R52" i="17"/>
  <c r="R54" i="17"/>
  <c r="R47" i="17"/>
  <c r="R49" i="17"/>
  <c r="R51" i="17"/>
  <c r="R53" i="17"/>
  <c r="AB54" i="8"/>
  <c r="S50" i="8"/>
  <c r="S54" i="8"/>
  <c r="S53" i="8"/>
  <c r="U47" i="23"/>
  <c r="U49" i="23"/>
  <c r="U51" i="23"/>
  <c r="U53" i="23"/>
  <c r="U48" i="23"/>
  <c r="U50" i="23"/>
  <c r="U52" i="23"/>
  <c r="U54" i="23"/>
  <c r="AO48" i="23"/>
  <c r="AO50" i="23"/>
  <c r="AO52" i="23"/>
  <c r="AO54" i="23"/>
  <c r="AO47" i="23"/>
  <c r="AO49" i="23"/>
  <c r="AO51" i="23"/>
  <c r="AO53" i="23"/>
  <c r="AM47" i="23"/>
  <c r="AM49" i="23"/>
  <c r="AM51" i="23"/>
  <c r="AM53" i="23"/>
  <c r="AM48" i="23"/>
  <c r="AM50" i="23"/>
  <c r="AM52" i="23"/>
  <c r="AM54" i="23"/>
  <c r="T47" i="18"/>
  <c r="T49" i="18"/>
  <c r="T51" i="18"/>
  <c r="T53" i="18"/>
  <c r="T54" i="18"/>
  <c r="T52" i="18"/>
  <c r="T50" i="18"/>
  <c r="T48" i="18"/>
  <c r="AP47" i="18"/>
  <c r="AP49" i="18"/>
  <c r="AP51" i="18"/>
  <c r="AP53" i="18"/>
  <c r="AP48" i="18"/>
  <c r="AP50" i="18"/>
  <c r="AP52" i="18"/>
  <c r="AP54" i="18"/>
  <c r="AG47" i="18"/>
  <c r="AG49" i="18"/>
  <c r="AG51" i="18"/>
  <c r="AG53" i="18"/>
  <c r="AG48" i="18"/>
  <c r="AG50" i="18"/>
  <c r="AG52" i="18"/>
  <c r="AE52" i="18"/>
  <c r="AE50" i="18"/>
  <c r="AE48" i="18"/>
  <c r="AE53" i="18"/>
  <c r="AE51" i="18"/>
  <c r="AE47" i="18"/>
  <c r="AE54" i="18"/>
  <c r="U48" i="18"/>
  <c r="U50" i="18"/>
  <c r="U52" i="18"/>
  <c r="U54" i="18"/>
  <c r="U47" i="18"/>
  <c r="U49" i="18"/>
  <c r="U51" i="18"/>
  <c r="U53" i="18"/>
  <c r="T47" i="12"/>
  <c r="T49" i="12"/>
  <c r="T51" i="12"/>
  <c r="T53" i="12"/>
  <c r="T52" i="12"/>
  <c r="T50" i="12"/>
  <c r="T54" i="12"/>
  <c r="AL48" i="12"/>
  <c r="AL50" i="12"/>
  <c r="AL47" i="12"/>
  <c r="AL51" i="12"/>
  <c r="AL53" i="12"/>
  <c r="AL52" i="12"/>
  <c r="AC48" i="12"/>
  <c r="AC47" i="12"/>
  <c r="AC49" i="12"/>
  <c r="AC51" i="12"/>
  <c r="AC53" i="12"/>
  <c r="N49" i="7"/>
  <c r="N48" i="7"/>
  <c r="N50" i="7"/>
  <c r="N52" i="7"/>
  <c r="N54" i="7"/>
  <c r="N51" i="7"/>
  <c r="AP54" i="7"/>
  <c r="R47" i="20"/>
  <c r="R49" i="20"/>
  <c r="R51" i="20"/>
  <c r="R53" i="20"/>
  <c r="R54" i="20"/>
  <c r="R48" i="20"/>
  <c r="R50" i="20"/>
  <c r="R52" i="20"/>
  <c r="O48" i="20"/>
  <c r="O50" i="20"/>
  <c r="O52" i="20"/>
  <c r="O54" i="20"/>
  <c r="O51" i="20"/>
  <c r="O53" i="20"/>
  <c r="O47" i="20"/>
  <c r="O49" i="20"/>
  <c r="AO47" i="20"/>
  <c r="AO49" i="20"/>
  <c r="AO51" i="20"/>
  <c r="AO53" i="20"/>
  <c r="AO48" i="20"/>
  <c r="AO50" i="20"/>
  <c r="AO52" i="20"/>
  <c r="AO54" i="20"/>
  <c r="V47" i="16"/>
  <c r="V49" i="16"/>
  <c r="V51" i="16"/>
  <c r="V53" i="16"/>
  <c r="V54" i="16"/>
  <c r="V52" i="16"/>
  <c r="V50" i="16"/>
  <c r="V48" i="16"/>
  <c r="AN48" i="16"/>
  <c r="AN50" i="16"/>
  <c r="AN52" i="16"/>
  <c r="AN53" i="16"/>
  <c r="S49" i="16"/>
  <c r="S47" i="16"/>
  <c r="S52" i="16"/>
  <c r="S53" i="16"/>
  <c r="S50" i="16"/>
  <c r="S48" i="16"/>
  <c r="S54" i="16"/>
  <c r="S51" i="16"/>
  <c r="AQ47" i="11"/>
  <c r="AQ48" i="11"/>
  <c r="AQ50" i="11"/>
  <c r="AQ51" i="11"/>
  <c r="AQ49" i="11"/>
  <c r="AH49" i="11"/>
  <c r="AH48" i="11"/>
  <c r="AH50" i="11"/>
  <c r="AH51" i="11"/>
  <c r="AH52" i="11"/>
  <c r="AH53" i="11"/>
  <c r="Y47" i="11"/>
  <c r="Y49" i="11"/>
  <c r="Y51" i="11"/>
  <c r="Y48" i="11"/>
  <c r="Y50" i="11"/>
  <c r="Y52" i="11"/>
  <c r="Y54" i="11"/>
  <c r="Y53" i="11"/>
  <c r="X47" i="11"/>
  <c r="X49" i="11"/>
  <c r="X50" i="11"/>
  <c r="X51" i="11"/>
  <c r="X53" i="11"/>
  <c r="X48" i="11"/>
  <c r="X52" i="11"/>
  <c r="X54" i="11"/>
  <c r="O48" i="11"/>
  <c r="O49" i="11"/>
  <c r="O47" i="11"/>
  <c r="O51" i="11"/>
  <c r="O50" i="11"/>
  <c r="O52" i="11"/>
  <c r="O54" i="11"/>
  <c r="L52" i="9"/>
  <c r="L53" i="9"/>
  <c r="L54" i="9"/>
  <c r="L48" i="9"/>
  <c r="L50" i="9"/>
  <c r="L51" i="9"/>
  <c r="L49" i="12"/>
  <c r="L50" i="12"/>
  <c r="L52" i="12"/>
  <c r="L48" i="8"/>
  <c r="L54" i="8"/>
  <c r="L52" i="4"/>
  <c r="L54" i="4"/>
  <c r="L49" i="4"/>
  <c r="L50" i="4"/>
  <c r="L51" i="4"/>
  <c r="L48" i="10"/>
  <c r="L53" i="10"/>
  <c r="L49" i="10"/>
  <c r="L50" i="10"/>
  <c r="L51" i="10"/>
  <c r="L52" i="10"/>
  <c r="L54" i="10"/>
  <c r="L48" i="18"/>
  <c r="L49" i="18"/>
  <c r="L50" i="18"/>
  <c r="L51" i="18"/>
  <c r="L53" i="18"/>
  <c r="L52" i="18"/>
  <c r="L52" i="21"/>
  <c r="L49" i="21"/>
  <c r="L53" i="21"/>
  <c r="L54" i="21"/>
  <c r="L48" i="21"/>
  <c r="L50" i="21"/>
  <c r="L51" i="21"/>
  <c r="L52" i="17"/>
  <c r="L49" i="17"/>
  <c r="L53" i="17"/>
  <c r="L54" i="17"/>
  <c r="L48" i="17"/>
  <c r="L50" i="17"/>
  <c r="L51" i="17"/>
  <c r="L52" i="11"/>
  <c r="L53" i="11"/>
  <c r="L49" i="11"/>
  <c r="L54" i="11"/>
  <c r="L48" i="11"/>
  <c r="L50" i="11"/>
  <c r="L51" i="11"/>
  <c r="L52" i="13"/>
  <c r="L53" i="13"/>
  <c r="L49" i="13"/>
  <c r="L54" i="13"/>
  <c r="L50" i="13"/>
  <c r="L51" i="13"/>
  <c r="L34" i="2"/>
  <c r="L52" i="7"/>
  <c r="L49" i="7"/>
  <c r="L53" i="7"/>
  <c r="L54" i="7"/>
  <c r="L48" i="7"/>
  <c r="L50" i="7"/>
  <c r="L51" i="7"/>
  <c r="L48" i="20"/>
  <c r="L49" i="20"/>
  <c r="L53" i="20"/>
  <c r="L50" i="20"/>
  <c r="L51" i="20"/>
  <c r="L52" i="20"/>
  <c r="L54" i="20"/>
  <c r="L52" i="19"/>
  <c r="L49" i="19"/>
  <c r="L53" i="19"/>
  <c r="L54" i="19"/>
  <c r="L48" i="19"/>
  <c r="L50" i="19"/>
  <c r="L51" i="19"/>
  <c r="L52" i="23"/>
  <c r="L53" i="23"/>
  <c r="L54" i="23"/>
  <c r="L49" i="23"/>
  <c r="L48" i="23"/>
  <c r="L50" i="23"/>
  <c r="L51" i="23"/>
  <c r="L48" i="16"/>
  <c r="L49" i="16"/>
  <c r="L50" i="16"/>
  <c r="L53" i="16"/>
  <c r="L51" i="16"/>
  <c r="L52" i="16"/>
  <c r="L54" i="16"/>
  <c r="L48" i="14"/>
  <c r="L49" i="14"/>
  <c r="L50" i="14"/>
  <c r="L53" i="14"/>
  <c r="L51" i="14"/>
  <c r="L52" i="14"/>
  <c r="L54" i="14"/>
  <c r="L52" i="15"/>
  <c r="L53" i="15"/>
  <c r="L54" i="15"/>
  <c r="L48" i="15"/>
  <c r="L50" i="15"/>
  <c r="L51" i="15"/>
  <c r="L47" i="9"/>
  <c r="L47" i="12"/>
  <c r="L47" i="8"/>
  <c r="L47" i="10"/>
  <c r="L47" i="18"/>
  <c r="L47" i="17"/>
  <c r="L47" i="11"/>
  <c r="L47" i="13"/>
  <c r="L47" i="7"/>
  <c r="L47" i="20"/>
  <c r="L47" i="19"/>
  <c r="L47" i="23"/>
  <c r="L47" i="16"/>
  <c r="L47" i="14"/>
  <c r="L47" i="15"/>
  <c r="K54" i="19"/>
  <c r="K182" i="16"/>
  <c r="K51" i="16" s="1"/>
  <c r="K183" i="16"/>
  <c r="K52" i="16" s="1"/>
  <c r="K184" i="16"/>
  <c r="K53" i="16" s="1"/>
  <c r="K178" i="16"/>
  <c r="K47" i="16" s="1"/>
  <c r="K181" i="16"/>
  <c r="K50" i="16" s="1"/>
  <c r="K179" i="16"/>
  <c r="K48" i="16" s="1"/>
  <c r="K180" i="16"/>
  <c r="K49" i="16" s="1"/>
  <c r="K53" i="14"/>
  <c r="K47" i="14"/>
  <c r="K48" i="14"/>
  <c r="K49" i="14"/>
  <c r="K50" i="14"/>
  <c r="K52" i="14"/>
  <c r="K51" i="14"/>
  <c r="K50" i="4"/>
  <c r="K51" i="4"/>
  <c r="K52" i="4"/>
  <c r="K53" i="4"/>
  <c r="K49" i="4"/>
  <c r="K48" i="4"/>
  <c r="K49" i="10"/>
  <c r="K50" i="10"/>
  <c r="K51" i="10"/>
  <c r="K48" i="10"/>
  <c r="K52" i="10"/>
  <c r="K53" i="10"/>
  <c r="K47" i="10"/>
  <c r="K47" i="17"/>
  <c r="K48" i="17"/>
  <c r="K49" i="17"/>
  <c r="K50" i="17"/>
  <c r="K51" i="17"/>
  <c r="K53" i="17"/>
  <c r="K52" i="17"/>
  <c r="K54" i="18"/>
  <c r="K54" i="21"/>
  <c r="K53" i="9"/>
  <c r="K47" i="9"/>
  <c r="K48" i="9"/>
  <c r="K49" i="9"/>
  <c r="K50" i="9"/>
  <c r="K51" i="9"/>
  <c r="K52" i="9"/>
  <c r="K54" i="7"/>
  <c r="K185" i="5"/>
  <c r="K54" i="5" s="1"/>
  <c r="K185" i="13"/>
  <c r="K54" i="13" s="1"/>
  <c r="K54" i="15"/>
  <c r="K54" i="12"/>
  <c r="K52" i="11"/>
  <c r="K53" i="11"/>
  <c r="K47" i="11"/>
  <c r="K48" i="11"/>
  <c r="K51" i="11"/>
  <c r="K50" i="11"/>
  <c r="K34" i="2"/>
  <c r="K54" i="8"/>
  <c r="K49" i="18"/>
  <c r="K50" i="18"/>
  <c r="K53" i="18"/>
  <c r="K48" i="18"/>
  <c r="K48" i="7"/>
  <c r="K49" i="7"/>
  <c r="K47" i="7"/>
  <c r="K51" i="7"/>
  <c r="K52" i="7"/>
  <c r="K53" i="7"/>
  <c r="K47" i="20"/>
  <c r="K48" i="20"/>
  <c r="K49" i="20"/>
  <c r="K50" i="20"/>
  <c r="K51" i="20"/>
  <c r="K52" i="20"/>
  <c r="K53" i="20"/>
  <c r="K54" i="4"/>
  <c r="K52" i="19"/>
  <c r="K53" i="19"/>
  <c r="K51" i="19"/>
  <c r="K47" i="19"/>
  <c r="K48" i="19"/>
  <c r="K49" i="19"/>
  <c r="K50" i="19"/>
  <c r="K181" i="13"/>
  <c r="K50" i="13" s="1"/>
  <c r="K182" i="13"/>
  <c r="K51" i="13" s="1"/>
  <c r="K183" i="13"/>
  <c r="K52" i="13" s="1"/>
  <c r="K180" i="13"/>
  <c r="K49" i="13" s="1"/>
  <c r="K184" i="13"/>
  <c r="K53" i="13" s="1"/>
  <c r="K178" i="13"/>
  <c r="K47" i="13" s="1"/>
  <c r="K179" i="13"/>
  <c r="K48" i="13" s="1"/>
  <c r="K54" i="10"/>
  <c r="K48" i="23"/>
  <c r="K49" i="23"/>
  <c r="K50" i="23"/>
  <c r="K47" i="23"/>
  <c r="K51" i="23"/>
  <c r="K52" i="23"/>
  <c r="K53" i="23"/>
  <c r="K54" i="23"/>
  <c r="K185" i="16"/>
  <c r="K54" i="16" s="1"/>
  <c r="K53" i="6"/>
  <c r="K47" i="6"/>
  <c r="K48" i="6"/>
  <c r="K52" i="6"/>
  <c r="K49" i="6"/>
  <c r="K50" i="6"/>
  <c r="K51" i="6"/>
  <c r="K54" i="14"/>
  <c r="K54" i="9"/>
  <c r="K48" i="15"/>
  <c r="K49" i="15"/>
  <c r="K50" i="15"/>
  <c r="K47" i="15"/>
  <c r="K51" i="15"/>
  <c r="K52" i="15"/>
  <c r="K53" i="15"/>
  <c r="K54" i="17"/>
  <c r="K51" i="21"/>
  <c r="K49" i="21"/>
  <c r="K52" i="21"/>
  <c r="K53" i="21"/>
  <c r="K47" i="21"/>
  <c r="K48" i="21"/>
  <c r="K47" i="12"/>
  <c r="K48" i="12"/>
  <c r="K49" i="12"/>
  <c r="K50" i="12"/>
  <c r="K51" i="12"/>
  <c r="K52" i="12"/>
  <c r="K53" i="12"/>
  <c r="K54" i="20"/>
  <c r="K54" i="11"/>
  <c r="J47" i="21"/>
  <c r="J51" i="21"/>
  <c r="J50" i="21"/>
  <c r="J49" i="21"/>
  <c r="J53" i="21"/>
  <c r="J48" i="21"/>
  <c r="J52" i="21"/>
  <c r="I54" i="21"/>
  <c r="J50" i="14"/>
  <c r="J48" i="14"/>
  <c r="J52" i="14"/>
  <c r="J53" i="14"/>
  <c r="J47" i="14"/>
  <c r="J51" i="14"/>
  <c r="J49" i="14"/>
  <c r="F54" i="14"/>
  <c r="E50" i="9"/>
  <c r="E48" i="9"/>
  <c r="E52" i="9"/>
  <c r="E47" i="9"/>
  <c r="E51" i="9"/>
  <c r="E49" i="9"/>
  <c r="E53" i="9"/>
  <c r="H54" i="9"/>
  <c r="J47" i="4"/>
  <c r="J51" i="4"/>
  <c r="J50" i="4"/>
  <c r="J52" i="4"/>
  <c r="J49" i="4"/>
  <c r="J53" i="4"/>
  <c r="J48" i="4"/>
  <c r="F54" i="4"/>
  <c r="F54" i="19"/>
  <c r="E54" i="19"/>
  <c r="I54" i="19"/>
  <c r="F180" i="13"/>
  <c r="F49" i="13" s="1"/>
  <c r="F184" i="13"/>
  <c r="F53" i="13" s="1"/>
  <c r="F178" i="13"/>
  <c r="F47" i="13" s="1"/>
  <c r="F182" i="13"/>
  <c r="F51" i="13" s="1"/>
  <c r="F181" i="13"/>
  <c r="F50" i="13" s="1"/>
  <c r="F179" i="13"/>
  <c r="F48" i="13" s="1"/>
  <c r="F183" i="13"/>
  <c r="F52" i="13" s="1"/>
  <c r="H185" i="22"/>
  <c r="H54" i="22" s="1"/>
  <c r="I185" i="22"/>
  <c r="I54" i="22" s="1"/>
  <c r="J54" i="15"/>
  <c r="E47" i="2"/>
  <c r="E51" i="2"/>
  <c r="E49" i="2"/>
  <c r="E53" i="2"/>
  <c r="E48" i="2"/>
  <c r="E52" i="2"/>
  <c r="E50" i="2"/>
  <c r="F54" i="2"/>
  <c r="H47" i="2"/>
  <c r="H51" i="2"/>
  <c r="H50" i="2"/>
  <c r="H48" i="2"/>
  <c r="H52" i="2"/>
  <c r="H49" i="2"/>
  <c r="H53" i="2"/>
  <c r="E54" i="2"/>
  <c r="G48" i="2"/>
  <c r="G52" i="2"/>
  <c r="G47" i="2"/>
  <c r="G50" i="2"/>
  <c r="G49" i="2"/>
  <c r="G53" i="2"/>
  <c r="G51" i="2"/>
  <c r="J47" i="17"/>
  <c r="J51" i="17"/>
  <c r="J49" i="17"/>
  <c r="J53" i="17"/>
  <c r="J48" i="17"/>
  <c r="J50" i="17"/>
  <c r="J52" i="17"/>
  <c r="F54" i="17"/>
  <c r="H47" i="8"/>
  <c r="H51" i="8"/>
  <c r="H50" i="8"/>
  <c r="H49" i="8"/>
  <c r="H53" i="8"/>
  <c r="H52" i="8"/>
  <c r="H48" i="8"/>
  <c r="G54" i="8"/>
  <c r="H54" i="18"/>
  <c r="J54" i="18"/>
  <c r="I54" i="18"/>
  <c r="H54" i="12"/>
  <c r="F47" i="7"/>
  <c r="F51" i="7"/>
  <c r="F50" i="7"/>
  <c r="F48" i="7"/>
  <c r="F52" i="7"/>
  <c r="F49" i="7"/>
  <c r="F53" i="7"/>
  <c r="H54" i="20"/>
  <c r="F54" i="20"/>
  <c r="G49" i="20"/>
  <c r="G53" i="20"/>
  <c r="G48" i="20"/>
  <c r="G52" i="20"/>
  <c r="G50" i="20"/>
  <c r="G47" i="20"/>
  <c r="G51" i="20"/>
  <c r="G185" i="16"/>
  <c r="G54" i="16" s="1"/>
  <c r="G49" i="11"/>
  <c r="G53" i="11"/>
  <c r="G47" i="11"/>
  <c r="G51" i="11"/>
  <c r="G50" i="11"/>
  <c r="G52" i="11"/>
  <c r="G48" i="11"/>
  <c r="H185" i="6"/>
  <c r="H54" i="6" s="1"/>
  <c r="H180" i="6"/>
  <c r="H49" i="6" s="1"/>
  <c r="H184" i="6"/>
  <c r="H53" i="6" s="1"/>
  <c r="H179" i="6"/>
  <c r="H48" i="6" s="1"/>
  <c r="H183" i="6"/>
  <c r="H52" i="6" s="1"/>
  <c r="H181" i="6"/>
  <c r="H50" i="6" s="1"/>
  <c r="H178" i="6"/>
  <c r="H47" i="6" s="1"/>
  <c r="H182" i="6"/>
  <c r="H51" i="6" s="1"/>
  <c r="F54" i="21"/>
  <c r="J54" i="21"/>
  <c r="E47" i="21"/>
  <c r="E51" i="21"/>
  <c r="E50" i="21"/>
  <c r="E48" i="21"/>
  <c r="E52" i="21"/>
  <c r="E49" i="21"/>
  <c r="E53" i="21"/>
  <c r="G54" i="14"/>
  <c r="H50" i="4"/>
  <c r="H49" i="4"/>
  <c r="H53" i="4"/>
  <c r="H47" i="4"/>
  <c r="H48" i="4"/>
  <c r="H52" i="4"/>
  <c r="H51" i="4"/>
  <c r="G54" i="4"/>
  <c r="J54" i="19"/>
  <c r="G54" i="19"/>
  <c r="G50" i="19"/>
  <c r="G49" i="19"/>
  <c r="G53" i="19"/>
  <c r="G48" i="19"/>
  <c r="G52" i="19"/>
  <c r="G51" i="19"/>
  <c r="G47" i="19"/>
  <c r="E49" i="19"/>
  <c r="E53" i="19"/>
  <c r="E48" i="19"/>
  <c r="E52" i="19"/>
  <c r="E50" i="19"/>
  <c r="E47" i="19"/>
  <c r="E51" i="19"/>
  <c r="H185" i="13"/>
  <c r="H54" i="13" s="1"/>
  <c r="G185" i="13"/>
  <c r="G54" i="13" s="1"/>
  <c r="E179" i="13"/>
  <c r="E48" i="13" s="1"/>
  <c r="E183" i="13"/>
  <c r="E52" i="13" s="1"/>
  <c r="E178" i="13"/>
  <c r="E47" i="13" s="1"/>
  <c r="E182" i="13"/>
  <c r="E51" i="13" s="1"/>
  <c r="E180" i="13"/>
  <c r="E49" i="13" s="1"/>
  <c r="E184" i="13"/>
  <c r="E53" i="13" s="1"/>
  <c r="E181" i="13"/>
  <c r="E50" i="13" s="1"/>
  <c r="F185" i="22"/>
  <c r="F54" i="22" s="1"/>
  <c r="G185" i="22"/>
  <c r="G54" i="22" s="1"/>
  <c r="J54" i="17"/>
  <c r="G54" i="17"/>
  <c r="H54" i="8"/>
  <c r="E47" i="18"/>
  <c r="E48" i="18"/>
  <c r="E50" i="18"/>
  <c r="E49" i="18"/>
  <c r="E53" i="18"/>
  <c r="E51" i="18"/>
  <c r="E52" i="18"/>
  <c r="I54" i="12"/>
  <c r="H185" i="16"/>
  <c r="H54" i="16" s="1"/>
  <c r="H178" i="16"/>
  <c r="H47" i="16" s="1"/>
  <c r="H182" i="16"/>
  <c r="H51" i="16" s="1"/>
  <c r="H180" i="16"/>
  <c r="H49" i="16" s="1"/>
  <c r="H184" i="16"/>
  <c r="H53" i="16" s="1"/>
  <c r="H183" i="16"/>
  <c r="H52" i="16" s="1"/>
  <c r="H181" i="16"/>
  <c r="H50" i="16" s="1"/>
  <c r="H179" i="16"/>
  <c r="H48" i="16" s="1"/>
  <c r="J185" i="16"/>
  <c r="J54" i="16" s="1"/>
  <c r="I50" i="11"/>
  <c r="I48" i="11"/>
  <c r="I52" i="11"/>
  <c r="I47" i="11"/>
  <c r="I51" i="11"/>
  <c r="I49" i="11"/>
  <c r="I53" i="11"/>
  <c r="E54" i="11"/>
  <c r="H48" i="11"/>
  <c r="H52" i="11"/>
  <c r="H47" i="11"/>
  <c r="H51" i="11"/>
  <c r="H49" i="11"/>
  <c r="H53" i="11"/>
  <c r="H50" i="11"/>
  <c r="F179" i="6"/>
  <c r="F48" i="6" s="1"/>
  <c r="F183" i="6"/>
  <c r="F52" i="6" s="1"/>
  <c r="F178" i="6"/>
  <c r="F47" i="6" s="1"/>
  <c r="F182" i="6"/>
  <c r="F51" i="6" s="1"/>
  <c r="F184" i="6"/>
  <c r="F53" i="6" s="1"/>
  <c r="F181" i="6"/>
  <c r="F50" i="6" s="1"/>
  <c r="F180" i="6"/>
  <c r="F49" i="6" s="1"/>
  <c r="G181" i="6"/>
  <c r="G50" i="6" s="1"/>
  <c r="G179" i="6"/>
  <c r="G48" i="6" s="1"/>
  <c r="G183" i="6"/>
  <c r="G52" i="6" s="1"/>
  <c r="G178" i="6"/>
  <c r="G47" i="6" s="1"/>
  <c r="G182" i="6"/>
  <c r="G51" i="6" s="1"/>
  <c r="G180" i="6"/>
  <c r="G49" i="6" s="1"/>
  <c r="G184" i="6"/>
  <c r="G53" i="6" s="1"/>
  <c r="I178" i="6"/>
  <c r="I47" i="6" s="1"/>
  <c r="I182" i="6"/>
  <c r="I51" i="6" s="1"/>
  <c r="I180" i="6"/>
  <c r="I49" i="6" s="1"/>
  <c r="I184" i="6"/>
  <c r="I53" i="6" s="1"/>
  <c r="I179" i="6"/>
  <c r="I48" i="6" s="1"/>
  <c r="I183" i="6"/>
  <c r="I52" i="6" s="1"/>
  <c r="I181" i="6"/>
  <c r="I50" i="6" s="1"/>
  <c r="I49" i="21"/>
  <c r="I53" i="21"/>
  <c r="I48" i="21"/>
  <c r="I52" i="21"/>
  <c r="I50" i="21"/>
  <c r="I47" i="21"/>
  <c r="I51" i="21"/>
  <c r="F49" i="21"/>
  <c r="F53" i="21"/>
  <c r="F48" i="21"/>
  <c r="F52" i="21"/>
  <c r="F47" i="21"/>
  <c r="F51" i="21"/>
  <c r="F50" i="21"/>
  <c r="F48" i="14"/>
  <c r="F52" i="14"/>
  <c r="F50" i="14"/>
  <c r="F51" i="14"/>
  <c r="F49" i="14"/>
  <c r="F53" i="14"/>
  <c r="F47" i="14"/>
  <c r="H54" i="14"/>
  <c r="G54" i="9"/>
  <c r="H54" i="4"/>
  <c r="H48" i="19"/>
  <c r="H52" i="19"/>
  <c r="H47" i="19"/>
  <c r="H51" i="19"/>
  <c r="H50" i="19"/>
  <c r="H49" i="19"/>
  <c r="H53" i="19"/>
  <c r="H54" i="19"/>
  <c r="F185" i="13"/>
  <c r="F54" i="13" s="1"/>
  <c r="I179" i="22"/>
  <c r="I48" i="22" s="1"/>
  <c r="I183" i="22"/>
  <c r="I52" i="22" s="1"/>
  <c r="I178" i="22"/>
  <c r="I47" i="22" s="1"/>
  <c r="I182" i="22"/>
  <c r="I51" i="22" s="1"/>
  <c r="I184" i="22"/>
  <c r="I53" i="22" s="1"/>
  <c r="I180" i="22"/>
  <c r="I49" i="22" s="1"/>
  <c r="I181" i="22"/>
  <c r="I50" i="22" s="1"/>
  <c r="H54" i="15"/>
  <c r="I54" i="15"/>
  <c r="I54" i="2"/>
  <c r="F49" i="17"/>
  <c r="F53" i="17"/>
  <c r="F47" i="17"/>
  <c r="F51" i="17"/>
  <c r="F50" i="17"/>
  <c r="F48" i="17"/>
  <c r="F52" i="17"/>
  <c r="I54" i="8"/>
  <c r="I54" i="23"/>
  <c r="I48" i="18"/>
  <c r="I52" i="18"/>
  <c r="I51" i="18"/>
  <c r="I50" i="18"/>
  <c r="I47" i="18"/>
  <c r="I53" i="18"/>
  <c r="I49" i="18"/>
  <c r="E54" i="18"/>
  <c r="G47" i="18"/>
  <c r="G51" i="18"/>
  <c r="G50" i="18"/>
  <c r="G48" i="18"/>
  <c r="G52" i="18"/>
  <c r="G49" i="18"/>
  <c r="G53" i="18"/>
  <c r="J54" i="12"/>
  <c r="E47" i="12"/>
  <c r="E51" i="12"/>
  <c r="E49" i="12"/>
  <c r="E53" i="12"/>
  <c r="E48" i="12"/>
  <c r="E52" i="12"/>
  <c r="E50" i="12"/>
  <c r="I50" i="7"/>
  <c r="I48" i="7"/>
  <c r="I52" i="7"/>
  <c r="I47" i="7"/>
  <c r="I51" i="7"/>
  <c r="I49" i="7"/>
  <c r="I53" i="7"/>
  <c r="E54" i="7"/>
  <c r="J49" i="11"/>
  <c r="J53" i="11"/>
  <c r="J48" i="11"/>
  <c r="J52" i="11"/>
  <c r="J50" i="11"/>
  <c r="J47" i="11"/>
  <c r="J51" i="11"/>
  <c r="F54" i="11"/>
  <c r="G185" i="6"/>
  <c r="G54" i="6" s="1"/>
  <c r="F185" i="6"/>
  <c r="F54" i="6" s="1"/>
  <c r="E185" i="6"/>
  <c r="E54" i="6" s="1"/>
  <c r="G48" i="21"/>
  <c r="G52" i="21"/>
  <c r="G47" i="21"/>
  <c r="G51" i="21"/>
  <c r="G50" i="21"/>
  <c r="G49" i="21"/>
  <c r="G53" i="21"/>
  <c r="G47" i="9"/>
  <c r="G51" i="9"/>
  <c r="G49" i="9"/>
  <c r="G53" i="9"/>
  <c r="G48" i="9"/>
  <c r="G52" i="9"/>
  <c r="G50" i="9"/>
  <c r="I54" i="4"/>
  <c r="J49" i="19"/>
  <c r="J53" i="19"/>
  <c r="J48" i="19"/>
  <c r="J52" i="19"/>
  <c r="J47" i="19"/>
  <c r="J51" i="19"/>
  <c r="J50" i="19"/>
  <c r="E185" i="13"/>
  <c r="E54" i="13" s="1"/>
  <c r="E185" i="22"/>
  <c r="E54" i="22" s="1"/>
  <c r="E50" i="15"/>
  <c r="E49" i="15"/>
  <c r="E53" i="15"/>
  <c r="E47" i="15"/>
  <c r="E51" i="15"/>
  <c r="E48" i="15"/>
  <c r="E52" i="15"/>
  <c r="G48" i="8"/>
  <c r="G52" i="8"/>
  <c r="G50" i="8"/>
  <c r="G49" i="8"/>
  <c r="G53" i="8"/>
  <c r="G47" i="8"/>
  <c r="G51" i="8"/>
  <c r="J54" i="8"/>
  <c r="E47" i="8"/>
  <c r="E51" i="8"/>
  <c r="E49" i="8"/>
  <c r="E53" i="8"/>
  <c r="E48" i="8"/>
  <c r="E52" i="8"/>
  <c r="E50" i="8"/>
  <c r="G50" i="23"/>
  <c r="G49" i="23"/>
  <c r="G53" i="23"/>
  <c r="G47" i="23"/>
  <c r="G51" i="23"/>
  <c r="G48" i="23"/>
  <c r="G52" i="23"/>
  <c r="H47" i="18"/>
  <c r="H49" i="18"/>
  <c r="H53" i="18"/>
  <c r="H48" i="18"/>
  <c r="H52" i="18"/>
  <c r="H51" i="18"/>
  <c r="H50" i="18"/>
  <c r="J47" i="18"/>
  <c r="J50" i="18"/>
  <c r="J49" i="18"/>
  <c r="J53" i="18"/>
  <c r="J48" i="18"/>
  <c r="J52" i="18"/>
  <c r="J51" i="18"/>
  <c r="F54" i="18"/>
  <c r="F50" i="12"/>
  <c r="F49" i="12"/>
  <c r="F47" i="12"/>
  <c r="F53" i="12"/>
  <c r="F51" i="12"/>
  <c r="F52" i="12"/>
  <c r="F48" i="12"/>
  <c r="J49" i="7"/>
  <c r="J53" i="7"/>
  <c r="J48" i="7"/>
  <c r="J52" i="7"/>
  <c r="J51" i="7"/>
  <c r="J50" i="7"/>
  <c r="J47" i="7"/>
  <c r="F54" i="7"/>
  <c r="I50" i="20"/>
  <c r="I49" i="20"/>
  <c r="I53" i="20"/>
  <c r="I52" i="20"/>
  <c r="I47" i="20"/>
  <c r="I51" i="20"/>
  <c r="I48" i="20"/>
  <c r="E54" i="20"/>
  <c r="G54" i="11"/>
  <c r="H179" i="5"/>
  <c r="H48" i="5" s="1"/>
  <c r="H183" i="5"/>
  <c r="H52" i="5" s="1"/>
  <c r="H178" i="5"/>
  <c r="H47" i="5" s="1"/>
  <c r="H182" i="5"/>
  <c r="H51" i="5" s="1"/>
  <c r="H184" i="5"/>
  <c r="H53" i="5" s="1"/>
  <c r="H181" i="5"/>
  <c r="H50" i="5" s="1"/>
  <c r="H180" i="5"/>
  <c r="H49" i="5" s="1"/>
  <c r="H50" i="21"/>
  <c r="H49" i="21"/>
  <c r="H53" i="21"/>
  <c r="H48" i="21"/>
  <c r="H52" i="21"/>
  <c r="H47" i="21"/>
  <c r="H51" i="21"/>
  <c r="E54" i="21"/>
  <c r="J54" i="14"/>
  <c r="H50" i="9"/>
  <c r="H49" i="9"/>
  <c r="H53" i="9"/>
  <c r="H47" i="9"/>
  <c r="H48" i="9"/>
  <c r="H52" i="9"/>
  <c r="H51" i="9"/>
  <c r="J47" i="9"/>
  <c r="J51" i="9"/>
  <c r="J50" i="9"/>
  <c r="J48" i="9"/>
  <c r="J53" i="9"/>
  <c r="J49" i="9"/>
  <c r="J52" i="9"/>
  <c r="F54" i="9"/>
  <c r="G47" i="4"/>
  <c r="G51" i="4"/>
  <c r="G49" i="4"/>
  <c r="G53" i="4"/>
  <c r="G48" i="4"/>
  <c r="G52" i="4"/>
  <c r="G50" i="4"/>
  <c r="J54" i="4"/>
  <c r="E50" i="4"/>
  <c r="E48" i="4"/>
  <c r="E52" i="4"/>
  <c r="E47" i="4"/>
  <c r="E51" i="4"/>
  <c r="E49" i="4"/>
  <c r="E53" i="4"/>
  <c r="J185" i="13"/>
  <c r="J54" i="13" s="1"/>
  <c r="G178" i="22"/>
  <c r="G47" i="22" s="1"/>
  <c r="G182" i="22"/>
  <c r="G51" i="22" s="1"/>
  <c r="G181" i="22"/>
  <c r="G50" i="22" s="1"/>
  <c r="G179" i="22"/>
  <c r="G48" i="22" s="1"/>
  <c r="G180" i="22"/>
  <c r="G49" i="22" s="1"/>
  <c r="G184" i="22"/>
  <c r="G53" i="22" s="1"/>
  <c r="G183" i="22"/>
  <c r="G52" i="22" s="1"/>
  <c r="I48" i="15"/>
  <c r="I52" i="15"/>
  <c r="I47" i="15"/>
  <c r="I51" i="15"/>
  <c r="I49" i="15"/>
  <c r="I53" i="15"/>
  <c r="I50" i="15"/>
  <c r="E54" i="15"/>
  <c r="G47" i="15"/>
  <c r="G51" i="15"/>
  <c r="G50" i="15"/>
  <c r="G48" i="15"/>
  <c r="G52" i="15"/>
  <c r="G49" i="15"/>
  <c r="G53" i="15"/>
  <c r="G54" i="2"/>
  <c r="H50" i="17"/>
  <c r="H48" i="17"/>
  <c r="H52" i="17"/>
  <c r="H47" i="17"/>
  <c r="H51" i="17"/>
  <c r="H49" i="17"/>
  <c r="H53" i="17"/>
  <c r="F50" i="8"/>
  <c r="F49" i="8"/>
  <c r="F53" i="8"/>
  <c r="F47" i="8"/>
  <c r="F51" i="8"/>
  <c r="F52" i="8"/>
  <c r="F48" i="8"/>
  <c r="J49" i="23"/>
  <c r="J53" i="23"/>
  <c r="J48" i="23"/>
  <c r="J52" i="23"/>
  <c r="J47" i="23"/>
  <c r="J51" i="23"/>
  <c r="J50" i="23"/>
  <c r="G54" i="18"/>
  <c r="G48" i="12"/>
  <c r="G52" i="12"/>
  <c r="G50" i="12"/>
  <c r="G49" i="12"/>
  <c r="G53" i="12"/>
  <c r="G47" i="12"/>
  <c r="G51" i="12"/>
  <c r="H48" i="7"/>
  <c r="H52" i="7"/>
  <c r="H47" i="7"/>
  <c r="H51" i="7"/>
  <c r="H49" i="7"/>
  <c r="H53" i="7"/>
  <c r="H50" i="7"/>
  <c r="G54" i="7"/>
  <c r="G54" i="20"/>
  <c r="I185" i="16"/>
  <c r="I54" i="16" s="1"/>
  <c r="H54" i="11"/>
  <c r="H54" i="21"/>
  <c r="H49" i="14"/>
  <c r="H53" i="14"/>
  <c r="H47" i="14"/>
  <c r="H51" i="14"/>
  <c r="H48" i="14"/>
  <c r="H52" i="14"/>
  <c r="H50" i="14"/>
  <c r="I54" i="14"/>
  <c r="F49" i="4"/>
  <c r="F53" i="4"/>
  <c r="F48" i="4"/>
  <c r="F52" i="4"/>
  <c r="F50" i="4"/>
  <c r="F47" i="4"/>
  <c r="F51" i="4"/>
  <c r="J178" i="13"/>
  <c r="J47" i="13" s="1"/>
  <c r="J182" i="13"/>
  <c r="J51" i="13" s="1"/>
  <c r="J180" i="13"/>
  <c r="J49" i="13" s="1"/>
  <c r="J184" i="13"/>
  <c r="J53" i="13" s="1"/>
  <c r="J179" i="13"/>
  <c r="J48" i="13" s="1"/>
  <c r="J181" i="13"/>
  <c r="J50" i="13" s="1"/>
  <c r="J183" i="13"/>
  <c r="J52" i="13" s="1"/>
  <c r="I185" i="13"/>
  <c r="I54" i="13" s="1"/>
  <c r="F179" i="22"/>
  <c r="F48" i="22" s="1"/>
  <c r="F183" i="22"/>
  <c r="F52" i="22" s="1"/>
  <c r="F178" i="22"/>
  <c r="F47" i="22" s="1"/>
  <c r="F182" i="22"/>
  <c r="F51" i="22" s="1"/>
  <c r="F181" i="22"/>
  <c r="F50" i="22" s="1"/>
  <c r="F180" i="22"/>
  <c r="F49" i="22" s="1"/>
  <c r="F184" i="22"/>
  <c r="F53" i="22" s="1"/>
  <c r="F47" i="15"/>
  <c r="F51" i="15"/>
  <c r="F49" i="15"/>
  <c r="F53" i="15"/>
  <c r="F52" i="15"/>
  <c r="F50" i="15"/>
  <c r="F48" i="15"/>
  <c r="J49" i="15"/>
  <c r="J53" i="15"/>
  <c r="J47" i="15"/>
  <c r="J51" i="15"/>
  <c r="J48" i="15"/>
  <c r="J52" i="15"/>
  <c r="J50" i="15"/>
  <c r="F54" i="15"/>
  <c r="J48" i="2"/>
  <c r="J52" i="2"/>
  <c r="J47" i="2"/>
  <c r="J51" i="2"/>
  <c r="J49" i="2"/>
  <c r="J50" i="2"/>
  <c r="J53" i="2"/>
  <c r="H54" i="2"/>
  <c r="I54" i="17"/>
  <c r="I47" i="23"/>
  <c r="I51" i="23"/>
  <c r="I50" i="23"/>
  <c r="I53" i="23"/>
  <c r="I48" i="23"/>
  <c r="I52" i="23"/>
  <c r="I49" i="23"/>
  <c r="I49" i="12"/>
  <c r="I53" i="12"/>
  <c r="I47" i="12"/>
  <c r="I51" i="12"/>
  <c r="I50" i="12"/>
  <c r="I48" i="12"/>
  <c r="I52" i="12"/>
  <c r="E54" i="12"/>
  <c r="H47" i="12"/>
  <c r="H51" i="12"/>
  <c r="H50" i="12"/>
  <c r="H53" i="12"/>
  <c r="H48" i="12"/>
  <c r="H49" i="12"/>
  <c r="H52" i="12"/>
  <c r="H54" i="7"/>
  <c r="J48" i="20"/>
  <c r="J52" i="20"/>
  <c r="J47" i="20"/>
  <c r="J51" i="20"/>
  <c r="J50" i="20"/>
  <c r="J49" i="20"/>
  <c r="J53" i="20"/>
  <c r="I54" i="20"/>
  <c r="E180" i="16"/>
  <c r="E49" i="16" s="1"/>
  <c r="E184" i="16"/>
  <c r="E53" i="16" s="1"/>
  <c r="E179" i="16"/>
  <c r="E48" i="16" s="1"/>
  <c r="E183" i="16"/>
  <c r="E52" i="16" s="1"/>
  <c r="E181" i="16"/>
  <c r="E50" i="16" s="1"/>
  <c r="E178" i="16"/>
  <c r="E47" i="16" s="1"/>
  <c r="E182" i="16"/>
  <c r="E51" i="16" s="1"/>
  <c r="I54" i="11"/>
  <c r="G179" i="5"/>
  <c r="G48" i="5" s="1"/>
  <c r="G183" i="5"/>
  <c r="G52" i="5" s="1"/>
  <c r="G178" i="5"/>
  <c r="G47" i="5" s="1"/>
  <c r="G182" i="5"/>
  <c r="G51" i="5" s="1"/>
  <c r="G181" i="5"/>
  <c r="G50" i="5" s="1"/>
  <c r="G180" i="5"/>
  <c r="G49" i="5" s="1"/>
  <c r="G184" i="5"/>
  <c r="G53" i="5" s="1"/>
  <c r="E47" i="14"/>
  <c r="E51" i="14"/>
  <c r="E50" i="14"/>
  <c r="E48" i="14"/>
  <c r="E52" i="14"/>
  <c r="E49" i="14"/>
  <c r="E53" i="14"/>
  <c r="J54" i="9"/>
  <c r="I48" i="9"/>
  <c r="I52" i="9"/>
  <c r="I50" i="9"/>
  <c r="I49" i="9"/>
  <c r="I53" i="9"/>
  <c r="I51" i="9"/>
  <c r="I47" i="9"/>
  <c r="E54" i="9"/>
  <c r="I181" i="13"/>
  <c r="I50" i="13" s="1"/>
  <c r="I180" i="13"/>
  <c r="I49" i="13" s="1"/>
  <c r="I184" i="13"/>
  <c r="I53" i="13" s="1"/>
  <c r="I178" i="13"/>
  <c r="I47" i="13" s="1"/>
  <c r="I182" i="13"/>
  <c r="I51" i="13" s="1"/>
  <c r="I183" i="13"/>
  <c r="I52" i="13" s="1"/>
  <c r="I179" i="13"/>
  <c r="I48" i="13" s="1"/>
  <c r="J185" i="22"/>
  <c r="J54" i="22" s="1"/>
  <c r="G54" i="15"/>
  <c r="J54" i="2"/>
  <c r="E48" i="17"/>
  <c r="E52" i="17"/>
  <c r="E47" i="17"/>
  <c r="E51" i="17"/>
  <c r="E49" i="17"/>
  <c r="E53" i="17"/>
  <c r="E50" i="17"/>
  <c r="I49" i="8"/>
  <c r="I53" i="8"/>
  <c r="I47" i="8"/>
  <c r="I51" i="8"/>
  <c r="I50" i="8"/>
  <c r="I52" i="8"/>
  <c r="I48" i="8"/>
  <c r="E54" i="8"/>
  <c r="J54" i="23"/>
  <c r="H54" i="23"/>
  <c r="E54" i="23"/>
  <c r="J48" i="12"/>
  <c r="J52" i="12"/>
  <c r="J47" i="12"/>
  <c r="J50" i="12"/>
  <c r="J51" i="12"/>
  <c r="J49" i="12"/>
  <c r="J53" i="12"/>
  <c r="F54" i="12"/>
  <c r="I54" i="7"/>
  <c r="H47" i="20"/>
  <c r="H51" i="20"/>
  <c r="H50" i="20"/>
  <c r="H49" i="20"/>
  <c r="H53" i="20"/>
  <c r="H48" i="20"/>
  <c r="H52" i="20"/>
  <c r="J54" i="20"/>
  <c r="E48" i="20"/>
  <c r="E52" i="20"/>
  <c r="E47" i="20"/>
  <c r="E51" i="20"/>
  <c r="E53" i="20"/>
  <c r="E50" i="20"/>
  <c r="E49" i="20"/>
  <c r="F181" i="16"/>
  <c r="F50" i="16" s="1"/>
  <c r="F179" i="16"/>
  <c r="F48" i="16" s="1"/>
  <c r="F183" i="16"/>
  <c r="F52" i="16" s="1"/>
  <c r="F180" i="16"/>
  <c r="F49" i="16" s="1"/>
  <c r="F178" i="16"/>
  <c r="F47" i="16" s="1"/>
  <c r="F182" i="16"/>
  <c r="F51" i="16" s="1"/>
  <c r="F184" i="16"/>
  <c r="F53" i="16" s="1"/>
  <c r="I178" i="16"/>
  <c r="I47" i="16" s="1"/>
  <c r="I182" i="16"/>
  <c r="I51" i="16" s="1"/>
  <c r="I181" i="16"/>
  <c r="I50" i="16" s="1"/>
  <c r="I179" i="16"/>
  <c r="I48" i="16" s="1"/>
  <c r="I183" i="16"/>
  <c r="I52" i="16" s="1"/>
  <c r="I184" i="16"/>
  <c r="I53" i="16" s="1"/>
  <c r="I180" i="16"/>
  <c r="I49" i="16" s="1"/>
  <c r="E185" i="16"/>
  <c r="E54" i="16" s="1"/>
  <c r="G181" i="16"/>
  <c r="G50" i="16" s="1"/>
  <c r="G180" i="16"/>
  <c r="G49" i="16" s="1"/>
  <c r="G184" i="16"/>
  <c r="G53" i="16" s="1"/>
  <c r="G178" i="16"/>
  <c r="G47" i="16" s="1"/>
  <c r="G182" i="16"/>
  <c r="G51" i="16" s="1"/>
  <c r="G183" i="16"/>
  <c r="G52" i="16" s="1"/>
  <c r="G179" i="16"/>
  <c r="G48" i="16" s="1"/>
  <c r="J54" i="11"/>
  <c r="E48" i="11"/>
  <c r="E52" i="11"/>
  <c r="E50" i="11"/>
  <c r="E49" i="11"/>
  <c r="E53" i="11"/>
  <c r="E47" i="11"/>
  <c r="E51" i="11"/>
  <c r="I185" i="5"/>
  <c r="I54" i="5" s="1"/>
  <c r="H185" i="5"/>
  <c r="H54" i="5" s="1"/>
  <c r="G185" i="5"/>
  <c r="G54" i="5" s="1"/>
  <c r="F185" i="5"/>
  <c r="F54" i="5" s="1"/>
  <c r="G54" i="21"/>
  <c r="I49" i="14"/>
  <c r="I53" i="14"/>
  <c r="I48" i="14"/>
  <c r="I52" i="14"/>
  <c r="I50" i="14"/>
  <c r="I47" i="14"/>
  <c r="I51" i="14"/>
  <c r="E54" i="14"/>
  <c r="G48" i="14"/>
  <c r="G52" i="14"/>
  <c r="G47" i="14"/>
  <c r="G51" i="14"/>
  <c r="G49" i="14"/>
  <c r="G53" i="14"/>
  <c r="G50" i="14"/>
  <c r="F49" i="9"/>
  <c r="F53" i="9"/>
  <c r="F48" i="9"/>
  <c r="F52" i="9"/>
  <c r="F47" i="9"/>
  <c r="F51" i="9"/>
  <c r="F50" i="9"/>
  <c r="I54" i="9"/>
  <c r="I48" i="4"/>
  <c r="I52" i="4"/>
  <c r="I50" i="4"/>
  <c r="I49" i="4"/>
  <c r="I53" i="4"/>
  <c r="I51" i="4"/>
  <c r="I47" i="4"/>
  <c r="E54" i="4"/>
  <c r="F47" i="19"/>
  <c r="F51" i="19"/>
  <c r="F50" i="19"/>
  <c r="F49" i="19"/>
  <c r="F53" i="19"/>
  <c r="F52" i="19"/>
  <c r="F48" i="19"/>
  <c r="I47" i="19"/>
  <c r="I51" i="19"/>
  <c r="I50" i="19"/>
  <c r="I48" i="19"/>
  <c r="I52" i="19"/>
  <c r="I49" i="19"/>
  <c r="I53" i="19"/>
  <c r="H181" i="13"/>
  <c r="H50" i="13" s="1"/>
  <c r="H179" i="13"/>
  <c r="H48" i="13" s="1"/>
  <c r="H183" i="13"/>
  <c r="H52" i="13" s="1"/>
  <c r="H184" i="13"/>
  <c r="H53" i="13" s="1"/>
  <c r="H178" i="13"/>
  <c r="H47" i="13" s="1"/>
  <c r="H180" i="13"/>
  <c r="H49" i="13" s="1"/>
  <c r="H182" i="13"/>
  <c r="H51" i="13" s="1"/>
  <c r="G180" i="13"/>
  <c r="G49" i="13" s="1"/>
  <c r="G184" i="13"/>
  <c r="G53" i="13" s="1"/>
  <c r="G179" i="13"/>
  <c r="G48" i="13" s="1"/>
  <c r="G183" i="13"/>
  <c r="G52" i="13" s="1"/>
  <c r="G181" i="13"/>
  <c r="G50" i="13" s="1"/>
  <c r="G178" i="13"/>
  <c r="G47" i="13" s="1"/>
  <c r="G182" i="13"/>
  <c r="G51" i="13" s="1"/>
  <c r="H180" i="22"/>
  <c r="H49" i="22" s="1"/>
  <c r="H184" i="22"/>
  <c r="H53" i="22" s="1"/>
  <c r="H179" i="22"/>
  <c r="H48" i="22" s="1"/>
  <c r="H183" i="22"/>
  <c r="H52" i="22" s="1"/>
  <c r="H178" i="22"/>
  <c r="H47" i="22" s="1"/>
  <c r="H182" i="22"/>
  <c r="H51" i="22" s="1"/>
  <c r="H181" i="22"/>
  <c r="H50" i="22" s="1"/>
  <c r="E181" i="22"/>
  <c r="E50" i="22" s="1"/>
  <c r="E180" i="22"/>
  <c r="E49" i="22" s="1"/>
  <c r="E184" i="22"/>
  <c r="E53" i="22" s="1"/>
  <c r="E182" i="22"/>
  <c r="E51" i="22" s="1"/>
  <c r="E183" i="22"/>
  <c r="E52" i="22" s="1"/>
  <c r="E179" i="22"/>
  <c r="E48" i="22" s="1"/>
  <c r="E178" i="22"/>
  <c r="E47" i="22" s="1"/>
  <c r="H48" i="15"/>
  <c r="H52" i="15"/>
  <c r="H50" i="15"/>
  <c r="H51" i="15"/>
  <c r="H49" i="15"/>
  <c r="H53" i="15"/>
  <c r="H47" i="15"/>
  <c r="I49" i="2"/>
  <c r="I53" i="2"/>
  <c r="I47" i="2"/>
  <c r="I51" i="2"/>
  <c r="I50" i="2"/>
  <c r="I48" i="2"/>
  <c r="I52" i="2"/>
  <c r="F47" i="2"/>
  <c r="F50" i="2"/>
  <c r="F49" i="2"/>
  <c r="F53" i="2"/>
  <c r="F48" i="2"/>
  <c r="F52" i="2"/>
  <c r="F51" i="2"/>
  <c r="H54" i="17"/>
  <c r="I50" i="17"/>
  <c r="I49" i="17"/>
  <c r="I53" i="17"/>
  <c r="I47" i="17"/>
  <c r="I51" i="17"/>
  <c r="I48" i="17"/>
  <c r="I52" i="17"/>
  <c r="E54" i="17"/>
  <c r="G49" i="17"/>
  <c r="G53" i="17"/>
  <c r="G48" i="17"/>
  <c r="G52" i="17"/>
  <c r="G50" i="17"/>
  <c r="G51" i="17"/>
  <c r="G47" i="17"/>
  <c r="J48" i="8"/>
  <c r="J52" i="8"/>
  <c r="J47" i="8"/>
  <c r="J51" i="8"/>
  <c r="J49" i="8"/>
  <c r="J50" i="8"/>
  <c r="J53" i="8"/>
  <c r="F54" i="8"/>
  <c r="E49" i="23"/>
  <c r="E53" i="23"/>
  <c r="E48" i="23"/>
  <c r="E52" i="23"/>
  <c r="E51" i="23"/>
  <c r="E47" i="23"/>
  <c r="E50" i="23"/>
  <c r="H48" i="23"/>
  <c r="H52" i="23"/>
  <c r="H47" i="23"/>
  <c r="H51" i="23"/>
  <c r="H50" i="23"/>
  <c r="H49" i="23"/>
  <c r="H53" i="23"/>
  <c r="F47" i="23"/>
  <c r="F51" i="23"/>
  <c r="F50" i="23"/>
  <c r="F49" i="23"/>
  <c r="F48" i="23"/>
  <c r="F52" i="23"/>
  <c r="F53" i="23"/>
  <c r="F54" i="23"/>
  <c r="G54" i="23"/>
  <c r="F48" i="18"/>
  <c r="F52" i="18"/>
  <c r="F51" i="18"/>
  <c r="F50" i="18"/>
  <c r="F47" i="18"/>
  <c r="F49" i="18"/>
  <c r="F53" i="18"/>
  <c r="G54" i="12"/>
  <c r="G49" i="7"/>
  <c r="G53" i="7"/>
  <c r="G47" i="7"/>
  <c r="G51" i="7"/>
  <c r="G50" i="7"/>
  <c r="G48" i="7"/>
  <c r="G52" i="7"/>
  <c r="J54" i="7"/>
  <c r="E48" i="7"/>
  <c r="E52" i="7"/>
  <c r="E50" i="7"/>
  <c r="E49" i="7"/>
  <c r="E53" i="7"/>
  <c r="E47" i="7"/>
  <c r="E51" i="7"/>
  <c r="F50" i="20"/>
  <c r="F49" i="20"/>
  <c r="F53" i="20"/>
  <c r="F48" i="20"/>
  <c r="F52" i="20"/>
  <c r="F47" i="20"/>
  <c r="F51" i="20"/>
  <c r="J179" i="16"/>
  <c r="J48" i="16" s="1"/>
  <c r="J183" i="16"/>
  <c r="J52" i="16" s="1"/>
  <c r="J181" i="16"/>
  <c r="J50" i="16" s="1"/>
  <c r="J180" i="16"/>
  <c r="J49" i="16" s="1"/>
  <c r="J184" i="16"/>
  <c r="J53" i="16" s="1"/>
  <c r="J178" i="16"/>
  <c r="J47" i="16" s="1"/>
  <c r="J182" i="16"/>
  <c r="J51" i="16" s="1"/>
  <c r="F185" i="16"/>
  <c r="F54" i="16" s="1"/>
  <c r="F47" i="11"/>
  <c r="F51" i="11"/>
  <c r="F50" i="11"/>
  <c r="F53" i="11"/>
  <c r="F49" i="11"/>
  <c r="F52" i="11"/>
  <c r="F48" i="11"/>
  <c r="F179" i="5"/>
  <c r="F48" i="5" s="1"/>
  <c r="F178" i="5"/>
  <c r="F47" i="5" s="1"/>
  <c r="F182" i="5"/>
  <c r="F51" i="5" s="1"/>
  <c r="F181" i="5"/>
  <c r="F50" i="5" s="1"/>
  <c r="F183" i="5"/>
  <c r="F52" i="5" s="1"/>
  <c r="F180" i="5"/>
  <c r="F49" i="5" s="1"/>
  <c r="F184" i="5"/>
  <c r="F53" i="5" s="1"/>
  <c r="E178" i="5"/>
  <c r="E47" i="5" s="1"/>
  <c r="E182" i="5"/>
  <c r="E51" i="5" s="1"/>
  <c r="E181" i="5"/>
  <c r="E50" i="5" s="1"/>
  <c r="E180" i="5"/>
  <c r="E49" i="5" s="1"/>
  <c r="E184" i="5"/>
  <c r="E53" i="5" s="1"/>
  <c r="E179" i="5"/>
  <c r="E48" i="5" s="1"/>
  <c r="E183" i="5"/>
  <c r="E52" i="5" s="1"/>
  <c r="I180" i="5"/>
  <c r="I49" i="5" s="1"/>
  <c r="I184" i="5"/>
  <c r="I53" i="5" s="1"/>
  <c r="I179" i="5"/>
  <c r="I48" i="5" s="1"/>
  <c r="I183" i="5"/>
  <c r="I52" i="5" s="1"/>
  <c r="I178" i="5"/>
  <c r="I47" i="5" s="1"/>
  <c r="I182" i="5"/>
  <c r="I51" i="5" s="1"/>
  <c r="I181" i="5"/>
  <c r="I50" i="5" s="1"/>
  <c r="E185" i="5"/>
  <c r="E54" i="5" s="1"/>
  <c r="J181" i="6"/>
  <c r="J50" i="6" s="1"/>
  <c r="J180" i="6"/>
  <c r="J49" i="6" s="1"/>
  <c r="J184" i="6"/>
  <c r="J53" i="6" s="1"/>
  <c r="J178" i="6"/>
  <c r="J47" i="6" s="1"/>
  <c r="J182" i="6"/>
  <c r="J51" i="6" s="1"/>
  <c r="J179" i="6"/>
  <c r="J48" i="6" s="1"/>
  <c r="J183" i="6"/>
  <c r="J52" i="6" s="1"/>
  <c r="D185" i="5"/>
  <c r="D54" i="5" s="1"/>
  <c r="D185" i="13"/>
  <c r="D54" i="13" s="1"/>
  <c r="D185" i="6"/>
  <c r="D54" i="6" s="1"/>
  <c r="D185" i="22"/>
  <c r="D54" i="22" s="1"/>
  <c r="D185" i="16"/>
  <c r="D54" i="16" s="1"/>
  <c r="D178" i="5"/>
  <c r="D47" i="5" s="1"/>
  <c r="D178" i="22"/>
  <c r="D47" i="22" s="1"/>
  <c r="D178" i="6"/>
  <c r="D47" i="6" s="1"/>
  <c r="D178" i="16"/>
  <c r="D47" i="16" s="1"/>
  <c r="D178" i="13"/>
  <c r="D47" i="13" s="1"/>
  <c r="D182" i="13"/>
  <c r="D51" i="13" s="1"/>
  <c r="D184" i="13"/>
  <c r="D53" i="13" s="1"/>
  <c r="D183" i="13"/>
  <c r="D52" i="13" s="1"/>
  <c r="D179" i="13"/>
  <c r="D48" i="13" s="1"/>
  <c r="D180" i="13"/>
  <c r="D49" i="13" s="1"/>
  <c r="D181" i="13"/>
  <c r="D50" i="13" s="1"/>
  <c r="D184" i="22"/>
  <c r="D53" i="22" s="1"/>
  <c r="D179" i="22"/>
  <c r="D48" i="22" s="1"/>
  <c r="D180" i="22"/>
  <c r="D49" i="22" s="1"/>
  <c r="D181" i="22"/>
  <c r="D50" i="22" s="1"/>
  <c r="D182" i="22"/>
  <c r="D51" i="22" s="1"/>
  <c r="D183" i="22"/>
  <c r="D52" i="22" s="1"/>
  <c r="D180" i="16"/>
  <c r="D49" i="16" s="1"/>
  <c r="D182" i="16"/>
  <c r="D51" i="16" s="1"/>
  <c r="D181" i="16"/>
  <c r="D50" i="16" s="1"/>
  <c r="D183" i="16"/>
  <c r="D52" i="16" s="1"/>
  <c r="D184" i="16"/>
  <c r="D53" i="16" s="1"/>
  <c r="D179" i="16"/>
  <c r="D48" i="16" s="1"/>
  <c r="D180" i="5"/>
  <c r="D49" i="5" s="1"/>
  <c r="D182" i="5"/>
  <c r="D51" i="5" s="1"/>
  <c r="D181" i="5"/>
  <c r="D50" i="5" s="1"/>
  <c r="D183" i="5"/>
  <c r="D52" i="5" s="1"/>
  <c r="D184" i="5"/>
  <c r="D53" i="5" s="1"/>
  <c r="D179" i="5"/>
  <c r="D48" i="5" s="1"/>
  <c r="D184" i="6"/>
  <c r="D53" i="6" s="1"/>
  <c r="D183" i="6"/>
  <c r="D52" i="6" s="1"/>
  <c r="D179" i="6"/>
  <c r="D48" i="6" s="1"/>
  <c r="D180" i="6"/>
  <c r="D49" i="6" s="1"/>
  <c r="D181" i="6"/>
  <c r="D50" i="6" s="1"/>
  <c r="D182" i="6"/>
  <c r="D51" i="6" s="1"/>
  <c r="AB37" i="6"/>
  <c r="AA35" i="5"/>
  <c r="AE36" i="6"/>
  <c r="T35" i="6"/>
  <c r="AB36" i="5"/>
  <c r="AB38" i="6"/>
  <c r="P37" i="6"/>
  <c r="AP36" i="5"/>
  <c r="O35" i="5"/>
  <c r="Q38" i="5"/>
  <c r="AJ36" i="6"/>
  <c r="AB37" i="5"/>
  <c r="Z35" i="5"/>
  <c r="M36" i="5"/>
  <c r="AP37" i="5"/>
  <c r="L37" i="5"/>
  <c r="T36" i="6"/>
  <c r="AM35" i="6"/>
  <c r="AE38" i="6"/>
  <c r="AO37" i="5"/>
  <c r="L36" i="5"/>
  <c r="Z36" i="5"/>
  <c r="AF35" i="6"/>
  <c r="AP38" i="5"/>
  <c r="AB35" i="5"/>
  <c r="AF38" i="6"/>
  <c r="T38" i="5"/>
  <c r="AR35" i="6"/>
  <c r="AG35" i="5"/>
  <c r="AN37" i="6"/>
  <c r="AM38" i="6"/>
  <c r="T37" i="6"/>
  <c r="S35" i="5"/>
  <c r="W36" i="6"/>
  <c r="T36" i="5"/>
  <c r="T38" i="6"/>
  <c r="AH36" i="5"/>
  <c r="S37" i="5"/>
  <c r="M35" i="5"/>
  <c r="AP35" i="5"/>
  <c r="AE35" i="6"/>
  <c r="W38" i="6"/>
  <c r="AJ38" i="5"/>
  <c r="Y37" i="5"/>
  <c r="AE37" i="5"/>
  <c r="AK37" i="5"/>
  <c r="R36" i="5"/>
  <c r="AK38" i="5"/>
  <c r="M38" i="5"/>
  <c r="AA37" i="5"/>
  <c r="AE37" i="6"/>
  <c r="AC38" i="5"/>
  <c r="T37" i="5"/>
  <c r="AK35" i="5"/>
  <c r="O38" i="5"/>
  <c r="AO38" i="5"/>
  <c r="Q36" i="5"/>
  <c r="AB36" i="6"/>
  <c r="AN38" i="6"/>
  <c r="W35" i="6"/>
  <c r="AB38" i="5"/>
  <c r="Q37" i="5"/>
  <c r="O37" i="5"/>
  <c r="AO35" i="5"/>
  <c r="AC37" i="5"/>
  <c r="AA36" i="5"/>
  <c r="Z37" i="5"/>
  <c r="X36" i="6"/>
  <c r="AJ35" i="5"/>
  <c r="AH38" i="5"/>
  <c r="U37" i="5"/>
  <c r="AO36" i="5"/>
  <c r="X35" i="6"/>
  <c r="X38" i="6"/>
  <c r="AR37" i="6"/>
  <c r="L38" i="5"/>
  <c r="AJ35" i="6"/>
  <c r="Z38" i="5"/>
  <c r="Y35" i="5"/>
  <c r="AR38" i="6"/>
  <c r="AF37" i="6"/>
  <c r="M37" i="5"/>
  <c r="AC36" i="5"/>
  <c r="AJ37" i="6"/>
  <c r="AQ35" i="5"/>
  <c r="AB35" i="6"/>
  <c r="R38" i="5"/>
  <c r="AJ36" i="5"/>
  <c r="Q35" i="5"/>
  <c r="AJ38" i="6"/>
  <c r="X37" i="6"/>
  <c r="W35" i="5"/>
  <c r="AC35" i="5"/>
  <c r="AJ37" i="5"/>
  <c r="Y36" i="5"/>
  <c r="AR36" i="6"/>
  <c r="AK36" i="5"/>
  <c r="L35" i="5"/>
  <c r="K140" i="6"/>
  <c r="K129" i="6"/>
  <c r="K34" i="6" s="1"/>
  <c r="K130" i="6"/>
  <c r="K131" i="6"/>
  <c r="K132" i="6"/>
  <c r="K133" i="6"/>
  <c r="K38" i="6" s="1"/>
  <c r="K127" i="6"/>
  <c r="K32" i="6" s="1"/>
  <c r="K128" i="6"/>
  <c r="K33" i="6" s="1"/>
  <c r="L33" i="6"/>
  <c r="L34" i="6"/>
  <c r="L32" i="6"/>
  <c r="E28" i="6"/>
  <c r="E191" i="6" s="1"/>
  <c r="E60" i="6" s="1"/>
  <c r="L32" i="13"/>
  <c r="L33" i="13"/>
  <c r="L34" i="13"/>
  <c r="K33" i="13"/>
  <c r="K34" i="13"/>
  <c r="K32" i="13"/>
  <c r="Q33" i="13"/>
  <c r="Q32" i="13"/>
  <c r="Q34" i="13"/>
  <c r="P33" i="13"/>
  <c r="P32" i="13"/>
  <c r="P34" i="13"/>
  <c r="O32" i="13"/>
  <c r="O33" i="13"/>
  <c r="N35" i="13"/>
  <c r="N38" i="13"/>
  <c r="N32" i="13"/>
  <c r="N37" i="13"/>
  <c r="N34" i="13"/>
  <c r="N36" i="13"/>
  <c r="N33" i="13"/>
  <c r="M32" i="13"/>
  <c r="M34" i="13"/>
  <c r="M33" i="13"/>
  <c r="AJ33" i="13"/>
  <c r="AJ34" i="13"/>
  <c r="AI33" i="13"/>
  <c r="AI34" i="13"/>
  <c r="AH33" i="13"/>
  <c r="AH34" i="13"/>
  <c r="AB33" i="13"/>
  <c r="AB34" i="13"/>
  <c r="AA33" i="13"/>
  <c r="AA34" i="13"/>
  <c r="Z33" i="13"/>
  <c r="Z34" i="13"/>
  <c r="AG33" i="13"/>
  <c r="AG34" i="13"/>
  <c r="T33" i="13"/>
  <c r="T34" i="13"/>
  <c r="S33" i="13"/>
  <c r="S34" i="13"/>
  <c r="R33" i="13"/>
  <c r="R32" i="13"/>
  <c r="R34" i="13"/>
  <c r="Y33" i="13"/>
  <c r="Y34" i="13"/>
  <c r="AF34" i="13"/>
  <c r="AF33" i="13"/>
  <c r="AE34" i="13"/>
  <c r="AE33" i="13"/>
  <c r="AL34" i="13"/>
  <c r="AL33" i="13"/>
  <c r="X34" i="13"/>
  <c r="X33" i="13"/>
  <c r="W34" i="13"/>
  <c r="W33" i="13"/>
  <c r="AD34" i="13"/>
  <c r="AD33" i="13"/>
  <c r="AK34" i="13"/>
  <c r="AK33" i="13"/>
  <c r="V34" i="13"/>
  <c r="V33" i="13"/>
  <c r="AC34" i="13"/>
  <c r="AC33" i="13"/>
  <c r="U34" i="13"/>
  <c r="U36" i="13"/>
  <c r="U38" i="13"/>
  <c r="U33" i="13"/>
  <c r="U35" i="13"/>
  <c r="U37" i="13"/>
  <c r="D39" i="8"/>
  <c r="G34" i="23"/>
  <c r="G33" i="23"/>
  <c r="G32" i="23"/>
  <c r="F38" i="23"/>
  <c r="F37" i="23"/>
  <c r="F36" i="23"/>
  <c r="F35" i="23"/>
  <c r="F34" i="23"/>
  <c r="F33" i="23"/>
  <c r="F32" i="23"/>
  <c r="E37" i="23"/>
  <c r="E36" i="23"/>
  <c r="E35" i="23"/>
  <c r="E34" i="23"/>
  <c r="E33" i="23"/>
  <c r="E32" i="23"/>
  <c r="E38" i="23"/>
  <c r="J42" i="23"/>
  <c r="J44" i="23"/>
  <c r="J43" i="23"/>
  <c r="J34" i="23"/>
  <c r="J33" i="23"/>
  <c r="J32" i="23"/>
  <c r="I33" i="23"/>
  <c r="I32" i="23"/>
  <c r="I34" i="23"/>
  <c r="I133" i="22"/>
  <c r="I132" i="22"/>
  <c r="I131" i="22"/>
  <c r="I130" i="22"/>
  <c r="I129" i="22"/>
  <c r="I34" i="22" s="1"/>
  <c r="I128" i="22"/>
  <c r="I33" i="22" s="1"/>
  <c r="I127" i="22"/>
  <c r="I32" i="22" s="1"/>
  <c r="J134" i="22"/>
  <c r="J139" i="22"/>
  <c r="J138" i="22"/>
  <c r="J137" i="22"/>
  <c r="J136" i="22"/>
  <c r="J135" i="22"/>
  <c r="E129" i="22"/>
  <c r="E34" i="22" s="1"/>
  <c r="E128" i="22"/>
  <c r="E33" i="22" s="1"/>
  <c r="E127" i="22"/>
  <c r="E32" i="22" s="1"/>
  <c r="E133" i="22"/>
  <c r="E38" i="22" s="1"/>
  <c r="E132" i="22"/>
  <c r="E37" i="22" s="1"/>
  <c r="E131" i="22"/>
  <c r="E36" i="22" s="1"/>
  <c r="E130" i="22"/>
  <c r="E35" i="22" s="1"/>
  <c r="I139" i="22"/>
  <c r="I138" i="22"/>
  <c r="I137" i="22"/>
  <c r="I136" i="22"/>
  <c r="I135" i="22"/>
  <c r="I134" i="22"/>
  <c r="H139" i="22"/>
  <c r="H138" i="22"/>
  <c r="H137" i="22"/>
  <c r="H136" i="22"/>
  <c r="H41" i="22" s="1"/>
  <c r="H135" i="22"/>
  <c r="H40" i="22" s="1"/>
  <c r="H134" i="22"/>
  <c r="H39" i="22" s="1"/>
  <c r="G131" i="22"/>
  <c r="G130" i="22"/>
  <c r="G129" i="22"/>
  <c r="G34" i="22" s="1"/>
  <c r="G128" i="22"/>
  <c r="G33" i="22" s="1"/>
  <c r="G127" i="22"/>
  <c r="G32" i="22" s="1"/>
  <c r="G133" i="22"/>
  <c r="G132" i="22"/>
  <c r="E137" i="22"/>
  <c r="E136" i="22"/>
  <c r="E41" i="22" s="1"/>
  <c r="E135" i="22"/>
  <c r="E40" i="22" s="1"/>
  <c r="E134" i="22"/>
  <c r="E39" i="22" s="1"/>
  <c r="E139" i="22"/>
  <c r="E138" i="22"/>
  <c r="H132" i="22"/>
  <c r="H37" i="22" s="1"/>
  <c r="H131" i="22"/>
  <c r="H36" i="22" s="1"/>
  <c r="H130" i="22"/>
  <c r="H35" i="22" s="1"/>
  <c r="H129" i="22"/>
  <c r="H34" i="22" s="1"/>
  <c r="H128" i="22"/>
  <c r="H33" i="22" s="1"/>
  <c r="H127" i="22"/>
  <c r="H32" i="22" s="1"/>
  <c r="H133" i="22"/>
  <c r="H38" i="22" s="1"/>
  <c r="G139" i="22"/>
  <c r="G138" i="22"/>
  <c r="G137" i="22"/>
  <c r="G136" i="22"/>
  <c r="G135" i="22"/>
  <c r="G134" i="22"/>
  <c r="J133" i="22"/>
  <c r="J38" i="22" s="1"/>
  <c r="J132" i="22"/>
  <c r="J37" i="22" s="1"/>
  <c r="J131" i="22"/>
  <c r="J36" i="22" s="1"/>
  <c r="J130" i="22"/>
  <c r="J35" i="22" s="1"/>
  <c r="J129" i="22"/>
  <c r="J34" i="22" s="1"/>
  <c r="J128" i="22"/>
  <c r="J33" i="22" s="1"/>
  <c r="J127" i="22"/>
  <c r="H34" i="21"/>
  <c r="H33" i="21"/>
  <c r="H32" i="21"/>
  <c r="F32" i="21"/>
  <c r="F33" i="21"/>
  <c r="F34" i="21"/>
  <c r="K41" i="21"/>
  <c r="K40" i="21"/>
  <c r="K39" i="21"/>
  <c r="E34" i="21"/>
  <c r="E32" i="21"/>
  <c r="E33" i="21"/>
  <c r="G33" i="21"/>
  <c r="G32" i="21"/>
  <c r="G34" i="21"/>
  <c r="G38" i="21"/>
  <c r="I34" i="21"/>
  <c r="I33" i="21"/>
  <c r="I32" i="21"/>
  <c r="G44" i="21"/>
  <c r="G43" i="21"/>
  <c r="G42" i="21"/>
  <c r="J34" i="21"/>
  <c r="J32" i="21"/>
  <c r="J33" i="21"/>
  <c r="H38" i="20"/>
  <c r="H37" i="20"/>
  <c r="H35" i="20"/>
  <c r="H34" i="20"/>
  <c r="H32" i="20"/>
  <c r="H33" i="20"/>
  <c r="H36" i="20"/>
  <c r="E40" i="20"/>
  <c r="E39" i="20"/>
  <c r="E41" i="20"/>
  <c r="F37" i="20"/>
  <c r="F36" i="20"/>
  <c r="F35" i="20"/>
  <c r="F33" i="20"/>
  <c r="F32" i="20"/>
  <c r="F34" i="20"/>
  <c r="F38" i="20"/>
  <c r="G34" i="20"/>
  <c r="G33" i="20"/>
  <c r="G32" i="20"/>
  <c r="J44" i="20"/>
  <c r="J43" i="20"/>
  <c r="J42" i="20"/>
  <c r="I32" i="20"/>
  <c r="I34" i="20"/>
  <c r="I33" i="20"/>
  <c r="F41" i="20"/>
  <c r="F40" i="20"/>
  <c r="F39" i="20"/>
  <c r="J34" i="19"/>
  <c r="J33" i="19"/>
  <c r="J32" i="19"/>
  <c r="E33" i="19"/>
  <c r="E32" i="19"/>
  <c r="E34" i="19"/>
  <c r="J34" i="18"/>
  <c r="J33" i="18"/>
  <c r="J32" i="18"/>
  <c r="K44" i="17"/>
  <c r="K42" i="17"/>
  <c r="K43" i="17"/>
  <c r="E35" i="17"/>
  <c r="E34" i="17"/>
  <c r="E33" i="17"/>
  <c r="E38" i="17"/>
  <c r="E37" i="17"/>
  <c r="E32" i="17"/>
  <c r="E36" i="17"/>
  <c r="G41" i="17"/>
  <c r="G40" i="17"/>
  <c r="G39" i="17"/>
  <c r="J32" i="17"/>
  <c r="J33" i="17"/>
  <c r="J34" i="17"/>
  <c r="E135" i="16"/>
  <c r="E134" i="16"/>
  <c r="E139" i="16"/>
  <c r="E44" i="16" s="1"/>
  <c r="E138" i="16"/>
  <c r="E43" i="16" s="1"/>
  <c r="E136" i="16"/>
  <c r="E137" i="16"/>
  <c r="E42" i="16" s="1"/>
  <c r="J139" i="16"/>
  <c r="J138" i="16"/>
  <c r="J136" i="16"/>
  <c r="J41" i="16" s="1"/>
  <c r="J135" i="16"/>
  <c r="J40" i="16" s="1"/>
  <c r="J134" i="16"/>
  <c r="J39" i="16" s="1"/>
  <c r="J137" i="16"/>
  <c r="F136" i="16"/>
  <c r="F41" i="16" s="1"/>
  <c r="F135" i="16"/>
  <c r="F40" i="16" s="1"/>
  <c r="F134" i="16"/>
  <c r="F39" i="16" s="1"/>
  <c r="F139" i="16"/>
  <c r="F44" i="16" s="1"/>
  <c r="F137" i="16"/>
  <c r="F42" i="16" s="1"/>
  <c r="F138" i="16"/>
  <c r="F43" i="16" s="1"/>
  <c r="I131" i="16"/>
  <c r="I36" i="16" s="1"/>
  <c r="I130" i="16"/>
  <c r="I35" i="16" s="1"/>
  <c r="I129" i="16"/>
  <c r="I34" i="16" s="1"/>
  <c r="I127" i="16"/>
  <c r="I32" i="16" s="1"/>
  <c r="I132" i="16"/>
  <c r="I37" i="16" s="1"/>
  <c r="I133" i="16"/>
  <c r="I38" i="16" s="1"/>
  <c r="I128" i="16"/>
  <c r="I33" i="16" s="1"/>
  <c r="G129" i="16"/>
  <c r="G34" i="16" s="1"/>
  <c r="G128" i="16"/>
  <c r="G33" i="16" s="1"/>
  <c r="G127" i="16"/>
  <c r="G32" i="16" s="1"/>
  <c r="G133" i="16"/>
  <c r="G38" i="16" s="1"/>
  <c r="G132" i="16"/>
  <c r="G37" i="16" s="1"/>
  <c r="G130" i="16"/>
  <c r="G35" i="16" s="1"/>
  <c r="G131" i="16"/>
  <c r="G36" i="16" s="1"/>
  <c r="H40" i="15"/>
  <c r="H39" i="15"/>
  <c r="H41" i="15"/>
  <c r="E32" i="15"/>
  <c r="E33" i="15"/>
  <c r="E34" i="15"/>
  <c r="G32" i="15"/>
  <c r="G34" i="15"/>
  <c r="G33" i="15"/>
  <c r="H33" i="15"/>
  <c r="H38" i="15"/>
  <c r="H36" i="15"/>
  <c r="H35" i="15"/>
  <c r="H32" i="15"/>
  <c r="H34" i="15"/>
  <c r="H37" i="15"/>
  <c r="I33" i="15"/>
  <c r="I32" i="15"/>
  <c r="I34" i="15"/>
  <c r="G38" i="14"/>
  <c r="G37" i="14"/>
  <c r="G36" i="14"/>
  <c r="G35" i="14"/>
  <c r="G34" i="14"/>
  <c r="G33" i="14"/>
  <c r="G32" i="14"/>
  <c r="F34" i="14"/>
  <c r="F33" i="14"/>
  <c r="F32" i="14"/>
  <c r="I33" i="14"/>
  <c r="I32" i="14"/>
  <c r="I38" i="14"/>
  <c r="I37" i="14"/>
  <c r="I36" i="14"/>
  <c r="I35" i="14"/>
  <c r="I34" i="14"/>
  <c r="G39" i="14"/>
  <c r="G41" i="14"/>
  <c r="G40" i="14"/>
  <c r="J34" i="14"/>
  <c r="J33" i="14"/>
  <c r="J32" i="14"/>
  <c r="I41" i="14"/>
  <c r="I40" i="14"/>
  <c r="I39" i="14"/>
  <c r="E43" i="14"/>
  <c r="E42" i="14"/>
  <c r="E41" i="14"/>
  <c r="E44" i="14"/>
  <c r="H32" i="14"/>
  <c r="H34" i="14"/>
  <c r="H33" i="14"/>
  <c r="E34" i="14"/>
  <c r="E33" i="14"/>
  <c r="E32" i="14"/>
  <c r="G34" i="10"/>
  <c r="G33" i="10"/>
  <c r="G32" i="10"/>
  <c r="G35" i="10"/>
  <c r="I42" i="9"/>
  <c r="I43" i="9"/>
  <c r="I44" i="9"/>
  <c r="I35" i="8"/>
  <c r="I32" i="8"/>
  <c r="I33" i="8"/>
  <c r="F43" i="8"/>
  <c r="F42" i="8"/>
  <c r="F44" i="8"/>
  <c r="F33" i="10"/>
  <c r="F32" i="10"/>
  <c r="F34" i="10"/>
  <c r="H139" i="13"/>
  <c r="H138" i="13"/>
  <c r="H137" i="13"/>
  <c r="H136" i="13"/>
  <c r="H41" i="13" s="1"/>
  <c r="H135" i="13"/>
  <c r="H40" i="13" s="1"/>
  <c r="H134" i="13"/>
  <c r="H39" i="13" s="1"/>
  <c r="I139" i="13"/>
  <c r="I138" i="13"/>
  <c r="I137" i="13"/>
  <c r="I136" i="13"/>
  <c r="I135" i="13"/>
  <c r="I134" i="13"/>
  <c r="F130" i="13"/>
  <c r="F129" i="13"/>
  <c r="F34" i="13" s="1"/>
  <c r="F128" i="13"/>
  <c r="F33" i="13" s="1"/>
  <c r="F127" i="13"/>
  <c r="F32" i="13" s="1"/>
  <c r="F133" i="13"/>
  <c r="F132" i="13"/>
  <c r="F131" i="13"/>
  <c r="G131" i="13"/>
  <c r="G36" i="13" s="1"/>
  <c r="G130" i="13"/>
  <c r="G35" i="13" s="1"/>
  <c r="G129" i="13"/>
  <c r="G34" i="13" s="1"/>
  <c r="G128" i="13"/>
  <c r="G33" i="13" s="1"/>
  <c r="G127" i="13"/>
  <c r="G32" i="13" s="1"/>
  <c r="G133" i="13"/>
  <c r="G38" i="13" s="1"/>
  <c r="G132" i="13"/>
  <c r="G37" i="13" s="1"/>
  <c r="J134" i="13"/>
  <c r="J139" i="13"/>
  <c r="J138" i="13"/>
  <c r="J137" i="13"/>
  <c r="J136" i="13"/>
  <c r="J135" i="13"/>
  <c r="E129" i="13"/>
  <c r="E34" i="13" s="1"/>
  <c r="E128" i="13"/>
  <c r="E33" i="13" s="1"/>
  <c r="E127" i="13"/>
  <c r="E32" i="13" s="1"/>
  <c r="E133" i="13"/>
  <c r="E132" i="13"/>
  <c r="E131" i="13"/>
  <c r="E130" i="13"/>
  <c r="E137" i="13"/>
  <c r="E136" i="13"/>
  <c r="E135" i="13"/>
  <c r="E134" i="13"/>
  <c r="E139" i="13"/>
  <c r="E138" i="13"/>
  <c r="H132" i="13"/>
  <c r="H37" i="13" s="1"/>
  <c r="H131" i="13"/>
  <c r="H36" i="13" s="1"/>
  <c r="H130" i="13"/>
  <c r="H35" i="13" s="1"/>
  <c r="H129" i="13"/>
  <c r="H34" i="13" s="1"/>
  <c r="H128" i="13"/>
  <c r="H33" i="13" s="1"/>
  <c r="H127" i="13"/>
  <c r="H32" i="13" s="1"/>
  <c r="H133" i="13"/>
  <c r="H38" i="13" s="1"/>
  <c r="G139" i="13"/>
  <c r="G138" i="13"/>
  <c r="G137" i="13"/>
  <c r="G136" i="13"/>
  <c r="G41" i="13" s="1"/>
  <c r="G135" i="13"/>
  <c r="G40" i="13" s="1"/>
  <c r="G134" i="13"/>
  <c r="G39" i="13" s="1"/>
  <c r="J133" i="13"/>
  <c r="J132" i="13"/>
  <c r="J131" i="13"/>
  <c r="J130" i="13"/>
  <c r="J129" i="13"/>
  <c r="J34" i="13" s="1"/>
  <c r="J128" i="13"/>
  <c r="J33" i="13" s="1"/>
  <c r="J127" i="13"/>
  <c r="J32" i="13" s="1"/>
  <c r="I41" i="10"/>
  <c r="I39" i="10"/>
  <c r="I40" i="10"/>
  <c r="I33" i="9"/>
  <c r="I32" i="9"/>
  <c r="I34" i="9"/>
  <c r="F40" i="9"/>
  <c r="F41" i="9"/>
  <c r="F39" i="9"/>
  <c r="F34" i="8"/>
  <c r="F32" i="8"/>
  <c r="H34" i="12"/>
  <c r="H33" i="12"/>
  <c r="H32" i="12"/>
  <c r="J34" i="10"/>
  <c r="J32" i="10"/>
  <c r="J33" i="10"/>
  <c r="G39" i="10"/>
  <c r="G33" i="9"/>
  <c r="G34" i="9"/>
  <c r="G32" i="9"/>
  <c r="I41" i="8"/>
  <c r="F32" i="12"/>
  <c r="F34" i="12"/>
  <c r="F33" i="12"/>
  <c r="G44" i="12"/>
  <c r="G43" i="12"/>
  <c r="G42" i="12"/>
  <c r="J36" i="12"/>
  <c r="J35" i="12"/>
  <c r="J34" i="12"/>
  <c r="J33" i="12"/>
  <c r="J32" i="12"/>
  <c r="J38" i="12"/>
  <c r="J37" i="12"/>
  <c r="K41" i="12"/>
  <c r="K40" i="12"/>
  <c r="K39" i="12"/>
  <c r="J41" i="12"/>
  <c r="J40" i="12"/>
  <c r="J39" i="12"/>
  <c r="E34" i="12"/>
  <c r="E33" i="12"/>
  <c r="E32" i="12"/>
  <c r="G33" i="12"/>
  <c r="G32" i="12"/>
  <c r="G34" i="12"/>
  <c r="I36" i="10"/>
  <c r="I35" i="10"/>
  <c r="I34" i="10"/>
  <c r="I33" i="10"/>
  <c r="I38" i="10"/>
  <c r="I32" i="10"/>
  <c r="I37" i="10"/>
  <c r="F38" i="9"/>
  <c r="F37" i="9"/>
  <c r="F36" i="9"/>
  <c r="F35" i="9"/>
  <c r="F34" i="9"/>
  <c r="F32" i="9"/>
  <c r="F33" i="9"/>
  <c r="K32" i="8"/>
  <c r="K34" i="8"/>
  <c r="F132" i="6"/>
  <c r="F131" i="6"/>
  <c r="F130" i="6"/>
  <c r="F129" i="6"/>
  <c r="F34" i="6" s="1"/>
  <c r="F133" i="6"/>
  <c r="F127" i="6"/>
  <c r="F32" i="6" s="1"/>
  <c r="F128" i="6"/>
  <c r="F33" i="6" s="1"/>
  <c r="J136" i="6"/>
  <c r="J41" i="6" s="1"/>
  <c r="J135" i="6"/>
  <c r="J40" i="6" s="1"/>
  <c r="J134" i="6"/>
  <c r="J39" i="6" s="1"/>
  <c r="J137" i="6"/>
  <c r="J138" i="6"/>
  <c r="J139" i="6"/>
  <c r="K42" i="11"/>
  <c r="K44" i="11"/>
  <c r="K43" i="11"/>
  <c r="F32" i="7"/>
  <c r="F34" i="7"/>
  <c r="F33" i="7"/>
  <c r="H134" i="6"/>
  <c r="H139" i="6"/>
  <c r="H135" i="6"/>
  <c r="H138" i="6"/>
  <c r="H136" i="6"/>
  <c r="H137" i="6"/>
  <c r="H131" i="5"/>
  <c r="H130" i="5"/>
  <c r="H129" i="5"/>
  <c r="H34" i="5" s="1"/>
  <c r="H128" i="5"/>
  <c r="H33" i="5" s="1"/>
  <c r="H132" i="5"/>
  <c r="H133" i="5"/>
  <c r="H127" i="5"/>
  <c r="H32" i="5" s="1"/>
  <c r="E136" i="5"/>
  <c r="E41" i="5" s="1"/>
  <c r="E135" i="5"/>
  <c r="E40" i="5" s="1"/>
  <c r="E134" i="5"/>
  <c r="E39" i="5" s="1"/>
  <c r="E137" i="5"/>
  <c r="E42" i="5" s="1"/>
  <c r="E138" i="5"/>
  <c r="E43" i="5" s="1"/>
  <c r="E139" i="5"/>
  <c r="E44" i="5" s="1"/>
  <c r="J128" i="6"/>
  <c r="J33" i="6" s="1"/>
  <c r="J127" i="6"/>
  <c r="J32" i="6" s="1"/>
  <c r="J133" i="6"/>
  <c r="J38" i="6" s="1"/>
  <c r="J130" i="6"/>
  <c r="J35" i="6" s="1"/>
  <c r="J131" i="6"/>
  <c r="J36" i="6" s="1"/>
  <c r="J129" i="6"/>
  <c r="J34" i="6" s="1"/>
  <c r="J132" i="6"/>
  <c r="J37" i="6" s="1"/>
  <c r="G139" i="6"/>
  <c r="G138" i="6"/>
  <c r="G135" i="6"/>
  <c r="G136" i="6"/>
  <c r="G134" i="6"/>
  <c r="G137" i="6"/>
  <c r="H32" i="11"/>
  <c r="H33" i="11"/>
  <c r="H34" i="11"/>
  <c r="E41" i="11"/>
  <c r="E40" i="11"/>
  <c r="E39" i="11"/>
  <c r="I127" i="6"/>
  <c r="I32" i="6" s="1"/>
  <c r="I133" i="6"/>
  <c r="I132" i="6"/>
  <c r="I128" i="6"/>
  <c r="I33" i="6" s="1"/>
  <c r="I131" i="6"/>
  <c r="I129" i="6"/>
  <c r="I34" i="6" s="1"/>
  <c r="I130" i="6"/>
  <c r="F139" i="6"/>
  <c r="F138" i="6"/>
  <c r="F137" i="6"/>
  <c r="F136" i="6"/>
  <c r="F134" i="6"/>
  <c r="F135" i="6"/>
  <c r="F129" i="5"/>
  <c r="F34" i="5" s="1"/>
  <c r="F128" i="5"/>
  <c r="F33" i="5" s="1"/>
  <c r="F127" i="5"/>
  <c r="F32" i="5" s="1"/>
  <c r="F130" i="5"/>
  <c r="F35" i="5" s="1"/>
  <c r="F133" i="5"/>
  <c r="F38" i="5" s="1"/>
  <c r="F131" i="5"/>
  <c r="F36" i="5" s="1"/>
  <c r="F132" i="5"/>
  <c r="F37" i="5" s="1"/>
  <c r="K134" i="5"/>
  <c r="K139" i="5"/>
  <c r="K136" i="5"/>
  <c r="K137" i="5"/>
  <c r="K135" i="5"/>
  <c r="K138" i="5"/>
  <c r="F36" i="11"/>
  <c r="F35" i="11"/>
  <c r="F34" i="11"/>
  <c r="F33" i="11"/>
  <c r="F37" i="11"/>
  <c r="F32" i="11"/>
  <c r="F38" i="11"/>
  <c r="J39" i="11"/>
  <c r="J44" i="11"/>
  <c r="J43" i="11"/>
  <c r="J42" i="11"/>
  <c r="E35" i="11"/>
  <c r="E34" i="11"/>
  <c r="E33" i="11"/>
  <c r="E32" i="11"/>
  <c r="E37" i="11"/>
  <c r="E36" i="11"/>
  <c r="E38" i="11"/>
  <c r="G34" i="11"/>
  <c r="G33" i="11"/>
  <c r="G32" i="11"/>
  <c r="F41" i="11"/>
  <c r="F40" i="11"/>
  <c r="F39" i="11"/>
  <c r="I32" i="11"/>
  <c r="I33" i="11"/>
  <c r="I34" i="11"/>
  <c r="J32" i="11"/>
  <c r="J34" i="11"/>
  <c r="J33" i="11"/>
  <c r="I41" i="4"/>
  <c r="I40" i="4"/>
  <c r="I39" i="4"/>
  <c r="F32" i="4"/>
  <c r="F33" i="4"/>
  <c r="E32" i="4"/>
  <c r="E33" i="4"/>
  <c r="E34" i="4"/>
  <c r="G32" i="4"/>
  <c r="G34" i="4"/>
  <c r="G33" i="4"/>
  <c r="E44" i="4"/>
  <c r="E42" i="4"/>
  <c r="H33" i="4"/>
  <c r="H32" i="4"/>
  <c r="H34" i="4"/>
  <c r="I34" i="4"/>
  <c r="I33" i="4"/>
  <c r="I32" i="4"/>
  <c r="I36" i="4"/>
  <c r="I35" i="4"/>
  <c r="I38" i="4"/>
  <c r="J34" i="4"/>
  <c r="J33" i="4"/>
  <c r="J32" i="4"/>
  <c r="K33" i="4"/>
  <c r="K32" i="4"/>
  <c r="G34" i="2"/>
  <c r="G33" i="2"/>
  <c r="G32" i="2"/>
  <c r="H34" i="2"/>
  <c r="H32" i="2"/>
  <c r="J34" i="2"/>
  <c r="J33" i="2"/>
  <c r="J32" i="2"/>
  <c r="J44" i="2"/>
  <c r="J43" i="2"/>
  <c r="J42" i="2"/>
  <c r="K44" i="2"/>
  <c r="K43" i="2"/>
  <c r="K42" i="2"/>
  <c r="F41" i="2"/>
  <c r="F40" i="2"/>
  <c r="F39" i="2"/>
  <c r="I36" i="2"/>
  <c r="I35" i="2"/>
  <c r="I34" i="2"/>
  <c r="I32" i="2"/>
  <c r="I38" i="2"/>
  <c r="I37" i="2"/>
  <c r="H44" i="2"/>
  <c r="K33" i="2"/>
  <c r="K32" i="2"/>
  <c r="I41" i="2"/>
  <c r="I40" i="2"/>
  <c r="I39" i="2"/>
  <c r="F33" i="2"/>
  <c r="F32" i="2"/>
  <c r="F38" i="2"/>
  <c r="F37" i="2"/>
  <c r="F36" i="2"/>
  <c r="F34" i="2"/>
  <c r="H32" i="23"/>
  <c r="H38" i="23"/>
  <c r="H37" i="23"/>
  <c r="H36" i="23"/>
  <c r="H35" i="23"/>
  <c r="H34" i="23"/>
  <c r="H33" i="23"/>
  <c r="H40" i="23"/>
  <c r="H39" i="23"/>
  <c r="H44" i="23"/>
  <c r="H43" i="23"/>
  <c r="H42" i="23"/>
  <c r="H41" i="23"/>
  <c r="J33" i="20"/>
  <c r="J32" i="20"/>
  <c r="J34" i="20"/>
  <c r="F44" i="23"/>
  <c r="F43" i="23"/>
  <c r="F42" i="23"/>
  <c r="F41" i="23"/>
  <c r="F40" i="23"/>
  <c r="F39" i="23"/>
  <c r="H42" i="21"/>
  <c r="F138" i="22"/>
  <c r="F137" i="22"/>
  <c r="F136" i="22"/>
  <c r="F135" i="22"/>
  <c r="F134" i="22"/>
  <c r="F139" i="22"/>
  <c r="H34" i="19"/>
  <c r="H32" i="19"/>
  <c r="H33" i="19"/>
  <c r="I37" i="19"/>
  <c r="I36" i="19"/>
  <c r="I35" i="19"/>
  <c r="I33" i="19"/>
  <c r="I32" i="19"/>
  <c r="I38" i="19"/>
  <c r="I34" i="19"/>
  <c r="I41" i="19"/>
  <c r="I40" i="19"/>
  <c r="I39" i="19"/>
  <c r="F34" i="19"/>
  <c r="F33" i="19"/>
  <c r="F32" i="19"/>
  <c r="F38" i="19"/>
  <c r="F37" i="19"/>
  <c r="F35" i="19"/>
  <c r="F36" i="19"/>
  <c r="G34" i="19"/>
  <c r="G33" i="19"/>
  <c r="G32" i="19"/>
  <c r="F39" i="18"/>
  <c r="F40" i="18"/>
  <c r="F41" i="18"/>
  <c r="I34" i="18"/>
  <c r="I33" i="18"/>
  <c r="I32" i="18"/>
  <c r="H33" i="18"/>
  <c r="H32" i="18"/>
  <c r="H34" i="18"/>
  <c r="H34" i="17"/>
  <c r="H33" i="17"/>
  <c r="H32" i="17"/>
  <c r="I39" i="17"/>
  <c r="I40" i="17"/>
  <c r="I41" i="17"/>
  <c r="G37" i="17"/>
  <c r="G36" i="17"/>
  <c r="G35" i="17"/>
  <c r="G33" i="17"/>
  <c r="G32" i="17"/>
  <c r="G34" i="17"/>
  <c r="G38" i="17"/>
  <c r="H44" i="17"/>
  <c r="H42" i="17"/>
  <c r="H43" i="17"/>
  <c r="E34" i="18"/>
  <c r="E33" i="18"/>
  <c r="E32" i="18"/>
  <c r="G137" i="16"/>
  <c r="G136" i="16"/>
  <c r="G41" i="16" s="1"/>
  <c r="G135" i="16"/>
  <c r="G40" i="16" s="1"/>
  <c r="G138" i="16"/>
  <c r="G139" i="16"/>
  <c r="G134" i="16"/>
  <c r="G39" i="16" s="1"/>
  <c r="I139" i="16"/>
  <c r="I138" i="16"/>
  <c r="I137" i="16"/>
  <c r="I135" i="16"/>
  <c r="I40" i="16" s="1"/>
  <c r="I134" i="16"/>
  <c r="I39" i="16" s="1"/>
  <c r="I136" i="16"/>
  <c r="I41" i="16" s="1"/>
  <c r="H138" i="16"/>
  <c r="H137" i="16"/>
  <c r="H136" i="16"/>
  <c r="H134" i="16"/>
  <c r="H135" i="16"/>
  <c r="H139" i="16"/>
  <c r="E127" i="16"/>
  <c r="E32" i="16" s="1"/>
  <c r="E133" i="16"/>
  <c r="E131" i="16"/>
  <c r="E130" i="16"/>
  <c r="E128" i="16"/>
  <c r="E33" i="16" s="1"/>
  <c r="E129" i="16"/>
  <c r="E34" i="16" s="1"/>
  <c r="E132" i="16"/>
  <c r="K34" i="16"/>
  <c r="K33" i="16"/>
  <c r="K32" i="16"/>
  <c r="J132" i="16"/>
  <c r="J37" i="16" s="1"/>
  <c r="J131" i="16"/>
  <c r="J36" i="16" s="1"/>
  <c r="J130" i="16"/>
  <c r="J35" i="16" s="1"/>
  <c r="J128" i="16"/>
  <c r="J33" i="16" s="1"/>
  <c r="J127" i="16"/>
  <c r="J32" i="16" s="1"/>
  <c r="J129" i="16"/>
  <c r="J34" i="16" s="1"/>
  <c r="J133" i="16"/>
  <c r="J38" i="16" s="1"/>
  <c r="E43" i="8"/>
  <c r="H34" i="8"/>
  <c r="H33" i="8"/>
  <c r="H32" i="8"/>
  <c r="E44" i="10"/>
  <c r="E42" i="10"/>
  <c r="E43" i="10"/>
  <c r="H35" i="10"/>
  <c r="H34" i="10"/>
  <c r="H33" i="10"/>
  <c r="H32" i="10"/>
  <c r="H36" i="10"/>
  <c r="H37" i="10"/>
  <c r="H38" i="10"/>
  <c r="F138" i="13"/>
  <c r="F137" i="13"/>
  <c r="F136" i="13"/>
  <c r="F135" i="13"/>
  <c r="F134" i="13"/>
  <c r="F139" i="13"/>
  <c r="H32" i="9"/>
  <c r="H33" i="9"/>
  <c r="H34" i="9"/>
  <c r="E34" i="9"/>
  <c r="E32" i="9"/>
  <c r="E33" i="9"/>
  <c r="J34" i="9"/>
  <c r="J33" i="9"/>
  <c r="J32" i="9"/>
  <c r="E139" i="6"/>
  <c r="E138" i="6"/>
  <c r="E137" i="6"/>
  <c r="E136" i="6"/>
  <c r="E41" i="6" s="1"/>
  <c r="E134" i="6"/>
  <c r="E39" i="6" s="1"/>
  <c r="E135" i="6"/>
  <c r="E40" i="6" s="1"/>
  <c r="G138" i="5"/>
  <c r="G43" i="5" s="1"/>
  <c r="G137" i="5"/>
  <c r="G42" i="5" s="1"/>
  <c r="G136" i="5"/>
  <c r="G135" i="5"/>
  <c r="G139" i="5"/>
  <c r="G44" i="5" s="1"/>
  <c r="G134" i="5"/>
  <c r="G130" i="5"/>
  <c r="G129" i="5"/>
  <c r="G34" i="5" s="1"/>
  <c r="G128" i="5"/>
  <c r="G33" i="5" s="1"/>
  <c r="G127" i="5"/>
  <c r="G32" i="5" s="1"/>
  <c r="G132" i="5"/>
  <c r="G133" i="5"/>
  <c r="G131" i="5"/>
  <c r="I139" i="5"/>
  <c r="I44" i="5" s="1"/>
  <c r="I138" i="5"/>
  <c r="I43" i="5" s="1"/>
  <c r="I137" i="5"/>
  <c r="I42" i="5" s="1"/>
  <c r="I134" i="5"/>
  <c r="I39" i="5" s="1"/>
  <c r="I135" i="5"/>
  <c r="I40" i="5" s="1"/>
  <c r="I136" i="5"/>
  <c r="I41" i="5" s="1"/>
  <c r="I132" i="5"/>
  <c r="I37" i="5" s="1"/>
  <c r="I131" i="5"/>
  <c r="I36" i="5" s="1"/>
  <c r="I130" i="5"/>
  <c r="I35" i="5" s="1"/>
  <c r="I129" i="5"/>
  <c r="I34" i="5" s="1"/>
  <c r="I128" i="5"/>
  <c r="I33" i="5" s="1"/>
  <c r="I133" i="5"/>
  <c r="I38" i="5" s="1"/>
  <c r="I127" i="5"/>
  <c r="I32" i="5" s="1"/>
  <c r="J139" i="5"/>
  <c r="J44" i="5" s="1"/>
  <c r="J138" i="5"/>
  <c r="J43" i="5" s="1"/>
  <c r="J134" i="5"/>
  <c r="J137" i="5"/>
  <c r="J42" i="5" s="1"/>
  <c r="J135" i="5"/>
  <c r="J136" i="5"/>
  <c r="J133" i="5"/>
  <c r="J38" i="5" s="1"/>
  <c r="J132" i="5"/>
  <c r="J37" i="5" s="1"/>
  <c r="J131" i="5"/>
  <c r="J36" i="5" s="1"/>
  <c r="J130" i="5"/>
  <c r="J35" i="5" s="1"/>
  <c r="J32" i="5"/>
  <c r="J128" i="5"/>
  <c r="J33" i="5" s="1"/>
  <c r="J129" i="5"/>
  <c r="J34" i="5" s="1"/>
  <c r="H139" i="5"/>
  <c r="H44" i="5" s="1"/>
  <c r="H138" i="5"/>
  <c r="H43" i="5" s="1"/>
  <c r="H137" i="5"/>
  <c r="H42" i="5" s="1"/>
  <c r="H136" i="5"/>
  <c r="H135" i="5"/>
  <c r="H134" i="5"/>
  <c r="K133" i="5"/>
  <c r="K132" i="5"/>
  <c r="K131" i="5"/>
  <c r="K127" i="5"/>
  <c r="K32" i="5" s="1"/>
  <c r="K130" i="5"/>
  <c r="K128" i="5"/>
  <c r="K33" i="5" s="1"/>
  <c r="K129" i="5"/>
  <c r="K34" i="5" s="1"/>
  <c r="G133" i="6"/>
  <c r="G132" i="6"/>
  <c r="G131" i="6"/>
  <c r="G130" i="6"/>
  <c r="G129" i="6"/>
  <c r="G34" i="6" s="1"/>
  <c r="G127" i="6"/>
  <c r="G32" i="6" s="1"/>
  <c r="G128" i="6"/>
  <c r="G33" i="6" s="1"/>
  <c r="H133" i="6"/>
  <c r="H132" i="6"/>
  <c r="H131" i="6"/>
  <c r="H128" i="6"/>
  <c r="H33" i="6" s="1"/>
  <c r="H129" i="6"/>
  <c r="H34" i="6" s="1"/>
  <c r="H127" i="6"/>
  <c r="H32" i="6" s="1"/>
  <c r="H130" i="6"/>
  <c r="I135" i="6"/>
  <c r="I134" i="6"/>
  <c r="I137" i="6"/>
  <c r="I42" i="6" s="1"/>
  <c r="I138" i="6"/>
  <c r="I43" i="6" s="1"/>
  <c r="I136" i="6"/>
  <c r="I139" i="6"/>
  <c r="I44" i="6" s="1"/>
  <c r="E39" i="7"/>
  <c r="E41" i="7"/>
  <c r="E40" i="7"/>
  <c r="G41" i="7"/>
  <c r="G40" i="7"/>
  <c r="G39" i="7"/>
  <c r="E38" i="7"/>
  <c r="E37" i="7"/>
  <c r="E36" i="7"/>
  <c r="E32" i="7"/>
  <c r="E35" i="7"/>
  <c r="E33" i="7"/>
  <c r="E34" i="7"/>
  <c r="H34" i="7"/>
  <c r="H33" i="7"/>
  <c r="H32" i="7"/>
  <c r="J44" i="7"/>
  <c r="J43" i="7"/>
  <c r="J42" i="7"/>
  <c r="I34" i="7"/>
  <c r="I33" i="7"/>
  <c r="I32" i="7"/>
  <c r="I43" i="7"/>
  <c r="I42" i="7"/>
  <c r="I44" i="7"/>
  <c r="K34" i="7"/>
  <c r="K32" i="7"/>
  <c r="K33" i="7"/>
  <c r="G33" i="7"/>
  <c r="G32" i="7"/>
  <c r="G38" i="7"/>
  <c r="G34" i="7"/>
  <c r="G37" i="7"/>
  <c r="G35" i="7"/>
  <c r="G36" i="7"/>
  <c r="E44" i="23"/>
  <c r="E43" i="23"/>
  <c r="E42" i="23"/>
  <c r="E41" i="23"/>
  <c r="E40" i="23"/>
  <c r="E39" i="23"/>
  <c r="F130" i="22"/>
  <c r="F129" i="22"/>
  <c r="F34" i="22" s="1"/>
  <c r="F128" i="22"/>
  <c r="F33" i="22" s="1"/>
  <c r="F127" i="22"/>
  <c r="F32" i="22" s="1"/>
  <c r="F133" i="22"/>
  <c r="F132" i="22"/>
  <c r="F131" i="22"/>
  <c r="F36" i="22" s="1"/>
  <c r="G32" i="18"/>
  <c r="G33" i="18"/>
  <c r="G34" i="18"/>
  <c r="F41" i="19"/>
  <c r="F40" i="19"/>
  <c r="F39" i="19"/>
  <c r="E36" i="20"/>
  <c r="E35" i="20"/>
  <c r="E34" i="20"/>
  <c r="E32" i="20"/>
  <c r="E37" i="20"/>
  <c r="E38" i="20"/>
  <c r="E33" i="20"/>
  <c r="H39" i="20"/>
  <c r="H40" i="20"/>
  <c r="H41" i="20"/>
  <c r="K42" i="20"/>
  <c r="K43" i="20"/>
  <c r="K44" i="20"/>
  <c r="E43" i="17"/>
  <c r="E42" i="17"/>
  <c r="E41" i="17"/>
  <c r="E39" i="17"/>
  <c r="E40" i="17"/>
  <c r="E44" i="17"/>
  <c r="F34" i="17"/>
  <c r="F32" i="17"/>
  <c r="F33" i="17"/>
  <c r="I38" i="17"/>
  <c r="I37" i="17"/>
  <c r="I35" i="17"/>
  <c r="I34" i="17"/>
  <c r="I33" i="17"/>
  <c r="I36" i="17"/>
  <c r="I32" i="17"/>
  <c r="H130" i="16"/>
  <c r="H129" i="16"/>
  <c r="H34" i="16" s="1"/>
  <c r="H128" i="16"/>
  <c r="H33" i="16" s="1"/>
  <c r="H133" i="16"/>
  <c r="H132" i="16"/>
  <c r="H127" i="16"/>
  <c r="H32" i="16" s="1"/>
  <c r="H131" i="16"/>
  <c r="J38" i="8"/>
  <c r="J37" i="8"/>
  <c r="J36" i="8"/>
  <c r="J32" i="8"/>
  <c r="J35" i="8"/>
  <c r="J33" i="8"/>
  <c r="J34" i="8"/>
  <c r="E32" i="2"/>
  <c r="E34" i="2"/>
  <c r="E33" i="2"/>
  <c r="I133" i="13"/>
  <c r="I132" i="13"/>
  <c r="I131" i="13"/>
  <c r="I130" i="13"/>
  <c r="I129" i="13"/>
  <c r="I34" i="13" s="1"/>
  <c r="I128" i="13"/>
  <c r="I33" i="13" s="1"/>
  <c r="I127" i="13"/>
  <c r="I32" i="13" s="1"/>
  <c r="E32" i="10"/>
  <c r="E34" i="10"/>
  <c r="E33" i="10"/>
  <c r="K34" i="9"/>
  <c r="K33" i="9"/>
  <c r="K32" i="9"/>
  <c r="G44" i="23"/>
  <c r="G43" i="23"/>
  <c r="G42" i="23"/>
  <c r="F128" i="16"/>
  <c r="F33" i="16" s="1"/>
  <c r="F127" i="16"/>
  <c r="F32" i="16" s="1"/>
  <c r="F132" i="16"/>
  <c r="F37" i="16" s="1"/>
  <c r="F131" i="16"/>
  <c r="F36" i="16" s="1"/>
  <c r="F129" i="16"/>
  <c r="F34" i="16" s="1"/>
  <c r="F130" i="16"/>
  <c r="F35" i="16" s="1"/>
  <c r="F133" i="16"/>
  <c r="F38" i="16" s="1"/>
  <c r="I34" i="12"/>
  <c r="I33" i="12"/>
  <c r="I32" i="12"/>
  <c r="F44" i="12"/>
  <c r="F43" i="12"/>
  <c r="F42" i="12"/>
  <c r="G33" i="8"/>
  <c r="G32" i="8"/>
  <c r="J32" i="15"/>
  <c r="J34" i="15"/>
  <c r="J33" i="15"/>
  <c r="E34" i="8"/>
  <c r="E32" i="8"/>
  <c r="F137" i="5"/>
  <c r="F42" i="5" s="1"/>
  <c r="F136" i="5"/>
  <c r="F41" i="5" s="1"/>
  <c r="F135" i="5"/>
  <c r="F40" i="5" s="1"/>
  <c r="F134" i="5"/>
  <c r="F39" i="5" s="1"/>
  <c r="F139" i="5"/>
  <c r="F44" i="5" s="1"/>
  <c r="F138" i="5"/>
  <c r="F43" i="5" s="1"/>
  <c r="E128" i="5"/>
  <c r="E33" i="5" s="1"/>
  <c r="E127" i="5"/>
  <c r="E32" i="5" s="1"/>
  <c r="E133" i="5"/>
  <c r="E38" i="5" s="1"/>
  <c r="E130" i="5"/>
  <c r="E35" i="5" s="1"/>
  <c r="E131" i="5"/>
  <c r="E36" i="5" s="1"/>
  <c r="E129" i="5"/>
  <c r="E34" i="5" s="1"/>
  <c r="E132" i="5"/>
  <c r="E37" i="5" s="1"/>
  <c r="F38" i="18"/>
  <c r="F37" i="18"/>
  <c r="F35" i="18"/>
  <c r="F34" i="18"/>
  <c r="F33" i="18"/>
  <c r="F36" i="18"/>
  <c r="F32" i="18"/>
  <c r="H41" i="10"/>
  <c r="H40" i="10"/>
  <c r="H39" i="10"/>
  <c r="J34" i="7"/>
  <c r="J33" i="7"/>
  <c r="J32" i="7"/>
  <c r="J39" i="8"/>
  <c r="J40" i="8"/>
  <c r="F33" i="15"/>
  <c r="F32" i="15"/>
  <c r="F34" i="15"/>
  <c r="R32" i="9"/>
  <c r="R34" i="9"/>
  <c r="AF34" i="9"/>
  <c r="R33" i="9"/>
  <c r="AF33" i="9"/>
  <c r="D32" i="21"/>
  <c r="D127" i="6"/>
  <c r="D32" i="6" s="1"/>
  <c r="D32" i="9"/>
  <c r="D32" i="14"/>
  <c r="D32" i="17"/>
  <c r="D32" i="4"/>
  <c r="D127" i="22"/>
  <c r="D32" i="22" s="1"/>
  <c r="D32" i="10"/>
  <c r="D32" i="12"/>
  <c r="D32" i="7"/>
  <c r="D32" i="18"/>
  <c r="AC32" i="16"/>
  <c r="AC34" i="16"/>
  <c r="S36" i="16"/>
  <c r="X32" i="7"/>
  <c r="Z34" i="7"/>
  <c r="H109" i="1"/>
  <c r="H32" i="1" s="1"/>
  <c r="D32" i="20"/>
  <c r="D32" i="15"/>
  <c r="D32" i="11"/>
  <c r="D32" i="8"/>
  <c r="D32" i="19"/>
  <c r="D127" i="13"/>
  <c r="D32" i="13" s="1"/>
  <c r="D127" i="16"/>
  <c r="D32" i="16" s="1"/>
  <c r="D32" i="23"/>
  <c r="C113" i="1"/>
  <c r="C36" i="1" s="1"/>
  <c r="R118" i="1"/>
  <c r="R41" i="1" s="1"/>
  <c r="AH33" i="5"/>
  <c r="BH34" i="6"/>
  <c r="AI121" i="1"/>
  <c r="AI44" i="1" s="1"/>
  <c r="AI114" i="1"/>
  <c r="AI37" i="1" s="1"/>
  <c r="AI115" i="1"/>
  <c r="AI38" i="1" s="1"/>
  <c r="AI111" i="1"/>
  <c r="AI34" i="1" s="1"/>
  <c r="Q116" i="1"/>
  <c r="Q39" i="1" s="1"/>
  <c r="Q121" i="1"/>
  <c r="Q44" i="1" s="1"/>
  <c r="AA110" i="1"/>
  <c r="AA33" i="1" s="1"/>
  <c r="AG112" i="1"/>
  <c r="AG35" i="1" s="1"/>
  <c r="AP115" i="1"/>
  <c r="AP38" i="1" s="1"/>
  <c r="AY118" i="1"/>
  <c r="AY41" i="1" s="1"/>
  <c r="BE120" i="1"/>
  <c r="BE43" i="1" s="1"/>
  <c r="Q112" i="1"/>
  <c r="Q35" i="1" s="1"/>
  <c r="T32" i="16"/>
  <c r="AI113" i="1"/>
  <c r="AI36" i="1" s="1"/>
  <c r="AW114" i="1"/>
  <c r="AW37" i="1" s="1"/>
  <c r="S114" i="1"/>
  <c r="S37" i="1" s="1"/>
  <c r="G118" i="1"/>
  <c r="G41" i="1" s="1"/>
  <c r="BL35" i="6"/>
  <c r="R114" i="1"/>
  <c r="R37" i="1" s="1"/>
  <c r="F119" i="1"/>
  <c r="F42" i="1" s="1"/>
  <c r="AA121" i="1"/>
  <c r="AA44" i="1" s="1"/>
  <c r="Q117" i="1"/>
  <c r="Q40" i="1" s="1"/>
  <c r="AW109" i="1"/>
  <c r="AW32" i="1" s="1"/>
  <c r="AW113" i="1"/>
  <c r="AW36" i="1" s="1"/>
  <c r="F120" i="1"/>
  <c r="F43" i="1" s="1"/>
  <c r="S110" i="1"/>
  <c r="S33" i="1" s="1"/>
  <c r="AW120" i="1"/>
  <c r="AW43" i="1" s="1"/>
  <c r="P33" i="9"/>
  <c r="AH119" i="1"/>
  <c r="AH42" i="1" s="1"/>
  <c r="H121" i="1"/>
  <c r="H44" i="1" s="1"/>
  <c r="AW115" i="1"/>
  <c r="AW38" i="1" s="1"/>
  <c r="H118" i="1"/>
  <c r="H41" i="1" s="1"/>
  <c r="G116" i="1"/>
  <c r="G39" i="1" s="1"/>
  <c r="S119" i="1"/>
  <c r="S42" i="1" s="1"/>
  <c r="AI120" i="1"/>
  <c r="AI43" i="1" s="1"/>
  <c r="AI118" i="1"/>
  <c r="AI41" i="1" s="1"/>
  <c r="G121" i="1"/>
  <c r="G44" i="1" s="1"/>
  <c r="G117" i="1"/>
  <c r="G40" i="1" s="1"/>
  <c r="M34" i="7"/>
  <c r="AH34" i="5"/>
  <c r="BE109" i="1"/>
  <c r="BE32" i="1" s="1"/>
  <c r="H117" i="1"/>
  <c r="H40" i="1" s="1"/>
  <c r="AN32" i="6"/>
  <c r="P34" i="9"/>
  <c r="Q110" i="1"/>
  <c r="Q33" i="1" s="1"/>
  <c r="BL34" i="6"/>
  <c r="BL36" i="6"/>
  <c r="AA111" i="1"/>
  <c r="AA34" i="1" s="1"/>
  <c r="AG113" i="1"/>
  <c r="AG36" i="1" s="1"/>
  <c r="AA118" i="1"/>
  <c r="AA41" i="1" s="1"/>
  <c r="AG120" i="1"/>
  <c r="AG43" i="1" s="1"/>
  <c r="R117" i="1"/>
  <c r="R40" i="1" s="1"/>
  <c r="P33" i="7"/>
  <c r="K112" i="1"/>
  <c r="K35" i="1" s="1"/>
  <c r="Y113" i="1"/>
  <c r="Y36" i="1" s="1"/>
  <c r="Y120" i="1"/>
  <c r="Y43" i="1" s="1"/>
  <c r="Y109" i="1"/>
  <c r="Y32" i="1" s="1"/>
  <c r="Y116" i="1"/>
  <c r="Y39" i="1" s="1"/>
  <c r="U34" i="9"/>
  <c r="AI34" i="5"/>
  <c r="U34" i="5"/>
  <c r="Y119" i="1"/>
  <c r="Y42" i="1" s="1"/>
  <c r="X33" i="8"/>
  <c r="U33" i="2"/>
  <c r="D132" i="6"/>
  <c r="D128" i="6"/>
  <c r="D33" i="6" s="1"/>
  <c r="D133" i="6"/>
  <c r="AE34" i="5"/>
  <c r="AI33" i="5"/>
  <c r="AX121" i="1"/>
  <c r="AX44" i="1" s="1"/>
  <c r="AY115" i="1"/>
  <c r="AY38" i="1" s="1"/>
  <c r="AQ117" i="1"/>
  <c r="AQ40" i="1" s="1"/>
  <c r="AY120" i="1"/>
  <c r="AY43" i="1" s="1"/>
  <c r="AY113" i="1"/>
  <c r="AY36" i="1" s="1"/>
  <c r="AX116" i="1"/>
  <c r="AX39" i="1" s="1"/>
  <c r="X34" i="8"/>
  <c r="AF32" i="6"/>
  <c r="Y114" i="1"/>
  <c r="Y37" i="1" s="1"/>
  <c r="AQ111" i="1"/>
  <c r="AQ34" i="1" s="1"/>
  <c r="Y112" i="1"/>
  <c r="Y35" i="1" s="1"/>
  <c r="AQ118" i="1"/>
  <c r="AQ41" i="1" s="1"/>
  <c r="AF32" i="9"/>
  <c r="AP33" i="9"/>
  <c r="Y121" i="1"/>
  <c r="Y44" i="1" s="1"/>
  <c r="AU37" i="6"/>
  <c r="Y118" i="1"/>
  <c r="Y41" i="1" s="1"/>
  <c r="AX112" i="1"/>
  <c r="AX35" i="1" s="1"/>
  <c r="Y111" i="1"/>
  <c r="Y34" i="1" s="1"/>
  <c r="BH36" i="6"/>
  <c r="AI116" i="1"/>
  <c r="AI39" i="1" s="1"/>
  <c r="AG115" i="1"/>
  <c r="AG38" i="1" s="1"/>
  <c r="AH109" i="1"/>
  <c r="AH32" i="1" s="1"/>
  <c r="AJ33" i="6"/>
  <c r="J112" i="1"/>
  <c r="J35" i="1" s="1"/>
  <c r="R119" i="1"/>
  <c r="R42" i="1" s="1"/>
  <c r="S112" i="1"/>
  <c r="S35" i="1" s="1"/>
  <c r="AY116" i="1"/>
  <c r="AY39" i="1" s="1"/>
  <c r="AY109" i="1"/>
  <c r="AY32" i="1" s="1"/>
  <c r="AP121" i="1"/>
  <c r="AP44" i="1" s="1"/>
  <c r="R120" i="1"/>
  <c r="R43" i="1" s="1"/>
  <c r="AP114" i="1"/>
  <c r="AP37" i="1" s="1"/>
  <c r="R113" i="1"/>
  <c r="R36" i="1" s="1"/>
  <c r="F109" i="1"/>
  <c r="F32" i="1" s="1"/>
  <c r="E109" i="1"/>
  <c r="E32" i="1" s="1"/>
  <c r="K111" i="1"/>
  <c r="K34" i="1" s="1"/>
  <c r="Q113" i="1"/>
  <c r="Q36" i="1" s="1"/>
  <c r="AI119" i="1"/>
  <c r="AI42" i="1" s="1"/>
  <c r="AY110" i="1"/>
  <c r="AY33" i="1" s="1"/>
  <c r="BE112" i="1"/>
  <c r="BE35" i="1" s="1"/>
  <c r="K118" i="1"/>
  <c r="K41" i="1" s="1"/>
  <c r="Q120" i="1"/>
  <c r="Q43" i="1" s="1"/>
  <c r="R33" i="8"/>
  <c r="S35" i="16"/>
  <c r="AI33" i="9"/>
  <c r="AI34" i="9"/>
  <c r="BG113" i="1"/>
  <c r="BG36" i="1" s="1"/>
  <c r="BG117" i="1"/>
  <c r="BG40" i="1" s="1"/>
  <c r="S33" i="16"/>
  <c r="S38" i="16"/>
  <c r="AM33" i="5"/>
  <c r="BK37" i="6"/>
  <c r="BK33" i="6"/>
  <c r="Z33" i="7"/>
  <c r="W33" i="5"/>
  <c r="Z117" i="1"/>
  <c r="Z40" i="1" s="1"/>
  <c r="Z109" i="1"/>
  <c r="Z32" i="1" s="1"/>
  <c r="X32" i="9"/>
  <c r="X34" i="9"/>
  <c r="T33" i="7"/>
  <c r="Y32" i="7"/>
  <c r="S32" i="16"/>
  <c r="AM33" i="6"/>
  <c r="O33" i="6"/>
  <c r="P32" i="6"/>
  <c r="BC37" i="6"/>
  <c r="BC33" i="6"/>
  <c r="P34" i="6"/>
  <c r="AM34" i="6"/>
  <c r="Z116" i="1"/>
  <c r="Z39" i="1" s="1"/>
  <c r="D131" i="6"/>
  <c r="BG114" i="1"/>
  <c r="BG37" i="1" s="1"/>
  <c r="R32" i="7"/>
  <c r="U32" i="7"/>
  <c r="AL38" i="12"/>
  <c r="BK36" i="6"/>
  <c r="AR34" i="5"/>
  <c r="AW121" i="1"/>
  <c r="AW44" i="1" s="1"/>
  <c r="Q114" i="1"/>
  <c r="Q37" i="1" s="1"/>
  <c r="Z110" i="1"/>
  <c r="Z33" i="1" s="1"/>
  <c r="AQ34" i="5"/>
  <c r="AX114" i="1"/>
  <c r="AX37" i="1" s="1"/>
  <c r="BE116" i="1"/>
  <c r="BE39" i="1" s="1"/>
  <c r="BK38" i="6"/>
  <c r="T34" i="7"/>
  <c r="Q33" i="7"/>
  <c r="O34" i="6"/>
  <c r="Z121" i="1"/>
  <c r="Z44" i="1" s="1"/>
  <c r="Z114" i="1"/>
  <c r="Z37" i="1" s="1"/>
  <c r="Z119" i="1"/>
  <c r="Z42" i="1" s="1"/>
  <c r="BG116" i="1"/>
  <c r="BG39" i="1" s="1"/>
  <c r="BG109" i="1"/>
  <c r="BG32" i="1" s="1"/>
  <c r="BG119" i="1"/>
  <c r="BG42" i="1" s="1"/>
  <c r="Z115" i="1"/>
  <c r="Z38" i="1" s="1"/>
  <c r="AW110" i="1"/>
  <c r="AW33" i="1" s="1"/>
  <c r="T33" i="5"/>
  <c r="R111" i="1"/>
  <c r="R34" i="1" s="1"/>
  <c r="R121" i="1"/>
  <c r="R44" i="1" s="1"/>
  <c r="S34" i="7"/>
  <c r="AP111" i="1"/>
  <c r="AP34" i="1" s="1"/>
  <c r="AE33" i="5"/>
  <c r="W32" i="7"/>
  <c r="BK34" i="6"/>
  <c r="Z118" i="1"/>
  <c r="Z41" i="1" s="1"/>
  <c r="Z111" i="1"/>
  <c r="Z34" i="1" s="1"/>
  <c r="Z112" i="1"/>
  <c r="Z35" i="1" s="1"/>
  <c r="AW112" i="1"/>
  <c r="AW35" i="1" s="1"/>
  <c r="AA34" i="7"/>
  <c r="F118" i="1"/>
  <c r="F41" i="1" s="1"/>
  <c r="C114" i="1"/>
  <c r="C37" i="1" s="1"/>
  <c r="G109" i="1"/>
  <c r="G32" i="1" s="1"/>
  <c r="AY117" i="1"/>
  <c r="AY40" i="1" s="1"/>
  <c r="AA116" i="1"/>
  <c r="AA39" i="1" s="1"/>
  <c r="C115" i="1"/>
  <c r="C38" i="1" s="1"/>
  <c r="AA109" i="1"/>
  <c r="AA32" i="1" s="1"/>
  <c r="AI110" i="1"/>
  <c r="AI33" i="1" s="1"/>
  <c r="F121" i="1"/>
  <c r="F44" i="1" s="1"/>
  <c r="Q34" i="16"/>
  <c r="BG120" i="1"/>
  <c r="BG43" i="1" s="1"/>
  <c r="BG121" i="1"/>
  <c r="BG44" i="1" s="1"/>
  <c r="AD34" i="16"/>
  <c r="R33" i="5"/>
  <c r="AQ115" i="1"/>
  <c r="AQ38" i="1" s="1"/>
  <c r="AQ112" i="1"/>
  <c r="AQ35" i="1" s="1"/>
  <c r="BF113" i="1"/>
  <c r="BF36" i="1" s="1"/>
  <c r="BF117" i="1"/>
  <c r="BF40" i="1" s="1"/>
  <c r="BF109" i="1"/>
  <c r="BF32" i="1" s="1"/>
  <c r="BF120" i="1"/>
  <c r="BF43" i="1" s="1"/>
  <c r="BF110" i="1"/>
  <c r="BF33" i="1" s="1"/>
  <c r="AD32" i="16"/>
  <c r="AN33" i="9"/>
  <c r="AN32" i="9"/>
  <c r="X33" i="9"/>
  <c r="AK33" i="9"/>
  <c r="AK32" i="9"/>
  <c r="AQ34" i="9"/>
  <c r="AQ33" i="9"/>
  <c r="R34" i="7"/>
  <c r="R33" i="7"/>
  <c r="X34" i="16"/>
  <c r="AX119" i="1"/>
  <c r="AX42" i="1" s="1"/>
  <c r="BG115" i="1"/>
  <c r="BG38" i="1" s="1"/>
  <c r="AX120" i="1"/>
  <c r="AX43" i="1" s="1"/>
  <c r="AX113" i="1"/>
  <c r="AX36" i="1" s="1"/>
  <c r="AI109" i="1"/>
  <c r="AI32" i="1" s="1"/>
  <c r="AI112" i="1"/>
  <c r="AI35" i="1" s="1"/>
  <c r="W34" i="5"/>
  <c r="Z113" i="1"/>
  <c r="Z36" i="1" s="1"/>
  <c r="Z120" i="1"/>
  <c r="Z43" i="1" s="1"/>
  <c r="X32" i="16"/>
  <c r="AK34" i="9"/>
  <c r="AQ116" i="1"/>
  <c r="AQ39" i="1" s="1"/>
  <c r="AQ109" i="1"/>
  <c r="AQ32" i="1" s="1"/>
  <c r="AQ121" i="1"/>
  <c r="AQ44" i="1" s="1"/>
  <c r="AQ114" i="1"/>
  <c r="AQ37" i="1" s="1"/>
  <c r="BG111" i="1"/>
  <c r="BG34" i="1" s="1"/>
  <c r="AX115" i="1"/>
  <c r="AX38" i="1" s="1"/>
  <c r="BG118" i="1"/>
  <c r="BG41" i="1" s="1"/>
  <c r="AX111" i="1"/>
  <c r="AX34" i="1" s="1"/>
  <c r="AX110" i="1"/>
  <c r="AX33" i="1" s="1"/>
  <c r="X33" i="16"/>
  <c r="AP32" i="9"/>
  <c r="AQ110" i="1"/>
  <c r="AQ33" i="1" s="1"/>
  <c r="BF115" i="1"/>
  <c r="BF38" i="1" s="1"/>
  <c r="AX118" i="1"/>
  <c r="AX41" i="1" s="1"/>
  <c r="O32" i="8"/>
  <c r="U32" i="9"/>
  <c r="AG34" i="5"/>
  <c r="BF121" i="1"/>
  <c r="BF44" i="1" s="1"/>
  <c r="BF114" i="1"/>
  <c r="BF37" i="1" s="1"/>
  <c r="AQ120" i="1"/>
  <c r="AQ43" i="1" s="1"/>
  <c r="AQ113" i="1"/>
  <c r="AQ36" i="1" s="1"/>
  <c r="BF119" i="1"/>
  <c r="BF42" i="1" s="1"/>
  <c r="BG112" i="1"/>
  <c r="BG35" i="1" s="1"/>
  <c r="AX117" i="1"/>
  <c r="AX40" i="1" s="1"/>
  <c r="AQ119" i="1"/>
  <c r="AQ42" i="1" s="1"/>
  <c r="BG110" i="1"/>
  <c r="BG33" i="1" s="1"/>
  <c r="D109" i="1"/>
  <c r="D32" i="1" s="1"/>
  <c r="C109" i="1"/>
  <c r="C32" i="1" s="1"/>
  <c r="AM34" i="5"/>
  <c r="AR33" i="5"/>
  <c r="BC38" i="6"/>
  <c r="U33" i="5"/>
  <c r="AU36" i="6"/>
  <c r="BC34" i="6"/>
  <c r="AW118" i="1"/>
  <c r="AW41" i="1" s="1"/>
  <c r="Y117" i="1"/>
  <c r="Y40" i="1" s="1"/>
  <c r="AW111" i="1"/>
  <c r="AW34" i="1" s="1"/>
  <c r="Y110" i="1"/>
  <c r="Y33" i="1" s="1"/>
  <c r="BF118" i="1"/>
  <c r="BF41" i="1" s="1"/>
  <c r="BF111" i="1"/>
  <c r="BF34" i="1" s="1"/>
  <c r="J109" i="1"/>
  <c r="J32" i="1" s="1"/>
  <c r="G115" i="1"/>
  <c r="G38" i="1" s="1"/>
  <c r="AP120" i="1"/>
  <c r="AP43" i="1" s="1"/>
  <c r="Q119" i="1"/>
  <c r="Q42" i="1" s="1"/>
  <c r="AP113" i="1"/>
  <c r="AP36" i="1" s="1"/>
  <c r="AW116" i="1"/>
  <c r="AW39" i="1" s="1"/>
  <c r="Y115" i="1"/>
  <c r="Y38" i="1" s="1"/>
  <c r="AX109" i="1"/>
  <c r="AX32" i="1" s="1"/>
  <c r="BF112" i="1"/>
  <c r="BF35" i="1" s="1"/>
  <c r="AP116" i="1"/>
  <c r="AP39" i="1" s="1"/>
  <c r="AY119" i="1"/>
  <c r="AY42" i="1" s="1"/>
  <c r="BE121" i="1"/>
  <c r="BE44" i="1" s="1"/>
  <c r="C110" i="1"/>
  <c r="C33" i="1" s="1"/>
  <c r="I112" i="1"/>
  <c r="I35" i="1" s="1"/>
  <c r="I115" i="1"/>
  <c r="I38" i="1" s="1"/>
  <c r="AA114" i="1"/>
  <c r="AA37" i="1" s="1"/>
  <c r="AA117" i="1"/>
  <c r="AA40" i="1" s="1"/>
  <c r="AG119" i="1"/>
  <c r="AG42" i="1" s="1"/>
  <c r="AG116" i="1"/>
  <c r="AG39" i="1" s="1"/>
  <c r="X33" i="7"/>
  <c r="AR115" i="1"/>
  <c r="AR38" i="1" s="1"/>
  <c r="AR118" i="1"/>
  <c r="AR41" i="1" s="1"/>
  <c r="AR116" i="1"/>
  <c r="AR39" i="1" s="1"/>
  <c r="AR113" i="1"/>
  <c r="AR36" i="1" s="1"/>
  <c r="AR120" i="1"/>
  <c r="AR43" i="1" s="1"/>
  <c r="AR110" i="1"/>
  <c r="AR33" i="1" s="1"/>
  <c r="AR121" i="1"/>
  <c r="AR44" i="1" s="1"/>
  <c r="AR114" i="1"/>
  <c r="AR37" i="1" s="1"/>
  <c r="AR117" i="1"/>
  <c r="AR40" i="1" s="1"/>
  <c r="AR111" i="1"/>
  <c r="AR34" i="1" s="1"/>
  <c r="AR109" i="1"/>
  <c r="AR32" i="1" s="1"/>
  <c r="AR119" i="1"/>
  <c r="AR42" i="1" s="1"/>
  <c r="AR112" i="1"/>
  <c r="AR35" i="1" s="1"/>
  <c r="U34" i="4"/>
  <c r="U32" i="4"/>
  <c r="U33" i="4"/>
  <c r="O34" i="4"/>
  <c r="O33" i="4"/>
  <c r="S34" i="4"/>
  <c r="S32" i="4"/>
  <c r="S33" i="4"/>
  <c r="AJ37" i="4"/>
  <c r="AJ33" i="4"/>
  <c r="AJ34" i="4"/>
  <c r="AJ38" i="4"/>
  <c r="AJ35" i="4"/>
  <c r="AJ32" i="4"/>
  <c r="AJ36" i="4"/>
  <c r="AG33" i="2"/>
  <c r="AG32" i="2"/>
  <c r="S32" i="2"/>
  <c r="S33" i="2"/>
  <c r="D34" i="2"/>
  <c r="D33" i="2"/>
  <c r="AN37" i="16"/>
  <c r="AN36" i="16"/>
  <c r="AN33" i="16"/>
  <c r="AN32" i="16"/>
  <c r="AN38" i="16"/>
  <c r="AN34" i="16"/>
  <c r="AN35" i="16"/>
  <c r="AF33" i="5"/>
  <c r="AF34" i="5"/>
  <c r="AN119" i="1"/>
  <c r="AN42" i="1" s="1"/>
  <c r="AN111" i="1"/>
  <c r="AN34" i="1" s="1"/>
  <c r="AN120" i="1"/>
  <c r="AN43" i="1" s="1"/>
  <c r="AN112" i="1"/>
  <c r="AN35" i="1" s="1"/>
  <c r="AN116" i="1"/>
  <c r="AN39" i="1" s="1"/>
  <c r="AN109" i="1"/>
  <c r="AN32" i="1" s="1"/>
  <c r="AN113" i="1"/>
  <c r="AN36" i="1" s="1"/>
  <c r="AN110" i="1"/>
  <c r="AN33" i="1" s="1"/>
  <c r="AN117" i="1"/>
  <c r="AN40" i="1" s="1"/>
  <c r="AN118" i="1"/>
  <c r="AN41" i="1" s="1"/>
  <c r="AN115" i="1"/>
  <c r="AN38" i="1" s="1"/>
  <c r="AN114" i="1"/>
  <c r="AN37" i="1" s="1"/>
  <c r="AN121" i="1"/>
  <c r="AN44" i="1" s="1"/>
  <c r="W116" i="1"/>
  <c r="W39" i="1" s="1"/>
  <c r="W119" i="1"/>
  <c r="W42" i="1" s="1"/>
  <c r="W117" i="1"/>
  <c r="W40" i="1" s="1"/>
  <c r="W109" i="1"/>
  <c r="W32" i="1" s="1"/>
  <c r="W121" i="1"/>
  <c r="W44" i="1" s="1"/>
  <c r="W113" i="1"/>
  <c r="W36" i="1" s="1"/>
  <c r="W110" i="1"/>
  <c r="W33" i="1" s="1"/>
  <c r="W118" i="1"/>
  <c r="W41" i="1" s="1"/>
  <c r="W114" i="1"/>
  <c r="W37" i="1" s="1"/>
  <c r="W111" i="1"/>
  <c r="W34" i="1" s="1"/>
  <c r="W115" i="1"/>
  <c r="W38" i="1" s="1"/>
  <c r="W120" i="1"/>
  <c r="W43" i="1" s="1"/>
  <c r="W112" i="1"/>
  <c r="W35" i="1" s="1"/>
  <c r="F115" i="1"/>
  <c r="F38" i="1" s="1"/>
  <c r="C120" i="1"/>
  <c r="C43" i="1" s="1"/>
  <c r="C121" i="1"/>
  <c r="C44" i="1" s="1"/>
  <c r="C119" i="1"/>
  <c r="C42" i="1" s="1"/>
  <c r="C117" i="1"/>
  <c r="C40" i="1" s="1"/>
  <c r="C118" i="1"/>
  <c r="C41" i="1" s="1"/>
  <c r="C116" i="1"/>
  <c r="C39" i="1" s="1"/>
  <c r="BA118" i="1"/>
  <c r="BA41" i="1" s="1"/>
  <c r="BA110" i="1"/>
  <c r="BA33" i="1" s="1"/>
  <c r="BA121" i="1"/>
  <c r="BA44" i="1" s="1"/>
  <c r="BA119" i="1"/>
  <c r="BA42" i="1" s="1"/>
  <c r="BA111" i="1"/>
  <c r="BA34" i="1" s="1"/>
  <c r="BA116" i="1"/>
  <c r="BA39" i="1" s="1"/>
  <c r="BA109" i="1"/>
  <c r="BA32" i="1" s="1"/>
  <c r="BA113" i="1"/>
  <c r="BA36" i="1" s="1"/>
  <c r="BA120" i="1"/>
  <c r="BA43" i="1" s="1"/>
  <c r="BA114" i="1"/>
  <c r="BA37" i="1" s="1"/>
  <c r="BA112" i="1"/>
  <c r="BA35" i="1" s="1"/>
  <c r="BA117" i="1"/>
  <c r="BA40" i="1" s="1"/>
  <c r="BA115" i="1"/>
  <c r="BA38" i="1" s="1"/>
  <c r="AB33" i="16"/>
  <c r="AB32" i="16"/>
  <c r="AB34" i="16"/>
  <c r="L33" i="16"/>
  <c r="L36" i="16"/>
  <c r="L34" i="16"/>
  <c r="L32" i="16"/>
  <c r="R33" i="16"/>
  <c r="R32" i="16"/>
  <c r="R34" i="16"/>
  <c r="L33" i="9"/>
  <c r="L32" i="9"/>
  <c r="Q34" i="8"/>
  <c r="Q33" i="8"/>
  <c r="Q32" i="8"/>
  <c r="N33" i="8"/>
  <c r="N34" i="8"/>
  <c r="N32" i="8"/>
  <c r="L34" i="8"/>
  <c r="L32" i="8"/>
  <c r="L33" i="8"/>
  <c r="V32" i="9"/>
  <c r="V33" i="9"/>
  <c r="V34" i="9"/>
  <c r="AT34" i="6"/>
  <c r="AT37" i="6"/>
  <c r="AT35" i="6"/>
  <c r="AT38" i="6"/>
  <c r="AT33" i="6"/>
  <c r="AT36" i="6"/>
  <c r="AT32" i="6"/>
  <c r="M34" i="6"/>
  <c r="M32" i="6"/>
  <c r="M33" i="6"/>
  <c r="V34" i="7"/>
  <c r="V33" i="7"/>
  <c r="V32" i="7"/>
  <c r="AI33" i="6"/>
  <c r="AI34" i="6"/>
  <c r="AI32" i="6"/>
  <c r="X33" i="5"/>
  <c r="X34" i="5"/>
  <c r="AH33" i="6"/>
  <c r="AH34" i="6"/>
  <c r="AH32" i="6"/>
  <c r="Y34" i="6"/>
  <c r="Y32" i="6"/>
  <c r="Y33" i="6"/>
  <c r="AF119" i="1"/>
  <c r="AF42" i="1" s="1"/>
  <c r="AF111" i="1"/>
  <c r="AF34" i="1" s="1"/>
  <c r="AF120" i="1"/>
  <c r="AF43" i="1" s="1"/>
  <c r="AF112" i="1"/>
  <c r="AF35" i="1" s="1"/>
  <c r="AF116" i="1"/>
  <c r="AF39" i="1" s="1"/>
  <c r="AF109" i="1"/>
  <c r="AF32" i="1" s="1"/>
  <c r="AF113" i="1"/>
  <c r="AF36" i="1" s="1"/>
  <c r="AF121" i="1"/>
  <c r="AF44" i="1" s="1"/>
  <c r="AF117" i="1"/>
  <c r="AF40" i="1" s="1"/>
  <c r="AF110" i="1"/>
  <c r="AF33" i="1" s="1"/>
  <c r="AF114" i="1"/>
  <c r="AF37" i="1" s="1"/>
  <c r="AF118" i="1"/>
  <c r="AF41" i="1" s="1"/>
  <c r="AF115" i="1"/>
  <c r="AF38" i="1" s="1"/>
  <c r="O116" i="1"/>
  <c r="O39" i="1" s="1"/>
  <c r="O119" i="1"/>
  <c r="O42" i="1" s="1"/>
  <c r="O117" i="1"/>
  <c r="O40" i="1" s="1"/>
  <c r="O109" i="1"/>
  <c r="O32" i="1" s="1"/>
  <c r="O114" i="1"/>
  <c r="O37" i="1" s="1"/>
  <c r="O111" i="1"/>
  <c r="O34" i="1" s="1"/>
  <c r="O120" i="1"/>
  <c r="O43" i="1" s="1"/>
  <c r="O115" i="1"/>
  <c r="O38" i="1" s="1"/>
  <c r="O112" i="1"/>
  <c r="O35" i="1" s="1"/>
  <c r="O110" i="1"/>
  <c r="O33" i="1" s="1"/>
  <c r="O118" i="1"/>
  <c r="O41" i="1" s="1"/>
  <c r="O113" i="1"/>
  <c r="O36" i="1" s="1"/>
  <c r="O121" i="1"/>
  <c r="O44" i="1" s="1"/>
  <c r="BJ121" i="1"/>
  <c r="BJ44" i="1" s="1"/>
  <c r="BJ113" i="1"/>
  <c r="BJ36" i="1" s="1"/>
  <c r="BJ114" i="1"/>
  <c r="BJ37" i="1" s="1"/>
  <c r="BJ112" i="1"/>
  <c r="BJ35" i="1" s="1"/>
  <c r="BJ116" i="1"/>
  <c r="BJ39" i="1" s="1"/>
  <c r="BJ109" i="1"/>
  <c r="BJ32" i="1" s="1"/>
  <c r="BJ118" i="1"/>
  <c r="BJ41" i="1" s="1"/>
  <c r="BJ119" i="1"/>
  <c r="BJ42" i="1" s="1"/>
  <c r="BJ110" i="1"/>
  <c r="BJ33" i="1" s="1"/>
  <c r="BJ120" i="1"/>
  <c r="BJ43" i="1" s="1"/>
  <c r="BJ111" i="1"/>
  <c r="BJ34" i="1" s="1"/>
  <c r="BJ117" i="1"/>
  <c r="BJ40" i="1" s="1"/>
  <c r="BJ115" i="1"/>
  <c r="BJ38" i="1" s="1"/>
  <c r="AS118" i="1"/>
  <c r="AS41" i="1" s="1"/>
  <c r="AS110" i="1"/>
  <c r="AS33" i="1" s="1"/>
  <c r="AS121" i="1"/>
  <c r="AS44" i="1" s="1"/>
  <c r="AS119" i="1"/>
  <c r="AS42" i="1" s="1"/>
  <c r="AS111" i="1"/>
  <c r="AS34" i="1" s="1"/>
  <c r="AS120" i="1"/>
  <c r="AS43" i="1" s="1"/>
  <c r="AS114" i="1"/>
  <c r="AS37" i="1" s="1"/>
  <c r="AS117" i="1"/>
  <c r="AS40" i="1" s="1"/>
  <c r="AS115" i="1"/>
  <c r="AS38" i="1" s="1"/>
  <c r="AS116" i="1"/>
  <c r="AS39" i="1" s="1"/>
  <c r="AS109" i="1"/>
  <c r="AS32" i="1" s="1"/>
  <c r="AS113" i="1"/>
  <c r="AS36" i="1" s="1"/>
  <c r="AS112" i="1"/>
  <c r="AS35" i="1" s="1"/>
  <c r="AJ115" i="1"/>
  <c r="AJ38" i="1" s="1"/>
  <c r="AJ118" i="1"/>
  <c r="AJ41" i="1" s="1"/>
  <c r="AJ116" i="1"/>
  <c r="AJ39" i="1" s="1"/>
  <c r="AJ117" i="1"/>
  <c r="AJ40" i="1" s="1"/>
  <c r="AJ114" i="1"/>
  <c r="AJ37" i="1" s="1"/>
  <c r="AJ111" i="1"/>
  <c r="AJ34" i="1" s="1"/>
  <c r="AJ119" i="1"/>
  <c r="AJ42" i="1" s="1"/>
  <c r="AJ112" i="1"/>
  <c r="AJ35" i="1" s="1"/>
  <c r="AJ120" i="1"/>
  <c r="AJ43" i="1" s="1"/>
  <c r="AJ121" i="1"/>
  <c r="AJ44" i="1" s="1"/>
  <c r="AJ110" i="1"/>
  <c r="AJ33" i="1" s="1"/>
  <c r="AJ109" i="1"/>
  <c r="AJ32" i="1" s="1"/>
  <c r="AJ113" i="1"/>
  <c r="AJ36" i="1" s="1"/>
  <c r="AC34" i="4"/>
  <c r="AC32" i="4"/>
  <c r="AC33" i="4"/>
  <c r="W32" i="4"/>
  <c r="W33" i="4"/>
  <c r="W34" i="4"/>
  <c r="P33" i="4"/>
  <c r="P34" i="4"/>
  <c r="P32" i="4"/>
  <c r="R32" i="4"/>
  <c r="R34" i="4"/>
  <c r="AA34" i="4"/>
  <c r="AA32" i="4"/>
  <c r="AA33" i="4"/>
  <c r="D33" i="4"/>
  <c r="D34" i="4"/>
  <c r="AO32" i="2"/>
  <c r="AA32" i="2"/>
  <c r="AA33" i="2"/>
  <c r="L32" i="2"/>
  <c r="AQ33" i="6"/>
  <c r="AQ34" i="6"/>
  <c r="AQ32" i="6"/>
  <c r="AP33" i="6"/>
  <c r="AP34" i="6"/>
  <c r="AP32" i="6"/>
  <c r="AG34" i="6"/>
  <c r="AG32" i="6"/>
  <c r="AG33" i="6"/>
  <c r="P34" i="16"/>
  <c r="P33" i="16"/>
  <c r="P32" i="16"/>
  <c r="V33" i="16"/>
  <c r="V34" i="16"/>
  <c r="V32" i="16"/>
  <c r="AA34" i="16"/>
  <c r="AA33" i="16"/>
  <c r="AA32" i="16"/>
  <c r="D34" i="9"/>
  <c r="D33" i="9"/>
  <c r="D135" i="13"/>
  <c r="D134" i="13"/>
  <c r="D138" i="13"/>
  <c r="D139" i="13"/>
  <c r="D136" i="13"/>
  <c r="D137" i="13"/>
  <c r="AM34" i="9"/>
  <c r="AM33" i="9"/>
  <c r="AM32" i="9"/>
  <c r="D33" i="8"/>
  <c r="N32" i="9"/>
  <c r="N33" i="9"/>
  <c r="N34" i="9"/>
  <c r="AA32" i="8"/>
  <c r="AA33" i="8"/>
  <c r="AA34" i="8"/>
  <c r="AL34" i="6"/>
  <c r="AL33" i="6"/>
  <c r="AL32" i="6"/>
  <c r="N34" i="7"/>
  <c r="N33" i="7"/>
  <c r="N32" i="7"/>
  <c r="AA33" i="6"/>
  <c r="AA34" i="6"/>
  <c r="AA32" i="6"/>
  <c r="P33" i="5"/>
  <c r="P34" i="5"/>
  <c r="P32" i="5"/>
  <c r="Z33" i="6"/>
  <c r="Z34" i="6"/>
  <c r="Z32" i="6"/>
  <c r="Q34" i="6"/>
  <c r="Q32" i="6"/>
  <c r="Q33" i="6"/>
  <c r="X119" i="1"/>
  <c r="X42" i="1" s="1"/>
  <c r="X111" i="1"/>
  <c r="X34" i="1" s="1"/>
  <c r="X120" i="1"/>
  <c r="X43" i="1" s="1"/>
  <c r="X112" i="1"/>
  <c r="X35" i="1" s="1"/>
  <c r="X117" i="1"/>
  <c r="X40" i="1" s="1"/>
  <c r="X110" i="1"/>
  <c r="X33" i="1" s="1"/>
  <c r="X118" i="1"/>
  <c r="X41" i="1" s="1"/>
  <c r="X114" i="1"/>
  <c r="X37" i="1" s="1"/>
  <c r="X115" i="1"/>
  <c r="X38" i="1" s="1"/>
  <c r="X113" i="1"/>
  <c r="X36" i="1" s="1"/>
  <c r="X121" i="1"/>
  <c r="X44" i="1" s="1"/>
  <c r="X116" i="1"/>
  <c r="X39" i="1" s="1"/>
  <c r="X109" i="1"/>
  <c r="X32" i="1" s="1"/>
  <c r="D118" i="1"/>
  <c r="D41" i="1" s="1"/>
  <c r="D116" i="1"/>
  <c r="D39" i="1" s="1"/>
  <c r="D120" i="1"/>
  <c r="D43" i="1" s="1"/>
  <c r="D121" i="1"/>
  <c r="D44" i="1" s="1"/>
  <c r="D117" i="1"/>
  <c r="D40" i="1" s="1"/>
  <c r="D119" i="1"/>
  <c r="D42" i="1" s="1"/>
  <c r="BB121" i="1"/>
  <c r="BB44" i="1" s="1"/>
  <c r="BB113" i="1"/>
  <c r="BB36" i="1" s="1"/>
  <c r="BB114" i="1"/>
  <c r="BB37" i="1" s="1"/>
  <c r="BB119" i="1"/>
  <c r="BB42" i="1" s="1"/>
  <c r="BB120" i="1"/>
  <c r="BB43" i="1" s="1"/>
  <c r="BB110" i="1"/>
  <c r="BB33" i="1" s="1"/>
  <c r="BB117" i="1"/>
  <c r="BB40" i="1" s="1"/>
  <c r="BB111" i="1"/>
  <c r="BB34" i="1" s="1"/>
  <c r="BB118" i="1"/>
  <c r="BB41" i="1" s="1"/>
  <c r="BB112" i="1"/>
  <c r="BB35" i="1" s="1"/>
  <c r="BB116" i="1"/>
  <c r="BB39" i="1" s="1"/>
  <c r="BB115" i="1"/>
  <c r="BB38" i="1" s="1"/>
  <c r="BB109" i="1"/>
  <c r="BB32" i="1" s="1"/>
  <c r="AK118" i="1"/>
  <c r="AK41" i="1" s="1"/>
  <c r="AK110" i="1"/>
  <c r="AK33" i="1" s="1"/>
  <c r="AK121" i="1"/>
  <c r="AK44" i="1" s="1"/>
  <c r="AK119" i="1"/>
  <c r="AK42" i="1" s="1"/>
  <c r="AK111" i="1"/>
  <c r="AK34" i="1" s="1"/>
  <c r="AK115" i="1"/>
  <c r="AK38" i="1" s="1"/>
  <c r="AK112" i="1"/>
  <c r="AK35" i="1" s="1"/>
  <c r="AK116" i="1"/>
  <c r="AK39" i="1" s="1"/>
  <c r="AK109" i="1"/>
  <c r="AK32" i="1" s="1"/>
  <c r="AK117" i="1"/>
  <c r="AK40" i="1" s="1"/>
  <c r="AK114" i="1"/>
  <c r="AK37" i="1" s="1"/>
  <c r="AK113" i="1"/>
  <c r="AK36" i="1" s="1"/>
  <c r="AK120" i="1"/>
  <c r="AK43" i="1" s="1"/>
  <c r="AB115" i="1"/>
  <c r="AB38" i="1" s="1"/>
  <c r="AB118" i="1"/>
  <c r="AB41" i="1" s="1"/>
  <c r="AB116" i="1"/>
  <c r="AB39" i="1" s="1"/>
  <c r="AB119" i="1"/>
  <c r="AB42" i="1" s="1"/>
  <c r="AB112" i="1"/>
  <c r="AB35" i="1" s="1"/>
  <c r="AB120" i="1"/>
  <c r="AB43" i="1" s="1"/>
  <c r="AB109" i="1"/>
  <c r="AB32" i="1" s="1"/>
  <c r="AB121" i="1"/>
  <c r="AB44" i="1" s="1"/>
  <c r="AB113" i="1"/>
  <c r="AB36" i="1" s="1"/>
  <c r="AB114" i="1"/>
  <c r="AB37" i="1" s="1"/>
  <c r="AB117" i="1"/>
  <c r="AB40" i="1" s="1"/>
  <c r="AB111" i="1"/>
  <c r="AB34" i="1" s="1"/>
  <c r="AB110" i="1"/>
  <c r="AB33" i="1" s="1"/>
  <c r="AR33" i="4"/>
  <c r="AR34" i="4"/>
  <c r="AR32" i="4"/>
  <c r="AK34" i="4"/>
  <c r="AK32" i="4"/>
  <c r="AK33" i="4"/>
  <c r="AE32" i="4"/>
  <c r="AE33" i="4"/>
  <c r="X33" i="4"/>
  <c r="X34" i="4"/>
  <c r="X32" i="4"/>
  <c r="Q34" i="4"/>
  <c r="Q32" i="4"/>
  <c r="Q33" i="4"/>
  <c r="Z33" i="4"/>
  <c r="Z34" i="4"/>
  <c r="Z32" i="4"/>
  <c r="AI34" i="4"/>
  <c r="AI33" i="4"/>
  <c r="AI32" i="4"/>
  <c r="AI32" i="2"/>
  <c r="T32" i="2"/>
  <c r="T33" i="2"/>
  <c r="D34" i="15"/>
  <c r="D33" i="15"/>
  <c r="Y34" i="8"/>
  <c r="Y33" i="8"/>
  <c r="Y32" i="8"/>
  <c r="V33" i="8"/>
  <c r="V34" i="8"/>
  <c r="V32" i="8"/>
  <c r="AD32" i="9"/>
  <c r="AD33" i="9"/>
  <c r="AD34" i="9"/>
  <c r="BB34" i="6"/>
  <c r="BB37" i="6"/>
  <c r="BB35" i="6"/>
  <c r="BB38" i="6"/>
  <c r="BB33" i="6"/>
  <c r="BB36" i="6"/>
  <c r="AD34" i="7"/>
  <c r="AD32" i="7"/>
  <c r="D34" i="21"/>
  <c r="D33" i="21"/>
  <c r="D34" i="19"/>
  <c r="D33" i="19"/>
  <c r="D33" i="17"/>
  <c r="D34" i="17"/>
  <c r="D128" i="16"/>
  <c r="D33" i="16" s="1"/>
  <c r="D133" i="16"/>
  <c r="D129" i="16"/>
  <c r="D34" i="16" s="1"/>
  <c r="D132" i="16"/>
  <c r="D131" i="16"/>
  <c r="D130" i="16"/>
  <c r="AL34" i="16"/>
  <c r="AL32" i="16"/>
  <c r="AL33" i="16"/>
  <c r="AG32" i="16"/>
  <c r="AG33" i="16"/>
  <c r="AG34" i="16"/>
  <c r="AJ33" i="16"/>
  <c r="AJ32" i="16"/>
  <c r="AJ34" i="16"/>
  <c r="D136" i="16"/>
  <c r="D134" i="16"/>
  <c r="D137" i="16"/>
  <c r="D139" i="16"/>
  <c r="D138" i="16"/>
  <c r="D135" i="16"/>
  <c r="AO33" i="9"/>
  <c r="AO34" i="9"/>
  <c r="AO32" i="9"/>
  <c r="AE34" i="9"/>
  <c r="AE32" i="9"/>
  <c r="AE33" i="9"/>
  <c r="S32" i="8"/>
  <c r="S33" i="8"/>
  <c r="AD34" i="6"/>
  <c r="AD33" i="6"/>
  <c r="AD32" i="6"/>
  <c r="BI34" i="6"/>
  <c r="BI35" i="6"/>
  <c r="BI38" i="6"/>
  <c r="BI33" i="6"/>
  <c r="BI36" i="6"/>
  <c r="BI37" i="6"/>
  <c r="S33" i="6"/>
  <c r="S34" i="6"/>
  <c r="S32" i="6"/>
  <c r="R33" i="6"/>
  <c r="R34" i="6"/>
  <c r="R32" i="6"/>
  <c r="D129" i="5"/>
  <c r="D34" i="5" s="1"/>
  <c r="P119" i="1"/>
  <c r="P42" i="1" s="1"/>
  <c r="P111" i="1"/>
  <c r="P34" i="1" s="1"/>
  <c r="P120" i="1"/>
  <c r="P43" i="1" s="1"/>
  <c r="P112" i="1"/>
  <c r="P35" i="1" s="1"/>
  <c r="P115" i="1"/>
  <c r="P38" i="1" s="1"/>
  <c r="P121" i="1"/>
  <c r="P44" i="1" s="1"/>
  <c r="P116" i="1"/>
  <c r="P39" i="1" s="1"/>
  <c r="P109" i="1"/>
  <c r="P32" i="1" s="1"/>
  <c r="P110" i="1"/>
  <c r="P33" i="1" s="1"/>
  <c r="P118" i="1"/>
  <c r="P41" i="1" s="1"/>
  <c r="P114" i="1"/>
  <c r="P37" i="1" s="1"/>
  <c r="P113" i="1"/>
  <c r="P36" i="1" s="1"/>
  <c r="P117" i="1"/>
  <c r="P40" i="1" s="1"/>
  <c r="BK116" i="1"/>
  <c r="BK39" i="1" s="1"/>
  <c r="BK119" i="1"/>
  <c r="BK42" i="1" s="1"/>
  <c r="BK117" i="1"/>
  <c r="BK40" i="1" s="1"/>
  <c r="BK109" i="1"/>
  <c r="BK32" i="1" s="1"/>
  <c r="BK118" i="1"/>
  <c r="BK41" i="1" s="1"/>
  <c r="BK113" i="1"/>
  <c r="BK36" i="1" s="1"/>
  <c r="BK110" i="1"/>
  <c r="BK33" i="1" s="1"/>
  <c r="BK120" i="1"/>
  <c r="BK43" i="1" s="1"/>
  <c r="BK114" i="1"/>
  <c r="BK37" i="1" s="1"/>
  <c r="BK112" i="1"/>
  <c r="BK35" i="1" s="1"/>
  <c r="BK111" i="1"/>
  <c r="BK34" i="1" s="1"/>
  <c r="BK115" i="1"/>
  <c r="BK38" i="1" s="1"/>
  <c r="BK121" i="1"/>
  <c r="BK44" i="1" s="1"/>
  <c r="AT121" i="1"/>
  <c r="AT44" i="1" s="1"/>
  <c r="AT113" i="1"/>
  <c r="AT36" i="1" s="1"/>
  <c r="AT114" i="1"/>
  <c r="AT37" i="1" s="1"/>
  <c r="AT110" i="1"/>
  <c r="AT33" i="1" s="1"/>
  <c r="AT117" i="1"/>
  <c r="AT40" i="1" s="1"/>
  <c r="AT111" i="1"/>
  <c r="AT34" i="1" s="1"/>
  <c r="AT115" i="1"/>
  <c r="AT38" i="1" s="1"/>
  <c r="AT118" i="1"/>
  <c r="AT41" i="1" s="1"/>
  <c r="AT112" i="1"/>
  <c r="AT35" i="1" s="1"/>
  <c r="AT119" i="1"/>
  <c r="AT42" i="1" s="1"/>
  <c r="AT120" i="1"/>
  <c r="AT43" i="1" s="1"/>
  <c r="AT116" i="1"/>
  <c r="AT39" i="1" s="1"/>
  <c r="AT109" i="1"/>
  <c r="AT32" i="1" s="1"/>
  <c r="AC118" i="1"/>
  <c r="AC41" i="1" s="1"/>
  <c r="AC110" i="1"/>
  <c r="AC33" i="1" s="1"/>
  <c r="AC121" i="1"/>
  <c r="AC44" i="1" s="1"/>
  <c r="AC119" i="1"/>
  <c r="AC42" i="1" s="1"/>
  <c r="AC111" i="1"/>
  <c r="AC34" i="1" s="1"/>
  <c r="AC115" i="1"/>
  <c r="AC38" i="1" s="1"/>
  <c r="AC112" i="1"/>
  <c r="AC35" i="1" s="1"/>
  <c r="AC120" i="1"/>
  <c r="AC43" i="1" s="1"/>
  <c r="AC116" i="1"/>
  <c r="AC39" i="1" s="1"/>
  <c r="AC109" i="1"/>
  <c r="AC32" i="1" s="1"/>
  <c r="AC113" i="1"/>
  <c r="AC36" i="1" s="1"/>
  <c r="AC117" i="1"/>
  <c r="AC40" i="1" s="1"/>
  <c r="AC114" i="1"/>
  <c r="AC37" i="1" s="1"/>
  <c r="T115" i="1"/>
  <c r="T38" i="1" s="1"/>
  <c r="T118" i="1"/>
  <c r="T41" i="1" s="1"/>
  <c r="T116" i="1"/>
  <c r="T39" i="1" s="1"/>
  <c r="T120" i="1"/>
  <c r="T43" i="1" s="1"/>
  <c r="T112" i="1"/>
  <c r="T35" i="1" s="1"/>
  <c r="T121" i="1"/>
  <c r="T44" i="1" s="1"/>
  <c r="T109" i="1"/>
  <c r="T32" i="1" s="1"/>
  <c r="T113" i="1"/>
  <c r="T36" i="1" s="1"/>
  <c r="T117" i="1"/>
  <c r="T40" i="1" s="1"/>
  <c r="T110" i="1"/>
  <c r="T33" i="1" s="1"/>
  <c r="T114" i="1"/>
  <c r="T37" i="1" s="1"/>
  <c r="T119" i="1"/>
  <c r="T42" i="1" s="1"/>
  <c r="T111" i="1"/>
  <c r="T34" i="1" s="1"/>
  <c r="L33" i="4"/>
  <c r="L34" i="4"/>
  <c r="L32" i="4"/>
  <c r="AM32" i="4"/>
  <c r="AM34" i="4"/>
  <c r="AM33" i="4"/>
  <c r="AF33" i="4"/>
  <c r="AF32" i="4"/>
  <c r="AF34" i="4"/>
  <c r="Y33" i="4"/>
  <c r="Y34" i="4"/>
  <c r="Y32" i="4"/>
  <c r="AH33" i="4"/>
  <c r="AH34" i="4"/>
  <c r="AH32" i="4"/>
  <c r="AQ34" i="4"/>
  <c r="AQ32" i="4"/>
  <c r="AQ33" i="4"/>
  <c r="P33" i="2"/>
  <c r="P32" i="2"/>
  <c r="N32" i="2"/>
  <c r="N33" i="2"/>
  <c r="O34" i="2"/>
  <c r="O32" i="2"/>
  <c r="AQ32" i="2"/>
  <c r="AQ33" i="2"/>
  <c r="AB33" i="2"/>
  <c r="AB32" i="2"/>
  <c r="AP33" i="2"/>
  <c r="AP32" i="2"/>
  <c r="D133" i="22"/>
  <c r="J32" i="22"/>
  <c r="D131" i="22"/>
  <c r="D128" i="22"/>
  <c r="D33" i="22" s="1"/>
  <c r="D132" i="22"/>
  <c r="D130" i="22"/>
  <c r="D129" i="22"/>
  <c r="D34" i="22" s="1"/>
  <c r="D137" i="22"/>
  <c r="D134" i="22"/>
  <c r="D139" i="22"/>
  <c r="D136" i="22"/>
  <c r="D138" i="22"/>
  <c r="D135" i="22"/>
  <c r="D33" i="20"/>
  <c r="D34" i="20"/>
  <c r="Z34" i="16"/>
  <c r="Z32" i="16"/>
  <c r="Z33" i="16"/>
  <c r="O34" i="16"/>
  <c r="O33" i="16"/>
  <c r="O32" i="16"/>
  <c r="AG33" i="9"/>
  <c r="AG32" i="9"/>
  <c r="W34" i="9"/>
  <c r="W33" i="9"/>
  <c r="W32" i="9"/>
  <c r="V34" i="6"/>
  <c r="V33" i="6"/>
  <c r="V32" i="6"/>
  <c r="BA34" i="6"/>
  <c r="BA35" i="6"/>
  <c r="BA38" i="6"/>
  <c r="BA37" i="6"/>
  <c r="BA33" i="6"/>
  <c r="BA36" i="6"/>
  <c r="AL34" i="5"/>
  <c r="AL33" i="5"/>
  <c r="H115" i="1"/>
  <c r="H38" i="1" s="1"/>
  <c r="E118" i="1"/>
  <c r="E41" i="1" s="1"/>
  <c r="E121" i="1"/>
  <c r="E44" i="1" s="1"/>
  <c r="E119" i="1"/>
  <c r="E42" i="1" s="1"/>
  <c r="E120" i="1"/>
  <c r="E43" i="1" s="1"/>
  <c r="E116" i="1"/>
  <c r="E39" i="1" s="1"/>
  <c r="E117" i="1"/>
  <c r="E40" i="1" s="1"/>
  <c r="BC116" i="1"/>
  <c r="BC39" i="1" s="1"/>
  <c r="BC119" i="1"/>
  <c r="BC42" i="1" s="1"/>
  <c r="BC117" i="1"/>
  <c r="BC40" i="1" s="1"/>
  <c r="BC109" i="1"/>
  <c r="BC32" i="1" s="1"/>
  <c r="BC113" i="1"/>
  <c r="BC36" i="1" s="1"/>
  <c r="BC120" i="1"/>
  <c r="BC43" i="1" s="1"/>
  <c r="BC110" i="1"/>
  <c r="BC33" i="1" s="1"/>
  <c r="BC114" i="1"/>
  <c r="BC37" i="1" s="1"/>
  <c r="BC111" i="1"/>
  <c r="BC34" i="1" s="1"/>
  <c r="BC121" i="1"/>
  <c r="BC44" i="1" s="1"/>
  <c r="BC115" i="1"/>
  <c r="BC38" i="1" s="1"/>
  <c r="BC112" i="1"/>
  <c r="BC35" i="1" s="1"/>
  <c r="BC118" i="1"/>
  <c r="BC41" i="1" s="1"/>
  <c r="AL121" i="1"/>
  <c r="AL44" i="1" s="1"/>
  <c r="AL113" i="1"/>
  <c r="AL36" i="1" s="1"/>
  <c r="AL114" i="1"/>
  <c r="AL37" i="1" s="1"/>
  <c r="AL111" i="1"/>
  <c r="AL34" i="1" s="1"/>
  <c r="AL118" i="1"/>
  <c r="AL41" i="1" s="1"/>
  <c r="AL115" i="1"/>
  <c r="AL38" i="1" s="1"/>
  <c r="AL119" i="1"/>
  <c r="AL42" i="1" s="1"/>
  <c r="AL112" i="1"/>
  <c r="AL35" i="1" s="1"/>
  <c r="AL116" i="1"/>
  <c r="AL39" i="1" s="1"/>
  <c r="AL109" i="1"/>
  <c r="AL32" i="1" s="1"/>
  <c r="AL120" i="1"/>
  <c r="AL43" i="1" s="1"/>
  <c r="AL117" i="1"/>
  <c r="AL40" i="1" s="1"/>
  <c r="AL110" i="1"/>
  <c r="AL33" i="1" s="1"/>
  <c r="U118" i="1"/>
  <c r="U41" i="1" s="1"/>
  <c r="U110" i="1"/>
  <c r="U33" i="1" s="1"/>
  <c r="U121" i="1"/>
  <c r="U44" i="1" s="1"/>
  <c r="U119" i="1"/>
  <c r="U42" i="1" s="1"/>
  <c r="U111" i="1"/>
  <c r="U34" i="1" s="1"/>
  <c r="U116" i="1"/>
  <c r="U39" i="1" s="1"/>
  <c r="U109" i="1"/>
  <c r="U32" i="1" s="1"/>
  <c r="U113" i="1"/>
  <c r="U36" i="1" s="1"/>
  <c r="U117" i="1"/>
  <c r="U40" i="1" s="1"/>
  <c r="U114" i="1"/>
  <c r="U37" i="1" s="1"/>
  <c r="U115" i="1"/>
  <c r="U38" i="1" s="1"/>
  <c r="U112" i="1"/>
  <c r="U35" i="1" s="1"/>
  <c r="U120" i="1"/>
  <c r="U43" i="1" s="1"/>
  <c r="L115" i="1"/>
  <c r="L38" i="1" s="1"/>
  <c r="L118" i="1"/>
  <c r="L41" i="1" s="1"/>
  <c r="L116" i="1"/>
  <c r="L39" i="1" s="1"/>
  <c r="L113" i="1"/>
  <c r="L36" i="1" s="1"/>
  <c r="L117" i="1"/>
  <c r="L40" i="1" s="1"/>
  <c r="L110" i="1"/>
  <c r="L33" i="1" s="1"/>
  <c r="L119" i="1"/>
  <c r="L42" i="1" s="1"/>
  <c r="L114" i="1"/>
  <c r="L37" i="1" s="1"/>
  <c r="L111" i="1"/>
  <c r="L34" i="1" s="1"/>
  <c r="L109" i="1"/>
  <c r="L32" i="1" s="1"/>
  <c r="L120" i="1"/>
  <c r="L43" i="1" s="1"/>
  <c r="L121" i="1"/>
  <c r="L44" i="1" s="1"/>
  <c r="L112" i="1"/>
  <c r="L35" i="1" s="1"/>
  <c r="I121" i="1"/>
  <c r="I44" i="1" s="1"/>
  <c r="I116" i="1"/>
  <c r="I39" i="1" s="1"/>
  <c r="I118" i="1"/>
  <c r="I41" i="1" s="1"/>
  <c r="I117" i="1"/>
  <c r="I40" i="1" s="1"/>
  <c r="I119" i="1"/>
  <c r="I42" i="1" s="1"/>
  <c r="I120" i="1"/>
  <c r="I43" i="1" s="1"/>
  <c r="I114" i="1"/>
  <c r="I37" i="1" s="1"/>
  <c r="F114" i="1"/>
  <c r="F37" i="1" s="1"/>
  <c r="D114" i="1"/>
  <c r="D37" i="1" s="1"/>
  <c r="J114" i="1"/>
  <c r="J37" i="1" s="1"/>
  <c r="H114" i="1"/>
  <c r="H37" i="1" s="1"/>
  <c r="G114" i="1"/>
  <c r="G37" i="1" s="1"/>
  <c r="E114" i="1"/>
  <c r="E37" i="1" s="1"/>
  <c r="AL34" i="4"/>
  <c r="AL32" i="4"/>
  <c r="AL33" i="4"/>
  <c r="AN33" i="4"/>
  <c r="AN32" i="4"/>
  <c r="AN34" i="4"/>
  <c r="AG33" i="4"/>
  <c r="AG34" i="4"/>
  <c r="AP33" i="4"/>
  <c r="AP32" i="4"/>
  <c r="AP34" i="4"/>
  <c r="M32" i="2"/>
  <c r="M33" i="2"/>
  <c r="Z33" i="2"/>
  <c r="Z32" i="2"/>
  <c r="AC32" i="2"/>
  <c r="AC33" i="2"/>
  <c r="AJ32" i="2"/>
  <c r="AJ33" i="2"/>
  <c r="AD32" i="2"/>
  <c r="AD33" i="2"/>
  <c r="T34" i="8"/>
  <c r="T33" i="8"/>
  <c r="L33" i="22"/>
  <c r="V33" i="18"/>
  <c r="N34" i="16"/>
  <c r="N32" i="16"/>
  <c r="N33" i="16"/>
  <c r="W34" i="16"/>
  <c r="W32" i="16"/>
  <c r="W33" i="16"/>
  <c r="AR34" i="9"/>
  <c r="AR33" i="9"/>
  <c r="Y33" i="9"/>
  <c r="Y34" i="9"/>
  <c r="Y32" i="9"/>
  <c r="O34" i="9"/>
  <c r="O32" i="9"/>
  <c r="O33" i="9"/>
  <c r="N34" i="6"/>
  <c r="N33" i="6"/>
  <c r="N32" i="6"/>
  <c r="AS34" i="6"/>
  <c r="AS32" i="6"/>
  <c r="AS35" i="6"/>
  <c r="AS38" i="6"/>
  <c r="AS36" i="6"/>
  <c r="AS37" i="6"/>
  <c r="AS33" i="6"/>
  <c r="BE35" i="6"/>
  <c r="BE38" i="6"/>
  <c r="BE36" i="6"/>
  <c r="BE34" i="6"/>
  <c r="BE33" i="6"/>
  <c r="BE37" i="6"/>
  <c r="AD34" i="5"/>
  <c r="AD33" i="5"/>
  <c r="V32" i="4"/>
  <c r="V33" i="4"/>
  <c r="V34" i="4"/>
  <c r="AU116" i="1"/>
  <c r="AU39" i="1" s="1"/>
  <c r="AU119" i="1"/>
  <c r="AU42" i="1" s="1"/>
  <c r="AU117" i="1"/>
  <c r="AU40" i="1" s="1"/>
  <c r="AU109" i="1"/>
  <c r="AU32" i="1" s="1"/>
  <c r="AU114" i="1"/>
  <c r="AU37" i="1" s="1"/>
  <c r="AU121" i="1"/>
  <c r="AU44" i="1" s="1"/>
  <c r="AU111" i="1"/>
  <c r="AU34" i="1" s="1"/>
  <c r="AU115" i="1"/>
  <c r="AU38" i="1" s="1"/>
  <c r="AU118" i="1"/>
  <c r="AU41" i="1" s="1"/>
  <c r="AU112" i="1"/>
  <c r="AU35" i="1" s="1"/>
  <c r="AU120" i="1"/>
  <c r="AU43" i="1" s="1"/>
  <c r="AU113" i="1"/>
  <c r="AU36" i="1" s="1"/>
  <c r="AU110" i="1"/>
  <c r="AU33" i="1" s="1"/>
  <c r="AD121" i="1"/>
  <c r="AD44" i="1" s="1"/>
  <c r="AD113" i="1"/>
  <c r="AD36" i="1" s="1"/>
  <c r="AD114" i="1"/>
  <c r="AD37" i="1" s="1"/>
  <c r="AD112" i="1"/>
  <c r="AD35" i="1" s="1"/>
  <c r="AD120" i="1"/>
  <c r="AD43" i="1" s="1"/>
  <c r="AD116" i="1"/>
  <c r="AD39" i="1" s="1"/>
  <c r="AD109" i="1"/>
  <c r="AD32" i="1" s="1"/>
  <c r="AD117" i="1"/>
  <c r="AD40" i="1" s="1"/>
  <c r="AD110" i="1"/>
  <c r="AD33" i="1" s="1"/>
  <c r="AD111" i="1"/>
  <c r="AD34" i="1" s="1"/>
  <c r="AD118" i="1"/>
  <c r="AD41" i="1" s="1"/>
  <c r="AD119" i="1"/>
  <c r="AD42" i="1" s="1"/>
  <c r="AD115" i="1"/>
  <c r="AD38" i="1" s="1"/>
  <c r="M118" i="1"/>
  <c r="M41" i="1" s="1"/>
  <c r="M110" i="1"/>
  <c r="M33" i="1" s="1"/>
  <c r="M121" i="1"/>
  <c r="M44" i="1" s="1"/>
  <c r="M119" i="1"/>
  <c r="M42" i="1" s="1"/>
  <c r="M111" i="1"/>
  <c r="M34" i="1" s="1"/>
  <c r="M117" i="1"/>
  <c r="M40" i="1" s="1"/>
  <c r="M114" i="1"/>
  <c r="M37" i="1" s="1"/>
  <c r="M120" i="1"/>
  <c r="M43" i="1" s="1"/>
  <c r="M115" i="1"/>
  <c r="M38" i="1" s="1"/>
  <c r="M116" i="1"/>
  <c r="M39" i="1" s="1"/>
  <c r="M109" i="1"/>
  <c r="M32" i="1" s="1"/>
  <c r="M113" i="1"/>
  <c r="M36" i="1" s="1"/>
  <c r="M112" i="1"/>
  <c r="M35" i="1" s="1"/>
  <c r="J117" i="1"/>
  <c r="J40" i="1" s="1"/>
  <c r="J120" i="1"/>
  <c r="J43" i="1" s="1"/>
  <c r="J118" i="1"/>
  <c r="J41" i="1" s="1"/>
  <c r="J116" i="1"/>
  <c r="J39" i="1" s="1"/>
  <c r="J119" i="1"/>
  <c r="J42" i="1" s="1"/>
  <c r="J121" i="1"/>
  <c r="J44" i="1" s="1"/>
  <c r="D115" i="1"/>
  <c r="D38" i="1" s="1"/>
  <c r="AO32" i="4"/>
  <c r="AO33" i="4"/>
  <c r="AO34" i="4"/>
  <c r="V32" i="2"/>
  <c r="V33" i="2"/>
  <c r="X33" i="2"/>
  <c r="AM32" i="2"/>
  <c r="AM33" i="2"/>
  <c r="AN33" i="2"/>
  <c r="AN32" i="2"/>
  <c r="AR32" i="2"/>
  <c r="AR33" i="2"/>
  <c r="AE32" i="2"/>
  <c r="T33" i="9"/>
  <c r="T32" i="9"/>
  <c r="U34" i="6"/>
  <c r="U32" i="6"/>
  <c r="U33" i="6"/>
  <c r="Q33" i="20"/>
  <c r="D34" i="23"/>
  <c r="D33" i="23"/>
  <c r="AE34" i="16"/>
  <c r="AE33" i="16"/>
  <c r="AE32" i="16"/>
  <c r="AK32" i="16"/>
  <c r="AK34" i="16"/>
  <c r="AK33" i="16"/>
  <c r="D33" i="14"/>
  <c r="D34" i="14"/>
  <c r="AJ34" i="9"/>
  <c r="AJ33" i="9"/>
  <c r="AJ32" i="9"/>
  <c r="D33" i="10"/>
  <c r="D34" i="10"/>
  <c r="Q33" i="9"/>
  <c r="Q34" i="9"/>
  <c r="Q32" i="9"/>
  <c r="D33" i="12"/>
  <c r="D34" i="12"/>
  <c r="AK34" i="6"/>
  <c r="AK32" i="6"/>
  <c r="AK33" i="6"/>
  <c r="BG33" i="6"/>
  <c r="BG36" i="6"/>
  <c r="BG34" i="6"/>
  <c r="BG37" i="6"/>
  <c r="BG35" i="6"/>
  <c r="BG38" i="6"/>
  <c r="BF38" i="6"/>
  <c r="BF33" i="6"/>
  <c r="BF34" i="6"/>
  <c r="BF37" i="6"/>
  <c r="BF35" i="6"/>
  <c r="BF36" i="6"/>
  <c r="AW35" i="6"/>
  <c r="AW38" i="6"/>
  <c r="AW36" i="6"/>
  <c r="AW34" i="6"/>
  <c r="AW37" i="6"/>
  <c r="AW32" i="6"/>
  <c r="AW33" i="6"/>
  <c r="V34" i="5"/>
  <c r="V33" i="5"/>
  <c r="AD32" i="4"/>
  <c r="AD33" i="4"/>
  <c r="AD34" i="4"/>
  <c r="T32" i="4"/>
  <c r="T34" i="4"/>
  <c r="BD119" i="1"/>
  <c r="BD42" i="1" s="1"/>
  <c r="BD111" i="1"/>
  <c r="BD34" i="1" s="1"/>
  <c r="BD120" i="1"/>
  <c r="BD43" i="1" s="1"/>
  <c r="BD112" i="1"/>
  <c r="BD35" i="1" s="1"/>
  <c r="BD110" i="1"/>
  <c r="BD33" i="1" s="1"/>
  <c r="BD114" i="1"/>
  <c r="BD37" i="1" s="1"/>
  <c r="BD121" i="1"/>
  <c r="BD44" i="1" s="1"/>
  <c r="BD117" i="1"/>
  <c r="BD40" i="1" s="1"/>
  <c r="BD115" i="1"/>
  <c r="BD38" i="1" s="1"/>
  <c r="BD113" i="1"/>
  <c r="BD36" i="1" s="1"/>
  <c r="BD116" i="1"/>
  <c r="BD39" i="1" s="1"/>
  <c r="BD109" i="1"/>
  <c r="BD32" i="1" s="1"/>
  <c r="BD118" i="1"/>
  <c r="BD41" i="1" s="1"/>
  <c r="AM116" i="1"/>
  <c r="AM39" i="1" s="1"/>
  <c r="AM119" i="1"/>
  <c r="AM42" i="1" s="1"/>
  <c r="AM117" i="1"/>
  <c r="AM40" i="1" s="1"/>
  <c r="AM109" i="1"/>
  <c r="AM32" i="1" s="1"/>
  <c r="AM118" i="1"/>
  <c r="AM41" i="1" s="1"/>
  <c r="AM115" i="1"/>
  <c r="AM38" i="1" s="1"/>
  <c r="AM112" i="1"/>
  <c r="AM35" i="1" s="1"/>
  <c r="AM120" i="1"/>
  <c r="AM43" i="1" s="1"/>
  <c r="AM113" i="1"/>
  <c r="AM36" i="1" s="1"/>
  <c r="AM121" i="1"/>
  <c r="AM44" i="1" s="1"/>
  <c r="AM111" i="1"/>
  <c r="AM34" i="1" s="1"/>
  <c r="AM110" i="1"/>
  <c r="AM33" i="1" s="1"/>
  <c r="AM114" i="1"/>
  <c r="AM37" i="1" s="1"/>
  <c r="V121" i="1"/>
  <c r="V44" i="1" s="1"/>
  <c r="V113" i="1"/>
  <c r="V36" i="1" s="1"/>
  <c r="V114" i="1"/>
  <c r="V37" i="1" s="1"/>
  <c r="V117" i="1"/>
  <c r="V40" i="1" s="1"/>
  <c r="V110" i="1"/>
  <c r="V33" i="1" s="1"/>
  <c r="V118" i="1"/>
  <c r="V41" i="1" s="1"/>
  <c r="V119" i="1"/>
  <c r="V42" i="1" s="1"/>
  <c r="V111" i="1"/>
  <c r="V34" i="1" s="1"/>
  <c r="V116" i="1"/>
  <c r="V39" i="1" s="1"/>
  <c r="V120" i="1"/>
  <c r="V43" i="1" s="1"/>
  <c r="V112" i="1"/>
  <c r="V35" i="1" s="1"/>
  <c r="V115" i="1"/>
  <c r="V38" i="1" s="1"/>
  <c r="V109" i="1"/>
  <c r="V32" i="1" s="1"/>
  <c r="E115" i="1"/>
  <c r="E38" i="1" s="1"/>
  <c r="BH115" i="1"/>
  <c r="BH38" i="1" s="1"/>
  <c r="BH118" i="1"/>
  <c r="BH41" i="1" s="1"/>
  <c r="BH116" i="1"/>
  <c r="BH39" i="1" s="1"/>
  <c r="BH121" i="1"/>
  <c r="BH44" i="1" s="1"/>
  <c r="BH117" i="1"/>
  <c r="BH40" i="1" s="1"/>
  <c r="BH112" i="1"/>
  <c r="BH35" i="1" s="1"/>
  <c r="BH109" i="1"/>
  <c r="BH32" i="1" s="1"/>
  <c r="BH119" i="1"/>
  <c r="BH42" i="1" s="1"/>
  <c r="BH113" i="1"/>
  <c r="BH36" i="1" s="1"/>
  <c r="BH120" i="1"/>
  <c r="BH43" i="1" s="1"/>
  <c r="BH111" i="1"/>
  <c r="BH34" i="1" s="1"/>
  <c r="BH110" i="1"/>
  <c r="BH33" i="1" s="1"/>
  <c r="BH114" i="1"/>
  <c r="BH37" i="1" s="1"/>
  <c r="AH32" i="2"/>
  <c r="AK32" i="2"/>
  <c r="AL32" i="2"/>
  <c r="AL33" i="2"/>
  <c r="Q33" i="2"/>
  <c r="Q32" i="2"/>
  <c r="M33" i="16"/>
  <c r="M32" i="16"/>
  <c r="M34" i="16"/>
  <c r="D34" i="11"/>
  <c r="D33" i="11"/>
  <c r="D34" i="18"/>
  <c r="D33" i="18"/>
  <c r="AM34" i="16"/>
  <c r="AM33" i="16"/>
  <c r="AM32" i="16"/>
  <c r="Y32" i="16"/>
  <c r="Y34" i="16"/>
  <c r="Y33" i="16"/>
  <c r="R34" i="14"/>
  <c r="AB34" i="9"/>
  <c r="AB33" i="9"/>
  <c r="AB32" i="9"/>
  <c r="D133" i="13"/>
  <c r="D130" i="13"/>
  <c r="D131" i="13"/>
  <c r="D128" i="13"/>
  <c r="D33" i="13" s="1"/>
  <c r="D132" i="13"/>
  <c r="D129" i="13"/>
  <c r="D34" i="13" s="1"/>
  <c r="AB32" i="8"/>
  <c r="AB33" i="8"/>
  <c r="AL32" i="9"/>
  <c r="AL33" i="9"/>
  <c r="AL34" i="9"/>
  <c r="D129" i="6"/>
  <c r="D34" i="6" s="1"/>
  <c r="BJ34" i="6"/>
  <c r="BJ37" i="6"/>
  <c r="BJ35" i="6"/>
  <c r="BJ38" i="6"/>
  <c r="BJ33" i="6"/>
  <c r="BJ36" i="6"/>
  <c r="AC34" i="6"/>
  <c r="AC32" i="6"/>
  <c r="AC33" i="6"/>
  <c r="AY33" i="6"/>
  <c r="AY36" i="6"/>
  <c r="AY34" i="6"/>
  <c r="AY37" i="6"/>
  <c r="AY38" i="6"/>
  <c r="AY35" i="6"/>
  <c r="AN33" i="5"/>
  <c r="AN34" i="5"/>
  <c r="AX38" i="6"/>
  <c r="AX33" i="6"/>
  <c r="AX34" i="6"/>
  <c r="AX37" i="6"/>
  <c r="AX36" i="6"/>
  <c r="AX35" i="6"/>
  <c r="AO34" i="6"/>
  <c r="AO33" i="6"/>
  <c r="AO32" i="6"/>
  <c r="N34" i="5"/>
  <c r="N32" i="5"/>
  <c r="N33" i="5"/>
  <c r="AB34" i="4"/>
  <c r="AB32" i="4"/>
  <c r="AB33" i="4"/>
  <c r="AV119" i="1"/>
  <c r="AV42" i="1" s="1"/>
  <c r="AV111" i="1"/>
  <c r="AV34" i="1" s="1"/>
  <c r="AV120" i="1"/>
  <c r="AV43" i="1" s="1"/>
  <c r="AV112" i="1"/>
  <c r="AV35" i="1" s="1"/>
  <c r="AV121" i="1"/>
  <c r="AV44" i="1" s="1"/>
  <c r="AV117" i="1"/>
  <c r="AV40" i="1" s="1"/>
  <c r="AV115" i="1"/>
  <c r="AV38" i="1" s="1"/>
  <c r="AV118" i="1"/>
  <c r="AV41" i="1" s="1"/>
  <c r="AV116" i="1"/>
  <c r="AV39" i="1" s="1"/>
  <c r="AV109" i="1"/>
  <c r="AV32" i="1" s="1"/>
  <c r="AV114" i="1"/>
  <c r="AV37" i="1" s="1"/>
  <c r="AV113" i="1"/>
  <c r="AV36" i="1" s="1"/>
  <c r="AV110" i="1"/>
  <c r="AV33" i="1" s="1"/>
  <c r="AE116" i="1"/>
  <c r="AE39" i="1" s="1"/>
  <c r="AE119" i="1"/>
  <c r="AE42" i="1" s="1"/>
  <c r="AE117" i="1"/>
  <c r="AE40" i="1" s="1"/>
  <c r="AE109" i="1"/>
  <c r="AE32" i="1" s="1"/>
  <c r="AE120" i="1"/>
  <c r="AE43" i="1" s="1"/>
  <c r="AE113" i="1"/>
  <c r="AE36" i="1" s="1"/>
  <c r="AE121" i="1"/>
  <c r="AE44" i="1" s="1"/>
  <c r="AE110" i="1"/>
  <c r="AE33" i="1" s="1"/>
  <c r="AE114" i="1"/>
  <c r="AE37" i="1" s="1"/>
  <c r="AE112" i="1"/>
  <c r="AE35" i="1" s="1"/>
  <c r="AE111" i="1"/>
  <c r="AE34" i="1" s="1"/>
  <c r="AE118" i="1"/>
  <c r="AE41" i="1" s="1"/>
  <c r="AE115" i="1"/>
  <c r="AE38" i="1" s="1"/>
  <c r="N121" i="1"/>
  <c r="N44" i="1" s="1"/>
  <c r="N113" i="1"/>
  <c r="N36" i="1" s="1"/>
  <c r="N114" i="1"/>
  <c r="N37" i="1" s="1"/>
  <c r="N118" i="1"/>
  <c r="N41" i="1" s="1"/>
  <c r="N110" i="1"/>
  <c r="N33" i="1" s="1"/>
  <c r="N119" i="1"/>
  <c r="N42" i="1" s="1"/>
  <c r="N111" i="1"/>
  <c r="N34" i="1" s="1"/>
  <c r="N120" i="1"/>
  <c r="N43" i="1" s="1"/>
  <c r="N115" i="1"/>
  <c r="N38" i="1" s="1"/>
  <c r="N112" i="1"/>
  <c r="N35" i="1" s="1"/>
  <c r="N117" i="1"/>
  <c r="N40" i="1" s="1"/>
  <c r="N116" i="1"/>
  <c r="N39" i="1" s="1"/>
  <c r="N109" i="1"/>
  <c r="N32" i="1" s="1"/>
  <c r="BI118" i="1"/>
  <c r="BI41" i="1" s="1"/>
  <c r="BI110" i="1"/>
  <c r="BI33" i="1" s="1"/>
  <c r="BI121" i="1"/>
  <c r="BI44" i="1" s="1"/>
  <c r="BI119" i="1"/>
  <c r="BI42" i="1" s="1"/>
  <c r="BI111" i="1"/>
  <c r="BI34" i="1" s="1"/>
  <c r="BI117" i="1"/>
  <c r="BI40" i="1" s="1"/>
  <c r="BI115" i="1"/>
  <c r="BI38" i="1" s="1"/>
  <c r="BI112" i="1"/>
  <c r="BI35" i="1" s="1"/>
  <c r="BI116" i="1"/>
  <c r="BI39" i="1" s="1"/>
  <c r="BI109" i="1"/>
  <c r="BI32" i="1" s="1"/>
  <c r="BI113" i="1"/>
  <c r="BI36" i="1" s="1"/>
  <c r="BI120" i="1"/>
  <c r="BI43" i="1" s="1"/>
  <c r="BI114" i="1"/>
  <c r="BI37" i="1" s="1"/>
  <c r="AZ115" i="1"/>
  <c r="AZ38" i="1" s="1"/>
  <c r="AZ118" i="1"/>
  <c r="AZ41" i="1" s="1"/>
  <c r="AZ116" i="1"/>
  <c r="AZ39" i="1" s="1"/>
  <c r="AZ112" i="1"/>
  <c r="AZ35" i="1" s="1"/>
  <c r="AZ119" i="1"/>
  <c r="AZ42" i="1" s="1"/>
  <c r="AZ109" i="1"/>
  <c r="AZ32" i="1" s="1"/>
  <c r="AZ113" i="1"/>
  <c r="AZ36" i="1" s="1"/>
  <c r="AZ110" i="1"/>
  <c r="AZ33" i="1" s="1"/>
  <c r="AZ120" i="1"/>
  <c r="AZ43" i="1" s="1"/>
  <c r="AZ114" i="1"/>
  <c r="AZ37" i="1" s="1"/>
  <c r="AZ121" i="1"/>
  <c r="AZ44" i="1" s="1"/>
  <c r="AZ111" i="1"/>
  <c r="AZ34" i="1" s="1"/>
  <c r="AZ117" i="1"/>
  <c r="AZ40" i="1" s="1"/>
  <c r="F113" i="1"/>
  <c r="F36" i="1" s="1"/>
  <c r="J113" i="1"/>
  <c r="J36" i="1" s="1"/>
  <c r="I113" i="1"/>
  <c r="I36" i="1" s="1"/>
  <c r="H113" i="1"/>
  <c r="H36" i="1" s="1"/>
  <c r="G113" i="1"/>
  <c r="G36" i="1" s="1"/>
  <c r="D113" i="1"/>
  <c r="D36" i="1" s="1"/>
  <c r="E113" i="1"/>
  <c r="E36" i="1" s="1"/>
  <c r="M32" i="4"/>
  <c r="M33" i="4"/>
  <c r="Y33" i="2"/>
  <c r="Y32" i="2"/>
  <c r="AC69" i="2" l="1"/>
  <c r="AB133" i="2"/>
  <c r="R112" i="5"/>
  <c r="R127" i="5" s="1"/>
  <c r="R32" i="5" s="1"/>
  <c r="Q163" i="5"/>
  <c r="Q178" i="5" s="1"/>
  <c r="Q47" i="5" s="1"/>
  <c r="U193" i="12"/>
  <c r="AB193" i="12"/>
  <c r="AD193" i="12"/>
  <c r="AA193" i="12"/>
  <c r="Z193" i="12"/>
  <c r="Y193" i="12"/>
  <c r="AC193" i="12"/>
  <c r="X193" i="12"/>
  <c r="AD55" i="12"/>
  <c r="Q193" i="12"/>
  <c r="V193" i="12"/>
  <c r="M193" i="12"/>
  <c r="T193" i="12"/>
  <c r="N193" i="12"/>
  <c r="O193" i="12"/>
  <c r="L193" i="12"/>
  <c r="K193" i="12"/>
  <c r="P193" i="12"/>
  <c r="W193" i="12"/>
  <c r="S193" i="12"/>
  <c r="R193" i="12"/>
  <c r="AK140" i="12"/>
  <c r="AK45" i="12" s="1"/>
  <c r="V34" i="2"/>
  <c r="K109" i="2"/>
  <c r="L109" i="2"/>
  <c r="M109" i="2"/>
  <c r="N36" i="2"/>
  <c r="N109" i="2"/>
  <c r="V109" i="2"/>
  <c r="T109" i="2"/>
  <c r="S109" i="2"/>
  <c r="U109" i="2"/>
  <c r="R36" i="2"/>
  <c r="AL171" i="8"/>
  <c r="AK186" i="8"/>
  <c r="AK55" i="8" s="1"/>
  <c r="AD183" i="8"/>
  <c r="AD52" i="8" s="1"/>
  <c r="AD180" i="8"/>
  <c r="AD49" i="8" s="1"/>
  <c r="AD182" i="8"/>
  <c r="AD51" i="8" s="1"/>
  <c r="AD179" i="8"/>
  <c r="AD48" i="8" s="1"/>
  <c r="AD178" i="8"/>
  <c r="AD47" i="8" s="1"/>
  <c r="AD184" i="8"/>
  <c r="AD53" i="8" s="1"/>
  <c r="AD181" i="8"/>
  <c r="AD50" i="8" s="1"/>
  <c r="AE129" i="7"/>
  <c r="AE34" i="7" s="1"/>
  <c r="AE133" i="7"/>
  <c r="AE132" i="7"/>
  <c r="AE37" i="7" s="1"/>
  <c r="AE127" i="7"/>
  <c r="AE32" i="7" s="1"/>
  <c r="AE131" i="7"/>
  <c r="AE36" i="7" s="1"/>
  <c r="AE128" i="7"/>
  <c r="AE33" i="7" s="1"/>
  <c r="AE130" i="7"/>
  <c r="AE35" i="7" s="1"/>
  <c r="AD133" i="8"/>
  <c r="AD130" i="8"/>
  <c r="AD127" i="8"/>
  <c r="AD32" i="8" s="1"/>
  <c r="AD129" i="8"/>
  <c r="AD34" i="8" s="1"/>
  <c r="AD131" i="8"/>
  <c r="AD36" i="8" s="1"/>
  <c r="AD128" i="8"/>
  <c r="AD33" i="8" s="1"/>
  <c r="AD132" i="8"/>
  <c r="AD37" i="8" s="1"/>
  <c r="AO24" i="4"/>
  <c r="AT63" i="5"/>
  <c r="AS129" i="13"/>
  <c r="J185" i="10"/>
  <c r="J54" i="10" s="1"/>
  <c r="J189" i="10"/>
  <c r="J58" i="10" s="1"/>
  <c r="J186" i="10"/>
  <c r="J55" i="10" s="1"/>
  <c r="J190" i="10"/>
  <c r="J59" i="10" s="1"/>
  <c r="J187" i="10"/>
  <c r="J56" i="10" s="1"/>
  <c r="J191" i="10"/>
  <c r="J60" i="10" s="1"/>
  <c r="J188" i="10"/>
  <c r="J57" i="10" s="1"/>
  <c r="G185" i="10"/>
  <c r="G54" i="10" s="1"/>
  <c r="G186" i="10"/>
  <c r="G55" i="10" s="1"/>
  <c r="G187" i="10"/>
  <c r="G56" i="10" s="1"/>
  <c r="G188" i="10"/>
  <c r="G57" i="10" s="1"/>
  <c r="G189" i="10"/>
  <c r="G58" i="10" s="1"/>
  <c r="G190" i="10"/>
  <c r="G59" i="10" s="1"/>
  <c r="G191" i="10"/>
  <c r="G60" i="10" s="1"/>
  <c r="AT70" i="12"/>
  <c r="AS185" i="12"/>
  <c r="AS54" i="12" s="1"/>
  <c r="AT68" i="20"/>
  <c r="AS183" i="20"/>
  <c r="AS52" i="20" s="1"/>
  <c r="AT66" i="2"/>
  <c r="AS181" i="2"/>
  <c r="AS50" i="2" s="1"/>
  <c r="AT74" i="4"/>
  <c r="AS189" i="4"/>
  <c r="AS58" i="4" s="1"/>
  <c r="AT72" i="17"/>
  <c r="AS41" i="17"/>
  <c r="AS187" i="17"/>
  <c r="AS56" i="17" s="1"/>
  <c r="AT70" i="18"/>
  <c r="AS39" i="18"/>
  <c r="AS185" i="18"/>
  <c r="AS54" i="18" s="1"/>
  <c r="D185" i="20"/>
  <c r="D54" i="20" s="1"/>
  <c r="D186" i="20"/>
  <c r="D55" i="20" s="1"/>
  <c r="D187" i="20"/>
  <c r="D56" i="20" s="1"/>
  <c r="D188" i="20"/>
  <c r="D57" i="20" s="1"/>
  <c r="D189" i="20"/>
  <c r="D58" i="20" s="1"/>
  <c r="D190" i="20"/>
  <c r="D59" i="20" s="1"/>
  <c r="D191" i="20"/>
  <c r="D60" i="20" s="1"/>
  <c r="AT65" i="4"/>
  <c r="AS34" i="4"/>
  <c r="AT73" i="7"/>
  <c r="AS42" i="7"/>
  <c r="AS188" i="7"/>
  <c r="AS57" i="7" s="1"/>
  <c r="AT63" i="9"/>
  <c r="AS127" i="9"/>
  <c r="AS32" i="9" s="1"/>
  <c r="AS178" i="9"/>
  <c r="AS47" i="9" s="1"/>
  <c r="AT74" i="10"/>
  <c r="AS43" i="10"/>
  <c r="AS189" i="10"/>
  <c r="AS58" i="10" s="1"/>
  <c r="AT75" i="14"/>
  <c r="AS44" i="14"/>
  <c r="AS190" i="14"/>
  <c r="AS59" i="14" s="1"/>
  <c r="AT66" i="23"/>
  <c r="AS181" i="23"/>
  <c r="AS50" i="23" s="1"/>
  <c r="H178" i="10"/>
  <c r="H47" i="10" s="1"/>
  <c r="H179" i="10"/>
  <c r="H48" i="10" s="1"/>
  <c r="H180" i="10"/>
  <c r="H49" i="10" s="1"/>
  <c r="H181" i="10"/>
  <c r="H50" i="10" s="1"/>
  <c r="H182" i="10"/>
  <c r="H51" i="10" s="1"/>
  <c r="H183" i="10"/>
  <c r="H52" i="10" s="1"/>
  <c r="H184" i="10"/>
  <c r="H53" i="10" s="1"/>
  <c r="AT66" i="18"/>
  <c r="AS35" i="18"/>
  <c r="AS181" i="18"/>
  <c r="AS50" i="18" s="1"/>
  <c r="AT64" i="4"/>
  <c r="AS33" i="4"/>
  <c r="AT63" i="12"/>
  <c r="AS32" i="12"/>
  <c r="AS178" i="12"/>
  <c r="AS47" i="12" s="1"/>
  <c r="AT180" i="2"/>
  <c r="AS49" i="2"/>
  <c r="AT63" i="8"/>
  <c r="AT69" i="11"/>
  <c r="AT133" i="11" s="1"/>
  <c r="AS184" i="11"/>
  <c r="AS53" i="11" s="1"/>
  <c r="AT66" i="15"/>
  <c r="AS35" i="15"/>
  <c r="AS181" i="15"/>
  <c r="AS50" i="15" s="1"/>
  <c r="AT140" i="23"/>
  <c r="AS45" i="23"/>
  <c r="AS191" i="23"/>
  <c r="AS60" i="23" s="1"/>
  <c r="D178" i="17"/>
  <c r="D47" i="17" s="1"/>
  <c r="D179" i="17"/>
  <c r="D48" i="17" s="1"/>
  <c r="D180" i="17"/>
  <c r="D49" i="17" s="1"/>
  <c r="D181" i="17"/>
  <c r="D50" i="17" s="1"/>
  <c r="D182" i="17"/>
  <c r="D51" i="17" s="1"/>
  <c r="D183" i="17"/>
  <c r="D52" i="17" s="1"/>
  <c r="D184" i="17"/>
  <c r="D53" i="17" s="1"/>
  <c r="AT72" i="7"/>
  <c r="AS41" i="7"/>
  <c r="AS187" i="7"/>
  <c r="AS56" i="7" s="1"/>
  <c r="AT72" i="9"/>
  <c r="AS136" i="9"/>
  <c r="AS41" i="9" s="1"/>
  <c r="AS187" i="9"/>
  <c r="AS56" i="9" s="1"/>
  <c r="AT64" i="10"/>
  <c r="AS33" i="10"/>
  <c r="AS179" i="10"/>
  <c r="AS48" i="10" s="1"/>
  <c r="AT67" i="10"/>
  <c r="AS36" i="10"/>
  <c r="AS182" i="10"/>
  <c r="AS51" i="10" s="1"/>
  <c r="AT68" i="17"/>
  <c r="AS132" i="17"/>
  <c r="AS37" i="17" s="1"/>
  <c r="AS183" i="17"/>
  <c r="AS52" i="17" s="1"/>
  <c r="AT69" i="21"/>
  <c r="AS184" i="21"/>
  <c r="AS53" i="21" s="1"/>
  <c r="AT65" i="23"/>
  <c r="AS34" i="23"/>
  <c r="AS180" i="23"/>
  <c r="AS49" i="23" s="1"/>
  <c r="AT73" i="14"/>
  <c r="AS42" i="14"/>
  <c r="AS188" i="14"/>
  <c r="AS57" i="14" s="1"/>
  <c r="AT75" i="17"/>
  <c r="AT139" i="17" s="1"/>
  <c r="AS44" i="17"/>
  <c r="AS190" i="17"/>
  <c r="AS59" i="17" s="1"/>
  <c r="AT70" i="19"/>
  <c r="AS134" i="19"/>
  <c r="AS39" i="19" s="1"/>
  <c r="AS185" i="19"/>
  <c r="AS54" i="19" s="1"/>
  <c r="AS184" i="5"/>
  <c r="AS53" i="5" s="1"/>
  <c r="AS133" i="5"/>
  <c r="AS38" i="5" s="1"/>
  <c r="AT72" i="11"/>
  <c r="AS187" i="11"/>
  <c r="AS56" i="11" s="1"/>
  <c r="AT64" i="18"/>
  <c r="AS33" i="18"/>
  <c r="AS179" i="18"/>
  <c r="AS48" i="18" s="1"/>
  <c r="AT64" i="21"/>
  <c r="AS33" i="21"/>
  <c r="AS179" i="21"/>
  <c r="AS48" i="21" s="1"/>
  <c r="F178" i="10"/>
  <c r="F47" i="10" s="1"/>
  <c r="F179" i="10"/>
  <c r="F48" i="10" s="1"/>
  <c r="F180" i="10"/>
  <c r="F49" i="10" s="1"/>
  <c r="F181" i="10"/>
  <c r="F50" i="10" s="1"/>
  <c r="F182" i="10"/>
  <c r="F51" i="10" s="1"/>
  <c r="F183" i="10"/>
  <c r="F52" i="10" s="1"/>
  <c r="F184" i="10"/>
  <c r="F53" i="10" s="1"/>
  <c r="H185" i="10"/>
  <c r="H54" i="10" s="1"/>
  <c r="H186" i="10"/>
  <c r="H55" i="10" s="1"/>
  <c r="H187" i="10"/>
  <c r="H56" i="10" s="1"/>
  <c r="H188" i="10"/>
  <c r="H57" i="10" s="1"/>
  <c r="H189" i="10"/>
  <c r="H58" i="10" s="1"/>
  <c r="H190" i="10"/>
  <c r="H59" i="10" s="1"/>
  <c r="H191" i="10"/>
  <c r="H60" i="10" s="1"/>
  <c r="AS32" i="4"/>
  <c r="AT64" i="8"/>
  <c r="AT66" i="14"/>
  <c r="AS35" i="14"/>
  <c r="AS181" i="14"/>
  <c r="AS50" i="14" s="1"/>
  <c r="AT63" i="7"/>
  <c r="AS32" i="7"/>
  <c r="AS178" i="7"/>
  <c r="AS47" i="7" s="1"/>
  <c r="AT69" i="9"/>
  <c r="AS133" i="9"/>
  <c r="AS38" i="9" s="1"/>
  <c r="AS184" i="9"/>
  <c r="AS53" i="9" s="1"/>
  <c r="AT70" i="15"/>
  <c r="AS185" i="15"/>
  <c r="AS54" i="15" s="1"/>
  <c r="AT65" i="17"/>
  <c r="AS129" i="17"/>
  <c r="AS34" i="17" s="1"/>
  <c r="AS180" i="17"/>
  <c r="AS49" i="17" s="1"/>
  <c r="AT72" i="19"/>
  <c r="AS136" i="19"/>
  <c r="AS187" i="19"/>
  <c r="AS56" i="19" s="1"/>
  <c r="AT68" i="21"/>
  <c r="AS183" i="21"/>
  <c r="AS52" i="21" s="1"/>
  <c r="AT72" i="23"/>
  <c r="AS187" i="23"/>
  <c r="AS56" i="23" s="1"/>
  <c r="AT65" i="19"/>
  <c r="AS129" i="19"/>
  <c r="AS34" i="19" s="1"/>
  <c r="AS180" i="19"/>
  <c r="AS49" i="19" s="1"/>
  <c r="AT76" i="21"/>
  <c r="AS45" i="21"/>
  <c r="AS191" i="21"/>
  <c r="AS60" i="21" s="1"/>
  <c r="D178" i="20"/>
  <c r="D47" i="20" s="1"/>
  <c r="D179" i="20"/>
  <c r="D48" i="20" s="1"/>
  <c r="D180" i="20"/>
  <c r="D49" i="20" s="1"/>
  <c r="D181" i="20"/>
  <c r="D50" i="20" s="1"/>
  <c r="D182" i="20"/>
  <c r="D51" i="20" s="1"/>
  <c r="D183" i="20"/>
  <c r="D52" i="20" s="1"/>
  <c r="D184" i="20"/>
  <c r="D53" i="20" s="1"/>
  <c r="AT75" i="11"/>
  <c r="AS190" i="11"/>
  <c r="AS59" i="11" s="1"/>
  <c r="AT69" i="12"/>
  <c r="AS184" i="12"/>
  <c r="AS53" i="12" s="1"/>
  <c r="AT68" i="14"/>
  <c r="AS37" i="14"/>
  <c r="AS183" i="14"/>
  <c r="AS52" i="14" s="1"/>
  <c r="AT72" i="18"/>
  <c r="AS41" i="18"/>
  <c r="AS187" i="18"/>
  <c r="AS56" i="18" s="1"/>
  <c r="AT63" i="20"/>
  <c r="AS32" i="20"/>
  <c r="AS178" i="20"/>
  <c r="AS47" i="20" s="1"/>
  <c r="D178" i="9"/>
  <c r="D47" i="9" s="1"/>
  <c r="D179" i="9"/>
  <c r="D48" i="9" s="1"/>
  <c r="D180" i="9"/>
  <c r="D49" i="9" s="1"/>
  <c r="D181" i="9"/>
  <c r="D50" i="9" s="1"/>
  <c r="D182" i="9"/>
  <c r="D51" i="9" s="1"/>
  <c r="D183" i="9"/>
  <c r="D52" i="9" s="1"/>
  <c r="D184" i="9"/>
  <c r="D53" i="9" s="1"/>
  <c r="AT71" i="2"/>
  <c r="AT135" i="2" s="1"/>
  <c r="AS186" i="2"/>
  <c r="AS55" i="2" s="1"/>
  <c r="AT66" i="4"/>
  <c r="AS35" i="4"/>
  <c r="AT69" i="8"/>
  <c r="AT74" i="14"/>
  <c r="AS43" i="14"/>
  <c r="AS189" i="14"/>
  <c r="AS58" i="14" s="1"/>
  <c r="AT71" i="17"/>
  <c r="AT135" i="17" s="1"/>
  <c r="AS40" i="17"/>
  <c r="AS186" i="17"/>
  <c r="AS55" i="17" s="1"/>
  <c r="AT73" i="10"/>
  <c r="AS42" i="10"/>
  <c r="AS188" i="10"/>
  <c r="AS57" i="10" s="1"/>
  <c r="AT67" i="14"/>
  <c r="AS36" i="14"/>
  <c r="AS182" i="14"/>
  <c r="AS51" i="14" s="1"/>
  <c r="AT73" i="15"/>
  <c r="AS188" i="15"/>
  <c r="AS57" i="15" s="1"/>
  <c r="AT68" i="18"/>
  <c r="AS183" i="18"/>
  <c r="AS52" i="18" s="1"/>
  <c r="AT75" i="21"/>
  <c r="AT139" i="21" s="1"/>
  <c r="AS44" i="21"/>
  <c r="AS190" i="21"/>
  <c r="AS59" i="21" s="1"/>
  <c r="AT71" i="23"/>
  <c r="AS186" i="23"/>
  <c r="AS55" i="23" s="1"/>
  <c r="AT71" i="20"/>
  <c r="AS186" i="20"/>
  <c r="AS55" i="20" s="1"/>
  <c r="AS50" i="13"/>
  <c r="AS130" i="13"/>
  <c r="AS58" i="13"/>
  <c r="AR133" i="16"/>
  <c r="AR184" i="16"/>
  <c r="AR53" i="16" s="1"/>
  <c r="AR128" i="16"/>
  <c r="AR33" i="16" s="1"/>
  <c r="AR179" i="16"/>
  <c r="AR48" i="16" s="1"/>
  <c r="AS140" i="5"/>
  <c r="AS45" i="5" s="1"/>
  <c r="AS191" i="5"/>
  <c r="D178" i="7"/>
  <c r="D47" i="7" s="1"/>
  <c r="D179" i="7"/>
  <c r="D48" i="7" s="1"/>
  <c r="D180" i="7"/>
  <c r="D49" i="7" s="1"/>
  <c r="D181" i="7"/>
  <c r="D50" i="7" s="1"/>
  <c r="D182" i="7"/>
  <c r="D51" i="7" s="1"/>
  <c r="D183" i="7"/>
  <c r="D52" i="7" s="1"/>
  <c r="D184" i="7"/>
  <c r="D53" i="7" s="1"/>
  <c r="AT66" i="12"/>
  <c r="AS181" i="12"/>
  <c r="AS50" i="12" s="1"/>
  <c r="AT63" i="14"/>
  <c r="AS32" i="14"/>
  <c r="AS178" i="14"/>
  <c r="AS47" i="14" s="1"/>
  <c r="AT75" i="18"/>
  <c r="AS44" i="18"/>
  <c r="AS190" i="18"/>
  <c r="AS59" i="18" s="1"/>
  <c r="AT70" i="8"/>
  <c r="AS39" i="8"/>
  <c r="AS54" i="8"/>
  <c r="AT66" i="11"/>
  <c r="AS181" i="11"/>
  <c r="AS50" i="11" s="1"/>
  <c r="AT69" i="19"/>
  <c r="AS133" i="19"/>
  <c r="AS184" i="19"/>
  <c r="AS53" i="19" s="1"/>
  <c r="G178" i="10"/>
  <c r="G47" i="10" s="1"/>
  <c r="G179" i="10"/>
  <c r="G48" i="10" s="1"/>
  <c r="G180" i="10"/>
  <c r="G49" i="10" s="1"/>
  <c r="G181" i="10"/>
  <c r="G50" i="10" s="1"/>
  <c r="G182" i="10"/>
  <c r="G51" i="10" s="1"/>
  <c r="G183" i="10"/>
  <c r="G52" i="10" s="1"/>
  <c r="G184" i="10"/>
  <c r="G53" i="10" s="1"/>
  <c r="D178" i="15"/>
  <c r="D47" i="15" s="1"/>
  <c r="D179" i="15"/>
  <c r="D48" i="15" s="1"/>
  <c r="D180" i="15"/>
  <c r="D49" i="15" s="1"/>
  <c r="D181" i="15"/>
  <c r="D50" i="15" s="1"/>
  <c r="D182" i="15"/>
  <c r="D51" i="15" s="1"/>
  <c r="D183" i="15"/>
  <c r="D52" i="15" s="1"/>
  <c r="D184" i="15"/>
  <c r="D53" i="15" s="1"/>
  <c r="AT69" i="7"/>
  <c r="AS38" i="7"/>
  <c r="AS184" i="7"/>
  <c r="AS53" i="7" s="1"/>
  <c r="AT75" i="9"/>
  <c r="AS139" i="9"/>
  <c r="AS44" i="9" s="1"/>
  <c r="AS190" i="9"/>
  <c r="AS59" i="9" s="1"/>
  <c r="AT70" i="10"/>
  <c r="AS39" i="10"/>
  <c r="AS185" i="10"/>
  <c r="AS54" i="10" s="1"/>
  <c r="AT64" i="15"/>
  <c r="AS33" i="15"/>
  <c r="AS179" i="15"/>
  <c r="AS48" i="15" s="1"/>
  <c r="AT74" i="21"/>
  <c r="AS189" i="21"/>
  <c r="AS58" i="21" s="1"/>
  <c r="AT76" i="11"/>
  <c r="AS45" i="11"/>
  <c r="AS191" i="11"/>
  <c r="AS60" i="11" s="1"/>
  <c r="AT74" i="20"/>
  <c r="AS189" i="20"/>
  <c r="AS58" i="20" s="1"/>
  <c r="AT76" i="18"/>
  <c r="AS45" i="18"/>
  <c r="AS191" i="18"/>
  <c r="AS60" i="18" s="1"/>
  <c r="D178" i="23"/>
  <c r="D47" i="23" s="1"/>
  <c r="D179" i="23"/>
  <c r="D48" i="23" s="1"/>
  <c r="D180" i="23"/>
  <c r="D49" i="23" s="1"/>
  <c r="D181" i="23"/>
  <c r="D50" i="23" s="1"/>
  <c r="D182" i="23"/>
  <c r="D51" i="23" s="1"/>
  <c r="D183" i="23"/>
  <c r="D52" i="23" s="1"/>
  <c r="D184" i="23"/>
  <c r="D53" i="23" s="1"/>
  <c r="AT65" i="11"/>
  <c r="AS34" i="11"/>
  <c r="AS180" i="11"/>
  <c r="AS49" i="11" s="1"/>
  <c r="AT68" i="7"/>
  <c r="AS37" i="7"/>
  <c r="AS183" i="7"/>
  <c r="AS52" i="7" s="1"/>
  <c r="AT68" i="9"/>
  <c r="AS132" i="9"/>
  <c r="AS37" i="9" s="1"/>
  <c r="AS183" i="9"/>
  <c r="AS52" i="9" s="1"/>
  <c r="AT64" i="17"/>
  <c r="AS128" i="17"/>
  <c r="AS33" i="17" s="1"/>
  <c r="AS179" i="17"/>
  <c r="AS48" i="17" s="1"/>
  <c r="AT70" i="4"/>
  <c r="AS39" i="4"/>
  <c r="AS185" i="4"/>
  <c r="AS54" i="4" s="1"/>
  <c r="AS59" i="13"/>
  <c r="AR130" i="16"/>
  <c r="AR181" i="16"/>
  <c r="AR50" i="16" s="1"/>
  <c r="AS179" i="5"/>
  <c r="AS48" i="5" s="1"/>
  <c r="AS128" i="5"/>
  <c r="AS33" i="5" s="1"/>
  <c r="AS183" i="5"/>
  <c r="AS52" i="5" s="1"/>
  <c r="AS132" i="5"/>
  <c r="AS37" i="5" s="1"/>
  <c r="AT76" i="17"/>
  <c r="AS45" i="17"/>
  <c r="AS191" i="17"/>
  <c r="AS60" i="17" s="1"/>
  <c r="AT72" i="12"/>
  <c r="AS187" i="12"/>
  <c r="AS56" i="12" s="1"/>
  <c r="AT68" i="15"/>
  <c r="AS37" i="15"/>
  <c r="AS183" i="15"/>
  <c r="AS52" i="15" s="1"/>
  <c r="AT63" i="19"/>
  <c r="AS127" i="19"/>
  <c r="AS32" i="19" s="1"/>
  <c r="AS178" i="19"/>
  <c r="AS47" i="19" s="1"/>
  <c r="AT68" i="2"/>
  <c r="AS183" i="2"/>
  <c r="AS52" i="2" s="1"/>
  <c r="AT73" i="8"/>
  <c r="AS42" i="8"/>
  <c r="AS57" i="8"/>
  <c r="AT70" i="17"/>
  <c r="AS39" i="17"/>
  <c r="AS185" i="17"/>
  <c r="AS54" i="17" s="1"/>
  <c r="AT65" i="18"/>
  <c r="AS34" i="18"/>
  <c r="AS180" i="18"/>
  <c r="AS49" i="18" s="1"/>
  <c r="AT76" i="19"/>
  <c r="AS140" i="19"/>
  <c r="AS45" i="19" s="1"/>
  <c r="AS191" i="19"/>
  <c r="AS60" i="19" s="1"/>
  <c r="D178" i="2"/>
  <c r="D179" i="2"/>
  <c r="D180" i="2"/>
  <c r="D181" i="2"/>
  <c r="D182" i="2"/>
  <c r="D183" i="2"/>
  <c r="D184" i="2"/>
  <c r="AT75" i="7"/>
  <c r="AS44" i="7"/>
  <c r="AS190" i="7"/>
  <c r="AS59" i="7" s="1"/>
  <c r="AT65" i="9"/>
  <c r="AS129" i="9"/>
  <c r="AS34" i="9" s="1"/>
  <c r="AS180" i="9"/>
  <c r="AS49" i="9" s="1"/>
  <c r="AT75" i="12"/>
  <c r="AS190" i="12"/>
  <c r="AS59" i="12" s="1"/>
  <c r="AT72" i="14"/>
  <c r="AS41" i="14"/>
  <c r="AS187" i="14"/>
  <c r="AS56" i="14" s="1"/>
  <c r="AT68" i="23"/>
  <c r="AS183" i="23"/>
  <c r="AS52" i="23" s="1"/>
  <c r="AT74" i="2"/>
  <c r="AT138" i="2" s="1"/>
  <c r="AS189" i="2"/>
  <c r="AS58" i="2" s="1"/>
  <c r="AT67" i="4"/>
  <c r="AT65" i="21"/>
  <c r="AS34" i="21"/>
  <c r="AS180" i="21"/>
  <c r="AS49" i="21" s="1"/>
  <c r="D178" i="4"/>
  <c r="D47" i="4" s="1"/>
  <c r="D179" i="4"/>
  <c r="D48" i="4" s="1"/>
  <c r="D180" i="4"/>
  <c r="D49" i="4" s="1"/>
  <c r="D181" i="4"/>
  <c r="D50" i="4" s="1"/>
  <c r="D182" i="4"/>
  <c r="D51" i="4" s="1"/>
  <c r="D183" i="4"/>
  <c r="D52" i="4" s="1"/>
  <c r="D184" i="4"/>
  <c r="D53" i="4" s="1"/>
  <c r="AT71" i="11"/>
  <c r="AS186" i="11"/>
  <c r="AS55" i="11" s="1"/>
  <c r="AT65" i="12"/>
  <c r="AS34" i="12"/>
  <c r="AS180" i="12"/>
  <c r="AS49" i="12" s="1"/>
  <c r="AT71" i="19"/>
  <c r="AS135" i="19"/>
  <c r="AS40" i="19" s="1"/>
  <c r="AS186" i="19"/>
  <c r="AS55" i="19" s="1"/>
  <c r="AS182" i="2"/>
  <c r="AS51" i="2" s="1"/>
  <c r="AT65" i="8"/>
  <c r="AT72" i="8"/>
  <c r="AS41" i="8"/>
  <c r="AS56" i="8"/>
  <c r="AT68" i="4"/>
  <c r="AT74" i="7"/>
  <c r="AS43" i="7"/>
  <c r="AS189" i="7"/>
  <c r="AS58" i="7" s="1"/>
  <c r="AT74" i="9"/>
  <c r="AS138" i="9"/>
  <c r="AS43" i="9" s="1"/>
  <c r="AS189" i="9"/>
  <c r="AS58" i="9" s="1"/>
  <c r="AT69" i="10"/>
  <c r="AS38" i="10"/>
  <c r="AS184" i="10"/>
  <c r="AS53" i="10" s="1"/>
  <c r="AT69" i="15"/>
  <c r="AS38" i="15"/>
  <c r="AS184" i="15"/>
  <c r="AS53" i="15" s="1"/>
  <c r="AT67" i="19"/>
  <c r="AS131" i="19"/>
  <c r="AS182" i="19"/>
  <c r="AS51" i="19" s="1"/>
  <c r="AT71" i="21"/>
  <c r="AT135" i="21" s="1"/>
  <c r="AS186" i="21"/>
  <c r="AS55" i="21" s="1"/>
  <c r="AT67" i="23"/>
  <c r="AS182" i="23"/>
  <c r="AS51" i="23" s="1"/>
  <c r="AT70" i="14"/>
  <c r="AS39" i="14"/>
  <c r="AS185" i="14"/>
  <c r="AS54" i="14" s="1"/>
  <c r="AT74" i="18"/>
  <c r="AS43" i="18"/>
  <c r="AS189" i="18"/>
  <c r="AS58" i="18" s="1"/>
  <c r="AT65" i="20"/>
  <c r="AS34" i="20"/>
  <c r="AS180" i="20"/>
  <c r="AS49" i="20" s="1"/>
  <c r="AS136" i="5"/>
  <c r="AS187" i="5"/>
  <c r="AR183" i="16"/>
  <c r="AR52" i="16" s="1"/>
  <c r="AR132" i="16"/>
  <c r="AR37" i="16" s="1"/>
  <c r="AT74" i="11"/>
  <c r="AS189" i="11"/>
  <c r="AS58" i="11" s="1"/>
  <c r="AT63" i="15"/>
  <c r="AS32" i="15"/>
  <c r="AS178" i="15"/>
  <c r="AS47" i="15" s="1"/>
  <c r="AT66" i="8"/>
  <c r="AT76" i="9"/>
  <c r="AS140" i="9"/>
  <c r="AS45" i="9" s="1"/>
  <c r="AS191" i="9"/>
  <c r="AS60" i="9" s="1"/>
  <c r="AT65" i="7"/>
  <c r="AS34" i="7"/>
  <c r="AS180" i="7"/>
  <c r="AS49" i="7" s="1"/>
  <c r="AT71" i="9"/>
  <c r="AS135" i="9"/>
  <c r="AS40" i="9" s="1"/>
  <c r="AS186" i="9"/>
  <c r="AS55" i="9" s="1"/>
  <c r="AT66" i="10"/>
  <c r="AS35" i="10"/>
  <c r="AS181" i="10"/>
  <c r="AS50" i="10" s="1"/>
  <c r="AT72" i="15"/>
  <c r="AS187" i="15"/>
  <c r="AS56" i="15" s="1"/>
  <c r="AT67" i="17"/>
  <c r="AS131" i="17"/>
  <c r="AS36" i="17" s="1"/>
  <c r="AS182" i="17"/>
  <c r="AS51" i="17" s="1"/>
  <c r="AT70" i="21"/>
  <c r="AS185" i="21"/>
  <c r="AS54" i="21" s="1"/>
  <c r="AT74" i="23"/>
  <c r="AS43" i="23"/>
  <c r="AS189" i="23"/>
  <c r="AS58" i="23" s="1"/>
  <c r="AT70" i="20"/>
  <c r="AS185" i="20"/>
  <c r="AS54" i="20" s="1"/>
  <c r="AT76" i="12"/>
  <c r="AS191" i="12"/>
  <c r="AS60" i="12" s="1"/>
  <c r="AT71" i="12"/>
  <c r="AS186" i="12"/>
  <c r="AS55" i="12" s="1"/>
  <c r="AT67" i="18"/>
  <c r="AS182" i="18"/>
  <c r="AS51" i="18" s="1"/>
  <c r="D178" i="12"/>
  <c r="D47" i="12" s="1"/>
  <c r="D179" i="12"/>
  <c r="D48" i="12" s="1"/>
  <c r="D180" i="12"/>
  <c r="D49" i="12" s="1"/>
  <c r="D181" i="12"/>
  <c r="D50" i="12" s="1"/>
  <c r="D182" i="12"/>
  <c r="D51" i="12" s="1"/>
  <c r="D183" i="12"/>
  <c r="D52" i="12" s="1"/>
  <c r="D184" i="12"/>
  <c r="D53" i="12" s="1"/>
  <c r="AT71" i="4"/>
  <c r="AS40" i="4"/>
  <c r="AS186" i="4"/>
  <c r="AS55" i="4" s="1"/>
  <c r="AT71" i="8"/>
  <c r="AS40" i="8"/>
  <c r="AT66" i="20"/>
  <c r="AS181" i="20"/>
  <c r="AS50" i="20" s="1"/>
  <c r="AT64" i="7"/>
  <c r="AS33" i="7"/>
  <c r="AS179" i="7"/>
  <c r="AS48" i="7" s="1"/>
  <c r="AT64" i="9"/>
  <c r="AS128" i="9"/>
  <c r="AS33" i="9" s="1"/>
  <c r="AS179" i="9"/>
  <c r="AS48" i="9" s="1"/>
  <c r="AT75" i="10"/>
  <c r="AS44" i="10"/>
  <c r="AS190" i="10"/>
  <c r="AS59" i="10" s="1"/>
  <c r="AT64" i="14"/>
  <c r="AS33" i="14"/>
  <c r="AS179" i="14"/>
  <c r="AS48" i="14" s="1"/>
  <c r="AT75" i="15"/>
  <c r="AS190" i="15"/>
  <c r="AS59" i="15" s="1"/>
  <c r="AT63" i="18"/>
  <c r="AS32" i="18"/>
  <c r="AS178" i="18"/>
  <c r="AS47" i="18" s="1"/>
  <c r="AT73" i="23"/>
  <c r="AS188" i="23"/>
  <c r="AS57" i="23" s="1"/>
  <c r="AT75" i="2"/>
  <c r="AT139" i="2" s="1"/>
  <c r="AS190" i="2"/>
  <c r="AS59" i="2" s="1"/>
  <c r="AT73" i="20"/>
  <c r="AS188" i="20"/>
  <c r="AS57" i="20" s="1"/>
  <c r="AS128" i="13"/>
  <c r="AS52" i="13"/>
  <c r="AS182" i="5"/>
  <c r="AS51" i="5" s="1"/>
  <c r="AS131" i="5"/>
  <c r="AS36" i="5" s="1"/>
  <c r="AT72" i="4"/>
  <c r="AS41" i="4"/>
  <c r="AS187" i="4"/>
  <c r="AS56" i="4" s="1"/>
  <c r="AT68" i="12"/>
  <c r="AS183" i="12"/>
  <c r="AS52" i="12" s="1"/>
  <c r="D178" i="8"/>
  <c r="D47" i="8" s="1"/>
  <c r="D179" i="8"/>
  <c r="D48" i="8" s="1"/>
  <c r="D180" i="8"/>
  <c r="D49" i="8" s="1"/>
  <c r="D181" i="8"/>
  <c r="D50" i="8" s="1"/>
  <c r="D182" i="8"/>
  <c r="D51" i="8" s="1"/>
  <c r="D183" i="8"/>
  <c r="D52" i="8" s="1"/>
  <c r="D184" i="8"/>
  <c r="D53" i="8" s="1"/>
  <c r="AT64" i="2"/>
  <c r="AS33" i="2"/>
  <c r="AS179" i="2"/>
  <c r="AS48" i="2" s="1"/>
  <c r="AT68" i="11"/>
  <c r="AS37" i="11"/>
  <c r="AS183" i="11"/>
  <c r="AS52" i="11" s="1"/>
  <c r="AT66" i="19"/>
  <c r="AS130" i="19"/>
  <c r="AS181" i="19"/>
  <c r="AS50" i="19" s="1"/>
  <c r="AT71" i="7"/>
  <c r="AS40" i="7"/>
  <c r="AS186" i="7"/>
  <c r="AS55" i="7" s="1"/>
  <c r="AT63" i="10"/>
  <c r="AS32" i="10"/>
  <c r="AS178" i="10"/>
  <c r="AS47" i="10" s="1"/>
  <c r="AT72" i="10"/>
  <c r="AS41" i="10"/>
  <c r="AS187" i="10"/>
  <c r="AS56" i="10" s="1"/>
  <c r="AT67" i="20"/>
  <c r="AS182" i="20"/>
  <c r="AS51" i="20" s="1"/>
  <c r="AT64" i="23"/>
  <c r="AS33" i="23"/>
  <c r="AS179" i="23"/>
  <c r="AS48" i="23" s="1"/>
  <c r="AT76" i="8"/>
  <c r="AS45" i="8"/>
  <c r="AS60" i="8"/>
  <c r="D178" i="10"/>
  <c r="D47" i="10" s="1"/>
  <c r="D179" i="10"/>
  <c r="D48" i="10" s="1"/>
  <c r="D180" i="10"/>
  <c r="D49" i="10" s="1"/>
  <c r="D181" i="10"/>
  <c r="D50" i="10" s="1"/>
  <c r="D182" i="10"/>
  <c r="D51" i="10" s="1"/>
  <c r="D183" i="10"/>
  <c r="D52" i="10" s="1"/>
  <c r="D184" i="10"/>
  <c r="D53" i="10" s="1"/>
  <c r="I181" i="10"/>
  <c r="I50" i="10" s="1"/>
  <c r="I178" i="10"/>
  <c r="I47" i="10" s="1"/>
  <c r="I182" i="10"/>
  <c r="I51" i="10" s="1"/>
  <c r="I179" i="10"/>
  <c r="I48" i="10" s="1"/>
  <c r="I183" i="10"/>
  <c r="I52" i="10" s="1"/>
  <c r="I180" i="10"/>
  <c r="I49" i="10" s="1"/>
  <c r="I184" i="10"/>
  <c r="I53" i="10" s="1"/>
  <c r="D185" i="4"/>
  <c r="D54" i="4" s="1"/>
  <c r="D186" i="4"/>
  <c r="D55" i="4" s="1"/>
  <c r="D187" i="4"/>
  <c r="D56" i="4" s="1"/>
  <c r="D188" i="4"/>
  <c r="D57" i="4" s="1"/>
  <c r="D189" i="4"/>
  <c r="D58" i="4" s="1"/>
  <c r="D190" i="4"/>
  <c r="D59" i="4" s="1"/>
  <c r="D191" i="4"/>
  <c r="D60" i="4" s="1"/>
  <c r="D185" i="19"/>
  <c r="D54" i="19" s="1"/>
  <c r="D186" i="19"/>
  <c r="D55" i="19" s="1"/>
  <c r="D187" i="19"/>
  <c r="D56" i="19" s="1"/>
  <c r="D188" i="19"/>
  <c r="D57" i="19" s="1"/>
  <c r="D189" i="19"/>
  <c r="D58" i="19" s="1"/>
  <c r="D190" i="19"/>
  <c r="D59" i="19" s="1"/>
  <c r="D191" i="19"/>
  <c r="D60" i="19" s="1"/>
  <c r="AT63" i="2"/>
  <c r="AS32" i="2"/>
  <c r="AS178" i="2"/>
  <c r="AS47" i="2" s="1"/>
  <c r="AT67" i="11"/>
  <c r="AS182" i="11"/>
  <c r="AS51" i="11" s="1"/>
  <c r="AT76" i="10"/>
  <c r="AS45" i="10"/>
  <c r="AS191" i="10"/>
  <c r="AS60" i="10" s="1"/>
  <c r="I185" i="10"/>
  <c r="I54" i="10" s="1"/>
  <c r="I189" i="10"/>
  <c r="I58" i="10" s="1"/>
  <c r="I186" i="10"/>
  <c r="I55" i="10" s="1"/>
  <c r="I190" i="10"/>
  <c r="I59" i="10" s="1"/>
  <c r="I187" i="10"/>
  <c r="I56" i="10" s="1"/>
  <c r="I191" i="10"/>
  <c r="I60" i="10" s="1"/>
  <c r="I188" i="10"/>
  <c r="I57" i="10" s="1"/>
  <c r="F185" i="10"/>
  <c r="F54" i="10" s="1"/>
  <c r="F186" i="10"/>
  <c r="F55" i="10" s="1"/>
  <c r="F187" i="10"/>
  <c r="F56" i="10" s="1"/>
  <c r="F188" i="10"/>
  <c r="F57" i="10" s="1"/>
  <c r="F189" i="10"/>
  <c r="F58" i="10" s="1"/>
  <c r="F190" i="10"/>
  <c r="F59" i="10" s="1"/>
  <c r="F191" i="10"/>
  <c r="F60" i="10" s="1"/>
  <c r="AT70" i="7"/>
  <c r="AS39" i="7"/>
  <c r="AS185" i="7"/>
  <c r="AS54" i="7" s="1"/>
  <c r="AT70" i="9"/>
  <c r="AS134" i="9"/>
  <c r="AS39" i="9" s="1"/>
  <c r="AS185" i="9"/>
  <c r="AS54" i="9" s="1"/>
  <c r="AT65" i="10"/>
  <c r="AS34" i="10"/>
  <c r="AS180" i="10"/>
  <c r="AS49" i="10" s="1"/>
  <c r="AT66" i="17"/>
  <c r="AS130" i="17"/>
  <c r="AS35" i="17" s="1"/>
  <c r="AS181" i="17"/>
  <c r="AS50" i="17" s="1"/>
  <c r="AT67" i="21"/>
  <c r="AS182" i="21"/>
  <c r="AS51" i="21" s="1"/>
  <c r="AT63" i="23"/>
  <c r="AS32" i="23"/>
  <c r="AS178" i="23"/>
  <c r="AS47" i="23" s="1"/>
  <c r="AT75" i="4"/>
  <c r="AS190" i="4"/>
  <c r="AS59" i="4" s="1"/>
  <c r="AT74" i="12"/>
  <c r="AS189" i="12"/>
  <c r="AS58" i="12" s="1"/>
  <c r="AT73" i="19"/>
  <c r="AS137" i="19"/>
  <c r="AS188" i="19"/>
  <c r="AS57" i="19" s="1"/>
  <c r="AS138" i="5"/>
  <c r="AS189" i="5"/>
  <c r="AS58" i="5" s="1"/>
  <c r="AT70" i="11"/>
  <c r="AS185" i="11"/>
  <c r="AS54" i="11" s="1"/>
  <c r="L76" i="7"/>
  <c r="K45" i="7"/>
  <c r="K191" i="7"/>
  <c r="K60" i="7" s="1"/>
  <c r="AT70" i="2"/>
  <c r="AT134" i="2" s="1"/>
  <c r="AS39" i="2"/>
  <c r="AS185" i="2"/>
  <c r="AS54" i="2" s="1"/>
  <c r="AT75" i="8"/>
  <c r="AS44" i="8"/>
  <c r="AS59" i="8"/>
  <c r="AT69" i="14"/>
  <c r="AS38" i="14"/>
  <c r="AS184" i="14"/>
  <c r="AS53" i="14" s="1"/>
  <c r="AT76" i="15"/>
  <c r="AS45" i="15"/>
  <c r="AS191" i="15"/>
  <c r="AS60" i="15" s="1"/>
  <c r="D178" i="11"/>
  <c r="D47" i="11" s="1"/>
  <c r="D179" i="11"/>
  <c r="D48" i="11" s="1"/>
  <c r="D180" i="11"/>
  <c r="D49" i="11" s="1"/>
  <c r="D181" i="11"/>
  <c r="D50" i="11" s="1"/>
  <c r="D182" i="11"/>
  <c r="D51" i="11" s="1"/>
  <c r="D183" i="11"/>
  <c r="D52" i="11" s="1"/>
  <c r="D184" i="11"/>
  <c r="D53" i="11" s="1"/>
  <c r="D178" i="14"/>
  <c r="D47" i="14" s="1"/>
  <c r="D179" i="14"/>
  <c r="D48" i="14" s="1"/>
  <c r="D180" i="14"/>
  <c r="D49" i="14" s="1"/>
  <c r="D181" i="14"/>
  <c r="D50" i="14" s="1"/>
  <c r="D182" i="14"/>
  <c r="D51" i="14" s="1"/>
  <c r="D183" i="14"/>
  <c r="D52" i="14" s="1"/>
  <c r="D184" i="14"/>
  <c r="D53" i="14" s="1"/>
  <c r="D185" i="10"/>
  <c r="D54" i="10" s="1"/>
  <c r="D186" i="10"/>
  <c r="D55" i="10" s="1"/>
  <c r="D187" i="10"/>
  <c r="D56" i="10" s="1"/>
  <c r="D188" i="10"/>
  <c r="D57" i="10" s="1"/>
  <c r="D189" i="10"/>
  <c r="D58" i="10" s="1"/>
  <c r="D190" i="10"/>
  <c r="D59" i="10" s="1"/>
  <c r="D191" i="10"/>
  <c r="D60" i="10" s="1"/>
  <c r="AT67" i="9"/>
  <c r="AS131" i="9"/>
  <c r="AS36" i="9" s="1"/>
  <c r="AS182" i="9"/>
  <c r="AS51" i="9" s="1"/>
  <c r="AT63" i="17"/>
  <c r="AS127" i="17"/>
  <c r="AS32" i="17" s="1"/>
  <c r="AS178" i="17"/>
  <c r="AS47" i="17" s="1"/>
  <c r="AT74" i="17"/>
  <c r="AS43" i="17"/>
  <c r="AS189" i="17"/>
  <c r="AS58" i="17" s="1"/>
  <c r="AT75" i="19"/>
  <c r="AS139" i="19"/>
  <c r="AS190" i="19"/>
  <c r="AS59" i="19" s="1"/>
  <c r="AT64" i="20"/>
  <c r="AS33" i="20"/>
  <c r="AS179" i="20"/>
  <c r="AS48" i="20" s="1"/>
  <c r="AT66" i="21"/>
  <c r="AS181" i="21"/>
  <c r="AS50" i="21" s="1"/>
  <c r="AT70" i="23"/>
  <c r="AS185" i="23"/>
  <c r="AS54" i="23" s="1"/>
  <c r="AT72" i="2"/>
  <c r="AT136" i="2" s="1"/>
  <c r="AS187" i="2"/>
  <c r="AS56" i="2" s="1"/>
  <c r="M71" i="16"/>
  <c r="L135" i="16"/>
  <c r="L40" i="16" s="1"/>
  <c r="L186" i="16"/>
  <c r="L55" i="16" s="1"/>
  <c r="AT65" i="14"/>
  <c r="AS34" i="14"/>
  <c r="AS180" i="14"/>
  <c r="AS49" i="14" s="1"/>
  <c r="E185" i="10"/>
  <c r="E54" i="10" s="1"/>
  <c r="E186" i="10"/>
  <c r="E55" i="10" s="1"/>
  <c r="E187" i="10"/>
  <c r="E56" i="10" s="1"/>
  <c r="E188" i="10"/>
  <c r="E57" i="10" s="1"/>
  <c r="E189" i="10"/>
  <c r="E58" i="10" s="1"/>
  <c r="E190" i="10"/>
  <c r="E59" i="10" s="1"/>
  <c r="E191" i="10"/>
  <c r="E60" i="10" s="1"/>
  <c r="AT73" i="11"/>
  <c r="AS188" i="11"/>
  <c r="AS57" i="11" s="1"/>
  <c r="AT67" i="12"/>
  <c r="AS182" i="12"/>
  <c r="AS51" i="12" s="1"/>
  <c r="AT71" i="14"/>
  <c r="AS40" i="14"/>
  <c r="AS186" i="14"/>
  <c r="AS55" i="14" s="1"/>
  <c r="AT73" i="17"/>
  <c r="AS42" i="17"/>
  <c r="AS188" i="17"/>
  <c r="AS57" i="17" s="1"/>
  <c r="AT68" i="19"/>
  <c r="AS132" i="19"/>
  <c r="AS183" i="19"/>
  <c r="AS52" i="19" s="1"/>
  <c r="AT67" i="8"/>
  <c r="AT74" i="8"/>
  <c r="AS43" i="8"/>
  <c r="AS58" i="8"/>
  <c r="AT73" i="18"/>
  <c r="AS42" i="18"/>
  <c r="AS188" i="18"/>
  <c r="AS57" i="18" s="1"/>
  <c r="AT76" i="2"/>
  <c r="AT140" i="2" s="1"/>
  <c r="AS45" i="2"/>
  <c r="AS191" i="2"/>
  <c r="AS60" i="2" s="1"/>
  <c r="D185" i="14"/>
  <c r="D54" i="14" s="1"/>
  <c r="D186" i="14"/>
  <c r="D55" i="14" s="1"/>
  <c r="D187" i="14"/>
  <c r="D56" i="14" s="1"/>
  <c r="D188" i="14"/>
  <c r="D57" i="14" s="1"/>
  <c r="D189" i="14"/>
  <c r="D58" i="14" s="1"/>
  <c r="D190" i="14"/>
  <c r="D59" i="14" s="1"/>
  <c r="D191" i="14"/>
  <c r="D60" i="14" s="1"/>
  <c r="D185" i="2"/>
  <c r="D186" i="2"/>
  <c r="D187" i="2"/>
  <c r="D188" i="2"/>
  <c r="D189" i="2"/>
  <c r="D190" i="2"/>
  <c r="D191" i="2"/>
  <c r="AT73" i="4"/>
  <c r="AS188" i="4"/>
  <c r="AS57" i="4" s="1"/>
  <c r="AT71" i="10"/>
  <c r="AS40" i="10"/>
  <c r="AS186" i="10"/>
  <c r="AS55" i="10" s="1"/>
  <c r="AT71" i="15"/>
  <c r="AS186" i="15"/>
  <c r="AS55" i="15" s="1"/>
  <c r="AT64" i="19"/>
  <c r="AS128" i="19"/>
  <c r="AS33" i="19" s="1"/>
  <c r="AS179" i="19"/>
  <c r="AS48" i="19" s="1"/>
  <c r="AT73" i="21"/>
  <c r="AS188" i="21"/>
  <c r="AS57" i="21" s="1"/>
  <c r="AT63" i="21"/>
  <c r="AS32" i="21"/>
  <c r="AS178" i="21"/>
  <c r="AS47" i="21" s="1"/>
  <c r="AT69" i="23"/>
  <c r="AS184" i="23"/>
  <c r="AS53" i="23" s="1"/>
  <c r="AT76" i="20"/>
  <c r="AS45" i="20"/>
  <c r="AS191" i="20"/>
  <c r="AS60" i="20" s="1"/>
  <c r="AT69" i="18"/>
  <c r="AS38" i="18"/>
  <c r="AS184" i="18"/>
  <c r="AS53" i="18" s="1"/>
  <c r="AT69" i="20"/>
  <c r="AS184" i="20"/>
  <c r="AS53" i="20" s="1"/>
  <c r="AR191" i="16"/>
  <c r="AR140" i="16"/>
  <c r="AR45" i="16" s="1"/>
  <c r="AS53" i="13"/>
  <c r="AS56" i="13"/>
  <c r="AS181" i="5"/>
  <c r="AS50" i="5" s="1"/>
  <c r="AS130" i="5"/>
  <c r="AS35" i="5" s="1"/>
  <c r="D178" i="19"/>
  <c r="D47" i="19" s="1"/>
  <c r="D179" i="19"/>
  <c r="D48" i="19" s="1"/>
  <c r="D180" i="19"/>
  <c r="D49" i="19" s="1"/>
  <c r="D181" i="19"/>
  <c r="D50" i="19" s="1"/>
  <c r="D182" i="19"/>
  <c r="D51" i="19" s="1"/>
  <c r="D183" i="19"/>
  <c r="D52" i="19" s="1"/>
  <c r="D184" i="19"/>
  <c r="D53" i="19" s="1"/>
  <c r="D185" i="8"/>
  <c r="D54" i="8" s="1"/>
  <c r="D186" i="8"/>
  <c r="D55" i="8" s="1"/>
  <c r="D187" i="8"/>
  <c r="D56" i="8" s="1"/>
  <c r="D188" i="8"/>
  <c r="D57" i="8" s="1"/>
  <c r="D189" i="8"/>
  <c r="D58" i="8" s="1"/>
  <c r="D190" i="8"/>
  <c r="D59" i="8" s="1"/>
  <c r="D191" i="8"/>
  <c r="D60" i="8" s="1"/>
  <c r="D185" i="17"/>
  <c r="D54" i="17" s="1"/>
  <c r="D186" i="17"/>
  <c r="D55" i="17" s="1"/>
  <c r="D187" i="17"/>
  <c r="D56" i="17" s="1"/>
  <c r="D188" i="17"/>
  <c r="D57" i="17" s="1"/>
  <c r="D189" i="17"/>
  <c r="D58" i="17" s="1"/>
  <c r="D190" i="17"/>
  <c r="D59" i="17" s="1"/>
  <c r="D191" i="17"/>
  <c r="D60" i="17" s="1"/>
  <c r="AT64" i="12"/>
  <c r="AS33" i="12"/>
  <c r="AS179" i="12"/>
  <c r="AS48" i="12" s="1"/>
  <c r="D178" i="18"/>
  <c r="D47" i="18" s="1"/>
  <c r="D179" i="18"/>
  <c r="D48" i="18" s="1"/>
  <c r="D180" i="18"/>
  <c r="D49" i="18" s="1"/>
  <c r="D181" i="18"/>
  <c r="D50" i="18" s="1"/>
  <c r="D182" i="18"/>
  <c r="D51" i="18" s="1"/>
  <c r="D183" i="18"/>
  <c r="D52" i="18" s="1"/>
  <c r="D184" i="18"/>
  <c r="D53" i="18" s="1"/>
  <c r="D54" i="9"/>
  <c r="D186" i="9"/>
  <c r="D55" i="9" s="1"/>
  <c r="D187" i="9"/>
  <c r="D56" i="9" s="1"/>
  <c r="D188" i="9"/>
  <c r="D57" i="9" s="1"/>
  <c r="D189" i="9"/>
  <c r="D58" i="9" s="1"/>
  <c r="D190" i="9"/>
  <c r="D59" i="9" s="1"/>
  <c r="D191" i="9"/>
  <c r="D60" i="9" s="1"/>
  <c r="D185" i="18"/>
  <c r="D54" i="18" s="1"/>
  <c r="D186" i="18"/>
  <c r="D55" i="18" s="1"/>
  <c r="D187" i="18"/>
  <c r="D56" i="18" s="1"/>
  <c r="D188" i="18"/>
  <c r="D57" i="18" s="1"/>
  <c r="D189" i="18"/>
  <c r="D58" i="18" s="1"/>
  <c r="D190" i="18"/>
  <c r="D59" i="18" s="1"/>
  <c r="D191" i="18"/>
  <c r="D60" i="18" s="1"/>
  <c r="D185" i="21"/>
  <c r="D54" i="21" s="1"/>
  <c r="D186" i="21"/>
  <c r="D55" i="21" s="1"/>
  <c r="D187" i="21"/>
  <c r="D56" i="21" s="1"/>
  <c r="D188" i="21"/>
  <c r="D57" i="21" s="1"/>
  <c r="D189" i="21"/>
  <c r="D58" i="21" s="1"/>
  <c r="D190" i="21"/>
  <c r="D59" i="21" s="1"/>
  <c r="D191" i="21"/>
  <c r="D60" i="21" s="1"/>
  <c r="AT68" i="8"/>
  <c r="AT64" i="11"/>
  <c r="AS33" i="11"/>
  <c r="AS179" i="11"/>
  <c r="AS48" i="11" s="1"/>
  <c r="AY112" i="6"/>
  <c r="AX127" i="6"/>
  <c r="AX32" i="6" s="1"/>
  <c r="AT76" i="14"/>
  <c r="AS45" i="14"/>
  <c r="AS191" i="14"/>
  <c r="AS60" i="14" s="1"/>
  <c r="AT67" i="7"/>
  <c r="AS36" i="7"/>
  <c r="AS182" i="7"/>
  <c r="AS51" i="7" s="1"/>
  <c r="AT73" i="9"/>
  <c r="AS137" i="9"/>
  <c r="AS42" i="9" s="1"/>
  <c r="AS188" i="9"/>
  <c r="AS57" i="9" s="1"/>
  <c r="AT68" i="10"/>
  <c r="AS37" i="10"/>
  <c r="AS183" i="10"/>
  <c r="AS52" i="10" s="1"/>
  <c r="AT74" i="15"/>
  <c r="AS189" i="15"/>
  <c r="AS58" i="15" s="1"/>
  <c r="AT69" i="17"/>
  <c r="AS133" i="17"/>
  <c r="AS38" i="17" s="1"/>
  <c r="AS184" i="17"/>
  <c r="AS53" i="17" s="1"/>
  <c r="AT71" i="18"/>
  <c r="AS40" i="18"/>
  <c r="AS186" i="18"/>
  <c r="AS55" i="18" s="1"/>
  <c r="AT72" i="21"/>
  <c r="AT136" i="21" s="1"/>
  <c r="AS187" i="21"/>
  <c r="AS56" i="21" s="1"/>
  <c r="AS45" i="4"/>
  <c r="AS191" i="4"/>
  <c r="AS60" i="4" s="1"/>
  <c r="D185" i="11"/>
  <c r="D54" i="11" s="1"/>
  <c r="D186" i="11"/>
  <c r="D55" i="11" s="1"/>
  <c r="D187" i="11"/>
  <c r="D56" i="11" s="1"/>
  <c r="D188" i="11"/>
  <c r="D57" i="11" s="1"/>
  <c r="D189" i="11"/>
  <c r="D58" i="11" s="1"/>
  <c r="D190" i="11"/>
  <c r="D59" i="11" s="1"/>
  <c r="D191" i="11"/>
  <c r="D60" i="11" s="1"/>
  <c r="AT65" i="15"/>
  <c r="AS34" i="15"/>
  <c r="AS180" i="15"/>
  <c r="AS49" i="15" s="1"/>
  <c r="AT72" i="20"/>
  <c r="AS187" i="20"/>
  <c r="AS56" i="20" s="1"/>
  <c r="D185" i="12"/>
  <c r="D54" i="12" s="1"/>
  <c r="D186" i="12"/>
  <c r="D55" i="12" s="1"/>
  <c r="D187" i="12"/>
  <c r="D56" i="12" s="1"/>
  <c r="D188" i="12"/>
  <c r="D57" i="12" s="1"/>
  <c r="D189" i="12"/>
  <c r="D58" i="12" s="1"/>
  <c r="D190" i="12"/>
  <c r="D59" i="12" s="1"/>
  <c r="D191" i="12"/>
  <c r="D60" i="12" s="1"/>
  <c r="AT73" i="12"/>
  <c r="AS42" i="12"/>
  <c r="AS188" i="12"/>
  <c r="AS57" i="12" s="1"/>
  <c r="AT63" i="11"/>
  <c r="AS32" i="11"/>
  <c r="AS178" i="11"/>
  <c r="AS47" i="11" s="1"/>
  <c r="AT74" i="19"/>
  <c r="AS138" i="19"/>
  <c r="AS189" i="19"/>
  <c r="AS58" i="19" s="1"/>
  <c r="D178" i="21"/>
  <c r="D47" i="21" s="1"/>
  <c r="D179" i="21"/>
  <c r="D48" i="21" s="1"/>
  <c r="D180" i="21"/>
  <c r="D49" i="21" s="1"/>
  <c r="D181" i="21"/>
  <c r="D50" i="21" s="1"/>
  <c r="D182" i="21"/>
  <c r="D51" i="21" s="1"/>
  <c r="D183" i="21"/>
  <c r="D52" i="21" s="1"/>
  <c r="D184" i="21"/>
  <c r="D53" i="21" s="1"/>
  <c r="AT66" i="7"/>
  <c r="AS35" i="7"/>
  <c r="AS181" i="7"/>
  <c r="AS50" i="7" s="1"/>
  <c r="AT66" i="9"/>
  <c r="AS130" i="9"/>
  <c r="AS35" i="9" s="1"/>
  <c r="AS181" i="9"/>
  <c r="AS50" i="9" s="1"/>
  <c r="AT67" i="15"/>
  <c r="AS182" i="15"/>
  <c r="AS51" i="15" s="1"/>
  <c r="AT75" i="23"/>
  <c r="AS190" i="23"/>
  <c r="AS59" i="23" s="1"/>
  <c r="AT73" i="2"/>
  <c r="AT137" i="2" s="1"/>
  <c r="AS42" i="2"/>
  <c r="AS188" i="2"/>
  <c r="AS57" i="2" s="1"/>
  <c r="E178" i="10"/>
  <c r="E47" i="10" s="1"/>
  <c r="E179" i="10"/>
  <c r="E48" i="10" s="1"/>
  <c r="E180" i="10"/>
  <c r="E49" i="10" s="1"/>
  <c r="E181" i="10"/>
  <c r="E50" i="10" s="1"/>
  <c r="E182" i="10"/>
  <c r="E51" i="10" s="1"/>
  <c r="E183" i="10"/>
  <c r="E52" i="10" s="1"/>
  <c r="E184" i="10"/>
  <c r="E53" i="10" s="1"/>
  <c r="J181" i="10"/>
  <c r="J50" i="10" s="1"/>
  <c r="J178" i="10"/>
  <c r="J47" i="10" s="1"/>
  <c r="J182" i="10"/>
  <c r="J51" i="10" s="1"/>
  <c r="J179" i="10"/>
  <c r="J48" i="10" s="1"/>
  <c r="J183" i="10"/>
  <c r="J52" i="10" s="1"/>
  <c r="J184" i="10"/>
  <c r="J53" i="10" s="1"/>
  <c r="J180" i="10"/>
  <c r="J49" i="10" s="1"/>
  <c r="D185" i="7"/>
  <c r="D54" i="7" s="1"/>
  <c r="D186" i="7"/>
  <c r="D55" i="7" s="1"/>
  <c r="D187" i="7"/>
  <c r="D56" i="7" s="1"/>
  <c r="D188" i="7"/>
  <c r="D57" i="7" s="1"/>
  <c r="D189" i="7"/>
  <c r="D58" i="7" s="1"/>
  <c r="D190" i="7"/>
  <c r="D59" i="7" s="1"/>
  <c r="D191" i="7"/>
  <c r="D60" i="7" s="1"/>
  <c r="D185" i="15"/>
  <c r="D54" i="15" s="1"/>
  <c r="D186" i="15"/>
  <c r="D55" i="15" s="1"/>
  <c r="D187" i="15"/>
  <c r="D56" i="15" s="1"/>
  <c r="D188" i="15"/>
  <c r="D57" i="15" s="1"/>
  <c r="D189" i="15"/>
  <c r="D58" i="15" s="1"/>
  <c r="D190" i="15"/>
  <c r="D59" i="15" s="1"/>
  <c r="D191" i="15"/>
  <c r="D60" i="15" s="1"/>
  <c r="D185" i="23"/>
  <c r="D54" i="23" s="1"/>
  <c r="D186" i="23"/>
  <c r="D55" i="23" s="1"/>
  <c r="D187" i="23"/>
  <c r="D56" i="23" s="1"/>
  <c r="D188" i="23"/>
  <c r="D57" i="23" s="1"/>
  <c r="D189" i="23"/>
  <c r="D58" i="23" s="1"/>
  <c r="D190" i="23"/>
  <c r="D59" i="23" s="1"/>
  <c r="D191" i="23"/>
  <c r="D60" i="23" s="1"/>
  <c r="AT75" i="20"/>
  <c r="AS190" i="20"/>
  <c r="AS59" i="20" s="1"/>
  <c r="AD47" i="13"/>
  <c r="AA170" i="5"/>
  <c r="Z185" i="5"/>
  <c r="Z54" i="5" s="1"/>
  <c r="AA134" i="5"/>
  <c r="AB119" i="5"/>
  <c r="AF167" i="6"/>
  <c r="AE182" i="6"/>
  <c r="AE51" i="6" s="1"/>
  <c r="AF181" i="6"/>
  <c r="AF50" i="6" s="1"/>
  <c r="AG166" i="6"/>
  <c r="AG163" i="6"/>
  <c r="AF178" i="6"/>
  <c r="AF47" i="6" s="1"/>
  <c r="Y187" i="6"/>
  <c r="Y56" i="6" s="1"/>
  <c r="Y190" i="6"/>
  <c r="Y59" i="6" s="1"/>
  <c r="Y135" i="6"/>
  <c r="Y139" i="6"/>
  <c r="Y189" i="6"/>
  <c r="Y134" i="6"/>
  <c r="Y138" i="6"/>
  <c r="Y191" i="6"/>
  <c r="Y60" i="6" s="1"/>
  <c r="Y186" i="6"/>
  <c r="Y55" i="6" s="1"/>
  <c r="Y137" i="6"/>
  <c r="Y185" i="6"/>
  <c r="Y54" i="6" s="1"/>
  <c r="Y188" i="6"/>
  <c r="Y57" i="6" s="1"/>
  <c r="Y136" i="6"/>
  <c r="Y140" i="6"/>
  <c r="Z27" i="6"/>
  <c r="AH190" i="16"/>
  <c r="AH59" i="16" s="1"/>
  <c r="AH189" i="16"/>
  <c r="AH58" i="16" s="1"/>
  <c r="AK165" i="16"/>
  <c r="AJ180" i="16"/>
  <c r="AJ49" i="16" s="1"/>
  <c r="AJ173" i="16"/>
  <c r="AI188" i="16"/>
  <c r="AI57" i="16" s="1"/>
  <c r="AD170" i="16"/>
  <c r="AC185" i="16"/>
  <c r="AC54" i="16" s="1"/>
  <c r="AL172" i="16"/>
  <c r="AK187" i="16"/>
  <c r="AK56" i="16" s="1"/>
  <c r="AO167" i="16"/>
  <c r="AN182" i="16"/>
  <c r="AN51" i="16" s="1"/>
  <c r="AC163" i="16"/>
  <c r="AB178" i="16"/>
  <c r="AB47" i="16" s="1"/>
  <c r="AJ171" i="13"/>
  <c r="AI55" i="13"/>
  <c r="AJ173" i="13"/>
  <c r="AI57" i="13"/>
  <c r="AB188" i="5"/>
  <c r="AB57" i="5" s="1"/>
  <c r="AG171" i="5"/>
  <c r="AF186" i="5"/>
  <c r="AF55" i="5" s="1"/>
  <c r="AD175" i="5"/>
  <c r="AC190" i="5"/>
  <c r="AC59" i="5" s="1"/>
  <c r="AS34" i="13"/>
  <c r="AS42" i="13"/>
  <c r="AS43" i="13"/>
  <c r="AS44" i="13"/>
  <c r="AS40" i="13"/>
  <c r="AS38" i="13"/>
  <c r="AS45" i="13"/>
  <c r="AS51" i="13"/>
  <c r="AS41" i="13"/>
  <c r="AT69" i="5"/>
  <c r="AT133" i="5" s="1"/>
  <c r="AT38" i="5" s="1"/>
  <c r="AT64" i="5"/>
  <c r="AS56" i="5"/>
  <c r="AT35" i="5"/>
  <c r="AT181" i="5"/>
  <c r="AT50" i="5" s="1"/>
  <c r="AT76" i="5"/>
  <c r="AS60" i="5"/>
  <c r="AT34" i="5"/>
  <c r="AT180" i="5"/>
  <c r="AT49" i="5" s="1"/>
  <c r="AT184" i="5"/>
  <c r="AT53" i="5" s="1"/>
  <c r="AT37" i="5"/>
  <c r="AT183" i="5"/>
  <c r="AT52" i="5" s="1"/>
  <c r="AS180" i="5"/>
  <c r="AS49" i="5" s="1"/>
  <c r="AS34" i="5"/>
  <c r="AT36" i="5"/>
  <c r="AT182" i="5"/>
  <c r="AG187" i="22"/>
  <c r="AG56" i="22" s="1"/>
  <c r="R39" i="13"/>
  <c r="S32" i="13"/>
  <c r="AR43" i="16"/>
  <c r="AS65" i="16"/>
  <c r="AS129" i="16" s="1"/>
  <c r="AR34" i="16"/>
  <c r="AT66" i="22"/>
  <c r="AT181" i="22" s="1"/>
  <c r="AS130" i="22"/>
  <c r="AS35" i="22" s="1"/>
  <c r="AS50" i="22"/>
  <c r="AS66" i="16"/>
  <c r="AR35" i="16"/>
  <c r="AT67" i="22"/>
  <c r="AT182" i="22" s="1"/>
  <c r="AS131" i="22"/>
  <c r="AS36" i="22" s="1"/>
  <c r="AS51" i="22"/>
  <c r="AT75" i="22"/>
  <c r="AT190" i="22" s="1"/>
  <c r="AS139" i="22"/>
  <c r="AS44" i="22" s="1"/>
  <c r="AS59" i="22"/>
  <c r="AS67" i="16"/>
  <c r="AS131" i="16" s="1"/>
  <c r="AR36" i="16"/>
  <c r="AT68" i="22"/>
  <c r="AT183" i="22" s="1"/>
  <c r="AS132" i="22"/>
  <c r="AS37" i="22" s="1"/>
  <c r="AS52" i="22"/>
  <c r="AR44" i="16"/>
  <c r="AS68" i="16"/>
  <c r="AT69" i="22"/>
  <c r="AT184" i="22" s="1"/>
  <c r="AS133" i="22"/>
  <c r="AS38" i="22" s="1"/>
  <c r="AS53" i="22"/>
  <c r="AT76" i="22"/>
  <c r="AS140" i="22"/>
  <c r="AS45" i="22" s="1"/>
  <c r="AR60" i="16"/>
  <c r="AS69" i="16"/>
  <c r="AR38" i="16"/>
  <c r="AT72" i="22"/>
  <c r="AS136" i="22"/>
  <c r="AS41" i="22" s="1"/>
  <c r="AT63" i="22"/>
  <c r="AT178" i="22" s="1"/>
  <c r="AS127" i="22"/>
  <c r="AS32" i="22" s="1"/>
  <c r="AS47" i="22"/>
  <c r="AT71" i="22"/>
  <c r="AS135" i="22"/>
  <c r="AS40" i="22" s="1"/>
  <c r="AT70" i="22"/>
  <c r="AS134" i="22"/>
  <c r="AS39" i="22" s="1"/>
  <c r="AR39" i="16"/>
  <c r="AS63" i="16"/>
  <c r="AS127" i="16" s="1"/>
  <c r="AR32" i="16"/>
  <c r="AT64" i="22"/>
  <c r="AT179" i="22" s="1"/>
  <c r="AS128" i="22"/>
  <c r="AS33" i="22" s="1"/>
  <c r="AS48" i="22"/>
  <c r="AT74" i="22"/>
  <c r="AT189" i="22" s="1"/>
  <c r="AS138" i="22"/>
  <c r="AS43" i="22" s="1"/>
  <c r="AS58" i="22"/>
  <c r="AR41" i="16"/>
  <c r="AS64" i="16"/>
  <c r="AT65" i="22"/>
  <c r="AT180" i="22" s="1"/>
  <c r="AS129" i="22"/>
  <c r="AS34" i="22" s="1"/>
  <c r="AS49" i="22"/>
  <c r="AT73" i="22"/>
  <c r="AT188" i="22" s="1"/>
  <c r="AS137" i="22"/>
  <c r="AS42" i="22" s="1"/>
  <c r="AS57" i="22"/>
  <c r="AT72" i="13"/>
  <c r="AT73" i="13"/>
  <c r="AS60" i="13"/>
  <c r="AT66" i="13"/>
  <c r="AU66" i="13" s="1"/>
  <c r="AT68" i="13"/>
  <c r="AU68" i="13" s="1"/>
  <c r="AT74" i="13"/>
  <c r="AT75" i="13"/>
  <c r="AT63" i="13"/>
  <c r="AT127" i="13" s="1"/>
  <c r="AT70" i="13"/>
  <c r="AT71" i="13"/>
  <c r="AT64" i="13"/>
  <c r="AU64" i="13" s="1"/>
  <c r="AT65" i="13"/>
  <c r="AT67" i="13"/>
  <c r="AT69" i="13"/>
  <c r="AU69" i="13" s="1"/>
  <c r="AU67" i="5"/>
  <c r="AT51" i="5"/>
  <c r="AT72" i="5"/>
  <c r="AU63" i="5"/>
  <c r="AU66" i="5"/>
  <c r="AU70" i="5"/>
  <c r="AT71" i="5"/>
  <c r="AT135" i="5" s="1"/>
  <c r="AT74" i="5"/>
  <c r="AU65" i="5"/>
  <c r="AU69" i="5"/>
  <c r="AT75" i="5"/>
  <c r="AT139" i="5" s="1"/>
  <c r="AS44" i="5"/>
  <c r="AT73" i="5"/>
  <c r="AT137" i="5" s="1"/>
  <c r="AU68" i="5"/>
  <c r="AT76" i="13"/>
  <c r="AU63" i="13"/>
  <c r="AU127" i="13" s="1"/>
  <c r="AU70" i="13"/>
  <c r="AS35" i="13"/>
  <c r="AS37" i="13"/>
  <c r="AS54" i="13"/>
  <c r="AS33" i="13"/>
  <c r="AS48" i="13"/>
  <c r="AS49" i="13"/>
  <c r="AS36" i="13"/>
  <c r="AS60" i="22"/>
  <c r="AS70" i="16"/>
  <c r="AS134" i="16" s="1"/>
  <c r="AR42" i="16"/>
  <c r="AS73" i="16"/>
  <c r="AS137" i="16" s="1"/>
  <c r="AS72" i="16"/>
  <c r="AS136" i="16" s="1"/>
  <c r="AS75" i="16"/>
  <c r="AS139" i="16" s="1"/>
  <c r="AS74" i="16"/>
  <c r="AS138" i="16" s="1"/>
  <c r="AS76" i="16"/>
  <c r="AS54" i="22"/>
  <c r="AU23" i="6"/>
  <c r="W55" i="6"/>
  <c r="W58" i="6"/>
  <c r="W57" i="6"/>
  <c r="W59" i="6"/>
  <c r="W56" i="6"/>
  <c r="Q56" i="6"/>
  <c r="Q55" i="6"/>
  <c r="Q58" i="6"/>
  <c r="Q57" i="6"/>
  <c r="Q59" i="6"/>
  <c r="M57" i="6"/>
  <c r="M59" i="6"/>
  <c r="M56" i="6"/>
  <c r="M58" i="6"/>
  <c r="M55" i="6"/>
  <c r="R55" i="6"/>
  <c r="R59" i="6"/>
  <c r="R56" i="6"/>
  <c r="R58" i="6"/>
  <c r="R57" i="6"/>
  <c r="X58" i="6"/>
  <c r="X55" i="6"/>
  <c r="X57" i="6"/>
  <c r="X56" i="6"/>
  <c r="X59" i="6"/>
  <c r="T57" i="6"/>
  <c r="T55" i="6"/>
  <c r="T59" i="6"/>
  <c r="T56" i="6"/>
  <c r="T58" i="6"/>
  <c r="V55" i="6"/>
  <c r="V57" i="6"/>
  <c r="V59" i="6"/>
  <c r="V56" i="6"/>
  <c r="V58" i="6"/>
  <c r="Y58" i="6"/>
  <c r="S55" i="6"/>
  <c r="S59" i="6"/>
  <c r="S56" i="6"/>
  <c r="S58" i="6"/>
  <c r="S57" i="6"/>
  <c r="U57" i="6"/>
  <c r="U55" i="6"/>
  <c r="U59" i="6"/>
  <c r="U56" i="6"/>
  <c r="U58" i="6"/>
  <c r="O55" i="6"/>
  <c r="O58" i="6"/>
  <c r="O57" i="6"/>
  <c r="O59" i="6"/>
  <c r="O56" i="6"/>
  <c r="N55" i="6"/>
  <c r="N57" i="6"/>
  <c r="N59" i="6"/>
  <c r="N56" i="6"/>
  <c r="N58" i="6"/>
  <c r="P55" i="6"/>
  <c r="P58" i="6"/>
  <c r="P57" i="6"/>
  <c r="P56" i="6"/>
  <c r="P59" i="6"/>
  <c r="K190" i="6"/>
  <c r="K59" i="6" s="1"/>
  <c r="K186" i="6"/>
  <c r="K55" i="6" s="1"/>
  <c r="K187" i="6"/>
  <c r="K56" i="6" s="1"/>
  <c r="K188" i="6"/>
  <c r="K57" i="6" s="1"/>
  <c r="K189" i="6"/>
  <c r="K58" i="6" s="1"/>
  <c r="L55" i="6"/>
  <c r="L56" i="6"/>
  <c r="L57" i="6"/>
  <c r="L58" i="6"/>
  <c r="S45" i="6"/>
  <c r="U45" i="6"/>
  <c r="O45" i="6"/>
  <c r="N45" i="6"/>
  <c r="P45" i="6"/>
  <c r="V45" i="6"/>
  <c r="W45" i="6"/>
  <c r="Q45" i="6"/>
  <c r="Y45" i="6"/>
  <c r="R45" i="6"/>
  <c r="X45" i="6"/>
  <c r="T45" i="6"/>
  <c r="L45" i="6"/>
  <c r="L59" i="6"/>
  <c r="M45" i="6"/>
  <c r="K54" i="6"/>
  <c r="K45" i="6"/>
  <c r="W43" i="6"/>
  <c r="W42" i="6"/>
  <c r="W44" i="6"/>
  <c r="Q42" i="6"/>
  <c r="Q44" i="6"/>
  <c r="Q43" i="6"/>
  <c r="M43" i="6"/>
  <c r="M42" i="6"/>
  <c r="M44" i="6"/>
  <c r="R42" i="6"/>
  <c r="R44" i="6"/>
  <c r="R43" i="6"/>
  <c r="X43" i="6"/>
  <c r="X42" i="6"/>
  <c r="X44" i="6"/>
  <c r="T42" i="6"/>
  <c r="T44" i="6"/>
  <c r="T43" i="6"/>
  <c r="V43" i="6"/>
  <c r="V42" i="6"/>
  <c r="V44" i="6"/>
  <c r="Y42" i="6"/>
  <c r="Y44" i="6"/>
  <c r="Y43" i="6"/>
  <c r="S42" i="6"/>
  <c r="S44" i="6"/>
  <c r="S43" i="6"/>
  <c r="U43" i="6"/>
  <c r="U42" i="6"/>
  <c r="U44" i="6"/>
  <c r="O43" i="6"/>
  <c r="O42" i="6"/>
  <c r="O44" i="6"/>
  <c r="N43" i="6"/>
  <c r="N42" i="6"/>
  <c r="N44" i="6"/>
  <c r="P43" i="6"/>
  <c r="P42" i="6"/>
  <c r="P44" i="6"/>
  <c r="L44" i="6"/>
  <c r="L42" i="6"/>
  <c r="L43" i="6"/>
  <c r="S39" i="5"/>
  <c r="N44" i="5"/>
  <c r="L44" i="16"/>
  <c r="E180" i="6"/>
  <c r="E49" i="6" s="1"/>
  <c r="E184" i="6"/>
  <c r="E53" i="6" s="1"/>
  <c r="E57" i="6"/>
  <c r="E178" i="6"/>
  <c r="E47" i="6" s="1"/>
  <c r="E182" i="6"/>
  <c r="E51" i="6" s="1"/>
  <c r="E55" i="6"/>
  <c r="E59" i="6"/>
  <c r="E181" i="6"/>
  <c r="E50" i="6" s="1"/>
  <c r="E58" i="6"/>
  <c r="E179" i="6"/>
  <c r="E48" i="6" s="1"/>
  <c r="E183" i="6"/>
  <c r="E52" i="6" s="1"/>
  <c r="E56" i="6"/>
  <c r="L42" i="16"/>
  <c r="V43" i="5"/>
  <c r="AD43" i="5"/>
  <c r="Y41" i="2"/>
  <c r="D40" i="4"/>
  <c r="AJ44" i="21"/>
  <c r="AM40" i="23"/>
  <c r="AK37" i="11"/>
  <c r="AH39" i="2"/>
  <c r="AD44" i="4"/>
  <c r="U43" i="11"/>
  <c r="AI44" i="12"/>
  <c r="Q35" i="9"/>
  <c r="AJ43" i="9"/>
  <c r="AQ44" i="15"/>
  <c r="V42" i="21"/>
  <c r="S36" i="22"/>
  <c r="AS42" i="15"/>
  <c r="X40" i="2"/>
  <c r="AM38" i="11"/>
  <c r="AH44" i="17"/>
  <c r="AA40" i="21"/>
  <c r="AR35" i="21"/>
  <c r="AP36" i="4"/>
  <c r="AJ44" i="11"/>
  <c r="AR36" i="12"/>
  <c r="AE39" i="14"/>
  <c r="AQ36" i="16"/>
  <c r="T39" i="18"/>
  <c r="M37" i="21"/>
  <c r="R42" i="21"/>
  <c r="AH41" i="4"/>
  <c r="L37" i="4"/>
  <c r="AB41" i="10"/>
  <c r="AN35" i="14"/>
  <c r="P44" i="15"/>
  <c r="AG44" i="16"/>
  <c r="AJ43" i="20"/>
  <c r="AG42" i="21"/>
  <c r="AO35" i="23"/>
  <c r="Y42" i="8"/>
  <c r="AI39" i="4"/>
  <c r="AA38" i="8"/>
  <c r="AM42" i="9"/>
  <c r="V41" i="10"/>
  <c r="D43" i="14"/>
  <c r="AG39" i="15"/>
  <c r="AA38" i="16"/>
  <c r="V43" i="16"/>
  <c r="P38" i="16"/>
  <c r="AF40" i="17"/>
  <c r="AF39" i="17"/>
  <c r="S44" i="18"/>
  <c r="AL40" i="18"/>
  <c r="AL44" i="18"/>
  <c r="AH40" i="19"/>
  <c r="AB35" i="19"/>
  <c r="AS36" i="20"/>
  <c r="AN42" i="21"/>
  <c r="AN43" i="21"/>
  <c r="AJ42" i="23"/>
  <c r="AJ41" i="23"/>
  <c r="AG38" i="6"/>
  <c r="AP38" i="6"/>
  <c r="AQ39" i="8"/>
  <c r="AM41" i="12"/>
  <c r="AL41" i="10"/>
  <c r="AL35" i="15"/>
  <c r="AS37" i="19"/>
  <c r="L36" i="2"/>
  <c r="AA35" i="2"/>
  <c r="AO43" i="2"/>
  <c r="D36" i="4"/>
  <c r="AA42" i="4"/>
  <c r="R43" i="4"/>
  <c r="P37" i="4"/>
  <c r="AC43" i="4"/>
  <c r="X39" i="11"/>
  <c r="AG40" i="11"/>
  <c r="AS39" i="11"/>
  <c r="L36" i="11"/>
  <c r="Y38" i="6"/>
  <c r="AD37" i="11"/>
  <c r="AH35" i="6"/>
  <c r="AI37" i="6"/>
  <c r="V40" i="7"/>
  <c r="V42" i="7"/>
  <c r="N39" i="11"/>
  <c r="AI40" i="8"/>
  <c r="V39" i="9"/>
  <c r="L37" i="12"/>
  <c r="L42" i="12"/>
  <c r="L37" i="8"/>
  <c r="Z40" i="10"/>
  <c r="Z43" i="10"/>
  <c r="AD37" i="10"/>
  <c r="Q40" i="8"/>
  <c r="L44" i="9"/>
  <c r="AO39" i="12"/>
  <c r="AO40" i="12"/>
  <c r="U43" i="14"/>
  <c r="AK37" i="14"/>
  <c r="AK40" i="14"/>
  <c r="Z40" i="14"/>
  <c r="AL43" i="14"/>
  <c r="L43" i="15"/>
  <c r="AK36" i="15"/>
  <c r="AK37" i="15"/>
  <c r="AP41" i="15"/>
  <c r="AP39" i="15"/>
  <c r="U38" i="15"/>
  <c r="U42" i="15"/>
  <c r="M36" i="15"/>
  <c r="M44" i="15"/>
  <c r="R41" i="16"/>
  <c r="M40" i="4"/>
  <c r="AC36" i="11"/>
  <c r="AE38" i="12"/>
  <c r="AB41" i="8"/>
  <c r="D40" i="10"/>
  <c r="V40" i="14"/>
  <c r="AM37" i="16"/>
  <c r="D35" i="18"/>
  <c r="N38" i="21"/>
  <c r="AP35" i="11"/>
  <c r="AS37" i="12"/>
  <c r="AR36" i="14"/>
  <c r="AF35" i="14"/>
  <c r="Y44" i="20"/>
  <c r="Y37" i="21"/>
  <c r="AP40" i="23"/>
  <c r="Z35" i="12"/>
  <c r="AD35" i="5"/>
  <c r="S40" i="11"/>
  <c r="AK42" i="12"/>
  <c r="AM41" i="14"/>
  <c r="AP40" i="22"/>
  <c r="L43" i="22"/>
  <c r="AN43" i="4"/>
  <c r="Z36" i="11"/>
  <c r="AC35" i="12"/>
  <c r="AI42" i="18"/>
  <c r="AS36" i="4"/>
  <c r="U39" i="12"/>
  <c r="AE38" i="9"/>
  <c r="N44" i="10"/>
  <c r="P38" i="15"/>
  <c r="AL39" i="16"/>
  <c r="X39" i="19"/>
  <c r="AB36" i="23"/>
  <c r="V44" i="8"/>
  <c r="AJ44" i="17"/>
  <c r="Q41" i="4"/>
  <c r="AR41" i="4"/>
  <c r="P36" i="5"/>
  <c r="D38" i="9"/>
  <c r="V42" i="20"/>
  <c r="D43" i="4"/>
  <c r="Q38" i="11"/>
  <c r="Q41" i="11"/>
  <c r="AC39" i="11"/>
  <c r="AC35" i="11"/>
  <c r="AL40" i="7"/>
  <c r="AL42" i="7"/>
  <c r="P42" i="11"/>
  <c r="P36" i="11"/>
  <c r="V39" i="11"/>
  <c r="AL38" i="9"/>
  <c r="AL40" i="9"/>
  <c r="AE35" i="12"/>
  <c r="AE40" i="12"/>
  <c r="P41" i="12"/>
  <c r="P36" i="12"/>
  <c r="AF40" i="12"/>
  <c r="AB40" i="8"/>
  <c r="AB36" i="8"/>
  <c r="AP42" i="10"/>
  <c r="AD39" i="8"/>
  <c r="AD42" i="8"/>
  <c r="AB39" i="9"/>
  <c r="AB41" i="9"/>
  <c r="D42" i="10"/>
  <c r="R38" i="14"/>
  <c r="S41" i="14"/>
  <c r="S43" i="14"/>
  <c r="AQ37" i="14"/>
  <c r="V35" i="14"/>
  <c r="AI42" i="15"/>
  <c r="N41" i="15"/>
  <c r="N38" i="15"/>
  <c r="S36" i="15"/>
  <c r="Y41" i="16"/>
  <c r="AM44" i="16"/>
  <c r="AM42" i="16"/>
  <c r="AK36" i="19"/>
  <c r="AK37" i="19"/>
  <c r="D40" i="20"/>
  <c r="P38" i="20"/>
  <c r="P44" i="20"/>
  <c r="AR35" i="20"/>
  <c r="AL39" i="21"/>
  <c r="AJ43" i="21"/>
  <c r="Q35" i="21"/>
  <c r="AK37" i="21"/>
  <c r="N40" i="21"/>
  <c r="N41" i="21"/>
  <c r="AN37" i="22"/>
  <c r="AN42" i="22"/>
  <c r="AE40" i="22"/>
  <c r="AK38" i="22"/>
  <c r="AK44" i="22"/>
  <c r="AK42" i="23"/>
  <c r="AK44" i="23"/>
  <c r="D39" i="23"/>
  <c r="AE41" i="23"/>
  <c r="AE39" i="23"/>
  <c r="AE37" i="21"/>
  <c r="AE42" i="21"/>
  <c r="AK44" i="11"/>
  <c r="D37" i="11"/>
  <c r="AD36" i="15"/>
  <c r="M41" i="16"/>
  <c r="M36" i="16"/>
  <c r="AO36" i="22"/>
  <c r="AC41" i="23"/>
  <c r="Q43" i="2"/>
  <c r="AL42" i="2"/>
  <c r="AK35" i="2"/>
  <c r="T36" i="4"/>
  <c r="AD41" i="4"/>
  <c r="AD43" i="4"/>
  <c r="AP41" i="11"/>
  <c r="U39" i="11"/>
  <c r="U37" i="11"/>
  <c r="AF43" i="11"/>
  <c r="AF38" i="11"/>
  <c r="AL37" i="11"/>
  <c r="AL40" i="11"/>
  <c r="AQ43" i="11"/>
  <c r="Y37" i="10"/>
  <c r="Y35" i="10"/>
  <c r="W43" i="12"/>
  <c r="W42" i="12"/>
  <c r="AS35" i="12"/>
  <c r="D35" i="12"/>
  <c r="AI40" i="12"/>
  <c r="AI38" i="12"/>
  <c r="T43" i="12"/>
  <c r="AJ44" i="8"/>
  <c r="D42" i="9"/>
  <c r="AL42" i="8"/>
  <c r="Q43" i="9"/>
  <c r="D38" i="10"/>
  <c r="AG44" i="12"/>
  <c r="AG38" i="12"/>
  <c r="AO40" i="8"/>
  <c r="AO41" i="8"/>
  <c r="AJ38" i="9"/>
  <c r="AR37" i="14"/>
  <c r="AR35" i="14"/>
  <c r="AH41" i="14"/>
  <c r="D37" i="14"/>
  <c r="AC42" i="14"/>
  <c r="AC43" i="14"/>
  <c r="AF38" i="14"/>
  <c r="Z37" i="15"/>
  <c r="AQ38" i="15"/>
  <c r="AO42" i="15"/>
  <c r="AE35" i="16"/>
  <c r="AE36" i="16"/>
  <c r="AP39" i="17"/>
  <c r="M37" i="18"/>
  <c r="M35" i="18"/>
  <c r="AC38" i="19"/>
  <c r="Y43" i="20"/>
  <c r="Y42" i="20"/>
  <c r="V39" i="21"/>
  <c r="V44" i="21"/>
  <c r="AB38" i="21"/>
  <c r="AF43" i="22"/>
  <c r="W44" i="22"/>
  <c r="Y44" i="22"/>
  <c r="Q44" i="23"/>
  <c r="Q38" i="23"/>
  <c r="AP41" i="23"/>
  <c r="D36" i="23"/>
  <c r="AS39" i="23"/>
  <c r="AS36" i="23"/>
  <c r="O41" i="23"/>
  <c r="AH35" i="21"/>
  <c r="S37" i="22"/>
  <c r="S43" i="22"/>
  <c r="Y40" i="11"/>
  <c r="U38" i="6"/>
  <c r="Z44" i="12"/>
  <c r="Z43" i="12"/>
  <c r="AA44" i="15"/>
  <c r="AA36" i="15"/>
  <c r="X36" i="15"/>
  <c r="N41" i="17"/>
  <c r="N40" i="17"/>
  <c r="AE37" i="2"/>
  <c r="AR40" i="2"/>
  <c r="AN35" i="2"/>
  <c r="AN41" i="2"/>
  <c r="X43" i="2"/>
  <c r="X39" i="2"/>
  <c r="W37" i="2"/>
  <c r="W43" i="2"/>
  <c r="D44" i="2"/>
  <c r="AO41" i="4"/>
  <c r="AO36" i="4"/>
  <c r="V41" i="4"/>
  <c r="V43" i="4"/>
  <c r="AM43" i="11"/>
  <c r="M42" i="11"/>
  <c r="AR37" i="11"/>
  <c r="AA39" i="11"/>
  <c r="S37" i="11"/>
  <c r="AG42" i="10"/>
  <c r="O36" i="12"/>
  <c r="O35" i="12"/>
  <c r="AK37" i="12"/>
  <c r="AK36" i="12"/>
  <c r="Y41" i="12"/>
  <c r="AR43" i="8"/>
  <c r="AB44" i="12"/>
  <c r="Y39" i="9"/>
  <c r="L40" i="10"/>
  <c r="AR43" i="9"/>
  <c r="W44" i="10"/>
  <c r="W20" i="10" s="1"/>
  <c r="AM35" i="14"/>
  <c r="AM36" i="14"/>
  <c r="Y36" i="14"/>
  <c r="AA39" i="14"/>
  <c r="AA40" i="14"/>
  <c r="AR43" i="15"/>
  <c r="Q44" i="15"/>
  <c r="AH38" i="15"/>
  <c r="AH36" i="15"/>
  <c r="W35" i="16"/>
  <c r="W38" i="16"/>
  <c r="N35" i="16"/>
  <c r="N43" i="16"/>
  <c r="AQ42" i="18"/>
  <c r="V39" i="18"/>
  <c r="U40" i="19"/>
  <c r="U38" i="19"/>
  <c r="R44" i="20"/>
  <c r="AH40" i="20"/>
  <c r="AQ42" i="21"/>
  <c r="AQ36" i="21"/>
  <c r="T43" i="21"/>
  <c r="O38" i="21"/>
  <c r="AA38" i="21"/>
  <c r="AP42" i="22"/>
  <c r="X43" i="22"/>
  <c r="X38" i="22"/>
  <c r="O37" i="22"/>
  <c r="O44" i="22"/>
  <c r="AQ44" i="22"/>
  <c r="L41" i="22"/>
  <c r="L38" i="22"/>
  <c r="Y38" i="23"/>
  <c r="W37" i="23"/>
  <c r="AP42" i="12"/>
  <c r="T41" i="8"/>
  <c r="T43" i="8"/>
  <c r="X40" i="14"/>
  <c r="X37" i="14"/>
  <c r="O35" i="20"/>
  <c r="AR40" i="21"/>
  <c r="AR37" i="21"/>
  <c r="D39" i="21"/>
  <c r="AJ37" i="2"/>
  <c r="AC41" i="2"/>
  <c r="AC42" i="2"/>
  <c r="Z43" i="2"/>
  <c r="M42" i="2"/>
  <c r="AP43" i="4"/>
  <c r="AG42" i="4"/>
  <c r="AG36" i="4"/>
  <c r="AN36" i="4"/>
  <c r="AL42" i="4"/>
  <c r="Z37" i="11"/>
  <c r="Z44" i="11"/>
  <c r="AE38" i="11"/>
  <c r="AE41" i="11"/>
  <c r="AN42" i="11"/>
  <c r="AN40" i="11"/>
  <c r="V38" i="6"/>
  <c r="D40" i="12"/>
  <c r="AC40" i="12"/>
  <c r="AC44" i="12"/>
  <c r="AR35" i="12"/>
  <c r="AR39" i="12"/>
  <c r="W38" i="9"/>
  <c r="W42" i="9"/>
  <c r="AG39" i="9"/>
  <c r="AG42" i="9"/>
  <c r="T43" i="10"/>
  <c r="T41" i="10"/>
  <c r="AE38" i="14"/>
  <c r="AE40" i="14"/>
  <c r="P35" i="14"/>
  <c r="AJ44" i="15"/>
  <c r="AJ42" i="15"/>
  <c r="Y44" i="15"/>
  <c r="Y42" i="15"/>
  <c r="O35" i="16"/>
  <c r="O37" i="16"/>
  <c r="AQ39" i="16"/>
  <c r="Z36" i="17"/>
  <c r="Z41" i="17"/>
  <c r="AI38" i="18"/>
  <c r="AI40" i="18"/>
  <c r="T38" i="18"/>
  <c r="AE39" i="18"/>
  <c r="AE43" i="18"/>
  <c r="M35" i="19"/>
  <c r="AA36" i="20"/>
  <c r="AA38" i="20"/>
  <c r="L38" i="20"/>
  <c r="AQ44" i="20"/>
  <c r="M35" i="21"/>
  <c r="M40" i="21"/>
  <c r="L40" i="21"/>
  <c r="L43" i="21"/>
  <c r="AH40" i="22"/>
  <c r="P44" i="22"/>
  <c r="D41" i="22"/>
  <c r="AC44" i="22"/>
  <c r="AA37" i="22"/>
  <c r="AA42" i="22"/>
  <c r="AG38" i="23"/>
  <c r="T37" i="23"/>
  <c r="T38" i="23"/>
  <c r="AE35" i="20"/>
  <c r="AE37" i="20"/>
  <c r="M43" i="23"/>
  <c r="N35" i="23"/>
  <c r="N36" i="23"/>
  <c r="AH42" i="10"/>
  <c r="P40" i="21"/>
  <c r="R36" i="21"/>
  <c r="R39" i="21"/>
  <c r="AM38" i="22"/>
  <c r="AM39" i="22"/>
  <c r="Z38" i="23"/>
  <c r="AB35" i="2"/>
  <c r="AQ42" i="2"/>
  <c r="O40" i="2"/>
  <c r="O44" i="2"/>
  <c r="N38" i="2"/>
  <c r="N40" i="2"/>
  <c r="AQ38" i="4"/>
  <c r="AQ42" i="4"/>
  <c r="AH37" i="4"/>
  <c r="Y43" i="4"/>
  <c r="AF37" i="4"/>
  <c r="AF35" i="4"/>
  <c r="AM39" i="4"/>
  <c r="AS43" i="4"/>
  <c r="L39" i="4"/>
  <c r="W40" i="11"/>
  <c r="W35" i="11"/>
  <c r="AB37" i="11"/>
  <c r="AD38" i="6"/>
  <c r="S36" i="8"/>
  <c r="S40" i="8"/>
  <c r="U43" i="12"/>
  <c r="AH35" i="12"/>
  <c r="AA41" i="12"/>
  <c r="AE43" i="9"/>
  <c r="AO36" i="9"/>
  <c r="AO44" i="9"/>
  <c r="N36" i="10"/>
  <c r="N42" i="10"/>
  <c r="AM43" i="10"/>
  <c r="W38" i="14"/>
  <c r="W44" i="14"/>
  <c r="AN36" i="14"/>
  <c r="AB36" i="15"/>
  <c r="P37" i="15"/>
  <c r="D39" i="15"/>
  <c r="D41" i="16"/>
  <c r="AJ37" i="16"/>
  <c r="AG41" i="16"/>
  <c r="AG43" i="16"/>
  <c r="AL38" i="16"/>
  <c r="D35" i="16"/>
  <c r="R42" i="17"/>
  <c r="R39" i="17"/>
  <c r="AO35" i="17"/>
  <c r="D36" i="17"/>
  <c r="AA43" i="18"/>
  <c r="AA39" i="18"/>
  <c r="AC39" i="18"/>
  <c r="AN43" i="18"/>
  <c r="X42" i="19"/>
  <c r="AJ35" i="20"/>
  <c r="U41" i="20"/>
  <c r="M43" i="20"/>
  <c r="AM36" i="20"/>
  <c r="AM42" i="20"/>
  <c r="AG38" i="21"/>
  <c r="S44" i="21"/>
  <c r="AP39" i="21"/>
  <c r="D38" i="21"/>
  <c r="AO35" i="21"/>
  <c r="M38" i="22"/>
  <c r="Z35" i="22"/>
  <c r="AJ43" i="22"/>
  <c r="Q35" i="22"/>
  <c r="Q44" i="22"/>
  <c r="AD37" i="22"/>
  <c r="AO38" i="23"/>
  <c r="AO37" i="23"/>
  <c r="AB35" i="23"/>
  <c r="AG40" i="22"/>
  <c r="AG38" i="22"/>
  <c r="V35" i="22"/>
  <c r="AD41" i="7"/>
  <c r="AI41" i="11"/>
  <c r="AI37" i="11"/>
  <c r="AD39" i="9"/>
  <c r="V38" i="8"/>
  <c r="V42" i="8"/>
  <c r="Y36" i="8"/>
  <c r="AJ39" i="14"/>
  <c r="AJ35" i="14"/>
  <c r="AJ43" i="17"/>
  <c r="AI41" i="20"/>
  <c r="AC36" i="21"/>
  <c r="AC40" i="21"/>
  <c r="X43" i="21"/>
  <c r="T38" i="2"/>
  <c r="T35" i="2"/>
  <c r="AI42" i="2"/>
  <c r="AI38" i="4"/>
  <c r="AI44" i="4"/>
  <c r="Q36" i="4"/>
  <c r="AE41" i="4"/>
  <c r="AE35" i="4"/>
  <c r="AK36" i="4"/>
  <c r="AR44" i="4"/>
  <c r="AO37" i="11"/>
  <c r="O37" i="11"/>
  <c r="O41" i="11"/>
  <c r="T38" i="11"/>
  <c r="Q36" i="6"/>
  <c r="N41" i="7"/>
  <c r="AL38" i="6"/>
  <c r="AA43" i="8"/>
  <c r="AA40" i="8"/>
  <c r="N39" i="9"/>
  <c r="M39" i="12"/>
  <c r="M41" i="12"/>
  <c r="X44" i="12"/>
  <c r="AM36" i="9"/>
  <c r="R39" i="10"/>
  <c r="R43" i="10"/>
  <c r="AJ37" i="10"/>
  <c r="AJ44" i="10"/>
  <c r="D40" i="13"/>
  <c r="V38" i="10"/>
  <c r="D36" i="9"/>
  <c r="S40" i="12"/>
  <c r="AD39" i="14"/>
  <c r="AD44" i="14"/>
  <c r="AO37" i="14"/>
  <c r="T39" i="15"/>
  <c r="T43" i="15"/>
  <c r="V42" i="16"/>
  <c r="V35" i="16"/>
  <c r="O37" i="17"/>
  <c r="O40" i="17"/>
  <c r="AL35" i="18"/>
  <c r="AH35" i="19"/>
  <c r="AB44" i="19"/>
  <c r="O39" i="19"/>
  <c r="AS44" i="20"/>
  <c r="AD36" i="20"/>
  <c r="V43" i="20"/>
  <c r="V44" i="20"/>
  <c r="AJ38" i="23"/>
  <c r="AG35" i="6"/>
  <c r="AQ38" i="6"/>
  <c r="AM38" i="12"/>
  <c r="AM42" i="12"/>
  <c r="AL38" i="10"/>
  <c r="AL44" i="15"/>
  <c r="AL37" i="15"/>
  <c r="L44" i="2"/>
  <c r="L35" i="2"/>
  <c r="AA43" i="2"/>
  <c r="AA42" i="2"/>
  <c r="D35" i="4"/>
  <c r="AA40" i="4"/>
  <c r="AA36" i="4"/>
  <c r="P44" i="4"/>
  <c r="W37" i="4"/>
  <c r="W40" i="4"/>
  <c r="AC35" i="4"/>
  <c r="X42" i="11"/>
  <c r="AG36" i="11"/>
  <c r="AG41" i="11"/>
  <c r="AS41" i="11"/>
  <c r="AS38" i="11"/>
  <c r="L39" i="11"/>
  <c r="L42" i="11"/>
  <c r="Y35" i="6"/>
  <c r="AD41" i="11"/>
  <c r="X37" i="5"/>
  <c r="N36" i="11"/>
  <c r="N35" i="11"/>
  <c r="M38" i="6"/>
  <c r="V37" i="9"/>
  <c r="AJ35" i="12"/>
  <c r="L44" i="12"/>
  <c r="Z37" i="10"/>
  <c r="N37" i="8"/>
  <c r="N40" i="8"/>
  <c r="AR40" i="10"/>
  <c r="AD40" i="10"/>
  <c r="Q39" i="8"/>
  <c r="Q42" i="8"/>
  <c r="AO44" i="12"/>
  <c r="U35" i="14"/>
  <c r="U37" i="14"/>
  <c r="AK43" i="14"/>
  <c r="Z41" i="14"/>
  <c r="Z43" i="14"/>
  <c r="AL36" i="14"/>
  <c r="AL41" i="14"/>
  <c r="L35" i="15"/>
  <c r="L39" i="15"/>
  <c r="AK35" i="15"/>
  <c r="AP36" i="15"/>
  <c r="AN35" i="15"/>
  <c r="U35" i="15"/>
  <c r="M42" i="15"/>
  <c r="M37" i="15"/>
  <c r="R39" i="16"/>
  <c r="R44" i="16"/>
  <c r="M43" i="4"/>
  <c r="P39" i="11"/>
  <c r="V43" i="14"/>
  <c r="N37" i="15"/>
  <c r="P43" i="20"/>
  <c r="Q43" i="21"/>
  <c r="AH40" i="23"/>
  <c r="AE42" i="23"/>
  <c r="AK41" i="2"/>
  <c r="D43" i="9"/>
  <c r="Z44" i="15"/>
  <c r="AP35" i="17"/>
  <c r="AS35" i="23"/>
  <c r="Q36" i="20"/>
  <c r="U36" i="6"/>
  <c r="X41" i="15"/>
  <c r="AE44" i="2"/>
  <c r="AM37" i="2"/>
  <c r="D40" i="2"/>
  <c r="AH41" i="11"/>
  <c r="AA38" i="11"/>
  <c r="N37" i="6"/>
  <c r="O37" i="9"/>
  <c r="Y36" i="9"/>
  <c r="AM40" i="14"/>
  <c r="AA37" i="14"/>
  <c r="Q43" i="15"/>
  <c r="U43" i="19"/>
  <c r="AH43" i="20"/>
  <c r="O41" i="22"/>
  <c r="AP44" i="12"/>
  <c r="O42" i="20"/>
  <c r="M43" i="2"/>
  <c r="AG35" i="4"/>
  <c r="AC36" i="12"/>
  <c r="Y43" i="15"/>
  <c r="Z41" i="16"/>
  <c r="T40" i="18"/>
  <c r="AA40" i="20"/>
  <c r="AM36" i="22"/>
  <c r="AQ37" i="2"/>
  <c r="O36" i="2"/>
  <c r="AQ41" i="4"/>
  <c r="Y37" i="4"/>
  <c r="R44" i="11"/>
  <c r="S36" i="6"/>
  <c r="AH38" i="12"/>
  <c r="AO37" i="9"/>
  <c r="D39" i="16"/>
  <c r="R38" i="17"/>
  <c r="AG36" i="21"/>
  <c r="AP42" i="21"/>
  <c r="AJ40" i="22"/>
  <c r="X37" i="21"/>
  <c r="T39" i="2"/>
  <c r="Q43" i="4"/>
  <c r="T44" i="11"/>
  <c r="N44" i="7"/>
  <c r="AJ38" i="10"/>
  <c r="AS40" i="20"/>
  <c r="D42" i="4"/>
  <c r="M41" i="4"/>
  <c r="M42" i="4"/>
  <c r="AB42" i="4"/>
  <c r="AC42" i="11"/>
  <c r="AC43" i="11"/>
  <c r="AO37" i="6"/>
  <c r="AN37" i="5"/>
  <c r="P44" i="11"/>
  <c r="Q36" i="10"/>
  <c r="Q41" i="10"/>
  <c r="AE39" i="12"/>
  <c r="P38" i="12"/>
  <c r="P42" i="12"/>
  <c r="AB39" i="8"/>
  <c r="AB44" i="8"/>
  <c r="AP41" i="10"/>
  <c r="AP36" i="10"/>
  <c r="AD44" i="8"/>
  <c r="D37" i="13"/>
  <c r="AG44" i="8"/>
  <c r="AB38" i="9"/>
  <c r="AB35" i="9"/>
  <c r="D44" i="10"/>
  <c r="R41" i="14"/>
  <c r="S35" i="14"/>
  <c r="S40" i="14"/>
  <c r="AQ41" i="14"/>
  <c r="R35" i="15"/>
  <c r="AI38" i="15"/>
  <c r="AI36" i="15"/>
  <c r="N42" i="15"/>
  <c r="S44" i="15"/>
  <c r="Y42" i="16"/>
  <c r="Y37" i="16"/>
  <c r="AM36" i="16"/>
  <c r="D38" i="18"/>
  <c r="AK35" i="19"/>
  <c r="D39" i="20"/>
  <c r="P40" i="20"/>
  <c r="P39" i="20"/>
  <c r="AR38" i="20"/>
  <c r="AL41" i="21"/>
  <c r="AL35" i="21"/>
  <c r="AJ40" i="21"/>
  <c r="AJ39" i="21"/>
  <c r="Q37" i="21"/>
  <c r="AK35" i="21"/>
  <c r="AK40" i="21"/>
  <c r="N44" i="21"/>
  <c r="AN38" i="22"/>
  <c r="AE41" i="22"/>
  <c r="AK42" i="22"/>
  <c r="AH38" i="23"/>
  <c r="AK41" i="23"/>
  <c r="AL35" i="23"/>
  <c r="D44" i="23"/>
  <c r="AE37" i="23"/>
  <c r="AE44" i="23"/>
  <c r="AM35" i="23"/>
  <c r="AE39" i="21"/>
  <c r="AK36" i="11"/>
  <c r="D38" i="11"/>
  <c r="AD41" i="15"/>
  <c r="AD37" i="15"/>
  <c r="M37" i="16"/>
  <c r="M44" i="16"/>
  <c r="AI36" i="19"/>
  <c r="AO35" i="22"/>
  <c r="AO39" i="22"/>
  <c r="AC35" i="23"/>
  <c r="Q38" i="2"/>
  <c r="AL37" i="2"/>
  <c r="AK44" i="2"/>
  <c r="AH42" i="2"/>
  <c r="AH44" i="2"/>
  <c r="T40" i="4"/>
  <c r="AD37" i="4"/>
  <c r="U42" i="11"/>
  <c r="AF35" i="11"/>
  <c r="AL41" i="11"/>
  <c r="AK37" i="6"/>
  <c r="AQ41" i="11"/>
  <c r="Y43" i="10"/>
  <c r="W38" i="12"/>
  <c r="AS41" i="12"/>
  <c r="D36" i="12"/>
  <c r="AI42" i="12"/>
  <c r="T35" i="12"/>
  <c r="D37" i="10"/>
  <c r="AO39" i="8"/>
  <c r="AJ42" i="9"/>
  <c r="O41" i="10"/>
  <c r="AR39" i="14"/>
  <c r="AH44" i="14"/>
  <c r="D36" i="14"/>
  <c r="AC37" i="14"/>
  <c r="AF37" i="14"/>
  <c r="Z38" i="15"/>
  <c r="AQ35" i="15"/>
  <c r="AO41" i="15"/>
  <c r="AE38" i="16"/>
  <c r="AE39" i="16"/>
  <c r="M38" i="18"/>
  <c r="M43" i="18"/>
  <c r="V38" i="21"/>
  <c r="V43" i="21"/>
  <c r="AB35" i="21"/>
  <c r="Y40" i="21"/>
  <c r="Y36" i="21"/>
  <c r="AF44" i="22"/>
  <c r="W35" i="22"/>
  <c r="Q40" i="23"/>
  <c r="AS38" i="23"/>
  <c r="AS44" i="23"/>
  <c r="O37" i="23"/>
  <c r="Q35" i="20"/>
  <c r="AH42" i="21"/>
  <c r="S39" i="22"/>
  <c r="R36" i="22"/>
  <c r="U35" i="6"/>
  <c r="Z38" i="12"/>
  <c r="T37" i="9"/>
  <c r="T41" i="9"/>
  <c r="AA41" i="15"/>
  <c r="AA37" i="15"/>
  <c r="AS44" i="15"/>
  <c r="X42" i="15"/>
  <c r="N35" i="17"/>
  <c r="AO41" i="20"/>
  <c r="AO44" i="20"/>
  <c r="AE35" i="2"/>
  <c r="AR44" i="2"/>
  <c r="AN44" i="2"/>
  <c r="AM41" i="2"/>
  <c r="X35" i="2"/>
  <c r="V39" i="2"/>
  <c r="V41" i="2"/>
  <c r="D39" i="2"/>
  <c r="AO44" i="4"/>
  <c r="V44" i="4"/>
  <c r="V37" i="4"/>
  <c r="AH42" i="11"/>
  <c r="AM40" i="11"/>
  <c r="AR44" i="11"/>
  <c r="AR40" i="11"/>
  <c r="AA41" i="11"/>
  <c r="S41" i="11"/>
  <c r="S39" i="11"/>
  <c r="AG39" i="10"/>
  <c r="O38" i="12"/>
  <c r="AK41" i="12"/>
  <c r="AK44" i="12"/>
  <c r="Y35" i="12"/>
  <c r="O40" i="9"/>
  <c r="O42" i="9"/>
  <c r="Y35" i="9"/>
  <c r="Y41" i="9"/>
  <c r="AR37" i="9"/>
  <c r="AM38" i="14"/>
  <c r="AM44" i="14"/>
  <c r="Y39" i="14"/>
  <c r="AR44" i="15"/>
  <c r="Q37" i="15"/>
  <c r="Q36" i="15"/>
  <c r="AH44" i="15"/>
  <c r="W36" i="16"/>
  <c r="W44" i="16"/>
  <c r="N37" i="16"/>
  <c r="N44" i="16"/>
  <c r="AH35" i="17"/>
  <c r="AQ41" i="18"/>
  <c r="AQ37" i="18"/>
  <c r="V42" i="18"/>
  <c r="U41" i="19"/>
  <c r="R36" i="20"/>
  <c r="AQ44" i="21"/>
  <c r="T40" i="21"/>
  <c r="T39" i="21"/>
  <c r="AA43" i="21"/>
  <c r="AA44" i="21"/>
  <c r="AP43" i="22"/>
  <c r="X40" i="22"/>
  <c r="X41" i="22"/>
  <c r="O40" i="22"/>
  <c r="O39" i="22"/>
  <c r="AQ36" i="22"/>
  <c r="L42" i="22"/>
  <c r="Y41" i="23"/>
  <c r="W36" i="23"/>
  <c r="AP38" i="12"/>
  <c r="AP41" i="12"/>
  <c r="T40" i="8"/>
  <c r="L42" i="14"/>
  <c r="L38" i="14"/>
  <c r="X41" i="14"/>
  <c r="X42" i="14"/>
  <c r="O43" i="20"/>
  <c r="AR39" i="21"/>
  <c r="D44" i="21"/>
  <c r="AD37" i="2"/>
  <c r="AD41" i="2"/>
  <c r="AJ41" i="2"/>
  <c r="Z44" i="2"/>
  <c r="AS41" i="2"/>
  <c r="AP42" i="4"/>
  <c r="AG44" i="4"/>
  <c r="AN39" i="4"/>
  <c r="Z43" i="11"/>
  <c r="AE36" i="11"/>
  <c r="AE35" i="11"/>
  <c r="AJ39" i="11"/>
  <c r="AL36" i="5"/>
  <c r="AN43" i="11"/>
  <c r="V35" i="6"/>
  <c r="AO37" i="10"/>
  <c r="AO41" i="10"/>
  <c r="D42" i="12"/>
  <c r="AC41" i="12"/>
  <c r="N43" i="12"/>
  <c r="N41" i="12"/>
  <c r="W36" i="9"/>
  <c r="AG38" i="9"/>
  <c r="AG44" i="9"/>
  <c r="AE43" i="14"/>
  <c r="AJ37" i="15"/>
  <c r="Y35" i="15"/>
  <c r="O44" i="16"/>
  <c r="AQ44" i="16"/>
  <c r="Z37" i="16"/>
  <c r="Z42" i="17"/>
  <c r="AI39" i="18"/>
  <c r="AE38" i="18"/>
  <c r="AE44" i="18"/>
  <c r="N35" i="19"/>
  <c r="N40" i="19"/>
  <c r="M38" i="19"/>
  <c r="AA35" i="20"/>
  <c r="L42" i="20"/>
  <c r="L39" i="20"/>
  <c r="D35" i="20"/>
  <c r="AQ36" i="20"/>
  <c r="M41" i="21"/>
  <c r="L44" i="21"/>
  <c r="L42" i="21"/>
  <c r="AH37" i="22"/>
  <c r="P37" i="22"/>
  <c r="D44" i="22"/>
  <c r="AA40" i="22"/>
  <c r="AA35" i="22"/>
  <c r="AG41" i="23"/>
  <c r="T40" i="23"/>
  <c r="T43" i="23"/>
  <c r="AE44" i="20"/>
  <c r="M35" i="23"/>
  <c r="M40" i="23"/>
  <c r="N38" i="23"/>
  <c r="N44" i="23"/>
  <c r="AH41" i="10"/>
  <c r="AH36" i="10"/>
  <c r="P44" i="21"/>
  <c r="AM41" i="22"/>
  <c r="Z37" i="23"/>
  <c r="AB43" i="2"/>
  <c r="AQ44" i="2"/>
  <c r="AQ39" i="2"/>
  <c r="O41" i="2"/>
  <c r="O38" i="2"/>
  <c r="N42" i="2"/>
  <c r="P42" i="2"/>
  <c r="AQ36" i="4"/>
  <c r="AH44" i="4"/>
  <c r="Y39" i="4"/>
  <c r="Y40" i="4"/>
  <c r="AF40" i="4"/>
  <c r="AF43" i="4"/>
  <c r="AM35" i="4"/>
  <c r="L41" i="4"/>
  <c r="R37" i="11"/>
  <c r="W43" i="11"/>
  <c r="AB44" i="11"/>
  <c r="AB40" i="11"/>
  <c r="R38" i="6"/>
  <c r="AD35" i="6"/>
  <c r="S35" i="8"/>
  <c r="U41" i="12"/>
  <c r="AH39" i="12"/>
  <c r="AH43" i="12"/>
  <c r="AA43" i="12"/>
  <c r="AE41" i="9"/>
  <c r="AO39" i="9"/>
  <c r="AB40" i="10"/>
  <c r="N43" i="10"/>
  <c r="N39" i="10"/>
  <c r="AM39" i="10"/>
  <c r="AM37" i="10"/>
  <c r="W35" i="14"/>
  <c r="AN42" i="14"/>
  <c r="AN38" i="14"/>
  <c r="AB37" i="15"/>
  <c r="P35" i="15"/>
  <c r="D43" i="15"/>
  <c r="AJ39" i="16"/>
  <c r="D36" i="16"/>
  <c r="R43" i="17"/>
  <c r="AO41" i="17"/>
  <c r="D35" i="17"/>
  <c r="AA40" i="18"/>
  <c r="AA42" i="18"/>
  <c r="AN35" i="18"/>
  <c r="X38" i="19"/>
  <c r="AL37" i="19"/>
  <c r="D35" i="19"/>
  <c r="AJ37" i="20"/>
  <c r="AJ41" i="20"/>
  <c r="U42" i="20"/>
  <c r="M35" i="20"/>
  <c r="M38" i="20"/>
  <c r="AM41" i="20"/>
  <c r="AG41" i="21"/>
  <c r="AP35" i="21"/>
  <c r="D35" i="21"/>
  <c r="AO37" i="21"/>
  <c r="M44" i="22"/>
  <c r="Z36" i="22"/>
  <c r="Z37" i="22"/>
  <c r="AJ41" i="22"/>
  <c r="Q36" i="22"/>
  <c r="AD40" i="22"/>
  <c r="AO44" i="23"/>
  <c r="AO42" i="23"/>
  <c r="AB39" i="23"/>
  <c r="AG41" i="22"/>
  <c r="V43" i="22"/>
  <c r="AD40" i="7"/>
  <c r="AD35" i="7"/>
  <c r="AI44" i="11"/>
  <c r="AI39" i="11"/>
  <c r="AD35" i="9"/>
  <c r="V37" i="8"/>
  <c r="Y44" i="8"/>
  <c r="AJ41" i="14"/>
  <c r="AJ43" i="14"/>
  <c r="AJ41" i="17"/>
  <c r="AJ40" i="17"/>
  <c r="AI39" i="20"/>
  <c r="AC41" i="21"/>
  <c r="X40" i="21"/>
  <c r="T43" i="2"/>
  <c r="AI37" i="2"/>
  <c r="AI39" i="2"/>
  <c r="AI41" i="4"/>
  <c r="Z37" i="4"/>
  <c r="Q40" i="4"/>
  <c r="Q44" i="4"/>
  <c r="X37" i="4"/>
  <c r="AE37" i="4"/>
  <c r="AE42" i="4"/>
  <c r="AK35" i="4"/>
  <c r="AK42" i="4"/>
  <c r="AO35" i="11"/>
  <c r="AO44" i="11"/>
  <c r="O40" i="11"/>
  <c r="O35" i="11"/>
  <c r="T36" i="11"/>
  <c r="Q38" i="6"/>
  <c r="Z38" i="6"/>
  <c r="AA35" i="6"/>
  <c r="N40" i="7"/>
  <c r="N35" i="7"/>
  <c r="AL35" i="6"/>
  <c r="AA37" i="8"/>
  <c r="N35" i="9"/>
  <c r="X42" i="12"/>
  <c r="AM41" i="9"/>
  <c r="AM44" i="9"/>
  <c r="R37" i="10"/>
  <c r="AJ35" i="10"/>
  <c r="V37" i="10"/>
  <c r="S42" i="12"/>
  <c r="S37" i="12"/>
  <c r="AD38" i="14"/>
  <c r="AO43" i="14"/>
  <c r="T38" i="15"/>
  <c r="AG37" i="15"/>
  <c r="AG40" i="15"/>
  <c r="AA42" i="16"/>
  <c r="V37" i="16"/>
  <c r="AF42" i="17"/>
  <c r="AF41" i="17"/>
  <c r="O43" i="17"/>
  <c r="S41" i="18"/>
  <c r="S36" i="18"/>
  <c r="AL37" i="18"/>
  <c r="AL41" i="18"/>
  <c r="AH39" i="19"/>
  <c r="AB41" i="19"/>
  <c r="O44" i="19"/>
  <c r="O42" i="19"/>
  <c r="AS35" i="20"/>
  <c r="AD35" i="20"/>
  <c r="AD44" i="20"/>
  <c r="V41" i="20"/>
  <c r="AN40" i="21"/>
  <c r="AJ35" i="23"/>
  <c r="AJ43" i="23"/>
  <c r="AQ35" i="6"/>
  <c r="AQ44" i="8"/>
  <c r="AQ41" i="8"/>
  <c r="AM35" i="12"/>
  <c r="AL36" i="10"/>
  <c r="AS35" i="19"/>
  <c r="L40" i="2"/>
  <c r="L43" i="2"/>
  <c r="AA38" i="2"/>
  <c r="AA39" i="2"/>
  <c r="D38" i="4"/>
  <c r="AA44" i="4"/>
  <c r="R35" i="4"/>
  <c r="P40" i="4"/>
  <c r="P41" i="4"/>
  <c r="W41" i="4"/>
  <c r="AC41" i="4"/>
  <c r="AC38" i="4"/>
  <c r="X41" i="11"/>
  <c r="X36" i="11"/>
  <c r="AG43" i="11"/>
  <c r="D44" i="11"/>
  <c r="AS35" i="11"/>
  <c r="L43" i="11"/>
  <c r="AD43" i="11"/>
  <c r="AD44" i="11"/>
  <c r="AH37" i="6"/>
  <c r="AI36" i="6"/>
  <c r="V36" i="7"/>
  <c r="N43" i="11"/>
  <c r="N42" i="11"/>
  <c r="M35" i="6"/>
  <c r="V36" i="9"/>
  <c r="V41" i="9"/>
  <c r="L35" i="12"/>
  <c r="L39" i="12"/>
  <c r="L41" i="8"/>
  <c r="L42" i="8"/>
  <c r="N36" i="8"/>
  <c r="AD36" i="10"/>
  <c r="Q36" i="8"/>
  <c r="L39" i="9"/>
  <c r="L41" i="9"/>
  <c r="U40" i="14"/>
  <c r="U36" i="14"/>
  <c r="AK44" i="14"/>
  <c r="AK38" i="14"/>
  <c r="Z37" i="14"/>
  <c r="AL39" i="14"/>
  <c r="L36" i="15"/>
  <c r="AK41" i="15"/>
  <c r="AP42" i="15"/>
  <c r="AP44" i="15"/>
  <c r="AN36" i="15"/>
  <c r="U36" i="15"/>
  <c r="M39" i="15"/>
  <c r="R35" i="16"/>
  <c r="Y38" i="2"/>
  <c r="P41" i="11"/>
  <c r="AL44" i="9"/>
  <c r="R37" i="14"/>
  <c r="Q44" i="21"/>
  <c r="AK40" i="23"/>
  <c r="AK38" i="11"/>
  <c r="AD35" i="15"/>
  <c r="AF40" i="11"/>
  <c r="Y41" i="10"/>
  <c r="Q41" i="9"/>
  <c r="O44" i="10"/>
  <c r="AC40" i="14"/>
  <c r="AO38" i="15"/>
  <c r="Y36" i="22"/>
  <c r="S35" i="22"/>
  <c r="AR42" i="2"/>
  <c r="W35" i="2"/>
  <c r="AO42" i="4"/>
  <c r="V38" i="4"/>
  <c r="AR41" i="11"/>
  <c r="AR38" i="9"/>
  <c r="AH41" i="17"/>
  <c r="AQ39" i="21"/>
  <c r="AA37" i="21"/>
  <c r="AL39" i="4"/>
  <c r="AG36" i="9"/>
  <c r="AE42" i="10"/>
  <c r="O39" i="16"/>
  <c r="Z38" i="17"/>
  <c r="N39" i="19"/>
  <c r="L39" i="21"/>
  <c r="D43" i="22"/>
  <c r="N43" i="23"/>
  <c r="L42" i="4"/>
  <c r="AB38" i="11"/>
  <c r="S37" i="8"/>
  <c r="AB43" i="10"/>
  <c r="AM35" i="10"/>
  <c r="AB44" i="15"/>
  <c r="AC43" i="18"/>
  <c r="AJ36" i="20"/>
  <c r="AO41" i="21"/>
  <c r="AG35" i="22"/>
  <c r="AI37" i="20"/>
  <c r="AK40" i="4"/>
  <c r="M37" i="4"/>
  <c r="AB36" i="4"/>
  <c r="AB38" i="4"/>
  <c r="Q40" i="11"/>
  <c r="AC37" i="11"/>
  <c r="N37" i="5"/>
  <c r="AL44" i="7"/>
  <c r="P40" i="11"/>
  <c r="P38" i="11"/>
  <c r="V36" i="11"/>
  <c r="V37" i="11"/>
  <c r="AL42" i="9"/>
  <c r="Q38" i="10"/>
  <c r="Q35" i="10"/>
  <c r="AE43" i="12"/>
  <c r="AE42" i="12"/>
  <c r="P35" i="12"/>
  <c r="AF39" i="12"/>
  <c r="AF38" i="12"/>
  <c r="AB35" i="8"/>
  <c r="AP44" i="10"/>
  <c r="AD38" i="8"/>
  <c r="AD41" i="8"/>
  <c r="AB43" i="9"/>
  <c r="D41" i="10"/>
  <c r="R42" i="14"/>
  <c r="S37" i="14"/>
  <c r="AQ35" i="14"/>
  <c r="AQ38" i="14"/>
  <c r="V37" i="14"/>
  <c r="V44" i="14"/>
  <c r="R38" i="15"/>
  <c r="R37" i="15"/>
  <c r="AI37" i="15"/>
  <c r="AI39" i="15"/>
  <c r="N44" i="15"/>
  <c r="N39" i="15"/>
  <c r="S41" i="15"/>
  <c r="Y38" i="16"/>
  <c r="AK38" i="19"/>
  <c r="D42" i="20"/>
  <c r="P42" i="20"/>
  <c r="P37" i="20"/>
  <c r="AR39" i="20"/>
  <c r="AL37" i="21"/>
  <c r="AJ42" i="21"/>
  <c r="AK43" i="21"/>
  <c r="N36" i="21"/>
  <c r="AN39" i="22"/>
  <c r="AE43" i="22"/>
  <c r="AK35" i="22"/>
  <c r="AK41" i="22"/>
  <c r="AH37" i="23"/>
  <c r="AK35" i="23"/>
  <c r="AL38" i="23"/>
  <c r="D42" i="23"/>
  <c r="AE36" i="23"/>
  <c r="AM38" i="23"/>
  <c r="AE36" i="21"/>
  <c r="D36" i="11"/>
  <c r="AD42" i="15"/>
  <c r="AD38" i="15"/>
  <c r="AI37" i="19"/>
  <c r="AI35" i="19"/>
  <c r="AO38" i="22"/>
  <c r="AO42" i="22"/>
  <c r="AC39" i="23"/>
  <c r="AH41" i="2"/>
  <c r="T43" i="4"/>
  <c r="AD40" i="4"/>
  <c r="AP40" i="11"/>
  <c r="AP37" i="11"/>
  <c r="V36" i="5"/>
  <c r="AF39" i="11"/>
  <c r="AK36" i="6"/>
  <c r="AQ36" i="11"/>
  <c r="AQ44" i="11"/>
  <c r="Y36" i="10"/>
  <c r="W39" i="12"/>
  <c r="AS39" i="12"/>
  <c r="D38" i="12"/>
  <c r="T37" i="12"/>
  <c r="T40" i="12"/>
  <c r="AJ41" i="8"/>
  <c r="AJ43" i="8"/>
  <c r="AL41" i="8"/>
  <c r="Q40" i="9"/>
  <c r="D35" i="10"/>
  <c r="AG39" i="12"/>
  <c r="AG40" i="12"/>
  <c r="AO43" i="8"/>
  <c r="AJ36" i="9"/>
  <c r="O40" i="10"/>
  <c r="O35" i="10"/>
  <c r="AR44" i="14"/>
  <c r="AR42" i="14"/>
  <c r="AH38" i="14"/>
  <c r="AH35" i="14"/>
  <c r="AC39" i="14"/>
  <c r="AF42" i="14"/>
  <c r="Z39" i="15"/>
  <c r="AQ41" i="15"/>
  <c r="AO36" i="15"/>
  <c r="AK35" i="16"/>
  <c r="AE41" i="16"/>
  <c r="AP37" i="17"/>
  <c r="AP41" i="17"/>
  <c r="M44" i="18"/>
  <c r="AC44" i="19"/>
  <c r="AC35" i="19"/>
  <c r="Y35" i="20"/>
  <c r="Y40" i="20"/>
  <c r="AB41" i="21"/>
  <c r="Y38" i="21"/>
  <c r="W37" i="22"/>
  <c r="W36" i="22"/>
  <c r="Y42" i="22"/>
  <c r="Y41" i="22"/>
  <c r="Q36" i="23"/>
  <c r="Q37" i="23"/>
  <c r="AP42" i="23"/>
  <c r="D35" i="23"/>
  <c r="AS41" i="23"/>
  <c r="O36" i="23"/>
  <c r="O42" i="23"/>
  <c r="Q37" i="20"/>
  <c r="Q39" i="20"/>
  <c r="AH38" i="21"/>
  <c r="AH44" i="21"/>
  <c r="S40" i="22"/>
  <c r="R37" i="22"/>
  <c r="R39" i="22"/>
  <c r="Y35" i="11"/>
  <c r="T40" i="9"/>
  <c r="T35" i="9"/>
  <c r="AA35" i="15"/>
  <c r="AA38" i="15"/>
  <c r="X39" i="15"/>
  <c r="N38" i="17"/>
  <c r="N43" i="17"/>
  <c r="AO36" i="20"/>
  <c r="AE41" i="2"/>
  <c r="AE43" i="2"/>
  <c r="AR39" i="2"/>
  <c r="AN43" i="2"/>
  <c r="AM40" i="2"/>
  <c r="X41" i="2"/>
  <c r="W41" i="2"/>
  <c r="V35" i="2"/>
  <c r="D43" i="2"/>
  <c r="AO40" i="4"/>
  <c r="AO38" i="4"/>
  <c r="AH39" i="11"/>
  <c r="AH36" i="11"/>
  <c r="AM44" i="11"/>
  <c r="M40" i="11"/>
  <c r="M38" i="11"/>
  <c r="AA44" i="11"/>
  <c r="N36" i="6"/>
  <c r="O40" i="12"/>
  <c r="Y43" i="12"/>
  <c r="Y42" i="12"/>
  <c r="O39" i="9"/>
  <c r="O36" i="9"/>
  <c r="AB38" i="12"/>
  <c r="Y43" i="9"/>
  <c r="L39" i="10"/>
  <c r="L42" i="10"/>
  <c r="AR40" i="9"/>
  <c r="AR42" i="9"/>
  <c r="W41" i="10"/>
  <c r="Y38" i="14"/>
  <c r="AR40" i="15"/>
  <c r="Q40" i="15"/>
  <c r="Q42" i="15"/>
  <c r="AH41" i="15"/>
  <c r="N36" i="16"/>
  <c r="N39" i="16"/>
  <c r="AH38" i="17"/>
  <c r="AQ39" i="18"/>
  <c r="V36" i="18"/>
  <c r="U44" i="19"/>
  <c r="R39" i="20"/>
  <c r="AQ41" i="21"/>
  <c r="T44" i="21"/>
  <c r="O35" i="21"/>
  <c r="O40" i="21"/>
  <c r="AA36" i="21"/>
  <c r="AP35" i="22"/>
  <c r="X37" i="22"/>
  <c r="X44" i="22"/>
  <c r="O42" i="22"/>
  <c r="AQ37" i="22"/>
  <c r="AQ35" i="22"/>
  <c r="Y36" i="23"/>
  <c r="Y44" i="23"/>
  <c r="L37" i="23"/>
  <c r="W43" i="23"/>
  <c r="W40" i="23"/>
  <c r="AP35" i="12"/>
  <c r="T37" i="8"/>
  <c r="L36" i="14"/>
  <c r="L41" i="14"/>
  <c r="X39" i="14"/>
  <c r="AR43" i="21"/>
  <c r="D42" i="21"/>
  <c r="AD35" i="2"/>
  <c r="AJ42" i="2"/>
  <c r="Z38" i="2"/>
  <c r="M44" i="2"/>
  <c r="M41" i="2"/>
  <c r="AS40" i="2"/>
  <c r="AP38" i="4"/>
  <c r="AP35" i="4"/>
  <c r="AG41" i="4"/>
  <c r="AG38" i="4"/>
  <c r="AN42" i="4"/>
  <c r="AL36" i="4"/>
  <c r="AL38" i="4"/>
  <c r="AE42" i="11"/>
  <c r="AE43" i="11"/>
  <c r="AJ43" i="11"/>
  <c r="AL38" i="5"/>
  <c r="AN35" i="11"/>
  <c r="AN36" i="11"/>
  <c r="V37" i="6"/>
  <c r="AO44" i="10"/>
  <c r="AO35" i="10"/>
  <c r="D39" i="12"/>
  <c r="AR40" i="12"/>
  <c r="AR41" i="12"/>
  <c r="W41" i="9"/>
  <c r="W44" i="9"/>
  <c r="AG37" i="9"/>
  <c r="T40" i="10"/>
  <c r="AE41" i="10"/>
  <c r="AE42" i="14"/>
  <c r="AE41" i="14"/>
  <c r="P40" i="14"/>
  <c r="P36" i="14"/>
  <c r="AJ38" i="15"/>
  <c r="Y37" i="15"/>
  <c r="Y41" i="15"/>
  <c r="O43" i="16"/>
  <c r="Z42" i="16"/>
  <c r="Z35" i="16"/>
  <c r="Z35" i="17"/>
  <c r="AI37" i="18"/>
  <c r="T37" i="18"/>
  <c r="N44" i="19"/>
  <c r="M41" i="19"/>
  <c r="AA42" i="20"/>
  <c r="L44" i="20"/>
  <c r="D36" i="20"/>
  <c r="AQ37" i="20"/>
  <c r="M36" i="21"/>
  <c r="M44" i="21"/>
  <c r="L36" i="21"/>
  <c r="AH41" i="22"/>
  <c r="P40" i="22"/>
  <c r="D39" i="22"/>
  <c r="AC36" i="22"/>
  <c r="AC35" i="22"/>
  <c r="AA38" i="22"/>
  <c r="AA43" i="22"/>
  <c r="AG44" i="23"/>
  <c r="T44" i="23"/>
  <c r="AE38" i="20"/>
  <c r="D35" i="22"/>
  <c r="M39" i="23"/>
  <c r="M36" i="23"/>
  <c r="N42" i="23"/>
  <c r="P41" i="21"/>
  <c r="R35" i="21"/>
  <c r="R44" i="21"/>
  <c r="AM44" i="22"/>
  <c r="Z44" i="23"/>
  <c r="Z41" i="23"/>
  <c r="AB41" i="2"/>
  <c r="AB37" i="2"/>
  <c r="AQ35" i="2"/>
  <c r="O39" i="2"/>
  <c r="O35" i="2"/>
  <c r="N37" i="2"/>
  <c r="P37" i="2"/>
  <c r="P39" i="2"/>
  <c r="AQ37" i="4"/>
  <c r="AQ44" i="4"/>
  <c r="AH40" i="4"/>
  <c r="Y35" i="4"/>
  <c r="Y36" i="4"/>
  <c r="AF44" i="4"/>
  <c r="AM42" i="4"/>
  <c r="AS38" i="4"/>
  <c r="L44" i="4"/>
  <c r="R40" i="11"/>
  <c r="W36" i="11"/>
  <c r="AB35" i="11"/>
  <c r="S38" i="6"/>
  <c r="AD37" i="6"/>
  <c r="AH36" i="12"/>
  <c r="AA35" i="12"/>
  <c r="AE37" i="9"/>
  <c r="AO35" i="9"/>
  <c r="AO41" i="9"/>
  <c r="AM38" i="10"/>
  <c r="W43" i="14"/>
  <c r="AN37" i="14"/>
  <c r="AB40" i="15"/>
  <c r="D40" i="15"/>
  <c r="AJ36" i="16"/>
  <c r="AJ35" i="16"/>
  <c r="AG37" i="16"/>
  <c r="AL41" i="16"/>
  <c r="D37" i="16"/>
  <c r="R36" i="17"/>
  <c r="R41" i="17"/>
  <c r="AA37" i="18"/>
  <c r="AC41" i="18"/>
  <c r="AN41" i="18"/>
  <c r="AN42" i="18"/>
  <c r="AL36" i="19"/>
  <c r="D38" i="19"/>
  <c r="AJ38" i="20"/>
  <c r="U43" i="20"/>
  <c r="M36" i="20"/>
  <c r="AM35" i="20"/>
  <c r="AG40" i="21"/>
  <c r="AG43" i="21"/>
  <c r="S40" i="21"/>
  <c r="AP36" i="21"/>
  <c r="AP41" i="21"/>
  <c r="D37" i="21"/>
  <c r="AO42" i="21"/>
  <c r="M40" i="22"/>
  <c r="M36" i="22"/>
  <c r="Z38" i="22"/>
  <c r="AJ44" i="22"/>
  <c r="AJ36" i="22"/>
  <c r="Q38" i="22"/>
  <c r="Q37" i="22"/>
  <c r="AD35" i="22"/>
  <c r="AD43" i="22"/>
  <c r="AO41" i="23"/>
  <c r="AB42" i="23"/>
  <c r="AG44" i="22"/>
  <c r="V40" i="22"/>
  <c r="V39" i="22"/>
  <c r="AD39" i="7"/>
  <c r="AD43" i="7"/>
  <c r="AI36" i="11"/>
  <c r="AD44" i="9"/>
  <c r="AD41" i="9"/>
  <c r="V36" i="8"/>
  <c r="V41" i="8"/>
  <c r="AJ37" i="14"/>
  <c r="AJ35" i="17"/>
  <c r="AC37" i="21"/>
  <c r="AC43" i="21"/>
  <c r="X41" i="21"/>
  <c r="T41" i="2"/>
  <c r="T37" i="2"/>
  <c r="AI41" i="2"/>
  <c r="Z40" i="4"/>
  <c r="Z44" i="4"/>
  <c r="Q38" i="4"/>
  <c r="X40" i="4"/>
  <c r="AE38" i="4"/>
  <c r="AK38" i="4"/>
  <c r="AR38" i="4"/>
  <c r="AR36" i="4"/>
  <c r="AO36" i="11"/>
  <c r="AO40" i="11"/>
  <c r="O44" i="11"/>
  <c r="O43" i="11"/>
  <c r="T43" i="11"/>
  <c r="T40" i="11"/>
  <c r="Q35" i="6"/>
  <c r="P35" i="5"/>
  <c r="AA38" i="6"/>
  <c r="N39" i="7"/>
  <c r="N43" i="7"/>
  <c r="AL37" i="6"/>
  <c r="N38" i="9"/>
  <c r="N41" i="9"/>
  <c r="M40" i="12"/>
  <c r="M42" i="12"/>
  <c r="X41" i="12"/>
  <c r="D38" i="8"/>
  <c r="AM40" i="9"/>
  <c r="AM35" i="9"/>
  <c r="AJ43" i="10"/>
  <c r="AJ41" i="10"/>
  <c r="V44" i="10"/>
  <c r="V20" i="10" s="1"/>
  <c r="V40" i="10"/>
  <c r="D35" i="9"/>
  <c r="S43" i="12"/>
  <c r="AD40" i="14"/>
  <c r="AD41" i="14"/>
  <c r="AO35" i="14"/>
  <c r="AO41" i="14"/>
  <c r="D40" i="14"/>
  <c r="T40" i="15"/>
  <c r="T44" i="15"/>
  <c r="AG42" i="15"/>
  <c r="AA43" i="16"/>
  <c r="P43" i="16"/>
  <c r="P41" i="16"/>
  <c r="AF35" i="17"/>
  <c r="O42" i="17"/>
  <c r="S42" i="18"/>
  <c r="AL43" i="18"/>
  <c r="AL38" i="18"/>
  <c r="AH43" i="19"/>
  <c r="AH42" i="19"/>
  <c r="AB37" i="19"/>
  <c r="O41" i="19"/>
  <c r="O35" i="19"/>
  <c r="AS39" i="20"/>
  <c r="AD40" i="20"/>
  <c r="V35" i="20"/>
  <c r="V39" i="20"/>
  <c r="AJ39" i="23"/>
  <c r="AG37" i="6"/>
  <c r="AP36" i="6"/>
  <c r="AL43" i="10"/>
  <c r="AL40" i="10"/>
  <c r="AL43" i="15"/>
  <c r="AL40" i="15"/>
  <c r="AS38" i="19"/>
  <c r="L39" i="2"/>
  <c r="L37" i="2"/>
  <c r="AO37" i="2"/>
  <c r="AO42" i="2"/>
  <c r="AA39" i="4"/>
  <c r="R38" i="4"/>
  <c r="P36" i="4"/>
  <c r="P35" i="4"/>
  <c r="W44" i="4"/>
  <c r="X37" i="11"/>
  <c r="X44" i="11"/>
  <c r="D41" i="11"/>
  <c r="AS44" i="11"/>
  <c r="AS43" i="11"/>
  <c r="L35" i="11"/>
  <c r="X36" i="5"/>
  <c r="V44" i="7"/>
  <c r="N38" i="11"/>
  <c r="AI42" i="8"/>
  <c r="V35" i="9"/>
  <c r="V43" i="9"/>
  <c r="AJ36" i="12"/>
  <c r="AJ38" i="12"/>
  <c r="L36" i="12"/>
  <c r="L40" i="8"/>
  <c r="L36" i="8"/>
  <c r="Z42" i="10"/>
  <c r="N39" i="8"/>
  <c r="N42" i="8"/>
  <c r="AR38" i="10"/>
  <c r="AR42" i="10"/>
  <c r="AD43" i="10"/>
  <c r="AD42" i="10"/>
  <c r="Q44" i="8"/>
  <c r="L38" i="9"/>
  <c r="L35" i="9"/>
  <c r="AO37" i="12"/>
  <c r="U41" i="14"/>
  <c r="Z39" i="14"/>
  <c r="AL38" i="14"/>
  <c r="L37" i="15"/>
  <c r="L42" i="15"/>
  <c r="AP43" i="15"/>
  <c r="AN39" i="15"/>
  <c r="AN37" i="15"/>
  <c r="U44" i="15"/>
  <c r="U43" i="15"/>
  <c r="R36" i="16"/>
  <c r="R43" i="16"/>
  <c r="AB42" i="8"/>
  <c r="AI41" i="15"/>
  <c r="Y39" i="16"/>
  <c r="P41" i="20"/>
  <c r="AK40" i="22"/>
  <c r="AE38" i="23"/>
  <c r="AC44" i="23"/>
  <c r="W36" i="12"/>
  <c r="AG41" i="12"/>
  <c r="AR38" i="14"/>
  <c r="W43" i="22"/>
  <c r="AP37" i="23"/>
  <c r="AH39" i="21"/>
  <c r="AS43" i="15"/>
  <c r="AE42" i="2"/>
  <c r="M36" i="11"/>
  <c r="W36" i="10"/>
  <c r="Y35" i="14"/>
  <c r="AH43" i="15"/>
  <c r="U35" i="19"/>
  <c r="O36" i="21"/>
  <c r="T35" i="8"/>
  <c r="D41" i="21"/>
  <c r="AJ43" i="2"/>
  <c r="Z39" i="2"/>
  <c r="D43" i="12"/>
  <c r="Y39" i="15"/>
  <c r="M42" i="19"/>
  <c r="D38" i="20"/>
  <c r="AA39" i="22"/>
  <c r="AE36" i="20"/>
  <c r="N39" i="23"/>
  <c r="AM43" i="4"/>
  <c r="W41" i="11"/>
  <c r="U44" i="12"/>
  <c r="AE35" i="9"/>
  <c r="W41" i="14"/>
  <c r="AJ43" i="16"/>
  <c r="AO39" i="17"/>
  <c r="X44" i="19"/>
  <c r="M42" i="20"/>
  <c r="S43" i="21"/>
  <c r="Z44" i="22"/>
  <c r="V38" i="22"/>
  <c r="X35" i="21"/>
  <c r="X38" i="4"/>
  <c r="N42" i="9"/>
  <c r="R35" i="10"/>
  <c r="Y37" i="2"/>
  <c r="Y40" i="2"/>
  <c r="Y42" i="2"/>
  <c r="D44" i="4"/>
  <c r="M44" i="4"/>
  <c r="AB44" i="4"/>
  <c r="Q36" i="11"/>
  <c r="AC38" i="11"/>
  <c r="AN36" i="5"/>
  <c r="P37" i="11"/>
  <c r="V43" i="11"/>
  <c r="V41" i="11"/>
  <c r="AL39" i="9"/>
  <c r="Q37" i="10"/>
  <c r="Q43" i="10"/>
  <c r="AE37" i="12"/>
  <c r="P39" i="12"/>
  <c r="P43" i="12"/>
  <c r="AF44" i="12"/>
  <c r="AB38" i="8"/>
  <c r="AB43" i="8"/>
  <c r="AP40" i="10"/>
  <c r="AP38" i="10"/>
  <c r="AD35" i="8"/>
  <c r="D36" i="13"/>
  <c r="AG41" i="8"/>
  <c r="AB37" i="9"/>
  <c r="R36" i="14"/>
  <c r="AQ39" i="14"/>
  <c r="V42" i="14"/>
  <c r="V41" i="14"/>
  <c r="R39" i="15"/>
  <c r="R43" i="15"/>
  <c r="AI43" i="15"/>
  <c r="N35" i="15"/>
  <c r="S37" i="15"/>
  <c r="Y35" i="16"/>
  <c r="AM43" i="16"/>
  <c r="AK41" i="19"/>
  <c r="D44" i="20"/>
  <c r="AR42" i="20"/>
  <c r="AL38" i="21"/>
  <c r="AL44" i="21"/>
  <c r="AJ36" i="21"/>
  <c r="Q42" i="21"/>
  <c r="AK36" i="21"/>
  <c r="AK42" i="21"/>
  <c r="N42" i="21"/>
  <c r="AN40" i="22"/>
  <c r="AE44" i="22"/>
  <c r="AK39" i="22"/>
  <c r="AH36" i="23"/>
  <c r="AH41" i="23"/>
  <c r="AK39" i="23"/>
  <c r="AL41" i="23"/>
  <c r="D41" i="23"/>
  <c r="AE40" i="23"/>
  <c r="AM41" i="23"/>
  <c r="AE38" i="21"/>
  <c r="AK41" i="11"/>
  <c r="AK39" i="11"/>
  <c r="AD39" i="15"/>
  <c r="AD44" i="15"/>
  <c r="AI42" i="19"/>
  <c r="AI38" i="19"/>
  <c r="AO40" i="22"/>
  <c r="AO37" i="22"/>
  <c r="AC42" i="23"/>
  <c r="Q37" i="2"/>
  <c r="Q42" i="2"/>
  <c r="AL41" i="2"/>
  <c r="AK39" i="2"/>
  <c r="AK40" i="2"/>
  <c r="T44" i="4"/>
  <c r="AD36" i="4"/>
  <c r="AP38" i="11"/>
  <c r="U38" i="11"/>
  <c r="V38" i="5"/>
  <c r="AL36" i="11"/>
  <c r="AQ35" i="11"/>
  <c r="AQ37" i="11"/>
  <c r="Y40" i="10"/>
  <c r="W35" i="12"/>
  <c r="AS38" i="12"/>
  <c r="AI43" i="12"/>
  <c r="T44" i="12"/>
  <c r="T39" i="12"/>
  <c r="AJ40" i="8"/>
  <c r="D40" i="9"/>
  <c r="Q36" i="9"/>
  <c r="AG36" i="12"/>
  <c r="AJ44" i="9"/>
  <c r="O43" i="10"/>
  <c r="AR41" i="14"/>
  <c r="AR43" i="14"/>
  <c r="AH39" i="14"/>
  <c r="D35" i="14"/>
  <c r="AC36" i="14"/>
  <c r="AF36" i="14"/>
  <c r="AF41" i="14"/>
  <c r="Z42" i="15"/>
  <c r="Z35" i="15"/>
  <c r="AQ36" i="15"/>
  <c r="AQ42" i="15"/>
  <c r="AO37" i="15"/>
  <c r="AK42" i="16"/>
  <c r="AK38" i="16"/>
  <c r="AE44" i="16"/>
  <c r="AE42" i="16"/>
  <c r="AP43" i="17"/>
  <c r="M36" i="18"/>
  <c r="AC43" i="19"/>
  <c r="AC36" i="19"/>
  <c r="Y37" i="20"/>
  <c r="V36" i="21"/>
  <c r="AB37" i="21"/>
  <c r="Y39" i="21"/>
  <c r="Y41" i="21"/>
  <c r="AF35" i="22"/>
  <c r="AF36" i="22"/>
  <c r="W38" i="22"/>
  <c r="W39" i="22"/>
  <c r="Y35" i="22"/>
  <c r="Y40" i="22"/>
  <c r="Q39" i="23"/>
  <c r="AP36" i="23"/>
  <c r="O40" i="23"/>
  <c r="O39" i="23"/>
  <c r="Q38" i="20"/>
  <c r="Q43" i="20"/>
  <c r="AH41" i="21"/>
  <c r="AH43" i="21"/>
  <c r="S42" i="22"/>
  <c r="R35" i="22"/>
  <c r="R42" i="22"/>
  <c r="Y44" i="11"/>
  <c r="Y38" i="11"/>
  <c r="Z36" i="12"/>
  <c r="T39" i="9"/>
  <c r="T43" i="9"/>
  <c r="AA43" i="15"/>
  <c r="AA42" i="15"/>
  <c r="AS40" i="15"/>
  <c r="X37" i="15"/>
  <c r="N42" i="17"/>
  <c r="N37" i="17"/>
  <c r="AO39" i="20"/>
  <c r="AO42" i="20"/>
  <c r="AE40" i="2"/>
  <c r="AR35" i="2"/>
  <c r="AM39" i="2"/>
  <c r="AM44" i="2"/>
  <c r="X42" i="2"/>
  <c r="X38" i="2"/>
  <c r="W40" i="2"/>
  <c r="V38" i="2"/>
  <c r="V43" i="2"/>
  <c r="D42" i="2"/>
  <c r="AO43" i="4"/>
  <c r="V40" i="4"/>
  <c r="AH37" i="11"/>
  <c r="AH44" i="11"/>
  <c r="M41" i="11"/>
  <c r="M35" i="11"/>
  <c r="AR39" i="11"/>
  <c r="AR42" i="11"/>
  <c r="AA36" i="11"/>
  <c r="AD37" i="5"/>
  <c r="S38" i="11"/>
  <c r="AG38" i="10"/>
  <c r="AG41" i="10"/>
  <c r="O37" i="12"/>
  <c r="AK39" i="12"/>
  <c r="Y39" i="12"/>
  <c r="O44" i="9"/>
  <c r="AB35" i="12"/>
  <c r="AB40" i="12"/>
  <c r="L38" i="10"/>
  <c r="L36" i="10"/>
  <c r="AR36" i="9"/>
  <c r="W38" i="10"/>
  <c r="W35" i="10"/>
  <c r="AM37" i="14"/>
  <c r="Y44" i="14"/>
  <c r="Y42" i="14"/>
  <c r="AA41" i="14"/>
  <c r="AR35" i="15"/>
  <c r="Q38" i="15"/>
  <c r="W39" i="16"/>
  <c r="W42" i="16"/>
  <c r="N38" i="16"/>
  <c r="AH37" i="17"/>
  <c r="AH36" i="17"/>
  <c r="V35" i="18"/>
  <c r="V37" i="18"/>
  <c r="U37" i="19"/>
  <c r="R38" i="20"/>
  <c r="R37" i="20"/>
  <c r="AH38" i="20"/>
  <c r="AQ43" i="21"/>
  <c r="T41" i="21"/>
  <c r="T42" i="21"/>
  <c r="O44" i="21"/>
  <c r="AA35" i="21"/>
  <c r="AP38" i="22"/>
  <c r="O43" i="22"/>
  <c r="AQ38" i="22"/>
  <c r="AQ43" i="22"/>
  <c r="L35" i="22"/>
  <c r="Y39" i="23"/>
  <c r="Y40" i="23"/>
  <c r="L36" i="23"/>
  <c r="AP36" i="12"/>
  <c r="AP43" i="12"/>
  <c r="L39" i="14"/>
  <c r="L44" i="14"/>
  <c r="X44" i="14"/>
  <c r="O40" i="20"/>
  <c r="O38" i="20"/>
  <c r="AR44" i="21"/>
  <c r="AD44" i="2"/>
  <c r="AD43" i="2"/>
  <c r="AC44" i="2"/>
  <c r="AC40" i="2"/>
  <c r="M36" i="2"/>
  <c r="M38" i="2"/>
  <c r="AS44" i="2"/>
  <c r="AS37" i="2"/>
  <c r="AP39" i="4"/>
  <c r="AG37" i="4"/>
  <c r="AN40" i="4"/>
  <c r="AN38" i="4"/>
  <c r="AL44" i="4"/>
  <c r="AL41" i="4"/>
  <c r="Z39" i="11"/>
  <c r="AJ36" i="11"/>
  <c r="AJ35" i="11"/>
  <c r="AL35" i="5"/>
  <c r="AN44" i="11"/>
  <c r="AO36" i="10"/>
  <c r="AO43" i="10"/>
  <c r="D41" i="12"/>
  <c r="AC37" i="12"/>
  <c r="N35" i="12"/>
  <c r="N38" i="12"/>
  <c r="AR37" i="12"/>
  <c r="W40" i="9"/>
  <c r="W35" i="9"/>
  <c r="AG35" i="9"/>
  <c r="AG41" i="9"/>
  <c r="AE40" i="10"/>
  <c r="AE35" i="10"/>
  <c r="AE35" i="14"/>
  <c r="AE36" i="14"/>
  <c r="P38" i="14"/>
  <c r="AJ39" i="15"/>
  <c r="Y38" i="15"/>
  <c r="O41" i="16"/>
  <c r="AQ35" i="16"/>
  <c r="AQ37" i="16"/>
  <c r="Z39" i="16"/>
  <c r="Z43" i="16"/>
  <c r="Z40" i="17"/>
  <c r="AI36" i="18"/>
  <c r="T35" i="18"/>
  <c r="T36" i="18"/>
  <c r="AE40" i="18"/>
  <c r="N42" i="19"/>
  <c r="M44" i="19"/>
  <c r="L35" i="20"/>
  <c r="L43" i="20"/>
  <c r="AQ35" i="20"/>
  <c r="AQ41" i="20"/>
  <c r="M39" i="21"/>
  <c r="L38" i="21"/>
  <c r="P35" i="22"/>
  <c r="P43" i="22"/>
  <c r="D42" i="22"/>
  <c r="AC37" i="22"/>
  <c r="AC38" i="22"/>
  <c r="AA41" i="22"/>
  <c r="AG39" i="23"/>
  <c r="AG36" i="23"/>
  <c r="AE39" i="20"/>
  <c r="AE42" i="20"/>
  <c r="D37" i="22"/>
  <c r="M38" i="23"/>
  <c r="M44" i="23"/>
  <c r="AH40" i="10"/>
  <c r="AH38" i="10"/>
  <c r="P38" i="21"/>
  <c r="P39" i="21"/>
  <c r="R38" i="21"/>
  <c r="R43" i="21"/>
  <c r="AM42" i="22"/>
  <c r="Z36" i="23"/>
  <c r="Z35" i="23"/>
  <c r="AP41" i="2"/>
  <c r="AP42" i="2"/>
  <c r="AB40" i="2"/>
  <c r="AQ43" i="2"/>
  <c r="O43" i="2"/>
  <c r="P36" i="2"/>
  <c r="AQ40" i="4"/>
  <c r="AH38" i="4"/>
  <c r="AH36" i="4"/>
  <c r="Y44" i="4"/>
  <c r="AM41" i="4"/>
  <c r="AS42" i="4"/>
  <c r="R43" i="11"/>
  <c r="W42" i="11"/>
  <c r="AB41" i="11"/>
  <c r="AB42" i="11"/>
  <c r="S35" i="6"/>
  <c r="S42" i="8"/>
  <c r="U38" i="12"/>
  <c r="U37" i="12"/>
  <c r="AH40" i="12"/>
  <c r="AA40" i="12"/>
  <c r="AA39" i="12"/>
  <c r="AO43" i="9"/>
  <c r="AB39" i="10"/>
  <c r="AB42" i="10"/>
  <c r="N41" i="10"/>
  <c r="AM36" i="10"/>
  <c r="AM42" i="10"/>
  <c r="AN40" i="14"/>
  <c r="AN41" i="14"/>
  <c r="AB39" i="15"/>
  <c r="AB43" i="15"/>
  <c r="P40" i="15"/>
  <c r="D41" i="15"/>
  <c r="D40" i="16"/>
  <c r="AJ44" i="16"/>
  <c r="AL35" i="16"/>
  <c r="AO43" i="17"/>
  <c r="AO40" i="17"/>
  <c r="D38" i="17"/>
  <c r="AC40" i="18"/>
  <c r="AN40" i="18"/>
  <c r="AN36" i="18"/>
  <c r="X37" i="19"/>
  <c r="AL44" i="19"/>
  <c r="AL39" i="19"/>
  <c r="D37" i="19"/>
  <c r="AJ40" i="20"/>
  <c r="U37" i="20"/>
  <c r="M37" i="20"/>
  <c r="M44" i="20"/>
  <c r="AM38" i="20"/>
  <c r="AG35" i="21"/>
  <c r="S38" i="21"/>
  <c r="S41" i="21"/>
  <c r="AP38" i="21"/>
  <c r="AP44" i="21"/>
  <c r="AO39" i="21"/>
  <c r="M39" i="22"/>
  <c r="Z39" i="22"/>
  <c r="Z40" i="22"/>
  <c r="AJ39" i="22"/>
  <c r="Q39" i="22"/>
  <c r="AD38" i="22"/>
  <c r="AD36" i="22"/>
  <c r="AB37" i="23"/>
  <c r="AG36" i="22"/>
  <c r="AG37" i="22"/>
  <c r="V42" i="22"/>
  <c r="AD38" i="7"/>
  <c r="AI40" i="11"/>
  <c r="AD38" i="9"/>
  <c r="AD43" i="9"/>
  <c r="V35" i="8"/>
  <c r="Y40" i="8"/>
  <c r="Y41" i="8"/>
  <c r="D36" i="15"/>
  <c r="AJ42" i="17"/>
  <c r="AJ37" i="17"/>
  <c r="AI43" i="20"/>
  <c r="AC39" i="21"/>
  <c r="AC44" i="21"/>
  <c r="X42" i="21"/>
  <c r="AI37" i="4"/>
  <c r="Z36" i="4"/>
  <c r="Z39" i="4"/>
  <c r="Q35" i="4"/>
  <c r="X36" i="4"/>
  <c r="X44" i="4"/>
  <c r="AE44" i="4"/>
  <c r="AK41" i="4"/>
  <c r="AR40" i="4"/>
  <c r="AO43" i="11"/>
  <c r="AO39" i="11"/>
  <c r="T39" i="11"/>
  <c r="P38" i="5"/>
  <c r="N38" i="7"/>
  <c r="AA42" i="8"/>
  <c r="N44" i="9"/>
  <c r="N43" i="9"/>
  <c r="M36" i="12"/>
  <c r="X38" i="12"/>
  <c r="D37" i="8"/>
  <c r="AM39" i="9"/>
  <c r="AM43" i="9"/>
  <c r="R42" i="10"/>
  <c r="D42" i="13"/>
  <c r="V36" i="10"/>
  <c r="S36" i="12"/>
  <c r="AD37" i="14"/>
  <c r="AO39" i="14"/>
  <c r="AO44" i="14"/>
  <c r="D42" i="14"/>
  <c r="T36" i="15"/>
  <c r="AG38" i="15"/>
  <c r="AG43" i="15"/>
  <c r="AA37" i="16"/>
  <c r="V44" i="16"/>
  <c r="V36" i="16"/>
  <c r="P35" i="16"/>
  <c r="P42" i="16"/>
  <c r="AF37" i="17"/>
  <c r="AF43" i="17"/>
  <c r="O36" i="17"/>
  <c r="S40" i="18"/>
  <c r="S43" i="18"/>
  <c r="AH41" i="19"/>
  <c r="AH36" i="19"/>
  <c r="AB39" i="19"/>
  <c r="AB40" i="19"/>
  <c r="O43" i="19"/>
  <c r="AD38" i="20"/>
  <c r="AD42" i="20"/>
  <c r="V37" i="20"/>
  <c r="AN38" i="21"/>
  <c r="AN39" i="21"/>
  <c r="AP35" i="6"/>
  <c r="AQ37" i="6"/>
  <c r="AQ43" i="8"/>
  <c r="AQ40" i="8"/>
  <c r="AM39" i="12"/>
  <c r="AL35" i="10"/>
  <c r="AL38" i="15"/>
  <c r="AS36" i="19"/>
  <c r="AS41" i="19"/>
  <c r="L38" i="2"/>
  <c r="AA37" i="2"/>
  <c r="AA35" i="4"/>
  <c r="R40" i="4"/>
  <c r="R42" i="4"/>
  <c r="P39" i="4"/>
  <c r="P43" i="4"/>
  <c r="AC37" i="4"/>
  <c r="AC40" i="4"/>
  <c r="X38" i="11"/>
  <c r="AG38" i="11"/>
  <c r="D39" i="11"/>
  <c r="L38" i="11"/>
  <c r="AD36" i="11"/>
  <c r="AD38" i="11"/>
  <c r="V39" i="7"/>
  <c r="V41" i="7"/>
  <c r="N41" i="11"/>
  <c r="AI44" i="8"/>
  <c r="AI39" i="8"/>
  <c r="V44" i="9"/>
  <c r="AJ43" i="12"/>
  <c r="AJ42" i="12"/>
  <c r="L43" i="12"/>
  <c r="L41" i="12"/>
  <c r="L39" i="8"/>
  <c r="L44" i="8"/>
  <c r="Z36" i="10"/>
  <c r="N44" i="8"/>
  <c r="AR37" i="10"/>
  <c r="AR36" i="10"/>
  <c r="AD35" i="10"/>
  <c r="AD39" i="10"/>
  <c r="L43" i="9"/>
  <c r="AO35" i="12"/>
  <c r="AO41" i="12"/>
  <c r="U44" i="14"/>
  <c r="AK41" i="14"/>
  <c r="Z44" i="14"/>
  <c r="Z42" i="14"/>
  <c r="L44" i="15"/>
  <c r="AK44" i="15"/>
  <c r="AK38" i="15"/>
  <c r="AN42" i="15"/>
  <c r="AN43" i="15"/>
  <c r="U39" i="15"/>
  <c r="U37" i="15"/>
  <c r="M40" i="15"/>
  <c r="L35" i="16"/>
  <c r="Q42" i="11"/>
  <c r="N35" i="5"/>
  <c r="Q39" i="10"/>
  <c r="AG42" i="8"/>
  <c r="AQ36" i="14"/>
  <c r="AI44" i="15"/>
  <c r="Y36" i="16"/>
  <c r="AJ37" i="21"/>
  <c r="AN36" i="22"/>
  <c r="AK36" i="23"/>
  <c r="Q41" i="2"/>
  <c r="AD35" i="4"/>
  <c r="AF44" i="11"/>
  <c r="AL44" i="8"/>
  <c r="AH40" i="14"/>
  <c r="AP38" i="17"/>
  <c r="Y36" i="20"/>
  <c r="AB36" i="21"/>
  <c r="R44" i="22"/>
  <c r="AO43" i="20"/>
  <c r="X44" i="2"/>
  <c r="V35" i="4"/>
  <c r="AR36" i="11"/>
  <c r="Y37" i="12"/>
  <c r="AB41" i="12"/>
  <c r="AR41" i="15"/>
  <c r="AQ43" i="18"/>
  <c r="AP39" i="22"/>
  <c r="AQ42" i="22"/>
  <c r="L43" i="23"/>
  <c r="X38" i="14"/>
  <c r="AC43" i="2"/>
  <c r="AJ42" i="11"/>
  <c r="AQ42" i="20"/>
  <c r="AG42" i="23"/>
  <c r="D38" i="22"/>
  <c r="AP44" i="2"/>
  <c r="AO38" i="17"/>
  <c r="AL35" i="19"/>
  <c r="D36" i="21"/>
  <c r="AG43" i="22"/>
  <c r="Y37" i="8"/>
  <c r="Z42" i="4"/>
  <c r="AE39" i="4"/>
  <c r="X36" i="12"/>
  <c r="D39" i="13"/>
  <c r="O36" i="19"/>
  <c r="M38" i="4"/>
  <c r="D39" i="4"/>
  <c r="AB40" i="4"/>
  <c r="AB41" i="4"/>
  <c r="Q37" i="11"/>
  <c r="Q43" i="11"/>
  <c r="AC44" i="11"/>
  <c r="N36" i="5"/>
  <c r="AO36" i="6"/>
  <c r="AL39" i="7"/>
  <c r="AL41" i="7"/>
  <c r="P43" i="11"/>
  <c r="AC37" i="6"/>
  <c r="V44" i="11"/>
  <c r="V38" i="11"/>
  <c r="AL37" i="9"/>
  <c r="Q44" i="10"/>
  <c r="Q20" i="10" s="1"/>
  <c r="AE44" i="12"/>
  <c r="P37" i="12"/>
  <c r="AF41" i="12"/>
  <c r="AF35" i="12"/>
  <c r="AP35" i="10"/>
  <c r="AD43" i="8"/>
  <c r="D35" i="13"/>
  <c r="AB40" i="9"/>
  <c r="AB42" i="9"/>
  <c r="R39" i="14"/>
  <c r="R35" i="14"/>
  <c r="S39" i="14"/>
  <c r="AQ43" i="14"/>
  <c r="AQ42" i="14"/>
  <c r="V38" i="14"/>
  <c r="R41" i="15"/>
  <c r="R36" i="15"/>
  <c r="N40" i="15"/>
  <c r="S38" i="15"/>
  <c r="S40" i="15"/>
  <c r="Y43" i="16"/>
  <c r="AM38" i="16"/>
  <c r="AK44" i="19"/>
  <c r="D43" i="20"/>
  <c r="P36" i="20"/>
  <c r="AR36" i="20"/>
  <c r="AR44" i="20"/>
  <c r="AL40" i="21"/>
  <c r="AL43" i="21"/>
  <c r="AJ38" i="21"/>
  <c r="Q36" i="21"/>
  <c r="AK39" i="21"/>
  <c r="AK44" i="21"/>
  <c r="AN41" i="22"/>
  <c r="AE35" i="22"/>
  <c r="AE42" i="22"/>
  <c r="AK43" i="22"/>
  <c r="AH42" i="23"/>
  <c r="AH44" i="23"/>
  <c r="AK38" i="23"/>
  <c r="AL37" i="23"/>
  <c r="AL39" i="23"/>
  <c r="D43" i="23"/>
  <c r="AE43" i="23"/>
  <c r="AM37" i="23"/>
  <c r="AM42" i="23"/>
  <c r="AE35" i="21"/>
  <c r="AK42" i="11"/>
  <c r="D35" i="11"/>
  <c r="AD40" i="15"/>
  <c r="M35" i="16"/>
  <c r="AI43" i="19"/>
  <c r="AI41" i="19"/>
  <c r="AO41" i="22"/>
  <c r="Q36" i="2"/>
  <c r="AL44" i="2"/>
  <c r="AL35" i="2"/>
  <c r="AK43" i="2"/>
  <c r="AK37" i="2"/>
  <c r="AH40" i="2"/>
  <c r="T38" i="4"/>
  <c r="T35" i="4"/>
  <c r="AP43" i="11"/>
  <c r="AP42" i="11"/>
  <c r="U41" i="11"/>
  <c r="V35" i="5"/>
  <c r="AF42" i="11"/>
  <c r="AF41" i="11"/>
  <c r="AL44" i="11"/>
  <c r="AL43" i="11"/>
  <c r="AK38" i="6"/>
  <c r="AQ42" i="11"/>
  <c r="AQ39" i="11"/>
  <c r="Y42" i="10"/>
  <c r="W37" i="12"/>
  <c r="W41" i="12"/>
  <c r="AS36" i="12"/>
  <c r="AI41" i="12"/>
  <c r="AI35" i="12"/>
  <c r="T38" i="12"/>
  <c r="D39" i="9"/>
  <c r="AL43" i="8"/>
  <c r="Q39" i="9"/>
  <c r="Q42" i="9"/>
  <c r="D36" i="10"/>
  <c r="AG43" i="12"/>
  <c r="AO42" i="8"/>
  <c r="O39" i="10"/>
  <c r="O37" i="10"/>
  <c r="AH36" i="14"/>
  <c r="AH42" i="14"/>
  <c r="AC41" i="14"/>
  <c r="AF44" i="14"/>
  <c r="Z41" i="15"/>
  <c r="AQ40" i="15"/>
  <c r="AQ39" i="15"/>
  <c r="AO44" i="15"/>
  <c r="AK43" i="16"/>
  <c r="AK41" i="16"/>
  <c r="AP42" i="17"/>
  <c r="M42" i="18"/>
  <c r="AC39" i="19"/>
  <c r="Y38" i="20"/>
  <c r="AB44" i="21"/>
  <c r="AB39" i="21"/>
  <c r="Y42" i="21"/>
  <c r="Y44" i="21"/>
  <c r="AF37" i="22"/>
  <c r="AF39" i="22"/>
  <c r="W40" i="22"/>
  <c r="Y39" i="22"/>
  <c r="Y43" i="22"/>
  <c r="Q42" i="23"/>
  <c r="AP39" i="23"/>
  <c r="D37" i="23"/>
  <c r="O43" i="23"/>
  <c r="O44" i="23"/>
  <c r="Q41" i="20"/>
  <c r="Q42" i="20"/>
  <c r="S38" i="22"/>
  <c r="R38" i="22"/>
  <c r="Y37" i="11"/>
  <c r="Y42" i="11"/>
  <c r="Z37" i="12"/>
  <c r="Z42" i="12"/>
  <c r="T38" i="9"/>
  <c r="AA39" i="15"/>
  <c r="X43" i="15"/>
  <c r="X40" i="15"/>
  <c r="N36" i="17"/>
  <c r="AO35" i="20"/>
  <c r="AE39" i="2"/>
  <c r="AR43" i="2"/>
  <c r="AN42" i="2"/>
  <c r="X37" i="2"/>
  <c r="V42" i="2"/>
  <c r="V36" i="4"/>
  <c r="AH43" i="11"/>
  <c r="AM37" i="11"/>
  <c r="AM36" i="11"/>
  <c r="M43" i="11"/>
  <c r="AR43" i="11"/>
  <c r="AA40" i="11"/>
  <c r="S44" i="11"/>
  <c r="AG37" i="10"/>
  <c r="AG35" i="10"/>
  <c r="O44" i="12"/>
  <c r="O42" i="12"/>
  <c r="AK43" i="12"/>
  <c r="Y36" i="12"/>
  <c r="Y38" i="12"/>
  <c r="AR41" i="8"/>
  <c r="AR42" i="8"/>
  <c r="O38" i="9"/>
  <c r="O35" i="9"/>
  <c r="AB42" i="12"/>
  <c r="Y40" i="9"/>
  <c r="L37" i="10"/>
  <c r="L44" i="10"/>
  <c r="AR44" i="9"/>
  <c r="W40" i="10"/>
  <c r="W43" i="10"/>
  <c r="AM42" i="14"/>
  <c r="Y37" i="14"/>
  <c r="AA35" i="14"/>
  <c r="AA42" i="14"/>
  <c r="AR37" i="15"/>
  <c r="AR36" i="15"/>
  <c r="Q39" i="15"/>
  <c r="Q41" i="15"/>
  <c r="W41" i="16"/>
  <c r="N42" i="16"/>
  <c r="AH42" i="17"/>
  <c r="AH43" i="17"/>
  <c r="AQ35" i="18"/>
  <c r="V43" i="18"/>
  <c r="U36" i="19"/>
  <c r="R40" i="20"/>
  <c r="R35" i="20"/>
  <c r="AH36" i="20"/>
  <c r="AH44" i="20"/>
  <c r="AQ35" i="21"/>
  <c r="T36" i="21"/>
  <c r="O37" i="21"/>
  <c r="O43" i="21"/>
  <c r="AA41" i="21"/>
  <c r="AP41" i="22"/>
  <c r="X36" i="22"/>
  <c r="X42" i="22"/>
  <c r="AQ39" i="22"/>
  <c r="L44" i="22"/>
  <c r="Y43" i="23"/>
  <c r="Y37" i="23"/>
  <c r="L44" i="23"/>
  <c r="L40" i="23"/>
  <c r="W35" i="23"/>
  <c r="W42" i="23"/>
  <c r="AP37" i="12"/>
  <c r="T39" i="8"/>
  <c r="T42" i="8"/>
  <c r="L37" i="14"/>
  <c r="L35" i="14"/>
  <c r="X36" i="14"/>
  <c r="O39" i="20"/>
  <c r="O41" i="20"/>
  <c r="AR41" i="21"/>
  <c r="AR42" i="21"/>
  <c r="AD39" i="2"/>
  <c r="AJ40" i="2"/>
  <c r="AC35" i="2"/>
  <c r="AC37" i="2"/>
  <c r="Z42" i="2"/>
  <c r="M35" i="2"/>
  <c r="AS35" i="2"/>
  <c r="AP37" i="4"/>
  <c r="AL35" i="4"/>
  <c r="Z40" i="11"/>
  <c r="Z35" i="11"/>
  <c r="AE37" i="11"/>
  <c r="AJ38" i="11"/>
  <c r="AN41" i="11"/>
  <c r="AN38" i="11"/>
  <c r="AO38" i="10"/>
  <c r="AC38" i="12"/>
  <c r="AC43" i="12"/>
  <c r="N42" i="12"/>
  <c r="N37" i="12"/>
  <c r="AR44" i="12"/>
  <c r="W39" i="9"/>
  <c r="W43" i="9"/>
  <c r="AG43" i="9"/>
  <c r="T37" i="10"/>
  <c r="T42" i="10"/>
  <c r="AE43" i="10"/>
  <c r="AE44" i="14"/>
  <c r="P44" i="14"/>
  <c r="P37" i="14"/>
  <c r="AJ43" i="15"/>
  <c r="AJ40" i="15"/>
  <c r="O36" i="16"/>
  <c r="O42" i="16"/>
  <c r="Z44" i="16"/>
  <c r="Z37" i="17"/>
  <c r="AI44" i="18"/>
  <c r="T44" i="18"/>
  <c r="T42" i="18"/>
  <c r="AE36" i="18"/>
  <c r="AE41" i="18"/>
  <c r="N36" i="19"/>
  <c r="M40" i="19"/>
  <c r="AA44" i="20"/>
  <c r="AA37" i="20"/>
  <c r="L36" i="20"/>
  <c r="AQ39" i="20"/>
  <c r="AQ40" i="20"/>
  <c r="L35" i="21"/>
  <c r="AH35" i="22"/>
  <c r="AH38" i="22"/>
  <c r="P36" i="22"/>
  <c r="AC39" i="22"/>
  <c r="AA44" i="22"/>
  <c r="AG43" i="23"/>
  <c r="T36" i="23"/>
  <c r="AE40" i="20"/>
  <c r="M42" i="23"/>
  <c r="M41" i="23"/>
  <c r="N41" i="23"/>
  <c r="AH35" i="10"/>
  <c r="P43" i="21"/>
  <c r="Z39" i="23"/>
  <c r="Z43" i="23"/>
  <c r="AP37" i="2"/>
  <c r="AB44" i="2"/>
  <c r="AB42" i="2"/>
  <c r="O42" i="2"/>
  <c r="N41" i="2"/>
  <c r="P40" i="2"/>
  <c r="P41" i="2"/>
  <c r="AQ43" i="4"/>
  <c r="AH43" i="4"/>
  <c r="Y42" i="4"/>
  <c r="Y38" i="4"/>
  <c r="AF36" i="4"/>
  <c r="AM37" i="4"/>
  <c r="AM38" i="4"/>
  <c r="AS37" i="4"/>
  <c r="L36" i="4"/>
  <c r="R39" i="11"/>
  <c r="W38" i="11"/>
  <c r="R36" i="6"/>
  <c r="S44" i="8"/>
  <c r="S39" i="8"/>
  <c r="U40" i="12"/>
  <c r="AH42" i="12"/>
  <c r="AA36" i="12"/>
  <c r="AE40" i="9"/>
  <c r="AE42" i="9"/>
  <c r="AB38" i="10"/>
  <c r="AB36" i="10"/>
  <c r="N38" i="10"/>
  <c r="AM44" i="10"/>
  <c r="W40" i="14"/>
  <c r="W39" i="14"/>
  <c r="AN44" i="14"/>
  <c r="AB38" i="15"/>
  <c r="P36" i="15"/>
  <c r="D44" i="15"/>
  <c r="D43" i="16"/>
  <c r="AJ38" i="16"/>
  <c r="AG35" i="16"/>
  <c r="AL42" i="16"/>
  <c r="D38" i="16"/>
  <c r="R40" i="17"/>
  <c r="AO42" i="17"/>
  <c r="AC38" i="18"/>
  <c r="AC36" i="18"/>
  <c r="AN39" i="18"/>
  <c r="AN44" i="18"/>
  <c r="X40" i="19"/>
  <c r="AL41" i="19"/>
  <c r="AL42" i="19"/>
  <c r="AJ39" i="20"/>
  <c r="U35" i="20"/>
  <c r="U38" i="20"/>
  <c r="M40" i="20"/>
  <c r="AM40" i="20"/>
  <c r="AM39" i="20"/>
  <c r="AG44" i="21"/>
  <c r="S37" i="21"/>
  <c r="AP43" i="21"/>
  <c r="AO44" i="21"/>
  <c r="AO36" i="21"/>
  <c r="M43" i="22"/>
  <c r="M42" i="22"/>
  <c r="Z41" i="22"/>
  <c r="AJ42" i="22"/>
  <c r="Q40" i="22"/>
  <c r="AD41" i="22"/>
  <c r="AD44" i="22"/>
  <c r="AO43" i="23"/>
  <c r="AB40" i="23"/>
  <c r="AB41" i="23"/>
  <c r="AG39" i="22"/>
  <c r="V37" i="22"/>
  <c r="V36" i="22"/>
  <c r="AD37" i="7"/>
  <c r="AD42" i="7"/>
  <c r="AD37" i="9"/>
  <c r="V43" i="8"/>
  <c r="Y39" i="8"/>
  <c r="Y35" i="8"/>
  <c r="AJ36" i="14"/>
  <c r="D37" i="15"/>
  <c r="AJ36" i="17"/>
  <c r="AJ39" i="17"/>
  <c r="AI36" i="20"/>
  <c r="AI42" i="20"/>
  <c r="X44" i="21"/>
  <c r="T36" i="2"/>
  <c r="T42" i="2"/>
  <c r="AI44" i="2"/>
  <c r="AI43" i="4"/>
  <c r="AI40" i="4"/>
  <c r="Z43" i="4"/>
  <c r="Q39" i="4"/>
  <c r="AE40" i="4"/>
  <c r="AK37" i="4"/>
  <c r="AR35" i="4"/>
  <c r="AR43" i="4"/>
  <c r="O36" i="11"/>
  <c r="T35" i="11"/>
  <c r="T42" i="11"/>
  <c r="Q37" i="6"/>
  <c r="Z36" i="6"/>
  <c r="AA37" i="6"/>
  <c r="N42" i="7"/>
  <c r="AA36" i="8"/>
  <c r="AA39" i="8"/>
  <c r="N37" i="9"/>
  <c r="M43" i="12"/>
  <c r="M44" i="12"/>
  <c r="X39" i="12"/>
  <c r="X35" i="12"/>
  <c r="R41" i="10"/>
  <c r="R36" i="10"/>
  <c r="AJ40" i="10"/>
  <c r="D41" i="13"/>
  <c r="V43" i="10"/>
  <c r="V42" i="10"/>
  <c r="S41" i="12"/>
  <c r="S44" i="12"/>
  <c r="AD35" i="14"/>
  <c r="AO38" i="14"/>
  <c r="AO42" i="14"/>
  <c r="D39" i="14"/>
  <c r="T35" i="15"/>
  <c r="T42" i="15"/>
  <c r="AG36" i="15"/>
  <c r="AA39" i="16"/>
  <c r="V38" i="16"/>
  <c r="V39" i="16"/>
  <c r="P39" i="16"/>
  <c r="AF38" i="17"/>
  <c r="O39" i="17"/>
  <c r="O41" i="17"/>
  <c r="S39" i="18"/>
  <c r="AH37" i="19"/>
  <c r="AH44" i="19"/>
  <c r="AB38" i="19"/>
  <c r="AB43" i="19"/>
  <c r="AS42" i="20"/>
  <c r="AD37" i="20"/>
  <c r="AD41" i="20"/>
  <c r="V38" i="20"/>
  <c r="AN36" i="21"/>
  <c r="AN44" i="21"/>
  <c r="AP37" i="6"/>
  <c r="AM44" i="12"/>
  <c r="AM43" i="12"/>
  <c r="AL37" i="10"/>
  <c r="AL42" i="10"/>
  <c r="AL39" i="15"/>
  <c r="AS44" i="19"/>
  <c r="L42" i="2"/>
  <c r="AA41" i="2"/>
  <c r="AO40" i="2"/>
  <c r="AO44" i="2"/>
  <c r="D37" i="4"/>
  <c r="AA38" i="4"/>
  <c r="R37" i="4"/>
  <c r="R39" i="4"/>
  <c r="P42" i="4"/>
  <c r="W39" i="4"/>
  <c r="W36" i="4"/>
  <c r="AC44" i="4"/>
  <c r="X40" i="11"/>
  <c r="AG44" i="11"/>
  <c r="AG42" i="11"/>
  <c r="D43" i="11"/>
  <c r="AS40" i="11"/>
  <c r="L37" i="11"/>
  <c r="L41" i="11"/>
  <c r="Y37" i="6"/>
  <c r="AD39" i="11"/>
  <c r="AH38" i="6"/>
  <c r="AI35" i="6"/>
  <c r="V38" i="7"/>
  <c r="V35" i="7"/>
  <c r="N37" i="11"/>
  <c r="N40" i="11"/>
  <c r="V38" i="9"/>
  <c r="V40" i="9"/>
  <c r="AJ37" i="12"/>
  <c r="AJ39" i="12"/>
  <c r="L35" i="8"/>
  <c r="Z39" i="10"/>
  <c r="N38" i="8"/>
  <c r="N41" i="8"/>
  <c r="AR39" i="10"/>
  <c r="AR44" i="10"/>
  <c r="Q38" i="8"/>
  <c r="Q41" i="8"/>
  <c r="L37" i="9"/>
  <c r="AO42" i="12"/>
  <c r="U39" i="14"/>
  <c r="U38" i="14"/>
  <c r="AK42" i="14"/>
  <c r="Z36" i="14"/>
  <c r="AL37" i="14"/>
  <c r="AL44" i="14"/>
  <c r="L38" i="15"/>
  <c r="AK39" i="15"/>
  <c r="AP35" i="15"/>
  <c r="AN41" i="15"/>
  <c r="M35" i="15"/>
  <c r="L38" i="16"/>
  <c r="AB44" i="16"/>
  <c r="W44" i="17"/>
  <c r="AR35" i="19"/>
  <c r="S38" i="19"/>
  <c r="Y39" i="19"/>
  <c r="AN44" i="20"/>
  <c r="AN38" i="5"/>
  <c r="P44" i="12"/>
  <c r="S35" i="15"/>
  <c r="AR41" i="20"/>
  <c r="AK41" i="21"/>
  <c r="AE38" i="22"/>
  <c r="AL42" i="23"/>
  <c r="M43" i="16"/>
  <c r="AL40" i="2"/>
  <c r="T39" i="4"/>
  <c r="AL42" i="11"/>
  <c r="Y38" i="10"/>
  <c r="T36" i="12"/>
  <c r="AG42" i="12"/>
  <c r="V40" i="21"/>
  <c r="AF41" i="22"/>
  <c r="Q41" i="23"/>
  <c r="AH40" i="11"/>
  <c r="AA37" i="11"/>
  <c r="O43" i="12"/>
  <c r="Y44" i="9"/>
  <c r="AR35" i="9"/>
  <c r="Y43" i="14"/>
  <c r="AR42" i="15"/>
  <c r="AH39" i="20"/>
  <c r="X35" i="22"/>
  <c r="L42" i="23"/>
  <c r="X35" i="14"/>
  <c r="AS43" i="2"/>
  <c r="AO39" i="10"/>
  <c r="T35" i="10"/>
  <c r="N43" i="19"/>
  <c r="AH44" i="22"/>
  <c r="AC43" i="22"/>
  <c r="T41" i="23"/>
  <c r="M37" i="23"/>
  <c r="AM43" i="22"/>
  <c r="P43" i="2"/>
  <c r="AF41" i="4"/>
  <c r="W44" i="11"/>
  <c r="AG39" i="16"/>
  <c r="AA44" i="18"/>
  <c r="U39" i="20"/>
  <c r="AI38" i="11"/>
  <c r="AJ38" i="14"/>
  <c r="X43" i="4"/>
  <c r="M35" i="12"/>
  <c r="AJ36" i="10"/>
  <c r="AD36" i="14"/>
  <c r="V36" i="20"/>
  <c r="Y39" i="2"/>
  <c r="Y44" i="2"/>
  <c r="M39" i="4"/>
  <c r="M36" i="4"/>
  <c r="AB37" i="4"/>
  <c r="Q44" i="11"/>
  <c r="AO38" i="6"/>
  <c r="AC36" i="6"/>
  <c r="V35" i="11"/>
  <c r="AL36" i="9"/>
  <c r="AL41" i="9"/>
  <c r="Q40" i="10"/>
  <c r="AE41" i="12"/>
  <c r="P40" i="12"/>
  <c r="AF42" i="12"/>
  <c r="AF43" i="12"/>
  <c r="AB37" i="8"/>
  <c r="AP39" i="10"/>
  <c r="AP43" i="10"/>
  <c r="D38" i="13"/>
  <c r="AG43" i="8"/>
  <c r="AB36" i="9"/>
  <c r="D39" i="10"/>
  <c r="R40" i="14"/>
  <c r="S42" i="14"/>
  <c r="S44" i="14"/>
  <c r="AQ44" i="14"/>
  <c r="V36" i="14"/>
  <c r="R40" i="15"/>
  <c r="R44" i="15"/>
  <c r="AI40" i="15"/>
  <c r="N43" i="15"/>
  <c r="S43" i="15"/>
  <c r="Y44" i="16"/>
  <c r="AM39" i="16"/>
  <c r="AM35" i="16"/>
  <c r="D37" i="18"/>
  <c r="AK42" i="19"/>
  <c r="AK40" i="19"/>
  <c r="D41" i="20"/>
  <c r="AR37" i="20"/>
  <c r="AR43" i="20"/>
  <c r="AJ41" i="21"/>
  <c r="Q40" i="21"/>
  <c r="Q38" i="21"/>
  <c r="N39" i="21"/>
  <c r="N43" i="21"/>
  <c r="AN43" i="22"/>
  <c r="AE36" i="22"/>
  <c r="AE39" i="22"/>
  <c r="AH35" i="23"/>
  <c r="AK37" i="23"/>
  <c r="AL43" i="23"/>
  <c r="AL36" i="23"/>
  <c r="AM43" i="23"/>
  <c r="AM39" i="23"/>
  <c r="AE40" i="21"/>
  <c r="AK35" i="11"/>
  <c r="M39" i="16"/>
  <c r="AI40" i="19"/>
  <c r="AI44" i="19"/>
  <c r="AO43" i="22"/>
  <c r="AC37" i="23"/>
  <c r="AC38" i="23"/>
  <c r="Q40" i="2"/>
  <c r="Q44" i="2"/>
  <c r="AL39" i="2"/>
  <c r="AL43" i="2"/>
  <c r="AK42" i="2"/>
  <c r="AH43" i="2"/>
  <c r="AH35" i="2"/>
  <c r="T42" i="4"/>
  <c r="AD38" i="4"/>
  <c r="AD39" i="4"/>
  <c r="AP36" i="11"/>
  <c r="U40" i="11"/>
  <c r="U44" i="11"/>
  <c r="AF37" i="11"/>
  <c r="AL39" i="11"/>
  <c r="AK35" i="6"/>
  <c r="AQ40" i="11"/>
  <c r="Y39" i="10"/>
  <c r="W44" i="12"/>
  <c r="AS43" i="12"/>
  <c r="AS44" i="12"/>
  <c r="AI39" i="12"/>
  <c r="T41" i="12"/>
  <c r="D44" i="9"/>
  <c r="Q38" i="9"/>
  <c r="Q44" i="9"/>
  <c r="AJ37" i="9"/>
  <c r="AJ41" i="9"/>
  <c r="O38" i="10"/>
  <c r="AR40" i="14"/>
  <c r="AH43" i="14"/>
  <c r="AH37" i="14"/>
  <c r="AC44" i="14"/>
  <c r="AF43" i="14"/>
  <c r="AF39" i="14"/>
  <c r="Z40" i="15"/>
  <c r="AQ37" i="15"/>
  <c r="AO40" i="15"/>
  <c r="AK37" i="16"/>
  <c r="AK36" i="16"/>
  <c r="AE37" i="16"/>
  <c r="AP36" i="17"/>
  <c r="M40" i="18"/>
  <c r="AC41" i="19"/>
  <c r="AC42" i="19"/>
  <c r="Y39" i="20"/>
  <c r="V41" i="21"/>
  <c r="V35" i="21"/>
  <c r="AB43" i="21"/>
  <c r="Y35" i="21"/>
  <c r="AF38" i="22"/>
  <c r="W41" i="22"/>
  <c r="Y38" i="22"/>
  <c r="Y37" i="22"/>
  <c r="Q43" i="23"/>
  <c r="AP38" i="23"/>
  <c r="AP35" i="23"/>
  <c r="D38" i="23"/>
  <c r="AS37" i="23"/>
  <c r="O35" i="23"/>
  <c r="AH40" i="21"/>
  <c r="S41" i="22"/>
  <c r="R41" i="22"/>
  <c r="R40" i="22"/>
  <c r="Y36" i="11"/>
  <c r="Y39" i="11"/>
  <c r="Z39" i="12"/>
  <c r="T42" i="9"/>
  <c r="AS36" i="15"/>
  <c r="X35" i="15"/>
  <c r="N39" i="17"/>
  <c r="AO37" i="20"/>
  <c r="AO40" i="20"/>
  <c r="AR41" i="2"/>
  <c r="AR37" i="2"/>
  <c r="AN40" i="2"/>
  <c r="AN37" i="2"/>
  <c r="AM42" i="2"/>
  <c r="AM35" i="2"/>
  <c r="W39" i="2"/>
  <c r="W44" i="2"/>
  <c r="V37" i="2"/>
  <c r="V40" i="2"/>
  <c r="AO35" i="4"/>
  <c r="AH35" i="11"/>
  <c r="AM39" i="11"/>
  <c r="M39" i="11"/>
  <c r="M37" i="11"/>
  <c r="AR35" i="11"/>
  <c r="AA35" i="11"/>
  <c r="AA43" i="11"/>
  <c r="AD36" i="5"/>
  <c r="S35" i="11"/>
  <c r="N38" i="6"/>
  <c r="AG43" i="10"/>
  <c r="O41" i="12"/>
  <c r="AK38" i="12"/>
  <c r="AK35" i="12"/>
  <c r="Y44" i="12"/>
  <c r="AR40" i="8"/>
  <c r="O43" i="9"/>
  <c r="AB36" i="12"/>
  <c r="AB39" i="12"/>
  <c r="Y38" i="9"/>
  <c r="L35" i="10"/>
  <c r="W37" i="10"/>
  <c r="AM39" i="14"/>
  <c r="AM43" i="14"/>
  <c r="Y40" i="14"/>
  <c r="AA36" i="14"/>
  <c r="AA38" i="14"/>
  <c r="AR38" i="15"/>
  <c r="AR39" i="15"/>
  <c r="AH37" i="15"/>
  <c r="AH40" i="15"/>
  <c r="W43" i="16"/>
  <c r="AH39" i="17"/>
  <c r="AQ36" i="18"/>
  <c r="AQ40" i="18"/>
  <c r="V40" i="18"/>
  <c r="V44" i="18"/>
  <c r="U39" i="19"/>
  <c r="R41" i="20"/>
  <c r="R43" i="20"/>
  <c r="AH42" i="20"/>
  <c r="AH37" i="20"/>
  <c r="AQ38" i="21"/>
  <c r="T38" i="21"/>
  <c r="O41" i="21"/>
  <c r="O42" i="21"/>
  <c r="AA42" i="21"/>
  <c r="AP36" i="22"/>
  <c r="AP44" i="22"/>
  <c r="X39" i="22"/>
  <c r="O35" i="22"/>
  <c r="AQ40" i="22"/>
  <c r="L39" i="22"/>
  <c r="L37" i="22"/>
  <c r="Y42" i="23"/>
  <c r="L35" i="23"/>
  <c r="L41" i="23"/>
  <c r="W38" i="23"/>
  <c r="W39" i="23"/>
  <c r="T36" i="8"/>
  <c r="L43" i="14"/>
  <c r="O37" i="20"/>
  <c r="O44" i="20"/>
  <c r="AR36" i="21"/>
  <c r="D43" i="21"/>
  <c r="AD40" i="2"/>
  <c r="AJ44" i="2"/>
  <c r="AC39" i="2"/>
  <c r="Z41" i="2"/>
  <c r="M39" i="2"/>
  <c r="M40" i="2"/>
  <c r="AP44" i="4"/>
  <c r="AP41" i="4"/>
  <c r="AG40" i="4"/>
  <c r="AN44" i="4"/>
  <c r="AN41" i="4"/>
  <c r="AL40" i="4"/>
  <c r="AL43" i="4"/>
  <c r="Z38" i="11"/>
  <c r="AE40" i="11"/>
  <c r="AJ41" i="11"/>
  <c r="AJ40" i="11"/>
  <c r="AL37" i="5"/>
  <c r="AN39" i="11"/>
  <c r="AO40" i="10"/>
  <c r="N36" i="12"/>
  <c r="N39" i="12"/>
  <c r="AR38" i="12"/>
  <c r="T39" i="10"/>
  <c r="T36" i="10"/>
  <c r="AE39" i="10"/>
  <c r="AE37" i="10"/>
  <c r="P43" i="14"/>
  <c r="P42" i="14"/>
  <c r="AJ35" i="15"/>
  <c r="Y40" i="15"/>
  <c r="O38" i="16"/>
  <c r="AQ41" i="16"/>
  <c r="AQ43" i="16"/>
  <c r="Z43" i="17"/>
  <c r="Z44" i="17"/>
  <c r="AI35" i="18"/>
  <c r="T41" i="18"/>
  <c r="AE42" i="18"/>
  <c r="N41" i="19"/>
  <c r="M36" i="19"/>
  <c r="M43" i="19"/>
  <c r="AA41" i="20"/>
  <c r="AA43" i="20"/>
  <c r="L41" i="20"/>
  <c r="AQ43" i="20"/>
  <c r="AQ38" i="20"/>
  <c r="M43" i="21"/>
  <c r="L37" i="21"/>
  <c r="AH39" i="22"/>
  <c r="AH42" i="22"/>
  <c r="P38" i="22"/>
  <c r="P42" i="22"/>
  <c r="AC40" i="22"/>
  <c r="AC41" i="22"/>
  <c r="AG35" i="23"/>
  <c r="AG40" i="23"/>
  <c r="T42" i="23"/>
  <c r="T35" i="23"/>
  <c r="AE41" i="20"/>
  <c r="D36" i="22"/>
  <c r="AH39" i="10"/>
  <c r="AH43" i="10"/>
  <c r="P36" i="21"/>
  <c r="P35" i="21"/>
  <c r="R40" i="21"/>
  <c r="AM37" i="22"/>
  <c r="Z42" i="23"/>
  <c r="Z40" i="23"/>
  <c r="AP40" i="2"/>
  <c r="AP39" i="2"/>
  <c r="AB39" i="2"/>
  <c r="N44" i="2"/>
  <c r="N35" i="2"/>
  <c r="P35" i="2"/>
  <c r="P38" i="2"/>
  <c r="AH42" i="4"/>
  <c r="AH39" i="4"/>
  <c r="AF39" i="4"/>
  <c r="AM44" i="4"/>
  <c r="AS44" i="4"/>
  <c r="L38" i="4"/>
  <c r="L40" i="4"/>
  <c r="R35" i="11"/>
  <c r="R42" i="11"/>
  <c r="W39" i="11"/>
  <c r="AB36" i="11"/>
  <c r="R35" i="6"/>
  <c r="S37" i="6"/>
  <c r="AD36" i="6"/>
  <c r="S38" i="8"/>
  <c r="U35" i="12"/>
  <c r="U42" i="12"/>
  <c r="AH37" i="12"/>
  <c r="AA42" i="12"/>
  <c r="AA44" i="12"/>
  <c r="AE39" i="9"/>
  <c r="AE36" i="9"/>
  <c r="AO40" i="9"/>
  <c r="AB37" i="10"/>
  <c r="N35" i="10"/>
  <c r="W42" i="14"/>
  <c r="AN39" i="14"/>
  <c r="AB41" i="15"/>
  <c r="AB42" i="15"/>
  <c r="P43" i="15"/>
  <c r="P39" i="15"/>
  <c r="D42" i="15"/>
  <c r="D44" i="16"/>
  <c r="AJ41" i="16"/>
  <c r="AG42" i="16"/>
  <c r="AL36" i="16"/>
  <c r="AL43" i="16"/>
  <c r="R44" i="17"/>
  <c r="AO37" i="17"/>
  <c r="AO36" i="17"/>
  <c r="D37" i="17"/>
  <c r="AA35" i="18"/>
  <c r="AC37" i="18"/>
  <c r="AC42" i="18"/>
  <c r="AN38" i="18"/>
  <c r="X41" i="19"/>
  <c r="X43" i="19"/>
  <c r="AL38" i="19"/>
  <c r="AJ42" i="20"/>
  <c r="U40" i="20"/>
  <c r="U36" i="20"/>
  <c r="M41" i="20"/>
  <c r="AM37" i="20"/>
  <c r="AM43" i="20"/>
  <c r="AG37" i="21"/>
  <c r="S39" i="21"/>
  <c r="S42" i="21"/>
  <c r="AP40" i="21"/>
  <c r="AO38" i="21"/>
  <c r="M35" i="22"/>
  <c r="Z42" i="22"/>
  <c r="AJ35" i="22"/>
  <c r="AJ38" i="22"/>
  <c r="Q41" i="22"/>
  <c r="AD39" i="22"/>
  <c r="AO36" i="23"/>
  <c r="AB44" i="23"/>
  <c r="AB38" i="23"/>
  <c r="AG42" i="22"/>
  <c r="V41" i="22"/>
  <c r="V44" i="22"/>
  <c r="AD36" i="7"/>
  <c r="AI43" i="11"/>
  <c r="AI35" i="11"/>
  <c r="AD36" i="9"/>
  <c r="AD40" i="9"/>
  <c r="Y38" i="8"/>
  <c r="Y43" i="8"/>
  <c r="AJ44" i="14"/>
  <c r="D35" i="15"/>
  <c r="AI44" i="20"/>
  <c r="AI40" i="20"/>
  <c r="AC38" i="21"/>
  <c r="X38" i="21"/>
  <c r="X39" i="21"/>
  <c r="T40" i="2"/>
  <c r="AI43" i="2"/>
  <c r="AI35" i="4"/>
  <c r="Z35" i="4"/>
  <c r="Z41" i="4"/>
  <c r="Q42" i="4"/>
  <c r="X42" i="4"/>
  <c r="X41" i="4"/>
  <c r="AE36" i="4"/>
  <c r="AK44" i="4"/>
  <c r="AR42" i="4"/>
  <c r="AR37" i="4"/>
  <c r="AO38" i="11"/>
  <c r="AO41" i="11"/>
  <c r="O39" i="11"/>
  <c r="T41" i="11"/>
  <c r="Z35" i="6"/>
  <c r="P37" i="5"/>
  <c r="N37" i="7"/>
  <c r="AL36" i="6"/>
  <c r="AA35" i="8"/>
  <c r="N36" i="9"/>
  <c r="N40" i="9"/>
  <c r="M37" i="12"/>
  <c r="X43" i="12"/>
  <c r="D36" i="8"/>
  <c r="AM37" i="9"/>
  <c r="R44" i="10"/>
  <c r="R20" i="10" s="1"/>
  <c r="D44" i="13"/>
  <c r="V35" i="10"/>
  <c r="V39" i="10"/>
  <c r="S35" i="12"/>
  <c r="S38" i="12"/>
  <c r="AD42" i="14"/>
  <c r="AO36" i="14"/>
  <c r="D41" i="14"/>
  <c r="T37" i="15"/>
  <c r="AG44" i="15"/>
  <c r="AG41" i="15"/>
  <c r="AA35" i="16"/>
  <c r="AA41" i="16"/>
  <c r="P44" i="16"/>
  <c r="AF36" i="17"/>
  <c r="O44" i="17"/>
  <c r="S35" i="18"/>
  <c r="S37" i="18"/>
  <c r="AL36" i="18"/>
  <c r="AB36" i="19"/>
  <c r="O37" i="19"/>
  <c r="AS41" i="20"/>
  <c r="AS43" i="20"/>
  <c r="AD39" i="20"/>
  <c r="V40" i="20"/>
  <c r="AN37" i="21"/>
  <c r="AJ40" i="23"/>
  <c r="AJ37" i="23"/>
  <c r="AQ36" i="6"/>
  <c r="AM37" i="12"/>
  <c r="AL44" i="10"/>
  <c r="AL39" i="10"/>
  <c r="AL36" i="15"/>
  <c r="AS42" i="19"/>
  <c r="L41" i="2"/>
  <c r="AA44" i="2"/>
  <c r="AO35" i="2"/>
  <c r="AA43" i="4"/>
  <c r="AA41" i="4"/>
  <c r="R44" i="4"/>
  <c r="P38" i="4"/>
  <c r="W35" i="4"/>
  <c r="W43" i="4"/>
  <c r="AC36" i="4"/>
  <c r="AC42" i="4"/>
  <c r="X43" i="11"/>
  <c r="AG35" i="11"/>
  <c r="D40" i="11"/>
  <c r="AS36" i="11"/>
  <c r="L44" i="11"/>
  <c r="AD35" i="11"/>
  <c r="AD40" i="11"/>
  <c r="X38" i="5"/>
  <c r="AI38" i="6"/>
  <c r="V43" i="7"/>
  <c r="N44" i="11"/>
  <c r="M37" i="6"/>
  <c r="AI43" i="8"/>
  <c r="AI41" i="8"/>
  <c r="AJ44" i="12"/>
  <c r="L40" i="12"/>
  <c r="L38" i="8"/>
  <c r="L43" i="8"/>
  <c r="Z41" i="10"/>
  <c r="Z38" i="10"/>
  <c r="N35" i="8"/>
  <c r="AR35" i="10"/>
  <c r="AD41" i="10"/>
  <c r="Q35" i="8"/>
  <c r="L40" i="9"/>
  <c r="L42" i="9"/>
  <c r="AO36" i="12"/>
  <c r="AO38" i="12"/>
  <c r="AK35" i="14"/>
  <c r="Z38" i="14"/>
  <c r="AL35" i="14"/>
  <c r="AK40" i="15"/>
  <c r="AP37" i="15"/>
  <c r="AN44" i="15"/>
  <c r="U40" i="15"/>
  <c r="M38" i="15"/>
  <c r="R42" i="16"/>
  <c r="AC35" i="6"/>
  <c r="AG39" i="8"/>
  <c r="S36" i="14"/>
  <c r="AK39" i="19"/>
  <c r="AL36" i="21"/>
  <c r="N37" i="21"/>
  <c r="AK37" i="22"/>
  <c r="D40" i="23"/>
  <c r="AE43" i="21"/>
  <c r="AC43" i="23"/>
  <c r="Q39" i="2"/>
  <c r="AQ38" i="11"/>
  <c r="AJ39" i="9"/>
  <c r="D38" i="14"/>
  <c r="AO39" i="15"/>
  <c r="AS40" i="23"/>
  <c r="AH36" i="21"/>
  <c r="Y41" i="11"/>
  <c r="T44" i="9"/>
  <c r="AA40" i="15"/>
  <c r="V44" i="2"/>
  <c r="AM35" i="11"/>
  <c r="S43" i="11"/>
  <c r="AG40" i="10"/>
  <c r="AB37" i="12"/>
  <c r="W42" i="10"/>
  <c r="AH42" i="15"/>
  <c r="AQ44" i="18"/>
  <c r="T37" i="21"/>
  <c r="AP39" i="12"/>
  <c r="AD42" i="2"/>
  <c r="Z35" i="2"/>
  <c r="N44" i="12"/>
  <c r="AE36" i="10"/>
  <c r="Z38" i="16"/>
  <c r="AE37" i="18"/>
  <c r="L40" i="20"/>
  <c r="P41" i="22"/>
  <c r="AE43" i="20"/>
  <c r="R37" i="21"/>
  <c r="AP43" i="2"/>
  <c r="AF38" i="4"/>
  <c r="R41" i="11"/>
  <c r="AB43" i="11"/>
  <c r="AH41" i="12"/>
  <c r="AO42" i="9"/>
  <c r="AM40" i="10"/>
  <c r="R35" i="17"/>
  <c r="AA36" i="18"/>
  <c r="D36" i="19"/>
  <c r="S35" i="21"/>
  <c r="AO40" i="21"/>
  <c r="Q43" i="22"/>
  <c r="AO40" i="23"/>
  <c r="AD42" i="9"/>
  <c r="AJ42" i="14"/>
  <c r="AC35" i="21"/>
  <c r="AI36" i="4"/>
  <c r="AK39" i="4"/>
  <c r="AM38" i="9"/>
  <c r="O38" i="19"/>
  <c r="AB35" i="4"/>
  <c r="D41" i="4"/>
  <c r="Y35" i="2"/>
  <c r="Y43" i="2"/>
  <c r="M35" i="4"/>
  <c r="AB43" i="4"/>
  <c r="AB39" i="4"/>
  <c r="Q35" i="11"/>
  <c r="Q39" i="11"/>
  <c r="AC41" i="11"/>
  <c r="AC40" i="11"/>
  <c r="N38" i="5"/>
  <c r="AO35" i="6"/>
  <c r="AN35" i="5"/>
  <c r="AL43" i="7"/>
  <c r="P35" i="11"/>
  <c r="AC38" i="6"/>
  <c r="V42" i="11"/>
  <c r="V40" i="11"/>
  <c r="AL35" i="9"/>
  <c r="AL43" i="9"/>
  <c r="Q42" i="10"/>
  <c r="AE36" i="12"/>
  <c r="AF36" i="12"/>
  <c r="AF37" i="12"/>
  <c r="AP37" i="10"/>
  <c r="AD40" i="8"/>
  <c r="AG40" i="8"/>
  <c r="AB44" i="9"/>
  <c r="D43" i="10"/>
  <c r="R44" i="14"/>
  <c r="R43" i="14"/>
  <c r="S38" i="14"/>
  <c r="AQ40" i="14"/>
  <c r="V39" i="14"/>
  <c r="R42" i="15"/>
  <c r="AI35" i="15"/>
  <c r="N36" i="15"/>
  <c r="S42" i="15"/>
  <c r="S39" i="15"/>
  <c r="AM41" i="16"/>
  <c r="D36" i="18"/>
  <c r="AK43" i="19"/>
  <c r="P35" i="20"/>
  <c r="AR40" i="20"/>
  <c r="AL42" i="21"/>
  <c r="AJ35" i="21"/>
  <c r="Q39" i="21"/>
  <c r="Q41" i="21"/>
  <c r="AK38" i="21"/>
  <c r="N35" i="21"/>
  <c r="AN35" i="22"/>
  <c r="AN44" i="22"/>
  <c r="AE37" i="22"/>
  <c r="AK36" i="22"/>
  <c r="AH39" i="23"/>
  <c r="AH43" i="23"/>
  <c r="AK43" i="23"/>
  <c r="AL40" i="23"/>
  <c r="AL44" i="23"/>
  <c r="AE35" i="23"/>
  <c r="AM36" i="23"/>
  <c r="AM44" i="23"/>
  <c r="AE41" i="21"/>
  <c r="AE44" i="21"/>
  <c r="AK40" i="11"/>
  <c r="AK43" i="11"/>
  <c r="AD43" i="15"/>
  <c r="M42" i="16"/>
  <c r="M38" i="16"/>
  <c r="AI39" i="19"/>
  <c r="AO44" i="22"/>
  <c r="AC40" i="23"/>
  <c r="AC36" i="23"/>
  <c r="Q35" i="2"/>
  <c r="AH37" i="2"/>
  <c r="T41" i="4"/>
  <c r="T37" i="4"/>
  <c r="AD42" i="4"/>
  <c r="AP39" i="11"/>
  <c r="AP44" i="11"/>
  <c r="U36" i="11"/>
  <c r="U35" i="11"/>
  <c r="V37" i="5"/>
  <c r="AF36" i="11"/>
  <c r="AL35" i="11"/>
  <c r="AL38" i="11"/>
  <c r="W40" i="12"/>
  <c r="AS40" i="12"/>
  <c r="D37" i="12"/>
  <c r="AI37" i="12"/>
  <c r="AI36" i="12"/>
  <c r="T42" i="12"/>
  <c r="AJ39" i="8"/>
  <c r="AJ42" i="8"/>
  <c r="D41" i="9"/>
  <c r="AL39" i="8"/>
  <c r="AL40" i="8"/>
  <c r="Q37" i="9"/>
  <c r="AG35" i="12"/>
  <c r="AG37" i="12"/>
  <c r="AO44" i="8"/>
  <c r="AJ40" i="9"/>
  <c r="AJ35" i="9"/>
  <c r="O36" i="10"/>
  <c r="O42" i="10"/>
  <c r="AC35" i="14"/>
  <c r="AC38" i="14"/>
  <c r="AF40" i="14"/>
  <c r="Z43" i="15"/>
  <c r="Z36" i="15"/>
  <c r="AQ43" i="15"/>
  <c r="AO43" i="15"/>
  <c r="AO35" i="15"/>
  <c r="AK39" i="16"/>
  <c r="AK44" i="16"/>
  <c r="AE43" i="16"/>
  <c r="AP40" i="17"/>
  <c r="AP44" i="17"/>
  <c r="M41" i="18"/>
  <c r="M39" i="18"/>
  <c r="AC40" i="19"/>
  <c r="AC37" i="19"/>
  <c r="Y41" i="20"/>
  <c r="V37" i="21"/>
  <c r="AB40" i="21"/>
  <c r="AB42" i="21"/>
  <c r="Y43" i="21"/>
  <c r="AF40" i="22"/>
  <c r="AF42" i="22"/>
  <c r="W42" i="22"/>
  <c r="Q35" i="23"/>
  <c r="AP44" i="23"/>
  <c r="AP43" i="23"/>
  <c r="AS42" i="23"/>
  <c r="O38" i="23"/>
  <c r="Q44" i="20"/>
  <c r="Q40" i="20"/>
  <c r="AH37" i="21"/>
  <c r="S44" i="22"/>
  <c r="R43" i="22"/>
  <c r="Y43" i="11"/>
  <c r="U37" i="6"/>
  <c r="Z40" i="12"/>
  <c r="Z41" i="12"/>
  <c r="T36" i="9"/>
  <c r="AS39" i="15"/>
  <c r="AS41" i="15"/>
  <c r="X44" i="15"/>
  <c r="X38" i="15"/>
  <c r="N44" i="17"/>
  <c r="AO38" i="20"/>
  <c r="AN39" i="2"/>
  <c r="AM43" i="2"/>
  <c r="W42" i="2"/>
  <c r="W38" i="2"/>
  <c r="D41" i="2"/>
  <c r="AO37" i="4"/>
  <c r="AO39" i="4"/>
  <c r="V42" i="4"/>
  <c r="V39" i="4"/>
  <c r="AH38" i="11"/>
  <c r="AM42" i="11"/>
  <c r="AM41" i="11"/>
  <c r="M44" i="11"/>
  <c r="AR38" i="11"/>
  <c r="AA42" i="11"/>
  <c r="AD38" i="5"/>
  <c r="S42" i="11"/>
  <c r="S36" i="11"/>
  <c r="N35" i="6"/>
  <c r="AG36" i="10"/>
  <c r="O39" i="12"/>
  <c r="AK40" i="12"/>
  <c r="Y40" i="12"/>
  <c r="AR39" i="8"/>
  <c r="AR44" i="8"/>
  <c r="O41" i="9"/>
  <c r="AB43" i="12"/>
  <c r="Y37" i="9"/>
  <c r="Y42" i="9"/>
  <c r="L43" i="10"/>
  <c r="L41" i="10"/>
  <c r="AR39" i="9"/>
  <c r="AR41" i="9"/>
  <c r="W39" i="10"/>
  <c r="Y41" i="14"/>
  <c r="AA44" i="14"/>
  <c r="AA43" i="14"/>
  <c r="Q35" i="15"/>
  <c r="AH35" i="15"/>
  <c r="AH39" i="15"/>
  <c r="W37" i="16"/>
  <c r="N41" i="16"/>
  <c r="AH40" i="17"/>
  <c r="AQ38" i="18"/>
  <c r="V41" i="18"/>
  <c r="V38" i="18"/>
  <c r="U42" i="19"/>
  <c r="R42" i="20"/>
  <c r="AH41" i="20"/>
  <c r="AH35" i="20"/>
  <c r="AQ37" i="21"/>
  <c r="AQ40" i="21"/>
  <c r="T35" i="21"/>
  <c r="O39" i="21"/>
  <c r="AA39" i="21"/>
  <c r="AP37" i="22"/>
  <c r="O36" i="22"/>
  <c r="O38" i="22"/>
  <c r="AQ41" i="22"/>
  <c r="L36" i="22"/>
  <c r="L40" i="22"/>
  <c r="Y35" i="23"/>
  <c r="L39" i="23"/>
  <c r="L38" i="23"/>
  <c r="W41" i="23"/>
  <c r="W44" i="23"/>
  <c r="AP40" i="12"/>
  <c r="T38" i="8"/>
  <c r="T44" i="8"/>
  <c r="L40" i="14"/>
  <c r="X43" i="14"/>
  <c r="O36" i="20"/>
  <c r="AR38" i="21"/>
  <c r="D40" i="21"/>
  <c r="AJ39" i="2"/>
  <c r="AJ35" i="2"/>
  <c r="Z40" i="2"/>
  <c r="Z37" i="2"/>
  <c r="M37" i="2"/>
  <c r="AP40" i="4"/>
  <c r="AG39" i="4"/>
  <c r="AG43" i="4"/>
  <c r="AN37" i="4"/>
  <c r="AN35" i="4"/>
  <c r="AL37" i="4"/>
  <c r="Z41" i="11"/>
  <c r="Z42" i="11"/>
  <c r="AE39" i="11"/>
  <c r="AE44" i="11"/>
  <c r="AJ37" i="11"/>
  <c r="AN37" i="11"/>
  <c r="V36" i="6"/>
  <c r="AO42" i="10"/>
  <c r="D44" i="12"/>
  <c r="AC39" i="12"/>
  <c r="AC42" i="12"/>
  <c r="N40" i="12"/>
  <c r="AR43" i="12"/>
  <c r="AR42" i="12"/>
  <c r="W37" i="9"/>
  <c r="AG40" i="9"/>
  <c r="T38" i="10"/>
  <c r="T44" i="10"/>
  <c r="T20" i="10" s="1"/>
  <c r="AE38" i="10"/>
  <c r="AE37" i="14"/>
  <c r="P41" i="14"/>
  <c r="P39" i="14"/>
  <c r="AJ36" i="15"/>
  <c r="AJ41" i="15"/>
  <c r="Y36" i="15"/>
  <c r="AQ42" i="16"/>
  <c r="AQ38" i="16"/>
  <c r="Z36" i="16"/>
  <c r="Z39" i="17"/>
  <c r="AI41" i="18"/>
  <c r="AI43" i="18"/>
  <c r="T43" i="18"/>
  <c r="AE35" i="18"/>
  <c r="N38" i="19"/>
  <c r="N37" i="19"/>
  <c r="M39" i="19"/>
  <c r="M37" i="19"/>
  <c r="AA39" i="20"/>
  <c r="L37" i="20"/>
  <c r="D37" i="20"/>
  <c r="M42" i="21"/>
  <c r="M38" i="21"/>
  <c r="L41" i="21"/>
  <c r="AH36" i="22"/>
  <c r="AH43" i="22"/>
  <c r="P39" i="22"/>
  <c r="D40" i="22"/>
  <c r="AC42" i="22"/>
  <c r="AA36" i="22"/>
  <c r="AG37" i="23"/>
  <c r="T39" i="23"/>
  <c r="N40" i="23"/>
  <c r="N37" i="23"/>
  <c r="AH37" i="10"/>
  <c r="P37" i="21"/>
  <c r="P42" i="21"/>
  <c r="R41" i="21"/>
  <c r="AM35" i="22"/>
  <c r="AM40" i="22"/>
  <c r="AP35" i="2"/>
  <c r="AB38" i="2"/>
  <c r="AQ41" i="2"/>
  <c r="AQ40" i="2"/>
  <c r="O37" i="2"/>
  <c r="N39" i="2"/>
  <c r="N43" i="2"/>
  <c r="P44" i="2"/>
  <c r="AQ35" i="4"/>
  <c r="AQ39" i="4"/>
  <c r="AH35" i="4"/>
  <c r="Y41" i="4"/>
  <c r="AF42" i="4"/>
  <c r="AM36" i="4"/>
  <c r="AM40" i="4"/>
  <c r="L35" i="4"/>
  <c r="L43" i="4"/>
  <c r="R38" i="11"/>
  <c r="R36" i="11"/>
  <c r="W37" i="11"/>
  <c r="AB39" i="11"/>
  <c r="R37" i="6"/>
  <c r="S43" i="8"/>
  <c r="S41" i="8"/>
  <c r="U36" i="12"/>
  <c r="AH44" i="12"/>
  <c r="AA37" i="12"/>
  <c r="AA38" i="12"/>
  <c r="AE44" i="9"/>
  <c r="AO38" i="9"/>
  <c r="AB35" i="10"/>
  <c r="N37" i="10"/>
  <c r="N40" i="10"/>
  <c r="AM41" i="10"/>
  <c r="W37" i="14"/>
  <c r="W36" i="14"/>
  <c r="AN43" i="14"/>
  <c r="AB35" i="15"/>
  <c r="P41" i="15"/>
  <c r="P42" i="15"/>
  <c r="D42" i="16"/>
  <c r="AJ42" i="16"/>
  <c r="AG36" i="16"/>
  <c r="AG38" i="16"/>
  <c r="AL37" i="16"/>
  <c r="AL44" i="16"/>
  <c r="R37" i="17"/>
  <c r="AO44" i="17"/>
  <c r="AA38" i="18"/>
  <c r="AA41" i="18"/>
  <c r="AC44" i="18"/>
  <c r="AC35" i="18"/>
  <c r="AN37" i="18"/>
  <c r="X35" i="19"/>
  <c r="X36" i="19"/>
  <c r="AL43" i="19"/>
  <c r="AL40" i="19"/>
  <c r="AJ44" i="20"/>
  <c r="U44" i="20"/>
  <c r="M39" i="20"/>
  <c r="AM44" i="20"/>
  <c r="AG39" i="21"/>
  <c r="S36" i="21"/>
  <c r="AP37" i="21"/>
  <c r="AO43" i="21"/>
  <c r="M37" i="22"/>
  <c r="M41" i="22"/>
  <c r="Z43" i="22"/>
  <c r="AJ37" i="22"/>
  <c r="Q42" i="22"/>
  <c r="AD42" i="22"/>
  <c r="AO39" i="23"/>
  <c r="AB43" i="23"/>
  <c r="AD44" i="7"/>
  <c r="AI42" i="11"/>
  <c r="V39" i="8"/>
  <c r="V40" i="8"/>
  <c r="AJ40" i="14"/>
  <c r="D38" i="15"/>
  <c r="AJ38" i="17"/>
  <c r="AI35" i="20"/>
  <c r="AI38" i="20"/>
  <c r="AC42" i="21"/>
  <c r="X36" i="21"/>
  <c r="T44" i="2"/>
  <c r="AI35" i="2"/>
  <c r="AI40" i="2"/>
  <c r="AI42" i="4"/>
  <c r="Z38" i="4"/>
  <c r="Q37" i="4"/>
  <c r="X39" i="4"/>
  <c r="X35" i="4"/>
  <c r="AE43" i="4"/>
  <c r="AK43" i="4"/>
  <c r="AR39" i="4"/>
  <c r="AO42" i="11"/>
  <c r="O38" i="11"/>
  <c r="O42" i="11"/>
  <c r="T37" i="11"/>
  <c r="Z37" i="6"/>
  <c r="AA36" i="6"/>
  <c r="N36" i="7"/>
  <c r="AA44" i="8"/>
  <c r="AA41" i="8"/>
  <c r="M38" i="12"/>
  <c r="X40" i="12"/>
  <c r="X37" i="12"/>
  <c r="D35" i="8"/>
  <c r="R40" i="10"/>
  <c r="R38" i="10"/>
  <c r="AJ39" i="10"/>
  <c r="AJ42" i="10"/>
  <c r="D43" i="13"/>
  <c r="D37" i="9"/>
  <c r="S39" i="12"/>
  <c r="AD43" i="14"/>
  <c r="AO40" i="14"/>
  <c r="D44" i="14"/>
  <c r="T41" i="15"/>
  <c r="AG35" i="15"/>
  <c r="AA36" i="16"/>
  <c r="AA44" i="16"/>
  <c r="V41" i="16"/>
  <c r="P36" i="16"/>
  <c r="P37" i="16"/>
  <c r="AF44" i="17"/>
  <c r="O35" i="17"/>
  <c r="O38" i="17"/>
  <c r="S38" i="18"/>
  <c r="AL42" i="18"/>
  <c r="AL39" i="18"/>
  <c r="AH38" i="19"/>
  <c r="AB42" i="19"/>
  <c r="O40" i="19"/>
  <c r="AS37" i="20"/>
  <c r="AS38" i="20"/>
  <c r="AD43" i="20"/>
  <c r="AN41" i="21"/>
  <c r="AN35" i="21"/>
  <c r="AJ36" i="23"/>
  <c r="AJ44" i="23"/>
  <c r="AG36" i="6"/>
  <c r="AQ42" i="8"/>
  <c r="AM36" i="12"/>
  <c r="AM40" i="12"/>
  <c r="AL41" i="15"/>
  <c r="AL42" i="15"/>
  <c r="AS43" i="19"/>
  <c r="AA40" i="2"/>
  <c r="AO39" i="2"/>
  <c r="AO41" i="2"/>
  <c r="AA37" i="4"/>
  <c r="R36" i="4"/>
  <c r="R41" i="4"/>
  <c r="W42" i="4"/>
  <c r="W38" i="4"/>
  <c r="AC39" i="4"/>
  <c r="X35" i="11"/>
  <c r="AG37" i="11"/>
  <c r="AG39" i="11"/>
  <c r="D42" i="11"/>
  <c r="AS42" i="11"/>
  <c r="L40" i="11"/>
  <c r="Y36" i="6"/>
  <c r="AD42" i="11"/>
  <c r="AH36" i="6"/>
  <c r="X35" i="5"/>
  <c r="V37" i="7"/>
  <c r="M36" i="6"/>
  <c r="V42" i="9"/>
  <c r="AJ40" i="12"/>
  <c r="AJ41" i="12"/>
  <c r="L38" i="12"/>
  <c r="Z35" i="10"/>
  <c r="N43" i="8"/>
  <c r="AR43" i="10"/>
  <c r="AR41" i="10"/>
  <c r="AD38" i="10"/>
  <c r="Q37" i="8"/>
  <c r="Q43" i="8"/>
  <c r="L36" i="9"/>
  <c r="AO43" i="12"/>
  <c r="U42" i="14"/>
  <c r="AK39" i="14"/>
  <c r="AK36" i="14"/>
  <c r="Z35" i="14"/>
  <c r="AL42" i="14"/>
  <c r="AL40" i="14"/>
  <c r="L41" i="15"/>
  <c r="L40" i="15"/>
  <c r="AK42" i="15"/>
  <c r="AK43" i="15"/>
  <c r="AP40" i="15"/>
  <c r="AP38" i="15"/>
  <c r="AN40" i="15"/>
  <c r="AN38" i="15"/>
  <c r="U41" i="15"/>
  <c r="M43" i="15"/>
  <c r="M41" i="15"/>
  <c r="R37" i="16"/>
  <c r="R38" i="16"/>
  <c r="L37" i="16"/>
  <c r="AB43" i="16"/>
  <c r="AB35" i="16"/>
  <c r="W35" i="17"/>
  <c r="W40" i="17"/>
  <c r="Y42" i="17"/>
  <c r="AR40" i="19"/>
  <c r="AR38" i="19"/>
  <c r="S41" i="19"/>
  <c r="Y38" i="19"/>
  <c r="Y42" i="19"/>
  <c r="AF35" i="20"/>
  <c r="AF44" i="20"/>
  <c r="Z42" i="20"/>
  <c r="W44" i="21"/>
  <c r="AI38" i="21"/>
  <c r="AI40" i="21"/>
  <c r="AL38" i="22"/>
  <c r="T39" i="22"/>
  <c r="T38" i="22"/>
  <c r="R37" i="23"/>
  <c r="R43" i="23"/>
  <c r="AR37" i="23"/>
  <c r="V41" i="23"/>
  <c r="V44" i="23"/>
  <c r="M39" i="14"/>
  <c r="AB39" i="14"/>
  <c r="AB40" i="14"/>
  <c r="AS37" i="21"/>
  <c r="AD37" i="23"/>
  <c r="AD44" i="23"/>
  <c r="S40" i="2"/>
  <c r="AG35" i="2"/>
  <c r="AG41" i="2"/>
  <c r="S40" i="4"/>
  <c r="S36" i="4"/>
  <c r="U35" i="4"/>
  <c r="AG37" i="5"/>
  <c r="AC35" i="10"/>
  <c r="O43" i="14"/>
  <c r="X37" i="16"/>
  <c r="AG36" i="5"/>
  <c r="V37" i="12"/>
  <c r="Z37" i="9"/>
  <c r="O35" i="14"/>
  <c r="AD44" i="16"/>
  <c r="R40" i="12"/>
  <c r="AQ35" i="12"/>
  <c r="X35" i="17"/>
  <c r="AK36" i="17"/>
  <c r="R35" i="5"/>
  <c r="O39" i="14"/>
  <c r="AC37" i="10"/>
  <c r="Q39" i="7"/>
  <c r="P39" i="10"/>
  <c r="P38" i="6"/>
  <c r="O38" i="6"/>
  <c r="O41" i="18"/>
  <c r="P39" i="19"/>
  <c r="X42" i="9"/>
  <c r="W36" i="5"/>
  <c r="AF38" i="19"/>
  <c r="P43" i="19"/>
  <c r="AE41" i="19"/>
  <c r="AB38" i="20"/>
  <c r="Q42" i="18"/>
  <c r="U43" i="2"/>
  <c r="AQ37" i="9"/>
  <c r="AM37" i="5"/>
  <c r="Q37" i="12"/>
  <c r="AQ42" i="12"/>
  <c r="AI38" i="14"/>
  <c r="AI41" i="9"/>
  <c r="AI41" i="14"/>
  <c r="U35" i="5"/>
  <c r="AK39" i="9"/>
  <c r="AN44" i="23"/>
  <c r="Q41" i="18"/>
  <c r="S43" i="7"/>
  <c r="T35" i="5"/>
  <c r="W36" i="19"/>
  <c r="AN42" i="9"/>
  <c r="AS37" i="18"/>
  <c r="N40" i="22"/>
  <c r="L41" i="19"/>
  <c r="AF37" i="9"/>
  <c r="O35" i="8"/>
  <c r="R36" i="9"/>
  <c r="H44" i="9"/>
  <c r="E38" i="8"/>
  <c r="J38" i="15"/>
  <c r="G43" i="15"/>
  <c r="G36" i="8"/>
  <c r="I37" i="12"/>
  <c r="G43" i="18"/>
  <c r="K44" i="4"/>
  <c r="G41" i="23"/>
  <c r="E37" i="10"/>
  <c r="I37" i="13"/>
  <c r="H36" i="16"/>
  <c r="F40" i="17"/>
  <c r="K44" i="15"/>
  <c r="H44" i="20"/>
  <c r="G41" i="20"/>
  <c r="F42" i="19"/>
  <c r="J40" i="18"/>
  <c r="F38" i="22"/>
  <c r="I36" i="7"/>
  <c r="G44" i="7"/>
  <c r="F41" i="7"/>
  <c r="J36" i="9"/>
  <c r="G43" i="9"/>
  <c r="E35" i="9"/>
  <c r="J42" i="9"/>
  <c r="F40" i="13"/>
  <c r="E40" i="10"/>
  <c r="E40" i="8"/>
  <c r="K38" i="16"/>
  <c r="H44" i="16"/>
  <c r="K40" i="16"/>
  <c r="I43" i="16"/>
  <c r="H43" i="18"/>
  <c r="H41" i="17"/>
  <c r="H35" i="17"/>
  <c r="H35" i="18"/>
  <c r="I37" i="18"/>
  <c r="F42" i="18"/>
  <c r="I42" i="18"/>
  <c r="K44" i="19"/>
  <c r="H40" i="19"/>
  <c r="I44" i="19"/>
  <c r="E43" i="19"/>
  <c r="F42" i="22"/>
  <c r="H40" i="2"/>
  <c r="J40" i="2"/>
  <c r="G41" i="2"/>
  <c r="H35" i="2"/>
  <c r="G36" i="2"/>
  <c r="K38" i="4"/>
  <c r="H39" i="4"/>
  <c r="F40" i="4"/>
  <c r="J44" i="4"/>
  <c r="F35" i="4"/>
  <c r="J41" i="11"/>
  <c r="K42" i="5"/>
  <c r="F44" i="6"/>
  <c r="G40" i="6"/>
  <c r="K37" i="11"/>
  <c r="H44" i="6"/>
  <c r="K44" i="7"/>
  <c r="J42" i="6"/>
  <c r="F35" i="6"/>
  <c r="H44" i="8"/>
  <c r="K39" i="9"/>
  <c r="F39" i="10"/>
  <c r="I42" i="12"/>
  <c r="I42" i="8"/>
  <c r="G36" i="9"/>
  <c r="G42" i="10"/>
  <c r="E40" i="12"/>
  <c r="H37" i="12"/>
  <c r="K41" i="8"/>
  <c r="I37" i="9"/>
  <c r="H40" i="12"/>
  <c r="J38" i="13"/>
  <c r="E39" i="13"/>
  <c r="J39" i="13"/>
  <c r="F36" i="13"/>
  <c r="I40" i="13"/>
  <c r="H42" i="13"/>
  <c r="K44" i="10"/>
  <c r="F39" i="8"/>
  <c r="I39" i="9"/>
  <c r="E37" i="14"/>
  <c r="K37" i="14"/>
  <c r="H42" i="14"/>
  <c r="H37" i="14"/>
  <c r="J36" i="14"/>
  <c r="F42" i="14"/>
  <c r="K44" i="14"/>
  <c r="I39" i="15"/>
  <c r="E39" i="15"/>
  <c r="G35" i="15"/>
  <c r="E37" i="15"/>
  <c r="J43" i="15"/>
  <c r="K37" i="18"/>
  <c r="K39" i="18"/>
  <c r="J38" i="18"/>
  <c r="E42" i="18"/>
  <c r="G39" i="19"/>
  <c r="F43" i="20"/>
  <c r="E44" i="20"/>
  <c r="J39" i="21"/>
  <c r="G39" i="21"/>
  <c r="I43" i="21"/>
  <c r="F41" i="21"/>
  <c r="K43" i="21"/>
  <c r="H36" i="21"/>
  <c r="K43" i="22"/>
  <c r="G44" i="22"/>
  <c r="E43" i="22"/>
  <c r="K36" i="22"/>
  <c r="H43" i="22"/>
  <c r="J41" i="22"/>
  <c r="I35" i="22"/>
  <c r="I38" i="23"/>
  <c r="K39" i="23"/>
  <c r="G36" i="23"/>
  <c r="AC42" i="8"/>
  <c r="AC36" i="13"/>
  <c r="W37" i="13"/>
  <c r="X35" i="13"/>
  <c r="AE38" i="13"/>
  <c r="AF36" i="13"/>
  <c r="Y35" i="13"/>
  <c r="T38" i="13"/>
  <c r="AG36" i="13"/>
  <c r="AB37" i="13"/>
  <c r="AH37" i="13"/>
  <c r="AI35" i="13"/>
  <c r="O38" i="13"/>
  <c r="K35" i="13"/>
  <c r="K42" i="13"/>
  <c r="AI41" i="13"/>
  <c r="V41" i="13"/>
  <c r="O42" i="13"/>
  <c r="AN40" i="13"/>
  <c r="AP44" i="13"/>
  <c r="AL41" i="13"/>
  <c r="AE42" i="13"/>
  <c r="AR43" i="13"/>
  <c r="AM41" i="13"/>
  <c r="Y43" i="13"/>
  <c r="L40" i="13"/>
  <c r="AO40" i="13"/>
  <c r="AQ44" i="13"/>
  <c r="S43" i="13"/>
  <c r="T41" i="13"/>
  <c r="AH44" i="13"/>
  <c r="AA43" i="13"/>
  <c r="AB41" i="13"/>
  <c r="N43" i="13"/>
  <c r="AM44" i="13"/>
  <c r="AB40" i="5"/>
  <c r="AI40" i="5"/>
  <c r="N42" i="5"/>
  <c r="O43" i="5"/>
  <c r="P39" i="5"/>
  <c r="R41" i="5"/>
  <c r="AC40" i="5"/>
  <c r="W42" i="5"/>
  <c r="X43" i="5"/>
  <c r="Y39" i="5"/>
  <c r="T41" i="5"/>
  <c r="AJ44" i="5"/>
  <c r="AK40" i="5"/>
  <c r="AE42" i="5"/>
  <c r="AF43" i="5"/>
  <c r="AG41" i="5"/>
  <c r="AN40" i="5"/>
  <c r="AO43" i="5"/>
  <c r="AP40" i="5"/>
  <c r="AB37" i="16"/>
  <c r="AB38" i="16"/>
  <c r="W41" i="17"/>
  <c r="Y43" i="17"/>
  <c r="AR41" i="19"/>
  <c r="S44" i="19"/>
  <c r="Y44" i="19"/>
  <c r="AF39" i="20"/>
  <c r="Z44" i="20"/>
  <c r="W38" i="21"/>
  <c r="AI37" i="21"/>
  <c r="AL37" i="22"/>
  <c r="AL41" i="22"/>
  <c r="T40" i="22"/>
  <c r="R41" i="23"/>
  <c r="R40" i="23"/>
  <c r="AF36" i="5"/>
  <c r="M40" i="14"/>
  <c r="AB44" i="14"/>
  <c r="AB35" i="14"/>
  <c r="AS39" i="21"/>
  <c r="AD40" i="23"/>
  <c r="S37" i="2"/>
  <c r="AG39" i="2"/>
  <c r="S43" i="4"/>
  <c r="S44" i="4"/>
  <c r="O37" i="4"/>
  <c r="U38" i="4"/>
  <c r="U40" i="4"/>
  <c r="W35" i="7"/>
  <c r="R36" i="7"/>
  <c r="X36" i="9"/>
  <c r="R38" i="12"/>
  <c r="AD35" i="16"/>
  <c r="V40" i="12"/>
  <c r="Z39" i="9"/>
  <c r="AQ41" i="12"/>
  <c r="AK44" i="17"/>
  <c r="AQ35" i="9"/>
  <c r="AK41" i="9"/>
  <c r="X39" i="9"/>
  <c r="X36" i="17"/>
  <c r="AK38" i="17"/>
  <c r="R37" i="5"/>
  <c r="AD38" i="16"/>
  <c r="X41" i="10"/>
  <c r="AP37" i="16"/>
  <c r="T40" i="7"/>
  <c r="O42" i="18"/>
  <c r="Z35" i="7"/>
  <c r="AP36" i="9"/>
  <c r="D36" i="6"/>
  <c r="P36" i="6"/>
  <c r="AR36" i="5"/>
  <c r="Y38" i="7"/>
  <c r="P35" i="19"/>
  <c r="AF39" i="19"/>
  <c r="AB41" i="20"/>
  <c r="O35" i="18"/>
  <c r="P36" i="19"/>
  <c r="U37" i="2"/>
  <c r="Z39" i="7"/>
  <c r="P42" i="9"/>
  <c r="U36" i="9"/>
  <c r="Q36" i="12"/>
  <c r="D37" i="6"/>
  <c r="AI40" i="9"/>
  <c r="S42" i="17"/>
  <c r="U38" i="2"/>
  <c r="AK38" i="9"/>
  <c r="AB40" i="20"/>
  <c r="AN35" i="23"/>
  <c r="AN40" i="23"/>
  <c r="Z40" i="7"/>
  <c r="N37" i="18"/>
  <c r="AH37" i="5"/>
  <c r="X36" i="23"/>
  <c r="L36" i="19"/>
  <c r="O40" i="8"/>
  <c r="AF36" i="9"/>
  <c r="P37" i="18"/>
  <c r="AG35" i="20"/>
  <c r="U36" i="22"/>
  <c r="U42" i="22"/>
  <c r="F38" i="15"/>
  <c r="G39" i="8"/>
  <c r="J38" i="7"/>
  <c r="H41" i="9"/>
  <c r="E35" i="8"/>
  <c r="G39" i="15"/>
  <c r="F41" i="12"/>
  <c r="I38" i="12"/>
  <c r="G44" i="18"/>
  <c r="I42" i="23"/>
  <c r="E38" i="10"/>
  <c r="I38" i="13"/>
  <c r="F42" i="17"/>
  <c r="F35" i="17"/>
  <c r="J41" i="17"/>
  <c r="K39" i="15"/>
  <c r="K37" i="17"/>
  <c r="G42" i="20"/>
  <c r="G37" i="18"/>
  <c r="J44" i="18"/>
  <c r="I39" i="7"/>
  <c r="G43" i="7"/>
  <c r="F39" i="7"/>
  <c r="G35" i="6"/>
  <c r="K36" i="5"/>
  <c r="J41" i="5"/>
  <c r="J38" i="9"/>
  <c r="G40" i="9"/>
  <c r="E36" i="9"/>
  <c r="E40" i="9"/>
  <c r="H36" i="9"/>
  <c r="F41" i="13"/>
  <c r="J40" i="10"/>
  <c r="E41" i="8"/>
  <c r="E37" i="16"/>
  <c r="H40" i="16"/>
  <c r="K41" i="16"/>
  <c r="I44" i="16"/>
  <c r="H42" i="18"/>
  <c r="I38" i="18"/>
  <c r="F43" i="18"/>
  <c r="G37" i="19"/>
  <c r="K41" i="19"/>
  <c r="H42" i="19"/>
  <c r="E42" i="19"/>
  <c r="F43" i="22"/>
  <c r="J36" i="20"/>
  <c r="H41" i="2"/>
  <c r="K39" i="2"/>
  <c r="J41" i="2"/>
  <c r="J35" i="2"/>
  <c r="G42" i="2"/>
  <c r="E41" i="2"/>
  <c r="G37" i="2"/>
  <c r="H40" i="4"/>
  <c r="J35" i="4"/>
  <c r="F42" i="4"/>
  <c r="H38" i="4"/>
  <c r="J39" i="4"/>
  <c r="I36" i="11"/>
  <c r="G35" i="11"/>
  <c r="I41" i="11"/>
  <c r="K41" i="5"/>
  <c r="I35" i="6"/>
  <c r="H38" i="11"/>
  <c r="G43" i="6"/>
  <c r="H39" i="6"/>
  <c r="F36" i="7"/>
  <c r="F36" i="6"/>
  <c r="K36" i="8"/>
  <c r="K44" i="9"/>
  <c r="F40" i="10"/>
  <c r="K42" i="12"/>
  <c r="I43" i="12"/>
  <c r="F35" i="12"/>
  <c r="G37" i="9"/>
  <c r="E41" i="12"/>
  <c r="H38" i="12"/>
  <c r="K39" i="8"/>
  <c r="F35" i="8"/>
  <c r="H41" i="12"/>
  <c r="E40" i="13"/>
  <c r="F37" i="13"/>
  <c r="I41" i="13"/>
  <c r="H43" i="13"/>
  <c r="F36" i="10"/>
  <c r="I40" i="9"/>
  <c r="J44" i="14"/>
  <c r="K38" i="14"/>
  <c r="H43" i="14"/>
  <c r="H38" i="14"/>
  <c r="I42" i="14"/>
  <c r="J37" i="14"/>
  <c r="G42" i="14"/>
  <c r="K39" i="14"/>
  <c r="I40" i="15"/>
  <c r="E40" i="15"/>
  <c r="G37" i="15"/>
  <c r="K35" i="15"/>
  <c r="J39" i="15"/>
  <c r="E41" i="16"/>
  <c r="J35" i="17"/>
  <c r="G43" i="17"/>
  <c r="K40" i="18"/>
  <c r="E44" i="18"/>
  <c r="J43" i="19"/>
  <c r="G41" i="19"/>
  <c r="F44" i="20"/>
  <c r="I42" i="20"/>
  <c r="G36" i="20"/>
  <c r="J40" i="21"/>
  <c r="G40" i="21"/>
  <c r="F42" i="21"/>
  <c r="G36" i="21"/>
  <c r="E35" i="21"/>
  <c r="K44" i="21"/>
  <c r="H37" i="21"/>
  <c r="K44" i="22"/>
  <c r="E44" i="22"/>
  <c r="K37" i="22"/>
  <c r="H44" i="22"/>
  <c r="J42" i="22"/>
  <c r="I36" i="22"/>
  <c r="K40" i="23"/>
  <c r="G37" i="23"/>
  <c r="AD37" i="13"/>
  <c r="W35" i="13"/>
  <c r="X37" i="13"/>
  <c r="AL38" i="13"/>
  <c r="AE36" i="13"/>
  <c r="S38" i="13"/>
  <c r="AA37" i="13"/>
  <c r="AB35" i="13"/>
  <c r="AH35" i="13"/>
  <c r="M37" i="13"/>
  <c r="Q37" i="13"/>
  <c r="K36" i="13"/>
  <c r="K41" i="13"/>
  <c r="AC41" i="13"/>
  <c r="P41" i="13"/>
  <c r="AK40" i="13"/>
  <c r="AN42" i="13"/>
  <c r="AL44" i="13"/>
  <c r="AE44" i="13"/>
  <c r="AR44" i="13"/>
  <c r="L43" i="13"/>
  <c r="AO42" i="13"/>
  <c r="AR40" i="13"/>
  <c r="Z44" i="13"/>
  <c r="S40" i="13"/>
  <c r="T44" i="13"/>
  <c r="AA44" i="13"/>
  <c r="AB44" i="13"/>
  <c r="L44" i="5"/>
  <c r="U43" i="5"/>
  <c r="N40" i="5"/>
  <c r="O41" i="5"/>
  <c r="Q42" i="5"/>
  <c r="R39" i="5"/>
  <c r="V44" i="5"/>
  <c r="W40" i="5"/>
  <c r="X41" i="5"/>
  <c r="Z43" i="5"/>
  <c r="T39" i="5"/>
  <c r="AJ42" i="5"/>
  <c r="AD44" i="5"/>
  <c r="AE40" i="5"/>
  <c r="AF41" i="5"/>
  <c r="AH43" i="5"/>
  <c r="AS40" i="5"/>
  <c r="AM44" i="5"/>
  <c r="AN44" i="5"/>
  <c r="AO41" i="5"/>
  <c r="AA43" i="5"/>
  <c r="AQ43" i="5"/>
  <c r="AB39" i="16"/>
  <c r="Y37" i="17"/>
  <c r="Y40" i="17"/>
  <c r="AR37" i="19"/>
  <c r="AR44" i="19"/>
  <c r="S37" i="19"/>
  <c r="Y35" i="19"/>
  <c r="AF38" i="20"/>
  <c r="AF37" i="20"/>
  <c r="Z36" i="20"/>
  <c r="Z37" i="20"/>
  <c r="W35" i="21"/>
  <c r="AI41" i="21"/>
  <c r="AI36" i="21"/>
  <c r="AL39" i="22"/>
  <c r="AL36" i="22"/>
  <c r="T41" i="22"/>
  <c r="R44" i="23"/>
  <c r="AR36" i="23"/>
  <c r="AR40" i="23"/>
  <c r="M42" i="14"/>
  <c r="M36" i="14"/>
  <c r="AB37" i="14"/>
  <c r="AB43" i="14"/>
  <c r="AD43" i="23"/>
  <c r="D36" i="2"/>
  <c r="S41" i="2"/>
  <c r="S42" i="2"/>
  <c r="AG43" i="2"/>
  <c r="O39" i="4"/>
  <c r="O41" i="4"/>
  <c r="U37" i="4"/>
  <c r="Z36" i="7"/>
  <c r="R43" i="7"/>
  <c r="X35" i="9"/>
  <c r="Q38" i="16"/>
  <c r="AO41" i="19"/>
  <c r="U40" i="9"/>
  <c r="AF41" i="9"/>
  <c r="P39" i="9"/>
  <c r="AJ41" i="18"/>
  <c r="X43" i="17"/>
  <c r="D41" i="19"/>
  <c r="AK43" i="17"/>
  <c r="W39" i="19"/>
  <c r="Q36" i="16"/>
  <c r="X41" i="16"/>
  <c r="AC37" i="16"/>
  <c r="Z42" i="7"/>
  <c r="U38" i="5"/>
  <c r="P41" i="18"/>
  <c r="AG38" i="5"/>
  <c r="Q39" i="12"/>
  <c r="AK41" i="7"/>
  <c r="U36" i="5"/>
  <c r="AI36" i="9"/>
  <c r="P35" i="6"/>
  <c r="AE42" i="19"/>
  <c r="X41" i="9"/>
  <c r="W38" i="5"/>
  <c r="AR37" i="5"/>
  <c r="P37" i="19"/>
  <c r="AF42" i="19"/>
  <c r="AI35" i="5"/>
  <c r="AF41" i="15"/>
  <c r="AQ44" i="12"/>
  <c r="AQ44" i="9"/>
  <c r="U44" i="2"/>
  <c r="V38" i="12"/>
  <c r="AF40" i="15"/>
  <c r="AI42" i="9"/>
  <c r="U42" i="9"/>
  <c r="AN36" i="23"/>
  <c r="AI39" i="14"/>
  <c r="U44" i="9"/>
  <c r="AN37" i="23"/>
  <c r="AN42" i="7"/>
  <c r="L38" i="19"/>
  <c r="AS36" i="18"/>
  <c r="T35" i="19"/>
  <c r="M39" i="10"/>
  <c r="AB43" i="18"/>
  <c r="AF42" i="23"/>
  <c r="AL38" i="20"/>
  <c r="L35" i="18"/>
  <c r="N43" i="22"/>
  <c r="R39" i="9"/>
  <c r="AK40" i="18"/>
  <c r="U39" i="22"/>
  <c r="G40" i="8"/>
  <c r="H42" i="10"/>
  <c r="H43" i="9"/>
  <c r="G39" i="18"/>
  <c r="I43" i="23"/>
  <c r="H37" i="16"/>
  <c r="F43" i="17"/>
  <c r="F36" i="17"/>
  <c r="J42" i="17"/>
  <c r="K41" i="15"/>
  <c r="K39" i="20"/>
  <c r="G44" i="20"/>
  <c r="J39" i="18"/>
  <c r="I40" i="7"/>
  <c r="H44" i="7"/>
  <c r="F40" i="7"/>
  <c r="I41" i="6"/>
  <c r="G36" i="6"/>
  <c r="K37" i="5"/>
  <c r="J40" i="5"/>
  <c r="G35" i="5"/>
  <c r="J35" i="9"/>
  <c r="G44" i="9"/>
  <c r="E37" i="9"/>
  <c r="E39" i="9"/>
  <c r="F42" i="13"/>
  <c r="J39" i="10"/>
  <c r="K35" i="10"/>
  <c r="H35" i="8"/>
  <c r="K35" i="16"/>
  <c r="H39" i="16"/>
  <c r="K42" i="16"/>
  <c r="H44" i="18"/>
  <c r="E36" i="18"/>
  <c r="I44" i="17"/>
  <c r="H36" i="18"/>
  <c r="G36" i="19"/>
  <c r="K40" i="19"/>
  <c r="H43" i="19"/>
  <c r="E44" i="19"/>
  <c r="K35" i="19"/>
  <c r="H35" i="19"/>
  <c r="H43" i="21"/>
  <c r="J37" i="20"/>
  <c r="K35" i="2"/>
  <c r="H42" i="2"/>
  <c r="K40" i="2"/>
  <c r="J36" i="2"/>
  <c r="H36" i="2"/>
  <c r="E42" i="2"/>
  <c r="G38" i="2"/>
  <c r="H41" i="4"/>
  <c r="G43" i="4"/>
  <c r="F41" i="4"/>
  <c r="G36" i="4"/>
  <c r="J40" i="4"/>
  <c r="F36" i="4"/>
  <c r="I42" i="4"/>
  <c r="G39" i="11"/>
  <c r="F42" i="11"/>
  <c r="G36" i="11"/>
  <c r="I42" i="11"/>
  <c r="K44" i="5"/>
  <c r="G44" i="6"/>
  <c r="H40" i="11"/>
  <c r="K35" i="11"/>
  <c r="H35" i="5"/>
  <c r="K39" i="11"/>
  <c r="F37" i="6"/>
  <c r="K40" i="9"/>
  <c r="F41" i="10"/>
  <c r="K43" i="12"/>
  <c r="F36" i="12"/>
  <c r="I43" i="8"/>
  <c r="G38" i="9"/>
  <c r="E42" i="12"/>
  <c r="K40" i="8"/>
  <c r="F42" i="9"/>
  <c r="I36" i="9"/>
  <c r="I42" i="10"/>
  <c r="H42" i="12"/>
  <c r="E41" i="13"/>
  <c r="F38" i="13"/>
  <c r="I42" i="13"/>
  <c r="H44" i="13"/>
  <c r="F35" i="10"/>
  <c r="F40" i="8"/>
  <c r="I41" i="9"/>
  <c r="E38" i="14"/>
  <c r="J43" i="14"/>
  <c r="H39" i="14"/>
  <c r="I43" i="14"/>
  <c r="J38" i="14"/>
  <c r="G43" i="14"/>
  <c r="K40" i="14"/>
  <c r="I41" i="15"/>
  <c r="F43" i="15"/>
  <c r="E41" i="15"/>
  <c r="H42" i="15"/>
  <c r="J44" i="15"/>
  <c r="J42" i="16"/>
  <c r="J36" i="17"/>
  <c r="G44" i="17"/>
  <c r="K38" i="18"/>
  <c r="K42" i="18"/>
  <c r="J40" i="19"/>
  <c r="G42" i="19"/>
  <c r="I41" i="20"/>
  <c r="J39" i="20"/>
  <c r="G37" i="20"/>
  <c r="J41" i="21"/>
  <c r="G41" i="21"/>
  <c r="I37" i="21"/>
  <c r="F43" i="21"/>
  <c r="G37" i="21"/>
  <c r="E37" i="21"/>
  <c r="F37" i="21"/>
  <c r="E41" i="21"/>
  <c r="H38" i="21"/>
  <c r="K39" i="22"/>
  <c r="K38" i="22"/>
  <c r="I39" i="22"/>
  <c r="J43" i="22"/>
  <c r="I37" i="22"/>
  <c r="K41" i="23"/>
  <c r="G38" i="23"/>
  <c r="Z41" i="8"/>
  <c r="AK37" i="13"/>
  <c r="AD35" i="13"/>
  <c r="X38" i="13"/>
  <c r="AL36" i="13"/>
  <c r="R38" i="13"/>
  <c r="S36" i="13"/>
  <c r="T36" i="13"/>
  <c r="Z37" i="13"/>
  <c r="AA35" i="13"/>
  <c r="P36" i="13"/>
  <c r="L37" i="13"/>
  <c r="K40" i="13"/>
  <c r="AJ42" i="13"/>
  <c r="V42" i="13"/>
  <c r="P44" i="13"/>
  <c r="AD41" i="13"/>
  <c r="AN44" i="13"/>
  <c r="AQ41" i="13"/>
  <c r="AF41" i="13"/>
  <c r="Q41" i="13"/>
  <c r="AM42" i="13"/>
  <c r="R44" i="13"/>
  <c r="L41" i="13"/>
  <c r="AO44" i="13"/>
  <c r="AG44" i="13"/>
  <c r="Z42" i="13"/>
  <c r="S44" i="13"/>
  <c r="M40" i="13"/>
  <c r="AH42" i="13"/>
  <c r="AA40" i="13"/>
  <c r="N44" i="13"/>
  <c r="L43" i="5"/>
  <c r="S40" i="5"/>
  <c r="U39" i="5"/>
  <c r="N43" i="5"/>
  <c r="O39" i="5"/>
  <c r="Q40" i="5"/>
  <c r="R44" i="5"/>
  <c r="V42" i="5"/>
  <c r="W43" i="5"/>
  <c r="X39" i="5"/>
  <c r="Z41" i="5"/>
  <c r="T44" i="5"/>
  <c r="AJ40" i="5"/>
  <c r="AD42" i="5"/>
  <c r="AE43" i="5"/>
  <c r="AH41" i="5"/>
  <c r="AS42" i="5"/>
  <c r="AM42" i="5"/>
  <c r="AN43" i="5"/>
  <c r="AA41" i="5"/>
  <c r="AQ41" i="5"/>
  <c r="AP41" i="8"/>
  <c r="AB41" i="16"/>
  <c r="W39" i="17"/>
  <c r="Y36" i="17"/>
  <c r="S40" i="19"/>
  <c r="Y37" i="19"/>
  <c r="Y41" i="19"/>
  <c r="AF40" i="20"/>
  <c r="Z35" i="20"/>
  <c r="W40" i="21"/>
  <c r="AI43" i="21"/>
  <c r="AI42" i="21"/>
  <c r="AL40" i="22"/>
  <c r="AL44" i="22"/>
  <c r="T42" i="22"/>
  <c r="AR35" i="23"/>
  <c r="AR42" i="23"/>
  <c r="V37" i="23"/>
  <c r="M38" i="14"/>
  <c r="AB42" i="14"/>
  <c r="AS41" i="21"/>
  <c r="D38" i="2"/>
  <c r="S36" i="2"/>
  <c r="S39" i="2"/>
  <c r="S39" i="4"/>
  <c r="O44" i="4"/>
  <c r="U44" i="4"/>
  <c r="U42" i="4"/>
  <c r="AQ36" i="12"/>
  <c r="AD39" i="16"/>
  <c r="AC41" i="10"/>
  <c r="AK41" i="17"/>
  <c r="AO39" i="19"/>
  <c r="AF42" i="9"/>
  <c r="AN35" i="9"/>
  <c r="X38" i="16"/>
  <c r="P41" i="9"/>
  <c r="R42" i="7"/>
  <c r="X37" i="9"/>
  <c r="AQ43" i="7"/>
  <c r="AQ41" i="9"/>
  <c r="AN41" i="9"/>
  <c r="X40" i="17"/>
  <c r="D40" i="19"/>
  <c r="W37" i="19"/>
  <c r="X35" i="16"/>
  <c r="Q37" i="16"/>
  <c r="P41" i="7"/>
  <c r="AE38" i="7"/>
  <c r="AH35" i="5"/>
  <c r="AI37" i="5"/>
  <c r="AR38" i="5"/>
  <c r="AI39" i="9"/>
  <c r="AE39" i="19"/>
  <c r="Z37" i="7"/>
  <c r="P40" i="10"/>
  <c r="AF36" i="19"/>
  <c r="AM36" i="5"/>
  <c r="O40" i="18"/>
  <c r="AI37" i="9"/>
  <c r="AQ35" i="10"/>
  <c r="P42" i="19"/>
  <c r="Q42" i="12"/>
  <c r="U43" i="9"/>
  <c r="AF36" i="6"/>
  <c r="Q38" i="12"/>
  <c r="AQ43" i="10"/>
  <c r="V43" i="12"/>
  <c r="AQ42" i="10"/>
  <c r="AI36" i="14"/>
  <c r="AN39" i="23"/>
  <c r="AI42" i="14"/>
  <c r="AI43" i="14"/>
  <c r="AQ43" i="19"/>
  <c r="O38" i="18"/>
  <c r="Q40" i="12"/>
  <c r="AM36" i="6"/>
  <c r="X37" i="23"/>
  <c r="AR40" i="22"/>
  <c r="R40" i="9"/>
  <c r="AF35" i="9"/>
  <c r="AK41" i="18"/>
  <c r="U37" i="22"/>
  <c r="J43" i="8"/>
  <c r="G41" i="8"/>
  <c r="H43" i="10"/>
  <c r="H42" i="9"/>
  <c r="G38" i="8"/>
  <c r="G40" i="18"/>
  <c r="K40" i="4"/>
  <c r="I44" i="23"/>
  <c r="K35" i="9"/>
  <c r="H38" i="16"/>
  <c r="F44" i="17"/>
  <c r="J43" i="17"/>
  <c r="K42" i="15"/>
  <c r="K36" i="20"/>
  <c r="H42" i="20"/>
  <c r="F43" i="19"/>
  <c r="J41" i="18"/>
  <c r="K35" i="23"/>
  <c r="K38" i="7"/>
  <c r="I41" i="7"/>
  <c r="H38" i="7"/>
  <c r="H43" i="7"/>
  <c r="E43" i="7"/>
  <c r="H36" i="6"/>
  <c r="G37" i="6"/>
  <c r="K38" i="5"/>
  <c r="G39" i="5"/>
  <c r="G39" i="9"/>
  <c r="J43" i="9"/>
  <c r="E41" i="9"/>
  <c r="H37" i="9"/>
  <c r="F43" i="13"/>
  <c r="J41" i="10"/>
  <c r="K36" i="10"/>
  <c r="H36" i="8"/>
  <c r="H41" i="16"/>
  <c r="K44" i="16"/>
  <c r="G44" i="16"/>
  <c r="H39" i="18"/>
  <c r="E37" i="18"/>
  <c r="H37" i="18"/>
  <c r="I44" i="18"/>
  <c r="K42" i="19"/>
  <c r="H44" i="19"/>
  <c r="I42" i="19"/>
  <c r="E39" i="19"/>
  <c r="K37" i="19"/>
  <c r="H36" i="19"/>
  <c r="H44" i="21"/>
  <c r="K36" i="2"/>
  <c r="H43" i="2"/>
  <c r="F42" i="2"/>
  <c r="K41" i="2"/>
  <c r="J37" i="2"/>
  <c r="H37" i="2"/>
  <c r="E43" i="2"/>
  <c r="K35" i="4"/>
  <c r="J38" i="4"/>
  <c r="G42" i="4"/>
  <c r="F44" i="4"/>
  <c r="J41" i="4"/>
  <c r="F37" i="4"/>
  <c r="J36" i="11"/>
  <c r="G40" i="11"/>
  <c r="I38" i="11"/>
  <c r="F43" i="11"/>
  <c r="G37" i="11"/>
  <c r="I43" i="11"/>
  <c r="K39" i="5"/>
  <c r="F40" i="6"/>
  <c r="I36" i="6"/>
  <c r="E42" i="11"/>
  <c r="H35" i="11"/>
  <c r="H41" i="11"/>
  <c r="H36" i="5"/>
  <c r="K40" i="7"/>
  <c r="F35" i="7"/>
  <c r="K40" i="11"/>
  <c r="H41" i="8"/>
  <c r="K35" i="8"/>
  <c r="K41" i="9"/>
  <c r="G35" i="12"/>
  <c r="J42" i="12"/>
  <c r="K44" i="12"/>
  <c r="F37" i="12"/>
  <c r="I44" i="8"/>
  <c r="G44" i="10"/>
  <c r="J38" i="10"/>
  <c r="E43" i="12"/>
  <c r="F36" i="8"/>
  <c r="I35" i="9"/>
  <c r="I43" i="10"/>
  <c r="E42" i="13"/>
  <c r="J40" i="13"/>
  <c r="I43" i="13"/>
  <c r="K42" i="10"/>
  <c r="F37" i="10"/>
  <c r="F41" i="8"/>
  <c r="G38" i="10"/>
  <c r="J39" i="14"/>
  <c r="H40" i="14"/>
  <c r="I44" i="14"/>
  <c r="F44" i="14"/>
  <c r="K41" i="14"/>
  <c r="F40" i="15"/>
  <c r="E43" i="15"/>
  <c r="G38" i="15"/>
  <c r="J40" i="15"/>
  <c r="J38" i="17"/>
  <c r="K43" i="18"/>
  <c r="J35" i="18"/>
  <c r="E38" i="19"/>
  <c r="J39" i="19"/>
  <c r="J36" i="19"/>
  <c r="G43" i="19"/>
  <c r="I37" i="20"/>
  <c r="I43" i="20"/>
  <c r="J40" i="20"/>
  <c r="G38" i="20"/>
  <c r="J42" i="21"/>
  <c r="J35" i="21"/>
  <c r="I44" i="21"/>
  <c r="I36" i="21"/>
  <c r="F44" i="21"/>
  <c r="E38" i="21"/>
  <c r="E42" i="21"/>
  <c r="K40" i="22"/>
  <c r="G39" i="22"/>
  <c r="G35" i="22"/>
  <c r="I40" i="22"/>
  <c r="J44" i="22"/>
  <c r="I38" i="22"/>
  <c r="J35" i="23"/>
  <c r="K42" i="23"/>
  <c r="V37" i="13"/>
  <c r="AK35" i="13"/>
  <c r="W38" i="13"/>
  <c r="X36" i="13"/>
  <c r="Y38" i="13"/>
  <c r="R36" i="13"/>
  <c r="AG37" i="13"/>
  <c r="Z35" i="13"/>
  <c r="AI38" i="13"/>
  <c r="AJ36" i="13"/>
  <c r="O36" i="13"/>
  <c r="P37" i="13"/>
  <c r="Q35" i="13"/>
  <c r="K37" i="13"/>
  <c r="L36" i="13"/>
  <c r="AI42" i="13"/>
  <c r="AJ40" i="13"/>
  <c r="AC42" i="13"/>
  <c r="O40" i="13"/>
  <c r="P43" i="13"/>
  <c r="AK41" i="13"/>
  <c r="X41" i="13"/>
  <c r="AQ43" i="13"/>
  <c r="AL42" i="13"/>
  <c r="AF44" i="13"/>
  <c r="Q44" i="13"/>
  <c r="Y41" i="13"/>
  <c r="R42" i="13"/>
  <c r="L39" i="13"/>
  <c r="AG41" i="13"/>
  <c r="Z40" i="13"/>
  <c r="S41" i="13"/>
  <c r="M43" i="13"/>
  <c r="AH40" i="13"/>
  <c r="AA41" i="13"/>
  <c r="U43" i="13"/>
  <c r="L42" i="5"/>
  <c r="AB43" i="5"/>
  <c r="AR41" i="5"/>
  <c r="M41" i="5"/>
  <c r="U40" i="5"/>
  <c r="N41" i="5"/>
  <c r="P44" i="5"/>
  <c r="Q41" i="5"/>
  <c r="R42" i="5"/>
  <c r="AC41" i="5"/>
  <c r="V40" i="5"/>
  <c r="W41" i="5"/>
  <c r="Y40" i="5"/>
  <c r="T42" i="5"/>
  <c r="AK41" i="5"/>
  <c r="AD40" i="5"/>
  <c r="AE41" i="5"/>
  <c r="AG40" i="5"/>
  <c r="AL44" i="5"/>
  <c r="AM40" i="5"/>
  <c r="AN41" i="5"/>
  <c r="AP43" i="5"/>
  <c r="L38" i="6"/>
  <c r="AB42" i="16"/>
  <c r="W37" i="17"/>
  <c r="W36" i="17"/>
  <c r="Y39" i="17"/>
  <c r="Y44" i="17"/>
  <c r="AR43" i="19"/>
  <c r="AR42" i="19"/>
  <c r="S43" i="19"/>
  <c r="Y40" i="19"/>
  <c r="Z38" i="20"/>
  <c r="Z43" i="20"/>
  <c r="W41" i="21"/>
  <c r="AI39" i="21"/>
  <c r="AI44" i="21"/>
  <c r="AL42" i="22"/>
  <c r="T43" i="22"/>
  <c r="R36" i="23"/>
  <c r="AR39" i="23"/>
  <c r="AR41" i="23"/>
  <c r="V40" i="23"/>
  <c r="AF35" i="5"/>
  <c r="M43" i="14"/>
  <c r="M41" i="14"/>
  <c r="AS38" i="21"/>
  <c r="AD35" i="23"/>
  <c r="D35" i="2"/>
  <c r="S44" i="2"/>
  <c r="AG42" i="2"/>
  <c r="S35" i="4"/>
  <c r="O36" i="4"/>
  <c r="O38" i="4"/>
  <c r="AR42" i="7"/>
  <c r="AQ37" i="12"/>
  <c r="AQ36" i="9"/>
  <c r="AF41" i="7"/>
  <c r="AQ42" i="7"/>
  <c r="R41" i="12"/>
  <c r="AQ39" i="9"/>
  <c r="AN40" i="9"/>
  <c r="D42" i="19"/>
  <c r="AK39" i="17"/>
  <c r="W41" i="19"/>
  <c r="Q44" i="16"/>
  <c r="X42" i="16"/>
  <c r="O39" i="18"/>
  <c r="M36" i="10"/>
  <c r="S36" i="5"/>
  <c r="AQ38" i="5"/>
  <c r="AM35" i="5"/>
  <c r="AE40" i="19"/>
  <c r="AE43" i="19"/>
  <c r="P40" i="19"/>
  <c r="U41" i="2"/>
  <c r="AO36" i="19"/>
  <c r="AQ36" i="5"/>
  <c r="V41" i="12"/>
  <c r="AQ36" i="10"/>
  <c r="T44" i="17"/>
  <c r="V35" i="12"/>
  <c r="AK36" i="9"/>
  <c r="U40" i="2"/>
  <c r="AI35" i="14"/>
  <c r="AN42" i="23"/>
  <c r="U35" i="9"/>
  <c r="AI38" i="5"/>
  <c r="S36" i="17"/>
  <c r="AM41" i="15"/>
  <c r="Q42" i="16"/>
  <c r="AN35" i="6"/>
  <c r="AQ44" i="17"/>
  <c r="AO44" i="19"/>
  <c r="AJ39" i="18"/>
  <c r="M43" i="10"/>
  <c r="AN36" i="6"/>
  <c r="AF35" i="19"/>
  <c r="AF38" i="23"/>
  <c r="O44" i="18"/>
  <c r="O36" i="8"/>
  <c r="AR35" i="22"/>
  <c r="X39" i="7"/>
  <c r="AC35" i="16"/>
  <c r="AN36" i="19"/>
  <c r="R37" i="9"/>
  <c r="R43" i="9"/>
  <c r="AK43" i="18"/>
  <c r="F35" i="15"/>
  <c r="G42" i="8"/>
  <c r="J35" i="7"/>
  <c r="H39" i="9"/>
  <c r="G40" i="15"/>
  <c r="G37" i="8"/>
  <c r="K39" i="4"/>
  <c r="I39" i="23"/>
  <c r="G39" i="23"/>
  <c r="E36" i="10"/>
  <c r="E35" i="2"/>
  <c r="J44" i="17"/>
  <c r="K43" i="15"/>
  <c r="K35" i="20"/>
  <c r="H43" i="20"/>
  <c r="G35" i="18"/>
  <c r="J42" i="18"/>
  <c r="F35" i="22"/>
  <c r="I35" i="7"/>
  <c r="H35" i="7"/>
  <c r="H39" i="7"/>
  <c r="H37" i="6"/>
  <c r="G38" i="6"/>
  <c r="H39" i="5"/>
  <c r="J39" i="5"/>
  <c r="G36" i="5"/>
  <c r="E42" i="6"/>
  <c r="J44" i="9"/>
  <c r="E42" i="9"/>
  <c r="H38" i="9"/>
  <c r="J42" i="10"/>
  <c r="K37" i="10"/>
  <c r="H37" i="8"/>
  <c r="E35" i="16"/>
  <c r="H42" i="16"/>
  <c r="G43" i="16"/>
  <c r="H40" i="18"/>
  <c r="E38" i="18"/>
  <c r="H36" i="17"/>
  <c r="I43" i="18"/>
  <c r="G38" i="19"/>
  <c r="K43" i="19"/>
  <c r="E40" i="19"/>
  <c r="K38" i="19"/>
  <c r="F44" i="22"/>
  <c r="H39" i="21"/>
  <c r="I42" i="2"/>
  <c r="K37" i="2"/>
  <c r="F43" i="2"/>
  <c r="G43" i="2"/>
  <c r="H38" i="2"/>
  <c r="E44" i="2"/>
  <c r="K36" i="4"/>
  <c r="J37" i="4"/>
  <c r="G44" i="4"/>
  <c r="F39" i="4"/>
  <c r="E41" i="4"/>
  <c r="G35" i="4"/>
  <c r="E35" i="4"/>
  <c r="J42" i="4"/>
  <c r="F38" i="4"/>
  <c r="G41" i="11"/>
  <c r="I35" i="11"/>
  <c r="F44" i="11"/>
  <c r="I44" i="11"/>
  <c r="F39" i="6"/>
  <c r="E43" i="11"/>
  <c r="H36" i="11"/>
  <c r="H42" i="11"/>
  <c r="K36" i="11"/>
  <c r="H42" i="6"/>
  <c r="K39" i="7"/>
  <c r="K41" i="11"/>
  <c r="H40" i="8"/>
  <c r="K42" i="9"/>
  <c r="G36" i="12"/>
  <c r="E35" i="12"/>
  <c r="J43" i="12"/>
  <c r="I44" i="12"/>
  <c r="G39" i="12"/>
  <c r="F38" i="12"/>
  <c r="G35" i="9"/>
  <c r="G43" i="10"/>
  <c r="E44" i="12"/>
  <c r="F38" i="8"/>
  <c r="I38" i="9"/>
  <c r="I44" i="10"/>
  <c r="G42" i="13"/>
  <c r="E35" i="13"/>
  <c r="J41" i="13"/>
  <c r="I44" i="13"/>
  <c r="K39" i="10"/>
  <c r="J40" i="14"/>
  <c r="E39" i="14"/>
  <c r="F39" i="14"/>
  <c r="F35" i="14"/>
  <c r="K42" i="14"/>
  <c r="I38" i="15"/>
  <c r="F39" i="15"/>
  <c r="E44" i="15"/>
  <c r="K37" i="15"/>
  <c r="H43" i="15"/>
  <c r="J41" i="15"/>
  <c r="E39" i="16"/>
  <c r="K44" i="18"/>
  <c r="E43" i="18"/>
  <c r="E35" i="19"/>
  <c r="J41" i="19"/>
  <c r="J37" i="19"/>
  <c r="F42" i="20"/>
  <c r="I44" i="20"/>
  <c r="J41" i="20"/>
  <c r="J43" i="21"/>
  <c r="J36" i="21"/>
  <c r="I39" i="21"/>
  <c r="I38" i="21"/>
  <c r="F39" i="21"/>
  <c r="E43" i="21"/>
  <c r="G40" i="22"/>
  <c r="G36" i="22"/>
  <c r="I41" i="22"/>
  <c r="J39" i="22"/>
  <c r="J36" i="23"/>
  <c r="J39" i="23"/>
  <c r="K43" i="23"/>
  <c r="AC37" i="13"/>
  <c r="V35" i="13"/>
  <c r="AD38" i="13"/>
  <c r="W36" i="13"/>
  <c r="AF35" i="13"/>
  <c r="Y36" i="13"/>
  <c r="T37" i="13"/>
  <c r="AG35" i="13"/>
  <c r="AH38" i="13"/>
  <c r="AI36" i="13"/>
  <c r="M38" i="13"/>
  <c r="Q38" i="13"/>
  <c r="AJ41" i="13"/>
  <c r="O43" i="13"/>
  <c r="P39" i="13"/>
  <c r="W40" i="13"/>
  <c r="AO41" i="13"/>
  <c r="AE40" i="13"/>
  <c r="AF42" i="13"/>
  <c r="Q39" i="13"/>
  <c r="Y44" i="13"/>
  <c r="R41" i="13"/>
  <c r="L44" i="13"/>
  <c r="AP41" i="13"/>
  <c r="Z41" i="13"/>
  <c r="T42" i="13"/>
  <c r="M42" i="13"/>
  <c r="AH43" i="13"/>
  <c r="L41" i="5"/>
  <c r="AB41" i="5"/>
  <c r="M40" i="5"/>
  <c r="AI41" i="5"/>
  <c r="U41" i="5"/>
  <c r="N39" i="5"/>
  <c r="P42" i="5"/>
  <c r="Q39" i="5"/>
  <c r="R40" i="5"/>
  <c r="AC43" i="5"/>
  <c r="W39" i="5"/>
  <c r="Y44" i="5"/>
  <c r="Z44" i="5"/>
  <c r="T40" i="5"/>
  <c r="AK43" i="5"/>
  <c r="AG44" i="5"/>
  <c r="AH44" i="5"/>
  <c r="AL42" i="5"/>
  <c r="AM43" i="5"/>
  <c r="AP41" i="5"/>
  <c r="AA44" i="5"/>
  <c r="AQ44" i="5"/>
  <c r="L37" i="6"/>
  <c r="K37" i="6"/>
  <c r="W43" i="17"/>
  <c r="Y35" i="17"/>
  <c r="Y38" i="17"/>
  <c r="AR36" i="19"/>
  <c r="S36" i="19"/>
  <c r="S42" i="19"/>
  <c r="Y43" i="19"/>
  <c r="AF43" i="20"/>
  <c r="Z39" i="20"/>
  <c r="W37" i="21"/>
  <c r="W43" i="21"/>
  <c r="AL43" i="22"/>
  <c r="T44" i="22"/>
  <c r="R39" i="23"/>
  <c r="AR38" i="23"/>
  <c r="V35" i="23"/>
  <c r="V43" i="23"/>
  <c r="AF38" i="5"/>
  <c r="M37" i="14"/>
  <c r="M44" i="14"/>
  <c r="AB36" i="14"/>
  <c r="AS36" i="21"/>
  <c r="AD38" i="23"/>
  <c r="AD42" i="23"/>
  <c r="D37" i="2"/>
  <c r="S35" i="2"/>
  <c r="AG37" i="2"/>
  <c r="S41" i="4"/>
  <c r="S38" i="4"/>
  <c r="O43" i="4"/>
  <c r="U36" i="4"/>
  <c r="D40" i="7"/>
  <c r="V42" i="12"/>
  <c r="T38" i="16"/>
  <c r="AC42" i="10"/>
  <c r="AO40" i="19"/>
  <c r="AP39" i="9"/>
  <c r="M41" i="10"/>
  <c r="AQ40" i="12"/>
  <c r="AQ44" i="7"/>
  <c r="R37" i="12"/>
  <c r="AJ40" i="18"/>
  <c r="W40" i="19"/>
  <c r="AD43" i="16"/>
  <c r="X44" i="16"/>
  <c r="X36" i="16"/>
  <c r="AA38" i="5"/>
  <c r="U41" i="9"/>
  <c r="S44" i="7"/>
  <c r="Q35" i="7"/>
  <c r="P37" i="10"/>
  <c r="AP41" i="9"/>
  <c r="O39" i="7"/>
  <c r="AI38" i="9"/>
  <c r="AM37" i="6"/>
  <c r="AK40" i="17"/>
  <c r="AB39" i="20"/>
  <c r="T38" i="7"/>
  <c r="W43" i="19"/>
  <c r="Z41" i="7"/>
  <c r="AF43" i="19"/>
  <c r="AB36" i="20"/>
  <c r="AR35" i="5"/>
  <c r="AE35" i="19"/>
  <c r="T41" i="17"/>
  <c r="U35" i="2"/>
  <c r="U37" i="9"/>
  <c r="Q44" i="12"/>
  <c r="AK44" i="9"/>
  <c r="AI44" i="14"/>
  <c r="AE35" i="5"/>
  <c r="Q35" i="12"/>
  <c r="AN41" i="19"/>
  <c r="AQ38" i="9"/>
  <c r="AE36" i="5"/>
  <c r="AP40" i="9"/>
  <c r="AB42" i="20"/>
  <c r="AK37" i="17"/>
  <c r="AQ41" i="10"/>
  <c r="S40" i="17"/>
  <c r="R36" i="12"/>
  <c r="X40" i="23"/>
  <c r="AN43" i="23"/>
  <c r="S38" i="5"/>
  <c r="AP42" i="9"/>
  <c r="AB35" i="22"/>
  <c r="AK35" i="18"/>
  <c r="L41" i="17"/>
  <c r="M37" i="10"/>
  <c r="R41" i="9"/>
  <c r="AK36" i="18"/>
  <c r="J42" i="8"/>
  <c r="G43" i="8"/>
  <c r="J36" i="7"/>
  <c r="H40" i="9"/>
  <c r="J36" i="15"/>
  <c r="G44" i="15"/>
  <c r="F39" i="12"/>
  <c r="I35" i="12"/>
  <c r="K41" i="4"/>
  <c r="I40" i="23"/>
  <c r="K36" i="9"/>
  <c r="E36" i="2"/>
  <c r="F38" i="17"/>
  <c r="J39" i="17"/>
  <c r="K38" i="17"/>
  <c r="K37" i="20"/>
  <c r="K40" i="20"/>
  <c r="G39" i="20"/>
  <c r="F44" i="19"/>
  <c r="G36" i="18"/>
  <c r="J43" i="18"/>
  <c r="K36" i="23"/>
  <c r="K35" i="7"/>
  <c r="J40" i="7"/>
  <c r="H37" i="7"/>
  <c r="H40" i="7"/>
  <c r="F43" i="7"/>
  <c r="E42" i="7"/>
  <c r="I39" i="6"/>
  <c r="H38" i="6"/>
  <c r="H40" i="5"/>
  <c r="G38" i="5"/>
  <c r="G40" i="5"/>
  <c r="E43" i="6"/>
  <c r="J39" i="9"/>
  <c r="E43" i="9"/>
  <c r="J43" i="10"/>
  <c r="K38" i="10"/>
  <c r="E36" i="16"/>
  <c r="H43" i="16"/>
  <c r="H41" i="18"/>
  <c r="I42" i="17"/>
  <c r="H37" i="17"/>
  <c r="F44" i="18"/>
  <c r="I39" i="18"/>
  <c r="K39" i="19"/>
  <c r="E41" i="19"/>
  <c r="H37" i="19"/>
  <c r="F39" i="22"/>
  <c r="H40" i="21"/>
  <c r="I43" i="2"/>
  <c r="K38" i="2"/>
  <c r="F44" i="2"/>
  <c r="J38" i="2"/>
  <c r="G44" i="2"/>
  <c r="E39" i="2"/>
  <c r="H42" i="4"/>
  <c r="J36" i="4"/>
  <c r="G41" i="4"/>
  <c r="H36" i="4"/>
  <c r="E40" i="4"/>
  <c r="E36" i="4"/>
  <c r="J43" i="4"/>
  <c r="I44" i="4"/>
  <c r="J37" i="11"/>
  <c r="G42" i="11"/>
  <c r="I39" i="11"/>
  <c r="F41" i="6"/>
  <c r="I37" i="6"/>
  <c r="E44" i="11"/>
  <c r="G42" i="6"/>
  <c r="H43" i="11"/>
  <c r="H41" i="6"/>
  <c r="K41" i="7"/>
  <c r="F37" i="7"/>
  <c r="H39" i="8"/>
  <c r="K37" i="8"/>
  <c r="K43" i="9"/>
  <c r="F42" i="10"/>
  <c r="G37" i="12"/>
  <c r="E36" i="12"/>
  <c r="J44" i="12"/>
  <c r="I39" i="12"/>
  <c r="G40" i="12"/>
  <c r="J35" i="10"/>
  <c r="E39" i="12"/>
  <c r="K43" i="8"/>
  <c r="F37" i="8"/>
  <c r="H43" i="12"/>
  <c r="J35" i="13"/>
  <c r="G43" i="13"/>
  <c r="E36" i="13"/>
  <c r="J42" i="13"/>
  <c r="K41" i="10"/>
  <c r="F38" i="10"/>
  <c r="G37" i="10"/>
  <c r="J41" i="14"/>
  <c r="K35" i="14"/>
  <c r="E40" i="14"/>
  <c r="F43" i="14"/>
  <c r="F36" i="14"/>
  <c r="K43" i="14"/>
  <c r="I43" i="15"/>
  <c r="I35" i="15"/>
  <c r="F41" i="15"/>
  <c r="K36" i="15"/>
  <c r="E38" i="15"/>
  <c r="H44" i="15"/>
  <c r="J42" i="15"/>
  <c r="E40" i="16"/>
  <c r="G42" i="17"/>
  <c r="K39" i="17"/>
  <c r="K35" i="18"/>
  <c r="J37" i="18"/>
  <c r="E40" i="18"/>
  <c r="E36" i="19"/>
  <c r="J42" i="19"/>
  <c r="J38" i="19"/>
  <c r="I35" i="20"/>
  <c r="I39" i="20"/>
  <c r="G35" i="20"/>
  <c r="J44" i="21"/>
  <c r="I40" i="21"/>
  <c r="F40" i="21"/>
  <c r="F35" i="21"/>
  <c r="E44" i="21"/>
  <c r="G41" i="22"/>
  <c r="E42" i="22"/>
  <c r="I42" i="22"/>
  <c r="I35" i="23"/>
  <c r="J37" i="23"/>
  <c r="J40" i="23"/>
  <c r="AC35" i="13"/>
  <c r="AK38" i="13"/>
  <c r="AD36" i="13"/>
  <c r="AE37" i="13"/>
  <c r="AF37" i="13"/>
  <c r="S37" i="13"/>
  <c r="T35" i="13"/>
  <c r="AA38" i="13"/>
  <c r="AB38" i="13"/>
  <c r="AH36" i="13"/>
  <c r="AJ38" i="13"/>
  <c r="O37" i="13"/>
  <c r="P35" i="13"/>
  <c r="K38" i="13"/>
  <c r="K43" i="13"/>
  <c r="AI40" i="13"/>
  <c r="AJ43" i="13"/>
  <c r="V40" i="13"/>
  <c r="O41" i="13"/>
  <c r="P42" i="13"/>
  <c r="AO43" i="13"/>
  <c r="AM40" i="13"/>
  <c r="AE43" i="13"/>
  <c r="AF43" i="13"/>
  <c r="Q42" i="13"/>
  <c r="R40" i="13"/>
  <c r="AP43" i="13"/>
  <c r="AG42" i="13"/>
  <c r="Z43" i="13"/>
  <c r="T40" i="13"/>
  <c r="M41" i="13"/>
  <c r="AH41" i="13"/>
  <c r="AB42" i="13"/>
  <c r="U42" i="13"/>
  <c r="N42" i="13"/>
  <c r="L40" i="5"/>
  <c r="U44" i="5"/>
  <c r="O44" i="5"/>
  <c r="P40" i="5"/>
  <c r="Q43" i="5"/>
  <c r="AC44" i="5"/>
  <c r="V41" i="5"/>
  <c r="X40" i="5"/>
  <c r="Y42" i="5"/>
  <c r="Z42" i="5"/>
  <c r="AJ43" i="5"/>
  <c r="AD41" i="5"/>
  <c r="AH42" i="5"/>
  <c r="AS43" i="5"/>
  <c r="AL40" i="5"/>
  <c r="AM41" i="5"/>
  <c r="AO44" i="5"/>
  <c r="AA42" i="5"/>
  <c r="L36" i="6"/>
  <c r="K36" i="6"/>
  <c r="AB36" i="16"/>
  <c r="W42" i="17"/>
  <c r="W38" i="17"/>
  <c r="Y41" i="17"/>
  <c r="AR39" i="19"/>
  <c r="S35" i="19"/>
  <c r="S39" i="19"/>
  <c r="Y36" i="19"/>
  <c r="AF41" i="20"/>
  <c r="Z40" i="20"/>
  <c r="W39" i="21"/>
  <c r="W42" i="21"/>
  <c r="AI35" i="21"/>
  <c r="T36" i="22"/>
  <c r="R42" i="23"/>
  <c r="AR43" i="23"/>
  <c r="V38" i="23"/>
  <c r="V39" i="23"/>
  <c r="AB41" i="14"/>
  <c r="AS43" i="21"/>
  <c r="AS40" i="21"/>
  <c r="AD41" i="23"/>
  <c r="AD39" i="23"/>
  <c r="S43" i="2"/>
  <c r="AG44" i="2"/>
  <c r="S37" i="4"/>
  <c r="O35" i="4"/>
  <c r="O40" i="4"/>
  <c r="U39" i="4"/>
  <c r="P44" i="7"/>
  <c r="AK42" i="9"/>
  <c r="R38" i="7"/>
  <c r="AI35" i="9"/>
  <c r="AQ41" i="7"/>
  <c r="O42" i="14"/>
  <c r="R35" i="7"/>
  <c r="R35" i="12"/>
  <c r="AQ39" i="12"/>
  <c r="X43" i="16"/>
  <c r="V44" i="12"/>
  <c r="X39" i="16"/>
  <c r="O37" i="14"/>
  <c r="AC40" i="10"/>
  <c r="T35" i="7"/>
  <c r="T42" i="16"/>
  <c r="W44" i="7"/>
  <c r="AF41" i="19"/>
  <c r="T36" i="7"/>
  <c r="AI42" i="10"/>
  <c r="W37" i="5"/>
  <c r="AP43" i="9"/>
  <c r="M35" i="10"/>
  <c r="Y44" i="7"/>
  <c r="T43" i="7"/>
  <c r="AK35" i="17"/>
  <c r="W44" i="19"/>
  <c r="W38" i="19"/>
  <c r="AF40" i="19"/>
  <c r="R35" i="18"/>
  <c r="AF42" i="15"/>
  <c r="V36" i="12"/>
  <c r="AI40" i="14"/>
  <c r="AA44" i="7"/>
  <c r="AP38" i="9"/>
  <c r="L43" i="19"/>
  <c r="U39" i="9"/>
  <c r="AB43" i="20"/>
  <c r="S38" i="17"/>
  <c r="S44" i="17"/>
  <c r="AQ40" i="9"/>
  <c r="AN41" i="23"/>
  <c r="AQ38" i="12"/>
  <c r="S37" i="17"/>
  <c r="AC36" i="16"/>
  <c r="AH39" i="18"/>
  <c r="AE38" i="17"/>
  <c r="AN39" i="9"/>
  <c r="X39" i="23"/>
  <c r="AP35" i="9"/>
  <c r="N41" i="22"/>
  <c r="M42" i="10"/>
  <c r="R40" i="19"/>
  <c r="R44" i="9"/>
  <c r="F36" i="15"/>
  <c r="G44" i="8"/>
  <c r="H44" i="10"/>
  <c r="E37" i="8"/>
  <c r="J35" i="15"/>
  <c r="G41" i="15"/>
  <c r="F40" i="12"/>
  <c r="G41" i="18"/>
  <c r="K42" i="4"/>
  <c r="I41" i="23"/>
  <c r="K38" i="9"/>
  <c r="E35" i="10"/>
  <c r="I35" i="13"/>
  <c r="E37" i="2"/>
  <c r="H35" i="16"/>
  <c r="F41" i="17"/>
  <c r="F37" i="17"/>
  <c r="J40" i="17"/>
  <c r="K35" i="17"/>
  <c r="K38" i="20"/>
  <c r="K41" i="20"/>
  <c r="G43" i="20"/>
  <c r="G38" i="18"/>
  <c r="K37" i="23"/>
  <c r="K36" i="7"/>
  <c r="I38" i="7"/>
  <c r="J39" i="7"/>
  <c r="H36" i="7"/>
  <c r="H41" i="7"/>
  <c r="F42" i="7"/>
  <c r="I40" i="6"/>
  <c r="H41" i="5"/>
  <c r="G37" i="5"/>
  <c r="G41" i="5"/>
  <c r="E44" i="6"/>
  <c r="G42" i="9"/>
  <c r="E38" i="9"/>
  <c r="J40" i="9"/>
  <c r="E44" i="9"/>
  <c r="F44" i="13"/>
  <c r="E41" i="10"/>
  <c r="J44" i="10"/>
  <c r="K36" i="16"/>
  <c r="E38" i="16"/>
  <c r="K39" i="16"/>
  <c r="E35" i="18"/>
  <c r="H40" i="17"/>
  <c r="I43" i="17"/>
  <c r="H38" i="17"/>
  <c r="I36" i="18"/>
  <c r="I40" i="18"/>
  <c r="H41" i="19"/>
  <c r="K36" i="19"/>
  <c r="F40" i="22"/>
  <c r="H41" i="21"/>
  <c r="J38" i="20"/>
  <c r="I44" i="2"/>
  <c r="G39" i="2"/>
  <c r="E40" i="2"/>
  <c r="K37" i="4"/>
  <c r="H44" i="4"/>
  <c r="G39" i="4"/>
  <c r="H35" i="4"/>
  <c r="G37" i="4"/>
  <c r="E37" i="4"/>
  <c r="I43" i="4"/>
  <c r="J38" i="11"/>
  <c r="G43" i="11"/>
  <c r="I37" i="11"/>
  <c r="I40" i="11"/>
  <c r="K43" i="5"/>
  <c r="F42" i="6"/>
  <c r="I38" i="6"/>
  <c r="G39" i="6"/>
  <c r="H44" i="11"/>
  <c r="H38" i="5"/>
  <c r="H43" i="6"/>
  <c r="K42" i="7"/>
  <c r="F38" i="7"/>
  <c r="J44" i="6"/>
  <c r="F38" i="6"/>
  <c r="H42" i="8"/>
  <c r="K38" i="8"/>
  <c r="F44" i="10"/>
  <c r="G38" i="12"/>
  <c r="E37" i="12"/>
  <c r="I40" i="12"/>
  <c r="G41" i="12"/>
  <c r="G40" i="10"/>
  <c r="J36" i="10"/>
  <c r="H35" i="12"/>
  <c r="K42" i="8"/>
  <c r="F43" i="9"/>
  <c r="H44" i="12"/>
  <c r="J36" i="13"/>
  <c r="G44" i="13"/>
  <c r="E43" i="13"/>
  <c r="E37" i="13"/>
  <c r="J43" i="13"/>
  <c r="F35" i="13"/>
  <c r="K40" i="10"/>
  <c r="G36" i="10"/>
  <c r="E35" i="14"/>
  <c r="J42" i="14"/>
  <c r="H41" i="14"/>
  <c r="H35" i="14"/>
  <c r="G44" i="14"/>
  <c r="F40" i="14"/>
  <c r="F37" i="14"/>
  <c r="I42" i="15"/>
  <c r="I36" i="15"/>
  <c r="F42" i="15"/>
  <c r="G36" i="15"/>
  <c r="K38" i="15"/>
  <c r="E35" i="15"/>
  <c r="J43" i="16"/>
  <c r="J37" i="17"/>
  <c r="K40" i="17"/>
  <c r="K36" i="18"/>
  <c r="J36" i="18"/>
  <c r="E39" i="18"/>
  <c r="E37" i="19"/>
  <c r="J44" i="19"/>
  <c r="G40" i="19"/>
  <c r="I36" i="20"/>
  <c r="I40" i="20"/>
  <c r="E42" i="20"/>
  <c r="J38" i="21"/>
  <c r="I41" i="21"/>
  <c r="E36" i="21"/>
  <c r="F36" i="21"/>
  <c r="E39" i="21"/>
  <c r="K41" i="22"/>
  <c r="G42" i="22"/>
  <c r="G37" i="22"/>
  <c r="I43" i="22"/>
  <c r="I36" i="23"/>
  <c r="J38" i="23"/>
  <c r="J41" i="23"/>
  <c r="V38" i="13"/>
  <c r="AK36" i="13"/>
  <c r="AL37" i="13"/>
  <c r="AE35" i="13"/>
  <c r="R37" i="13"/>
  <c r="S35" i="13"/>
  <c r="Z38" i="13"/>
  <c r="AA36" i="13"/>
  <c r="AB36" i="13"/>
  <c r="AJ37" i="13"/>
  <c r="M36" i="13"/>
  <c r="P38" i="13"/>
  <c r="Q36" i="13"/>
  <c r="L35" i="13"/>
  <c r="K44" i="13"/>
  <c r="AI43" i="13"/>
  <c r="AJ44" i="13"/>
  <c r="V43" i="13"/>
  <c r="O44" i="13"/>
  <c r="P40" i="13"/>
  <c r="W41" i="13"/>
  <c r="AP40" i="13"/>
  <c r="AL40" i="13"/>
  <c r="AE41" i="13"/>
  <c r="Q40" i="13"/>
  <c r="Y40" i="13"/>
  <c r="R43" i="13"/>
  <c r="AN41" i="13"/>
  <c r="AQ40" i="13"/>
  <c r="AG40" i="13"/>
  <c r="M44" i="13"/>
  <c r="AA42" i="13"/>
  <c r="AB40" i="13"/>
  <c r="U44" i="13"/>
  <c r="AM43" i="13"/>
  <c r="L39" i="5"/>
  <c r="AB44" i="5"/>
  <c r="AR40" i="5"/>
  <c r="S41" i="5"/>
  <c r="U42" i="5"/>
  <c r="O42" i="5"/>
  <c r="P43" i="5"/>
  <c r="Q44" i="5"/>
  <c r="AC42" i="5"/>
  <c r="V39" i="5"/>
  <c r="X44" i="5"/>
  <c r="Y43" i="5"/>
  <c r="Z40" i="5"/>
  <c r="AJ41" i="5"/>
  <c r="AK44" i="5"/>
  <c r="AF42" i="5"/>
  <c r="AG42" i="5"/>
  <c r="AH40" i="5"/>
  <c r="AS41" i="5"/>
  <c r="AL43" i="5"/>
  <c r="AO40" i="5"/>
  <c r="AP44" i="5"/>
  <c r="AA40" i="5"/>
  <c r="AQ40" i="5"/>
  <c r="L35" i="6"/>
  <c r="K35" i="6"/>
  <c r="AF42" i="20"/>
  <c r="AF36" i="20"/>
  <c r="Z41" i="20"/>
  <c r="W36" i="21"/>
  <c r="AL35" i="22"/>
  <c r="T37" i="22"/>
  <c r="T35" i="22"/>
  <c r="R38" i="23"/>
  <c r="R35" i="23"/>
  <c r="AR44" i="23"/>
  <c r="V42" i="23"/>
  <c r="V36" i="23"/>
  <c r="AF37" i="5"/>
  <c r="M35" i="14"/>
  <c r="AB38" i="14"/>
  <c r="AS35" i="21"/>
  <c r="AS42" i="21"/>
  <c r="AD36" i="23"/>
  <c r="S38" i="2"/>
  <c r="AG40" i="2"/>
  <c r="S42" i="4"/>
  <c r="O42" i="4"/>
  <c r="U41" i="4"/>
  <c r="U43" i="4"/>
  <c r="S42" i="7"/>
  <c r="AN43" i="9"/>
  <c r="AJ44" i="18"/>
  <c r="AI43" i="9"/>
  <c r="AQ43" i="12"/>
  <c r="P41" i="10"/>
  <c r="X38" i="9"/>
  <c r="AQ40" i="7"/>
  <c r="R42" i="12"/>
  <c r="AK40" i="9"/>
  <c r="X38" i="17"/>
  <c r="AJ38" i="18"/>
  <c r="V39" i="12"/>
  <c r="AD41" i="16"/>
  <c r="O41" i="14"/>
  <c r="AC38" i="10"/>
  <c r="U39" i="2"/>
  <c r="U35" i="16"/>
  <c r="M38" i="10"/>
  <c r="AI36" i="5"/>
  <c r="AF39" i="9"/>
  <c r="Z38" i="7"/>
  <c r="Y35" i="7"/>
  <c r="AM38" i="5"/>
  <c r="AE37" i="19"/>
  <c r="AK42" i="17"/>
  <c r="AB44" i="20"/>
  <c r="AQ36" i="19"/>
  <c r="W39" i="7"/>
  <c r="U36" i="2"/>
  <c r="Q43" i="12"/>
  <c r="AK35" i="9"/>
  <c r="U38" i="9"/>
  <c r="AI44" i="9"/>
  <c r="AQ40" i="10"/>
  <c r="AG36" i="19"/>
  <c r="Z44" i="7"/>
  <c r="Q41" i="12"/>
  <c r="AK43" i="9"/>
  <c r="D38" i="6"/>
  <c r="AP37" i="9"/>
  <c r="AN38" i="23"/>
  <c r="S35" i="17"/>
  <c r="S41" i="17"/>
  <c r="AQ42" i="9"/>
  <c r="AB37" i="20"/>
  <c r="S43" i="17"/>
  <c r="AJ35" i="18"/>
  <c r="W37" i="6"/>
  <c r="AJ43" i="18"/>
  <c r="X38" i="18"/>
  <c r="U41" i="7"/>
  <c r="AE38" i="5"/>
  <c r="AN43" i="19"/>
  <c r="AQ37" i="5"/>
  <c r="R41" i="19"/>
  <c r="AC39" i="16"/>
  <c r="D43" i="19"/>
  <c r="U42" i="2"/>
  <c r="AD41" i="12"/>
  <c r="AK42" i="18"/>
  <c r="F37" i="15"/>
  <c r="J44" i="8"/>
  <c r="J37" i="7"/>
  <c r="E36" i="8"/>
  <c r="J37" i="15"/>
  <c r="G42" i="15"/>
  <c r="G35" i="8"/>
  <c r="I36" i="12"/>
  <c r="G42" i="18"/>
  <c r="K43" i="4"/>
  <c r="G40" i="23"/>
  <c r="K37" i="9"/>
  <c r="I36" i="13"/>
  <c r="E38" i="2"/>
  <c r="F39" i="17"/>
  <c r="K40" i="15"/>
  <c r="G40" i="20"/>
  <c r="F37" i="22"/>
  <c r="K38" i="23"/>
  <c r="K37" i="7"/>
  <c r="I37" i="7"/>
  <c r="J41" i="7"/>
  <c r="H42" i="7"/>
  <c r="G42" i="7"/>
  <c r="F44" i="7"/>
  <c r="E44" i="7"/>
  <c r="H35" i="6"/>
  <c r="K35" i="5"/>
  <c r="J37" i="9"/>
  <c r="G41" i="9"/>
  <c r="J41" i="9"/>
  <c r="H35" i="9"/>
  <c r="F39" i="13"/>
  <c r="E39" i="10"/>
  <c r="H38" i="8"/>
  <c r="E39" i="8"/>
  <c r="K37" i="16"/>
  <c r="K43" i="16"/>
  <c r="I42" i="16"/>
  <c r="G42" i="16"/>
  <c r="H39" i="17"/>
  <c r="H38" i="18"/>
  <c r="I35" i="18"/>
  <c r="I41" i="18"/>
  <c r="G35" i="19"/>
  <c r="H39" i="19"/>
  <c r="I43" i="19"/>
  <c r="H38" i="19"/>
  <c r="F41" i="22"/>
  <c r="J35" i="20"/>
  <c r="H39" i="2"/>
  <c r="J39" i="2"/>
  <c r="G40" i="2"/>
  <c r="G35" i="2"/>
  <c r="H43" i="4"/>
  <c r="G40" i="4"/>
  <c r="F43" i="4"/>
  <c r="H37" i="4"/>
  <c r="E39" i="4"/>
  <c r="G38" i="4"/>
  <c r="E38" i="4"/>
  <c r="J35" i="11"/>
  <c r="G44" i="11"/>
  <c r="G38" i="11"/>
  <c r="J40" i="11"/>
  <c r="K40" i="5"/>
  <c r="F43" i="6"/>
  <c r="H37" i="11"/>
  <c r="G41" i="6"/>
  <c r="H39" i="11"/>
  <c r="H37" i="5"/>
  <c r="H40" i="6"/>
  <c r="K43" i="7"/>
  <c r="J43" i="6"/>
  <c r="H43" i="8"/>
  <c r="F43" i="10"/>
  <c r="E38" i="12"/>
  <c r="I41" i="12"/>
  <c r="G41" i="10"/>
  <c r="J37" i="10"/>
  <c r="H36" i="12"/>
  <c r="K44" i="8"/>
  <c r="F44" i="9"/>
  <c r="H39" i="12"/>
  <c r="J37" i="13"/>
  <c r="E44" i="13"/>
  <c r="E38" i="13"/>
  <c r="J44" i="13"/>
  <c r="I39" i="13"/>
  <c r="K43" i="10"/>
  <c r="E36" i="14"/>
  <c r="K36" i="14"/>
  <c r="H44" i="14"/>
  <c r="H36" i="14"/>
  <c r="J35" i="14"/>
  <c r="F41" i="14"/>
  <c r="F38" i="14"/>
  <c r="I44" i="15"/>
  <c r="I37" i="15"/>
  <c r="F44" i="15"/>
  <c r="E42" i="15"/>
  <c r="E36" i="15"/>
  <c r="J44" i="16"/>
  <c r="K41" i="17"/>
  <c r="K41" i="18"/>
  <c r="E41" i="18"/>
  <c r="J35" i="19"/>
  <c r="G44" i="19"/>
  <c r="I38" i="20"/>
  <c r="E43" i="20"/>
  <c r="J37" i="21"/>
  <c r="I42" i="21"/>
  <c r="I35" i="21"/>
  <c r="G35" i="21"/>
  <c r="K42" i="21"/>
  <c r="F38" i="21"/>
  <c r="H35" i="21"/>
  <c r="K42" i="22"/>
  <c r="G43" i="22"/>
  <c r="G38" i="22"/>
  <c r="K35" i="22"/>
  <c r="H42" i="22"/>
  <c r="I44" i="22"/>
  <c r="J40" i="22"/>
  <c r="I37" i="23"/>
  <c r="K44" i="23"/>
  <c r="G35" i="23"/>
  <c r="AC38" i="13"/>
  <c r="V36" i="13"/>
  <c r="AL35" i="13"/>
  <c r="AF38" i="13"/>
  <c r="Y37" i="13"/>
  <c r="R35" i="13"/>
  <c r="AG38" i="13"/>
  <c r="Z36" i="13"/>
  <c r="AI37" i="13"/>
  <c r="AJ35" i="13"/>
  <c r="M35" i="13"/>
  <c r="O35" i="13"/>
  <c r="L38" i="13"/>
  <c r="K39" i="13"/>
  <c r="AI44" i="13"/>
  <c r="AC40" i="13"/>
  <c r="V44" i="13"/>
  <c r="O39" i="13"/>
  <c r="AR42" i="13"/>
  <c r="AD40" i="13"/>
  <c r="X40" i="13"/>
  <c r="AP42" i="13"/>
  <c r="AL43" i="13"/>
  <c r="AF40" i="13"/>
  <c r="Q43" i="13"/>
  <c r="Y42" i="13"/>
  <c r="L42" i="13"/>
  <c r="AN43" i="13"/>
  <c r="AQ42" i="13"/>
  <c r="AG43" i="13"/>
  <c r="S42" i="13"/>
  <c r="T43" i="13"/>
  <c r="M39" i="13"/>
  <c r="AB43" i="13"/>
  <c r="AR41" i="13"/>
  <c r="AB42" i="5"/>
  <c r="M39" i="5"/>
  <c r="O40" i="5"/>
  <c r="P41" i="5"/>
  <c r="R43" i="5"/>
  <c r="W44" i="5"/>
  <c r="X42" i="5"/>
  <c r="Y41" i="5"/>
  <c r="T43" i="5"/>
  <c r="AK42" i="5"/>
  <c r="AE44" i="5"/>
  <c r="AF40" i="5"/>
  <c r="AG43" i="5"/>
  <c r="AL41" i="5"/>
  <c r="AN42" i="5"/>
  <c r="AO42" i="5"/>
  <c r="AP42" i="5"/>
  <c r="E127" i="6"/>
  <c r="E32" i="6" s="1"/>
  <c r="E133" i="6"/>
  <c r="E38" i="6" s="1"/>
  <c r="E129" i="6"/>
  <c r="E34" i="6" s="1"/>
  <c r="K139" i="6"/>
  <c r="K44" i="6" s="1"/>
  <c r="K135" i="6"/>
  <c r="K138" i="6"/>
  <c r="K43" i="6" s="1"/>
  <c r="K136" i="6"/>
  <c r="K137" i="6"/>
  <c r="K42" i="6" s="1"/>
  <c r="K134" i="6"/>
  <c r="E130" i="6"/>
  <c r="E35" i="6" s="1"/>
  <c r="E128" i="6"/>
  <c r="E33" i="6" s="1"/>
  <c r="E132" i="6"/>
  <c r="E37" i="6" s="1"/>
  <c r="E131" i="6"/>
  <c r="E36" i="6" s="1"/>
  <c r="AD69" i="2" l="1"/>
  <c r="AC133" i="2"/>
  <c r="AC38" i="2" s="1"/>
  <c r="AC184" i="2"/>
  <c r="AC53" i="2" s="1"/>
  <c r="S112" i="5"/>
  <c r="R163" i="5"/>
  <c r="AL140" i="12"/>
  <c r="AL45" i="12" s="1"/>
  <c r="Q109" i="2"/>
  <c r="V36" i="2"/>
  <c r="W109" i="2"/>
  <c r="W34" i="2"/>
  <c r="R109" i="2"/>
  <c r="P109" i="2"/>
  <c r="AM171" i="8"/>
  <c r="AL186" i="8"/>
  <c r="AL55" i="8" s="1"/>
  <c r="AE178" i="8"/>
  <c r="AE47" i="8" s="1"/>
  <c r="AE183" i="8"/>
  <c r="AE52" i="8" s="1"/>
  <c r="AE180" i="8"/>
  <c r="AE49" i="8" s="1"/>
  <c r="AE182" i="8"/>
  <c r="AE51" i="8" s="1"/>
  <c r="AE181" i="8"/>
  <c r="AE50" i="8" s="1"/>
  <c r="AE179" i="8"/>
  <c r="AE48" i="8" s="1"/>
  <c r="AE184" i="8"/>
  <c r="AE53" i="8" s="1"/>
  <c r="AF129" i="7"/>
  <c r="AF34" i="7" s="1"/>
  <c r="AF133" i="7"/>
  <c r="AF38" i="7" s="1"/>
  <c r="AF132" i="7"/>
  <c r="AF37" i="7" s="1"/>
  <c r="AF127" i="7"/>
  <c r="AF32" i="7" s="1"/>
  <c r="AF131" i="7"/>
  <c r="AF36" i="7" s="1"/>
  <c r="AF128" i="7"/>
  <c r="AF33" i="7" s="1"/>
  <c r="AF130" i="7"/>
  <c r="AF35" i="7" s="1"/>
  <c r="AF184" i="7"/>
  <c r="AF53" i="7" s="1"/>
  <c r="AF183" i="7"/>
  <c r="AF52" i="7" s="1"/>
  <c r="AF182" i="7"/>
  <c r="AF51" i="7" s="1"/>
  <c r="AF178" i="7"/>
  <c r="AF47" i="7" s="1"/>
  <c r="AF181" i="7"/>
  <c r="AF50" i="7" s="1"/>
  <c r="AF180" i="7"/>
  <c r="AF49" i="7" s="1"/>
  <c r="AF179" i="7"/>
  <c r="AF48" i="7" s="1"/>
  <c r="AE128" i="8"/>
  <c r="AE33" i="8" s="1"/>
  <c r="AE133" i="8"/>
  <c r="AE38" i="8" s="1"/>
  <c r="AE130" i="8"/>
  <c r="AE35" i="8" s="1"/>
  <c r="AE132" i="8"/>
  <c r="AE37" i="8" s="1"/>
  <c r="AE129" i="8"/>
  <c r="AE34" i="8" s="1"/>
  <c r="AE131" i="8"/>
  <c r="AE36" i="8" s="1"/>
  <c r="AE127" i="8"/>
  <c r="AE32" i="8" s="1"/>
  <c r="AO184" i="4"/>
  <c r="AO53" i="4" s="1"/>
  <c r="AO182" i="4"/>
  <c r="AO51" i="4" s="1"/>
  <c r="AO183" i="4"/>
  <c r="AO52" i="4" s="1"/>
  <c r="AO29" i="4"/>
  <c r="AO180" i="4"/>
  <c r="AO49" i="4" s="1"/>
  <c r="AO181" i="4"/>
  <c r="AO50" i="4" s="1"/>
  <c r="AO178" i="4"/>
  <c r="AO47" i="4" s="1"/>
  <c r="AO179" i="4"/>
  <c r="AO48" i="4" s="1"/>
  <c r="AP24" i="4"/>
  <c r="AU128" i="13"/>
  <c r="AU130" i="13"/>
  <c r="AU53" i="13"/>
  <c r="AU72" i="12"/>
  <c r="AT41" i="12"/>
  <c r="AT187" i="12"/>
  <c r="AT56" i="12" s="1"/>
  <c r="AU74" i="21"/>
  <c r="AT43" i="21"/>
  <c r="AT189" i="21"/>
  <c r="AT58" i="21" s="1"/>
  <c r="AU180" i="5"/>
  <c r="AU129" i="5"/>
  <c r="AS128" i="16"/>
  <c r="AS179" i="16"/>
  <c r="AT128" i="5"/>
  <c r="AT33" i="5" s="1"/>
  <c r="AU67" i="15"/>
  <c r="AT36" i="15"/>
  <c r="AT182" i="15"/>
  <c r="AT51" i="15" s="1"/>
  <c r="AU74" i="19"/>
  <c r="AT138" i="19"/>
  <c r="AT43" i="19" s="1"/>
  <c r="AT189" i="19"/>
  <c r="AT58" i="19" s="1"/>
  <c r="AU72" i="20"/>
  <c r="AT41" i="20"/>
  <c r="AT187" i="20"/>
  <c r="AT56" i="20" s="1"/>
  <c r="AU72" i="21"/>
  <c r="AU136" i="21" s="1"/>
  <c r="AT41" i="21"/>
  <c r="AT187" i="21"/>
  <c r="AT56" i="21" s="1"/>
  <c r="AU64" i="19"/>
  <c r="AT128" i="19"/>
  <c r="AT33" i="19" s="1"/>
  <c r="AT179" i="19"/>
  <c r="AT48" i="19" s="1"/>
  <c r="AU74" i="8"/>
  <c r="AT43" i="8"/>
  <c r="AT58" i="8"/>
  <c r="AU70" i="23"/>
  <c r="AT39" i="23"/>
  <c r="AT185" i="23"/>
  <c r="AT54" i="23" s="1"/>
  <c r="AU75" i="8"/>
  <c r="AT44" i="8"/>
  <c r="AT59" i="8"/>
  <c r="AU73" i="19"/>
  <c r="AT137" i="19"/>
  <c r="AT42" i="19" s="1"/>
  <c r="AT188" i="19"/>
  <c r="AT57" i="19" s="1"/>
  <c r="AU70" i="7"/>
  <c r="AT39" i="7"/>
  <c r="AT185" i="7"/>
  <c r="AT54" i="7" s="1"/>
  <c r="AU66" i="19"/>
  <c r="AT130" i="19"/>
  <c r="AT35" i="19" s="1"/>
  <c r="AT181" i="19"/>
  <c r="AT50" i="19" s="1"/>
  <c r="AU68" i="12"/>
  <c r="AT37" i="12"/>
  <c r="AT183" i="12"/>
  <c r="AT52" i="12" s="1"/>
  <c r="AU75" i="15"/>
  <c r="AT44" i="15"/>
  <c r="AT190" i="15"/>
  <c r="AT59" i="15" s="1"/>
  <c r="AU70" i="20"/>
  <c r="AT39" i="20"/>
  <c r="AT185" i="20"/>
  <c r="AT54" i="20" s="1"/>
  <c r="AU76" i="9"/>
  <c r="AT140" i="9"/>
  <c r="AT45" i="9" s="1"/>
  <c r="AT191" i="9"/>
  <c r="AT60" i="9" s="1"/>
  <c r="AU67" i="19"/>
  <c r="AT131" i="19"/>
  <c r="AT36" i="19" s="1"/>
  <c r="AT182" i="19"/>
  <c r="AT51" i="19" s="1"/>
  <c r="AT182" i="2"/>
  <c r="AT51" i="2" s="1"/>
  <c r="AU65" i="9"/>
  <c r="AT129" i="9"/>
  <c r="AT34" i="9" s="1"/>
  <c r="AT180" i="9"/>
  <c r="AT49" i="9" s="1"/>
  <c r="AU65" i="18"/>
  <c r="AT34" i="18"/>
  <c r="AT180" i="18"/>
  <c r="AT49" i="18" s="1"/>
  <c r="AU70" i="10"/>
  <c r="AT39" i="10"/>
  <c r="AT185" i="10"/>
  <c r="AT54" i="10" s="1"/>
  <c r="AU75" i="18"/>
  <c r="AT44" i="18"/>
  <c r="AT190" i="18"/>
  <c r="AT59" i="18" s="1"/>
  <c r="AU71" i="23"/>
  <c r="AT40" i="23"/>
  <c r="AT186" i="23"/>
  <c r="AT55" i="23" s="1"/>
  <c r="AU69" i="8"/>
  <c r="AU63" i="20"/>
  <c r="AT32" i="20"/>
  <c r="AT178" i="20"/>
  <c r="AT47" i="20" s="1"/>
  <c r="AU70" i="15"/>
  <c r="AT39" i="15"/>
  <c r="AT185" i="15"/>
  <c r="AT54" i="15" s="1"/>
  <c r="AU64" i="21"/>
  <c r="AT33" i="21"/>
  <c r="AT179" i="21"/>
  <c r="AT48" i="21" s="1"/>
  <c r="AU64" i="10"/>
  <c r="AT33" i="10"/>
  <c r="AT179" i="10"/>
  <c r="AT48" i="10" s="1"/>
  <c r="AU140" i="23"/>
  <c r="AT45" i="23"/>
  <c r="AT191" i="23"/>
  <c r="AT60" i="23" s="1"/>
  <c r="AU63" i="9"/>
  <c r="AT127" i="9"/>
  <c r="AT32" i="9" s="1"/>
  <c r="AT178" i="9"/>
  <c r="AT47" i="9" s="1"/>
  <c r="AU70" i="18"/>
  <c r="AT39" i="18"/>
  <c r="AT185" i="18"/>
  <c r="AT54" i="18" s="1"/>
  <c r="N71" i="16"/>
  <c r="M186" i="16"/>
  <c r="M55" i="16" s="1"/>
  <c r="M135" i="16"/>
  <c r="M40" i="16" s="1"/>
  <c r="AT138" i="5"/>
  <c r="AT189" i="5"/>
  <c r="AU182" i="5"/>
  <c r="AU131" i="5"/>
  <c r="AU74" i="15"/>
  <c r="AT43" i="15"/>
  <c r="AT189" i="15"/>
  <c r="AT58" i="15" s="1"/>
  <c r="AU69" i="18"/>
  <c r="AT38" i="18"/>
  <c r="AT184" i="18"/>
  <c r="AT53" i="18" s="1"/>
  <c r="AU73" i="4"/>
  <c r="AT42" i="4"/>
  <c r="AT188" i="4"/>
  <c r="AT57" i="4" s="1"/>
  <c r="AU68" i="19"/>
  <c r="AT132" i="19"/>
  <c r="AT37" i="19" s="1"/>
  <c r="AT183" i="19"/>
  <c r="AT52" i="19" s="1"/>
  <c r="AU75" i="19"/>
  <c r="AT139" i="19"/>
  <c r="AT44" i="19" s="1"/>
  <c r="AT190" i="19"/>
  <c r="AT59" i="19" s="1"/>
  <c r="AU70" i="11"/>
  <c r="AT39" i="11"/>
  <c r="AT185" i="11"/>
  <c r="AT54" i="11" s="1"/>
  <c r="AU63" i="23"/>
  <c r="AT32" i="23"/>
  <c r="AT178" i="23"/>
  <c r="AT47" i="23" s="1"/>
  <c r="AU76" i="10"/>
  <c r="AT45" i="10"/>
  <c r="AT191" i="10"/>
  <c r="AT60" i="10" s="1"/>
  <c r="AU64" i="23"/>
  <c r="AT33" i="23"/>
  <c r="AT179" i="23"/>
  <c r="AT48" i="23" s="1"/>
  <c r="AU64" i="9"/>
  <c r="AT128" i="9"/>
  <c r="AT33" i="9" s="1"/>
  <c r="AT179" i="9"/>
  <c r="AT48" i="9" s="1"/>
  <c r="AU67" i="17"/>
  <c r="AT131" i="17"/>
  <c r="AT36" i="17" s="1"/>
  <c r="AT182" i="17"/>
  <c r="AT51" i="17" s="1"/>
  <c r="AU74" i="11"/>
  <c r="AT43" i="11"/>
  <c r="AT189" i="11"/>
  <c r="AT58" i="11" s="1"/>
  <c r="AU65" i="20"/>
  <c r="AT34" i="20"/>
  <c r="AT180" i="20"/>
  <c r="AT49" i="20" s="1"/>
  <c r="AU74" i="9"/>
  <c r="AT138" i="9"/>
  <c r="AT43" i="9" s="1"/>
  <c r="AT189" i="9"/>
  <c r="AT58" i="9" s="1"/>
  <c r="AU71" i="11"/>
  <c r="AT40" i="11"/>
  <c r="AT186" i="11"/>
  <c r="AT55" i="11" s="1"/>
  <c r="AU67" i="4"/>
  <c r="AT36" i="4"/>
  <c r="AU68" i="2"/>
  <c r="AT37" i="2"/>
  <c r="AT183" i="2"/>
  <c r="AT52" i="2" s="1"/>
  <c r="AU68" i="9"/>
  <c r="AT132" i="9"/>
  <c r="AT37" i="9" s="1"/>
  <c r="AT183" i="9"/>
  <c r="AT52" i="9" s="1"/>
  <c r="AU76" i="18"/>
  <c r="AT45" i="18"/>
  <c r="AT191" i="18"/>
  <c r="AT60" i="18" s="1"/>
  <c r="AU73" i="15"/>
  <c r="AT42" i="15"/>
  <c r="AT188" i="15"/>
  <c r="AT57" i="15" s="1"/>
  <c r="AU69" i="12"/>
  <c r="AT38" i="12"/>
  <c r="AT184" i="12"/>
  <c r="AT53" i="12" s="1"/>
  <c r="AU65" i="19"/>
  <c r="AT129" i="19"/>
  <c r="AT34" i="19" s="1"/>
  <c r="AT180" i="19"/>
  <c r="AT49" i="19" s="1"/>
  <c r="AU66" i="14"/>
  <c r="AT35" i="14"/>
  <c r="AT181" i="14"/>
  <c r="AT50" i="14" s="1"/>
  <c r="AU73" i="14"/>
  <c r="AT42" i="14"/>
  <c r="AT188" i="14"/>
  <c r="AT57" i="14" s="1"/>
  <c r="AU63" i="8"/>
  <c r="AU66" i="2"/>
  <c r="AT35" i="2"/>
  <c r="AT181" i="2"/>
  <c r="AT50" i="2" s="1"/>
  <c r="AU73" i="2"/>
  <c r="AU137" i="2" s="1"/>
  <c r="AT42" i="2"/>
  <c r="AT188" i="2"/>
  <c r="AT57" i="2" s="1"/>
  <c r="AU71" i="12"/>
  <c r="AT40" i="12"/>
  <c r="AT186" i="12"/>
  <c r="AT55" i="12" s="1"/>
  <c r="AU66" i="11"/>
  <c r="AT35" i="11"/>
  <c r="AT181" i="11"/>
  <c r="AT50" i="11" s="1"/>
  <c r="AU71" i="17"/>
  <c r="AU135" i="17" s="1"/>
  <c r="AT40" i="17"/>
  <c r="AT186" i="17"/>
  <c r="AT55" i="17" s="1"/>
  <c r="AU72" i="19"/>
  <c r="AT136" i="19"/>
  <c r="AT41" i="19" s="1"/>
  <c r="AT187" i="19"/>
  <c r="AT56" i="19" s="1"/>
  <c r="AU68" i="17"/>
  <c r="AT132" i="17"/>
  <c r="AT37" i="17" s="1"/>
  <c r="AT183" i="17"/>
  <c r="AT52" i="17" s="1"/>
  <c r="AU64" i="4"/>
  <c r="AT33" i="4"/>
  <c r="AT60" i="13"/>
  <c r="AU64" i="11"/>
  <c r="AT33" i="11"/>
  <c r="AT179" i="11"/>
  <c r="AT48" i="11" s="1"/>
  <c r="AU63" i="21"/>
  <c r="AT32" i="21"/>
  <c r="AT178" i="21"/>
  <c r="AT47" i="21" s="1"/>
  <c r="AU76" i="2"/>
  <c r="AU140" i="2" s="1"/>
  <c r="AT45" i="2"/>
  <c r="AT191" i="2"/>
  <c r="AT60" i="2" s="1"/>
  <c r="AU76" i="15"/>
  <c r="AT45" i="15"/>
  <c r="AT191" i="15"/>
  <c r="AT60" i="15" s="1"/>
  <c r="AU63" i="10"/>
  <c r="AT32" i="10"/>
  <c r="AT178" i="10"/>
  <c r="AT47" i="10" s="1"/>
  <c r="AU183" i="5"/>
  <c r="AU132" i="5"/>
  <c r="AU67" i="13"/>
  <c r="AT58" i="13"/>
  <c r="AT191" i="5"/>
  <c r="AT140" i="5"/>
  <c r="AU66" i="9"/>
  <c r="AT130" i="9"/>
  <c r="AT35" i="9" s="1"/>
  <c r="AT181" i="9"/>
  <c r="AT50" i="9" s="1"/>
  <c r="AU63" i="11"/>
  <c r="AT32" i="11"/>
  <c r="AT178" i="11"/>
  <c r="AT47" i="11" s="1"/>
  <c r="AU65" i="15"/>
  <c r="AT34" i="15"/>
  <c r="AT180" i="15"/>
  <c r="AT49" i="15" s="1"/>
  <c r="AU71" i="18"/>
  <c r="AT40" i="18"/>
  <c r="AT186" i="18"/>
  <c r="AT55" i="18" s="1"/>
  <c r="AU71" i="15"/>
  <c r="AT40" i="15"/>
  <c r="AT186" i="15"/>
  <c r="AT55" i="15" s="1"/>
  <c r="AU67" i="8"/>
  <c r="AU66" i="21"/>
  <c r="AT35" i="21"/>
  <c r="AT181" i="21"/>
  <c r="AT50" i="21" s="1"/>
  <c r="AU70" i="2"/>
  <c r="AU134" i="2" s="1"/>
  <c r="AT39" i="2"/>
  <c r="AT185" i="2"/>
  <c r="AT54" i="2" s="1"/>
  <c r="AU74" i="12"/>
  <c r="AT43" i="12"/>
  <c r="AT189" i="12"/>
  <c r="AT58" i="12" s="1"/>
  <c r="AU68" i="11"/>
  <c r="AT37" i="11"/>
  <c r="AT183" i="11"/>
  <c r="AT52" i="11" s="1"/>
  <c r="AU72" i="4"/>
  <c r="AT41" i="4"/>
  <c r="AT187" i="4"/>
  <c r="AT56" i="4" s="1"/>
  <c r="AU64" i="14"/>
  <c r="AT33" i="14"/>
  <c r="AT179" i="14"/>
  <c r="AT48" i="14" s="1"/>
  <c r="AU74" i="23"/>
  <c r="AT43" i="23"/>
  <c r="AT189" i="23"/>
  <c r="AT58" i="23" s="1"/>
  <c r="AU66" i="8"/>
  <c r="AU69" i="15"/>
  <c r="AT38" i="15"/>
  <c r="AT184" i="15"/>
  <c r="AT53" i="15" s="1"/>
  <c r="AU71" i="19"/>
  <c r="AT135" i="19"/>
  <c r="AT40" i="19" s="1"/>
  <c r="AT186" i="19"/>
  <c r="AT55" i="19" s="1"/>
  <c r="AU75" i="7"/>
  <c r="AT44" i="7"/>
  <c r="AT190" i="7"/>
  <c r="AT59" i="7" s="1"/>
  <c r="AU70" i="17"/>
  <c r="AT39" i="17"/>
  <c r="AT185" i="17"/>
  <c r="AT54" i="17" s="1"/>
  <c r="AU70" i="4"/>
  <c r="AT39" i="4"/>
  <c r="AT185" i="4"/>
  <c r="AT54" i="4" s="1"/>
  <c r="AU75" i="9"/>
  <c r="AT139" i="9"/>
  <c r="AT44" i="9" s="1"/>
  <c r="AT190" i="9"/>
  <c r="AT59" i="9" s="1"/>
  <c r="AU63" i="14"/>
  <c r="AT32" i="14"/>
  <c r="AT178" i="14"/>
  <c r="AT47" i="14" s="1"/>
  <c r="AU75" i="21"/>
  <c r="AU139" i="21" s="1"/>
  <c r="AT44" i="21"/>
  <c r="AT190" i="21"/>
  <c r="AT59" i="21" s="1"/>
  <c r="AU66" i="4"/>
  <c r="AT35" i="4"/>
  <c r="AU72" i="18"/>
  <c r="AT41" i="18"/>
  <c r="AT187" i="18"/>
  <c r="AT56" i="18" s="1"/>
  <c r="AU69" i="9"/>
  <c r="AT133" i="9"/>
  <c r="AT38" i="9" s="1"/>
  <c r="AT184" i="9"/>
  <c r="AT53" i="9" s="1"/>
  <c r="AU64" i="18"/>
  <c r="AT33" i="18"/>
  <c r="AT179" i="18"/>
  <c r="AT48" i="18" s="1"/>
  <c r="AU70" i="19"/>
  <c r="AT134" i="19"/>
  <c r="AT39" i="19" s="1"/>
  <c r="AT185" i="19"/>
  <c r="AT54" i="19" s="1"/>
  <c r="AU72" i="9"/>
  <c r="AT136" i="9"/>
  <c r="AT41" i="9" s="1"/>
  <c r="AT187" i="9"/>
  <c r="AT56" i="9" s="1"/>
  <c r="AU66" i="15"/>
  <c r="AT35" i="15"/>
  <c r="AT181" i="15"/>
  <c r="AT50" i="15" s="1"/>
  <c r="AU73" i="7"/>
  <c r="AT42" i="7"/>
  <c r="AT188" i="7"/>
  <c r="AT57" i="7" s="1"/>
  <c r="AU72" i="17"/>
  <c r="AT41" i="17"/>
  <c r="AT187" i="17"/>
  <c r="AT56" i="17" s="1"/>
  <c r="AU75" i="14"/>
  <c r="AT44" i="14"/>
  <c r="AT190" i="14"/>
  <c r="AT59" i="14" s="1"/>
  <c r="AU181" i="5"/>
  <c r="AU130" i="5"/>
  <c r="AT129" i="13"/>
  <c r="AS181" i="16"/>
  <c r="AS130" i="16"/>
  <c r="AU75" i="20"/>
  <c r="AT44" i="20"/>
  <c r="AT190" i="20"/>
  <c r="AT59" i="20" s="1"/>
  <c r="AU68" i="10"/>
  <c r="AT37" i="10"/>
  <c r="AT183" i="10"/>
  <c r="AT52" i="10" s="1"/>
  <c r="AU64" i="12"/>
  <c r="AT33" i="12"/>
  <c r="AT179" i="12"/>
  <c r="AT48" i="12" s="1"/>
  <c r="AU76" i="20"/>
  <c r="AT45" i="20"/>
  <c r="AT191" i="20"/>
  <c r="AT60" i="20" s="1"/>
  <c r="AU73" i="17"/>
  <c r="AT42" i="17"/>
  <c r="AT188" i="17"/>
  <c r="AT57" i="17" s="1"/>
  <c r="AU74" i="17"/>
  <c r="AT43" i="17"/>
  <c r="AT189" i="17"/>
  <c r="AT58" i="17" s="1"/>
  <c r="AU67" i="21"/>
  <c r="AT36" i="21"/>
  <c r="AT182" i="21"/>
  <c r="AT51" i="21" s="1"/>
  <c r="AU67" i="11"/>
  <c r="AT36" i="11"/>
  <c r="AT182" i="11"/>
  <c r="AT51" i="11" s="1"/>
  <c r="AU67" i="20"/>
  <c r="AT36" i="20"/>
  <c r="AT182" i="20"/>
  <c r="AT51" i="20" s="1"/>
  <c r="AU73" i="20"/>
  <c r="AT42" i="20"/>
  <c r="AT188" i="20"/>
  <c r="AT57" i="20" s="1"/>
  <c r="AU64" i="7"/>
  <c r="AT33" i="7"/>
  <c r="AT179" i="7"/>
  <c r="AT48" i="7" s="1"/>
  <c r="AU72" i="15"/>
  <c r="AT41" i="15"/>
  <c r="AT187" i="15"/>
  <c r="AT56" i="15" s="1"/>
  <c r="AU74" i="18"/>
  <c r="AT43" i="18"/>
  <c r="AT189" i="18"/>
  <c r="AT58" i="18" s="1"/>
  <c r="AU74" i="7"/>
  <c r="AT43" i="7"/>
  <c r="AT189" i="7"/>
  <c r="AT58" i="7" s="1"/>
  <c r="AT38" i="4"/>
  <c r="AU74" i="2"/>
  <c r="AU138" i="2" s="1"/>
  <c r="AT43" i="2"/>
  <c r="AT189" i="2"/>
  <c r="AT58" i="2" s="1"/>
  <c r="AU63" i="19"/>
  <c r="AT127" i="19"/>
  <c r="AT32" i="19" s="1"/>
  <c r="AT178" i="19"/>
  <c r="AT47" i="19" s="1"/>
  <c r="AU68" i="7"/>
  <c r="AT37" i="7"/>
  <c r="AT183" i="7"/>
  <c r="AT52" i="7" s="1"/>
  <c r="AU74" i="20"/>
  <c r="AT43" i="20"/>
  <c r="AT189" i="20"/>
  <c r="AT58" i="20" s="1"/>
  <c r="AU67" i="14"/>
  <c r="AT36" i="14"/>
  <c r="AT182" i="14"/>
  <c r="AT51" i="14" s="1"/>
  <c r="AU75" i="11"/>
  <c r="AT44" i="11"/>
  <c r="AT190" i="11"/>
  <c r="AT59" i="11" s="1"/>
  <c r="AU72" i="23"/>
  <c r="AT41" i="23"/>
  <c r="AT187" i="23"/>
  <c r="AT56" i="23" s="1"/>
  <c r="AU64" i="8"/>
  <c r="AU65" i="23"/>
  <c r="AT34" i="23"/>
  <c r="AT180" i="23"/>
  <c r="AT49" i="23" s="1"/>
  <c r="AU180" i="2"/>
  <c r="AT49" i="2"/>
  <c r="AU68" i="20"/>
  <c r="AT37" i="20"/>
  <c r="AT183" i="20"/>
  <c r="AT52" i="20" s="1"/>
  <c r="AU65" i="10"/>
  <c r="AT34" i="10"/>
  <c r="AT180" i="10"/>
  <c r="AT49" i="10" s="1"/>
  <c r="AT128" i="13"/>
  <c r="AT130" i="13"/>
  <c r="AS133" i="16"/>
  <c r="AS184" i="16"/>
  <c r="AU75" i="23"/>
  <c r="AT44" i="23"/>
  <c r="AT190" i="23"/>
  <c r="AT59" i="23" s="1"/>
  <c r="AT45" i="4"/>
  <c r="AT191" i="4"/>
  <c r="AT60" i="4" s="1"/>
  <c r="AU76" i="14"/>
  <c r="AT45" i="14"/>
  <c r="AT191" i="14"/>
  <c r="AT60" i="14" s="1"/>
  <c r="AU68" i="8"/>
  <c r="AU73" i="21"/>
  <c r="AT42" i="21"/>
  <c r="AT188" i="21"/>
  <c r="AT57" i="21" s="1"/>
  <c r="AU73" i="18"/>
  <c r="AT42" i="18"/>
  <c r="AT188" i="18"/>
  <c r="AT57" i="18" s="1"/>
  <c r="AU73" i="11"/>
  <c r="AT42" i="11"/>
  <c r="AT188" i="11"/>
  <c r="AT57" i="11" s="1"/>
  <c r="AU72" i="2"/>
  <c r="AU136" i="2" s="1"/>
  <c r="AT41" i="2"/>
  <c r="AT187" i="2"/>
  <c r="AT56" i="2" s="1"/>
  <c r="AU69" i="14"/>
  <c r="AT38" i="14"/>
  <c r="AT184" i="14"/>
  <c r="AT53" i="14" s="1"/>
  <c r="AU70" i="9"/>
  <c r="AT134" i="9"/>
  <c r="AT39" i="9" s="1"/>
  <c r="AT185" i="9"/>
  <c r="AT54" i="9" s="1"/>
  <c r="AU71" i="7"/>
  <c r="AT40" i="7"/>
  <c r="AT186" i="7"/>
  <c r="AT55" i="7" s="1"/>
  <c r="AU63" i="18"/>
  <c r="AT32" i="18"/>
  <c r="AT178" i="18"/>
  <c r="AT47" i="18" s="1"/>
  <c r="AU71" i="4"/>
  <c r="AT40" i="4"/>
  <c r="AT186" i="4"/>
  <c r="AT55" i="4" s="1"/>
  <c r="AU76" i="12"/>
  <c r="AT191" i="12"/>
  <c r="AT60" i="12" s="1"/>
  <c r="AU65" i="7"/>
  <c r="AT34" i="7"/>
  <c r="AT180" i="7"/>
  <c r="AT49" i="7" s="1"/>
  <c r="AU71" i="21"/>
  <c r="AU135" i="21" s="1"/>
  <c r="AT40" i="21"/>
  <c r="AT186" i="21"/>
  <c r="AT55" i="21" s="1"/>
  <c r="AU65" i="8"/>
  <c r="AU75" i="12"/>
  <c r="AT44" i="12"/>
  <c r="AT190" i="12"/>
  <c r="AT59" i="12" s="1"/>
  <c r="AU76" i="19"/>
  <c r="AT140" i="19"/>
  <c r="AT45" i="19" s="1"/>
  <c r="AT191" i="19"/>
  <c r="AT60" i="19" s="1"/>
  <c r="AU76" i="17"/>
  <c r="AT45" i="17"/>
  <c r="AT191" i="17"/>
  <c r="AT60" i="17" s="1"/>
  <c r="AU64" i="15"/>
  <c r="AT33" i="15"/>
  <c r="AT179" i="15"/>
  <c r="AT48" i="15" s="1"/>
  <c r="AU70" i="8"/>
  <c r="AT39" i="8"/>
  <c r="AT54" i="8"/>
  <c r="AU71" i="20"/>
  <c r="AT40" i="20"/>
  <c r="AT186" i="20"/>
  <c r="AT55" i="20" s="1"/>
  <c r="AU74" i="14"/>
  <c r="AT43" i="14"/>
  <c r="AT189" i="14"/>
  <c r="AT58" i="14" s="1"/>
  <c r="AU65" i="17"/>
  <c r="AT129" i="17"/>
  <c r="AT34" i="17" s="1"/>
  <c r="AT180" i="17"/>
  <c r="AT49" i="17" s="1"/>
  <c r="AU67" i="10"/>
  <c r="AT36" i="10"/>
  <c r="AT182" i="10"/>
  <c r="AT51" i="10" s="1"/>
  <c r="AU66" i="18"/>
  <c r="AT35" i="18"/>
  <c r="AT181" i="18"/>
  <c r="AT50" i="18" s="1"/>
  <c r="AU74" i="10"/>
  <c r="AT43" i="10"/>
  <c r="AT189" i="10"/>
  <c r="AT58" i="10" s="1"/>
  <c r="AS191" i="16"/>
  <c r="AS140" i="16"/>
  <c r="AT53" i="13"/>
  <c r="AU67" i="12"/>
  <c r="AT36" i="12"/>
  <c r="AT182" i="12"/>
  <c r="AT51" i="12" s="1"/>
  <c r="AU67" i="9"/>
  <c r="AT131" i="9"/>
  <c r="AT36" i="9" s="1"/>
  <c r="AT182" i="9"/>
  <c r="AT51" i="9" s="1"/>
  <c r="AU71" i="9"/>
  <c r="AT135" i="9"/>
  <c r="AT40" i="9" s="1"/>
  <c r="AT186" i="9"/>
  <c r="AT55" i="9" s="1"/>
  <c r="AU67" i="23"/>
  <c r="AT36" i="23"/>
  <c r="AT182" i="23"/>
  <c r="AT51" i="23" s="1"/>
  <c r="AU72" i="14"/>
  <c r="AT41" i="14"/>
  <c r="AT187" i="14"/>
  <c r="AT56" i="14" s="1"/>
  <c r="AU54" i="13"/>
  <c r="AS183" i="16"/>
  <c r="AS132" i="16"/>
  <c r="AU66" i="7"/>
  <c r="AT35" i="7"/>
  <c r="AT181" i="7"/>
  <c r="AT50" i="7" s="1"/>
  <c r="AU73" i="12"/>
  <c r="AT42" i="12"/>
  <c r="AT188" i="12"/>
  <c r="AT57" i="12" s="1"/>
  <c r="AU69" i="17"/>
  <c r="AT133" i="17"/>
  <c r="AT38" i="17" s="1"/>
  <c r="AT184" i="17"/>
  <c r="AT53" i="17" s="1"/>
  <c r="AU69" i="20"/>
  <c r="AT38" i="20"/>
  <c r="AT184" i="20"/>
  <c r="AT53" i="20" s="1"/>
  <c r="AU71" i="10"/>
  <c r="AT40" i="10"/>
  <c r="AT186" i="10"/>
  <c r="AT55" i="10" s="1"/>
  <c r="AU64" i="20"/>
  <c r="AT33" i="20"/>
  <c r="AT179" i="20"/>
  <c r="AT48" i="20" s="1"/>
  <c r="M76" i="7"/>
  <c r="L45" i="7"/>
  <c r="L191" i="7"/>
  <c r="L60" i="7" s="1"/>
  <c r="AU75" i="4"/>
  <c r="AT44" i="4"/>
  <c r="AT190" i="4"/>
  <c r="AT59" i="4" s="1"/>
  <c r="AU76" i="8"/>
  <c r="AT45" i="8"/>
  <c r="AT60" i="8"/>
  <c r="AU64" i="2"/>
  <c r="AT33" i="2"/>
  <c r="AT179" i="2"/>
  <c r="AT48" i="2" s="1"/>
  <c r="AU75" i="10"/>
  <c r="AT44" i="10"/>
  <c r="AT190" i="10"/>
  <c r="AT59" i="10" s="1"/>
  <c r="AU70" i="21"/>
  <c r="AT39" i="21"/>
  <c r="AT185" i="21"/>
  <c r="AT54" i="21" s="1"/>
  <c r="AU63" i="15"/>
  <c r="AT32" i="15"/>
  <c r="AT178" i="15"/>
  <c r="AT47" i="15" s="1"/>
  <c r="AU69" i="10"/>
  <c r="AT38" i="10"/>
  <c r="AT184" i="10"/>
  <c r="AT53" i="10" s="1"/>
  <c r="AU65" i="12"/>
  <c r="AT34" i="12"/>
  <c r="AT180" i="12"/>
  <c r="AT49" i="12" s="1"/>
  <c r="AU65" i="21"/>
  <c r="AT34" i="21"/>
  <c r="AT180" i="21"/>
  <c r="AT49" i="21" s="1"/>
  <c r="AU73" i="8"/>
  <c r="AT42" i="8"/>
  <c r="AT57" i="8"/>
  <c r="AU64" i="17"/>
  <c r="AT128" i="17"/>
  <c r="AT33" i="17" s="1"/>
  <c r="AT179" i="17"/>
  <c r="AT48" i="17" s="1"/>
  <c r="AU69" i="7"/>
  <c r="AT38" i="7"/>
  <c r="AT184" i="7"/>
  <c r="AT53" i="7" s="1"/>
  <c r="AU66" i="12"/>
  <c r="AT35" i="12"/>
  <c r="AT181" i="12"/>
  <c r="AT50" i="12" s="1"/>
  <c r="AU68" i="18"/>
  <c r="AT37" i="18"/>
  <c r="AT183" i="18"/>
  <c r="AT52" i="18" s="1"/>
  <c r="AU71" i="2"/>
  <c r="AU135" i="2" s="1"/>
  <c r="AT40" i="2"/>
  <c r="AT186" i="2"/>
  <c r="AT55" i="2" s="1"/>
  <c r="AU68" i="14"/>
  <c r="AT37" i="14"/>
  <c r="AT183" i="14"/>
  <c r="AT52" i="14" s="1"/>
  <c r="AU76" i="21"/>
  <c r="AT45" i="21"/>
  <c r="AT191" i="21"/>
  <c r="AT60" i="21" s="1"/>
  <c r="AU63" i="7"/>
  <c r="AT32" i="7"/>
  <c r="AT178" i="7"/>
  <c r="AT47" i="7" s="1"/>
  <c r="AU72" i="11"/>
  <c r="AT41" i="11"/>
  <c r="AT187" i="11"/>
  <c r="AT56" i="11" s="1"/>
  <c r="AU75" i="17"/>
  <c r="AU139" i="17" s="1"/>
  <c r="AT44" i="17"/>
  <c r="AT190" i="17"/>
  <c r="AT59" i="17" s="1"/>
  <c r="AU72" i="7"/>
  <c r="AT41" i="7"/>
  <c r="AT187" i="7"/>
  <c r="AT56" i="7" s="1"/>
  <c r="AU69" i="11"/>
  <c r="AU133" i="11" s="1"/>
  <c r="AT38" i="11"/>
  <c r="AT184" i="11"/>
  <c r="AT53" i="11" s="1"/>
  <c r="AU65" i="4"/>
  <c r="AT34" i="4"/>
  <c r="AU74" i="4"/>
  <c r="AT43" i="4"/>
  <c r="AT189" i="4"/>
  <c r="AT58" i="4" s="1"/>
  <c r="AU67" i="7"/>
  <c r="AT36" i="7"/>
  <c r="AT182" i="7"/>
  <c r="AT51" i="7" s="1"/>
  <c r="AU73" i="23"/>
  <c r="AT42" i="23"/>
  <c r="AT188" i="23"/>
  <c r="AT57" i="23" s="1"/>
  <c r="AU71" i="8"/>
  <c r="AT40" i="8"/>
  <c r="AU72" i="8"/>
  <c r="AT41" i="8"/>
  <c r="AT56" i="8"/>
  <c r="AU184" i="5"/>
  <c r="AU133" i="5"/>
  <c r="AT187" i="5"/>
  <c r="AT136" i="5"/>
  <c r="AT54" i="13"/>
  <c r="AU73" i="9"/>
  <c r="AT137" i="9"/>
  <c r="AT42" i="9" s="1"/>
  <c r="AT188" i="9"/>
  <c r="AT57" i="9" s="1"/>
  <c r="AZ112" i="6"/>
  <c r="AY127" i="6"/>
  <c r="AY32" i="6" s="1"/>
  <c r="AU69" i="23"/>
  <c r="AT38" i="23"/>
  <c r="AT184" i="23"/>
  <c r="AT53" i="23" s="1"/>
  <c r="AU71" i="14"/>
  <c r="AT40" i="14"/>
  <c r="AT186" i="14"/>
  <c r="AT55" i="14" s="1"/>
  <c r="AU65" i="14"/>
  <c r="AT34" i="14"/>
  <c r="AT180" i="14"/>
  <c r="AT49" i="14" s="1"/>
  <c r="AU63" i="17"/>
  <c r="AT127" i="17"/>
  <c r="AT32" i="17" s="1"/>
  <c r="AT178" i="17"/>
  <c r="AT47" i="17" s="1"/>
  <c r="AU66" i="17"/>
  <c r="AT130" i="17"/>
  <c r="AT35" i="17" s="1"/>
  <c r="AT181" i="17"/>
  <c r="AT50" i="17" s="1"/>
  <c r="AU63" i="2"/>
  <c r="AT32" i="2"/>
  <c r="AT178" i="2"/>
  <c r="AT47" i="2" s="1"/>
  <c r="AU72" i="10"/>
  <c r="AT41" i="10"/>
  <c r="AT187" i="10"/>
  <c r="AT56" i="10" s="1"/>
  <c r="AU75" i="2"/>
  <c r="AU139" i="2" s="1"/>
  <c r="AT44" i="2"/>
  <c r="AT190" i="2"/>
  <c r="AT59" i="2" s="1"/>
  <c r="AU66" i="20"/>
  <c r="AT35" i="20"/>
  <c r="AT181" i="20"/>
  <c r="AT50" i="20" s="1"/>
  <c r="AU67" i="18"/>
  <c r="AT36" i="18"/>
  <c r="AT182" i="18"/>
  <c r="AT51" i="18" s="1"/>
  <c r="AU66" i="10"/>
  <c r="AT35" i="10"/>
  <c r="AT181" i="10"/>
  <c r="AT50" i="10" s="1"/>
  <c r="AU70" i="14"/>
  <c r="AT39" i="14"/>
  <c r="AT185" i="14"/>
  <c r="AT54" i="14" s="1"/>
  <c r="AU68" i="4"/>
  <c r="AT37" i="4"/>
  <c r="AU68" i="23"/>
  <c r="AT37" i="23"/>
  <c r="AT183" i="23"/>
  <c r="AT52" i="23" s="1"/>
  <c r="AU68" i="15"/>
  <c r="AT37" i="15"/>
  <c r="AT183" i="15"/>
  <c r="AT52" i="15" s="1"/>
  <c r="AU65" i="11"/>
  <c r="AT34" i="11"/>
  <c r="AT180" i="11"/>
  <c r="AT49" i="11" s="1"/>
  <c r="AU76" i="11"/>
  <c r="AT45" i="11"/>
  <c r="AT191" i="11"/>
  <c r="AT60" i="11" s="1"/>
  <c r="AU69" i="19"/>
  <c r="AT133" i="19"/>
  <c r="AT38" i="19" s="1"/>
  <c r="AT184" i="19"/>
  <c r="AT53" i="19" s="1"/>
  <c r="AU73" i="10"/>
  <c r="AT42" i="10"/>
  <c r="AT188" i="10"/>
  <c r="AT57" i="10" s="1"/>
  <c r="AU68" i="21"/>
  <c r="AT37" i="21"/>
  <c r="AT183" i="21"/>
  <c r="AT52" i="21" s="1"/>
  <c r="AT32" i="4"/>
  <c r="AU69" i="21"/>
  <c r="AT38" i="21"/>
  <c r="AT184" i="21"/>
  <c r="AT53" i="21" s="1"/>
  <c r="AU63" i="12"/>
  <c r="AT32" i="12"/>
  <c r="AT178" i="12"/>
  <c r="AT47" i="12" s="1"/>
  <c r="AU66" i="23"/>
  <c r="AT35" i="23"/>
  <c r="AT181" i="23"/>
  <c r="AT50" i="23" s="1"/>
  <c r="AU70" i="12"/>
  <c r="AT39" i="12"/>
  <c r="AT185" i="12"/>
  <c r="AT54" i="12" s="1"/>
  <c r="AE47" i="13"/>
  <c r="AC119" i="5"/>
  <c r="AB134" i="5"/>
  <c r="AB170" i="5"/>
  <c r="AA185" i="5"/>
  <c r="AA54" i="5" s="1"/>
  <c r="AH163" i="6"/>
  <c r="AG178" i="6"/>
  <c r="AG47" i="6" s="1"/>
  <c r="AH166" i="6"/>
  <c r="AG181" i="6"/>
  <c r="AG50" i="6" s="1"/>
  <c r="AG167" i="6"/>
  <c r="AF182" i="6"/>
  <c r="AF51" i="6" s="1"/>
  <c r="Z188" i="6"/>
  <c r="Z57" i="6" s="1"/>
  <c r="Z136" i="6"/>
  <c r="Z41" i="6" s="1"/>
  <c r="Z187" i="6"/>
  <c r="Z56" i="6" s="1"/>
  <c r="Z190" i="6"/>
  <c r="Z59" i="6" s="1"/>
  <c r="Z135" i="6"/>
  <c r="Z139" i="6"/>
  <c r="Z44" i="6" s="1"/>
  <c r="Z189" i="6"/>
  <c r="Z58" i="6" s="1"/>
  <c r="Z134" i="6"/>
  <c r="Z39" i="6" s="1"/>
  <c r="Z138" i="6"/>
  <c r="Z43" i="6" s="1"/>
  <c r="Z191" i="6"/>
  <c r="Z60" i="6" s="1"/>
  <c r="Z186" i="6"/>
  <c r="Z55" i="6" s="1"/>
  <c r="Z137" i="6"/>
  <c r="Z42" i="6" s="1"/>
  <c r="Z185" i="6"/>
  <c r="Z54" i="6" s="1"/>
  <c r="Z140" i="6"/>
  <c r="Z45" i="6" s="1"/>
  <c r="AA27" i="6"/>
  <c r="AI190" i="16"/>
  <c r="AI59" i="16" s="1"/>
  <c r="AI189" i="16"/>
  <c r="AI58" i="16" s="1"/>
  <c r="AK173" i="16"/>
  <c r="AJ188" i="16"/>
  <c r="AJ57" i="16" s="1"/>
  <c r="AM172" i="16"/>
  <c r="AL187" i="16"/>
  <c r="AL56" i="16" s="1"/>
  <c r="AD163" i="16"/>
  <c r="AC178" i="16"/>
  <c r="AC47" i="16" s="1"/>
  <c r="AL165" i="16"/>
  <c r="AK180" i="16"/>
  <c r="AK49" i="16" s="1"/>
  <c r="AO182" i="16"/>
  <c r="AO51" i="16" s="1"/>
  <c r="AP167" i="16"/>
  <c r="AE170" i="16"/>
  <c r="AD185" i="16"/>
  <c r="AD54" i="16" s="1"/>
  <c r="AJ55" i="13"/>
  <c r="AK171" i="13"/>
  <c r="AK173" i="13"/>
  <c r="AJ57" i="13"/>
  <c r="AE175" i="5"/>
  <c r="AD190" i="5"/>
  <c r="AD59" i="5" s="1"/>
  <c r="AH171" i="5"/>
  <c r="AG186" i="5"/>
  <c r="AG55" i="5" s="1"/>
  <c r="AC188" i="5"/>
  <c r="AC57" i="5" s="1"/>
  <c r="Z39" i="5"/>
  <c r="AT34" i="13"/>
  <c r="AT49" i="13"/>
  <c r="AT41" i="13"/>
  <c r="AT56" i="13"/>
  <c r="AT33" i="13"/>
  <c r="AT48" i="13"/>
  <c r="AT43" i="13"/>
  <c r="AT52" i="13"/>
  <c r="AT37" i="13"/>
  <c r="AT40" i="13"/>
  <c r="AT35" i="13"/>
  <c r="AT50" i="13"/>
  <c r="AT45" i="13"/>
  <c r="AU65" i="13"/>
  <c r="AT38" i="13"/>
  <c r="AT42" i="13"/>
  <c r="AT51" i="13"/>
  <c r="AT36" i="13"/>
  <c r="AT44" i="13"/>
  <c r="AU64" i="5"/>
  <c r="AT179" i="5"/>
  <c r="AT48" i="5" s="1"/>
  <c r="AU76" i="5"/>
  <c r="AT60" i="5"/>
  <c r="AT45" i="5"/>
  <c r="AH187" i="22"/>
  <c r="AH56" i="22" s="1"/>
  <c r="AH186" i="22"/>
  <c r="AH55" i="22" s="1"/>
  <c r="AU70" i="22"/>
  <c r="AT185" i="22"/>
  <c r="AT54" i="22" s="1"/>
  <c r="AT191" i="22"/>
  <c r="AT60" i="22" s="1"/>
  <c r="S39" i="13"/>
  <c r="T32" i="13"/>
  <c r="AU73" i="22"/>
  <c r="AU188" i="22" s="1"/>
  <c r="AT137" i="22"/>
  <c r="AT42" i="22" s="1"/>
  <c r="AT57" i="22"/>
  <c r="AU63" i="22"/>
  <c r="AU178" i="22" s="1"/>
  <c r="AT127" i="22"/>
  <c r="AT32" i="22" s="1"/>
  <c r="AT47" i="22"/>
  <c r="AU75" i="22"/>
  <c r="AU190" i="22" s="1"/>
  <c r="AT139" i="22"/>
  <c r="AT44" i="22" s="1"/>
  <c r="AT59" i="22"/>
  <c r="AU74" i="22"/>
  <c r="AU189" i="22" s="1"/>
  <c r="AT138" i="22"/>
  <c r="AT43" i="22" s="1"/>
  <c r="AT58" i="22"/>
  <c r="AU76" i="22"/>
  <c r="AU191" i="22" s="1"/>
  <c r="AT140" i="22"/>
  <c r="AT45" i="22" s="1"/>
  <c r="AU65" i="22"/>
  <c r="AU180" i="22" s="1"/>
  <c r="AT129" i="22"/>
  <c r="AT34" i="22" s="1"/>
  <c r="AT49" i="22"/>
  <c r="AT134" i="22"/>
  <c r="AT39" i="22" s="1"/>
  <c r="AU66" i="22"/>
  <c r="AU181" i="22" s="1"/>
  <c r="AT130" i="22"/>
  <c r="AT35" i="22" s="1"/>
  <c r="AT50" i="22"/>
  <c r="AU72" i="22"/>
  <c r="AT136" i="22"/>
  <c r="AT41" i="22" s="1"/>
  <c r="AU68" i="22"/>
  <c r="AU183" i="22" s="1"/>
  <c r="AT132" i="22"/>
  <c r="AT37" i="22" s="1"/>
  <c r="AT52" i="22"/>
  <c r="AU67" i="22"/>
  <c r="AU182" i="22" s="1"/>
  <c r="AT131" i="22"/>
  <c r="AT36" i="22" s="1"/>
  <c r="AT51" i="22"/>
  <c r="AT64" i="16"/>
  <c r="AS33" i="16"/>
  <c r="AS48" i="16"/>
  <c r="AU64" i="22"/>
  <c r="AU179" i="22" s="1"/>
  <c r="AT128" i="22"/>
  <c r="AT33" i="22" s="1"/>
  <c r="AT48" i="22"/>
  <c r="AU69" i="22"/>
  <c r="AU184" i="22" s="1"/>
  <c r="AT133" i="22"/>
  <c r="AT38" i="22" s="1"/>
  <c r="AT53" i="22"/>
  <c r="AT65" i="16"/>
  <c r="AT129" i="16" s="1"/>
  <c r="AS34" i="16"/>
  <c r="AU71" i="22"/>
  <c r="AT135" i="22"/>
  <c r="AT40" i="22" s="1"/>
  <c r="AT69" i="16"/>
  <c r="AS38" i="16"/>
  <c r="AS53" i="16"/>
  <c r="AT67" i="16"/>
  <c r="AT131" i="16" s="1"/>
  <c r="AS36" i="16"/>
  <c r="AT66" i="16"/>
  <c r="AS35" i="16"/>
  <c r="AS50" i="16"/>
  <c r="AT63" i="16"/>
  <c r="AT127" i="16" s="1"/>
  <c r="AS32" i="16"/>
  <c r="AT68" i="16"/>
  <c r="AS37" i="16"/>
  <c r="AS52" i="16"/>
  <c r="AT59" i="13"/>
  <c r="AU75" i="13"/>
  <c r="AU71" i="13"/>
  <c r="AU74" i="13"/>
  <c r="AU73" i="13"/>
  <c r="AU72" i="13"/>
  <c r="AV65" i="5"/>
  <c r="AU49" i="5"/>
  <c r="AU34" i="5"/>
  <c r="AU73" i="5"/>
  <c r="AU137" i="5" s="1"/>
  <c r="AT42" i="5"/>
  <c r="AV66" i="5"/>
  <c r="AU50" i="5"/>
  <c r="AU35" i="5"/>
  <c r="AT58" i="5"/>
  <c r="AU74" i="5"/>
  <c r="AT43" i="5"/>
  <c r="AV63" i="5"/>
  <c r="AU75" i="5"/>
  <c r="AU139" i="5" s="1"/>
  <c r="AT44" i="5"/>
  <c r="AU71" i="5"/>
  <c r="AU135" i="5" s="1"/>
  <c r="AT40" i="5"/>
  <c r="AU72" i="5"/>
  <c r="AT56" i="5"/>
  <c r="AT41" i="5"/>
  <c r="AV68" i="5"/>
  <c r="AU52" i="5"/>
  <c r="AU37" i="5"/>
  <c r="AV69" i="5"/>
  <c r="AU53" i="5"/>
  <c r="AU38" i="5"/>
  <c r="AV70" i="5"/>
  <c r="AV67" i="5"/>
  <c r="AU51" i="5"/>
  <c r="AU36" i="5"/>
  <c r="AV66" i="13"/>
  <c r="AU35" i="13"/>
  <c r="AU50" i="13"/>
  <c r="AV70" i="13"/>
  <c r="AU76" i="13"/>
  <c r="AV69" i="13"/>
  <c r="AU38" i="13"/>
  <c r="AV64" i="13"/>
  <c r="AU33" i="13"/>
  <c r="AU48" i="13"/>
  <c r="AV63" i="13"/>
  <c r="AV127" i="13" s="1"/>
  <c r="AV67" i="13"/>
  <c r="AV68" i="13"/>
  <c r="AU37" i="13"/>
  <c r="AU52" i="13"/>
  <c r="AT72" i="16"/>
  <c r="AT136" i="16" s="1"/>
  <c r="AS41" i="16"/>
  <c r="AT76" i="16"/>
  <c r="AS45" i="16"/>
  <c r="AS60" i="16"/>
  <c r="AT73" i="16"/>
  <c r="AT137" i="16" s="1"/>
  <c r="AS42" i="16"/>
  <c r="AT74" i="16"/>
  <c r="AT138" i="16" s="1"/>
  <c r="AS43" i="16"/>
  <c r="AT70" i="16"/>
  <c r="AT134" i="16" s="1"/>
  <c r="AS39" i="16"/>
  <c r="AT75" i="16"/>
  <c r="AT139" i="16" s="1"/>
  <c r="AS44" i="16"/>
  <c r="AV23" i="6"/>
  <c r="O40" i="6"/>
  <c r="K41" i="6"/>
  <c r="N39" i="6"/>
  <c r="U41" i="6"/>
  <c r="S39" i="6"/>
  <c r="X40" i="6"/>
  <c r="Q40" i="6"/>
  <c r="W39" i="6"/>
  <c r="L39" i="6"/>
  <c r="V41" i="6"/>
  <c r="T41" i="6"/>
  <c r="W40" i="6"/>
  <c r="M41" i="6"/>
  <c r="K40" i="6"/>
  <c r="O41" i="6"/>
  <c r="U39" i="6"/>
  <c r="Y41" i="6"/>
  <c r="V40" i="6"/>
  <c r="R39" i="6"/>
  <c r="P41" i="6"/>
  <c r="L41" i="6"/>
  <c r="R41" i="6"/>
  <c r="T39" i="6"/>
  <c r="M39" i="6"/>
  <c r="L40" i="6"/>
  <c r="Y39" i="6"/>
  <c r="V39" i="6"/>
  <c r="X41" i="6"/>
  <c r="W41" i="6"/>
  <c r="P39" i="6"/>
  <c r="O39" i="6"/>
  <c r="Z40" i="6"/>
  <c r="R40" i="6"/>
  <c r="Q41" i="6"/>
  <c r="S40" i="6"/>
  <c r="N40" i="6"/>
  <c r="S41" i="6"/>
  <c r="K39" i="6"/>
  <c r="N41" i="6"/>
  <c r="U40" i="6"/>
  <c r="Y40" i="6"/>
  <c r="T40" i="6"/>
  <c r="X39" i="6"/>
  <c r="M40" i="6"/>
  <c r="Q39" i="6"/>
  <c r="P40" i="6"/>
  <c r="AE69" i="2" l="1"/>
  <c r="AD133" i="2"/>
  <c r="AD38" i="2" s="1"/>
  <c r="AD184" i="2"/>
  <c r="AD53" i="2" s="1"/>
  <c r="T112" i="5"/>
  <c r="S127" i="5"/>
  <c r="S32" i="5" s="1"/>
  <c r="S163" i="5"/>
  <c r="R178" i="5"/>
  <c r="R47" i="5" s="1"/>
  <c r="AM140" i="12"/>
  <c r="AM45" i="12" s="1"/>
  <c r="X34" i="2"/>
  <c r="X109" i="2"/>
  <c r="W36" i="2"/>
  <c r="AN171" i="8"/>
  <c r="AM186" i="8"/>
  <c r="AM55" i="8" s="1"/>
  <c r="AF181" i="8"/>
  <c r="AF50" i="8" s="1"/>
  <c r="AF178" i="8"/>
  <c r="AF47" i="8" s="1"/>
  <c r="AF183" i="8"/>
  <c r="AF52" i="8" s="1"/>
  <c r="AF180" i="8"/>
  <c r="AF49" i="8" s="1"/>
  <c r="AF182" i="8"/>
  <c r="AF51" i="8" s="1"/>
  <c r="AF184" i="8"/>
  <c r="AF53" i="8" s="1"/>
  <c r="AF179" i="8"/>
  <c r="AF48" i="8" s="1"/>
  <c r="AG130" i="7"/>
  <c r="AG35" i="7" s="1"/>
  <c r="AG129" i="7"/>
  <c r="AG34" i="7" s="1"/>
  <c r="AG133" i="7"/>
  <c r="AG38" i="7" s="1"/>
  <c r="AG132" i="7"/>
  <c r="AG37" i="7" s="1"/>
  <c r="AG127" i="7"/>
  <c r="AG32" i="7" s="1"/>
  <c r="AG131" i="7"/>
  <c r="AG36" i="7" s="1"/>
  <c r="AG128" i="7"/>
  <c r="AG33" i="7" s="1"/>
  <c r="AG178" i="7"/>
  <c r="AG47" i="7" s="1"/>
  <c r="AG181" i="7"/>
  <c r="AG50" i="7" s="1"/>
  <c r="AG179" i="7"/>
  <c r="AG48" i="7" s="1"/>
  <c r="AG184" i="7"/>
  <c r="AG53" i="7" s="1"/>
  <c r="AG182" i="7"/>
  <c r="AG51" i="7" s="1"/>
  <c r="AG180" i="7"/>
  <c r="AG49" i="7" s="1"/>
  <c r="AG183" i="7"/>
  <c r="AG52" i="7" s="1"/>
  <c r="AF131" i="8"/>
  <c r="AF36" i="8" s="1"/>
  <c r="AF128" i="8"/>
  <c r="AF33" i="8" s="1"/>
  <c r="AF133" i="8"/>
  <c r="AF38" i="8" s="1"/>
  <c r="AF127" i="8"/>
  <c r="AF32" i="8" s="1"/>
  <c r="AF132" i="8"/>
  <c r="AF37" i="8" s="1"/>
  <c r="AF129" i="8"/>
  <c r="AF34" i="8" s="1"/>
  <c r="AF130" i="8"/>
  <c r="AF35" i="8" s="1"/>
  <c r="AP179" i="4"/>
  <c r="AP48" i="4" s="1"/>
  <c r="AP180" i="4"/>
  <c r="AP49" i="4" s="1"/>
  <c r="AP178" i="4"/>
  <c r="AP47" i="4" s="1"/>
  <c r="AP183" i="4"/>
  <c r="AP52" i="4" s="1"/>
  <c r="AP184" i="4"/>
  <c r="AP53" i="4" s="1"/>
  <c r="AP181" i="4"/>
  <c r="AP50" i="4" s="1"/>
  <c r="AP182" i="4"/>
  <c r="AP51" i="4" s="1"/>
  <c r="AP29" i="4"/>
  <c r="AQ24" i="4"/>
  <c r="AQ29" i="4" s="1"/>
  <c r="AV53" i="13"/>
  <c r="AV181" i="5"/>
  <c r="AV130" i="5"/>
  <c r="AT133" i="16"/>
  <c r="AT184" i="16"/>
  <c r="AV54" i="13"/>
  <c r="AU187" i="5"/>
  <c r="AU136" i="5"/>
  <c r="AU189" i="5"/>
  <c r="AU138" i="5"/>
  <c r="AU140" i="5"/>
  <c r="AU191" i="5"/>
  <c r="AV70" i="12"/>
  <c r="AU39" i="12"/>
  <c r="AU185" i="12"/>
  <c r="AU54" i="12" s="1"/>
  <c r="AV76" i="11"/>
  <c r="AU45" i="11"/>
  <c r="AU191" i="11"/>
  <c r="AU60" i="11" s="1"/>
  <c r="AV66" i="20"/>
  <c r="AU35" i="20"/>
  <c r="AU181" i="20"/>
  <c r="AU50" i="20" s="1"/>
  <c r="AV69" i="23"/>
  <c r="AU38" i="23"/>
  <c r="AU184" i="23"/>
  <c r="AU53" i="23" s="1"/>
  <c r="AV69" i="11"/>
  <c r="AV133" i="11" s="1"/>
  <c r="AU38" i="11"/>
  <c r="AU184" i="11"/>
  <c r="AU53" i="11" s="1"/>
  <c r="AV68" i="18"/>
  <c r="AU37" i="18"/>
  <c r="AU183" i="18"/>
  <c r="AU52" i="18" s="1"/>
  <c r="AV63" i="15"/>
  <c r="AU32" i="15"/>
  <c r="AU178" i="15"/>
  <c r="AU47" i="15" s="1"/>
  <c r="AV71" i="20"/>
  <c r="AU40" i="20"/>
  <c r="AU186" i="20"/>
  <c r="AU55" i="20" s="1"/>
  <c r="AV65" i="7"/>
  <c r="AU34" i="7"/>
  <c r="AU180" i="7"/>
  <c r="AU49" i="7" s="1"/>
  <c r="AV73" i="11"/>
  <c r="AU42" i="11"/>
  <c r="AU188" i="11"/>
  <c r="AU57" i="11" s="1"/>
  <c r="AV67" i="14"/>
  <c r="AU36" i="14"/>
  <c r="AU182" i="14"/>
  <c r="AU51" i="14" s="1"/>
  <c r="AV72" i="15"/>
  <c r="AU41" i="15"/>
  <c r="AU187" i="15"/>
  <c r="AU56" i="15" s="1"/>
  <c r="AV76" i="20"/>
  <c r="AU45" i="20"/>
  <c r="AU191" i="20"/>
  <c r="AU60" i="20" s="1"/>
  <c r="AV72" i="9"/>
  <c r="AU136" i="9"/>
  <c r="AU41" i="9" s="1"/>
  <c r="AU187" i="9"/>
  <c r="AU56" i="9" s="1"/>
  <c r="AV75" i="9"/>
  <c r="AU139" i="9"/>
  <c r="AU44" i="9" s="1"/>
  <c r="AU190" i="9"/>
  <c r="AU59" i="9" s="1"/>
  <c r="AV64" i="14"/>
  <c r="AU33" i="14"/>
  <c r="AU179" i="14"/>
  <c r="AU48" i="14" s="1"/>
  <c r="AV71" i="18"/>
  <c r="AU40" i="18"/>
  <c r="AU186" i="18"/>
  <c r="AU55" i="18" s="1"/>
  <c r="AU51" i="13"/>
  <c r="AU36" i="13"/>
  <c r="AV76" i="15"/>
  <c r="AU45" i="15"/>
  <c r="AU191" i="15"/>
  <c r="AU60" i="15" s="1"/>
  <c r="AV73" i="2"/>
  <c r="AV137" i="2" s="1"/>
  <c r="AU42" i="2"/>
  <c r="AU188" i="2"/>
  <c r="AU57" i="2" s="1"/>
  <c r="AV76" i="18"/>
  <c r="AU45" i="18"/>
  <c r="AU191" i="18"/>
  <c r="AU60" i="18" s="1"/>
  <c r="AV67" i="17"/>
  <c r="AU131" i="17"/>
  <c r="AU36" i="17" s="1"/>
  <c r="AU182" i="17"/>
  <c r="AU51" i="17" s="1"/>
  <c r="AV73" i="4"/>
  <c r="AU42" i="4"/>
  <c r="AU188" i="4"/>
  <c r="AU57" i="4" s="1"/>
  <c r="AV70" i="18"/>
  <c r="AU39" i="18"/>
  <c r="AU185" i="18"/>
  <c r="AU54" i="18" s="1"/>
  <c r="AV71" i="23"/>
  <c r="AU40" i="23"/>
  <c r="AU186" i="23"/>
  <c r="AU55" i="23" s="1"/>
  <c r="AV70" i="20"/>
  <c r="AU39" i="20"/>
  <c r="AU185" i="20"/>
  <c r="AU54" i="20" s="1"/>
  <c r="AV74" i="8"/>
  <c r="AU43" i="8"/>
  <c r="AU58" i="8"/>
  <c r="AT140" i="16"/>
  <c r="AT191" i="16"/>
  <c r="AV128" i="13"/>
  <c r="AV180" i="5"/>
  <c r="AV129" i="5"/>
  <c r="AT128" i="16"/>
  <c r="AT33" i="16" s="1"/>
  <c r="AT179" i="16"/>
  <c r="AV65" i="13"/>
  <c r="AU129" i="13"/>
  <c r="AV69" i="21"/>
  <c r="AU38" i="21"/>
  <c r="AU184" i="21"/>
  <c r="AU53" i="21" s="1"/>
  <c r="AV68" i="23"/>
  <c r="AU37" i="23"/>
  <c r="AU183" i="23"/>
  <c r="AU52" i="23" s="1"/>
  <c r="AV63" i="2"/>
  <c r="AU32" i="2"/>
  <c r="AU178" i="2"/>
  <c r="AU47" i="2" s="1"/>
  <c r="AV71" i="8"/>
  <c r="AU40" i="8"/>
  <c r="AV72" i="11"/>
  <c r="AU41" i="11"/>
  <c r="AU187" i="11"/>
  <c r="AU56" i="11" s="1"/>
  <c r="AV64" i="17"/>
  <c r="AU128" i="17"/>
  <c r="AU33" i="17" s="1"/>
  <c r="AU179" i="17"/>
  <c r="AU48" i="17" s="1"/>
  <c r="AV64" i="2"/>
  <c r="AU33" i="2"/>
  <c r="AU179" i="2"/>
  <c r="AU48" i="2" s="1"/>
  <c r="AV69" i="17"/>
  <c r="AU133" i="17"/>
  <c r="AU38" i="17" s="1"/>
  <c r="AU184" i="17"/>
  <c r="AU53" i="17" s="1"/>
  <c r="AV67" i="23"/>
  <c r="AU36" i="23"/>
  <c r="AU182" i="23"/>
  <c r="AU51" i="23" s="1"/>
  <c r="AV74" i="10"/>
  <c r="AU43" i="10"/>
  <c r="AU189" i="10"/>
  <c r="AU58" i="10" s="1"/>
  <c r="AV76" i="17"/>
  <c r="AU45" i="17"/>
  <c r="AU191" i="17"/>
  <c r="AU60" i="17" s="1"/>
  <c r="AV63" i="18"/>
  <c r="AU32" i="18"/>
  <c r="AU178" i="18"/>
  <c r="AU47" i="18" s="1"/>
  <c r="AV68" i="8"/>
  <c r="AV180" i="2"/>
  <c r="AU49" i="2"/>
  <c r="AV63" i="19"/>
  <c r="AU127" i="19"/>
  <c r="AU32" i="19" s="1"/>
  <c r="AU178" i="19"/>
  <c r="AU47" i="19" s="1"/>
  <c r="AV67" i="20"/>
  <c r="AU36" i="20"/>
  <c r="AU182" i="20"/>
  <c r="AU51" i="20" s="1"/>
  <c r="AV75" i="20"/>
  <c r="AU44" i="20"/>
  <c r="AU190" i="20"/>
  <c r="AU59" i="20" s="1"/>
  <c r="AV69" i="9"/>
  <c r="AU133" i="9"/>
  <c r="AU38" i="9" s="1"/>
  <c r="AU184" i="9"/>
  <c r="AU53" i="9" s="1"/>
  <c r="AV75" i="7"/>
  <c r="AU44" i="7"/>
  <c r="AU190" i="7"/>
  <c r="AU59" i="7" s="1"/>
  <c r="AV74" i="12"/>
  <c r="AU43" i="12"/>
  <c r="AU189" i="12"/>
  <c r="AU58" i="12" s="1"/>
  <c r="AV66" i="9"/>
  <c r="AU130" i="9"/>
  <c r="AU35" i="9" s="1"/>
  <c r="AU181" i="9"/>
  <c r="AU50" i="9" s="1"/>
  <c r="AV64" i="11"/>
  <c r="AU33" i="11"/>
  <c r="AU179" i="11"/>
  <c r="AU48" i="11" s="1"/>
  <c r="AV68" i="17"/>
  <c r="AU132" i="17"/>
  <c r="AU37" i="17" s="1"/>
  <c r="AU183" i="17"/>
  <c r="AU52" i="17" s="1"/>
  <c r="AV73" i="14"/>
  <c r="AU42" i="14"/>
  <c r="AU188" i="14"/>
  <c r="AU57" i="14" s="1"/>
  <c r="AV67" i="4"/>
  <c r="AU36" i="4"/>
  <c r="AV76" i="10"/>
  <c r="AU45" i="10"/>
  <c r="AU191" i="10"/>
  <c r="AU60" i="10" s="1"/>
  <c r="AV64" i="10"/>
  <c r="AU33" i="10"/>
  <c r="AU179" i="10"/>
  <c r="AU48" i="10" s="1"/>
  <c r="AV65" i="18"/>
  <c r="AU34" i="18"/>
  <c r="AU180" i="18"/>
  <c r="AU49" i="18" s="1"/>
  <c r="AV66" i="19"/>
  <c r="AU130" i="19"/>
  <c r="AU35" i="19" s="1"/>
  <c r="AU181" i="19"/>
  <c r="AU50" i="19" s="1"/>
  <c r="AV72" i="20"/>
  <c r="AU41" i="20"/>
  <c r="AU187" i="20"/>
  <c r="AU56" i="20" s="1"/>
  <c r="AU56" i="13"/>
  <c r="AU41" i="13"/>
  <c r="AU179" i="5"/>
  <c r="AU48" i="5" s="1"/>
  <c r="AU128" i="5"/>
  <c r="AV73" i="10"/>
  <c r="AU42" i="10"/>
  <c r="AU188" i="10"/>
  <c r="AU57" i="10" s="1"/>
  <c r="AV66" i="10"/>
  <c r="AU35" i="10"/>
  <c r="AU181" i="10"/>
  <c r="AU50" i="10" s="1"/>
  <c r="AV65" i="14"/>
  <c r="AU34" i="14"/>
  <c r="AU180" i="14"/>
  <c r="AU49" i="14" s="1"/>
  <c r="BA112" i="6"/>
  <c r="AZ127" i="6"/>
  <c r="AZ32" i="6" s="1"/>
  <c r="AV74" i="4"/>
  <c r="AU43" i="4"/>
  <c r="AU189" i="4"/>
  <c r="AU58" i="4" s="1"/>
  <c r="AV68" i="14"/>
  <c r="AU37" i="14"/>
  <c r="AU183" i="14"/>
  <c r="AU52" i="14" s="1"/>
  <c r="AV65" i="12"/>
  <c r="AU34" i="12"/>
  <c r="AU180" i="12"/>
  <c r="AU49" i="12" s="1"/>
  <c r="N76" i="7"/>
  <c r="M45" i="7"/>
  <c r="M191" i="7"/>
  <c r="M60" i="7" s="1"/>
  <c r="AV67" i="12"/>
  <c r="AU36" i="12"/>
  <c r="AU182" i="12"/>
  <c r="AU51" i="12" s="1"/>
  <c r="AV65" i="17"/>
  <c r="AU129" i="17"/>
  <c r="AU34" i="17" s="1"/>
  <c r="AU180" i="17"/>
  <c r="AU49" i="17" s="1"/>
  <c r="AV65" i="8"/>
  <c r="AV69" i="14"/>
  <c r="AU38" i="14"/>
  <c r="AU184" i="14"/>
  <c r="AU53" i="14" s="1"/>
  <c r="AV75" i="23"/>
  <c r="AU44" i="23"/>
  <c r="AU190" i="23"/>
  <c r="AU59" i="23" s="1"/>
  <c r="AV72" i="23"/>
  <c r="AU41" i="23"/>
  <c r="AU187" i="23"/>
  <c r="AU56" i="23" s="1"/>
  <c r="AV74" i="7"/>
  <c r="AU43" i="7"/>
  <c r="AU189" i="7"/>
  <c r="AU58" i="7" s="1"/>
  <c r="AV74" i="17"/>
  <c r="AU43" i="17"/>
  <c r="AU189" i="17"/>
  <c r="AU58" i="17" s="1"/>
  <c r="AV73" i="7"/>
  <c r="AU42" i="7"/>
  <c r="AU188" i="7"/>
  <c r="AU57" i="7" s="1"/>
  <c r="AV75" i="21"/>
  <c r="AV139" i="21" s="1"/>
  <c r="AU44" i="21"/>
  <c r="AU190" i="21"/>
  <c r="AU59" i="21" s="1"/>
  <c r="AV66" i="8"/>
  <c r="AV67" i="8"/>
  <c r="AV66" i="11"/>
  <c r="AU35" i="11"/>
  <c r="AU181" i="11"/>
  <c r="AU50" i="11" s="1"/>
  <c r="AV69" i="12"/>
  <c r="AU38" i="12"/>
  <c r="AU184" i="12"/>
  <c r="AU53" i="12" s="1"/>
  <c r="AV65" i="20"/>
  <c r="AU34" i="20"/>
  <c r="AU180" i="20"/>
  <c r="AU49" i="20" s="1"/>
  <c r="AV75" i="19"/>
  <c r="AU139" i="19"/>
  <c r="AU44" i="19" s="1"/>
  <c r="AU190" i="19"/>
  <c r="AU59" i="19" s="1"/>
  <c r="AV63" i="20"/>
  <c r="AU32" i="20"/>
  <c r="AU178" i="20"/>
  <c r="AU47" i="20" s="1"/>
  <c r="AV67" i="19"/>
  <c r="AU131" i="19"/>
  <c r="AU36" i="19" s="1"/>
  <c r="AU182" i="19"/>
  <c r="AU51" i="19" s="1"/>
  <c r="AV75" i="8"/>
  <c r="AU44" i="8"/>
  <c r="AU59" i="8"/>
  <c r="AV182" i="5"/>
  <c r="AV131" i="5"/>
  <c r="AV184" i="5"/>
  <c r="AV133" i="5"/>
  <c r="AT132" i="16"/>
  <c r="AT183" i="16"/>
  <c r="AT52" i="16" s="1"/>
  <c r="AV130" i="13"/>
  <c r="AV66" i="23"/>
  <c r="AU35" i="23"/>
  <c r="AU181" i="23"/>
  <c r="AU50" i="23" s="1"/>
  <c r="AV65" i="11"/>
  <c r="AU34" i="11"/>
  <c r="AU180" i="11"/>
  <c r="AU49" i="11" s="1"/>
  <c r="AV75" i="2"/>
  <c r="AV139" i="2" s="1"/>
  <c r="AU44" i="2"/>
  <c r="AU190" i="2"/>
  <c r="AU59" i="2" s="1"/>
  <c r="AV72" i="7"/>
  <c r="AU41" i="7"/>
  <c r="AU187" i="7"/>
  <c r="AU56" i="7" s="1"/>
  <c r="AV66" i="12"/>
  <c r="AU35" i="12"/>
  <c r="AU181" i="12"/>
  <c r="AU50" i="12" s="1"/>
  <c r="AV70" i="21"/>
  <c r="AU39" i="21"/>
  <c r="AU185" i="21"/>
  <c r="AU54" i="21" s="1"/>
  <c r="AV71" i="10"/>
  <c r="AU40" i="10"/>
  <c r="AU186" i="10"/>
  <c r="AU55" i="10" s="1"/>
  <c r="AV70" i="8"/>
  <c r="AU39" i="8"/>
  <c r="AU54" i="8"/>
  <c r="AV76" i="12"/>
  <c r="AU191" i="12"/>
  <c r="AU60" i="12" s="1"/>
  <c r="AV73" i="18"/>
  <c r="AU42" i="18"/>
  <c r="AU188" i="18"/>
  <c r="AU57" i="18" s="1"/>
  <c r="AV65" i="10"/>
  <c r="AU34" i="10"/>
  <c r="AU180" i="10"/>
  <c r="AU49" i="10" s="1"/>
  <c r="AV74" i="20"/>
  <c r="AU43" i="20"/>
  <c r="AU189" i="20"/>
  <c r="AU58" i="20" s="1"/>
  <c r="AV64" i="7"/>
  <c r="AU33" i="7"/>
  <c r="AU179" i="7"/>
  <c r="AU48" i="7" s="1"/>
  <c r="AV64" i="12"/>
  <c r="AU33" i="12"/>
  <c r="AU179" i="12"/>
  <c r="AU48" i="12" s="1"/>
  <c r="AV70" i="19"/>
  <c r="AU134" i="19"/>
  <c r="AU39" i="19" s="1"/>
  <c r="AU185" i="19"/>
  <c r="AU54" i="19" s="1"/>
  <c r="AV70" i="4"/>
  <c r="AU39" i="4"/>
  <c r="AU185" i="4"/>
  <c r="AU54" i="4" s="1"/>
  <c r="AV72" i="4"/>
  <c r="AU41" i="4"/>
  <c r="AU187" i="4"/>
  <c r="AU56" i="4" s="1"/>
  <c r="AV65" i="15"/>
  <c r="AU34" i="15"/>
  <c r="AU180" i="15"/>
  <c r="AU49" i="15" s="1"/>
  <c r="AV76" i="2"/>
  <c r="AV140" i="2" s="1"/>
  <c r="AU45" i="2"/>
  <c r="AU191" i="2"/>
  <c r="AU60" i="2" s="1"/>
  <c r="AV66" i="2"/>
  <c r="AU35" i="2"/>
  <c r="AU181" i="2"/>
  <c r="AU50" i="2" s="1"/>
  <c r="AV68" i="9"/>
  <c r="AU132" i="9"/>
  <c r="AU37" i="9" s="1"/>
  <c r="AU183" i="9"/>
  <c r="AU52" i="9" s="1"/>
  <c r="AV64" i="9"/>
  <c r="AU128" i="9"/>
  <c r="AU33" i="9" s="1"/>
  <c r="AU179" i="9"/>
  <c r="AU48" i="9" s="1"/>
  <c r="AV69" i="18"/>
  <c r="AU38" i="18"/>
  <c r="AU184" i="18"/>
  <c r="AU53" i="18" s="1"/>
  <c r="AV63" i="9"/>
  <c r="AU127" i="9"/>
  <c r="AU32" i="9" s="1"/>
  <c r="AU178" i="9"/>
  <c r="AU47" i="9" s="1"/>
  <c r="AV75" i="18"/>
  <c r="AU44" i="18"/>
  <c r="AU190" i="18"/>
  <c r="AU59" i="18" s="1"/>
  <c r="AV75" i="15"/>
  <c r="AU44" i="15"/>
  <c r="AU190" i="15"/>
  <c r="AU59" i="15" s="1"/>
  <c r="AV64" i="19"/>
  <c r="AU128" i="19"/>
  <c r="AU33" i="19" s="1"/>
  <c r="AU179" i="19"/>
  <c r="AU48" i="19" s="1"/>
  <c r="AU32" i="4"/>
  <c r="AV68" i="4"/>
  <c r="AU37" i="4"/>
  <c r="AV66" i="17"/>
  <c r="AU130" i="17"/>
  <c r="AU35" i="17" s="1"/>
  <c r="AU181" i="17"/>
  <c r="AU50" i="17" s="1"/>
  <c r="AV73" i="23"/>
  <c r="AU42" i="23"/>
  <c r="AU188" i="23"/>
  <c r="AU57" i="23" s="1"/>
  <c r="AV63" i="7"/>
  <c r="AU32" i="7"/>
  <c r="AU178" i="7"/>
  <c r="AU47" i="7" s="1"/>
  <c r="AV73" i="8"/>
  <c r="AU42" i="8"/>
  <c r="AU57" i="8"/>
  <c r="AV76" i="8"/>
  <c r="AU45" i="8"/>
  <c r="AU60" i="8"/>
  <c r="AV73" i="12"/>
  <c r="AU42" i="12"/>
  <c r="AU188" i="12"/>
  <c r="AU57" i="12" s="1"/>
  <c r="AV71" i="9"/>
  <c r="AU135" i="9"/>
  <c r="AU40" i="9" s="1"/>
  <c r="AU186" i="9"/>
  <c r="AU55" i="9" s="1"/>
  <c r="AV66" i="18"/>
  <c r="AU35" i="18"/>
  <c r="AU181" i="18"/>
  <c r="AU50" i="18" s="1"/>
  <c r="AV76" i="19"/>
  <c r="AU140" i="19"/>
  <c r="AU45" i="19" s="1"/>
  <c r="AU191" i="19"/>
  <c r="AU60" i="19" s="1"/>
  <c r="AV71" i="7"/>
  <c r="AU40" i="7"/>
  <c r="AU186" i="7"/>
  <c r="AU55" i="7" s="1"/>
  <c r="AV76" i="14"/>
  <c r="AU45" i="14"/>
  <c r="AU191" i="14"/>
  <c r="AU60" i="14" s="1"/>
  <c r="AV65" i="23"/>
  <c r="AU34" i="23"/>
  <c r="AU180" i="23"/>
  <c r="AU49" i="23" s="1"/>
  <c r="AV74" i="2"/>
  <c r="AV138" i="2" s="1"/>
  <c r="AU43" i="2"/>
  <c r="AU189" i="2"/>
  <c r="AU58" i="2" s="1"/>
  <c r="AV67" i="11"/>
  <c r="AU36" i="11"/>
  <c r="AU182" i="11"/>
  <c r="AU51" i="11" s="1"/>
  <c r="AV75" i="14"/>
  <c r="AU44" i="14"/>
  <c r="AU190" i="14"/>
  <c r="AU59" i="14" s="1"/>
  <c r="AV72" i="18"/>
  <c r="AU41" i="18"/>
  <c r="AU187" i="18"/>
  <c r="AU56" i="18" s="1"/>
  <c r="AV71" i="19"/>
  <c r="AU135" i="19"/>
  <c r="AU40" i="19" s="1"/>
  <c r="AU186" i="19"/>
  <c r="AU55" i="19" s="1"/>
  <c r="AV70" i="2"/>
  <c r="AV134" i="2" s="1"/>
  <c r="AU39" i="2"/>
  <c r="AU185" i="2"/>
  <c r="AU54" i="2" s="1"/>
  <c r="AV72" i="19"/>
  <c r="AU136" i="19"/>
  <c r="AU41" i="19" s="1"/>
  <c r="AU187" i="19"/>
  <c r="AU56" i="19" s="1"/>
  <c r="AV66" i="14"/>
  <c r="AU35" i="14"/>
  <c r="AU181" i="14"/>
  <c r="AU50" i="14" s="1"/>
  <c r="AV71" i="11"/>
  <c r="AU40" i="11"/>
  <c r="AU186" i="11"/>
  <c r="AU55" i="11" s="1"/>
  <c r="AV63" i="23"/>
  <c r="AU32" i="23"/>
  <c r="AU178" i="23"/>
  <c r="AU47" i="23" s="1"/>
  <c r="AV64" i="21"/>
  <c r="AU33" i="21"/>
  <c r="AU179" i="21"/>
  <c r="AU48" i="21" s="1"/>
  <c r="AV65" i="9"/>
  <c r="AU129" i="9"/>
  <c r="AU34" i="9" s="1"/>
  <c r="AU180" i="9"/>
  <c r="AU49" i="9" s="1"/>
  <c r="AV70" i="7"/>
  <c r="AU39" i="7"/>
  <c r="AU185" i="7"/>
  <c r="AU54" i="7" s="1"/>
  <c r="AV74" i="19"/>
  <c r="AU138" i="19"/>
  <c r="AU43" i="19" s="1"/>
  <c r="AU189" i="19"/>
  <c r="AU58" i="19" s="1"/>
  <c r="AV74" i="21"/>
  <c r="AU43" i="21"/>
  <c r="AU189" i="21"/>
  <c r="AU58" i="21" s="1"/>
  <c r="AV183" i="5"/>
  <c r="AV132" i="5"/>
  <c r="AV37" i="5" s="1"/>
  <c r="AV69" i="19"/>
  <c r="AU133" i="19"/>
  <c r="AU38" i="19" s="1"/>
  <c r="AU184" i="19"/>
  <c r="AU53" i="19" s="1"/>
  <c r="AV67" i="18"/>
  <c r="AU36" i="18"/>
  <c r="AU182" i="18"/>
  <c r="AU51" i="18" s="1"/>
  <c r="AV71" i="14"/>
  <c r="AU40" i="14"/>
  <c r="AU186" i="14"/>
  <c r="AU55" i="14" s="1"/>
  <c r="AV73" i="9"/>
  <c r="AU137" i="9"/>
  <c r="AU42" i="9" s="1"/>
  <c r="AU188" i="9"/>
  <c r="AU57" i="9" s="1"/>
  <c r="AV65" i="4"/>
  <c r="AU34" i="4"/>
  <c r="AV71" i="2"/>
  <c r="AV135" i="2" s="1"/>
  <c r="AU40" i="2"/>
  <c r="AU186" i="2"/>
  <c r="AU55" i="2" s="1"/>
  <c r="AV69" i="10"/>
  <c r="AU38" i="10"/>
  <c r="AU184" i="10"/>
  <c r="AU53" i="10" s="1"/>
  <c r="AV64" i="20"/>
  <c r="AU33" i="20"/>
  <c r="AU179" i="20"/>
  <c r="AU48" i="20" s="1"/>
  <c r="AV74" i="14"/>
  <c r="AU43" i="14"/>
  <c r="AU189" i="14"/>
  <c r="AU58" i="14" s="1"/>
  <c r="AV71" i="21"/>
  <c r="AV135" i="21" s="1"/>
  <c r="AU40" i="21"/>
  <c r="AU186" i="21"/>
  <c r="AU55" i="21" s="1"/>
  <c r="AV72" i="2"/>
  <c r="AV136" i="2" s="1"/>
  <c r="AU41" i="2"/>
  <c r="AU187" i="2"/>
  <c r="AU56" i="2" s="1"/>
  <c r="AV75" i="11"/>
  <c r="AU44" i="11"/>
  <c r="AU190" i="11"/>
  <c r="AU59" i="11" s="1"/>
  <c r="AV74" i="18"/>
  <c r="AU43" i="18"/>
  <c r="AU189" i="18"/>
  <c r="AU58" i="18" s="1"/>
  <c r="AV73" i="17"/>
  <c r="AU42" i="17"/>
  <c r="AU188" i="17"/>
  <c r="AU57" i="17" s="1"/>
  <c r="AV66" i="15"/>
  <c r="AU35" i="15"/>
  <c r="AU181" i="15"/>
  <c r="AU50" i="15" s="1"/>
  <c r="AV63" i="14"/>
  <c r="AU32" i="14"/>
  <c r="AU178" i="14"/>
  <c r="AU47" i="14" s="1"/>
  <c r="AV74" i="23"/>
  <c r="AU43" i="23"/>
  <c r="AU189" i="23"/>
  <c r="AU58" i="23" s="1"/>
  <c r="AV71" i="15"/>
  <c r="AU40" i="15"/>
  <c r="AU186" i="15"/>
  <c r="AU55" i="15" s="1"/>
  <c r="AV63" i="10"/>
  <c r="AU32" i="10"/>
  <c r="AU178" i="10"/>
  <c r="AU47" i="10" s="1"/>
  <c r="AV71" i="12"/>
  <c r="AU40" i="12"/>
  <c r="AU186" i="12"/>
  <c r="AU55" i="12" s="1"/>
  <c r="AV73" i="15"/>
  <c r="AU42" i="15"/>
  <c r="AU188" i="15"/>
  <c r="AU57" i="15" s="1"/>
  <c r="AV74" i="11"/>
  <c r="AU43" i="11"/>
  <c r="AU189" i="11"/>
  <c r="AU58" i="11" s="1"/>
  <c r="AV68" i="19"/>
  <c r="AU132" i="19"/>
  <c r="AU37" i="19" s="1"/>
  <c r="AU183" i="19"/>
  <c r="AU52" i="19" s="1"/>
  <c r="O71" i="16"/>
  <c r="N135" i="16"/>
  <c r="N40" i="16" s="1"/>
  <c r="N186" i="16"/>
  <c r="N55" i="16" s="1"/>
  <c r="AV69" i="8"/>
  <c r="AV76" i="9"/>
  <c r="AU140" i="9"/>
  <c r="AU45" i="9" s="1"/>
  <c r="AU191" i="9"/>
  <c r="AU60" i="9" s="1"/>
  <c r="AV70" i="23"/>
  <c r="AU39" i="23"/>
  <c r="AU185" i="23"/>
  <c r="AU54" i="23" s="1"/>
  <c r="AU58" i="13"/>
  <c r="AU60" i="13"/>
  <c r="AV63" i="12"/>
  <c r="AU32" i="12"/>
  <c r="AU178" i="12"/>
  <c r="AU47" i="12" s="1"/>
  <c r="AV68" i="15"/>
  <c r="AU37" i="15"/>
  <c r="AU183" i="15"/>
  <c r="AU52" i="15" s="1"/>
  <c r="AV72" i="10"/>
  <c r="AU41" i="10"/>
  <c r="AU187" i="10"/>
  <c r="AU56" i="10" s="1"/>
  <c r="AV72" i="8"/>
  <c r="AU41" i="8"/>
  <c r="AU56" i="8"/>
  <c r="AV75" i="17"/>
  <c r="AV139" i="17" s="1"/>
  <c r="AU44" i="17"/>
  <c r="AU190" i="17"/>
  <c r="AU59" i="17" s="1"/>
  <c r="AV69" i="7"/>
  <c r="AU38" i="7"/>
  <c r="AU184" i="7"/>
  <c r="AU53" i="7" s="1"/>
  <c r="AV75" i="10"/>
  <c r="AU44" i="10"/>
  <c r="AU190" i="10"/>
  <c r="AU59" i="10" s="1"/>
  <c r="AV69" i="20"/>
  <c r="AU38" i="20"/>
  <c r="AU184" i="20"/>
  <c r="AU53" i="20" s="1"/>
  <c r="AV72" i="14"/>
  <c r="AU41" i="14"/>
  <c r="AU187" i="14"/>
  <c r="AU56" i="14" s="1"/>
  <c r="AV64" i="15"/>
  <c r="AU33" i="15"/>
  <c r="AU179" i="15"/>
  <c r="AU48" i="15" s="1"/>
  <c r="AV71" i="4"/>
  <c r="AU40" i="4"/>
  <c r="AU186" i="4"/>
  <c r="AU55" i="4" s="1"/>
  <c r="AV73" i="21"/>
  <c r="AU42" i="21"/>
  <c r="AU188" i="21"/>
  <c r="AU57" i="21" s="1"/>
  <c r="AV68" i="20"/>
  <c r="AU37" i="20"/>
  <c r="AU183" i="20"/>
  <c r="AU52" i="20" s="1"/>
  <c r="AV68" i="7"/>
  <c r="AU37" i="7"/>
  <c r="AU183" i="7"/>
  <c r="AU52" i="7" s="1"/>
  <c r="AV73" i="20"/>
  <c r="AU42" i="20"/>
  <c r="AU188" i="20"/>
  <c r="AU57" i="20" s="1"/>
  <c r="AV68" i="10"/>
  <c r="AU37" i="10"/>
  <c r="AU183" i="10"/>
  <c r="AU52" i="10" s="1"/>
  <c r="AV64" i="18"/>
  <c r="AU33" i="18"/>
  <c r="AU179" i="18"/>
  <c r="AU48" i="18" s="1"/>
  <c r="AV70" i="17"/>
  <c r="AU39" i="17"/>
  <c r="AU185" i="17"/>
  <c r="AU54" i="17" s="1"/>
  <c r="AV68" i="11"/>
  <c r="AU37" i="11"/>
  <c r="AU183" i="11"/>
  <c r="AU52" i="11" s="1"/>
  <c r="AV63" i="11"/>
  <c r="AU32" i="11"/>
  <c r="AU178" i="11"/>
  <c r="AU47" i="11" s="1"/>
  <c r="AV63" i="21"/>
  <c r="AU32" i="21"/>
  <c r="AU178" i="21"/>
  <c r="AU47" i="21" s="1"/>
  <c r="AV64" i="4"/>
  <c r="AU33" i="4"/>
  <c r="AV63" i="8"/>
  <c r="AV68" i="2"/>
  <c r="AU37" i="2"/>
  <c r="AU183" i="2"/>
  <c r="AU52" i="2" s="1"/>
  <c r="AV64" i="23"/>
  <c r="AU33" i="23"/>
  <c r="AU179" i="23"/>
  <c r="AU48" i="23" s="1"/>
  <c r="AV74" i="15"/>
  <c r="AU43" i="15"/>
  <c r="AU189" i="15"/>
  <c r="AU58" i="15" s="1"/>
  <c r="AV140" i="23"/>
  <c r="AU45" i="23"/>
  <c r="AU191" i="23"/>
  <c r="AU60" i="23" s="1"/>
  <c r="AV70" i="10"/>
  <c r="AU39" i="10"/>
  <c r="AU185" i="10"/>
  <c r="AU54" i="10" s="1"/>
  <c r="AV68" i="12"/>
  <c r="AU37" i="12"/>
  <c r="AU183" i="12"/>
  <c r="AU52" i="12" s="1"/>
  <c r="AV72" i="21"/>
  <c r="AV136" i="21" s="1"/>
  <c r="AU41" i="21"/>
  <c r="AU187" i="21"/>
  <c r="AU56" i="21" s="1"/>
  <c r="AU44" i="13"/>
  <c r="AU59" i="13"/>
  <c r="AT130" i="16"/>
  <c r="AT35" i="16" s="1"/>
  <c r="AT181" i="16"/>
  <c r="AV68" i="21"/>
  <c r="AU37" i="21"/>
  <c r="AU183" i="21"/>
  <c r="AU52" i="21" s="1"/>
  <c r="AV70" i="14"/>
  <c r="AU39" i="14"/>
  <c r="AU185" i="14"/>
  <c r="AU54" i="14" s="1"/>
  <c r="AV63" i="17"/>
  <c r="AU127" i="17"/>
  <c r="AU32" i="17" s="1"/>
  <c r="AU178" i="17"/>
  <c r="AU47" i="17" s="1"/>
  <c r="AV67" i="7"/>
  <c r="AU36" i="7"/>
  <c r="AU182" i="7"/>
  <c r="AU51" i="7" s="1"/>
  <c r="AV76" i="21"/>
  <c r="AU45" i="21"/>
  <c r="AU191" i="21"/>
  <c r="AU60" i="21" s="1"/>
  <c r="AV65" i="21"/>
  <c r="AU34" i="21"/>
  <c r="AU180" i="21"/>
  <c r="AU49" i="21" s="1"/>
  <c r="AV75" i="4"/>
  <c r="AU44" i="4"/>
  <c r="AU190" i="4"/>
  <c r="AU59" i="4" s="1"/>
  <c r="AV66" i="7"/>
  <c r="AU35" i="7"/>
  <c r="AU181" i="7"/>
  <c r="AU50" i="7" s="1"/>
  <c r="AV67" i="9"/>
  <c r="AU131" i="9"/>
  <c r="AU36" i="9" s="1"/>
  <c r="AU182" i="9"/>
  <c r="AU51" i="9" s="1"/>
  <c r="AV67" i="10"/>
  <c r="AU36" i="10"/>
  <c r="AU182" i="10"/>
  <c r="AU51" i="10" s="1"/>
  <c r="AV75" i="12"/>
  <c r="AU44" i="12"/>
  <c r="AU190" i="12"/>
  <c r="AU59" i="12" s="1"/>
  <c r="AV70" i="9"/>
  <c r="AU134" i="9"/>
  <c r="AU39" i="9" s="1"/>
  <c r="AU185" i="9"/>
  <c r="AU54" i="9" s="1"/>
  <c r="AU45" i="4"/>
  <c r="AU191" i="4"/>
  <c r="AU60" i="4" s="1"/>
  <c r="AV64" i="8"/>
  <c r="AU38" i="4"/>
  <c r="AV67" i="21"/>
  <c r="AU36" i="21"/>
  <c r="AU182" i="21"/>
  <c r="AU51" i="21" s="1"/>
  <c r="AV72" i="17"/>
  <c r="AU41" i="17"/>
  <c r="AU187" i="17"/>
  <c r="AU56" i="17" s="1"/>
  <c r="AV66" i="4"/>
  <c r="AU35" i="4"/>
  <c r="AV69" i="15"/>
  <c r="AU38" i="15"/>
  <c r="AU184" i="15"/>
  <c r="AU53" i="15" s="1"/>
  <c r="AV66" i="21"/>
  <c r="AU35" i="21"/>
  <c r="AU181" i="21"/>
  <c r="AU50" i="21" s="1"/>
  <c r="AV71" i="17"/>
  <c r="AV135" i="17" s="1"/>
  <c r="AU40" i="17"/>
  <c r="AU186" i="17"/>
  <c r="AU55" i="17" s="1"/>
  <c r="AV65" i="19"/>
  <c r="AU129" i="19"/>
  <c r="AU34" i="19" s="1"/>
  <c r="AU180" i="19"/>
  <c r="AU49" i="19" s="1"/>
  <c r="AV74" i="9"/>
  <c r="AU138" i="9"/>
  <c r="AU43" i="9" s="1"/>
  <c r="AU189" i="9"/>
  <c r="AU58" i="9" s="1"/>
  <c r="AV70" i="11"/>
  <c r="AU39" i="11"/>
  <c r="AU185" i="11"/>
  <c r="AU54" i="11" s="1"/>
  <c r="AV70" i="15"/>
  <c r="AU39" i="15"/>
  <c r="AU185" i="15"/>
  <c r="AU54" i="15" s="1"/>
  <c r="AU182" i="2"/>
  <c r="AU51" i="2" s="1"/>
  <c r="AV73" i="19"/>
  <c r="AU137" i="19"/>
  <c r="AU42" i="19" s="1"/>
  <c r="AU188" i="19"/>
  <c r="AU57" i="19" s="1"/>
  <c r="AV67" i="15"/>
  <c r="AU36" i="15"/>
  <c r="AU182" i="15"/>
  <c r="AU51" i="15" s="1"/>
  <c r="AV72" i="12"/>
  <c r="AU41" i="12"/>
  <c r="AU187" i="12"/>
  <c r="AU56" i="12" s="1"/>
  <c r="AF47" i="13"/>
  <c r="AC170" i="5"/>
  <c r="AB185" i="5"/>
  <c r="AB54" i="5" s="1"/>
  <c r="AD119" i="5"/>
  <c r="AC134" i="5"/>
  <c r="AH167" i="6"/>
  <c r="AG182" i="6"/>
  <c r="AG51" i="6" s="1"/>
  <c r="AI166" i="6"/>
  <c r="AH181" i="6"/>
  <c r="AH50" i="6" s="1"/>
  <c r="AH178" i="6"/>
  <c r="AH47" i="6" s="1"/>
  <c r="AI163" i="6"/>
  <c r="AA185" i="6"/>
  <c r="AA54" i="6" s="1"/>
  <c r="AA188" i="6"/>
  <c r="AA57" i="6" s="1"/>
  <c r="AA136" i="6"/>
  <c r="AA41" i="6" s="1"/>
  <c r="AA187" i="6"/>
  <c r="AA56" i="6" s="1"/>
  <c r="AA190" i="6"/>
  <c r="AA59" i="6" s="1"/>
  <c r="AA135" i="6"/>
  <c r="AA40" i="6" s="1"/>
  <c r="AA139" i="6"/>
  <c r="AA44" i="6" s="1"/>
  <c r="AA189" i="6"/>
  <c r="AA58" i="6" s="1"/>
  <c r="AA134" i="6"/>
  <c r="AA39" i="6" s="1"/>
  <c r="AA138" i="6"/>
  <c r="AA43" i="6" s="1"/>
  <c r="AA191" i="6"/>
  <c r="AA60" i="6" s="1"/>
  <c r="AA186" i="6"/>
  <c r="AA55" i="6" s="1"/>
  <c r="AA137" i="6"/>
  <c r="AA42" i="6" s="1"/>
  <c r="AA140" i="6"/>
  <c r="AA45" i="6" s="1"/>
  <c r="AB27" i="6"/>
  <c r="AJ190" i="16"/>
  <c r="AJ59" i="16" s="1"/>
  <c r="AJ189" i="16"/>
  <c r="AJ58" i="16" s="1"/>
  <c r="AD178" i="16"/>
  <c r="AD47" i="16" s="1"/>
  <c r="AE163" i="16"/>
  <c r="AQ167" i="16"/>
  <c r="AP182" i="16"/>
  <c r="AP51" i="16" s="1"/>
  <c r="AN172" i="16"/>
  <c r="AM187" i="16"/>
  <c r="AM56" i="16" s="1"/>
  <c r="AL173" i="16"/>
  <c r="AK188" i="16"/>
  <c r="AK57" i="16" s="1"/>
  <c r="AE185" i="16"/>
  <c r="AE54" i="16" s="1"/>
  <c r="AF170" i="16"/>
  <c r="AM165" i="16"/>
  <c r="AL180" i="16"/>
  <c r="AL49" i="16" s="1"/>
  <c r="AK55" i="13"/>
  <c r="AL171" i="13"/>
  <c r="AL173" i="13"/>
  <c r="AK57" i="13"/>
  <c r="AF175" i="5"/>
  <c r="AE190" i="5"/>
  <c r="AE59" i="5" s="1"/>
  <c r="AD188" i="5"/>
  <c r="AD57" i="5" s="1"/>
  <c r="AI171" i="5"/>
  <c r="AH186" i="5"/>
  <c r="AH55" i="5" s="1"/>
  <c r="AU40" i="5"/>
  <c r="AA39" i="5"/>
  <c r="AU43" i="13"/>
  <c r="AV51" i="13"/>
  <c r="AU40" i="13"/>
  <c r="AU42" i="13"/>
  <c r="AU45" i="13"/>
  <c r="AU49" i="13"/>
  <c r="AU34" i="13"/>
  <c r="AV52" i="13"/>
  <c r="AV37" i="13"/>
  <c r="AV33" i="13"/>
  <c r="AV64" i="5"/>
  <c r="AU33" i="5"/>
  <c r="AV76" i="5"/>
  <c r="AU60" i="5"/>
  <c r="AU45" i="5"/>
  <c r="AI187" i="22"/>
  <c r="AI56" i="22" s="1"/>
  <c r="AI186" i="22"/>
  <c r="AI55" i="22" s="1"/>
  <c r="AU134" i="22"/>
  <c r="AU39" i="22" s="1"/>
  <c r="AU185" i="22"/>
  <c r="AU54" i="22" s="1"/>
  <c r="AV70" i="22"/>
  <c r="AW70" i="22" s="1"/>
  <c r="T39" i="13"/>
  <c r="U32" i="13"/>
  <c r="AU63" i="16"/>
  <c r="AU127" i="16" s="1"/>
  <c r="AT32" i="16"/>
  <c r="AU64" i="16"/>
  <c r="AT48" i="16"/>
  <c r="AU69" i="16"/>
  <c r="AT38" i="16"/>
  <c r="AT53" i="16"/>
  <c r="AV72" i="22"/>
  <c r="AU136" i="22"/>
  <c r="AU41" i="22" s="1"/>
  <c r="AV65" i="22"/>
  <c r="AV180" i="22" s="1"/>
  <c r="AU129" i="22"/>
  <c r="AU34" i="22" s="1"/>
  <c r="AU49" i="22"/>
  <c r="AV75" i="22"/>
  <c r="AV190" i="22" s="1"/>
  <c r="AU139" i="22"/>
  <c r="AU44" i="22" s="1"/>
  <c r="AU59" i="22"/>
  <c r="AV69" i="22"/>
  <c r="AV184" i="22" s="1"/>
  <c r="AU133" i="22"/>
  <c r="AU38" i="22" s="1"/>
  <c r="AU53" i="22"/>
  <c r="AU66" i="16"/>
  <c r="AT50" i="16"/>
  <c r="AV67" i="22"/>
  <c r="AV182" i="22" s="1"/>
  <c r="AU131" i="22"/>
  <c r="AU36" i="22" s="1"/>
  <c r="AU51" i="22"/>
  <c r="AV76" i="22"/>
  <c r="AV191" i="22" s="1"/>
  <c r="AU140" i="22"/>
  <c r="AU45" i="22" s="1"/>
  <c r="AU60" i="22"/>
  <c r="AV71" i="22"/>
  <c r="AU135" i="22"/>
  <c r="AU40" i="22" s="1"/>
  <c r="AV66" i="22"/>
  <c r="AV181" i="22" s="1"/>
  <c r="AU130" i="22"/>
  <c r="AU35" i="22" s="1"/>
  <c r="AU50" i="22"/>
  <c r="AV63" i="22"/>
  <c r="AV178" i="22" s="1"/>
  <c r="AU127" i="22"/>
  <c r="AU32" i="22" s="1"/>
  <c r="AU47" i="22"/>
  <c r="AU68" i="16"/>
  <c r="AT37" i="16"/>
  <c r="AV64" i="22"/>
  <c r="AV179" i="22" s="1"/>
  <c r="AU128" i="22"/>
  <c r="AU33" i="22" s="1"/>
  <c r="AU48" i="22"/>
  <c r="AU67" i="16"/>
  <c r="AU131" i="16" s="1"/>
  <c r="AT36" i="16"/>
  <c r="AV68" i="22"/>
  <c r="AV183" i="22" s="1"/>
  <c r="AU132" i="22"/>
  <c r="AU37" i="22" s="1"/>
  <c r="AU52" i="22"/>
  <c r="AV74" i="22"/>
  <c r="AV189" i="22" s="1"/>
  <c r="AU138" i="22"/>
  <c r="AU43" i="22" s="1"/>
  <c r="AU58" i="22"/>
  <c r="AU65" i="16"/>
  <c r="AU129" i="16" s="1"/>
  <c r="AT34" i="16"/>
  <c r="AV73" i="22"/>
  <c r="AV188" i="22" s="1"/>
  <c r="AU137" i="22"/>
  <c r="AU42" i="22" s="1"/>
  <c r="AU57" i="22"/>
  <c r="AV74" i="13"/>
  <c r="AV72" i="13"/>
  <c r="AV71" i="13"/>
  <c r="AV73" i="13"/>
  <c r="AV75" i="13"/>
  <c r="AV72" i="5"/>
  <c r="AU56" i="5"/>
  <c r="AU41" i="5"/>
  <c r="AV75" i="5"/>
  <c r="AV139" i="5" s="1"/>
  <c r="AU44" i="5"/>
  <c r="AW69" i="5"/>
  <c r="AV53" i="5"/>
  <c r="AV38" i="5"/>
  <c r="AW66" i="5"/>
  <c r="AV50" i="5"/>
  <c r="AV35" i="5"/>
  <c r="AV51" i="5"/>
  <c r="AW67" i="5"/>
  <c r="AV36" i="5"/>
  <c r="AW63" i="5"/>
  <c r="AV73" i="5"/>
  <c r="AV137" i="5" s="1"/>
  <c r="AU42" i="5"/>
  <c r="AV52" i="5"/>
  <c r="AW68" i="5"/>
  <c r="AW70" i="5"/>
  <c r="AV71" i="5"/>
  <c r="AV135" i="5" s="1"/>
  <c r="AV74" i="5"/>
  <c r="AU58" i="5"/>
  <c r="AU43" i="5"/>
  <c r="AW64" i="5"/>
  <c r="AW65" i="5"/>
  <c r="AV49" i="5"/>
  <c r="AV34" i="5"/>
  <c r="AW63" i="13"/>
  <c r="AW127" i="13" s="1"/>
  <c r="AW70" i="13"/>
  <c r="AW69" i="13"/>
  <c r="AV38" i="13"/>
  <c r="AW68" i="13"/>
  <c r="AW66" i="13"/>
  <c r="AV35" i="13"/>
  <c r="AV50" i="13"/>
  <c r="AW64" i="13"/>
  <c r="AV48" i="13"/>
  <c r="AV76" i="13"/>
  <c r="AW67" i="13"/>
  <c r="AV36" i="13"/>
  <c r="AW65" i="13"/>
  <c r="AU74" i="16"/>
  <c r="AU138" i="16" s="1"/>
  <c r="AT43" i="16"/>
  <c r="AU75" i="16"/>
  <c r="AU139" i="16" s="1"/>
  <c r="AT44" i="16"/>
  <c r="AU72" i="16"/>
  <c r="AU136" i="16" s="1"/>
  <c r="AT41" i="16"/>
  <c r="AU73" i="16"/>
  <c r="AU137" i="16" s="1"/>
  <c r="AT42" i="16"/>
  <c r="AU76" i="16"/>
  <c r="AT45" i="16"/>
  <c r="AT60" i="16"/>
  <c r="AU70" i="16"/>
  <c r="AU134" i="16" s="1"/>
  <c r="AT39" i="16"/>
  <c r="AW23" i="6"/>
  <c r="AF69" i="2" l="1"/>
  <c r="AE133" i="2"/>
  <c r="AE38" i="2" s="1"/>
  <c r="AE184" i="2"/>
  <c r="AE53" i="2" s="1"/>
  <c r="U112" i="5"/>
  <c r="T127" i="5"/>
  <c r="T32" i="5" s="1"/>
  <c r="T163" i="5"/>
  <c r="S178" i="5"/>
  <c r="S47" i="5" s="1"/>
  <c r="AN140" i="12"/>
  <c r="AN45" i="12" s="1"/>
  <c r="Y109" i="2"/>
  <c r="X36" i="2"/>
  <c r="Y34" i="2"/>
  <c r="AO171" i="8"/>
  <c r="AN186" i="8"/>
  <c r="AN55" i="8" s="1"/>
  <c r="AG184" i="8"/>
  <c r="AG53" i="8" s="1"/>
  <c r="AG181" i="8"/>
  <c r="AG50" i="8" s="1"/>
  <c r="AG178" i="8"/>
  <c r="AG47" i="8" s="1"/>
  <c r="AG183" i="8"/>
  <c r="AG52" i="8" s="1"/>
  <c r="AG180" i="8"/>
  <c r="AG49" i="8" s="1"/>
  <c r="AG182" i="8"/>
  <c r="AG51" i="8" s="1"/>
  <c r="AG179" i="8"/>
  <c r="AG48" i="8" s="1"/>
  <c r="AH129" i="7"/>
  <c r="AH34" i="7" s="1"/>
  <c r="AH132" i="7"/>
  <c r="AH37" i="7" s="1"/>
  <c r="AH127" i="7"/>
  <c r="AH32" i="7" s="1"/>
  <c r="AH130" i="7"/>
  <c r="AH35" i="7" s="1"/>
  <c r="AH133" i="7"/>
  <c r="AH38" i="7" s="1"/>
  <c r="AH131" i="7"/>
  <c r="AH36" i="7" s="1"/>
  <c r="AH128" i="7"/>
  <c r="AH33" i="7" s="1"/>
  <c r="AH181" i="7"/>
  <c r="AH50" i="7" s="1"/>
  <c r="AH179" i="7"/>
  <c r="AH48" i="7" s="1"/>
  <c r="AH184" i="7"/>
  <c r="AH53" i="7" s="1"/>
  <c r="AH182" i="7"/>
  <c r="AH51" i="7" s="1"/>
  <c r="AH183" i="7"/>
  <c r="AH52" i="7" s="1"/>
  <c r="AH178" i="7"/>
  <c r="AH47" i="7" s="1"/>
  <c r="AH180" i="7"/>
  <c r="AH49" i="7" s="1"/>
  <c r="AG131" i="8"/>
  <c r="AG36" i="8" s="1"/>
  <c r="AG128" i="8"/>
  <c r="AG33" i="8" s="1"/>
  <c r="AG130" i="8"/>
  <c r="AG35" i="8" s="1"/>
  <c r="AG127" i="8"/>
  <c r="AG32" i="8" s="1"/>
  <c r="AG132" i="8"/>
  <c r="AG37" i="8" s="1"/>
  <c r="AG133" i="8"/>
  <c r="AG38" i="8" s="1"/>
  <c r="AG129" i="8"/>
  <c r="AG34" i="8" s="1"/>
  <c r="AQ178" i="4"/>
  <c r="AQ47" i="4" s="1"/>
  <c r="AQ184" i="4"/>
  <c r="AQ53" i="4" s="1"/>
  <c r="AQ183" i="4"/>
  <c r="AQ52" i="4" s="1"/>
  <c r="AQ182" i="4"/>
  <c r="AQ51" i="4" s="1"/>
  <c r="AQ181" i="4"/>
  <c r="AQ50" i="4" s="1"/>
  <c r="AQ180" i="4"/>
  <c r="AQ49" i="4" s="1"/>
  <c r="AQ179" i="4"/>
  <c r="AQ48" i="4" s="1"/>
  <c r="AS25" i="4"/>
  <c r="AR24" i="4"/>
  <c r="AW129" i="13"/>
  <c r="AW76" i="21"/>
  <c r="AV45" i="21"/>
  <c r="AV191" i="21"/>
  <c r="AV60" i="21" s="1"/>
  <c r="AW75" i="10"/>
  <c r="AV44" i="10"/>
  <c r="AV190" i="10"/>
  <c r="AV59" i="10" s="1"/>
  <c r="AW75" i="15"/>
  <c r="AV44" i="15"/>
  <c r="AV190" i="15"/>
  <c r="AV59" i="15" s="1"/>
  <c r="AW65" i="11"/>
  <c r="AV34" i="11"/>
  <c r="AV180" i="11"/>
  <c r="AV49" i="11" s="1"/>
  <c r="AW75" i="8"/>
  <c r="AV44" i="8"/>
  <c r="AV59" i="8"/>
  <c r="AW74" i="10"/>
  <c r="AV43" i="10"/>
  <c r="AV189" i="10"/>
  <c r="AV58" i="10" s="1"/>
  <c r="AW130" i="13"/>
  <c r="AU179" i="16"/>
  <c r="AU128" i="16"/>
  <c r="AU33" i="16" s="1"/>
  <c r="AV182" i="2"/>
  <c r="AV51" i="2" s="1"/>
  <c r="AW66" i="4"/>
  <c r="AV35" i="4"/>
  <c r="AW67" i="10"/>
  <c r="AV36" i="10"/>
  <c r="AV182" i="10"/>
  <c r="AV51" i="10" s="1"/>
  <c r="AW70" i="14"/>
  <c r="AV39" i="14"/>
  <c r="AV185" i="14"/>
  <c r="AV54" i="14" s="1"/>
  <c r="AW70" i="10"/>
  <c r="AV39" i="10"/>
  <c r="AV185" i="10"/>
  <c r="AV54" i="10" s="1"/>
  <c r="AW63" i="11"/>
  <c r="AV32" i="11"/>
  <c r="AV178" i="11"/>
  <c r="AV47" i="11" s="1"/>
  <c r="AW73" i="21"/>
  <c r="AV42" i="21"/>
  <c r="AV188" i="21"/>
  <c r="AV57" i="21" s="1"/>
  <c r="AW72" i="8"/>
  <c r="AV41" i="8"/>
  <c r="AV56" i="8"/>
  <c r="AW70" i="23"/>
  <c r="AV39" i="23"/>
  <c r="AV185" i="23"/>
  <c r="AV54" i="23" s="1"/>
  <c r="AW63" i="10"/>
  <c r="AV32" i="10"/>
  <c r="AV178" i="10"/>
  <c r="AV47" i="10" s="1"/>
  <c r="AW72" i="2"/>
  <c r="AW136" i="2" s="1"/>
  <c r="AV41" i="2"/>
  <c r="AV187" i="2"/>
  <c r="AV56" i="2" s="1"/>
  <c r="AW71" i="14"/>
  <c r="AV40" i="14"/>
  <c r="AV186" i="14"/>
  <c r="AV55" i="14" s="1"/>
  <c r="AW74" i="19"/>
  <c r="AV138" i="19"/>
  <c r="AV43" i="19" s="1"/>
  <c r="AV189" i="19"/>
  <c r="AV58" i="19" s="1"/>
  <c r="AW70" i="2"/>
  <c r="AW134" i="2" s="1"/>
  <c r="AV39" i="2"/>
  <c r="AV185" i="2"/>
  <c r="AV54" i="2" s="1"/>
  <c r="AW71" i="7"/>
  <c r="AV40" i="7"/>
  <c r="AV186" i="7"/>
  <c r="AV55" i="7" s="1"/>
  <c r="AW73" i="23"/>
  <c r="AV42" i="23"/>
  <c r="AV188" i="23"/>
  <c r="AV57" i="23" s="1"/>
  <c r="AW69" i="18"/>
  <c r="AV38" i="18"/>
  <c r="AV184" i="18"/>
  <c r="AV53" i="18" s="1"/>
  <c r="AW70" i="19"/>
  <c r="AV134" i="19"/>
  <c r="AV39" i="19" s="1"/>
  <c r="AV185" i="19"/>
  <c r="AV54" i="19" s="1"/>
  <c r="AW71" i="10"/>
  <c r="AV40" i="10"/>
  <c r="AV186" i="10"/>
  <c r="AV55" i="10" s="1"/>
  <c r="AW75" i="19"/>
  <c r="AV139" i="19"/>
  <c r="AV44" i="19" s="1"/>
  <c r="AV190" i="19"/>
  <c r="AV59" i="19" s="1"/>
  <c r="AW74" i="17"/>
  <c r="AV43" i="17"/>
  <c r="AV189" i="17"/>
  <c r="AV58" i="17" s="1"/>
  <c r="O76" i="7"/>
  <c r="N45" i="7"/>
  <c r="N60" i="7"/>
  <c r="AW68" i="17"/>
  <c r="AV132" i="17"/>
  <c r="AV37" i="17" s="1"/>
  <c r="AV183" i="17"/>
  <c r="AV52" i="17" s="1"/>
  <c r="AW63" i="19"/>
  <c r="AV127" i="19"/>
  <c r="AV32" i="19" s="1"/>
  <c r="AV178" i="19"/>
  <c r="AV47" i="19" s="1"/>
  <c r="AW64" i="2"/>
  <c r="AV33" i="2"/>
  <c r="AV179" i="2"/>
  <c r="AV48" i="2" s="1"/>
  <c r="AW74" i="8"/>
  <c r="AV43" i="8"/>
  <c r="AV58" i="8"/>
  <c r="AW76" i="15"/>
  <c r="AV45" i="15"/>
  <c r="AV191" i="15"/>
  <c r="AV60" i="15" s="1"/>
  <c r="AW64" i="14"/>
  <c r="AV33" i="14"/>
  <c r="AV179" i="14"/>
  <c r="AV48" i="14" s="1"/>
  <c r="AW71" i="20"/>
  <c r="AV40" i="20"/>
  <c r="AV186" i="20"/>
  <c r="AV55" i="20" s="1"/>
  <c r="AW70" i="12"/>
  <c r="AV39" i="12"/>
  <c r="AV185" i="12"/>
  <c r="AV54" i="12" s="1"/>
  <c r="AW73" i="18"/>
  <c r="AV42" i="18"/>
  <c r="AV188" i="18"/>
  <c r="AV57" i="18" s="1"/>
  <c r="AW66" i="8"/>
  <c r="AW69" i="9"/>
  <c r="AV133" i="9"/>
  <c r="AV38" i="9" s="1"/>
  <c r="AV184" i="9"/>
  <c r="AV53" i="9" s="1"/>
  <c r="AW68" i="23"/>
  <c r="AV37" i="23"/>
  <c r="AV183" i="23"/>
  <c r="AV52" i="23" s="1"/>
  <c r="AW69" i="23"/>
  <c r="AV38" i="23"/>
  <c r="AV184" i="23"/>
  <c r="AV53" i="23" s="1"/>
  <c r="AW74" i="9"/>
  <c r="AV138" i="9"/>
  <c r="AV43" i="9" s="1"/>
  <c r="AV189" i="9"/>
  <c r="AV58" i="9" s="1"/>
  <c r="AV38" i="4"/>
  <c r="AW75" i="4"/>
  <c r="AV44" i="4"/>
  <c r="AV190" i="4"/>
  <c r="AV59" i="4" s="1"/>
  <c r="AW64" i="23"/>
  <c r="AV33" i="23"/>
  <c r="AV179" i="23"/>
  <c r="AV48" i="23" s="1"/>
  <c r="AW64" i="18"/>
  <c r="AV33" i="18"/>
  <c r="AV179" i="18"/>
  <c r="AV48" i="18" s="1"/>
  <c r="AW72" i="14"/>
  <c r="AV41" i="14"/>
  <c r="AV187" i="14"/>
  <c r="AV56" i="14" s="1"/>
  <c r="AW63" i="12"/>
  <c r="AV32" i="12"/>
  <c r="AV178" i="12"/>
  <c r="AV47" i="12" s="1"/>
  <c r="P71" i="16"/>
  <c r="O135" i="16"/>
  <c r="O40" i="16" s="1"/>
  <c r="O186" i="16"/>
  <c r="O55" i="16" s="1"/>
  <c r="AW63" i="14"/>
  <c r="AV32" i="14"/>
  <c r="AV178" i="14"/>
  <c r="AV47" i="14" s="1"/>
  <c r="AW64" i="20"/>
  <c r="AV33" i="20"/>
  <c r="AV179" i="20"/>
  <c r="AV48" i="20" s="1"/>
  <c r="AW64" i="21"/>
  <c r="AV33" i="21"/>
  <c r="AV179" i="21"/>
  <c r="AV48" i="21" s="1"/>
  <c r="AW75" i="14"/>
  <c r="AV44" i="14"/>
  <c r="AV190" i="14"/>
  <c r="AV59" i="14" s="1"/>
  <c r="AW71" i="9"/>
  <c r="AV135" i="9"/>
  <c r="AV40" i="9" s="1"/>
  <c r="AV186" i="9"/>
  <c r="AV55" i="9" s="1"/>
  <c r="AV32" i="4"/>
  <c r="AW66" i="2"/>
  <c r="AV35" i="2"/>
  <c r="AV181" i="2"/>
  <c r="AV50" i="2" s="1"/>
  <c r="AW74" i="20"/>
  <c r="AV43" i="20"/>
  <c r="AV189" i="20"/>
  <c r="AV58" i="20" s="1"/>
  <c r="AW72" i="7"/>
  <c r="AV41" i="7"/>
  <c r="AV187" i="7"/>
  <c r="AV56" i="7" s="1"/>
  <c r="AW66" i="11"/>
  <c r="AV35" i="11"/>
  <c r="AV181" i="11"/>
  <c r="AV50" i="11" s="1"/>
  <c r="AW75" i="23"/>
  <c r="AV44" i="23"/>
  <c r="AV190" i="23"/>
  <c r="AV59" i="23" s="1"/>
  <c r="AW74" i="4"/>
  <c r="AV43" i="4"/>
  <c r="AV189" i="4"/>
  <c r="AV58" i="4" s="1"/>
  <c r="AW66" i="10"/>
  <c r="AV35" i="10"/>
  <c r="AV181" i="10"/>
  <c r="AV50" i="10" s="1"/>
  <c r="AW65" i="18"/>
  <c r="AV34" i="18"/>
  <c r="AV180" i="18"/>
  <c r="AV49" i="18" s="1"/>
  <c r="AW74" i="12"/>
  <c r="AV43" i="12"/>
  <c r="AV189" i="12"/>
  <c r="AV58" i="12" s="1"/>
  <c r="AW63" i="18"/>
  <c r="AV32" i="18"/>
  <c r="AV178" i="18"/>
  <c r="AV47" i="18" s="1"/>
  <c r="AW71" i="8"/>
  <c r="AV40" i="8"/>
  <c r="AW70" i="18"/>
  <c r="AV39" i="18"/>
  <c r="AV185" i="18"/>
  <c r="AV54" i="18" s="1"/>
  <c r="AW76" i="20"/>
  <c r="AV45" i="20"/>
  <c r="AV191" i="20"/>
  <c r="AV60" i="20" s="1"/>
  <c r="AW68" i="18"/>
  <c r="AV37" i="18"/>
  <c r="AV183" i="18"/>
  <c r="AV52" i="18" s="1"/>
  <c r="AW73" i="20"/>
  <c r="AV42" i="20"/>
  <c r="AV188" i="20"/>
  <c r="AV57" i="20" s="1"/>
  <c r="AW74" i="2"/>
  <c r="AW138" i="2" s="1"/>
  <c r="AV43" i="2"/>
  <c r="AV189" i="2"/>
  <c r="AV58" i="2" s="1"/>
  <c r="AW76" i="8"/>
  <c r="AV45" i="8"/>
  <c r="AV60" i="8"/>
  <c r="AW65" i="15"/>
  <c r="AV34" i="15"/>
  <c r="AV180" i="15"/>
  <c r="AV49" i="15" s="1"/>
  <c r="AW65" i="8"/>
  <c r="AW76" i="10"/>
  <c r="AV45" i="10"/>
  <c r="AV191" i="10"/>
  <c r="AV60" i="10" s="1"/>
  <c r="AW67" i="17"/>
  <c r="AV131" i="17"/>
  <c r="AV36" i="17" s="1"/>
  <c r="AV182" i="17"/>
  <c r="AV51" i="17" s="1"/>
  <c r="AW67" i="14"/>
  <c r="AV36" i="14"/>
  <c r="AV182" i="14"/>
  <c r="AV51" i="14" s="1"/>
  <c r="AW180" i="5"/>
  <c r="AW129" i="5"/>
  <c r="AW184" i="5"/>
  <c r="AW133" i="5"/>
  <c r="AW182" i="5"/>
  <c r="AW131" i="5"/>
  <c r="AW67" i="15"/>
  <c r="AV36" i="15"/>
  <c r="AV182" i="15"/>
  <c r="AV51" i="15" s="1"/>
  <c r="AW66" i="21"/>
  <c r="AV35" i="21"/>
  <c r="AV181" i="21"/>
  <c r="AV50" i="21" s="1"/>
  <c r="AW70" i="9"/>
  <c r="AV134" i="9"/>
  <c r="AV39" i="9" s="1"/>
  <c r="AV185" i="9"/>
  <c r="AV54" i="9" s="1"/>
  <c r="AW67" i="7"/>
  <c r="AV36" i="7"/>
  <c r="AV182" i="7"/>
  <c r="AV51" i="7" s="1"/>
  <c r="AW72" i="21"/>
  <c r="AW136" i="21" s="1"/>
  <c r="AV41" i="21"/>
  <c r="AV187" i="21"/>
  <c r="AV56" i="21" s="1"/>
  <c r="AW64" i="4"/>
  <c r="AV33" i="4"/>
  <c r="AW68" i="7"/>
  <c r="AV37" i="7"/>
  <c r="AV183" i="7"/>
  <c r="AV52" i="7" s="1"/>
  <c r="AW69" i="7"/>
  <c r="AV38" i="7"/>
  <c r="AV184" i="7"/>
  <c r="AV53" i="7" s="1"/>
  <c r="AW73" i="15"/>
  <c r="AV42" i="15"/>
  <c r="AV188" i="15"/>
  <c r="AV57" i="15" s="1"/>
  <c r="AW74" i="18"/>
  <c r="AV43" i="18"/>
  <c r="AV189" i="18"/>
  <c r="AV58" i="18" s="1"/>
  <c r="AW65" i="4"/>
  <c r="AV34" i="4"/>
  <c r="AW66" i="14"/>
  <c r="AV35" i="14"/>
  <c r="AV181" i="14"/>
  <c r="AV50" i="14" s="1"/>
  <c r="AW65" i="23"/>
  <c r="AV34" i="23"/>
  <c r="AV180" i="23"/>
  <c r="AV49" i="23" s="1"/>
  <c r="AW73" i="8"/>
  <c r="AV42" i="8"/>
  <c r="AV57" i="8"/>
  <c r="AW75" i="18"/>
  <c r="AV44" i="18"/>
  <c r="AV190" i="18"/>
  <c r="AV59" i="18" s="1"/>
  <c r="AW72" i="4"/>
  <c r="AV41" i="4"/>
  <c r="AV187" i="4"/>
  <c r="AV56" i="4" s="1"/>
  <c r="AW76" i="12"/>
  <c r="AV191" i="12"/>
  <c r="AV60" i="12" s="1"/>
  <c r="AW66" i="23"/>
  <c r="AV35" i="23"/>
  <c r="AV181" i="23"/>
  <c r="AV50" i="23" s="1"/>
  <c r="AW67" i="19"/>
  <c r="AV131" i="19"/>
  <c r="AV36" i="19" s="1"/>
  <c r="AV182" i="19"/>
  <c r="AV51" i="19" s="1"/>
  <c r="AW75" i="21"/>
  <c r="AW139" i="21" s="1"/>
  <c r="AV44" i="21"/>
  <c r="AV190" i="21"/>
  <c r="AV59" i="21" s="1"/>
  <c r="AW65" i="17"/>
  <c r="AV129" i="17"/>
  <c r="AV34" i="17" s="1"/>
  <c r="AV180" i="17"/>
  <c r="AV49" i="17" s="1"/>
  <c r="AW67" i="4"/>
  <c r="AV36" i="4"/>
  <c r="AW75" i="20"/>
  <c r="AV44" i="20"/>
  <c r="AV190" i="20"/>
  <c r="AV59" i="20" s="1"/>
  <c r="AW67" i="23"/>
  <c r="AV36" i="23"/>
  <c r="AV182" i="23"/>
  <c r="AV51" i="23" s="1"/>
  <c r="AW69" i="21"/>
  <c r="AV38" i="21"/>
  <c r="AV184" i="21"/>
  <c r="AV53" i="21" s="1"/>
  <c r="AW76" i="18"/>
  <c r="AV45" i="18"/>
  <c r="AV191" i="18"/>
  <c r="AV60" i="18" s="1"/>
  <c r="AW73" i="11"/>
  <c r="AV42" i="11"/>
  <c r="AV188" i="11"/>
  <c r="AV57" i="11" s="1"/>
  <c r="AW66" i="20"/>
  <c r="AV35" i="20"/>
  <c r="AV181" i="20"/>
  <c r="AV50" i="20" s="1"/>
  <c r="AV138" i="5"/>
  <c r="AV189" i="5"/>
  <c r="AW63" i="8"/>
  <c r="AW53" i="13"/>
  <c r="AW72" i="17"/>
  <c r="AV41" i="17"/>
  <c r="AV187" i="17"/>
  <c r="AV56" i="17" s="1"/>
  <c r="AW67" i="9"/>
  <c r="AV131" i="9"/>
  <c r="AV36" i="9" s="1"/>
  <c r="AV182" i="9"/>
  <c r="AV51" i="9" s="1"/>
  <c r="AW140" i="23"/>
  <c r="AV45" i="23"/>
  <c r="AV191" i="23"/>
  <c r="AV60" i="23" s="1"/>
  <c r="AW68" i="11"/>
  <c r="AV37" i="11"/>
  <c r="AV183" i="11"/>
  <c r="AV52" i="11" s="1"/>
  <c r="AW72" i="10"/>
  <c r="AV41" i="10"/>
  <c r="AV187" i="10"/>
  <c r="AV56" i="10" s="1"/>
  <c r="AW76" i="9"/>
  <c r="AV140" i="9"/>
  <c r="AV45" i="9" s="1"/>
  <c r="AV191" i="9"/>
  <c r="AV60" i="9" s="1"/>
  <c r="AW71" i="15"/>
  <c r="AV40" i="15"/>
  <c r="AV186" i="15"/>
  <c r="AV55" i="15" s="1"/>
  <c r="AW71" i="21"/>
  <c r="AW135" i="21" s="1"/>
  <c r="AV40" i="21"/>
  <c r="AV186" i="21"/>
  <c r="AV55" i="21" s="1"/>
  <c r="AW67" i="18"/>
  <c r="AV36" i="18"/>
  <c r="AV182" i="18"/>
  <c r="AV51" i="18" s="1"/>
  <c r="AW70" i="7"/>
  <c r="AV39" i="7"/>
  <c r="AV185" i="7"/>
  <c r="AV54" i="7" s="1"/>
  <c r="AW71" i="19"/>
  <c r="AV135" i="19"/>
  <c r="AV40" i="19" s="1"/>
  <c r="AV186" i="19"/>
  <c r="AV55" i="19" s="1"/>
  <c r="AW76" i="19"/>
  <c r="AV140" i="19"/>
  <c r="AV45" i="19" s="1"/>
  <c r="AV191" i="19"/>
  <c r="AV60" i="19" s="1"/>
  <c r="AW66" i="17"/>
  <c r="AV130" i="17"/>
  <c r="AV35" i="17" s="1"/>
  <c r="AV181" i="17"/>
  <c r="AV50" i="17" s="1"/>
  <c r="AW64" i="9"/>
  <c r="AV128" i="9"/>
  <c r="AV33" i="9" s="1"/>
  <c r="AV179" i="9"/>
  <c r="AV48" i="9" s="1"/>
  <c r="AW64" i="12"/>
  <c r="AV33" i="12"/>
  <c r="AV179" i="12"/>
  <c r="AV48" i="12" s="1"/>
  <c r="AW70" i="21"/>
  <c r="AV39" i="21"/>
  <c r="AV185" i="21"/>
  <c r="AV54" i="21" s="1"/>
  <c r="AW65" i="20"/>
  <c r="AV34" i="20"/>
  <c r="AV180" i="20"/>
  <c r="AV49" i="20" s="1"/>
  <c r="AW74" i="7"/>
  <c r="AV43" i="7"/>
  <c r="AV189" i="7"/>
  <c r="AV58" i="7" s="1"/>
  <c r="AW65" i="12"/>
  <c r="AV34" i="12"/>
  <c r="AV180" i="12"/>
  <c r="AV49" i="12" s="1"/>
  <c r="BB112" i="6"/>
  <c r="BA127" i="6"/>
  <c r="BA32" i="6" s="1"/>
  <c r="AW72" i="20"/>
  <c r="AV41" i="20"/>
  <c r="AV187" i="20"/>
  <c r="AV56" i="20" s="1"/>
  <c r="AW64" i="11"/>
  <c r="AV33" i="11"/>
  <c r="AV179" i="11"/>
  <c r="AV48" i="11" s="1"/>
  <c r="AW180" i="2"/>
  <c r="AV49" i="2"/>
  <c r="AW64" i="17"/>
  <c r="AV128" i="17"/>
  <c r="AV33" i="17" s="1"/>
  <c r="AV179" i="17"/>
  <c r="AV48" i="17" s="1"/>
  <c r="AW70" i="20"/>
  <c r="AV39" i="20"/>
  <c r="AV185" i="20"/>
  <c r="AV54" i="20" s="1"/>
  <c r="AW75" i="9"/>
  <c r="AV139" i="9"/>
  <c r="AV44" i="9" s="1"/>
  <c r="AV190" i="9"/>
  <c r="AV59" i="9" s="1"/>
  <c r="AW71" i="2"/>
  <c r="AW135" i="2" s="1"/>
  <c r="AV40" i="2"/>
  <c r="AV186" i="2"/>
  <c r="AV55" i="2" s="1"/>
  <c r="AV60" i="13"/>
  <c r="AW179" i="5"/>
  <c r="AW128" i="5"/>
  <c r="AW183" i="5"/>
  <c r="AW132" i="5"/>
  <c r="AV43" i="13"/>
  <c r="AW70" i="15"/>
  <c r="AV39" i="15"/>
  <c r="AV185" i="15"/>
  <c r="AV54" i="15" s="1"/>
  <c r="AW68" i="21"/>
  <c r="AV37" i="21"/>
  <c r="AV183" i="21"/>
  <c r="AV52" i="21" s="1"/>
  <c r="AW71" i="4"/>
  <c r="AV40" i="4"/>
  <c r="AV186" i="4"/>
  <c r="AV55" i="4" s="1"/>
  <c r="AU140" i="16"/>
  <c r="AU191" i="16"/>
  <c r="AV191" i="5"/>
  <c r="AV140" i="5"/>
  <c r="AW65" i="19"/>
  <c r="AV129" i="19"/>
  <c r="AV34" i="19" s="1"/>
  <c r="AV180" i="19"/>
  <c r="AV49" i="19" s="1"/>
  <c r="AW64" i="8"/>
  <c r="AW65" i="21"/>
  <c r="AV34" i="21"/>
  <c r="AV180" i="21"/>
  <c r="AV49" i="21" s="1"/>
  <c r="AW68" i="2"/>
  <c r="AV37" i="2"/>
  <c r="AV183" i="2"/>
  <c r="AV52" i="2" s="1"/>
  <c r="AW68" i="10"/>
  <c r="AV37" i="10"/>
  <c r="AV183" i="10"/>
  <c r="AV52" i="10" s="1"/>
  <c r="AW69" i="20"/>
  <c r="AV38" i="20"/>
  <c r="AV184" i="20"/>
  <c r="AV53" i="20" s="1"/>
  <c r="AW68" i="19"/>
  <c r="AV132" i="19"/>
  <c r="AV37" i="19" s="1"/>
  <c r="AV183" i="19"/>
  <c r="AV52" i="19" s="1"/>
  <c r="AW66" i="15"/>
  <c r="AV35" i="15"/>
  <c r="AV181" i="15"/>
  <c r="AV50" i="15" s="1"/>
  <c r="AW69" i="10"/>
  <c r="AV38" i="10"/>
  <c r="AV184" i="10"/>
  <c r="AV53" i="10" s="1"/>
  <c r="AW63" i="23"/>
  <c r="AV32" i="23"/>
  <c r="AV178" i="23"/>
  <c r="AV47" i="23" s="1"/>
  <c r="AW67" i="11"/>
  <c r="AV36" i="11"/>
  <c r="AV182" i="11"/>
  <c r="AV51" i="11" s="1"/>
  <c r="AW73" i="12"/>
  <c r="AV42" i="12"/>
  <c r="AV188" i="12"/>
  <c r="AV57" i="12" s="1"/>
  <c r="AW64" i="19"/>
  <c r="AV128" i="19"/>
  <c r="AV33" i="19" s="1"/>
  <c r="AV179" i="19"/>
  <c r="AV48" i="19" s="1"/>
  <c r="AW76" i="2"/>
  <c r="AW140" i="2" s="1"/>
  <c r="AV45" i="2"/>
  <c r="AV191" i="2"/>
  <c r="AV60" i="2" s="1"/>
  <c r="AW65" i="10"/>
  <c r="AV34" i="10"/>
  <c r="AV180" i="10"/>
  <c r="AV49" i="10" s="1"/>
  <c r="AW75" i="2"/>
  <c r="AW139" i="2" s="1"/>
  <c r="AV44" i="2"/>
  <c r="AV190" i="2"/>
  <c r="AV59" i="2" s="1"/>
  <c r="AW67" i="8"/>
  <c r="AW69" i="14"/>
  <c r="AV38" i="14"/>
  <c r="AV184" i="14"/>
  <c r="AV53" i="14" s="1"/>
  <c r="AW73" i="10"/>
  <c r="AV42" i="10"/>
  <c r="AV188" i="10"/>
  <c r="AV57" i="10" s="1"/>
  <c r="AW64" i="10"/>
  <c r="AV33" i="10"/>
  <c r="AV179" i="10"/>
  <c r="AV48" i="10" s="1"/>
  <c r="AW75" i="7"/>
  <c r="AV44" i="7"/>
  <c r="AV190" i="7"/>
  <c r="AV59" i="7" s="1"/>
  <c r="AW76" i="17"/>
  <c r="AV45" i="17"/>
  <c r="AV191" i="17"/>
  <c r="AV60" i="17" s="1"/>
  <c r="AW63" i="2"/>
  <c r="AV32" i="2"/>
  <c r="AV178" i="2"/>
  <c r="AV47" i="2" s="1"/>
  <c r="AW73" i="4"/>
  <c r="AV42" i="4"/>
  <c r="AV188" i="4"/>
  <c r="AV57" i="4" s="1"/>
  <c r="AW72" i="15"/>
  <c r="AV41" i="15"/>
  <c r="AV187" i="15"/>
  <c r="AV56" i="15" s="1"/>
  <c r="AW69" i="11"/>
  <c r="AW133" i="11" s="1"/>
  <c r="AV38" i="11"/>
  <c r="AV184" i="11"/>
  <c r="AV53" i="11" s="1"/>
  <c r="AW72" i="12"/>
  <c r="AV41" i="12"/>
  <c r="AV187" i="12"/>
  <c r="AV56" i="12" s="1"/>
  <c r="AW71" i="17"/>
  <c r="AW135" i="17" s="1"/>
  <c r="AV40" i="17"/>
  <c r="AV186" i="17"/>
  <c r="AV55" i="17" s="1"/>
  <c r="AW74" i="11"/>
  <c r="AV43" i="11"/>
  <c r="AV189" i="11"/>
  <c r="AV58" i="11" s="1"/>
  <c r="AW71" i="11"/>
  <c r="AV40" i="11"/>
  <c r="AV186" i="11"/>
  <c r="AV55" i="11" s="1"/>
  <c r="AU133" i="16"/>
  <c r="AU184" i="16"/>
  <c r="AW69" i="15"/>
  <c r="AV38" i="15"/>
  <c r="AV184" i="15"/>
  <c r="AV53" i="15" s="1"/>
  <c r="AW68" i="12"/>
  <c r="AV37" i="12"/>
  <c r="AV183" i="12"/>
  <c r="AV52" i="12" s="1"/>
  <c r="AW63" i="21"/>
  <c r="AV32" i="21"/>
  <c r="AV178" i="21"/>
  <c r="AV47" i="21" s="1"/>
  <c r="AW75" i="17"/>
  <c r="AW139" i="17" s="1"/>
  <c r="AV44" i="17"/>
  <c r="AV190" i="17"/>
  <c r="AV59" i="17" s="1"/>
  <c r="AW71" i="12"/>
  <c r="AV40" i="12"/>
  <c r="AV186" i="12"/>
  <c r="AV55" i="12" s="1"/>
  <c r="AW75" i="11"/>
  <c r="AV44" i="11"/>
  <c r="AV190" i="11"/>
  <c r="AV59" i="11" s="1"/>
  <c r="AW73" i="9"/>
  <c r="AV137" i="9"/>
  <c r="AV42" i="9" s="1"/>
  <c r="AV188" i="9"/>
  <c r="AV57" i="9" s="1"/>
  <c r="AW74" i="21"/>
  <c r="AV43" i="21"/>
  <c r="AV189" i="21"/>
  <c r="AV58" i="21" s="1"/>
  <c r="AW72" i="19"/>
  <c r="AV136" i="19"/>
  <c r="AV41" i="19" s="1"/>
  <c r="AV187" i="19"/>
  <c r="AV56" i="19" s="1"/>
  <c r="AW76" i="14"/>
  <c r="AV45" i="14"/>
  <c r="AV191" i="14"/>
  <c r="AV60" i="14" s="1"/>
  <c r="AW63" i="7"/>
  <c r="AV32" i="7"/>
  <c r="AV178" i="7"/>
  <c r="AV47" i="7" s="1"/>
  <c r="AW63" i="9"/>
  <c r="AV127" i="9"/>
  <c r="AV32" i="9" s="1"/>
  <c r="AV178" i="9"/>
  <c r="AV47" i="9" s="1"/>
  <c r="AW70" i="4"/>
  <c r="AV39" i="4"/>
  <c r="AV185" i="4"/>
  <c r="AV54" i="4" s="1"/>
  <c r="AW70" i="8"/>
  <c r="AV39" i="8"/>
  <c r="AV54" i="8"/>
  <c r="AW63" i="20"/>
  <c r="AV32" i="20"/>
  <c r="AV178" i="20"/>
  <c r="AV47" i="20" s="1"/>
  <c r="AW73" i="7"/>
  <c r="AV42" i="7"/>
  <c r="AV188" i="7"/>
  <c r="AV57" i="7" s="1"/>
  <c r="AW67" i="12"/>
  <c r="AV36" i="12"/>
  <c r="AV182" i="12"/>
  <c r="AV51" i="12" s="1"/>
  <c r="AW73" i="14"/>
  <c r="AV42" i="14"/>
  <c r="AV188" i="14"/>
  <c r="AV57" i="14" s="1"/>
  <c r="AW67" i="20"/>
  <c r="AV36" i="20"/>
  <c r="AV182" i="20"/>
  <c r="AV51" i="20" s="1"/>
  <c r="AW69" i="17"/>
  <c r="AV133" i="17"/>
  <c r="AV38" i="17" s="1"/>
  <c r="AV184" i="17"/>
  <c r="AV53" i="17" s="1"/>
  <c r="AV129" i="13"/>
  <c r="AV34" i="13" s="1"/>
  <c r="AV49" i="13"/>
  <c r="AW73" i="2"/>
  <c r="AW137" i="2" s="1"/>
  <c r="AV42" i="2"/>
  <c r="AV188" i="2"/>
  <c r="AV57" i="2" s="1"/>
  <c r="AW71" i="18"/>
  <c r="AV40" i="18"/>
  <c r="AV186" i="18"/>
  <c r="AV55" i="18" s="1"/>
  <c r="AW65" i="7"/>
  <c r="AV34" i="7"/>
  <c r="AV180" i="7"/>
  <c r="AV49" i="7" s="1"/>
  <c r="AW76" i="11"/>
  <c r="AV45" i="11"/>
  <c r="AV191" i="11"/>
  <c r="AV60" i="11" s="1"/>
  <c r="AU130" i="16"/>
  <c r="AU181" i="16"/>
  <c r="AV45" i="4"/>
  <c r="AV191" i="4"/>
  <c r="AV60" i="4" s="1"/>
  <c r="AW73" i="17"/>
  <c r="AV42" i="17"/>
  <c r="AV188" i="17"/>
  <c r="AV57" i="17" s="1"/>
  <c r="AW128" i="13"/>
  <c r="AW54" i="13"/>
  <c r="AW73" i="19"/>
  <c r="AV137" i="19"/>
  <c r="AV42" i="19" s="1"/>
  <c r="AV188" i="19"/>
  <c r="AV57" i="19" s="1"/>
  <c r="AW75" i="12"/>
  <c r="AV44" i="12"/>
  <c r="AV190" i="12"/>
  <c r="AV59" i="12" s="1"/>
  <c r="AW63" i="17"/>
  <c r="AV127" i="17"/>
  <c r="AV32" i="17" s="1"/>
  <c r="AV178" i="17"/>
  <c r="AV47" i="17" s="1"/>
  <c r="AW68" i="20"/>
  <c r="AV37" i="20"/>
  <c r="AV183" i="20"/>
  <c r="AV52" i="20" s="1"/>
  <c r="AW181" i="5"/>
  <c r="AW50" i="5" s="1"/>
  <c r="AW130" i="5"/>
  <c r="AV187" i="5"/>
  <c r="AV136" i="5"/>
  <c r="AV41" i="5" s="1"/>
  <c r="AU132" i="16"/>
  <c r="AU183" i="16"/>
  <c r="AU52" i="16" s="1"/>
  <c r="AV179" i="5"/>
  <c r="AV48" i="5" s="1"/>
  <c r="AV128" i="5"/>
  <c r="AV33" i="5" s="1"/>
  <c r="AW70" i="11"/>
  <c r="AV39" i="11"/>
  <c r="AV185" i="11"/>
  <c r="AV54" i="11" s="1"/>
  <c r="AW67" i="21"/>
  <c r="AV36" i="21"/>
  <c r="AV182" i="21"/>
  <c r="AV51" i="21" s="1"/>
  <c r="AW66" i="7"/>
  <c r="AV35" i="7"/>
  <c r="AV181" i="7"/>
  <c r="AV50" i="7" s="1"/>
  <c r="AW74" i="15"/>
  <c r="AV43" i="15"/>
  <c r="AV189" i="15"/>
  <c r="AV58" i="15" s="1"/>
  <c r="AW70" i="17"/>
  <c r="AV39" i="17"/>
  <c r="AV185" i="17"/>
  <c r="AV54" i="17" s="1"/>
  <c r="AW64" i="15"/>
  <c r="AV33" i="15"/>
  <c r="AV179" i="15"/>
  <c r="AV48" i="15" s="1"/>
  <c r="AW68" i="15"/>
  <c r="AV37" i="15"/>
  <c r="AV183" i="15"/>
  <c r="AV52" i="15" s="1"/>
  <c r="AW69" i="8"/>
  <c r="AW74" i="23"/>
  <c r="AV43" i="23"/>
  <c r="AV189" i="23"/>
  <c r="AV58" i="23" s="1"/>
  <c r="AW74" i="14"/>
  <c r="AV43" i="14"/>
  <c r="AV189" i="14"/>
  <c r="AV58" i="14" s="1"/>
  <c r="AW69" i="19"/>
  <c r="AV133" i="19"/>
  <c r="AV38" i="19" s="1"/>
  <c r="AV184" i="19"/>
  <c r="AV53" i="19" s="1"/>
  <c r="AW65" i="9"/>
  <c r="AV129" i="9"/>
  <c r="AV34" i="9" s="1"/>
  <c r="AV180" i="9"/>
  <c r="AV49" i="9" s="1"/>
  <c r="AW72" i="18"/>
  <c r="AV41" i="18"/>
  <c r="AV187" i="18"/>
  <c r="AV56" i="18" s="1"/>
  <c r="AW66" i="18"/>
  <c r="AV35" i="18"/>
  <c r="AV181" i="18"/>
  <c r="AV50" i="18" s="1"/>
  <c r="AW68" i="4"/>
  <c r="AV37" i="4"/>
  <c r="AW68" i="9"/>
  <c r="AV132" i="9"/>
  <c r="AV37" i="9" s="1"/>
  <c r="AV183" i="9"/>
  <c r="AV52" i="9" s="1"/>
  <c r="AW64" i="7"/>
  <c r="AV33" i="7"/>
  <c r="AV179" i="7"/>
  <c r="AV48" i="7" s="1"/>
  <c r="AW66" i="12"/>
  <c r="AV35" i="12"/>
  <c r="AV181" i="12"/>
  <c r="AV50" i="12" s="1"/>
  <c r="AW69" i="12"/>
  <c r="AV38" i="12"/>
  <c r="AV184" i="12"/>
  <c r="AV53" i="12" s="1"/>
  <c r="AW72" i="23"/>
  <c r="AV41" i="23"/>
  <c r="AV187" i="23"/>
  <c r="AV56" i="23" s="1"/>
  <c r="AW68" i="14"/>
  <c r="AV37" i="14"/>
  <c r="AV183" i="14"/>
  <c r="AV52" i="14" s="1"/>
  <c r="AW65" i="14"/>
  <c r="AV34" i="14"/>
  <c r="AV180" i="14"/>
  <c r="AV49" i="14" s="1"/>
  <c r="AW66" i="19"/>
  <c r="AV130" i="19"/>
  <c r="AV35" i="19" s="1"/>
  <c r="AV181" i="19"/>
  <c r="AV50" i="19" s="1"/>
  <c r="AW66" i="9"/>
  <c r="AV130" i="9"/>
  <c r="AV35" i="9" s="1"/>
  <c r="AV181" i="9"/>
  <c r="AV50" i="9" s="1"/>
  <c r="AW68" i="8"/>
  <c r="AW72" i="11"/>
  <c r="AV41" i="11"/>
  <c r="AV187" i="11"/>
  <c r="AV56" i="11" s="1"/>
  <c r="AW71" i="23"/>
  <c r="AV40" i="23"/>
  <c r="AV186" i="23"/>
  <c r="AV55" i="23" s="1"/>
  <c r="AW72" i="9"/>
  <c r="AV136" i="9"/>
  <c r="AV41" i="9" s="1"/>
  <c r="AV187" i="9"/>
  <c r="AV56" i="9" s="1"/>
  <c r="AW63" i="15"/>
  <c r="AV32" i="15"/>
  <c r="AV178" i="15"/>
  <c r="AV47" i="15" s="1"/>
  <c r="AG47" i="13"/>
  <c r="AE119" i="5"/>
  <c r="AD134" i="5"/>
  <c r="AD170" i="5"/>
  <c r="AC185" i="5"/>
  <c r="AC54" i="5" s="1"/>
  <c r="AI178" i="6"/>
  <c r="AI47" i="6" s="1"/>
  <c r="AJ163" i="6"/>
  <c r="AJ166" i="6"/>
  <c r="AI181" i="6"/>
  <c r="AI50" i="6" s="1"/>
  <c r="AH182" i="6"/>
  <c r="AH51" i="6" s="1"/>
  <c r="AI167" i="6"/>
  <c r="AB134" i="6"/>
  <c r="AB39" i="6" s="1"/>
  <c r="AB186" i="6"/>
  <c r="AB55" i="6" s="1"/>
  <c r="AB188" i="6"/>
  <c r="AB57" i="6" s="1"/>
  <c r="AB190" i="6"/>
  <c r="AB59" i="6" s="1"/>
  <c r="AB137" i="6"/>
  <c r="AB42" i="6" s="1"/>
  <c r="AB187" i="6"/>
  <c r="AB56" i="6" s="1"/>
  <c r="AB136" i="6"/>
  <c r="AB41" i="6" s="1"/>
  <c r="AB135" i="6"/>
  <c r="AB40" i="6" s="1"/>
  <c r="AB139" i="6"/>
  <c r="AB44" i="6" s="1"/>
  <c r="AB189" i="6"/>
  <c r="AB58" i="6" s="1"/>
  <c r="AB138" i="6"/>
  <c r="AB43" i="6" s="1"/>
  <c r="AB191" i="6"/>
  <c r="AB60" i="6" s="1"/>
  <c r="AB140" i="6"/>
  <c r="AB45" i="6" s="1"/>
  <c r="AB185" i="6"/>
  <c r="AB54" i="6" s="1"/>
  <c r="AC27" i="6"/>
  <c r="AK190" i="16"/>
  <c r="AK59" i="16" s="1"/>
  <c r="AK189" i="16"/>
  <c r="AK58" i="16" s="1"/>
  <c r="AG170" i="16"/>
  <c r="AF185" i="16"/>
  <c r="AF54" i="16" s="1"/>
  <c r="AO172" i="16"/>
  <c r="AN187" i="16"/>
  <c r="AN56" i="16" s="1"/>
  <c r="AR167" i="16"/>
  <c r="AQ182" i="16"/>
  <c r="AQ51" i="16" s="1"/>
  <c r="AE178" i="16"/>
  <c r="AE47" i="16" s="1"/>
  <c r="AF163" i="16"/>
  <c r="AM173" i="16"/>
  <c r="AL188" i="16"/>
  <c r="AL57" i="16" s="1"/>
  <c r="AM180" i="16"/>
  <c r="AM49" i="16" s="1"/>
  <c r="AN165" i="16"/>
  <c r="AL55" i="13"/>
  <c r="AM171" i="13"/>
  <c r="AM173" i="13"/>
  <c r="AL57" i="13"/>
  <c r="AE188" i="5"/>
  <c r="AE57" i="5" s="1"/>
  <c r="AG175" i="5"/>
  <c r="AF190" i="5"/>
  <c r="AF59" i="5" s="1"/>
  <c r="AJ171" i="5"/>
  <c r="AI186" i="5"/>
  <c r="AI55" i="5" s="1"/>
  <c r="AB39" i="5"/>
  <c r="AV44" i="13"/>
  <c r="AW35" i="13"/>
  <c r="AV56" i="13"/>
  <c r="AV41" i="13"/>
  <c r="AV42" i="13"/>
  <c r="AW33" i="13"/>
  <c r="AW38" i="13"/>
  <c r="AV58" i="13"/>
  <c r="AW51" i="13"/>
  <c r="AW36" i="13"/>
  <c r="AW76" i="5"/>
  <c r="AV60" i="5"/>
  <c r="AV45" i="5"/>
  <c r="AJ187" i="22"/>
  <c r="AJ56" i="22" s="1"/>
  <c r="AJ186" i="22"/>
  <c r="AJ55" i="22" s="1"/>
  <c r="AW134" i="22"/>
  <c r="AW39" i="22" s="1"/>
  <c r="AW185" i="22"/>
  <c r="AW54" i="22" s="1"/>
  <c r="AV134" i="22"/>
  <c r="AV39" i="22" s="1"/>
  <c r="AV185" i="22"/>
  <c r="AV54" i="22" s="1"/>
  <c r="U39" i="13"/>
  <c r="V32" i="13"/>
  <c r="AV68" i="16"/>
  <c r="AU37" i="16"/>
  <c r="AW75" i="22"/>
  <c r="AW190" i="22" s="1"/>
  <c r="AV139" i="22"/>
  <c r="AV44" i="22" s="1"/>
  <c r="AV59" i="22"/>
  <c r="AV65" i="16"/>
  <c r="AV129" i="16" s="1"/>
  <c r="AU34" i="16"/>
  <c r="AW71" i="22"/>
  <c r="AV135" i="22"/>
  <c r="AV40" i="22" s="1"/>
  <c r="AV69" i="16"/>
  <c r="AU38" i="16"/>
  <c r="AU53" i="16"/>
  <c r="AV67" i="16"/>
  <c r="AV131" i="16" s="1"/>
  <c r="AU36" i="16"/>
  <c r="AV66" i="16"/>
  <c r="AU35" i="16"/>
  <c r="AU50" i="16"/>
  <c r="AW63" i="22"/>
  <c r="AW178" i="22" s="1"/>
  <c r="AV127" i="22"/>
  <c r="AV32" i="22" s="1"/>
  <c r="AV47" i="22"/>
  <c r="AW65" i="22"/>
  <c r="AW180" i="22" s="1"/>
  <c r="AV129" i="22"/>
  <c r="AV34" i="22" s="1"/>
  <c r="AV49" i="22"/>
  <c r="AW74" i="22"/>
  <c r="AW189" i="22" s="1"/>
  <c r="AV138" i="22"/>
  <c r="AV43" i="22" s="1"/>
  <c r="AV58" i="22"/>
  <c r="AW76" i="22"/>
  <c r="AW191" i="22" s="1"/>
  <c r="AV140" i="22"/>
  <c r="AV45" i="22" s="1"/>
  <c r="AV60" i="22"/>
  <c r="AV64" i="16"/>
  <c r="AU48" i="16"/>
  <c r="AW64" i="22"/>
  <c r="AW179" i="22" s="1"/>
  <c r="AV128" i="22"/>
  <c r="AV33" i="22" s="1"/>
  <c r="AV48" i="22"/>
  <c r="AW69" i="22"/>
  <c r="AW184" i="22" s="1"/>
  <c r="AV133" i="22"/>
  <c r="AV38" i="22" s="1"/>
  <c r="AV53" i="22"/>
  <c r="AW73" i="22"/>
  <c r="AW188" i="22" s="1"/>
  <c r="AV137" i="22"/>
  <c r="AV42" i="22" s="1"/>
  <c r="AV57" i="22"/>
  <c r="AW66" i="22"/>
  <c r="AW181" i="22" s="1"/>
  <c r="AV130" i="22"/>
  <c r="AV35" i="22" s="1"/>
  <c r="AV50" i="22"/>
  <c r="AW72" i="22"/>
  <c r="AV136" i="22"/>
  <c r="AV41" i="22" s="1"/>
  <c r="AW68" i="22"/>
  <c r="AW183" i="22" s="1"/>
  <c r="AV132" i="22"/>
  <c r="AV37" i="22" s="1"/>
  <c r="AV52" i="22"/>
  <c r="AW67" i="22"/>
  <c r="AW182" i="22" s="1"/>
  <c r="AV131" i="22"/>
  <c r="AV36" i="22" s="1"/>
  <c r="AV51" i="22"/>
  <c r="AV63" i="16"/>
  <c r="AV127" i="16" s="1"/>
  <c r="AU32" i="16"/>
  <c r="AW71" i="13"/>
  <c r="AV40" i="13"/>
  <c r="AW72" i="13"/>
  <c r="AW73" i="13"/>
  <c r="AW74" i="13"/>
  <c r="AV59" i="13"/>
  <c r="AW75" i="13"/>
  <c r="AX63" i="5"/>
  <c r="AW74" i="5"/>
  <c r="AV58" i="5"/>
  <c r="AV43" i="5"/>
  <c r="AX68" i="5"/>
  <c r="AW52" i="5"/>
  <c r="AW37" i="5"/>
  <c r="AX69" i="5"/>
  <c r="AW53" i="5"/>
  <c r="AW38" i="5"/>
  <c r="AX67" i="5"/>
  <c r="AW51" i="5"/>
  <c r="AW36" i="5"/>
  <c r="AW49" i="5"/>
  <c r="AX65" i="5"/>
  <c r="AW34" i="5"/>
  <c r="AW71" i="5"/>
  <c r="AW135" i="5" s="1"/>
  <c r="AV40" i="5"/>
  <c r="AW75" i="5"/>
  <c r="AW139" i="5" s="1"/>
  <c r="AV44" i="5"/>
  <c r="AW48" i="5"/>
  <c r="AX64" i="5"/>
  <c r="AW33" i="5"/>
  <c r="AW73" i="5"/>
  <c r="AW137" i="5" s="1"/>
  <c r="AV42" i="5"/>
  <c r="AX66" i="5"/>
  <c r="AW35" i="5"/>
  <c r="AX70" i="5"/>
  <c r="AW72" i="5"/>
  <c r="AV56" i="5"/>
  <c r="AX70" i="13"/>
  <c r="AX66" i="13"/>
  <c r="AW50" i="13"/>
  <c r="AX68" i="13"/>
  <c r="AW37" i="13"/>
  <c r="AW52" i="13"/>
  <c r="AW76" i="13"/>
  <c r="AV45" i="13"/>
  <c r="AX67" i="13"/>
  <c r="AX64" i="13"/>
  <c r="AW48" i="13"/>
  <c r="AX65" i="13"/>
  <c r="AW34" i="13"/>
  <c r="AW49" i="13"/>
  <c r="AX69" i="13"/>
  <c r="AX63" i="13"/>
  <c r="AX127" i="13" s="1"/>
  <c r="AV75" i="16"/>
  <c r="AV139" i="16" s="1"/>
  <c r="AU44" i="16"/>
  <c r="AV70" i="16"/>
  <c r="AV134" i="16" s="1"/>
  <c r="AU39" i="16"/>
  <c r="AV74" i="16"/>
  <c r="AV138" i="16" s="1"/>
  <c r="AU43" i="16"/>
  <c r="AV72" i="16"/>
  <c r="AV136" i="16" s="1"/>
  <c r="AU41" i="16"/>
  <c r="AV73" i="16"/>
  <c r="AV137" i="16" s="1"/>
  <c r="AU42" i="16"/>
  <c r="AV76" i="16"/>
  <c r="AU45" i="16"/>
  <c r="AU60" i="16"/>
  <c r="AX70" i="22"/>
  <c r="AX23" i="6"/>
  <c r="AF133" i="2" l="1"/>
  <c r="AF38" i="2" s="1"/>
  <c r="AG69" i="2"/>
  <c r="AF184" i="2"/>
  <c r="AF53" i="2" s="1"/>
  <c r="U163" i="5"/>
  <c r="T178" i="5"/>
  <c r="T47" i="5" s="1"/>
  <c r="V112" i="5"/>
  <c r="U127" i="5"/>
  <c r="U32" i="5" s="1"/>
  <c r="AO140" i="12"/>
  <c r="AO45" i="12" s="1"/>
  <c r="Z34" i="2"/>
  <c r="Z109" i="2"/>
  <c r="Y36" i="2"/>
  <c r="AP171" i="8"/>
  <c r="AO186" i="8"/>
  <c r="AO55" i="8" s="1"/>
  <c r="AH179" i="8"/>
  <c r="AH48" i="8" s="1"/>
  <c r="AH184" i="8"/>
  <c r="AH53" i="8" s="1"/>
  <c r="AH181" i="8"/>
  <c r="AH50" i="8" s="1"/>
  <c r="AH178" i="8"/>
  <c r="AH47" i="8" s="1"/>
  <c r="AH183" i="8"/>
  <c r="AH52" i="8" s="1"/>
  <c r="AH182" i="8"/>
  <c r="AH51" i="8" s="1"/>
  <c r="AH180" i="8"/>
  <c r="AH49" i="8" s="1"/>
  <c r="AI132" i="7"/>
  <c r="AI37" i="7" s="1"/>
  <c r="AI127" i="7"/>
  <c r="AI32" i="7" s="1"/>
  <c r="AI130" i="7"/>
  <c r="AI35" i="7" s="1"/>
  <c r="AI129" i="7"/>
  <c r="AI34" i="7" s="1"/>
  <c r="AI133" i="7"/>
  <c r="AI38" i="7" s="1"/>
  <c r="AI131" i="7"/>
  <c r="AI36" i="7" s="1"/>
  <c r="AI128" i="7"/>
  <c r="AI33" i="7" s="1"/>
  <c r="AI183" i="7"/>
  <c r="AI52" i="7" s="1"/>
  <c r="AI180" i="7"/>
  <c r="AI49" i="7" s="1"/>
  <c r="AI178" i="7"/>
  <c r="AI47" i="7" s="1"/>
  <c r="AI181" i="7"/>
  <c r="AI50" i="7" s="1"/>
  <c r="AI179" i="7"/>
  <c r="AI48" i="7" s="1"/>
  <c r="AI184" i="7"/>
  <c r="AI53" i="7" s="1"/>
  <c r="AI182" i="7"/>
  <c r="AI51" i="7" s="1"/>
  <c r="AH129" i="8"/>
  <c r="AH34" i="8" s="1"/>
  <c r="AH131" i="8"/>
  <c r="AH36" i="8" s="1"/>
  <c r="AH133" i="8"/>
  <c r="AH38" i="8" s="1"/>
  <c r="AH130" i="8"/>
  <c r="AH35" i="8" s="1"/>
  <c r="AH127" i="8"/>
  <c r="AH32" i="8" s="1"/>
  <c r="AH128" i="8"/>
  <c r="AH33" i="8" s="1"/>
  <c r="AH132" i="8"/>
  <c r="AH37" i="8" s="1"/>
  <c r="AR183" i="4"/>
  <c r="AR52" i="4" s="1"/>
  <c r="AR178" i="4"/>
  <c r="AR47" i="4" s="1"/>
  <c r="AR181" i="4"/>
  <c r="AR50" i="4" s="1"/>
  <c r="AR179" i="4"/>
  <c r="AR48" i="4" s="1"/>
  <c r="AR182" i="4"/>
  <c r="AR51" i="4" s="1"/>
  <c r="AR180" i="4"/>
  <c r="AR49" i="4" s="1"/>
  <c r="AR184" i="4"/>
  <c r="AR53" i="4" s="1"/>
  <c r="AT25" i="4"/>
  <c r="AS24" i="4"/>
  <c r="AR29" i="4"/>
  <c r="AX72" i="11"/>
  <c r="AW41" i="11"/>
  <c r="AW187" i="11"/>
  <c r="AW56" i="11" s="1"/>
  <c r="AX66" i="12"/>
  <c r="AW35" i="12"/>
  <c r="AW181" i="12"/>
  <c r="AW50" i="12" s="1"/>
  <c r="AX74" i="14"/>
  <c r="AW43" i="14"/>
  <c r="AW189" i="14"/>
  <c r="AW58" i="14" s="1"/>
  <c r="AX67" i="21"/>
  <c r="AW36" i="21"/>
  <c r="AW182" i="21"/>
  <c r="AW51" i="21" s="1"/>
  <c r="AX73" i="7"/>
  <c r="AW42" i="7"/>
  <c r="AW188" i="7"/>
  <c r="AW57" i="7" s="1"/>
  <c r="AX74" i="21"/>
  <c r="AW43" i="21"/>
  <c r="AW189" i="21"/>
  <c r="AW58" i="21" s="1"/>
  <c r="AX71" i="17"/>
  <c r="AX135" i="17" s="1"/>
  <c r="AW40" i="17"/>
  <c r="AW186" i="17"/>
  <c r="AW55" i="17" s="1"/>
  <c r="AX64" i="10"/>
  <c r="AW33" i="10"/>
  <c r="AW179" i="10"/>
  <c r="AW48" i="10" s="1"/>
  <c r="AX73" i="12"/>
  <c r="AW42" i="12"/>
  <c r="AW188" i="12"/>
  <c r="AW57" i="12" s="1"/>
  <c r="AX68" i="2"/>
  <c r="AW37" i="2"/>
  <c r="AW183" i="2"/>
  <c r="AW52" i="2" s="1"/>
  <c r="AX71" i="4"/>
  <c r="AW40" i="4"/>
  <c r="AW186" i="4"/>
  <c r="AW55" i="4" s="1"/>
  <c r="AX180" i="2"/>
  <c r="AW49" i="2"/>
  <c r="BC112" i="6"/>
  <c r="BB127" i="6"/>
  <c r="BB32" i="6" s="1"/>
  <c r="AX76" i="19"/>
  <c r="AW140" i="19"/>
  <c r="AW45" i="19" s="1"/>
  <c r="AW191" i="19"/>
  <c r="AW60" i="19" s="1"/>
  <c r="AX68" i="11"/>
  <c r="AW37" i="11"/>
  <c r="AW183" i="11"/>
  <c r="AW52" i="11" s="1"/>
  <c r="AX65" i="17"/>
  <c r="AW129" i="17"/>
  <c r="AW34" i="17" s="1"/>
  <c r="AW180" i="17"/>
  <c r="AW49" i="17" s="1"/>
  <c r="AX65" i="23"/>
  <c r="AW34" i="23"/>
  <c r="AW180" i="23"/>
  <c r="AW49" i="23" s="1"/>
  <c r="AX72" i="21"/>
  <c r="AX136" i="21" s="1"/>
  <c r="AW41" i="21"/>
  <c r="AW187" i="21"/>
  <c r="AW56" i="21" s="1"/>
  <c r="AX76" i="8"/>
  <c r="AW45" i="8"/>
  <c r="AW60" i="8"/>
  <c r="AX74" i="12"/>
  <c r="AW43" i="12"/>
  <c r="AW189" i="12"/>
  <c r="AW58" i="12" s="1"/>
  <c r="AX66" i="2"/>
  <c r="AW35" i="2"/>
  <c r="AW181" i="2"/>
  <c r="AW50" i="2" s="1"/>
  <c r="AX63" i="12"/>
  <c r="AW32" i="12"/>
  <c r="AW178" i="12"/>
  <c r="AW47" i="12" s="1"/>
  <c r="AX66" i="8"/>
  <c r="AX70" i="12"/>
  <c r="AW39" i="12"/>
  <c r="AW185" i="12"/>
  <c r="AW54" i="12" s="1"/>
  <c r="P76" i="7"/>
  <c r="O45" i="7"/>
  <c r="O191" i="7"/>
  <c r="O60" i="7" s="1"/>
  <c r="AX70" i="2"/>
  <c r="AX134" i="2" s="1"/>
  <c r="AW39" i="2"/>
  <c r="AW185" i="2"/>
  <c r="AW54" i="2" s="1"/>
  <c r="AX63" i="11"/>
  <c r="AW32" i="11"/>
  <c r="AW178" i="11"/>
  <c r="AW47" i="11" s="1"/>
  <c r="AX181" i="5"/>
  <c r="AX130" i="5"/>
  <c r="AW138" i="5"/>
  <c r="AW189" i="5"/>
  <c r="AW56" i="13"/>
  <c r="AX66" i="19"/>
  <c r="AW130" i="19"/>
  <c r="AW35" i="19" s="1"/>
  <c r="AW181" i="19"/>
  <c r="AW50" i="19" s="1"/>
  <c r="AX68" i="4"/>
  <c r="AW37" i="4"/>
  <c r="AX68" i="15"/>
  <c r="AW37" i="15"/>
  <c r="AW183" i="15"/>
  <c r="AW52" i="15" s="1"/>
  <c r="AX63" i="17"/>
  <c r="AW127" i="17"/>
  <c r="AW32" i="17" s="1"/>
  <c r="AW178" i="17"/>
  <c r="AW47" i="17" s="1"/>
  <c r="AW45" i="4"/>
  <c r="AW191" i="4"/>
  <c r="AW60" i="4" s="1"/>
  <c r="AX65" i="7"/>
  <c r="AW34" i="7"/>
  <c r="AW180" i="7"/>
  <c r="AW49" i="7" s="1"/>
  <c r="AX70" i="4"/>
  <c r="AW39" i="4"/>
  <c r="AW185" i="4"/>
  <c r="AW54" i="4" s="1"/>
  <c r="AX71" i="12"/>
  <c r="AW40" i="12"/>
  <c r="AW186" i="12"/>
  <c r="AW55" i="12" s="1"/>
  <c r="AX72" i="15"/>
  <c r="AW41" i="15"/>
  <c r="AW187" i="15"/>
  <c r="AW56" i="15" s="1"/>
  <c r="AX67" i="8"/>
  <c r="AX69" i="10"/>
  <c r="AW38" i="10"/>
  <c r="AW184" i="10"/>
  <c r="AW53" i="10" s="1"/>
  <c r="AX65" i="19"/>
  <c r="AW129" i="19"/>
  <c r="AW34" i="19" s="1"/>
  <c r="AW180" i="19"/>
  <c r="AW49" i="19" s="1"/>
  <c r="AX71" i="2"/>
  <c r="AX135" i="2" s="1"/>
  <c r="AW40" i="2"/>
  <c r="AW186" i="2"/>
  <c r="AW55" i="2" s="1"/>
  <c r="AX65" i="20"/>
  <c r="AW34" i="20"/>
  <c r="AW180" i="20"/>
  <c r="AW49" i="20" s="1"/>
  <c r="AX67" i="18"/>
  <c r="AW36" i="18"/>
  <c r="AW182" i="18"/>
  <c r="AW51" i="18" s="1"/>
  <c r="AX72" i="17"/>
  <c r="AW41" i="17"/>
  <c r="AW187" i="17"/>
  <c r="AW56" i="17" s="1"/>
  <c r="AX76" i="18"/>
  <c r="AW45" i="18"/>
  <c r="AW191" i="18"/>
  <c r="AW60" i="18" s="1"/>
  <c r="AX66" i="23"/>
  <c r="AW35" i="23"/>
  <c r="AW181" i="23"/>
  <c r="AW50" i="23" s="1"/>
  <c r="AX74" i="18"/>
  <c r="AW43" i="18"/>
  <c r="AW189" i="18"/>
  <c r="AW58" i="18" s="1"/>
  <c r="AX66" i="21"/>
  <c r="AW35" i="21"/>
  <c r="AW181" i="21"/>
  <c r="AW50" i="21" s="1"/>
  <c r="AX67" i="14"/>
  <c r="AW36" i="14"/>
  <c r="AW182" i="14"/>
  <c r="AW51" i="14" s="1"/>
  <c r="AX68" i="18"/>
  <c r="AW37" i="18"/>
  <c r="AW183" i="18"/>
  <c r="AW52" i="18" s="1"/>
  <c r="AX74" i="4"/>
  <c r="AW43" i="4"/>
  <c r="AW189" i="4"/>
  <c r="AW58" i="4" s="1"/>
  <c r="AX75" i="14"/>
  <c r="AW44" i="14"/>
  <c r="AW190" i="14"/>
  <c r="AW59" i="14" s="1"/>
  <c r="AX64" i="23"/>
  <c r="AW33" i="23"/>
  <c r="AW179" i="23"/>
  <c r="AW48" i="23" s="1"/>
  <c r="AX76" i="15"/>
  <c r="AW45" i="15"/>
  <c r="AW191" i="15"/>
  <c r="AW60" i="15" s="1"/>
  <c r="AX71" i="10"/>
  <c r="AW40" i="10"/>
  <c r="AW186" i="10"/>
  <c r="AW55" i="10" s="1"/>
  <c r="AX72" i="2"/>
  <c r="AX136" i="2" s="1"/>
  <c r="AW41" i="2"/>
  <c r="AW187" i="2"/>
  <c r="AW56" i="2" s="1"/>
  <c r="AX67" i="10"/>
  <c r="AW36" i="10"/>
  <c r="AW182" i="10"/>
  <c r="AW51" i="10" s="1"/>
  <c r="AX75" i="8"/>
  <c r="AW44" i="8"/>
  <c r="AW59" i="8"/>
  <c r="AX182" i="5"/>
  <c r="AX131" i="5"/>
  <c r="AV183" i="16"/>
  <c r="AV132" i="16"/>
  <c r="AX72" i="9"/>
  <c r="AW136" i="9"/>
  <c r="AW41" i="9" s="1"/>
  <c r="AW187" i="9"/>
  <c r="AW56" i="9" s="1"/>
  <c r="AX72" i="23"/>
  <c r="AW41" i="23"/>
  <c r="AW187" i="23"/>
  <c r="AW56" i="23" s="1"/>
  <c r="AX65" i="9"/>
  <c r="AW129" i="9"/>
  <c r="AW34" i="9" s="1"/>
  <c r="AW180" i="9"/>
  <c r="AW49" i="9" s="1"/>
  <c r="AX74" i="15"/>
  <c r="AW43" i="15"/>
  <c r="AW189" i="15"/>
  <c r="AW58" i="15" s="1"/>
  <c r="AX73" i="14"/>
  <c r="AW42" i="14"/>
  <c r="AW188" i="14"/>
  <c r="AW57" i="14" s="1"/>
  <c r="AX76" i="14"/>
  <c r="AW45" i="14"/>
  <c r="AW191" i="14"/>
  <c r="AW60" i="14" s="1"/>
  <c r="AX68" i="12"/>
  <c r="AW37" i="12"/>
  <c r="AW183" i="12"/>
  <c r="AW52" i="12" s="1"/>
  <c r="AX71" i="11"/>
  <c r="AW40" i="11"/>
  <c r="AW186" i="11"/>
  <c r="AW55" i="11" s="1"/>
  <c r="AX76" i="17"/>
  <c r="AW45" i="17"/>
  <c r="AW191" i="17"/>
  <c r="AW60" i="17" s="1"/>
  <c r="AX76" i="2"/>
  <c r="AX140" i="2" s="1"/>
  <c r="AW45" i="2"/>
  <c r="AW191" i="2"/>
  <c r="AW60" i="2" s="1"/>
  <c r="AX69" i="20"/>
  <c r="AW38" i="20"/>
  <c r="AW184" i="20"/>
  <c r="AW53" i="20" s="1"/>
  <c r="AX70" i="20"/>
  <c r="AW39" i="20"/>
  <c r="AW185" i="20"/>
  <c r="AW54" i="20" s="1"/>
  <c r="AX64" i="9"/>
  <c r="AW128" i="9"/>
  <c r="AW33" i="9" s="1"/>
  <c r="AW179" i="9"/>
  <c r="AW48" i="9" s="1"/>
  <c r="AX76" i="9"/>
  <c r="AW140" i="9"/>
  <c r="AW45" i="9" s="1"/>
  <c r="AW191" i="9"/>
  <c r="AW60" i="9" s="1"/>
  <c r="AX75" i="20"/>
  <c r="AW44" i="20"/>
  <c r="AW190" i="20"/>
  <c r="AW59" i="20" s="1"/>
  <c r="AX75" i="18"/>
  <c r="AW44" i="18"/>
  <c r="AW190" i="18"/>
  <c r="AW59" i="18" s="1"/>
  <c r="AX68" i="7"/>
  <c r="AW37" i="7"/>
  <c r="AW183" i="7"/>
  <c r="AW52" i="7" s="1"/>
  <c r="AX65" i="8"/>
  <c r="AX71" i="8"/>
  <c r="AW40" i="8"/>
  <c r="AX72" i="7"/>
  <c r="AW41" i="7"/>
  <c r="AW187" i="7"/>
  <c r="AW56" i="7" s="1"/>
  <c r="AX63" i="14"/>
  <c r="AW32" i="14"/>
  <c r="AW178" i="14"/>
  <c r="AW47" i="14" s="1"/>
  <c r="AX74" i="9"/>
  <c r="AW138" i="9"/>
  <c r="AW43" i="9" s="1"/>
  <c r="AW189" i="9"/>
  <c r="AW58" i="9" s="1"/>
  <c r="AX68" i="23"/>
  <c r="AW37" i="23"/>
  <c r="AW183" i="23"/>
  <c r="AW52" i="23" s="1"/>
  <c r="AX63" i="19"/>
  <c r="AW127" i="19"/>
  <c r="AW32" i="19" s="1"/>
  <c r="AW178" i="19"/>
  <c r="AW47" i="19" s="1"/>
  <c r="AX73" i="23"/>
  <c r="AW42" i="23"/>
  <c r="AW188" i="23"/>
  <c r="AW57" i="23" s="1"/>
  <c r="AX72" i="8"/>
  <c r="AW41" i="8"/>
  <c r="AW56" i="8"/>
  <c r="AX75" i="10"/>
  <c r="AW44" i="10"/>
  <c r="AW190" i="10"/>
  <c r="AW59" i="10" s="1"/>
  <c r="AV133" i="16"/>
  <c r="AV38" i="16" s="1"/>
  <c r="AV184" i="16"/>
  <c r="AX53" i="13"/>
  <c r="AX54" i="13"/>
  <c r="AX184" i="5"/>
  <c r="AX53" i="5" s="1"/>
  <c r="AX133" i="5"/>
  <c r="AV181" i="16"/>
  <c r="AV130" i="16"/>
  <c r="AX68" i="8"/>
  <c r="AX64" i="7"/>
  <c r="AW33" i="7"/>
  <c r="AW179" i="7"/>
  <c r="AW48" i="7" s="1"/>
  <c r="AX74" i="23"/>
  <c r="AW43" i="23"/>
  <c r="AW189" i="23"/>
  <c r="AW58" i="23" s="1"/>
  <c r="AX70" i="11"/>
  <c r="AW39" i="11"/>
  <c r="AW185" i="11"/>
  <c r="AW54" i="11" s="1"/>
  <c r="AX63" i="20"/>
  <c r="AW32" i="20"/>
  <c r="AW178" i="20"/>
  <c r="AW47" i="20" s="1"/>
  <c r="AX73" i="9"/>
  <c r="AW137" i="9"/>
  <c r="AW42" i="9" s="1"/>
  <c r="AW188" i="9"/>
  <c r="AW57" i="9" s="1"/>
  <c r="AX72" i="12"/>
  <c r="AW41" i="12"/>
  <c r="AW187" i="12"/>
  <c r="AW56" i="12" s="1"/>
  <c r="AX73" i="10"/>
  <c r="AW42" i="10"/>
  <c r="AW188" i="10"/>
  <c r="AW57" i="10" s="1"/>
  <c r="AX67" i="11"/>
  <c r="AW36" i="11"/>
  <c r="AW182" i="11"/>
  <c r="AW51" i="11" s="1"/>
  <c r="AX65" i="21"/>
  <c r="AW34" i="21"/>
  <c r="AW180" i="21"/>
  <c r="AW49" i="21" s="1"/>
  <c r="AX68" i="21"/>
  <c r="AW37" i="21"/>
  <c r="AW183" i="21"/>
  <c r="AW52" i="21" s="1"/>
  <c r="AX64" i="11"/>
  <c r="AW33" i="11"/>
  <c r="AW179" i="11"/>
  <c r="AW48" i="11" s="1"/>
  <c r="AX65" i="12"/>
  <c r="AW34" i="12"/>
  <c r="AW180" i="12"/>
  <c r="AW49" i="12" s="1"/>
  <c r="AX71" i="19"/>
  <c r="AW135" i="19"/>
  <c r="AW40" i="19" s="1"/>
  <c r="AW186" i="19"/>
  <c r="AW55" i="19" s="1"/>
  <c r="AX140" i="23"/>
  <c r="AW45" i="23"/>
  <c r="AW191" i="23"/>
  <c r="AW60" i="23" s="1"/>
  <c r="AX66" i="20"/>
  <c r="AW35" i="20"/>
  <c r="AW181" i="20"/>
  <c r="AW50" i="20" s="1"/>
  <c r="AX75" i="21"/>
  <c r="AX139" i="21" s="1"/>
  <c r="AW44" i="21"/>
  <c r="AW190" i="21"/>
  <c r="AW59" i="21" s="1"/>
  <c r="AX66" i="14"/>
  <c r="AW35" i="14"/>
  <c r="AW181" i="14"/>
  <c r="AW50" i="14" s="1"/>
  <c r="AX67" i="7"/>
  <c r="AW36" i="7"/>
  <c r="AW182" i="7"/>
  <c r="AW51" i="7" s="1"/>
  <c r="AX74" i="2"/>
  <c r="AX138" i="2" s="1"/>
  <c r="AW43" i="2"/>
  <c r="AW189" i="2"/>
  <c r="AW58" i="2" s="1"/>
  <c r="AX65" i="18"/>
  <c r="AW34" i="18"/>
  <c r="AW180" i="18"/>
  <c r="AW49" i="18" s="1"/>
  <c r="AW32" i="4"/>
  <c r="AX72" i="14"/>
  <c r="AW41" i="14"/>
  <c r="AW187" i="14"/>
  <c r="AW56" i="14" s="1"/>
  <c r="AX73" i="18"/>
  <c r="AW42" i="18"/>
  <c r="AW188" i="18"/>
  <c r="AW57" i="18" s="1"/>
  <c r="AX71" i="20"/>
  <c r="AW40" i="20"/>
  <c r="AW186" i="20"/>
  <c r="AW55" i="20" s="1"/>
  <c r="AX74" i="17"/>
  <c r="AW43" i="17"/>
  <c r="AW189" i="17"/>
  <c r="AW58" i="17" s="1"/>
  <c r="AX74" i="19"/>
  <c r="AW138" i="19"/>
  <c r="AW43" i="19" s="1"/>
  <c r="AW189" i="19"/>
  <c r="AW58" i="19" s="1"/>
  <c r="AX70" i="10"/>
  <c r="AW39" i="10"/>
  <c r="AW185" i="10"/>
  <c r="AW54" i="10" s="1"/>
  <c r="AX180" i="5"/>
  <c r="AX49" i="5" s="1"/>
  <c r="AX129" i="5"/>
  <c r="AV128" i="16"/>
  <c r="AV179" i="16"/>
  <c r="AX65" i="14"/>
  <c r="AW34" i="14"/>
  <c r="AW180" i="14"/>
  <c r="AW49" i="14" s="1"/>
  <c r="AX66" i="18"/>
  <c r="AW35" i="18"/>
  <c r="AW181" i="18"/>
  <c r="AW50" i="18" s="1"/>
  <c r="AX64" i="15"/>
  <c r="AW33" i="15"/>
  <c r="AW179" i="15"/>
  <c r="AW48" i="15" s="1"/>
  <c r="AX75" i="12"/>
  <c r="AW44" i="12"/>
  <c r="AW190" i="12"/>
  <c r="AW59" i="12" s="1"/>
  <c r="AX71" i="18"/>
  <c r="AW40" i="18"/>
  <c r="AW186" i="18"/>
  <c r="AW55" i="18" s="1"/>
  <c r="AX69" i="17"/>
  <c r="AW133" i="17"/>
  <c r="AW38" i="17" s="1"/>
  <c r="AW184" i="17"/>
  <c r="AW53" i="17" s="1"/>
  <c r="AX63" i="9"/>
  <c r="AW127" i="9"/>
  <c r="AW32" i="9" s="1"/>
  <c r="AW178" i="9"/>
  <c r="AW47" i="9" s="1"/>
  <c r="AX75" i="17"/>
  <c r="AX139" i="17" s="1"/>
  <c r="AW44" i="17"/>
  <c r="AW190" i="17"/>
  <c r="AW59" i="17" s="1"/>
  <c r="AX73" i="4"/>
  <c r="AW42" i="4"/>
  <c r="AW188" i="4"/>
  <c r="AW57" i="4" s="1"/>
  <c r="AX75" i="2"/>
  <c r="AX139" i="2" s="1"/>
  <c r="AW44" i="2"/>
  <c r="AW190" i="2"/>
  <c r="AW59" i="2" s="1"/>
  <c r="AX66" i="15"/>
  <c r="AW35" i="15"/>
  <c r="AW181" i="15"/>
  <c r="AW50" i="15" s="1"/>
  <c r="AX70" i="21"/>
  <c r="AW39" i="21"/>
  <c r="AW185" i="21"/>
  <c r="AW54" i="21" s="1"/>
  <c r="AX71" i="21"/>
  <c r="AX135" i="21" s="1"/>
  <c r="AW40" i="21"/>
  <c r="AW186" i="21"/>
  <c r="AW55" i="21" s="1"/>
  <c r="AX69" i="21"/>
  <c r="AW38" i="21"/>
  <c r="AW184" i="21"/>
  <c r="AW53" i="21" s="1"/>
  <c r="AX76" i="12"/>
  <c r="AW191" i="12"/>
  <c r="AW60" i="12" s="1"/>
  <c r="AX73" i="15"/>
  <c r="AW42" i="15"/>
  <c r="AW188" i="15"/>
  <c r="AW57" i="15" s="1"/>
  <c r="AX67" i="15"/>
  <c r="AW36" i="15"/>
  <c r="AW182" i="15"/>
  <c r="AW51" i="15" s="1"/>
  <c r="AX67" i="17"/>
  <c r="AW131" i="17"/>
  <c r="AW36" i="17" s="1"/>
  <c r="AW182" i="17"/>
  <c r="AW51" i="17" s="1"/>
  <c r="AX76" i="20"/>
  <c r="AW45" i="20"/>
  <c r="AW191" i="20"/>
  <c r="AW60" i="20" s="1"/>
  <c r="AX75" i="23"/>
  <c r="AW44" i="23"/>
  <c r="AW190" i="23"/>
  <c r="AW59" i="23" s="1"/>
  <c r="AX64" i="21"/>
  <c r="AW33" i="21"/>
  <c r="AW179" i="21"/>
  <c r="AW48" i="21" s="1"/>
  <c r="AX75" i="4"/>
  <c r="AW44" i="4"/>
  <c r="AW190" i="4"/>
  <c r="AW59" i="4" s="1"/>
  <c r="AX74" i="8"/>
  <c r="AW43" i="8"/>
  <c r="AW58" i="8"/>
  <c r="AX70" i="19"/>
  <c r="AW134" i="19"/>
  <c r="AW39" i="19" s="1"/>
  <c r="AW185" i="19"/>
  <c r="AW54" i="19" s="1"/>
  <c r="AX63" i="10"/>
  <c r="AW32" i="10"/>
  <c r="AW178" i="10"/>
  <c r="AW47" i="10" s="1"/>
  <c r="AX66" i="4"/>
  <c r="AW35" i="4"/>
  <c r="AX65" i="11"/>
  <c r="AW34" i="11"/>
  <c r="AW180" i="11"/>
  <c r="AW49" i="11" s="1"/>
  <c r="AW140" i="5"/>
  <c r="AW45" i="5" s="1"/>
  <c r="AW191" i="5"/>
  <c r="AX71" i="23"/>
  <c r="AW40" i="23"/>
  <c r="AW186" i="23"/>
  <c r="AW55" i="23" s="1"/>
  <c r="AX69" i="12"/>
  <c r="AW38" i="12"/>
  <c r="AW184" i="12"/>
  <c r="AW53" i="12" s="1"/>
  <c r="AX69" i="19"/>
  <c r="AW133" i="19"/>
  <c r="AW38" i="19" s="1"/>
  <c r="AW184" i="19"/>
  <c r="AW53" i="19" s="1"/>
  <c r="AX66" i="7"/>
  <c r="AW35" i="7"/>
  <c r="AW181" i="7"/>
  <c r="AW50" i="7" s="1"/>
  <c r="AX67" i="12"/>
  <c r="AW36" i="12"/>
  <c r="AW182" i="12"/>
  <c r="AW51" i="12" s="1"/>
  <c r="AX72" i="19"/>
  <c r="AW136" i="19"/>
  <c r="AW41" i="19" s="1"/>
  <c r="AW187" i="19"/>
  <c r="AW56" i="19" s="1"/>
  <c r="AX69" i="15"/>
  <c r="AW38" i="15"/>
  <c r="AW184" i="15"/>
  <c r="AW53" i="15" s="1"/>
  <c r="AX74" i="11"/>
  <c r="AW43" i="11"/>
  <c r="AW189" i="11"/>
  <c r="AW58" i="11" s="1"/>
  <c r="AX75" i="7"/>
  <c r="AW44" i="7"/>
  <c r="AW190" i="7"/>
  <c r="AW59" i="7" s="1"/>
  <c r="AX64" i="19"/>
  <c r="AW128" i="19"/>
  <c r="AW33" i="19" s="1"/>
  <c r="AW179" i="19"/>
  <c r="AW48" i="19" s="1"/>
  <c r="AX68" i="10"/>
  <c r="AW37" i="10"/>
  <c r="AW183" i="10"/>
  <c r="AW52" i="10" s="1"/>
  <c r="AX64" i="17"/>
  <c r="AW128" i="17"/>
  <c r="AW33" i="17" s="1"/>
  <c r="AW179" i="17"/>
  <c r="AW48" i="17" s="1"/>
  <c r="AX66" i="17"/>
  <c r="AW130" i="17"/>
  <c r="AW35" i="17" s="1"/>
  <c r="AW181" i="17"/>
  <c r="AW50" i="17" s="1"/>
  <c r="AX72" i="10"/>
  <c r="AW41" i="10"/>
  <c r="AW187" i="10"/>
  <c r="AW56" i="10" s="1"/>
  <c r="AX67" i="4"/>
  <c r="AW36" i="4"/>
  <c r="AX73" i="8"/>
  <c r="AW42" i="8"/>
  <c r="AW57" i="8"/>
  <c r="AX64" i="4"/>
  <c r="AW33" i="4"/>
  <c r="AX65" i="15"/>
  <c r="AW34" i="15"/>
  <c r="AW180" i="15"/>
  <c r="AW49" i="15" s="1"/>
  <c r="AX63" i="18"/>
  <c r="AW32" i="18"/>
  <c r="AW178" i="18"/>
  <c r="AW47" i="18" s="1"/>
  <c r="AX74" i="20"/>
  <c r="AW43" i="20"/>
  <c r="AW189" i="20"/>
  <c r="AW58" i="20" s="1"/>
  <c r="Q71" i="16"/>
  <c r="P186" i="16"/>
  <c r="P55" i="16" s="1"/>
  <c r="P135" i="16"/>
  <c r="P40" i="16" s="1"/>
  <c r="AX69" i="9"/>
  <c r="AW133" i="9"/>
  <c r="AW38" i="9" s="1"/>
  <c r="AW184" i="9"/>
  <c r="AW53" i="9" s="1"/>
  <c r="AX68" i="17"/>
  <c r="AW132" i="17"/>
  <c r="AW37" i="17" s="1"/>
  <c r="AW183" i="17"/>
  <c r="AW52" i="17" s="1"/>
  <c r="AX71" i="7"/>
  <c r="AW40" i="7"/>
  <c r="AW186" i="7"/>
  <c r="AW55" i="7" s="1"/>
  <c r="AX73" i="21"/>
  <c r="AW42" i="21"/>
  <c r="AW188" i="21"/>
  <c r="AW57" i="21" s="1"/>
  <c r="AX76" i="21"/>
  <c r="AW45" i="21"/>
  <c r="AW191" i="21"/>
  <c r="AW60" i="21" s="1"/>
  <c r="AX50" i="13"/>
  <c r="AX130" i="13"/>
  <c r="AV191" i="16"/>
  <c r="AV140" i="16"/>
  <c r="AX179" i="5"/>
  <c r="AX128" i="5"/>
  <c r="AX37" i="13"/>
  <c r="AX183" i="5"/>
  <c r="AX132" i="5"/>
  <c r="AX66" i="9"/>
  <c r="AW130" i="9"/>
  <c r="AW35" i="9" s="1"/>
  <c r="AW181" i="9"/>
  <c r="AW50" i="9" s="1"/>
  <c r="AX68" i="9"/>
  <c r="AW132" i="9"/>
  <c r="AW37" i="9" s="1"/>
  <c r="AW183" i="9"/>
  <c r="AW52" i="9" s="1"/>
  <c r="AX69" i="8"/>
  <c r="AX68" i="20"/>
  <c r="AW37" i="20"/>
  <c r="AW183" i="20"/>
  <c r="AW52" i="20" s="1"/>
  <c r="AX73" i="17"/>
  <c r="AW42" i="17"/>
  <c r="AW188" i="17"/>
  <c r="AW57" i="17" s="1"/>
  <c r="AX76" i="11"/>
  <c r="AW45" i="11"/>
  <c r="AW191" i="11"/>
  <c r="AW60" i="11" s="1"/>
  <c r="AX70" i="8"/>
  <c r="AW39" i="8"/>
  <c r="AW54" i="8"/>
  <c r="AX75" i="11"/>
  <c r="AW44" i="11"/>
  <c r="AW190" i="11"/>
  <c r="AW59" i="11" s="1"/>
  <c r="AX69" i="11"/>
  <c r="AX133" i="11" s="1"/>
  <c r="AW38" i="11"/>
  <c r="AW184" i="11"/>
  <c r="AW53" i="11" s="1"/>
  <c r="AX69" i="14"/>
  <c r="AW38" i="14"/>
  <c r="AW184" i="14"/>
  <c r="AW53" i="14" s="1"/>
  <c r="AX63" i="23"/>
  <c r="AW32" i="23"/>
  <c r="AW178" i="23"/>
  <c r="AW47" i="23" s="1"/>
  <c r="AX64" i="8"/>
  <c r="AX70" i="15"/>
  <c r="AW39" i="15"/>
  <c r="AW185" i="15"/>
  <c r="AW54" i="15" s="1"/>
  <c r="AX72" i="20"/>
  <c r="AW41" i="20"/>
  <c r="AW187" i="20"/>
  <c r="AW56" i="20" s="1"/>
  <c r="AX74" i="7"/>
  <c r="AW43" i="7"/>
  <c r="AW189" i="7"/>
  <c r="AW58" i="7" s="1"/>
  <c r="AX70" i="7"/>
  <c r="AW39" i="7"/>
  <c r="AW185" i="7"/>
  <c r="AW54" i="7" s="1"/>
  <c r="AX67" i="9"/>
  <c r="AW131" i="9"/>
  <c r="AW36" i="9" s="1"/>
  <c r="AW182" i="9"/>
  <c r="AW51" i="9" s="1"/>
  <c r="AX63" i="8"/>
  <c r="AX73" i="11"/>
  <c r="AW42" i="11"/>
  <c r="AW188" i="11"/>
  <c r="AW57" i="11" s="1"/>
  <c r="AX67" i="19"/>
  <c r="AW131" i="19"/>
  <c r="AW36" i="19" s="1"/>
  <c r="AW182" i="19"/>
  <c r="AW51" i="19" s="1"/>
  <c r="AX65" i="4"/>
  <c r="AW34" i="4"/>
  <c r="AX70" i="9"/>
  <c r="AW134" i="9"/>
  <c r="AW39" i="9" s="1"/>
  <c r="AW185" i="9"/>
  <c r="AW54" i="9" s="1"/>
  <c r="AX73" i="20"/>
  <c r="AW42" i="20"/>
  <c r="AW188" i="20"/>
  <c r="AW57" i="20" s="1"/>
  <c r="AX66" i="10"/>
  <c r="AW35" i="10"/>
  <c r="AW181" i="10"/>
  <c r="AW50" i="10" s="1"/>
  <c r="AX71" i="9"/>
  <c r="AW135" i="9"/>
  <c r="AW40" i="9" s="1"/>
  <c r="AW186" i="9"/>
  <c r="AW55" i="9" s="1"/>
  <c r="AX64" i="18"/>
  <c r="AW33" i="18"/>
  <c r="AW179" i="18"/>
  <c r="AW48" i="18" s="1"/>
  <c r="AX64" i="14"/>
  <c r="AW33" i="14"/>
  <c r="AW179" i="14"/>
  <c r="AW48" i="14" s="1"/>
  <c r="AX75" i="19"/>
  <c r="AW139" i="19"/>
  <c r="AW44" i="19" s="1"/>
  <c r="AW190" i="19"/>
  <c r="AW59" i="19" s="1"/>
  <c r="AX71" i="14"/>
  <c r="AW40" i="14"/>
  <c r="AW186" i="14"/>
  <c r="AW55" i="14" s="1"/>
  <c r="AX70" i="14"/>
  <c r="AW39" i="14"/>
  <c r="AW185" i="14"/>
  <c r="AW54" i="14" s="1"/>
  <c r="AX74" i="10"/>
  <c r="AW43" i="10"/>
  <c r="AW189" i="10"/>
  <c r="AW58" i="10" s="1"/>
  <c r="AX129" i="13"/>
  <c r="AX49" i="13"/>
  <c r="AW187" i="5"/>
  <c r="AW136" i="5"/>
  <c r="AW41" i="5" s="1"/>
  <c r="AX128" i="13"/>
  <c r="AX63" i="15"/>
  <c r="AW32" i="15"/>
  <c r="AW178" i="15"/>
  <c r="AW47" i="15" s="1"/>
  <c r="AX68" i="14"/>
  <c r="AW37" i="14"/>
  <c r="AW183" i="14"/>
  <c r="AW52" i="14" s="1"/>
  <c r="AX72" i="18"/>
  <c r="AW41" i="18"/>
  <c r="AW187" i="18"/>
  <c r="AW56" i="18" s="1"/>
  <c r="AX70" i="17"/>
  <c r="AW39" i="17"/>
  <c r="AW185" i="17"/>
  <c r="AW54" i="17" s="1"/>
  <c r="AX73" i="19"/>
  <c r="AW137" i="19"/>
  <c r="AW42" i="19" s="1"/>
  <c r="AW188" i="19"/>
  <c r="AW57" i="19" s="1"/>
  <c r="AX73" i="2"/>
  <c r="AX137" i="2" s="1"/>
  <c r="AW42" i="2"/>
  <c r="AW188" i="2"/>
  <c r="AW57" i="2" s="1"/>
  <c r="AX67" i="20"/>
  <c r="AW36" i="20"/>
  <c r="AW182" i="20"/>
  <c r="AW51" i="20" s="1"/>
  <c r="AX63" i="7"/>
  <c r="AW32" i="7"/>
  <c r="AW178" i="7"/>
  <c r="AW47" i="7" s="1"/>
  <c r="AX63" i="21"/>
  <c r="AW32" i="21"/>
  <c r="AW178" i="21"/>
  <c r="AW47" i="21" s="1"/>
  <c r="AX63" i="2"/>
  <c r="AW32" i="2"/>
  <c r="AW178" i="2"/>
  <c r="AW47" i="2" s="1"/>
  <c r="AX65" i="10"/>
  <c r="AW34" i="10"/>
  <c r="AW180" i="10"/>
  <c r="AW49" i="10" s="1"/>
  <c r="AX68" i="19"/>
  <c r="AW132" i="19"/>
  <c r="AW37" i="19" s="1"/>
  <c r="AW183" i="19"/>
  <c r="AW52" i="19" s="1"/>
  <c r="AX75" i="9"/>
  <c r="AW139" i="9"/>
  <c r="AW44" i="9" s="1"/>
  <c r="AW190" i="9"/>
  <c r="AW59" i="9" s="1"/>
  <c r="AX64" i="12"/>
  <c r="AW33" i="12"/>
  <c r="AW179" i="12"/>
  <c r="AW48" i="12" s="1"/>
  <c r="AX71" i="15"/>
  <c r="AW40" i="15"/>
  <c r="AW186" i="15"/>
  <c r="AW55" i="15" s="1"/>
  <c r="AX67" i="23"/>
  <c r="AW36" i="23"/>
  <c r="AW182" i="23"/>
  <c r="AW51" i="23" s="1"/>
  <c r="AX72" i="4"/>
  <c r="AW41" i="4"/>
  <c r="AW187" i="4"/>
  <c r="AW56" i="4" s="1"/>
  <c r="AX69" i="7"/>
  <c r="AW38" i="7"/>
  <c r="AW184" i="7"/>
  <c r="AW53" i="7" s="1"/>
  <c r="AX76" i="10"/>
  <c r="AW45" i="10"/>
  <c r="AW191" i="10"/>
  <c r="AW60" i="10" s="1"/>
  <c r="AX70" i="18"/>
  <c r="AW39" i="18"/>
  <c r="AW185" i="18"/>
  <c r="AW54" i="18" s="1"/>
  <c r="AX66" i="11"/>
  <c r="AW35" i="11"/>
  <c r="AW181" i="11"/>
  <c r="AW50" i="11" s="1"/>
  <c r="AX64" i="20"/>
  <c r="AW33" i="20"/>
  <c r="AW179" i="20"/>
  <c r="AW48" i="20" s="1"/>
  <c r="AW38" i="4"/>
  <c r="AX69" i="23"/>
  <c r="AW38" i="23"/>
  <c r="AW184" i="23"/>
  <c r="AW53" i="23" s="1"/>
  <c r="AX64" i="2"/>
  <c r="AW33" i="2"/>
  <c r="AW179" i="2"/>
  <c r="AW48" i="2" s="1"/>
  <c r="AX69" i="18"/>
  <c r="AW38" i="18"/>
  <c r="AW184" i="18"/>
  <c r="AW53" i="18" s="1"/>
  <c r="AX70" i="23"/>
  <c r="AW39" i="23"/>
  <c r="AW185" i="23"/>
  <c r="AW54" i="23" s="1"/>
  <c r="AW182" i="2"/>
  <c r="AW51" i="2" s="1"/>
  <c r="AX75" i="15"/>
  <c r="AW44" i="15"/>
  <c r="AW190" i="15"/>
  <c r="AW59" i="15" s="1"/>
  <c r="AH47" i="13"/>
  <c r="AE170" i="5"/>
  <c r="AD185" i="5"/>
  <c r="AD54" i="5" s="1"/>
  <c r="AF119" i="5"/>
  <c r="AE134" i="5"/>
  <c r="AI182" i="6"/>
  <c r="AI51" i="6" s="1"/>
  <c r="AJ167" i="6"/>
  <c r="AK166" i="6"/>
  <c r="AJ181" i="6"/>
  <c r="AJ50" i="6" s="1"/>
  <c r="AK163" i="6"/>
  <c r="AJ178" i="6"/>
  <c r="AJ47" i="6" s="1"/>
  <c r="AD27" i="6"/>
  <c r="AC137" i="6"/>
  <c r="AC42" i="6" s="1"/>
  <c r="AC185" i="6"/>
  <c r="AC54" i="6" s="1"/>
  <c r="AC186" i="6"/>
  <c r="AC55" i="6" s="1"/>
  <c r="AC136" i="6"/>
  <c r="AC41" i="6" s="1"/>
  <c r="AC187" i="6"/>
  <c r="AC56" i="6" s="1"/>
  <c r="AC188" i="6"/>
  <c r="AC57" i="6" s="1"/>
  <c r="AC135" i="6"/>
  <c r="AC40" i="6" s="1"/>
  <c r="AC139" i="6"/>
  <c r="AC44" i="6" s="1"/>
  <c r="AC189" i="6"/>
  <c r="AC58" i="6" s="1"/>
  <c r="AC190" i="6"/>
  <c r="AC59" i="6" s="1"/>
  <c r="AC134" i="6"/>
  <c r="AC39" i="6" s="1"/>
  <c r="AC138" i="6"/>
  <c r="AC43" i="6" s="1"/>
  <c r="AC191" i="6"/>
  <c r="AC60" i="6" s="1"/>
  <c r="AC140" i="6"/>
  <c r="AC45" i="6" s="1"/>
  <c r="AL190" i="16"/>
  <c r="AL59" i="16" s="1"/>
  <c r="AL189" i="16"/>
  <c r="AL58" i="16" s="1"/>
  <c r="AS167" i="16"/>
  <c r="AR182" i="16"/>
  <c r="AR51" i="16" s="1"/>
  <c r="AN180" i="16"/>
  <c r="AN49" i="16" s="1"/>
  <c r="AO165" i="16"/>
  <c r="AN173" i="16"/>
  <c r="AM188" i="16"/>
  <c r="AM57" i="16" s="1"/>
  <c r="AP172" i="16"/>
  <c r="AO187" i="16"/>
  <c r="AO56" i="16" s="1"/>
  <c r="AF178" i="16"/>
  <c r="AF47" i="16" s="1"/>
  <c r="AG163" i="16"/>
  <c r="AH170" i="16"/>
  <c r="AG185" i="16"/>
  <c r="AG54" i="16" s="1"/>
  <c r="AM55" i="13"/>
  <c r="AN171" i="13"/>
  <c r="AM57" i="13"/>
  <c r="AN173" i="13"/>
  <c r="AK171" i="5"/>
  <c r="AJ186" i="5"/>
  <c r="AJ55" i="5" s="1"/>
  <c r="AH175" i="5"/>
  <c r="AG190" i="5"/>
  <c r="AG59" i="5" s="1"/>
  <c r="AF188" i="5"/>
  <c r="AF57" i="5" s="1"/>
  <c r="AW40" i="5"/>
  <c r="AC39" i="5"/>
  <c r="AX51" i="13"/>
  <c r="AW42" i="13"/>
  <c r="AX52" i="13"/>
  <c r="AW40" i="13"/>
  <c r="AX34" i="13"/>
  <c r="AW60" i="13"/>
  <c r="AW45" i="13"/>
  <c r="AW44" i="13"/>
  <c r="AW58" i="13"/>
  <c r="AW43" i="13"/>
  <c r="AW41" i="13"/>
  <c r="AX48" i="13"/>
  <c r="AX76" i="5"/>
  <c r="AW60" i="5"/>
  <c r="AK187" i="22"/>
  <c r="AK56" i="22" s="1"/>
  <c r="AK186" i="22"/>
  <c r="AK55" i="22" s="1"/>
  <c r="AX134" i="22"/>
  <c r="AX39" i="22" s="1"/>
  <c r="AX185" i="22"/>
  <c r="AX54" i="22" s="1"/>
  <c r="V39" i="13"/>
  <c r="W32" i="13"/>
  <c r="AX69" i="22"/>
  <c r="AX184" i="22" s="1"/>
  <c r="AW133" i="22"/>
  <c r="AW38" i="22" s="1"/>
  <c r="AW53" i="22"/>
  <c r="AW67" i="16"/>
  <c r="AW131" i="16" s="1"/>
  <c r="AV36" i="16"/>
  <c r="AX67" i="22"/>
  <c r="AX182" i="22" s="1"/>
  <c r="AW131" i="22"/>
  <c r="AW36" i="22" s="1"/>
  <c r="AW51" i="22"/>
  <c r="AX76" i="22"/>
  <c r="AX191" i="22" s="1"/>
  <c r="AW140" i="22"/>
  <c r="AW45" i="22" s="1"/>
  <c r="AW60" i="22"/>
  <c r="AW65" i="16"/>
  <c r="AW129" i="16" s="1"/>
  <c r="AV34" i="16"/>
  <c r="AX66" i="22"/>
  <c r="AX181" i="22" s="1"/>
  <c r="AW130" i="22"/>
  <c r="AW35" i="22" s="1"/>
  <c r="AW50" i="22"/>
  <c r="AX63" i="22"/>
  <c r="AX178" i="22" s="1"/>
  <c r="AW127" i="22"/>
  <c r="AW32" i="22" s="1"/>
  <c r="AW47" i="22"/>
  <c r="AX64" i="22"/>
  <c r="AX179" i="22" s="1"/>
  <c r="AW128" i="22"/>
  <c r="AW33" i="22" s="1"/>
  <c r="AW48" i="22"/>
  <c r="AW69" i="16"/>
  <c r="AV53" i="16"/>
  <c r="AX68" i="22"/>
  <c r="AX183" i="22" s="1"/>
  <c r="AW132" i="22"/>
  <c r="AW37" i="22" s="1"/>
  <c r="AW52" i="22"/>
  <c r="AX74" i="22"/>
  <c r="AX189" i="22" s="1"/>
  <c r="AW138" i="22"/>
  <c r="AW43" i="22" s="1"/>
  <c r="AW58" i="22"/>
  <c r="AX75" i="22"/>
  <c r="AX190" i="22" s="1"/>
  <c r="AW139" i="22"/>
  <c r="AW44" i="22" s="1"/>
  <c r="AW59" i="22"/>
  <c r="AX73" i="22"/>
  <c r="AX188" i="22" s="1"/>
  <c r="AW137" i="22"/>
  <c r="AW42" i="22" s="1"/>
  <c r="AW57" i="22"/>
  <c r="AW66" i="16"/>
  <c r="AV35" i="16"/>
  <c r="AV50" i="16"/>
  <c r="AW63" i="16"/>
  <c r="AW127" i="16" s="1"/>
  <c r="AV32" i="16"/>
  <c r="AW64" i="16"/>
  <c r="AV33" i="16"/>
  <c r="AV48" i="16"/>
  <c r="AX71" i="22"/>
  <c r="AW135" i="22"/>
  <c r="AW40" i="22" s="1"/>
  <c r="AX72" i="22"/>
  <c r="AW136" i="22"/>
  <c r="AW41" i="22" s="1"/>
  <c r="AX65" i="22"/>
  <c r="AX180" i="22" s="1"/>
  <c r="AW129" i="22"/>
  <c r="AW34" i="22" s="1"/>
  <c r="AW49" i="22"/>
  <c r="AW68" i="16"/>
  <c r="AV37" i="16"/>
  <c r="AV52" i="16"/>
  <c r="AW59" i="13"/>
  <c r="AX75" i="13"/>
  <c r="AX73" i="13"/>
  <c r="AX72" i="13"/>
  <c r="AX74" i="13"/>
  <c r="AX71" i="13"/>
  <c r="AY65" i="5"/>
  <c r="AX34" i="5"/>
  <c r="AY63" i="5"/>
  <c r="AY69" i="5"/>
  <c r="AX38" i="5"/>
  <c r="AY66" i="5"/>
  <c r="AX50" i="5"/>
  <c r="AX35" i="5"/>
  <c r="AX75" i="5"/>
  <c r="AX139" i="5" s="1"/>
  <c r="AW44" i="5"/>
  <c r="AY68" i="5"/>
  <c r="AX52" i="5"/>
  <c r="AX37" i="5"/>
  <c r="AY70" i="5"/>
  <c r="AW56" i="5"/>
  <c r="AX72" i="5"/>
  <c r="AY67" i="5"/>
  <c r="AX51" i="5"/>
  <c r="AX36" i="5"/>
  <c r="AX73" i="5"/>
  <c r="AX137" i="5" s="1"/>
  <c r="AW42" i="5"/>
  <c r="AX74" i="5"/>
  <c r="AW58" i="5"/>
  <c r="AW43" i="5"/>
  <c r="AY64" i="5"/>
  <c r="AX48" i="5"/>
  <c r="AX33" i="5"/>
  <c r="AX71" i="5"/>
  <c r="AX135" i="5" s="1"/>
  <c r="AY70" i="13"/>
  <c r="AY63" i="13"/>
  <c r="AY127" i="13" s="1"/>
  <c r="AY66" i="13"/>
  <c r="AX35" i="13"/>
  <c r="AY67" i="13"/>
  <c r="AX36" i="13"/>
  <c r="AY64" i="13"/>
  <c r="AX33" i="13"/>
  <c r="AX76" i="13"/>
  <c r="AY68" i="13"/>
  <c r="AY65" i="13"/>
  <c r="AY69" i="13"/>
  <c r="AX38" i="13"/>
  <c r="AW75" i="16"/>
  <c r="AW139" i="16" s="1"/>
  <c r="AV44" i="16"/>
  <c r="AW73" i="16"/>
  <c r="AW137" i="16" s="1"/>
  <c r="AV42" i="16"/>
  <c r="AW70" i="16"/>
  <c r="AW134" i="16" s="1"/>
  <c r="AV39" i="16"/>
  <c r="AW72" i="16"/>
  <c r="AW136" i="16" s="1"/>
  <c r="AV41" i="16"/>
  <c r="AW76" i="16"/>
  <c r="AV45" i="16"/>
  <c r="AV60" i="16"/>
  <c r="AW74" i="16"/>
  <c r="AW138" i="16" s="1"/>
  <c r="AV43" i="16"/>
  <c r="AY70" i="22"/>
  <c r="AY23" i="6"/>
  <c r="AG133" i="2" l="1"/>
  <c r="AG38" i="2" s="1"/>
  <c r="AH69" i="2"/>
  <c r="AG184" i="2"/>
  <c r="AG53" i="2" s="1"/>
  <c r="V163" i="5"/>
  <c r="U178" i="5"/>
  <c r="U47" i="5" s="1"/>
  <c r="W112" i="5"/>
  <c r="V127" i="5"/>
  <c r="V32" i="5" s="1"/>
  <c r="AP140" i="12"/>
  <c r="AP45" i="12" s="1"/>
  <c r="Z36" i="2"/>
  <c r="AA109" i="2"/>
  <c r="AA34" i="2"/>
  <c r="AQ171" i="8"/>
  <c r="AP186" i="8"/>
  <c r="AP55" i="8" s="1"/>
  <c r="AI182" i="8"/>
  <c r="AI51" i="8" s="1"/>
  <c r="AI179" i="8"/>
  <c r="AI48" i="8" s="1"/>
  <c r="AI184" i="8"/>
  <c r="AI53" i="8" s="1"/>
  <c r="AI181" i="8"/>
  <c r="AI50" i="8" s="1"/>
  <c r="AI178" i="8"/>
  <c r="AI47" i="8" s="1"/>
  <c r="AI183" i="8"/>
  <c r="AI52" i="8" s="1"/>
  <c r="AI180" i="8"/>
  <c r="AI49" i="8" s="1"/>
  <c r="AJ127" i="7"/>
  <c r="AJ32" i="7" s="1"/>
  <c r="AJ130" i="7"/>
  <c r="AJ35" i="7" s="1"/>
  <c r="AJ128" i="7"/>
  <c r="AJ33" i="7" s="1"/>
  <c r="AJ129" i="7"/>
  <c r="AJ34" i="7" s="1"/>
  <c r="AJ133" i="7"/>
  <c r="AJ38" i="7" s="1"/>
  <c r="AJ131" i="7"/>
  <c r="AJ36" i="7" s="1"/>
  <c r="AJ132" i="7"/>
  <c r="AJ37" i="7" s="1"/>
  <c r="AJ179" i="7"/>
  <c r="AJ48" i="7" s="1"/>
  <c r="AJ180" i="7"/>
  <c r="AJ49" i="7" s="1"/>
  <c r="AJ183" i="7"/>
  <c r="AJ52" i="7" s="1"/>
  <c r="AJ184" i="7"/>
  <c r="AJ53" i="7" s="1"/>
  <c r="AJ178" i="7"/>
  <c r="AJ47" i="7" s="1"/>
  <c r="AJ181" i="7"/>
  <c r="AJ50" i="7" s="1"/>
  <c r="AJ182" i="7"/>
  <c r="AJ51" i="7" s="1"/>
  <c r="AI132" i="8"/>
  <c r="AI37" i="8" s="1"/>
  <c r="AI129" i="8"/>
  <c r="AI34" i="8" s="1"/>
  <c r="AI128" i="8"/>
  <c r="AI33" i="8" s="1"/>
  <c r="AI133" i="8"/>
  <c r="AI38" i="8" s="1"/>
  <c r="AI130" i="8"/>
  <c r="AI35" i="8" s="1"/>
  <c r="AI131" i="8"/>
  <c r="AI36" i="8" s="1"/>
  <c r="AI127" i="8"/>
  <c r="AI32" i="8" s="1"/>
  <c r="AU25" i="4"/>
  <c r="AT24" i="4"/>
  <c r="AS179" i="4"/>
  <c r="AS48" i="4" s="1"/>
  <c r="AS184" i="4"/>
  <c r="AS53" i="4" s="1"/>
  <c r="AS178" i="4"/>
  <c r="AS47" i="4" s="1"/>
  <c r="AS180" i="4"/>
  <c r="AS49" i="4" s="1"/>
  <c r="AS183" i="4"/>
  <c r="AS52" i="4" s="1"/>
  <c r="AS182" i="4"/>
  <c r="AS51" i="4" s="1"/>
  <c r="AS181" i="4"/>
  <c r="AS50" i="4" s="1"/>
  <c r="R71" i="16"/>
  <c r="Q135" i="16"/>
  <c r="Q40" i="16" s="1"/>
  <c r="Q186" i="16"/>
  <c r="Q55" i="16" s="1"/>
  <c r="AY63" i="9"/>
  <c r="AX127" i="9"/>
  <c r="AX32" i="9" s="1"/>
  <c r="AX178" i="9"/>
  <c r="AX47" i="9" s="1"/>
  <c r="AY65" i="18"/>
  <c r="AX34" i="18"/>
  <c r="AX180" i="18"/>
  <c r="AX49" i="18" s="1"/>
  <c r="AY65" i="12"/>
  <c r="AX34" i="12"/>
  <c r="AX180" i="12"/>
  <c r="AX49" i="12" s="1"/>
  <c r="AY70" i="20"/>
  <c r="AX39" i="20"/>
  <c r="AX185" i="20"/>
  <c r="AX54" i="20" s="1"/>
  <c r="AY74" i="15"/>
  <c r="AX43" i="15"/>
  <c r="AX189" i="15"/>
  <c r="AX58" i="15" s="1"/>
  <c r="AY75" i="8"/>
  <c r="AX44" i="8"/>
  <c r="AX59" i="8"/>
  <c r="AY68" i="18"/>
  <c r="AX37" i="18"/>
  <c r="AX183" i="18"/>
  <c r="AX52" i="18" s="1"/>
  <c r="AY63" i="11"/>
  <c r="AX32" i="11"/>
  <c r="AX178" i="11"/>
  <c r="AX47" i="11" s="1"/>
  <c r="AY183" i="5"/>
  <c r="AY132" i="5"/>
  <c r="AX41" i="13"/>
  <c r="AW179" i="16"/>
  <c r="AW48" i="16" s="1"/>
  <c r="AW128" i="16"/>
  <c r="AY70" i="23"/>
  <c r="AX39" i="23"/>
  <c r="AX185" i="23"/>
  <c r="AX54" i="23" s="1"/>
  <c r="AY76" i="10"/>
  <c r="AX45" i="10"/>
  <c r="AX191" i="10"/>
  <c r="AX60" i="10" s="1"/>
  <c r="AY65" i="10"/>
  <c r="AX34" i="10"/>
  <c r="AX180" i="10"/>
  <c r="AX49" i="10" s="1"/>
  <c r="AY72" i="18"/>
  <c r="AX41" i="18"/>
  <c r="AX187" i="18"/>
  <c r="AX56" i="18" s="1"/>
  <c r="AY64" i="18"/>
  <c r="AX33" i="18"/>
  <c r="AX179" i="18"/>
  <c r="AX48" i="18" s="1"/>
  <c r="AY63" i="8"/>
  <c r="AY69" i="14"/>
  <c r="AX38" i="14"/>
  <c r="AX184" i="14"/>
  <c r="AX53" i="14" s="1"/>
  <c r="AY68" i="9"/>
  <c r="AX132" i="9"/>
  <c r="AX37" i="9" s="1"/>
  <c r="AX183" i="9"/>
  <c r="AX52" i="9" s="1"/>
  <c r="AY76" i="21"/>
  <c r="AX45" i="21"/>
  <c r="AX191" i="21"/>
  <c r="AX60" i="21" s="1"/>
  <c r="AY65" i="15"/>
  <c r="AX34" i="15"/>
  <c r="AX180" i="15"/>
  <c r="AX49" i="15" s="1"/>
  <c r="AY64" i="19"/>
  <c r="AX128" i="19"/>
  <c r="AX33" i="19" s="1"/>
  <c r="AX179" i="19"/>
  <c r="AX48" i="19" s="1"/>
  <c r="AY69" i="12"/>
  <c r="AX38" i="12"/>
  <c r="AX184" i="12"/>
  <c r="AX53" i="12" s="1"/>
  <c r="AY65" i="11"/>
  <c r="AX34" i="11"/>
  <c r="AX180" i="11"/>
  <c r="AX49" i="11" s="1"/>
  <c r="AY76" i="20"/>
  <c r="AX45" i="20"/>
  <c r="AX191" i="20"/>
  <c r="AX60" i="20" s="1"/>
  <c r="AY75" i="12"/>
  <c r="AX44" i="12"/>
  <c r="AX190" i="12"/>
  <c r="AX59" i="12" s="1"/>
  <c r="AY74" i="17"/>
  <c r="AX43" i="17"/>
  <c r="AX189" i="17"/>
  <c r="AX58" i="17" s="1"/>
  <c r="AY66" i="14"/>
  <c r="AX35" i="14"/>
  <c r="AX181" i="14"/>
  <c r="AX50" i="14" s="1"/>
  <c r="AY65" i="21"/>
  <c r="AX34" i="21"/>
  <c r="AX180" i="21"/>
  <c r="AX49" i="21" s="1"/>
  <c r="AY64" i="7"/>
  <c r="AX33" i="7"/>
  <c r="AX179" i="7"/>
  <c r="AX48" i="7" s="1"/>
  <c r="AY73" i="23"/>
  <c r="AX42" i="23"/>
  <c r="AX188" i="23"/>
  <c r="AX57" i="23" s="1"/>
  <c r="AY68" i="7"/>
  <c r="AX37" i="7"/>
  <c r="AX183" i="7"/>
  <c r="AX52" i="7" s="1"/>
  <c r="AY76" i="17"/>
  <c r="AX45" i="17"/>
  <c r="AX191" i="17"/>
  <c r="AX60" i="17" s="1"/>
  <c r="AY72" i="9"/>
  <c r="AX136" i="9"/>
  <c r="AX41" i="9" s="1"/>
  <c r="AX187" i="9"/>
  <c r="AX56" i="9" s="1"/>
  <c r="AY71" i="10"/>
  <c r="AX40" i="10"/>
  <c r="AX186" i="10"/>
  <c r="AX55" i="10" s="1"/>
  <c r="AY74" i="18"/>
  <c r="AX43" i="18"/>
  <c r="AX189" i="18"/>
  <c r="AX58" i="18" s="1"/>
  <c r="AY69" i="10"/>
  <c r="AX38" i="10"/>
  <c r="AX184" i="10"/>
  <c r="AX53" i="10" s="1"/>
  <c r="AY68" i="15"/>
  <c r="AX37" i="15"/>
  <c r="AX183" i="15"/>
  <c r="AX52" i="15" s="1"/>
  <c r="AY70" i="12"/>
  <c r="AX39" i="12"/>
  <c r="AX185" i="12"/>
  <c r="AX54" i="12" s="1"/>
  <c r="AY65" i="17"/>
  <c r="AX129" i="17"/>
  <c r="AX34" i="17" s="1"/>
  <c r="AX180" i="17"/>
  <c r="AX49" i="17" s="1"/>
  <c r="BD112" i="6"/>
  <c r="BC127" i="6"/>
  <c r="BC32" i="6" s="1"/>
  <c r="AY73" i="7"/>
  <c r="AX42" i="7"/>
  <c r="AX188" i="7"/>
  <c r="AX57" i="7" s="1"/>
  <c r="AY73" i="17"/>
  <c r="AX42" i="17"/>
  <c r="AX188" i="17"/>
  <c r="AX57" i="17" s="1"/>
  <c r="AY66" i="17"/>
  <c r="AX130" i="17"/>
  <c r="AX35" i="17" s="1"/>
  <c r="AX181" i="17"/>
  <c r="AX50" i="17" s="1"/>
  <c r="AY63" i="20"/>
  <c r="AX32" i="20"/>
  <c r="AX178" i="20"/>
  <c r="AX47" i="20" s="1"/>
  <c r="AY72" i="7"/>
  <c r="AX41" i="7"/>
  <c r="AX187" i="7"/>
  <c r="AX56" i="7" s="1"/>
  <c r="AY65" i="20"/>
  <c r="AX34" i="20"/>
  <c r="AX180" i="20"/>
  <c r="AX49" i="20" s="1"/>
  <c r="AY65" i="7"/>
  <c r="AX34" i="7"/>
  <c r="AX180" i="7"/>
  <c r="AX49" i="7" s="1"/>
  <c r="AY76" i="8"/>
  <c r="AX45" i="8"/>
  <c r="AX60" i="8"/>
  <c r="AY129" i="13"/>
  <c r="AY179" i="5"/>
  <c r="AY48" i="5" s="1"/>
  <c r="AY128" i="5"/>
  <c r="AY182" i="5"/>
  <c r="AY131" i="5"/>
  <c r="AY69" i="23"/>
  <c r="AX38" i="23"/>
  <c r="AX184" i="23"/>
  <c r="AX53" i="23" s="1"/>
  <c r="AY67" i="23"/>
  <c r="AX36" i="23"/>
  <c r="AX182" i="23"/>
  <c r="AX51" i="23" s="1"/>
  <c r="AY63" i="7"/>
  <c r="AX32" i="7"/>
  <c r="AX178" i="7"/>
  <c r="AX47" i="7" s="1"/>
  <c r="AY74" i="10"/>
  <c r="AX43" i="10"/>
  <c r="AX189" i="10"/>
  <c r="AX58" i="10" s="1"/>
  <c r="AY73" i="20"/>
  <c r="AX42" i="20"/>
  <c r="AX188" i="20"/>
  <c r="AX57" i="20" s="1"/>
  <c r="AY74" i="7"/>
  <c r="AX43" i="7"/>
  <c r="AX189" i="7"/>
  <c r="AX58" i="7" s="1"/>
  <c r="AY70" i="8"/>
  <c r="AX39" i="8"/>
  <c r="AX54" i="8"/>
  <c r="AY68" i="17"/>
  <c r="AX132" i="17"/>
  <c r="AX37" i="17" s="1"/>
  <c r="AX183" i="17"/>
  <c r="AX52" i="17" s="1"/>
  <c r="AY67" i="4"/>
  <c r="AX36" i="4"/>
  <c r="AY69" i="15"/>
  <c r="AX38" i="15"/>
  <c r="AX184" i="15"/>
  <c r="AX53" i="15" s="1"/>
  <c r="AY70" i="19"/>
  <c r="AX134" i="19"/>
  <c r="AX39" i="19" s="1"/>
  <c r="AX185" i="19"/>
  <c r="AX54" i="19" s="1"/>
  <c r="AY73" i="15"/>
  <c r="AX42" i="15"/>
  <c r="AX188" i="15"/>
  <c r="AX57" i="15" s="1"/>
  <c r="AY73" i="4"/>
  <c r="AX42" i="4"/>
  <c r="AX188" i="4"/>
  <c r="AX57" i="4" s="1"/>
  <c r="AY65" i="14"/>
  <c r="AX34" i="14"/>
  <c r="AX180" i="14"/>
  <c r="AX49" i="14" s="1"/>
  <c r="AY72" i="14"/>
  <c r="AX41" i="14"/>
  <c r="AX187" i="14"/>
  <c r="AX56" i="14" s="1"/>
  <c r="AY140" i="23"/>
  <c r="AX45" i="23"/>
  <c r="AX191" i="23"/>
  <c r="AX60" i="23" s="1"/>
  <c r="AY72" i="12"/>
  <c r="AX41" i="12"/>
  <c r="AX187" i="12"/>
  <c r="AX56" i="12" s="1"/>
  <c r="AY74" i="9"/>
  <c r="AX138" i="9"/>
  <c r="AX43" i="9" s="1"/>
  <c r="AX189" i="9"/>
  <c r="AX58" i="9" s="1"/>
  <c r="AY76" i="9"/>
  <c r="AX140" i="9"/>
  <c r="AX45" i="9" s="1"/>
  <c r="AX191" i="9"/>
  <c r="AX60" i="9" s="1"/>
  <c r="AY76" i="14"/>
  <c r="AX45" i="14"/>
  <c r="AX191" i="14"/>
  <c r="AX60" i="14" s="1"/>
  <c r="AY75" i="14"/>
  <c r="AX44" i="14"/>
  <c r="AX190" i="14"/>
  <c r="AX59" i="14" s="1"/>
  <c r="AY72" i="17"/>
  <c r="AX41" i="17"/>
  <c r="AX187" i="17"/>
  <c r="AX56" i="17" s="1"/>
  <c r="AY71" i="12"/>
  <c r="AX40" i="12"/>
  <c r="AX186" i="12"/>
  <c r="AX55" i="12" s="1"/>
  <c r="AY66" i="2"/>
  <c r="AX35" i="2"/>
  <c r="AX181" i="2"/>
  <c r="AX50" i="2" s="1"/>
  <c r="AY68" i="2"/>
  <c r="AX37" i="2"/>
  <c r="AX183" i="2"/>
  <c r="AX52" i="2" s="1"/>
  <c r="AY66" i="12"/>
  <c r="AX35" i="12"/>
  <c r="AX181" i="12"/>
  <c r="AX50" i="12" s="1"/>
  <c r="AY71" i="14"/>
  <c r="AX40" i="14"/>
  <c r="AX186" i="14"/>
  <c r="AX55" i="14" s="1"/>
  <c r="AY75" i="4"/>
  <c r="AX44" i="4"/>
  <c r="AX190" i="4"/>
  <c r="AX59" i="4" s="1"/>
  <c r="AY69" i="21"/>
  <c r="AX38" i="21"/>
  <c r="AX184" i="21"/>
  <c r="AX53" i="21" s="1"/>
  <c r="AY64" i="10"/>
  <c r="AX33" i="10"/>
  <c r="AX179" i="10"/>
  <c r="AX48" i="10" s="1"/>
  <c r="AY37" i="13"/>
  <c r="AY130" i="13"/>
  <c r="AX59" i="13"/>
  <c r="AY75" i="15"/>
  <c r="AX44" i="15"/>
  <c r="AX190" i="15"/>
  <c r="AX59" i="15" s="1"/>
  <c r="AY66" i="11"/>
  <c r="AX35" i="11"/>
  <c r="AX181" i="11"/>
  <c r="AX50" i="11" s="1"/>
  <c r="AY75" i="9"/>
  <c r="AX139" i="9"/>
  <c r="AX44" i="9" s="1"/>
  <c r="AX190" i="9"/>
  <c r="AX59" i="9" s="1"/>
  <c r="AY73" i="19"/>
  <c r="AX137" i="19"/>
  <c r="AX42" i="19" s="1"/>
  <c r="AX188" i="19"/>
  <c r="AX57" i="19" s="1"/>
  <c r="AY75" i="19"/>
  <c r="AX139" i="19"/>
  <c r="AX44" i="19" s="1"/>
  <c r="AX190" i="19"/>
  <c r="AX59" i="19" s="1"/>
  <c r="AY67" i="19"/>
  <c r="AX131" i="19"/>
  <c r="AX36" i="19" s="1"/>
  <c r="AX182" i="19"/>
  <c r="AX51" i="19" s="1"/>
  <c r="AY64" i="8"/>
  <c r="AY68" i="20"/>
  <c r="AX37" i="20"/>
  <c r="AX183" i="20"/>
  <c r="AX52" i="20" s="1"/>
  <c r="AY74" i="20"/>
  <c r="AX43" i="20"/>
  <c r="AX189" i="20"/>
  <c r="AX58" i="20" s="1"/>
  <c r="AY64" i="17"/>
  <c r="AX128" i="17"/>
  <c r="AX33" i="17" s="1"/>
  <c r="AX179" i="17"/>
  <c r="AX48" i="17" s="1"/>
  <c r="AY66" i="7"/>
  <c r="AX35" i="7"/>
  <c r="AX181" i="7"/>
  <c r="AX50" i="7" s="1"/>
  <c r="AY64" i="21"/>
  <c r="AX33" i="21"/>
  <c r="AX179" i="21"/>
  <c r="AX48" i="21" s="1"/>
  <c r="AY71" i="21"/>
  <c r="AY135" i="21" s="1"/>
  <c r="AX40" i="21"/>
  <c r="AX186" i="21"/>
  <c r="AX55" i="21" s="1"/>
  <c r="AY69" i="17"/>
  <c r="AX133" i="17"/>
  <c r="AX38" i="17" s="1"/>
  <c r="AX184" i="17"/>
  <c r="AX53" i="17" s="1"/>
  <c r="AY70" i="10"/>
  <c r="AX39" i="10"/>
  <c r="AX185" i="10"/>
  <c r="AX54" i="10" s="1"/>
  <c r="AY74" i="2"/>
  <c r="AY138" i="2" s="1"/>
  <c r="AX43" i="2"/>
  <c r="AX189" i="2"/>
  <c r="AX58" i="2" s="1"/>
  <c r="AY64" i="11"/>
  <c r="AX33" i="11"/>
  <c r="AX179" i="11"/>
  <c r="AX48" i="11" s="1"/>
  <c r="AY70" i="11"/>
  <c r="AX39" i="11"/>
  <c r="AX185" i="11"/>
  <c r="AX54" i="11" s="1"/>
  <c r="AY75" i="10"/>
  <c r="AX44" i="10"/>
  <c r="AX190" i="10"/>
  <c r="AX59" i="10" s="1"/>
  <c r="AY71" i="8"/>
  <c r="AX40" i="8"/>
  <c r="AY69" i="20"/>
  <c r="AX38" i="20"/>
  <c r="AX184" i="20"/>
  <c r="AX53" i="20" s="1"/>
  <c r="AY65" i="9"/>
  <c r="AX129" i="9"/>
  <c r="AX34" i="9" s="1"/>
  <c r="AX180" i="9"/>
  <c r="AX49" i="9" s="1"/>
  <c r="AY67" i="10"/>
  <c r="AX36" i="10"/>
  <c r="AX182" i="10"/>
  <c r="AX51" i="10" s="1"/>
  <c r="AY67" i="14"/>
  <c r="AX36" i="14"/>
  <c r="AX182" i="14"/>
  <c r="AX51" i="14" s="1"/>
  <c r="AY71" i="2"/>
  <c r="AY135" i="2" s="1"/>
  <c r="AX40" i="2"/>
  <c r="AX186" i="2"/>
  <c r="AX55" i="2" s="1"/>
  <c r="AX45" i="4"/>
  <c r="AX191" i="4"/>
  <c r="AX60" i="4" s="1"/>
  <c r="AY70" i="2"/>
  <c r="AY134" i="2" s="1"/>
  <c r="AX39" i="2"/>
  <c r="AX185" i="2"/>
  <c r="AX54" i="2" s="1"/>
  <c r="AY72" i="21"/>
  <c r="AY136" i="21" s="1"/>
  <c r="AX41" i="21"/>
  <c r="AX187" i="21"/>
  <c r="AX56" i="21" s="1"/>
  <c r="AY71" i="17"/>
  <c r="AY135" i="17" s="1"/>
  <c r="AX40" i="17"/>
  <c r="AX186" i="17"/>
  <c r="AX55" i="17" s="1"/>
  <c r="AY184" i="5"/>
  <c r="AY133" i="5"/>
  <c r="AY64" i="20"/>
  <c r="AX33" i="20"/>
  <c r="AX179" i="20"/>
  <c r="AX48" i="20" s="1"/>
  <c r="AY73" i="2"/>
  <c r="AY137" i="2" s="1"/>
  <c r="AX42" i="2"/>
  <c r="AX188" i="2"/>
  <c r="AX57" i="2" s="1"/>
  <c r="AY68" i="14"/>
  <c r="AX37" i="14"/>
  <c r="AX183" i="14"/>
  <c r="AX52" i="14" s="1"/>
  <c r="AY66" i="9"/>
  <c r="AX130" i="9"/>
  <c r="AX35" i="9" s="1"/>
  <c r="AX181" i="9"/>
  <c r="AX50" i="9" s="1"/>
  <c r="AY73" i="21"/>
  <c r="AX42" i="21"/>
  <c r="AX188" i="21"/>
  <c r="AX57" i="21" s="1"/>
  <c r="AY64" i="4"/>
  <c r="AX33" i="4"/>
  <c r="AY75" i="7"/>
  <c r="AX44" i="7"/>
  <c r="AX190" i="7"/>
  <c r="AX59" i="7" s="1"/>
  <c r="AY71" i="23"/>
  <c r="AX40" i="23"/>
  <c r="AX186" i="23"/>
  <c r="AX55" i="23" s="1"/>
  <c r="AY66" i="4"/>
  <c r="AX35" i="4"/>
  <c r="AY67" i="17"/>
  <c r="AX131" i="17"/>
  <c r="AX36" i="17" s="1"/>
  <c r="AX182" i="17"/>
  <c r="AX51" i="17" s="1"/>
  <c r="AY66" i="15"/>
  <c r="AX35" i="15"/>
  <c r="AX181" i="15"/>
  <c r="AX50" i="15" s="1"/>
  <c r="AY64" i="15"/>
  <c r="AX33" i="15"/>
  <c r="AX179" i="15"/>
  <c r="AX48" i="15" s="1"/>
  <c r="AY71" i="20"/>
  <c r="AX40" i="20"/>
  <c r="AX186" i="20"/>
  <c r="AX55" i="20" s="1"/>
  <c r="AY75" i="21"/>
  <c r="AY139" i="21" s="1"/>
  <c r="AX44" i="21"/>
  <c r="AX190" i="21"/>
  <c r="AX59" i="21" s="1"/>
  <c r="AY67" i="11"/>
  <c r="AX36" i="11"/>
  <c r="AX182" i="11"/>
  <c r="AX51" i="11" s="1"/>
  <c r="AY68" i="8"/>
  <c r="AY63" i="19"/>
  <c r="AX127" i="19"/>
  <c r="AX32" i="19" s="1"/>
  <c r="AX178" i="19"/>
  <c r="AX47" i="19" s="1"/>
  <c r="AY75" i="18"/>
  <c r="AX44" i="18"/>
  <c r="AX190" i="18"/>
  <c r="AX59" i="18" s="1"/>
  <c r="AY71" i="11"/>
  <c r="AX40" i="11"/>
  <c r="AX186" i="11"/>
  <c r="AX55" i="11" s="1"/>
  <c r="AY76" i="15"/>
  <c r="AX45" i="15"/>
  <c r="AX191" i="15"/>
  <c r="AX60" i="15" s="1"/>
  <c r="AY66" i="23"/>
  <c r="AX35" i="23"/>
  <c r="AX181" i="23"/>
  <c r="AX50" i="23" s="1"/>
  <c r="AY67" i="8"/>
  <c r="AY68" i="4"/>
  <c r="AX37" i="4"/>
  <c r="AY66" i="8"/>
  <c r="AY68" i="11"/>
  <c r="AX37" i="11"/>
  <c r="AX183" i="11"/>
  <c r="AX52" i="11" s="1"/>
  <c r="AY180" i="2"/>
  <c r="AX49" i="2"/>
  <c r="AY67" i="21"/>
  <c r="AX36" i="21"/>
  <c r="AX182" i="21"/>
  <c r="AX51" i="21" s="1"/>
  <c r="AY64" i="12"/>
  <c r="AX33" i="12"/>
  <c r="AX179" i="12"/>
  <c r="AX48" i="12" s="1"/>
  <c r="AY65" i="4"/>
  <c r="AX34" i="4"/>
  <c r="AX60" i="13"/>
  <c r="AX136" i="5"/>
  <c r="AX41" i="5" s="1"/>
  <c r="AX187" i="5"/>
  <c r="AX191" i="5"/>
  <c r="AX140" i="5"/>
  <c r="AY69" i="18"/>
  <c r="AX38" i="18"/>
  <c r="AX184" i="18"/>
  <c r="AX53" i="18" s="1"/>
  <c r="AY69" i="7"/>
  <c r="AX38" i="7"/>
  <c r="AX184" i="7"/>
  <c r="AX53" i="7" s="1"/>
  <c r="AY63" i="2"/>
  <c r="AX32" i="2"/>
  <c r="AX178" i="2"/>
  <c r="AX47" i="2" s="1"/>
  <c r="AY71" i="9"/>
  <c r="AX135" i="9"/>
  <c r="AX40" i="9" s="1"/>
  <c r="AX186" i="9"/>
  <c r="AX55" i="9" s="1"/>
  <c r="AY67" i="9"/>
  <c r="AX131" i="9"/>
  <c r="AX36" i="9" s="1"/>
  <c r="AX182" i="9"/>
  <c r="AX51" i="9" s="1"/>
  <c r="AY69" i="11"/>
  <c r="AY133" i="11" s="1"/>
  <c r="AX38" i="11"/>
  <c r="AX184" i="11"/>
  <c r="AX53" i="11" s="1"/>
  <c r="AW191" i="16"/>
  <c r="AW140" i="16"/>
  <c r="AX138" i="5"/>
  <c r="AX43" i="5" s="1"/>
  <c r="AX189" i="5"/>
  <c r="AW184" i="16"/>
  <c r="AW133" i="16"/>
  <c r="AX38" i="4"/>
  <c r="AY71" i="15"/>
  <c r="AX40" i="15"/>
  <c r="AX186" i="15"/>
  <c r="AX55" i="15" s="1"/>
  <c r="AY67" i="20"/>
  <c r="AX36" i="20"/>
  <c r="AX182" i="20"/>
  <c r="AX51" i="20" s="1"/>
  <c r="AY70" i="14"/>
  <c r="AX39" i="14"/>
  <c r="AX185" i="14"/>
  <c r="AX54" i="14" s="1"/>
  <c r="AY70" i="9"/>
  <c r="AX134" i="9"/>
  <c r="AX39" i="9" s="1"/>
  <c r="AX185" i="9"/>
  <c r="AX54" i="9" s="1"/>
  <c r="AY72" i="20"/>
  <c r="AX41" i="20"/>
  <c r="AX187" i="20"/>
  <c r="AX56" i="20" s="1"/>
  <c r="AY76" i="11"/>
  <c r="AX45" i="11"/>
  <c r="AX191" i="11"/>
  <c r="AX60" i="11" s="1"/>
  <c r="AY69" i="9"/>
  <c r="AX133" i="9"/>
  <c r="AX38" i="9" s="1"/>
  <c r="AX184" i="9"/>
  <c r="AX53" i="9" s="1"/>
  <c r="AY72" i="10"/>
  <c r="AX41" i="10"/>
  <c r="AX187" i="10"/>
  <c r="AX56" i="10" s="1"/>
  <c r="AY72" i="19"/>
  <c r="AX136" i="19"/>
  <c r="AX41" i="19" s="1"/>
  <c r="AX187" i="19"/>
  <c r="AX56" i="19" s="1"/>
  <c r="AY74" i="8"/>
  <c r="AX43" i="8"/>
  <c r="AX58" i="8"/>
  <c r="AY76" i="12"/>
  <c r="AX191" i="12"/>
  <c r="AX60" i="12" s="1"/>
  <c r="AY75" i="17"/>
  <c r="AY139" i="17" s="1"/>
  <c r="AX44" i="17"/>
  <c r="AX190" i="17"/>
  <c r="AX59" i="17" s="1"/>
  <c r="AX32" i="4"/>
  <c r="AY71" i="19"/>
  <c r="AX135" i="19"/>
  <c r="AX40" i="19" s="1"/>
  <c r="AX186" i="19"/>
  <c r="AX55" i="19" s="1"/>
  <c r="AY73" i="9"/>
  <c r="AX137" i="9"/>
  <c r="AX42" i="9" s="1"/>
  <c r="AX188" i="9"/>
  <c r="AX57" i="9" s="1"/>
  <c r="AY63" i="14"/>
  <c r="AX32" i="14"/>
  <c r="AX178" i="14"/>
  <c r="AX47" i="14" s="1"/>
  <c r="AY64" i="9"/>
  <c r="AX128" i="9"/>
  <c r="AX33" i="9" s="1"/>
  <c r="AX179" i="9"/>
  <c r="AX48" i="9" s="1"/>
  <c r="AY73" i="14"/>
  <c r="AX42" i="14"/>
  <c r="AX188" i="14"/>
  <c r="AX57" i="14" s="1"/>
  <c r="AY74" i="4"/>
  <c r="AX43" i="4"/>
  <c r="AX189" i="4"/>
  <c r="AX58" i="4" s="1"/>
  <c r="AY67" i="18"/>
  <c r="AX36" i="18"/>
  <c r="AX182" i="18"/>
  <c r="AX51" i="18" s="1"/>
  <c r="AY70" i="4"/>
  <c r="AX39" i="4"/>
  <c r="AX185" i="4"/>
  <c r="AX54" i="4" s="1"/>
  <c r="AY74" i="12"/>
  <c r="AX43" i="12"/>
  <c r="AX189" i="12"/>
  <c r="AX58" i="12" s="1"/>
  <c r="AY73" i="12"/>
  <c r="AX42" i="12"/>
  <c r="AX188" i="12"/>
  <c r="AX57" i="12" s="1"/>
  <c r="AY72" i="11"/>
  <c r="AX41" i="11"/>
  <c r="AX187" i="11"/>
  <c r="AX56" i="11" s="1"/>
  <c r="AY38" i="13"/>
  <c r="AY53" i="13"/>
  <c r="AX58" i="13"/>
  <c r="AY67" i="12"/>
  <c r="AX36" i="12"/>
  <c r="AX182" i="12"/>
  <c r="AX51" i="12" s="1"/>
  <c r="AY128" i="13"/>
  <c r="AY180" i="5"/>
  <c r="AY49" i="5" s="1"/>
  <c r="AY129" i="5"/>
  <c r="AW181" i="16"/>
  <c r="AW130" i="16"/>
  <c r="AY70" i="17"/>
  <c r="AX39" i="17"/>
  <c r="AX185" i="17"/>
  <c r="AX54" i="17" s="1"/>
  <c r="AY64" i="14"/>
  <c r="AX33" i="14"/>
  <c r="AX179" i="14"/>
  <c r="AX48" i="14" s="1"/>
  <c r="AY63" i="23"/>
  <c r="AX32" i="23"/>
  <c r="AX178" i="23"/>
  <c r="AX47" i="23" s="1"/>
  <c r="AY69" i="8"/>
  <c r="AY63" i="18"/>
  <c r="AX32" i="18"/>
  <c r="AX178" i="18"/>
  <c r="AX47" i="18" s="1"/>
  <c r="AY68" i="10"/>
  <c r="AX37" i="10"/>
  <c r="AX183" i="10"/>
  <c r="AX52" i="10" s="1"/>
  <c r="AY69" i="19"/>
  <c r="AX133" i="19"/>
  <c r="AX38" i="19" s="1"/>
  <c r="AX184" i="19"/>
  <c r="AX53" i="19" s="1"/>
  <c r="AY75" i="23"/>
  <c r="AX44" i="23"/>
  <c r="AX190" i="23"/>
  <c r="AX59" i="23" s="1"/>
  <c r="AY70" i="21"/>
  <c r="AX39" i="21"/>
  <c r="AX185" i="21"/>
  <c r="AX54" i="21" s="1"/>
  <c r="AY71" i="18"/>
  <c r="AX40" i="18"/>
  <c r="AX186" i="18"/>
  <c r="AX55" i="18" s="1"/>
  <c r="AY74" i="19"/>
  <c r="AX138" i="19"/>
  <c r="AX43" i="19" s="1"/>
  <c r="AX189" i="19"/>
  <c r="AX58" i="19" s="1"/>
  <c r="AY67" i="7"/>
  <c r="AX36" i="7"/>
  <c r="AX182" i="7"/>
  <c r="AX51" i="7" s="1"/>
  <c r="AY68" i="21"/>
  <c r="AX37" i="21"/>
  <c r="AX183" i="21"/>
  <c r="AX52" i="21" s="1"/>
  <c r="AY74" i="23"/>
  <c r="AX43" i="23"/>
  <c r="AX189" i="23"/>
  <c r="AX58" i="23" s="1"/>
  <c r="AY72" i="8"/>
  <c r="AX41" i="8"/>
  <c r="AX56" i="8"/>
  <c r="AY65" i="8"/>
  <c r="AY76" i="2"/>
  <c r="AY140" i="2" s="1"/>
  <c r="AX45" i="2"/>
  <c r="AX191" i="2"/>
  <c r="AX60" i="2" s="1"/>
  <c r="AY72" i="23"/>
  <c r="AX41" i="23"/>
  <c r="AX187" i="23"/>
  <c r="AX56" i="23" s="1"/>
  <c r="AY72" i="2"/>
  <c r="AY136" i="2" s="1"/>
  <c r="AX41" i="2"/>
  <c r="AX187" i="2"/>
  <c r="AX56" i="2" s="1"/>
  <c r="AY66" i="21"/>
  <c r="AX35" i="21"/>
  <c r="AX181" i="21"/>
  <c r="AX50" i="21" s="1"/>
  <c r="AY65" i="19"/>
  <c r="AX129" i="19"/>
  <c r="AX34" i="19" s="1"/>
  <c r="AX180" i="19"/>
  <c r="AX49" i="19" s="1"/>
  <c r="AY63" i="17"/>
  <c r="AX127" i="17"/>
  <c r="AX32" i="17" s="1"/>
  <c r="AX178" i="17"/>
  <c r="AX47" i="17" s="1"/>
  <c r="Q76" i="7"/>
  <c r="P45" i="7"/>
  <c r="P191" i="7"/>
  <c r="P60" i="7" s="1"/>
  <c r="AY65" i="23"/>
  <c r="AX34" i="23"/>
  <c r="AX180" i="23"/>
  <c r="AX49" i="23" s="1"/>
  <c r="AY74" i="21"/>
  <c r="AX43" i="21"/>
  <c r="AX189" i="21"/>
  <c r="AX58" i="21" s="1"/>
  <c r="AY70" i="15"/>
  <c r="AX39" i="15"/>
  <c r="AX185" i="15"/>
  <c r="AX54" i="15" s="1"/>
  <c r="AY54" i="13"/>
  <c r="AY181" i="5"/>
  <c r="AY50" i="5" s="1"/>
  <c r="AY130" i="5"/>
  <c r="AX182" i="2"/>
  <c r="AX51" i="2" s="1"/>
  <c r="AY70" i="18"/>
  <c r="AX39" i="18"/>
  <c r="AX185" i="18"/>
  <c r="AX54" i="18" s="1"/>
  <c r="AY68" i="19"/>
  <c r="AX132" i="19"/>
  <c r="AX37" i="19" s="1"/>
  <c r="AX183" i="19"/>
  <c r="AX52" i="19" s="1"/>
  <c r="AY73" i="11"/>
  <c r="AX42" i="11"/>
  <c r="AX188" i="11"/>
  <c r="AX57" i="11" s="1"/>
  <c r="AW132" i="16"/>
  <c r="AW183" i="16"/>
  <c r="AY64" i="2"/>
  <c r="AX33" i="2"/>
  <c r="AX179" i="2"/>
  <c r="AX48" i="2" s="1"/>
  <c r="AY72" i="4"/>
  <c r="AX41" i="4"/>
  <c r="AX187" i="4"/>
  <c r="AX56" i="4" s="1"/>
  <c r="AY63" i="21"/>
  <c r="AX32" i="21"/>
  <c r="AX178" i="21"/>
  <c r="AX47" i="21" s="1"/>
  <c r="AY63" i="15"/>
  <c r="AX32" i="15"/>
  <c r="AX178" i="15"/>
  <c r="AX47" i="15" s="1"/>
  <c r="AY66" i="10"/>
  <c r="AX35" i="10"/>
  <c r="AX181" i="10"/>
  <c r="AX50" i="10" s="1"/>
  <c r="AY70" i="7"/>
  <c r="AX39" i="7"/>
  <c r="AX185" i="7"/>
  <c r="AX54" i="7" s="1"/>
  <c r="AY75" i="11"/>
  <c r="AX44" i="11"/>
  <c r="AX190" i="11"/>
  <c r="AX59" i="11" s="1"/>
  <c r="AY71" i="7"/>
  <c r="AX40" i="7"/>
  <c r="AX186" i="7"/>
  <c r="AX55" i="7" s="1"/>
  <c r="AY73" i="8"/>
  <c r="AX42" i="8"/>
  <c r="AX57" i="8"/>
  <c r="AY74" i="11"/>
  <c r="AX43" i="11"/>
  <c r="AX189" i="11"/>
  <c r="AX58" i="11" s="1"/>
  <c r="AY63" i="10"/>
  <c r="AX32" i="10"/>
  <c r="AX178" i="10"/>
  <c r="AX47" i="10" s="1"/>
  <c r="AY67" i="15"/>
  <c r="AX36" i="15"/>
  <c r="AX182" i="15"/>
  <c r="AX51" i="15" s="1"/>
  <c r="AY75" i="2"/>
  <c r="AY139" i="2" s="1"/>
  <c r="AX44" i="2"/>
  <c r="AX190" i="2"/>
  <c r="AX59" i="2" s="1"/>
  <c r="AY66" i="18"/>
  <c r="AX35" i="18"/>
  <c r="AX181" i="18"/>
  <c r="AX50" i="18" s="1"/>
  <c r="AY73" i="18"/>
  <c r="AX42" i="18"/>
  <c r="AX188" i="18"/>
  <c r="AX57" i="18" s="1"/>
  <c r="AY66" i="20"/>
  <c r="AX35" i="20"/>
  <c r="AX181" i="20"/>
  <c r="AX50" i="20" s="1"/>
  <c r="AY73" i="10"/>
  <c r="AX42" i="10"/>
  <c r="AX188" i="10"/>
  <c r="AX57" i="10" s="1"/>
  <c r="AY68" i="23"/>
  <c r="AX37" i="23"/>
  <c r="AX183" i="23"/>
  <c r="AX52" i="23" s="1"/>
  <c r="AY75" i="20"/>
  <c r="AX44" i="20"/>
  <c r="AX190" i="20"/>
  <c r="AX59" i="20" s="1"/>
  <c r="AY68" i="12"/>
  <c r="AX37" i="12"/>
  <c r="AX183" i="12"/>
  <c r="AX52" i="12" s="1"/>
  <c r="AY64" i="23"/>
  <c r="AX33" i="23"/>
  <c r="AX179" i="23"/>
  <c r="AX48" i="23" s="1"/>
  <c r="AY76" i="18"/>
  <c r="AX45" i="18"/>
  <c r="AX191" i="18"/>
  <c r="AX60" i="18" s="1"/>
  <c r="AY72" i="15"/>
  <c r="AX41" i="15"/>
  <c r="AX187" i="15"/>
  <c r="AX56" i="15" s="1"/>
  <c r="AY66" i="19"/>
  <c r="AX130" i="19"/>
  <c r="AX35" i="19" s="1"/>
  <c r="AX181" i="19"/>
  <c r="AX50" i="19" s="1"/>
  <c r="AY63" i="12"/>
  <c r="AX32" i="12"/>
  <c r="AX178" i="12"/>
  <c r="AX47" i="12" s="1"/>
  <c r="AY76" i="19"/>
  <c r="AX140" i="19"/>
  <c r="AX45" i="19" s="1"/>
  <c r="AX191" i="19"/>
  <c r="AX60" i="19" s="1"/>
  <c r="AY71" i="4"/>
  <c r="AX40" i="4"/>
  <c r="AX186" i="4"/>
  <c r="AX55" i="4" s="1"/>
  <c r="AY74" i="14"/>
  <c r="AX43" i="14"/>
  <c r="AX189" i="14"/>
  <c r="AX58" i="14" s="1"/>
  <c r="AI47" i="13"/>
  <c r="AG119" i="5"/>
  <c r="AF134" i="5"/>
  <c r="AF170" i="5"/>
  <c r="AE185" i="5"/>
  <c r="AE54" i="5" s="1"/>
  <c r="AL163" i="6"/>
  <c r="AK178" i="6"/>
  <c r="AK47" i="6" s="1"/>
  <c r="AL166" i="6"/>
  <c r="AK181" i="6"/>
  <c r="AK50" i="6" s="1"/>
  <c r="AJ182" i="6"/>
  <c r="AJ51" i="6" s="1"/>
  <c r="AK167" i="6"/>
  <c r="AD191" i="6"/>
  <c r="AD60" i="6" s="1"/>
  <c r="AD137" i="6"/>
  <c r="AD42" i="6" s="1"/>
  <c r="AD185" i="6"/>
  <c r="AD54" i="6" s="1"/>
  <c r="AD186" i="6"/>
  <c r="AD55" i="6" s="1"/>
  <c r="AD136" i="6"/>
  <c r="AD41" i="6" s="1"/>
  <c r="AD187" i="6"/>
  <c r="AD56" i="6" s="1"/>
  <c r="AD188" i="6"/>
  <c r="AD57" i="6" s="1"/>
  <c r="AD135" i="6"/>
  <c r="AD40" i="6" s="1"/>
  <c r="AD139" i="6"/>
  <c r="AD44" i="6" s="1"/>
  <c r="AD189" i="6"/>
  <c r="AD58" i="6" s="1"/>
  <c r="AD190" i="6"/>
  <c r="AD59" i="6" s="1"/>
  <c r="AD134" i="6"/>
  <c r="AD39" i="6" s="1"/>
  <c r="AD138" i="6"/>
  <c r="AD43" i="6" s="1"/>
  <c r="AD140" i="6"/>
  <c r="AD45" i="6" s="1"/>
  <c r="AE27" i="6"/>
  <c r="AM190" i="16"/>
  <c r="AM59" i="16" s="1"/>
  <c r="AM189" i="16"/>
  <c r="AM58" i="16" s="1"/>
  <c r="AH163" i="16"/>
  <c r="AG178" i="16"/>
  <c r="AG47" i="16" s="1"/>
  <c r="AP165" i="16"/>
  <c r="AO180" i="16"/>
  <c r="AO49" i="16" s="1"/>
  <c r="AQ172" i="16"/>
  <c r="AP187" i="16"/>
  <c r="AP56" i="16" s="1"/>
  <c r="AT167" i="16"/>
  <c r="AS182" i="16"/>
  <c r="AS51" i="16" s="1"/>
  <c r="AI170" i="16"/>
  <c r="AH185" i="16"/>
  <c r="AH54" i="16" s="1"/>
  <c r="AO173" i="16"/>
  <c r="AN188" i="16"/>
  <c r="AN57" i="16" s="1"/>
  <c r="AN55" i="13"/>
  <c r="AO171" i="13"/>
  <c r="AN57" i="13"/>
  <c r="AO173" i="13"/>
  <c r="AI175" i="5"/>
  <c r="AH190" i="5"/>
  <c r="AH59" i="5" s="1"/>
  <c r="AL171" i="5"/>
  <c r="AK186" i="5"/>
  <c r="AK55" i="5" s="1"/>
  <c r="AG188" i="5"/>
  <c r="AG57" i="5" s="1"/>
  <c r="AD39" i="5"/>
  <c r="AY36" i="13"/>
  <c r="AY51" i="13"/>
  <c r="AX45" i="13"/>
  <c r="AX43" i="13"/>
  <c r="AX44" i="13"/>
  <c r="AX40" i="13"/>
  <c r="AX56" i="13"/>
  <c r="AY76" i="5"/>
  <c r="AX60" i="5"/>
  <c r="AX45" i="5"/>
  <c r="AL187" i="22"/>
  <c r="AL56" i="22" s="1"/>
  <c r="AL186" i="22"/>
  <c r="AL55" i="22" s="1"/>
  <c r="AY134" i="22"/>
  <c r="AY39" i="22" s="1"/>
  <c r="AY185" i="22"/>
  <c r="AY54" i="22" s="1"/>
  <c r="W39" i="13"/>
  <c r="X32" i="13"/>
  <c r="AX66" i="16"/>
  <c r="AW35" i="16"/>
  <c r="AW50" i="16"/>
  <c r="AY66" i="22"/>
  <c r="AY181" i="22" s="1"/>
  <c r="AX130" i="22"/>
  <c r="AX35" i="22" s="1"/>
  <c r="AX50" i="22"/>
  <c r="AY65" i="22"/>
  <c r="AY180" i="22" s="1"/>
  <c r="AX129" i="22"/>
  <c r="AX34" i="22" s="1"/>
  <c r="AX49" i="22"/>
  <c r="AY74" i="22"/>
  <c r="AY189" i="22" s="1"/>
  <c r="AX138" i="22"/>
  <c r="AX43" i="22" s="1"/>
  <c r="AX58" i="22"/>
  <c r="AY67" i="22"/>
  <c r="AY182" i="22" s="1"/>
  <c r="AX131" i="22"/>
  <c r="AX36" i="22" s="1"/>
  <c r="AX51" i="22"/>
  <c r="AX64" i="16"/>
  <c r="AW33" i="16"/>
  <c r="AY64" i="22"/>
  <c r="AY179" i="22" s="1"/>
  <c r="AX128" i="22"/>
  <c r="AX33" i="22" s="1"/>
  <c r="AX48" i="22"/>
  <c r="AY73" i="22"/>
  <c r="AY188" i="22" s="1"/>
  <c r="AX137" i="22"/>
  <c r="AX42" i="22" s="1"/>
  <c r="AX57" i="22"/>
  <c r="AX65" i="16"/>
  <c r="AX129" i="16" s="1"/>
  <c r="AW34" i="16"/>
  <c r="AY72" i="22"/>
  <c r="AX136" i="22"/>
  <c r="AX41" i="22" s="1"/>
  <c r="AY68" i="22"/>
  <c r="AY183" i="22" s="1"/>
  <c r="AX132" i="22"/>
  <c r="AX37" i="22" s="1"/>
  <c r="AX52" i="22"/>
  <c r="AX67" i="16"/>
  <c r="AX131" i="16" s="1"/>
  <c r="AW36" i="16"/>
  <c r="AX63" i="16"/>
  <c r="AX127" i="16" s="1"/>
  <c r="AW32" i="16"/>
  <c r="AY63" i="22"/>
  <c r="AY178" i="22" s="1"/>
  <c r="AX127" i="22"/>
  <c r="AX32" i="22" s="1"/>
  <c r="AX47" i="22"/>
  <c r="AX68" i="16"/>
  <c r="AW37" i="16"/>
  <c r="AW52" i="16"/>
  <c r="AY75" i="22"/>
  <c r="AY190" i="22" s="1"/>
  <c r="AX139" i="22"/>
  <c r="AX44" i="22" s="1"/>
  <c r="AX59" i="22"/>
  <c r="AY76" i="22"/>
  <c r="AY191" i="22" s="1"/>
  <c r="AX140" i="22"/>
  <c r="AX45" i="22" s="1"/>
  <c r="AX60" i="22"/>
  <c r="AY71" i="22"/>
  <c r="AX135" i="22"/>
  <c r="AX40" i="22" s="1"/>
  <c r="AX69" i="16"/>
  <c r="AW38" i="16"/>
  <c r="AW53" i="16"/>
  <c r="AY69" i="22"/>
  <c r="AY184" i="22" s="1"/>
  <c r="AX133" i="22"/>
  <c r="AX38" i="22" s="1"/>
  <c r="AX53" i="22"/>
  <c r="AY71" i="13"/>
  <c r="AY72" i="13"/>
  <c r="AY73" i="13"/>
  <c r="AX42" i="13"/>
  <c r="AY74" i="13"/>
  <c r="AY75" i="13"/>
  <c r="AZ64" i="5"/>
  <c r="AY33" i="5"/>
  <c r="AY51" i="5"/>
  <c r="AZ67" i="5"/>
  <c r="AY36" i="5"/>
  <c r="AZ65" i="5"/>
  <c r="AY34" i="5"/>
  <c r="AZ68" i="5"/>
  <c r="AY52" i="5"/>
  <c r="AY37" i="5"/>
  <c r="AZ69" i="5"/>
  <c r="AY53" i="5"/>
  <c r="AY38" i="5"/>
  <c r="AY74" i="5"/>
  <c r="AX58" i="5"/>
  <c r="AY72" i="5"/>
  <c r="AX56" i="5"/>
  <c r="AY71" i="5"/>
  <c r="AY135" i="5" s="1"/>
  <c r="AX40" i="5"/>
  <c r="AY73" i="5"/>
  <c r="AY137" i="5" s="1"/>
  <c r="AX42" i="5"/>
  <c r="AY75" i="5"/>
  <c r="AY139" i="5" s="1"/>
  <c r="AX44" i="5"/>
  <c r="AZ66" i="5"/>
  <c r="AY35" i="5"/>
  <c r="AZ70" i="5"/>
  <c r="AZ63" i="5"/>
  <c r="AZ70" i="13"/>
  <c r="AY76" i="13"/>
  <c r="AZ66" i="13"/>
  <c r="AY35" i="13"/>
  <c r="AY50" i="13"/>
  <c r="AZ67" i="13"/>
  <c r="AZ68" i="13"/>
  <c r="AY52" i="13"/>
  <c r="AZ65" i="13"/>
  <c r="AY34" i="13"/>
  <c r="AY49" i="13"/>
  <c r="AZ69" i="13"/>
  <c r="AZ64" i="13"/>
  <c r="AY33" i="13"/>
  <c r="AY48" i="13"/>
  <c r="AZ63" i="13"/>
  <c r="AZ127" i="13" s="1"/>
  <c r="AX70" i="16"/>
  <c r="AX134" i="16" s="1"/>
  <c r="AW39" i="16"/>
  <c r="AX75" i="16"/>
  <c r="AX139" i="16" s="1"/>
  <c r="AW44" i="16"/>
  <c r="AX73" i="16"/>
  <c r="AX137" i="16" s="1"/>
  <c r="AW42" i="16"/>
  <c r="AX74" i="16"/>
  <c r="AX138" i="16" s="1"/>
  <c r="AW43" i="16"/>
  <c r="AX76" i="16"/>
  <c r="AW45" i="16"/>
  <c r="AW60" i="16"/>
  <c r="AX72" i="16"/>
  <c r="AX136" i="16" s="1"/>
  <c r="AW41" i="16"/>
  <c r="AZ70" i="22"/>
  <c r="AZ23" i="6"/>
  <c r="AH133" i="2" l="1"/>
  <c r="AH38" i="2" s="1"/>
  <c r="AI69" i="2"/>
  <c r="AH184" i="2"/>
  <c r="AH53" i="2" s="1"/>
  <c r="W163" i="5"/>
  <c r="V178" i="5"/>
  <c r="V47" i="5" s="1"/>
  <c r="X112" i="5"/>
  <c r="W127" i="5"/>
  <c r="W32" i="5" s="1"/>
  <c r="AQ140" i="12"/>
  <c r="AQ45" i="12" s="1"/>
  <c r="AB34" i="2"/>
  <c r="AB109" i="2"/>
  <c r="AA36" i="2"/>
  <c r="AR171" i="8"/>
  <c r="AQ186" i="8"/>
  <c r="AQ55" i="8" s="1"/>
  <c r="AJ182" i="8"/>
  <c r="AJ51" i="8" s="1"/>
  <c r="AJ179" i="8"/>
  <c r="AJ48" i="8" s="1"/>
  <c r="AJ184" i="8"/>
  <c r="AJ53" i="8" s="1"/>
  <c r="AJ181" i="8"/>
  <c r="AJ50" i="8" s="1"/>
  <c r="AJ178" i="8"/>
  <c r="AJ47" i="8" s="1"/>
  <c r="AJ180" i="8"/>
  <c r="AJ49" i="8" s="1"/>
  <c r="AJ183" i="8"/>
  <c r="AJ52" i="8" s="1"/>
  <c r="AK128" i="7"/>
  <c r="AK33" i="7" s="1"/>
  <c r="AK127" i="7"/>
  <c r="AK32" i="7" s="1"/>
  <c r="AK132" i="7"/>
  <c r="AK37" i="7" s="1"/>
  <c r="AK130" i="7"/>
  <c r="AK35" i="7" s="1"/>
  <c r="AK131" i="7"/>
  <c r="AK36" i="7" s="1"/>
  <c r="AK129" i="7"/>
  <c r="AK34" i="7" s="1"/>
  <c r="AK133" i="7"/>
  <c r="AK38" i="7" s="1"/>
  <c r="AK179" i="7"/>
  <c r="AK48" i="7" s="1"/>
  <c r="AK184" i="7"/>
  <c r="AK53" i="7" s="1"/>
  <c r="AK178" i="7"/>
  <c r="AK47" i="7" s="1"/>
  <c r="AK182" i="7"/>
  <c r="AK51" i="7" s="1"/>
  <c r="AK180" i="7"/>
  <c r="AK49" i="7" s="1"/>
  <c r="AK183" i="7"/>
  <c r="AK52" i="7" s="1"/>
  <c r="AK181" i="7"/>
  <c r="AK50" i="7" s="1"/>
  <c r="AJ127" i="8"/>
  <c r="AJ32" i="8" s="1"/>
  <c r="AJ132" i="8"/>
  <c r="AJ37" i="8" s="1"/>
  <c r="AJ129" i="8"/>
  <c r="AJ34" i="8" s="1"/>
  <c r="AJ131" i="8"/>
  <c r="AJ36" i="8" s="1"/>
  <c r="AJ128" i="8"/>
  <c r="AJ33" i="8" s="1"/>
  <c r="AJ133" i="8"/>
  <c r="AJ38" i="8" s="1"/>
  <c r="AJ130" i="8"/>
  <c r="AJ35" i="8" s="1"/>
  <c r="AT178" i="4"/>
  <c r="AT47" i="4" s="1"/>
  <c r="AT182" i="4"/>
  <c r="AT51" i="4" s="1"/>
  <c r="AT181" i="4"/>
  <c r="AT50" i="4" s="1"/>
  <c r="AT184" i="4"/>
  <c r="AT53" i="4" s="1"/>
  <c r="AT179" i="4"/>
  <c r="AT48" i="4" s="1"/>
  <c r="AT183" i="4"/>
  <c r="AT52" i="4" s="1"/>
  <c r="AT180" i="4"/>
  <c r="AT49" i="4" s="1"/>
  <c r="AV25" i="4"/>
  <c r="AU24" i="4"/>
  <c r="AY189" i="5"/>
  <c r="AY138" i="5"/>
  <c r="AY136" i="5"/>
  <c r="AY187" i="5"/>
  <c r="AX128" i="16"/>
  <c r="AX179" i="16"/>
  <c r="AY191" i="5"/>
  <c r="AY140" i="5"/>
  <c r="AY45" i="5" s="1"/>
  <c r="AZ64" i="23"/>
  <c r="AY33" i="23"/>
  <c r="AY179" i="23"/>
  <c r="AY48" i="23" s="1"/>
  <c r="AZ75" i="2"/>
  <c r="AZ139" i="2" s="1"/>
  <c r="AY44" i="2"/>
  <c r="AY190" i="2"/>
  <c r="AY59" i="2" s="1"/>
  <c r="AZ66" i="10"/>
  <c r="AY35" i="10"/>
  <c r="AY181" i="10"/>
  <c r="AY50" i="10" s="1"/>
  <c r="AZ65" i="19"/>
  <c r="AY129" i="19"/>
  <c r="AY34" i="19" s="1"/>
  <c r="AY180" i="19"/>
  <c r="AY49" i="19" s="1"/>
  <c r="AZ68" i="21"/>
  <c r="AY37" i="21"/>
  <c r="AY183" i="21"/>
  <c r="AY52" i="21" s="1"/>
  <c r="AZ63" i="18"/>
  <c r="AY32" i="18"/>
  <c r="AY178" i="18"/>
  <c r="AY47" i="18" s="1"/>
  <c r="AZ67" i="18"/>
  <c r="AY36" i="18"/>
  <c r="AY182" i="18"/>
  <c r="AY51" i="18" s="1"/>
  <c r="AZ75" i="17"/>
  <c r="AZ139" i="17" s="1"/>
  <c r="AY44" i="17"/>
  <c r="AY190" i="17"/>
  <c r="AY59" i="17" s="1"/>
  <c r="AZ70" i="9"/>
  <c r="AY134" i="9"/>
  <c r="AY39" i="9" s="1"/>
  <c r="AY185" i="9"/>
  <c r="AY54" i="9" s="1"/>
  <c r="AZ67" i="9"/>
  <c r="AY131" i="9"/>
  <c r="AY36" i="9" s="1"/>
  <c r="AY182" i="9"/>
  <c r="AY51" i="9" s="1"/>
  <c r="AZ64" i="12"/>
  <c r="AY33" i="12"/>
  <c r="AY179" i="12"/>
  <c r="AY48" i="12" s="1"/>
  <c r="AZ76" i="15"/>
  <c r="AY45" i="15"/>
  <c r="AY191" i="15"/>
  <c r="AY60" i="15" s="1"/>
  <c r="AZ64" i="15"/>
  <c r="AY33" i="15"/>
  <c r="AY179" i="15"/>
  <c r="AY48" i="15" s="1"/>
  <c r="AZ66" i="9"/>
  <c r="AY130" i="9"/>
  <c r="AY35" i="9" s="1"/>
  <c r="AY181" i="9"/>
  <c r="AY50" i="9" s="1"/>
  <c r="AZ67" i="10"/>
  <c r="AY36" i="10"/>
  <c r="AY182" i="10"/>
  <c r="AY51" i="10" s="1"/>
  <c r="AZ70" i="10"/>
  <c r="AY39" i="10"/>
  <c r="AY185" i="10"/>
  <c r="AY54" i="10" s="1"/>
  <c r="AZ64" i="8"/>
  <c r="AZ75" i="14"/>
  <c r="AY44" i="14"/>
  <c r="AY190" i="14"/>
  <c r="AY59" i="14" s="1"/>
  <c r="AZ73" i="4"/>
  <c r="AY42" i="4"/>
  <c r="AY188" i="4"/>
  <c r="AY57" i="4" s="1"/>
  <c r="AZ73" i="20"/>
  <c r="AY42" i="20"/>
  <c r="AY188" i="20"/>
  <c r="AY57" i="20" s="1"/>
  <c r="AZ65" i="7"/>
  <c r="AY34" i="7"/>
  <c r="AY180" i="7"/>
  <c r="AY49" i="7" s="1"/>
  <c r="AZ69" i="10"/>
  <c r="AY38" i="10"/>
  <c r="AY184" i="10"/>
  <c r="AY53" i="10" s="1"/>
  <c r="AZ65" i="21"/>
  <c r="AY34" i="21"/>
  <c r="AY180" i="21"/>
  <c r="AY49" i="21" s="1"/>
  <c r="AZ64" i="19"/>
  <c r="AY128" i="19"/>
  <c r="AY33" i="19" s="1"/>
  <c r="AY179" i="19"/>
  <c r="AY48" i="19" s="1"/>
  <c r="AZ65" i="10"/>
  <c r="AY34" i="10"/>
  <c r="AY180" i="10"/>
  <c r="AY49" i="10" s="1"/>
  <c r="AZ74" i="15"/>
  <c r="AY43" i="15"/>
  <c r="AY189" i="15"/>
  <c r="AY58" i="15" s="1"/>
  <c r="AY44" i="13"/>
  <c r="AZ130" i="13"/>
  <c r="AZ128" i="13"/>
  <c r="AZ52" i="13"/>
  <c r="AZ54" i="13"/>
  <c r="AZ183" i="5"/>
  <c r="AZ132" i="5"/>
  <c r="AX132" i="16"/>
  <c r="AX183" i="16"/>
  <c r="AZ76" i="19"/>
  <c r="AY140" i="19"/>
  <c r="AY45" i="19" s="1"/>
  <c r="AY191" i="19"/>
  <c r="AY60" i="19" s="1"/>
  <c r="AZ68" i="23"/>
  <c r="AY37" i="23"/>
  <c r="AY183" i="23"/>
  <c r="AY52" i="23" s="1"/>
  <c r="AZ74" i="11"/>
  <c r="AY43" i="11"/>
  <c r="AY189" i="11"/>
  <c r="AY58" i="11" s="1"/>
  <c r="AZ72" i="4"/>
  <c r="AY41" i="4"/>
  <c r="AY187" i="4"/>
  <c r="AY56" i="4" s="1"/>
  <c r="AZ73" i="11"/>
  <c r="AY42" i="11"/>
  <c r="AY188" i="11"/>
  <c r="AY57" i="11" s="1"/>
  <c r="AZ70" i="15"/>
  <c r="AY39" i="15"/>
  <c r="AY185" i="15"/>
  <c r="AY54" i="15" s="1"/>
  <c r="AZ72" i="23"/>
  <c r="AY41" i="23"/>
  <c r="AY187" i="23"/>
  <c r="AY56" i="23" s="1"/>
  <c r="AZ71" i="18"/>
  <c r="AY40" i="18"/>
  <c r="AY186" i="18"/>
  <c r="AY55" i="18" s="1"/>
  <c r="AZ64" i="14"/>
  <c r="AY33" i="14"/>
  <c r="AY179" i="14"/>
  <c r="AY48" i="14" s="1"/>
  <c r="AZ64" i="9"/>
  <c r="AY128" i="9"/>
  <c r="AY33" i="9" s="1"/>
  <c r="AY179" i="9"/>
  <c r="AY48" i="9" s="1"/>
  <c r="AZ72" i="19"/>
  <c r="AY136" i="19"/>
  <c r="AY41" i="19" s="1"/>
  <c r="AY187" i="19"/>
  <c r="AY56" i="19" s="1"/>
  <c r="AZ71" i="15"/>
  <c r="AY40" i="15"/>
  <c r="AY186" i="15"/>
  <c r="AY55" i="15" s="1"/>
  <c r="AZ69" i="7"/>
  <c r="AY38" i="7"/>
  <c r="AY184" i="7"/>
  <c r="AY53" i="7" s="1"/>
  <c r="AZ68" i="11"/>
  <c r="AY37" i="11"/>
  <c r="AY183" i="11"/>
  <c r="AY52" i="11" s="1"/>
  <c r="AZ63" i="19"/>
  <c r="AY127" i="19"/>
  <c r="AY32" i="19" s="1"/>
  <c r="AY178" i="19"/>
  <c r="AY47" i="19" s="1"/>
  <c r="AZ66" i="4"/>
  <c r="AY35" i="4"/>
  <c r="AZ64" i="20"/>
  <c r="AY33" i="20"/>
  <c r="AY179" i="20"/>
  <c r="AY48" i="20" s="1"/>
  <c r="AZ72" i="21"/>
  <c r="AZ136" i="21" s="1"/>
  <c r="AY41" i="21"/>
  <c r="AY187" i="21"/>
  <c r="AY56" i="21" s="1"/>
  <c r="AZ71" i="8"/>
  <c r="AY40" i="8"/>
  <c r="AZ64" i="21"/>
  <c r="AY33" i="21"/>
  <c r="AY179" i="21"/>
  <c r="AY48" i="21" s="1"/>
  <c r="AZ73" i="19"/>
  <c r="AY137" i="19"/>
  <c r="AY42" i="19" s="1"/>
  <c r="AY188" i="19"/>
  <c r="AY57" i="19" s="1"/>
  <c r="AZ75" i="4"/>
  <c r="AY44" i="4"/>
  <c r="AY190" i="4"/>
  <c r="AY59" i="4" s="1"/>
  <c r="AZ66" i="12"/>
  <c r="AY35" i="12"/>
  <c r="AY181" i="12"/>
  <c r="AY50" i="12" s="1"/>
  <c r="AZ74" i="9"/>
  <c r="AY138" i="9"/>
  <c r="AY43" i="9" s="1"/>
  <c r="AY189" i="9"/>
  <c r="AY58" i="9" s="1"/>
  <c r="AZ69" i="15"/>
  <c r="AY38" i="15"/>
  <c r="AY184" i="15"/>
  <c r="AY53" i="15" s="1"/>
  <c r="AZ67" i="23"/>
  <c r="AY36" i="23"/>
  <c r="AY182" i="23"/>
  <c r="AY51" i="23" s="1"/>
  <c r="AZ63" i="20"/>
  <c r="AY32" i="20"/>
  <c r="AY178" i="20"/>
  <c r="AY47" i="20" s="1"/>
  <c r="AZ72" i="9"/>
  <c r="AY136" i="9"/>
  <c r="AY41" i="9" s="1"/>
  <c r="AY187" i="9"/>
  <c r="AY56" i="9" s="1"/>
  <c r="AZ75" i="12"/>
  <c r="AY44" i="12"/>
  <c r="AY190" i="12"/>
  <c r="AY59" i="12" s="1"/>
  <c r="AZ68" i="9"/>
  <c r="AY132" i="9"/>
  <c r="AY37" i="9" s="1"/>
  <c r="AY183" i="9"/>
  <c r="AY52" i="9" s="1"/>
  <c r="AZ65" i="18"/>
  <c r="AY34" i="18"/>
  <c r="AY180" i="18"/>
  <c r="AY49" i="18" s="1"/>
  <c r="AZ179" i="5"/>
  <c r="AZ128" i="5"/>
  <c r="AZ72" i="15"/>
  <c r="AY41" i="15"/>
  <c r="AY187" i="15"/>
  <c r="AY56" i="15" s="1"/>
  <c r="AZ73" i="18"/>
  <c r="AY42" i="18"/>
  <c r="AY188" i="18"/>
  <c r="AY57" i="18" s="1"/>
  <c r="AZ75" i="11"/>
  <c r="AY44" i="11"/>
  <c r="AY190" i="11"/>
  <c r="AY59" i="11" s="1"/>
  <c r="AY182" i="2"/>
  <c r="AY51" i="2" s="1"/>
  <c r="R76" i="7"/>
  <c r="Q45" i="7"/>
  <c r="Q191" i="7"/>
  <c r="Q60" i="7" s="1"/>
  <c r="AZ72" i="8"/>
  <c r="AY41" i="8"/>
  <c r="AY56" i="8"/>
  <c r="AZ69" i="19"/>
  <c r="AY133" i="19"/>
  <c r="AY38" i="19" s="1"/>
  <c r="AY184" i="19"/>
  <c r="AY53" i="19" s="1"/>
  <c r="AZ74" i="12"/>
  <c r="AY43" i="12"/>
  <c r="AY189" i="12"/>
  <c r="AY58" i="12" s="1"/>
  <c r="AZ71" i="19"/>
  <c r="AY135" i="19"/>
  <c r="AY40" i="19" s="1"/>
  <c r="AY186" i="19"/>
  <c r="AY55" i="19" s="1"/>
  <c r="AZ76" i="11"/>
  <c r="AY45" i="11"/>
  <c r="AY191" i="11"/>
  <c r="AY60" i="11" s="1"/>
  <c r="AZ67" i="8"/>
  <c r="AZ75" i="21"/>
  <c r="AZ139" i="21" s="1"/>
  <c r="AY44" i="21"/>
  <c r="AY190" i="21"/>
  <c r="AY59" i="21" s="1"/>
  <c r="AZ64" i="4"/>
  <c r="AY33" i="4"/>
  <c r="AZ71" i="2"/>
  <c r="AZ135" i="2" s="1"/>
  <c r="AY40" i="2"/>
  <c r="AY186" i="2"/>
  <c r="AY55" i="2" s="1"/>
  <c r="AZ64" i="11"/>
  <c r="AY33" i="11"/>
  <c r="AY179" i="11"/>
  <c r="AY48" i="11" s="1"/>
  <c r="AZ74" i="20"/>
  <c r="AY43" i="20"/>
  <c r="AY189" i="20"/>
  <c r="AY58" i="20" s="1"/>
  <c r="AZ75" i="15"/>
  <c r="AY44" i="15"/>
  <c r="AY190" i="15"/>
  <c r="AY59" i="15" s="1"/>
  <c r="AZ71" i="12"/>
  <c r="AY40" i="12"/>
  <c r="AY186" i="12"/>
  <c r="AY55" i="12" s="1"/>
  <c r="AZ72" i="14"/>
  <c r="AY41" i="14"/>
  <c r="AY187" i="14"/>
  <c r="AY56" i="14" s="1"/>
  <c r="AZ70" i="8"/>
  <c r="AY39" i="8"/>
  <c r="AY54" i="8"/>
  <c r="AZ73" i="7"/>
  <c r="AY42" i="7"/>
  <c r="AY188" i="7"/>
  <c r="AY57" i="7" s="1"/>
  <c r="AZ70" i="12"/>
  <c r="AY39" i="12"/>
  <c r="AY185" i="12"/>
  <c r="AY54" i="12" s="1"/>
  <c r="AZ73" i="23"/>
  <c r="AY42" i="23"/>
  <c r="AY188" i="23"/>
  <c r="AY57" i="23" s="1"/>
  <c r="AZ65" i="11"/>
  <c r="AY34" i="11"/>
  <c r="AY180" i="11"/>
  <c r="AY49" i="11" s="1"/>
  <c r="AZ64" i="18"/>
  <c r="AY33" i="18"/>
  <c r="AY179" i="18"/>
  <c r="AY48" i="18" s="1"/>
  <c r="AZ68" i="18"/>
  <c r="AY37" i="18"/>
  <c r="AY183" i="18"/>
  <c r="AY52" i="18" s="1"/>
  <c r="AZ74" i="14"/>
  <c r="AY43" i="14"/>
  <c r="AY189" i="14"/>
  <c r="AY58" i="14" s="1"/>
  <c r="AZ68" i="12"/>
  <c r="AY37" i="12"/>
  <c r="AY183" i="12"/>
  <c r="AY52" i="12" s="1"/>
  <c r="AZ67" i="15"/>
  <c r="AY36" i="15"/>
  <c r="AY182" i="15"/>
  <c r="AY51" i="15" s="1"/>
  <c r="AZ63" i="15"/>
  <c r="AY32" i="15"/>
  <c r="AY178" i="15"/>
  <c r="AY47" i="15" s="1"/>
  <c r="AZ66" i="21"/>
  <c r="AY35" i="21"/>
  <c r="AY181" i="21"/>
  <c r="AY50" i="21" s="1"/>
  <c r="AZ67" i="7"/>
  <c r="AY36" i="7"/>
  <c r="AY182" i="7"/>
  <c r="AY51" i="7" s="1"/>
  <c r="AZ69" i="8"/>
  <c r="AZ74" i="4"/>
  <c r="AY43" i="4"/>
  <c r="AY189" i="4"/>
  <c r="AY58" i="4" s="1"/>
  <c r="AZ76" i="12"/>
  <c r="AY191" i="12"/>
  <c r="AY60" i="12" s="1"/>
  <c r="AZ70" i="14"/>
  <c r="AY39" i="14"/>
  <c r="AY185" i="14"/>
  <c r="AY54" i="14" s="1"/>
  <c r="AZ71" i="9"/>
  <c r="AY135" i="9"/>
  <c r="AY40" i="9" s="1"/>
  <c r="AY186" i="9"/>
  <c r="AY55" i="9" s="1"/>
  <c r="AZ67" i="21"/>
  <c r="AY36" i="21"/>
  <c r="AY182" i="21"/>
  <c r="AY51" i="21" s="1"/>
  <c r="AZ71" i="11"/>
  <c r="AY40" i="11"/>
  <c r="AY186" i="11"/>
  <c r="AY55" i="11" s="1"/>
  <c r="AZ66" i="15"/>
  <c r="AY35" i="15"/>
  <c r="AY181" i="15"/>
  <c r="AY50" i="15" s="1"/>
  <c r="AZ68" i="14"/>
  <c r="AY37" i="14"/>
  <c r="AY183" i="14"/>
  <c r="AY52" i="14" s="1"/>
  <c r="AZ65" i="9"/>
  <c r="AY129" i="9"/>
  <c r="AY34" i="9" s="1"/>
  <c r="AY180" i="9"/>
  <c r="AY49" i="9" s="1"/>
  <c r="AZ69" i="17"/>
  <c r="AY133" i="17"/>
  <c r="AY38" i="17" s="1"/>
  <c r="AY184" i="17"/>
  <c r="AY53" i="17" s="1"/>
  <c r="AZ67" i="19"/>
  <c r="AY131" i="19"/>
  <c r="AY36" i="19" s="1"/>
  <c r="AY182" i="19"/>
  <c r="AY51" i="19" s="1"/>
  <c r="AZ64" i="10"/>
  <c r="AY33" i="10"/>
  <c r="AY179" i="10"/>
  <c r="AY48" i="10" s="1"/>
  <c r="AZ76" i="14"/>
  <c r="AY45" i="14"/>
  <c r="AY191" i="14"/>
  <c r="AY60" i="14" s="1"/>
  <c r="AZ73" i="15"/>
  <c r="AY42" i="15"/>
  <c r="AY188" i="15"/>
  <c r="AY57" i="15" s="1"/>
  <c r="AZ74" i="10"/>
  <c r="AY43" i="10"/>
  <c r="AY189" i="10"/>
  <c r="AY58" i="10" s="1"/>
  <c r="AZ65" i="20"/>
  <c r="AY34" i="20"/>
  <c r="AY180" i="20"/>
  <c r="AY49" i="20" s="1"/>
  <c r="AZ74" i="18"/>
  <c r="AY43" i="18"/>
  <c r="AY189" i="18"/>
  <c r="AY58" i="18" s="1"/>
  <c r="AZ66" i="14"/>
  <c r="AY35" i="14"/>
  <c r="AY181" i="14"/>
  <c r="AY50" i="14" s="1"/>
  <c r="AZ65" i="15"/>
  <c r="AY34" i="15"/>
  <c r="AY180" i="15"/>
  <c r="AY49" i="15" s="1"/>
  <c r="AZ76" i="10"/>
  <c r="AY45" i="10"/>
  <c r="AY191" i="10"/>
  <c r="AY60" i="10" s="1"/>
  <c r="AZ70" i="20"/>
  <c r="AY39" i="20"/>
  <c r="AY185" i="20"/>
  <c r="AY54" i="20" s="1"/>
  <c r="AZ180" i="5"/>
  <c r="AZ49" i="5" s="1"/>
  <c r="AZ129" i="5"/>
  <c r="AY58" i="13"/>
  <c r="AZ63" i="12"/>
  <c r="AY32" i="12"/>
  <c r="AY178" i="12"/>
  <c r="AY47" i="12" s="1"/>
  <c r="AZ73" i="10"/>
  <c r="AY42" i="10"/>
  <c r="AY188" i="10"/>
  <c r="AY57" i="10" s="1"/>
  <c r="AZ73" i="8"/>
  <c r="AY42" i="8"/>
  <c r="AY57" i="8"/>
  <c r="AZ64" i="2"/>
  <c r="AY33" i="2"/>
  <c r="AY179" i="2"/>
  <c r="AY48" i="2" s="1"/>
  <c r="AZ68" i="19"/>
  <c r="AY132" i="19"/>
  <c r="AY37" i="19" s="1"/>
  <c r="AY183" i="19"/>
  <c r="AY52" i="19" s="1"/>
  <c r="AZ74" i="21"/>
  <c r="AY43" i="21"/>
  <c r="AY189" i="21"/>
  <c r="AY58" i="21" s="1"/>
  <c r="AZ76" i="2"/>
  <c r="AZ140" i="2" s="1"/>
  <c r="AY45" i="2"/>
  <c r="AY191" i="2"/>
  <c r="AY60" i="2" s="1"/>
  <c r="AZ70" i="21"/>
  <c r="AY39" i="21"/>
  <c r="AY185" i="21"/>
  <c r="AY54" i="21" s="1"/>
  <c r="AZ70" i="17"/>
  <c r="AY39" i="17"/>
  <c r="AY185" i="17"/>
  <c r="AY54" i="17" s="1"/>
  <c r="AZ72" i="11"/>
  <c r="AY41" i="11"/>
  <c r="AY187" i="11"/>
  <c r="AY56" i="11" s="1"/>
  <c r="AZ63" i="14"/>
  <c r="AY32" i="14"/>
  <c r="AY178" i="14"/>
  <c r="AY47" i="14" s="1"/>
  <c r="AZ72" i="10"/>
  <c r="AY41" i="10"/>
  <c r="AY187" i="10"/>
  <c r="AY56" i="10" s="1"/>
  <c r="AY38" i="4"/>
  <c r="AZ69" i="18"/>
  <c r="AY38" i="18"/>
  <c r="AY184" i="18"/>
  <c r="AY53" i="18" s="1"/>
  <c r="AZ66" i="8"/>
  <c r="AZ68" i="8"/>
  <c r="AZ71" i="23"/>
  <c r="AY40" i="23"/>
  <c r="AY186" i="23"/>
  <c r="AY55" i="23" s="1"/>
  <c r="AZ70" i="2"/>
  <c r="AZ134" i="2" s="1"/>
  <c r="AY39" i="2"/>
  <c r="AY185" i="2"/>
  <c r="AY54" i="2" s="1"/>
  <c r="AZ75" i="10"/>
  <c r="AY44" i="10"/>
  <c r="AY190" i="10"/>
  <c r="AY59" i="10" s="1"/>
  <c r="AZ66" i="7"/>
  <c r="AY35" i="7"/>
  <c r="AY181" i="7"/>
  <c r="AY50" i="7" s="1"/>
  <c r="AZ75" i="9"/>
  <c r="AY139" i="9"/>
  <c r="AY44" i="9" s="1"/>
  <c r="AY190" i="9"/>
  <c r="AY59" i="9" s="1"/>
  <c r="AZ71" i="14"/>
  <c r="AY40" i="14"/>
  <c r="AY186" i="14"/>
  <c r="AY55" i="14" s="1"/>
  <c r="AZ68" i="2"/>
  <c r="AY37" i="2"/>
  <c r="AY183" i="2"/>
  <c r="AY52" i="2" s="1"/>
  <c r="AZ72" i="12"/>
  <c r="AY41" i="12"/>
  <c r="AY187" i="12"/>
  <c r="AY56" i="12" s="1"/>
  <c r="AZ67" i="4"/>
  <c r="AY36" i="4"/>
  <c r="AZ69" i="23"/>
  <c r="AY38" i="23"/>
  <c r="AY184" i="23"/>
  <c r="AY53" i="23" s="1"/>
  <c r="AZ66" i="17"/>
  <c r="AY130" i="17"/>
  <c r="AY35" i="17" s="1"/>
  <c r="AY181" i="17"/>
  <c r="AY50" i="17" s="1"/>
  <c r="BE112" i="6"/>
  <c r="BD127" i="6"/>
  <c r="BD32" i="6" s="1"/>
  <c r="AZ76" i="17"/>
  <c r="AY45" i="17"/>
  <c r="AY191" i="17"/>
  <c r="AY60" i="17" s="1"/>
  <c r="AZ69" i="14"/>
  <c r="AY38" i="14"/>
  <c r="AY184" i="14"/>
  <c r="AY53" i="14" s="1"/>
  <c r="AZ63" i="9"/>
  <c r="AY127" i="9"/>
  <c r="AY32" i="9" s="1"/>
  <c r="AY178" i="9"/>
  <c r="AY47" i="9" s="1"/>
  <c r="AZ53" i="13"/>
  <c r="AZ38" i="13"/>
  <c r="AZ76" i="18"/>
  <c r="AY45" i="18"/>
  <c r="AY191" i="18"/>
  <c r="AY60" i="18" s="1"/>
  <c r="AZ66" i="18"/>
  <c r="AY35" i="18"/>
  <c r="AY181" i="18"/>
  <c r="AY50" i="18" s="1"/>
  <c r="AZ70" i="7"/>
  <c r="AY39" i="7"/>
  <c r="AY185" i="7"/>
  <c r="AY54" i="7" s="1"/>
  <c r="AZ63" i="17"/>
  <c r="AY127" i="17"/>
  <c r="AY32" i="17" s="1"/>
  <c r="AY178" i="17"/>
  <c r="AY47" i="17" s="1"/>
  <c r="AZ74" i="23"/>
  <c r="AY43" i="23"/>
  <c r="AY189" i="23"/>
  <c r="AY58" i="23" s="1"/>
  <c r="AZ68" i="10"/>
  <c r="AY37" i="10"/>
  <c r="AY183" i="10"/>
  <c r="AY52" i="10" s="1"/>
  <c r="AZ67" i="12"/>
  <c r="AY36" i="12"/>
  <c r="AY182" i="12"/>
  <c r="AY51" i="12" s="1"/>
  <c r="AZ70" i="4"/>
  <c r="AY39" i="4"/>
  <c r="AY185" i="4"/>
  <c r="AY54" i="4" s="1"/>
  <c r="AY32" i="4"/>
  <c r="AZ72" i="20"/>
  <c r="AY41" i="20"/>
  <c r="AY187" i="20"/>
  <c r="AY56" i="20" s="1"/>
  <c r="AZ69" i="11"/>
  <c r="AZ133" i="11" s="1"/>
  <c r="AY38" i="11"/>
  <c r="AY184" i="11"/>
  <c r="AY53" i="11" s="1"/>
  <c r="AZ65" i="4"/>
  <c r="AY34" i="4"/>
  <c r="AZ66" i="23"/>
  <c r="AY35" i="23"/>
  <c r="AY181" i="23"/>
  <c r="AY50" i="23" s="1"/>
  <c r="AZ71" i="20"/>
  <c r="AY40" i="20"/>
  <c r="AY186" i="20"/>
  <c r="AY55" i="20" s="1"/>
  <c r="AZ73" i="21"/>
  <c r="AY42" i="21"/>
  <c r="AY188" i="21"/>
  <c r="AY57" i="21" s="1"/>
  <c r="AZ67" i="14"/>
  <c r="AY36" i="14"/>
  <c r="AY182" i="14"/>
  <c r="AY51" i="14" s="1"/>
  <c r="AZ74" i="2"/>
  <c r="AZ138" i="2" s="1"/>
  <c r="AY43" i="2"/>
  <c r="AY189" i="2"/>
  <c r="AY58" i="2" s="1"/>
  <c r="AZ68" i="20"/>
  <c r="AY37" i="20"/>
  <c r="AY183" i="20"/>
  <c r="AY52" i="20" s="1"/>
  <c r="AZ72" i="17"/>
  <c r="AY41" i="17"/>
  <c r="AY187" i="17"/>
  <c r="AY56" i="17" s="1"/>
  <c r="AZ65" i="14"/>
  <c r="AY34" i="14"/>
  <c r="AY180" i="14"/>
  <c r="AY49" i="14" s="1"/>
  <c r="AZ74" i="7"/>
  <c r="AY43" i="7"/>
  <c r="AY189" i="7"/>
  <c r="AY58" i="7" s="1"/>
  <c r="AZ76" i="8"/>
  <c r="AY45" i="8"/>
  <c r="AY60" i="8"/>
  <c r="AZ68" i="15"/>
  <c r="AY37" i="15"/>
  <c r="AY183" i="15"/>
  <c r="AY52" i="15" s="1"/>
  <c r="AZ64" i="7"/>
  <c r="AY33" i="7"/>
  <c r="AY179" i="7"/>
  <c r="AY48" i="7" s="1"/>
  <c r="AZ69" i="12"/>
  <c r="AY38" i="12"/>
  <c r="AY184" i="12"/>
  <c r="AY53" i="12" s="1"/>
  <c r="AZ72" i="18"/>
  <c r="AY41" i="18"/>
  <c r="AY187" i="18"/>
  <c r="AY56" i="18" s="1"/>
  <c r="AZ75" i="8"/>
  <c r="AY44" i="8"/>
  <c r="AY59" i="8"/>
  <c r="AX191" i="16"/>
  <c r="AX140" i="16"/>
  <c r="AZ129" i="13"/>
  <c r="AZ49" i="13"/>
  <c r="AZ181" i="5"/>
  <c r="AZ130" i="5"/>
  <c r="AZ184" i="5"/>
  <c r="AZ133" i="5"/>
  <c r="AZ38" i="5" s="1"/>
  <c r="AZ182" i="5"/>
  <c r="AZ131" i="5"/>
  <c r="AX184" i="16"/>
  <c r="AX133" i="16"/>
  <c r="AX38" i="16" s="1"/>
  <c r="AZ71" i="4"/>
  <c r="AY40" i="4"/>
  <c r="AY186" i="4"/>
  <c r="AY55" i="4" s="1"/>
  <c r="AZ75" i="20"/>
  <c r="AY44" i="20"/>
  <c r="AY190" i="20"/>
  <c r="AY59" i="20" s="1"/>
  <c r="AZ63" i="10"/>
  <c r="AY32" i="10"/>
  <c r="AY178" i="10"/>
  <c r="AY47" i="10" s="1"/>
  <c r="AZ63" i="21"/>
  <c r="AY32" i="21"/>
  <c r="AY178" i="21"/>
  <c r="AY47" i="21" s="1"/>
  <c r="AZ72" i="2"/>
  <c r="AZ136" i="2" s="1"/>
  <c r="AY41" i="2"/>
  <c r="AY187" i="2"/>
  <c r="AY56" i="2" s="1"/>
  <c r="AZ74" i="19"/>
  <c r="AY138" i="19"/>
  <c r="AY43" i="19" s="1"/>
  <c r="AY189" i="19"/>
  <c r="AY58" i="19" s="1"/>
  <c r="AZ63" i="23"/>
  <c r="AY32" i="23"/>
  <c r="AY178" i="23"/>
  <c r="AY47" i="23" s="1"/>
  <c r="AZ73" i="14"/>
  <c r="AY42" i="14"/>
  <c r="AY188" i="14"/>
  <c r="AY57" i="14" s="1"/>
  <c r="AZ74" i="8"/>
  <c r="AY43" i="8"/>
  <c r="AY58" i="8"/>
  <c r="AZ67" i="20"/>
  <c r="AY36" i="20"/>
  <c r="AY182" i="20"/>
  <c r="AY51" i="20" s="1"/>
  <c r="AZ63" i="2"/>
  <c r="AY32" i="2"/>
  <c r="AY178" i="2"/>
  <c r="AY47" i="2" s="1"/>
  <c r="AZ180" i="2"/>
  <c r="AY49" i="2"/>
  <c r="AZ75" i="18"/>
  <c r="AY44" i="18"/>
  <c r="AY190" i="18"/>
  <c r="AY59" i="18" s="1"/>
  <c r="AZ67" i="17"/>
  <c r="AY131" i="17"/>
  <c r="AY36" i="17" s="1"/>
  <c r="AY182" i="17"/>
  <c r="AY51" i="17" s="1"/>
  <c r="AZ73" i="2"/>
  <c r="AZ137" i="2" s="1"/>
  <c r="AY42" i="2"/>
  <c r="AY188" i="2"/>
  <c r="AY57" i="2" s="1"/>
  <c r="AZ71" i="17"/>
  <c r="AZ135" i="17" s="1"/>
  <c r="AY40" i="17"/>
  <c r="AY186" i="17"/>
  <c r="AY55" i="17" s="1"/>
  <c r="AZ69" i="20"/>
  <c r="AY38" i="20"/>
  <c r="AY184" i="20"/>
  <c r="AY53" i="20" s="1"/>
  <c r="AZ71" i="21"/>
  <c r="AZ135" i="21" s="1"/>
  <c r="AY40" i="21"/>
  <c r="AY186" i="21"/>
  <c r="AY55" i="21" s="1"/>
  <c r="AZ75" i="19"/>
  <c r="AY139" i="19"/>
  <c r="AY44" i="19" s="1"/>
  <c r="AY190" i="19"/>
  <c r="AY59" i="19" s="1"/>
  <c r="AZ69" i="21"/>
  <c r="AY38" i="21"/>
  <c r="AY184" i="21"/>
  <c r="AY53" i="21" s="1"/>
  <c r="AZ76" i="9"/>
  <c r="AY140" i="9"/>
  <c r="AY45" i="9" s="1"/>
  <c r="AY191" i="9"/>
  <c r="AY60" i="9" s="1"/>
  <c r="AZ70" i="19"/>
  <c r="AY134" i="19"/>
  <c r="AY39" i="19" s="1"/>
  <c r="AY185" i="19"/>
  <c r="AY54" i="19" s="1"/>
  <c r="AZ63" i="7"/>
  <c r="AY32" i="7"/>
  <c r="AY178" i="7"/>
  <c r="AY47" i="7" s="1"/>
  <c r="AZ72" i="7"/>
  <c r="AY41" i="7"/>
  <c r="AY187" i="7"/>
  <c r="AY56" i="7" s="1"/>
  <c r="AZ71" i="10"/>
  <c r="AY40" i="10"/>
  <c r="AY186" i="10"/>
  <c r="AY55" i="10" s="1"/>
  <c r="AZ74" i="17"/>
  <c r="AY43" i="17"/>
  <c r="AY189" i="17"/>
  <c r="AY58" i="17" s="1"/>
  <c r="AZ76" i="21"/>
  <c r="AY45" i="21"/>
  <c r="AY191" i="21"/>
  <c r="AY60" i="21" s="1"/>
  <c r="AZ70" i="23"/>
  <c r="AY39" i="23"/>
  <c r="AY185" i="23"/>
  <c r="AY54" i="23" s="1"/>
  <c r="AZ65" i="12"/>
  <c r="AY34" i="12"/>
  <c r="AY180" i="12"/>
  <c r="AY49" i="12" s="1"/>
  <c r="AY45" i="13"/>
  <c r="AY56" i="13"/>
  <c r="AY41" i="13"/>
  <c r="AX130" i="16"/>
  <c r="AX181" i="16"/>
  <c r="AZ66" i="19"/>
  <c r="AY130" i="19"/>
  <c r="AY35" i="19" s="1"/>
  <c r="AY181" i="19"/>
  <c r="AY50" i="19" s="1"/>
  <c r="AZ66" i="20"/>
  <c r="AY35" i="20"/>
  <c r="AY181" i="20"/>
  <c r="AY50" i="20" s="1"/>
  <c r="AZ71" i="7"/>
  <c r="AY40" i="7"/>
  <c r="AY186" i="7"/>
  <c r="AY55" i="7" s="1"/>
  <c r="AZ70" i="18"/>
  <c r="AY39" i="18"/>
  <c r="AY185" i="18"/>
  <c r="AY54" i="18" s="1"/>
  <c r="AZ65" i="23"/>
  <c r="AY34" i="23"/>
  <c r="AY180" i="23"/>
  <c r="AY49" i="23" s="1"/>
  <c r="AZ65" i="8"/>
  <c r="AZ75" i="23"/>
  <c r="AY44" i="23"/>
  <c r="AY190" i="23"/>
  <c r="AY59" i="23" s="1"/>
  <c r="AZ73" i="12"/>
  <c r="AY42" i="12"/>
  <c r="AY188" i="12"/>
  <c r="AY57" i="12" s="1"/>
  <c r="AZ73" i="9"/>
  <c r="AY137" i="9"/>
  <c r="AY42" i="9" s="1"/>
  <c r="AY188" i="9"/>
  <c r="AY57" i="9" s="1"/>
  <c r="AZ69" i="9"/>
  <c r="AY133" i="9"/>
  <c r="AY38" i="9" s="1"/>
  <c r="AY184" i="9"/>
  <c r="AY53" i="9" s="1"/>
  <c r="AZ68" i="4"/>
  <c r="AY37" i="4"/>
  <c r="AZ67" i="11"/>
  <c r="AY36" i="11"/>
  <c r="AY182" i="11"/>
  <c r="AY51" i="11" s="1"/>
  <c r="AZ75" i="7"/>
  <c r="AY44" i="7"/>
  <c r="AY190" i="7"/>
  <c r="AY59" i="7" s="1"/>
  <c r="AY45" i="4"/>
  <c r="AY191" i="4"/>
  <c r="AY60" i="4" s="1"/>
  <c r="AZ70" i="11"/>
  <c r="AY39" i="11"/>
  <c r="AY185" i="11"/>
  <c r="AY54" i="11" s="1"/>
  <c r="AZ64" i="17"/>
  <c r="AY128" i="17"/>
  <c r="AY33" i="17" s="1"/>
  <c r="AY179" i="17"/>
  <c r="AY48" i="17" s="1"/>
  <c r="AZ66" i="11"/>
  <c r="AY35" i="11"/>
  <c r="AY181" i="11"/>
  <c r="AY50" i="11" s="1"/>
  <c r="AZ66" i="2"/>
  <c r="AY35" i="2"/>
  <c r="AY181" i="2"/>
  <c r="AY50" i="2" s="1"/>
  <c r="AZ140" i="23"/>
  <c r="AY45" i="23"/>
  <c r="AY191" i="23"/>
  <c r="AY60" i="23" s="1"/>
  <c r="AZ68" i="17"/>
  <c r="AY132" i="17"/>
  <c r="AY37" i="17" s="1"/>
  <c r="AY183" i="17"/>
  <c r="AY52" i="17" s="1"/>
  <c r="AZ73" i="17"/>
  <c r="AY42" i="17"/>
  <c r="AY188" i="17"/>
  <c r="AY57" i="17" s="1"/>
  <c r="AZ65" i="17"/>
  <c r="AY129" i="17"/>
  <c r="AY34" i="17" s="1"/>
  <c r="AY180" i="17"/>
  <c r="AY49" i="17" s="1"/>
  <c r="AZ68" i="7"/>
  <c r="AY37" i="7"/>
  <c r="AY183" i="7"/>
  <c r="AY52" i="7" s="1"/>
  <c r="AZ76" i="20"/>
  <c r="AY45" i="20"/>
  <c r="AY191" i="20"/>
  <c r="AY60" i="20" s="1"/>
  <c r="AZ63" i="8"/>
  <c r="AZ63" i="11"/>
  <c r="AY32" i="11"/>
  <c r="AY178" i="11"/>
  <c r="AY47" i="11" s="1"/>
  <c r="S71" i="16"/>
  <c r="R186" i="16"/>
  <c r="R55" i="16" s="1"/>
  <c r="R135" i="16"/>
  <c r="R40" i="16" s="1"/>
  <c r="AJ47" i="13"/>
  <c r="AG170" i="5"/>
  <c r="AF185" i="5"/>
  <c r="AF54" i="5" s="1"/>
  <c r="AG134" i="5"/>
  <c r="AH119" i="5"/>
  <c r="AK182" i="6"/>
  <c r="AK51" i="6" s="1"/>
  <c r="AL167" i="6"/>
  <c r="AL181" i="6"/>
  <c r="AL50" i="6" s="1"/>
  <c r="AM166" i="6"/>
  <c r="AL178" i="6"/>
  <c r="AL47" i="6" s="1"/>
  <c r="AM163" i="6"/>
  <c r="AF27" i="6"/>
  <c r="AE134" i="6"/>
  <c r="AE39" i="6" s="1"/>
  <c r="AE138" i="6"/>
  <c r="AE43" i="6" s="1"/>
  <c r="AE191" i="6"/>
  <c r="AE60" i="6" s="1"/>
  <c r="AE137" i="6"/>
  <c r="AE42" i="6" s="1"/>
  <c r="AE185" i="6"/>
  <c r="AE54" i="6" s="1"/>
  <c r="AE186" i="6"/>
  <c r="AE55" i="6" s="1"/>
  <c r="AE136" i="6"/>
  <c r="AE41" i="6" s="1"/>
  <c r="AE187" i="6"/>
  <c r="AE56" i="6" s="1"/>
  <c r="AE188" i="6"/>
  <c r="AE57" i="6" s="1"/>
  <c r="AE135" i="6"/>
  <c r="AE40" i="6" s="1"/>
  <c r="AE139" i="6"/>
  <c r="AE44" i="6" s="1"/>
  <c r="AE189" i="6"/>
  <c r="AE58" i="6" s="1"/>
  <c r="AE190" i="6"/>
  <c r="AE59" i="6" s="1"/>
  <c r="AE140" i="6"/>
  <c r="AE45" i="6" s="1"/>
  <c r="AN190" i="16"/>
  <c r="AN59" i="16" s="1"/>
  <c r="AN189" i="16"/>
  <c r="AN58" i="16" s="1"/>
  <c r="AP173" i="16"/>
  <c r="AO188" i="16"/>
  <c r="AO57" i="16" s="1"/>
  <c r="AQ165" i="16"/>
  <c r="AP180" i="16"/>
  <c r="AP49" i="16" s="1"/>
  <c r="AJ170" i="16"/>
  <c r="AI185" i="16"/>
  <c r="AI54" i="16" s="1"/>
  <c r="AI163" i="16"/>
  <c r="AH178" i="16"/>
  <c r="AH47" i="16" s="1"/>
  <c r="AU167" i="16"/>
  <c r="AT182" i="16"/>
  <c r="AT51" i="16" s="1"/>
  <c r="AR172" i="16"/>
  <c r="AQ187" i="16"/>
  <c r="AQ56" i="16" s="1"/>
  <c r="AO55" i="13"/>
  <c r="AP171" i="13"/>
  <c r="AO57" i="13"/>
  <c r="AP173" i="13"/>
  <c r="AJ175" i="5"/>
  <c r="AI190" i="5"/>
  <c r="AI59" i="5" s="1"/>
  <c r="AH188" i="5"/>
  <c r="AH57" i="5" s="1"/>
  <c r="AM171" i="5"/>
  <c r="AL186" i="5"/>
  <c r="AL55" i="5" s="1"/>
  <c r="AY40" i="5"/>
  <c r="AE39" i="5"/>
  <c r="AY40" i="13"/>
  <c r="AZ37" i="13"/>
  <c r="AY42" i="13"/>
  <c r="AZ51" i="13"/>
  <c r="AY59" i="13"/>
  <c r="AZ76" i="5"/>
  <c r="AY60" i="5"/>
  <c r="AM187" i="22"/>
  <c r="AM56" i="22" s="1"/>
  <c r="AM186" i="22"/>
  <c r="AM55" i="22" s="1"/>
  <c r="AZ134" i="22"/>
  <c r="AZ39" i="22" s="1"/>
  <c r="AZ185" i="22"/>
  <c r="AZ54" i="22" s="1"/>
  <c r="X39" i="13"/>
  <c r="Y32" i="13"/>
  <c r="AZ63" i="22"/>
  <c r="AZ178" i="22" s="1"/>
  <c r="AY127" i="22"/>
  <c r="AY32" i="22" s="1"/>
  <c r="AY47" i="22"/>
  <c r="AY64" i="16"/>
  <c r="AX33" i="16"/>
  <c r="AX48" i="16"/>
  <c r="AY69" i="16"/>
  <c r="AX53" i="16"/>
  <c r="AZ68" i="22"/>
  <c r="AZ183" i="22" s="1"/>
  <c r="AY132" i="22"/>
  <c r="AY37" i="22" s="1"/>
  <c r="AY52" i="22"/>
  <c r="AZ65" i="22"/>
  <c r="AZ180" i="22" s="1"/>
  <c r="AY129" i="22"/>
  <c r="AY34" i="22" s="1"/>
  <c r="AY49" i="22"/>
  <c r="AZ75" i="22"/>
  <c r="AZ190" i="22" s="1"/>
  <c r="AY139" i="22"/>
  <c r="AY44" i="22" s="1"/>
  <c r="AY59" i="22"/>
  <c r="AZ73" i="22"/>
  <c r="AZ188" i="22" s="1"/>
  <c r="AY137" i="22"/>
  <c r="AY42" i="22" s="1"/>
  <c r="AY57" i="22"/>
  <c r="AY63" i="16"/>
  <c r="AY127" i="16" s="1"/>
  <c r="AX32" i="16"/>
  <c r="AZ67" i="22"/>
  <c r="AZ182" i="22" s="1"/>
  <c r="AY131" i="22"/>
  <c r="AY36" i="22" s="1"/>
  <c r="AY51" i="22"/>
  <c r="AZ71" i="22"/>
  <c r="AY135" i="22"/>
  <c r="AY40" i="22" s="1"/>
  <c r="AZ72" i="22"/>
  <c r="AY136" i="22"/>
  <c r="AY41" i="22" s="1"/>
  <c r="AZ66" i="22"/>
  <c r="AZ181" i="22" s="1"/>
  <c r="AY130" i="22"/>
  <c r="AY35" i="22" s="1"/>
  <c r="AY50" i="22"/>
  <c r="AY68" i="16"/>
  <c r="AX37" i="16"/>
  <c r="AX52" i="16"/>
  <c r="AZ64" i="22"/>
  <c r="AZ179" i="22" s="1"/>
  <c r="AY128" i="22"/>
  <c r="AY33" i="22" s="1"/>
  <c r="AY48" i="22"/>
  <c r="AZ69" i="22"/>
  <c r="AZ184" i="22" s="1"/>
  <c r="AY133" i="22"/>
  <c r="AY38" i="22" s="1"/>
  <c r="AY53" i="22"/>
  <c r="AY67" i="16"/>
  <c r="AY131" i="16" s="1"/>
  <c r="AX36" i="16"/>
  <c r="AZ74" i="22"/>
  <c r="AZ189" i="22" s="1"/>
  <c r="AY138" i="22"/>
  <c r="AY43" i="22" s="1"/>
  <c r="AY58" i="22"/>
  <c r="AZ76" i="22"/>
  <c r="AZ191" i="22" s="1"/>
  <c r="AY140" i="22"/>
  <c r="AY45" i="22" s="1"/>
  <c r="AY60" i="22"/>
  <c r="AY65" i="16"/>
  <c r="AY129" i="16" s="1"/>
  <c r="AX34" i="16"/>
  <c r="AY66" i="16"/>
  <c r="AX35" i="16"/>
  <c r="AX50" i="16"/>
  <c r="AZ75" i="13"/>
  <c r="AZ72" i="13"/>
  <c r="AY43" i="13"/>
  <c r="AZ74" i="13"/>
  <c r="AZ71" i="13"/>
  <c r="AZ73" i="13"/>
  <c r="BA70" i="5"/>
  <c r="AZ73" i="5"/>
  <c r="AZ137" i="5" s="1"/>
  <c r="AY42" i="5"/>
  <c r="AZ48" i="5"/>
  <c r="BA64" i="5"/>
  <c r="AZ33" i="5"/>
  <c r="BA66" i="5"/>
  <c r="AZ50" i="5"/>
  <c r="AZ35" i="5"/>
  <c r="AY58" i="5"/>
  <c r="AZ74" i="5"/>
  <c r="AY43" i="5"/>
  <c r="BA65" i="5"/>
  <c r="AZ34" i="5"/>
  <c r="BA68" i="5"/>
  <c r="AZ52" i="5"/>
  <c r="AZ37" i="5"/>
  <c r="BA63" i="5"/>
  <c r="AZ75" i="5"/>
  <c r="AZ139" i="5" s="1"/>
  <c r="AY44" i="5"/>
  <c r="BA69" i="5"/>
  <c r="AZ53" i="5"/>
  <c r="BA67" i="5"/>
  <c r="AZ51" i="5"/>
  <c r="AZ36" i="5"/>
  <c r="AZ71" i="5"/>
  <c r="AZ135" i="5" s="1"/>
  <c r="AZ72" i="5"/>
  <c r="AY56" i="5"/>
  <c r="AY41" i="5"/>
  <c r="BA67" i="13"/>
  <c r="AZ36" i="13"/>
  <c r="BA65" i="13"/>
  <c r="AZ34" i="13"/>
  <c r="BA64" i="13"/>
  <c r="AZ33" i="13"/>
  <c r="AZ48" i="13"/>
  <c r="AZ76" i="13"/>
  <c r="AY60" i="13"/>
  <c r="BA63" i="13"/>
  <c r="BA127" i="13" s="1"/>
  <c r="BA68" i="13"/>
  <c r="BA66" i="13"/>
  <c r="AZ35" i="13"/>
  <c r="AZ50" i="13"/>
  <c r="BA69" i="13"/>
  <c r="BA70" i="13"/>
  <c r="AY76" i="16"/>
  <c r="AX45" i="16"/>
  <c r="AX60" i="16"/>
  <c r="AY75" i="16"/>
  <c r="AY139" i="16" s="1"/>
  <c r="AX44" i="16"/>
  <c r="AY70" i="16"/>
  <c r="AY134" i="16" s="1"/>
  <c r="AX39" i="16"/>
  <c r="AY72" i="16"/>
  <c r="AY136" i="16" s="1"/>
  <c r="AX41" i="16"/>
  <c r="AY74" i="16"/>
  <c r="AY138" i="16" s="1"/>
  <c r="AX43" i="16"/>
  <c r="AY73" i="16"/>
  <c r="AY137" i="16" s="1"/>
  <c r="AX42" i="16"/>
  <c r="BA70" i="22"/>
  <c r="BA23" i="6"/>
  <c r="AI133" i="2" l="1"/>
  <c r="AI38" i="2" s="1"/>
  <c r="AJ69" i="2"/>
  <c r="AI184" i="2"/>
  <c r="AI53" i="2" s="1"/>
  <c r="Y112" i="5"/>
  <c r="X127" i="5"/>
  <c r="X32" i="5" s="1"/>
  <c r="X163" i="5"/>
  <c r="W178" i="5"/>
  <c r="W47" i="5" s="1"/>
  <c r="AR140" i="12"/>
  <c r="AR45" i="12" s="1"/>
  <c r="AC109" i="2"/>
  <c r="AB36" i="2"/>
  <c r="AC34" i="2"/>
  <c r="AS171" i="8"/>
  <c r="AR186" i="8"/>
  <c r="AR55" i="8" s="1"/>
  <c r="AK180" i="8"/>
  <c r="AK49" i="8" s="1"/>
  <c r="AK182" i="8"/>
  <c r="AK51" i="8" s="1"/>
  <c r="AK179" i="8"/>
  <c r="AK48" i="8" s="1"/>
  <c r="AK184" i="8"/>
  <c r="AK53" i="8" s="1"/>
  <c r="AK183" i="8"/>
  <c r="AK52" i="8" s="1"/>
  <c r="AK181" i="8"/>
  <c r="AK50" i="8" s="1"/>
  <c r="AK178" i="8"/>
  <c r="AK47" i="8" s="1"/>
  <c r="AL131" i="7"/>
  <c r="AL36" i="7" s="1"/>
  <c r="AL132" i="7"/>
  <c r="AL37" i="7" s="1"/>
  <c r="AL128" i="7"/>
  <c r="AL33" i="7" s="1"/>
  <c r="AL127" i="7"/>
  <c r="AL32" i="7" s="1"/>
  <c r="AL130" i="7"/>
  <c r="AL35" i="7" s="1"/>
  <c r="AL129" i="7"/>
  <c r="AL34" i="7" s="1"/>
  <c r="AL133" i="7"/>
  <c r="AL38" i="7" s="1"/>
  <c r="AL183" i="7"/>
  <c r="AL52" i="7" s="1"/>
  <c r="AL178" i="7"/>
  <c r="AL47" i="7" s="1"/>
  <c r="AL181" i="7"/>
  <c r="AL50" i="7" s="1"/>
  <c r="AL179" i="7"/>
  <c r="AL48" i="7" s="1"/>
  <c r="AL184" i="7"/>
  <c r="AL53" i="7" s="1"/>
  <c r="AL182" i="7"/>
  <c r="AL51" i="7" s="1"/>
  <c r="AL180" i="7"/>
  <c r="AL49" i="7" s="1"/>
  <c r="AK130" i="8"/>
  <c r="AK35" i="8" s="1"/>
  <c r="AK127" i="8"/>
  <c r="AK32" i="8" s="1"/>
  <c r="AK132" i="8"/>
  <c r="AK37" i="8" s="1"/>
  <c r="AK133" i="8"/>
  <c r="AK38" i="8" s="1"/>
  <c r="AK131" i="8"/>
  <c r="AK36" i="8" s="1"/>
  <c r="AK128" i="8"/>
  <c r="AK33" i="8" s="1"/>
  <c r="AK129" i="8"/>
  <c r="AK34" i="8" s="1"/>
  <c r="AW25" i="4"/>
  <c r="AV24" i="4"/>
  <c r="AU181" i="4"/>
  <c r="AU50" i="4" s="1"/>
  <c r="AU183" i="4"/>
  <c r="AU52" i="4" s="1"/>
  <c r="AU182" i="4"/>
  <c r="AU51" i="4" s="1"/>
  <c r="AU180" i="4"/>
  <c r="AU49" i="4" s="1"/>
  <c r="AU184" i="4"/>
  <c r="AU53" i="4" s="1"/>
  <c r="AU179" i="4"/>
  <c r="AU48" i="4" s="1"/>
  <c r="AU178" i="4"/>
  <c r="AU47" i="4" s="1"/>
  <c r="BA67" i="11"/>
  <c r="AZ36" i="11"/>
  <c r="AZ182" i="11"/>
  <c r="AZ51" i="11" s="1"/>
  <c r="BA68" i="20"/>
  <c r="AZ37" i="20"/>
  <c r="AZ183" i="20"/>
  <c r="AZ52" i="20" s="1"/>
  <c r="AZ38" i="4"/>
  <c r="BA68" i="19"/>
  <c r="AZ132" i="19"/>
  <c r="AZ37" i="19" s="1"/>
  <c r="AZ183" i="19"/>
  <c r="AZ52" i="19" s="1"/>
  <c r="BA72" i="21"/>
  <c r="BA136" i="21" s="1"/>
  <c r="AZ41" i="21"/>
  <c r="AZ187" i="21"/>
  <c r="AZ56" i="21" s="1"/>
  <c r="BA66" i="9"/>
  <c r="AZ130" i="9"/>
  <c r="AZ35" i="9" s="1"/>
  <c r="AZ181" i="9"/>
  <c r="AZ50" i="9" s="1"/>
  <c r="BA129" i="13"/>
  <c r="AZ138" i="5"/>
  <c r="AZ189" i="5"/>
  <c r="AZ59" i="13"/>
  <c r="AZ44" i="13"/>
  <c r="AZ140" i="5"/>
  <c r="AZ191" i="5"/>
  <c r="BA63" i="8"/>
  <c r="BA66" i="11"/>
  <c r="AZ35" i="11"/>
  <c r="AZ181" i="11"/>
  <c r="AZ50" i="11" s="1"/>
  <c r="BA73" i="9"/>
  <c r="AZ137" i="9"/>
  <c r="AZ42" i="9" s="1"/>
  <c r="AZ188" i="9"/>
  <c r="AZ57" i="9" s="1"/>
  <c r="BA66" i="19"/>
  <c r="AZ130" i="19"/>
  <c r="AZ35" i="19" s="1"/>
  <c r="AZ181" i="19"/>
  <c r="AZ50" i="19" s="1"/>
  <c r="BA72" i="7"/>
  <c r="AZ41" i="7"/>
  <c r="AZ187" i="7"/>
  <c r="AZ56" i="7" s="1"/>
  <c r="BA71" i="17"/>
  <c r="BA135" i="17" s="1"/>
  <c r="AZ40" i="17"/>
  <c r="AZ186" i="17"/>
  <c r="AZ55" i="17" s="1"/>
  <c r="BA73" i="14"/>
  <c r="AZ42" i="14"/>
  <c r="AZ188" i="14"/>
  <c r="AZ57" i="14" s="1"/>
  <c r="BA68" i="15"/>
  <c r="AZ37" i="15"/>
  <c r="AZ183" i="15"/>
  <c r="AZ52" i="15" s="1"/>
  <c r="BA73" i="21"/>
  <c r="AZ42" i="21"/>
  <c r="AZ188" i="21"/>
  <c r="AZ57" i="21" s="1"/>
  <c r="BA67" i="12"/>
  <c r="AZ36" i="12"/>
  <c r="AZ182" i="12"/>
  <c r="AZ51" i="12" s="1"/>
  <c r="BA76" i="17"/>
  <c r="AZ45" i="17"/>
  <c r="AZ191" i="17"/>
  <c r="AZ60" i="17" s="1"/>
  <c r="BA69" i="23"/>
  <c r="AZ38" i="23"/>
  <c r="AZ184" i="23"/>
  <c r="AZ53" i="23" s="1"/>
  <c r="BA70" i="2"/>
  <c r="BA134" i="2" s="1"/>
  <c r="AZ39" i="2"/>
  <c r="AZ185" i="2"/>
  <c r="AZ54" i="2" s="1"/>
  <c r="BA72" i="11"/>
  <c r="AZ41" i="11"/>
  <c r="AZ187" i="11"/>
  <c r="AZ56" i="11" s="1"/>
  <c r="BA73" i="10"/>
  <c r="AZ42" i="10"/>
  <c r="AZ188" i="10"/>
  <c r="AZ57" i="10" s="1"/>
  <c r="BA65" i="15"/>
  <c r="AZ34" i="15"/>
  <c r="AZ180" i="15"/>
  <c r="AZ49" i="15" s="1"/>
  <c r="BA67" i="19"/>
  <c r="AZ131" i="19"/>
  <c r="AZ36" i="19" s="1"/>
  <c r="AZ182" i="19"/>
  <c r="AZ51" i="19" s="1"/>
  <c r="BA70" i="14"/>
  <c r="AZ39" i="14"/>
  <c r="AZ185" i="14"/>
  <c r="AZ54" i="14" s="1"/>
  <c r="BA68" i="12"/>
  <c r="AZ37" i="12"/>
  <c r="AZ183" i="12"/>
  <c r="AZ52" i="12" s="1"/>
  <c r="BA70" i="8"/>
  <c r="AZ39" i="8"/>
  <c r="AZ54" i="8"/>
  <c r="BA75" i="21"/>
  <c r="BA139" i="21" s="1"/>
  <c r="AZ44" i="21"/>
  <c r="AZ190" i="21"/>
  <c r="AZ59" i="21" s="1"/>
  <c r="AZ182" i="2"/>
  <c r="AZ51" i="2" s="1"/>
  <c r="BA65" i="18"/>
  <c r="AZ34" i="18"/>
  <c r="AZ180" i="18"/>
  <c r="AZ49" i="18" s="1"/>
  <c r="BA66" i="12"/>
  <c r="AZ35" i="12"/>
  <c r="AZ181" i="12"/>
  <c r="AZ50" i="12" s="1"/>
  <c r="BA63" i="19"/>
  <c r="AZ127" i="19"/>
  <c r="AZ32" i="19" s="1"/>
  <c r="AZ178" i="19"/>
  <c r="AZ47" i="19" s="1"/>
  <c r="BA72" i="23"/>
  <c r="AZ41" i="23"/>
  <c r="AZ187" i="23"/>
  <c r="AZ56" i="23" s="1"/>
  <c r="BA73" i="4"/>
  <c r="AZ42" i="4"/>
  <c r="AZ188" i="4"/>
  <c r="AZ57" i="4" s="1"/>
  <c r="BA64" i="12"/>
  <c r="AZ33" i="12"/>
  <c r="AZ179" i="12"/>
  <c r="AZ48" i="12" s="1"/>
  <c r="BA66" i="10"/>
  <c r="AZ35" i="10"/>
  <c r="AZ181" i="10"/>
  <c r="AZ50" i="10" s="1"/>
  <c r="BA68" i="17"/>
  <c r="AZ132" i="17"/>
  <c r="AZ37" i="17" s="1"/>
  <c r="AZ183" i="17"/>
  <c r="AZ52" i="17" s="1"/>
  <c r="BA63" i="2"/>
  <c r="AZ32" i="2"/>
  <c r="AZ178" i="2"/>
  <c r="AZ47" i="2" s="1"/>
  <c r="BA63" i="10"/>
  <c r="AZ32" i="10"/>
  <c r="AZ178" i="10"/>
  <c r="AZ47" i="10" s="1"/>
  <c r="BA63" i="9"/>
  <c r="AZ127" i="9"/>
  <c r="AZ32" i="9" s="1"/>
  <c r="AZ178" i="9"/>
  <c r="AZ47" i="9" s="1"/>
  <c r="BA73" i="23"/>
  <c r="AZ42" i="23"/>
  <c r="AZ188" i="23"/>
  <c r="AZ57" i="23" s="1"/>
  <c r="BA69" i="19"/>
  <c r="AZ133" i="19"/>
  <c r="AZ38" i="19" s="1"/>
  <c r="AZ184" i="19"/>
  <c r="AZ53" i="19" s="1"/>
  <c r="BA64" i="9"/>
  <c r="AZ128" i="9"/>
  <c r="AZ33" i="9" s="1"/>
  <c r="AZ179" i="9"/>
  <c r="AZ48" i="9" s="1"/>
  <c r="BA68" i="23"/>
  <c r="AZ37" i="23"/>
  <c r="AZ183" i="23"/>
  <c r="AZ52" i="23" s="1"/>
  <c r="BA63" i="18"/>
  <c r="AZ32" i="18"/>
  <c r="AZ178" i="18"/>
  <c r="AZ47" i="18" s="1"/>
  <c r="AY133" i="16"/>
  <c r="AY184" i="16"/>
  <c r="BA65" i="17"/>
  <c r="AZ129" i="17"/>
  <c r="AZ34" i="17" s="1"/>
  <c r="AZ180" i="17"/>
  <c r="AZ49" i="17" s="1"/>
  <c r="AZ45" i="4"/>
  <c r="AZ191" i="4"/>
  <c r="AZ60" i="4" s="1"/>
  <c r="BA65" i="8"/>
  <c r="BA65" i="12"/>
  <c r="AZ34" i="12"/>
  <c r="AZ180" i="12"/>
  <c r="AZ49" i="12" s="1"/>
  <c r="BA76" i="9"/>
  <c r="AZ140" i="9"/>
  <c r="AZ45" i="9" s="1"/>
  <c r="AZ191" i="9"/>
  <c r="AZ60" i="9" s="1"/>
  <c r="BA75" i="18"/>
  <c r="AZ44" i="18"/>
  <c r="AZ190" i="18"/>
  <c r="AZ59" i="18" s="1"/>
  <c r="BA72" i="2"/>
  <c r="BA136" i="2" s="1"/>
  <c r="AZ41" i="2"/>
  <c r="AZ187" i="2"/>
  <c r="AZ56" i="2" s="1"/>
  <c r="BA65" i="14"/>
  <c r="AZ34" i="14"/>
  <c r="AZ180" i="14"/>
  <c r="AZ49" i="14" s="1"/>
  <c r="BA65" i="4"/>
  <c r="AZ34" i="4"/>
  <c r="BA63" i="17"/>
  <c r="AZ127" i="17"/>
  <c r="AZ32" i="17" s="1"/>
  <c r="AZ178" i="17"/>
  <c r="AZ47" i="17" s="1"/>
  <c r="BA68" i="2"/>
  <c r="AZ37" i="2"/>
  <c r="AZ183" i="2"/>
  <c r="AZ52" i="2" s="1"/>
  <c r="BA66" i="8"/>
  <c r="BA76" i="2"/>
  <c r="BA140" i="2" s="1"/>
  <c r="AZ45" i="2"/>
  <c r="AZ191" i="2"/>
  <c r="AZ60" i="2" s="1"/>
  <c r="BA65" i="20"/>
  <c r="AZ34" i="20"/>
  <c r="AZ180" i="20"/>
  <c r="AZ49" i="20" s="1"/>
  <c r="BA68" i="14"/>
  <c r="AZ37" i="14"/>
  <c r="AZ183" i="14"/>
  <c r="AZ52" i="14" s="1"/>
  <c r="BA69" i="8"/>
  <c r="BA64" i="18"/>
  <c r="AZ33" i="18"/>
  <c r="AZ179" i="18"/>
  <c r="AZ48" i="18" s="1"/>
  <c r="BA75" i="15"/>
  <c r="AZ44" i="15"/>
  <c r="AZ190" i="15"/>
  <c r="AZ59" i="15" s="1"/>
  <c r="BA71" i="19"/>
  <c r="AZ135" i="19"/>
  <c r="AZ40" i="19" s="1"/>
  <c r="AZ186" i="19"/>
  <c r="AZ55" i="19" s="1"/>
  <c r="BA72" i="15"/>
  <c r="AZ41" i="15"/>
  <c r="AZ187" i="15"/>
  <c r="AZ56" i="15" s="1"/>
  <c r="BA72" i="9"/>
  <c r="AZ136" i="9"/>
  <c r="AZ41" i="9" s="1"/>
  <c r="AZ187" i="9"/>
  <c r="AZ56" i="9" s="1"/>
  <c r="BA64" i="21"/>
  <c r="AZ33" i="21"/>
  <c r="AZ179" i="21"/>
  <c r="AZ48" i="21" s="1"/>
  <c r="BA71" i="15"/>
  <c r="AZ40" i="15"/>
  <c r="AZ186" i="15"/>
  <c r="AZ55" i="15" s="1"/>
  <c r="BA72" i="4"/>
  <c r="AZ41" i="4"/>
  <c r="AZ187" i="4"/>
  <c r="AZ56" i="4" s="1"/>
  <c r="BA64" i="19"/>
  <c r="AZ128" i="19"/>
  <c r="AZ33" i="19" s="1"/>
  <c r="AZ179" i="19"/>
  <c r="AZ48" i="19" s="1"/>
  <c r="BA70" i="10"/>
  <c r="AZ39" i="10"/>
  <c r="AZ185" i="10"/>
  <c r="AZ54" i="10" s="1"/>
  <c r="BA75" i="17"/>
  <c r="BA139" i="17" s="1"/>
  <c r="AZ44" i="17"/>
  <c r="AZ190" i="17"/>
  <c r="AZ59" i="17" s="1"/>
  <c r="BA72" i="20"/>
  <c r="AZ41" i="20"/>
  <c r="AZ187" i="20"/>
  <c r="AZ56" i="20" s="1"/>
  <c r="BA66" i="18"/>
  <c r="AZ35" i="18"/>
  <c r="AZ181" i="18"/>
  <c r="AZ50" i="18" s="1"/>
  <c r="BA75" i="9"/>
  <c r="AZ139" i="9"/>
  <c r="AZ44" i="9" s="1"/>
  <c r="AZ190" i="9"/>
  <c r="AZ59" i="9" s="1"/>
  <c r="BA73" i="15"/>
  <c r="AZ42" i="15"/>
  <c r="AZ188" i="15"/>
  <c r="AZ57" i="15" s="1"/>
  <c r="BA66" i="21"/>
  <c r="AZ35" i="21"/>
  <c r="AZ181" i="21"/>
  <c r="AZ50" i="21" s="1"/>
  <c r="BA64" i="11"/>
  <c r="AZ33" i="11"/>
  <c r="AZ179" i="11"/>
  <c r="AZ48" i="11" s="1"/>
  <c r="BA67" i="23"/>
  <c r="AZ36" i="23"/>
  <c r="AZ182" i="23"/>
  <c r="AZ51" i="23" s="1"/>
  <c r="BA69" i="10"/>
  <c r="AZ38" i="10"/>
  <c r="AZ184" i="10"/>
  <c r="AZ53" i="10" s="1"/>
  <c r="BA38" i="13"/>
  <c r="BA53" i="13"/>
  <c r="BA182" i="5"/>
  <c r="BA51" i="5" s="1"/>
  <c r="BA131" i="5"/>
  <c r="T71" i="16"/>
  <c r="S135" i="16"/>
  <c r="S40" i="16" s="1"/>
  <c r="S186" i="16"/>
  <c r="S55" i="16" s="1"/>
  <c r="BA140" i="23"/>
  <c r="AZ45" i="23"/>
  <c r="AZ191" i="23"/>
  <c r="AZ60" i="23" s="1"/>
  <c r="BA68" i="4"/>
  <c r="AZ37" i="4"/>
  <c r="BA71" i="7"/>
  <c r="AZ40" i="7"/>
  <c r="AZ186" i="7"/>
  <c r="AZ55" i="7" s="1"/>
  <c r="BA74" i="17"/>
  <c r="AZ43" i="17"/>
  <c r="AZ189" i="17"/>
  <c r="AZ58" i="17" s="1"/>
  <c r="BA71" i="21"/>
  <c r="BA135" i="21" s="1"/>
  <c r="AZ40" i="21"/>
  <c r="AZ186" i="21"/>
  <c r="AZ55" i="21" s="1"/>
  <c r="BA67" i="20"/>
  <c r="AZ36" i="20"/>
  <c r="AZ182" i="20"/>
  <c r="AZ51" i="20" s="1"/>
  <c r="BA75" i="20"/>
  <c r="AZ44" i="20"/>
  <c r="AZ190" i="20"/>
  <c r="AZ59" i="20" s="1"/>
  <c r="BA69" i="12"/>
  <c r="AZ38" i="12"/>
  <c r="AZ184" i="12"/>
  <c r="AZ53" i="12" s="1"/>
  <c r="BA74" i="2"/>
  <c r="BA138" i="2" s="1"/>
  <c r="AZ43" i="2"/>
  <c r="AZ189" i="2"/>
  <c r="AZ58" i="2" s="1"/>
  <c r="AZ32" i="4"/>
  <c r="BA76" i="18"/>
  <c r="AZ45" i="18"/>
  <c r="AZ191" i="18"/>
  <c r="AZ60" i="18" s="1"/>
  <c r="BA69" i="14"/>
  <c r="AZ38" i="14"/>
  <c r="AZ184" i="14"/>
  <c r="AZ53" i="14" s="1"/>
  <c r="BF112" i="6"/>
  <c r="BE127" i="6"/>
  <c r="BE32" i="6" s="1"/>
  <c r="BA66" i="7"/>
  <c r="AZ35" i="7"/>
  <c r="AZ181" i="7"/>
  <c r="AZ50" i="7" s="1"/>
  <c r="BA72" i="10"/>
  <c r="AZ41" i="10"/>
  <c r="AZ187" i="10"/>
  <c r="AZ56" i="10" s="1"/>
  <c r="BA64" i="2"/>
  <c r="AZ33" i="2"/>
  <c r="AZ179" i="2"/>
  <c r="AZ48" i="2" s="1"/>
  <c r="BA70" i="20"/>
  <c r="AZ39" i="20"/>
  <c r="AZ185" i="20"/>
  <c r="AZ54" i="20" s="1"/>
  <c r="BA76" i="14"/>
  <c r="AZ45" i="14"/>
  <c r="AZ191" i="14"/>
  <c r="AZ60" i="14" s="1"/>
  <c r="BA67" i="21"/>
  <c r="AZ36" i="21"/>
  <c r="AZ182" i="21"/>
  <c r="AZ51" i="21" s="1"/>
  <c r="BA63" i="15"/>
  <c r="AZ32" i="15"/>
  <c r="AZ178" i="15"/>
  <c r="AZ47" i="15" s="1"/>
  <c r="BA70" i="12"/>
  <c r="AZ39" i="12"/>
  <c r="AZ185" i="12"/>
  <c r="AZ54" i="12" s="1"/>
  <c r="BA71" i="2"/>
  <c r="BA135" i="2" s="1"/>
  <c r="AZ40" i="2"/>
  <c r="AZ186" i="2"/>
  <c r="AZ55" i="2" s="1"/>
  <c r="BA72" i="8"/>
  <c r="AZ41" i="8"/>
  <c r="AZ56" i="8"/>
  <c r="BA69" i="15"/>
  <c r="AZ38" i="15"/>
  <c r="AZ184" i="15"/>
  <c r="AZ53" i="15" s="1"/>
  <c r="BA64" i="20"/>
  <c r="AZ33" i="20"/>
  <c r="AZ179" i="20"/>
  <c r="AZ48" i="20" s="1"/>
  <c r="BA64" i="14"/>
  <c r="AZ33" i="14"/>
  <c r="AZ179" i="14"/>
  <c r="AZ48" i="14" s="1"/>
  <c r="BA76" i="19"/>
  <c r="AZ140" i="19"/>
  <c r="AZ45" i="19" s="1"/>
  <c r="AZ191" i="19"/>
  <c r="AZ60" i="19" s="1"/>
  <c r="BA65" i="7"/>
  <c r="AZ34" i="7"/>
  <c r="AZ180" i="7"/>
  <c r="AZ49" i="7" s="1"/>
  <c r="BA64" i="15"/>
  <c r="AZ33" i="15"/>
  <c r="AZ179" i="15"/>
  <c r="AZ48" i="15" s="1"/>
  <c r="BA68" i="21"/>
  <c r="AZ37" i="21"/>
  <c r="AZ183" i="21"/>
  <c r="AZ52" i="21" s="1"/>
  <c r="BA71" i="11"/>
  <c r="AZ40" i="11"/>
  <c r="AZ186" i="11"/>
  <c r="AZ55" i="11" s="1"/>
  <c r="BA76" i="20"/>
  <c r="AZ45" i="20"/>
  <c r="AZ191" i="20"/>
  <c r="AZ60" i="20" s="1"/>
  <c r="BA64" i="17"/>
  <c r="AZ128" i="17"/>
  <c r="AZ33" i="17" s="1"/>
  <c r="AZ179" i="17"/>
  <c r="AZ48" i="17" s="1"/>
  <c r="BA73" i="12"/>
  <c r="AZ42" i="12"/>
  <c r="AZ188" i="12"/>
  <c r="AZ57" i="12" s="1"/>
  <c r="BA63" i="7"/>
  <c r="AZ32" i="7"/>
  <c r="AZ178" i="7"/>
  <c r="AZ47" i="7" s="1"/>
  <c r="BA73" i="2"/>
  <c r="BA137" i="2" s="1"/>
  <c r="AZ42" i="2"/>
  <c r="AZ188" i="2"/>
  <c r="AZ57" i="2" s="1"/>
  <c r="BA63" i="23"/>
  <c r="AZ32" i="23"/>
  <c r="AZ178" i="23"/>
  <c r="AZ47" i="23" s="1"/>
  <c r="BA76" i="8"/>
  <c r="AZ45" i="8"/>
  <c r="AZ60" i="8"/>
  <c r="BA71" i="20"/>
  <c r="AZ40" i="20"/>
  <c r="AZ186" i="20"/>
  <c r="AZ55" i="20" s="1"/>
  <c r="BA68" i="10"/>
  <c r="AZ37" i="10"/>
  <c r="AZ183" i="10"/>
  <c r="AZ52" i="10" s="1"/>
  <c r="BA67" i="4"/>
  <c r="AZ36" i="4"/>
  <c r="BA71" i="23"/>
  <c r="AZ40" i="23"/>
  <c r="AZ186" i="23"/>
  <c r="AZ55" i="23" s="1"/>
  <c r="BA70" i="17"/>
  <c r="AZ39" i="17"/>
  <c r="AZ185" i="17"/>
  <c r="AZ54" i="17" s="1"/>
  <c r="BA63" i="12"/>
  <c r="AZ32" i="12"/>
  <c r="AZ178" i="12"/>
  <c r="AZ47" i="12" s="1"/>
  <c r="BA66" i="14"/>
  <c r="AZ35" i="14"/>
  <c r="AZ181" i="14"/>
  <c r="AZ50" i="14" s="1"/>
  <c r="BA69" i="17"/>
  <c r="AZ133" i="17"/>
  <c r="AZ38" i="17" s="1"/>
  <c r="AZ184" i="17"/>
  <c r="AZ53" i="17" s="1"/>
  <c r="BA76" i="12"/>
  <c r="AZ191" i="12"/>
  <c r="AZ60" i="12" s="1"/>
  <c r="BA74" i="14"/>
  <c r="AZ43" i="14"/>
  <c r="AZ189" i="14"/>
  <c r="AZ58" i="14" s="1"/>
  <c r="BA72" i="14"/>
  <c r="AZ41" i="14"/>
  <c r="AZ187" i="14"/>
  <c r="AZ56" i="14" s="1"/>
  <c r="BA67" i="8"/>
  <c r="BA75" i="11"/>
  <c r="AZ44" i="11"/>
  <c r="AZ190" i="11"/>
  <c r="AZ59" i="11" s="1"/>
  <c r="BA68" i="9"/>
  <c r="AZ132" i="9"/>
  <c r="AZ37" i="9" s="1"/>
  <c r="AZ183" i="9"/>
  <c r="AZ52" i="9" s="1"/>
  <c r="BA75" i="4"/>
  <c r="AZ44" i="4"/>
  <c r="AZ190" i="4"/>
  <c r="AZ59" i="4" s="1"/>
  <c r="BA68" i="11"/>
  <c r="AZ37" i="11"/>
  <c r="AZ183" i="11"/>
  <c r="AZ52" i="11" s="1"/>
  <c r="BA70" i="15"/>
  <c r="AZ39" i="15"/>
  <c r="AZ185" i="15"/>
  <c r="AZ54" i="15" s="1"/>
  <c r="BA74" i="15"/>
  <c r="AZ43" i="15"/>
  <c r="AZ189" i="15"/>
  <c r="AZ58" i="15" s="1"/>
  <c r="BA75" i="14"/>
  <c r="AZ44" i="14"/>
  <c r="AZ190" i="14"/>
  <c r="AZ59" i="14" s="1"/>
  <c r="BA67" i="9"/>
  <c r="AZ131" i="9"/>
  <c r="AZ36" i="9" s="1"/>
  <c r="AZ182" i="9"/>
  <c r="AZ51" i="9" s="1"/>
  <c r="BA75" i="2"/>
  <c r="BA139" i="2" s="1"/>
  <c r="AZ44" i="2"/>
  <c r="AZ190" i="2"/>
  <c r="AZ59" i="2" s="1"/>
  <c r="BA75" i="19"/>
  <c r="AZ139" i="19"/>
  <c r="AZ44" i="19" s="1"/>
  <c r="AZ190" i="19"/>
  <c r="AZ59" i="19" s="1"/>
  <c r="BA72" i="18"/>
  <c r="AZ41" i="18"/>
  <c r="AZ187" i="18"/>
  <c r="AZ56" i="18" s="1"/>
  <c r="AY191" i="16"/>
  <c r="AY140" i="16"/>
  <c r="BA183" i="5"/>
  <c r="BA132" i="5"/>
  <c r="AY181" i="16"/>
  <c r="AY130" i="16"/>
  <c r="BA130" i="13"/>
  <c r="BA50" i="13"/>
  <c r="BA184" i="5"/>
  <c r="BA133" i="5"/>
  <c r="BA38" i="5" s="1"/>
  <c r="BA181" i="5"/>
  <c r="BA50" i="5" s="1"/>
  <c r="BA130" i="5"/>
  <c r="AY179" i="16"/>
  <c r="AY128" i="16"/>
  <c r="BA73" i="17"/>
  <c r="AZ42" i="17"/>
  <c r="AZ188" i="17"/>
  <c r="AZ57" i="17" s="1"/>
  <c r="BA75" i="7"/>
  <c r="AZ44" i="7"/>
  <c r="AZ190" i="7"/>
  <c r="AZ59" i="7" s="1"/>
  <c r="BA65" i="23"/>
  <c r="AZ34" i="23"/>
  <c r="AZ180" i="23"/>
  <c r="AZ49" i="23" s="1"/>
  <c r="BA70" i="23"/>
  <c r="AZ39" i="23"/>
  <c r="AZ185" i="23"/>
  <c r="AZ54" i="23" s="1"/>
  <c r="BA69" i="21"/>
  <c r="AZ38" i="21"/>
  <c r="AZ184" i="21"/>
  <c r="AZ53" i="21" s="1"/>
  <c r="BA180" i="2"/>
  <c r="AZ49" i="2"/>
  <c r="BA63" i="21"/>
  <c r="AZ32" i="21"/>
  <c r="AZ178" i="21"/>
  <c r="AZ47" i="21" s="1"/>
  <c r="BA75" i="8"/>
  <c r="AZ44" i="8"/>
  <c r="AZ59" i="8"/>
  <c r="BA72" i="17"/>
  <c r="AZ41" i="17"/>
  <c r="AZ187" i="17"/>
  <c r="AZ56" i="17" s="1"/>
  <c r="BA69" i="11"/>
  <c r="BA133" i="11" s="1"/>
  <c r="AZ38" i="11"/>
  <c r="AZ184" i="11"/>
  <c r="AZ53" i="11" s="1"/>
  <c r="BA70" i="7"/>
  <c r="AZ39" i="7"/>
  <c r="AZ185" i="7"/>
  <c r="AZ54" i="7" s="1"/>
  <c r="BA71" i="14"/>
  <c r="AZ40" i="14"/>
  <c r="AZ186" i="14"/>
  <c r="AZ55" i="14" s="1"/>
  <c r="BA69" i="18"/>
  <c r="AZ38" i="18"/>
  <c r="AZ184" i="18"/>
  <c r="AZ53" i="18" s="1"/>
  <c r="BA74" i="21"/>
  <c r="AZ43" i="21"/>
  <c r="AZ189" i="21"/>
  <c r="AZ58" i="21" s="1"/>
  <c r="BA74" i="10"/>
  <c r="AZ43" i="10"/>
  <c r="AZ189" i="10"/>
  <c r="AZ58" i="10" s="1"/>
  <c r="BA66" i="15"/>
  <c r="AZ35" i="15"/>
  <c r="AZ181" i="15"/>
  <c r="AZ50" i="15" s="1"/>
  <c r="BA67" i="7"/>
  <c r="AZ36" i="7"/>
  <c r="AZ182" i="7"/>
  <c r="AZ51" i="7" s="1"/>
  <c r="BA65" i="11"/>
  <c r="AZ34" i="11"/>
  <c r="AZ180" i="11"/>
  <c r="AZ49" i="11" s="1"/>
  <c r="BA74" i="20"/>
  <c r="AZ43" i="20"/>
  <c r="AZ189" i="20"/>
  <c r="AZ58" i="20" s="1"/>
  <c r="BA74" i="12"/>
  <c r="AZ43" i="12"/>
  <c r="AZ189" i="12"/>
  <c r="AZ58" i="12" s="1"/>
  <c r="BA63" i="20"/>
  <c r="AZ32" i="20"/>
  <c r="AZ178" i="20"/>
  <c r="AZ47" i="20" s="1"/>
  <c r="BA71" i="8"/>
  <c r="AZ40" i="8"/>
  <c r="BA72" i="19"/>
  <c r="AZ136" i="19"/>
  <c r="AZ41" i="19" s="1"/>
  <c r="AZ187" i="19"/>
  <c r="AZ56" i="19" s="1"/>
  <c r="BA74" i="11"/>
  <c r="AZ43" i="11"/>
  <c r="AZ189" i="11"/>
  <c r="AZ58" i="11" s="1"/>
  <c r="BA65" i="21"/>
  <c r="AZ34" i="21"/>
  <c r="AZ180" i="21"/>
  <c r="AZ49" i="21" s="1"/>
  <c r="BA67" i="10"/>
  <c r="AZ36" i="10"/>
  <c r="AZ182" i="10"/>
  <c r="AZ51" i="10" s="1"/>
  <c r="BA67" i="18"/>
  <c r="AZ36" i="18"/>
  <c r="AZ182" i="18"/>
  <c r="AZ51" i="18" s="1"/>
  <c r="AZ56" i="13"/>
  <c r="BA70" i="18"/>
  <c r="AZ39" i="18"/>
  <c r="AZ185" i="18"/>
  <c r="AZ54" i="18" s="1"/>
  <c r="AZ58" i="13"/>
  <c r="BA74" i="8"/>
  <c r="AZ43" i="8"/>
  <c r="AZ58" i="8"/>
  <c r="BA64" i="7"/>
  <c r="AZ33" i="7"/>
  <c r="AZ179" i="7"/>
  <c r="AZ48" i="7" s="1"/>
  <c r="BA67" i="14"/>
  <c r="AZ36" i="14"/>
  <c r="AZ182" i="14"/>
  <c r="AZ51" i="14" s="1"/>
  <c r="BA66" i="17"/>
  <c r="AZ130" i="17"/>
  <c r="AZ35" i="17" s="1"/>
  <c r="AZ181" i="17"/>
  <c r="AZ50" i="17" s="1"/>
  <c r="BA75" i="10"/>
  <c r="AZ44" i="10"/>
  <c r="AZ190" i="10"/>
  <c r="AZ59" i="10" s="1"/>
  <c r="BA63" i="14"/>
  <c r="AZ32" i="14"/>
  <c r="AZ178" i="14"/>
  <c r="AZ47" i="14" s="1"/>
  <c r="BA73" i="8"/>
  <c r="AZ42" i="8"/>
  <c r="AZ57" i="8"/>
  <c r="BA76" i="10"/>
  <c r="AZ45" i="10"/>
  <c r="AZ191" i="10"/>
  <c r="AZ60" i="10" s="1"/>
  <c r="BA64" i="10"/>
  <c r="AZ33" i="10"/>
  <c r="AZ179" i="10"/>
  <c r="AZ48" i="10" s="1"/>
  <c r="BA71" i="9"/>
  <c r="AZ135" i="9"/>
  <c r="AZ40" i="9" s="1"/>
  <c r="AZ186" i="9"/>
  <c r="AZ55" i="9" s="1"/>
  <c r="BA67" i="15"/>
  <c r="AZ36" i="15"/>
  <c r="AZ182" i="15"/>
  <c r="AZ51" i="15" s="1"/>
  <c r="BA73" i="7"/>
  <c r="AZ42" i="7"/>
  <c r="AZ188" i="7"/>
  <c r="AZ57" i="7" s="1"/>
  <c r="BA64" i="4"/>
  <c r="AZ33" i="4"/>
  <c r="S76" i="7"/>
  <c r="R45" i="7"/>
  <c r="R191" i="7"/>
  <c r="R60" i="7" s="1"/>
  <c r="BA74" i="9"/>
  <c r="AZ138" i="9"/>
  <c r="AZ43" i="9" s="1"/>
  <c r="AZ189" i="9"/>
  <c r="AZ58" i="9" s="1"/>
  <c r="BA66" i="4"/>
  <c r="AZ35" i="4"/>
  <c r="BA71" i="18"/>
  <c r="AZ40" i="18"/>
  <c r="AZ186" i="18"/>
  <c r="AZ55" i="18" s="1"/>
  <c r="BA73" i="20"/>
  <c r="AZ42" i="20"/>
  <c r="AZ188" i="20"/>
  <c r="AZ57" i="20" s="1"/>
  <c r="BA76" i="15"/>
  <c r="AZ45" i="15"/>
  <c r="AZ191" i="15"/>
  <c r="AZ60" i="15" s="1"/>
  <c r="BA65" i="19"/>
  <c r="AZ129" i="19"/>
  <c r="AZ34" i="19" s="1"/>
  <c r="AZ180" i="19"/>
  <c r="AZ49" i="19" s="1"/>
  <c r="BA76" i="21"/>
  <c r="AZ45" i="21"/>
  <c r="AZ191" i="21"/>
  <c r="AZ60" i="21" s="1"/>
  <c r="BA128" i="13"/>
  <c r="BA33" i="13" s="1"/>
  <c r="AZ187" i="5"/>
  <c r="AZ136" i="5"/>
  <c r="BA63" i="11"/>
  <c r="AZ32" i="11"/>
  <c r="AZ178" i="11"/>
  <c r="AZ47" i="11" s="1"/>
  <c r="BA66" i="2"/>
  <c r="AZ35" i="2"/>
  <c r="AZ181" i="2"/>
  <c r="AZ50" i="2" s="1"/>
  <c r="BA69" i="9"/>
  <c r="AZ133" i="9"/>
  <c r="AZ38" i="9" s="1"/>
  <c r="AZ184" i="9"/>
  <c r="AZ53" i="9" s="1"/>
  <c r="BA66" i="20"/>
  <c r="AZ35" i="20"/>
  <c r="AZ181" i="20"/>
  <c r="AZ50" i="20" s="1"/>
  <c r="BA71" i="10"/>
  <c r="AZ40" i="10"/>
  <c r="AZ186" i="10"/>
  <c r="AZ55" i="10" s="1"/>
  <c r="BA69" i="20"/>
  <c r="AZ38" i="20"/>
  <c r="AZ184" i="20"/>
  <c r="AZ53" i="20" s="1"/>
  <c r="BA71" i="4"/>
  <c r="AZ40" i="4"/>
  <c r="AZ186" i="4"/>
  <c r="AZ55" i="4" s="1"/>
  <c r="BA70" i="4"/>
  <c r="AZ39" i="4"/>
  <c r="AZ185" i="4"/>
  <c r="AZ54" i="4" s="1"/>
  <c r="BA54" i="13"/>
  <c r="BA37" i="13"/>
  <c r="BA180" i="5"/>
  <c r="BA49" i="5" s="1"/>
  <c r="BA129" i="5"/>
  <c r="BA34" i="5" s="1"/>
  <c r="BA179" i="5"/>
  <c r="BA48" i="5" s="1"/>
  <c r="BA128" i="5"/>
  <c r="AY132" i="16"/>
  <c r="AY37" i="16" s="1"/>
  <c r="AY183" i="16"/>
  <c r="BA68" i="7"/>
  <c r="AZ37" i="7"/>
  <c r="AZ183" i="7"/>
  <c r="AZ52" i="7" s="1"/>
  <c r="BA70" i="11"/>
  <c r="AZ39" i="11"/>
  <c r="AZ185" i="11"/>
  <c r="AZ54" i="11" s="1"/>
  <c r="BA75" i="23"/>
  <c r="AZ44" i="23"/>
  <c r="AZ190" i="23"/>
  <c r="AZ59" i="23" s="1"/>
  <c r="BA70" i="19"/>
  <c r="AZ134" i="19"/>
  <c r="AZ39" i="19" s="1"/>
  <c r="AZ185" i="19"/>
  <c r="AZ54" i="19" s="1"/>
  <c r="BA67" i="17"/>
  <c r="AZ131" i="17"/>
  <c r="AZ36" i="17" s="1"/>
  <c r="AZ182" i="17"/>
  <c r="AZ51" i="17" s="1"/>
  <c r="BA74" i="19"/>
  <c r="AZ138" i="19"/>
  <c r="AZ43" i="19" s="1"/>
  <c r="AZ189" i="19"/>
  <c r="AZ58" i="19" s="1"/>
  <c r="BA74" i="7"/>
  <c r="AZ43" i="7"/>
  <c r="AZ189" i="7"/>
  <c r="AZ58" i="7" s="1"/>
  <c r="BA66" i="23"/>
  <c r="AZ35" i="23"/>
  <c r="AZ181" i="23"/>
  <c r="AZ50" i="23" s="1"/>
  <c r="BA74" i="23"/>
  <c r="AZ43" i="23"/>
  <c r="AZ189" i="23"/>
  <c r="AZ58" i="23" s="1"/>
  <c r="BA72" i="12"/>
  <c r="AZ41" i="12"/>
  <c r="AZ187" i="12"/>
  <c r="AZ56" i="12" s="1"/>
  <c r="BA68" i="8"/>
  <c r="BA70" i="21"/>
  <c r="AZ39" i="21"/>
  <c r="AZ185" i="21"/>
  <c r="AZ54" i="21" s="1"/>
  <c r="BA74" i="18"/>
  <c r="AZ43" i="18"/>
  <c r="AZ189" i="18"/>
  <c r="AZ58" i="18" s="1"/>
  <c r="BA65" i="9"/>
  <c r="AZ129" i="9"/>
  <c r="AZ34" i="9" s="1"/>
  <c r="AZ180" i="9"/>
  <c r="AZ49" i="9" s="1"/>
  <c r="BA74" i="4"/>
  <c r="AZ43" i="4"/>
  <c r="AZ189" i="4"/>
  <c r="AZ58" i="4" s="1"/>
  <c r="BA68" i="18"/>
  <c r="AZ37" i="18"/>
  <c r="AZ183" i="18"/>
  <c r="AZ52" i="18" s="1"/>
  <c r="BA71" i="12"/>
  <c r="AZ40" i="12"/>
  <c r="AZ186" i="12"/>
  <c r="AZ55" i="12" s="1"/>
  <c r="BA76" i="11"/>
  <c r="AZ45" i="11"/>
  <c r="AZ191" i="11"/>
  <c r="AZ60" i="11" s="1"/>
  <c r="BA73" i="18"/>
  <c r="AZ42" i="18"/>
  <c r="AZ188" i="18"/>
  <c r="AZ57" i="18" s="1"/>
  <c r="BA75" i="12"/>
  <c r="AZ44" i="12"/>
  <c r="AZ190" i="12"/>
  <c r="AZ59" i="12" s="1"/>
  <c r="BA73" i="19"/>
  <c r="AZ137" i="19"/>
  <c r="AZ42" i="19" s="1"/>
  <c r="AZ188" i="19"/>
  <c r="AZ57" i="19" s="1"/>
  <c r="BA69" i="7"/>
  <c r="AZ38" i="7"/>
  <c r="AZ184" i="7"/>
  <c r="AZ53" i="7" s="1"/>
  <c r="BA73" i="11"/>
  <c r="AZ42" i="11"/>
  <c r="AZ188" i="11"/>
  <c r="AZ57" i="11" s="1"/>
  <c r="BA65" i="10"/>
  <c r="AZ34" i="10"/>
  <c r="AZ180" i="10"/>
  <c r="AZ49" i="10" s="1"/>
  <c r="BA64" i="8"/>
  <c r="BA70" i="9"/>
  <c r="AZ134" i="9"/>
  <c r="AZ39" i="9" s="1"/>
  <c r="AZ185" i="9"/>
  <c r="AZ54" i="9" s="1"/>
  <c r="BA64" i="23"/>
  <c r="AZ33" i="23"/>
  <c r="AZ179" i="23"/>
  <c r="AZ48" i="23" s="1"/>
  <c r="AK47" i="13"/>
  <c r="AH134" i="5"/>
  <c r="AI119" i="5"/>
  <c r="AH170" i="5"/>
  <c r="AG185" i="5"/>
  <c r="AG54" i="5" s="1"/>
  <c r="AM167" i="6"/>
  <c r="AL182" i="6"/>
  <c r="AL51" i="6" s="1"/>
  <c r="AM178" i="6"/>
  <c r="AM47" i="6" s="1"/>
  <c r="AN163" i="6"/>
  <c r="AM181" i="6"/>
  <c r="AM50" i="6" s="1"/>
  <c r="AN166" i="6"/>
  <c r="AF189" i="6"/>
  <c r="AF58" i="6" s="1"/>
  <c r="AF190" i="6"/>
  <c r="AF59" i="6" s="1"/>
  <c r="AF134" i="6"/>
  <c r="AF39" i="6" s="1"/>
  <c r="AF138" i="6"/>
  <c r="AF43" i="6" s="1"/>
  <c r="AF191" i="6"/>
  <c r="AF60" i="6" s="1"/>
  <c r="AF137" i="6"/>
  <c r="AF42" i="6" s="1"/>
  <c r="AF185" i="6"/>
  <c r="AF54" i="6" s="1"/>
  <c r="AF186" i="6"/>
  <c r="AF55" i="6" s="1"/>
  <c r="AF136" i="6"/>
  <c r="AF41" i="6" s="1"/>
  <c r="AF187" i="6"/>
  <c r="AF56" i="6" s="1"/>
  <c r="AF188" i="6"/>
  <c r="AF57" i="6" s="1"/>
  <c r="AF135" i="6"/>
  <c r="AF40" i="6" s="1"/>
  <c r="AF140" i="6"/>
  <c r="AF45" i="6" s="1"/>
  <c r="AF139" i="6"/>
  <c r="AF44" i="6" s="1"/>
  <c r="AG27" i="6"/>
  <c r="AO190" i="16"/>
  <c r="AO59" i="16" s="1"/>
  <c r="AO189" i="16"/>
  <c r="AO58" i="16" s="1"/>
  <c r="AS172" i="16"/>
  <c r="AR187" i="16"/>
  <c r="AR56" i="16" s="1"/>
  <c r="AJ163" i="16"/>
  <c r="AI178" i="16"/>
  <c r="AI47" i="16" s="1"/>
  <c r="AK170" i="16"/>
  <c r="AJ185" i="16"/>
  <c r="AJ54" i="16" s="1"/>
  <c r="AR165" i="16"/>
  <c r="AQ180" i="16"/>
  <c r="AQ49" i="16" s="1"/>
  <c r="AV167" i="16"/>
  <c r="AU182" i="16"/>
  <c r="AU51" i="16" s="1"/>
  <c r="AQ173" i="16"/>
  <c r="AP188" i="16"/>
  <c r="AP57" i="16" s="1"/>
  <c r="AQ171" i="13"/>
  <c r="AP55" i="13"/>
  <c r="AP57" i="13"/>
  <c r="AQ173" i="13"/>
  <c r="AN171" i="5"/>
  <c r="AM186" i="5"/>
  <c r="AM55" i="5" s="1"/>
  <c r="AK175" i="5"/>
  <c r="AJ190" i="5"/>
  <c r="AJ59" i="5" s="1"/>
  <c r="AI188" i="5"/>
  <c r="AI57" i="5" s="1"/>
  <c r="AZ40" i="5"/>
  <c r="AF39" i="5"/>
  <c r="AZ41" i="13"/>
  <c r="AZ40" i="13"/>
  <c r="AZ43" i="13"/>
  <c r="BA35" i="13"/>
  <c r="AZ42" i="13"/>
  <c r="BA51" i="13"/>
  <c r="BA76" i="5"/>
  <c r="AZ60" i="5"/>
  <c r="AZ45" i="5"/>
  <c r="AN187" i="22"/>
  <c r="AN56" i="22" s="1"/>
  <c r="AN186" i="22"/>
  <c r="AN55" i="22" s="1"/>
  <c r="BA134" i="22"/>
  <c r="BA39" i="22" s="1"/>
  <c r="BA185" i="22"/>
  <c r="BA54" i="22" s="1"/>
  <c r="Y39" i="13"/>
  <c r="Z32" i="13"/>
  <c r="BA64" i="22"/>
  <c r="BA179" i="22" s="1"/>
  <c r="AZ128" i="22"/>
  <c r="AZ33" i="22" s="1"/>
  <c r="AZ48" i="22"/>
  <c r="BA75" i="22"/>
  <c r="BA190" i="22" s="1"/>
  <c r="AZ139" i="22"/>
  <c r="AZ44" i="22" s="1"/>
  <c r="AZ59" i="22"/>
  <c r="AZ65" i="16"/>
  <c r="AZ129" i="16" s="1"/>
  <c r="AY34" i="16"/>
  <c r="BA72" i="22"/>
  <c r="AZ136" i="22"/>
  <c r="AZ41" i="22" s="1"/>
  <c r="AZ69" i="16"/>
  <c r="AY38" i="16"/>
  <c r="AY53" i="16"/>
  <c r="AZ67" i="16"/>
  <c r="AZ131" i="16" s="1"/>
  <c r="AY36" i="16"/>
  <c r="AZ63" i="16"/>
  <c r="AZ127" i="16" s="1"/>
  <c r="AY32" i="16"/>
  <c r="AZ68" i="16"/>
  <c r="AY52" i="16"/>
  <c r="BA65" i="22"/>
  <c r="BA180" i="22" s="1"/>
  <c r="AZ129" i="22"/>
  <c r="AZ34" i="22" s="1"/>
  <c r="AZ49" i="22"/>
  <c r="BA76" i="22"/>
  <c r="BA191" i="22" s="1"/>
  <c r="AZ140" i="22"/>
  <c r="AZ45" i="22" s="1"/>
  <c r="AZ60" i="22"/>
  <c r="BA71" i="22"/>
  <c r="AZ135" i="22"/>
  <c r="AZ40" i="22" s="1"/>
  <c r="AZ64" i="16"/>
  <c r="AY33" i="16"/>
  <c r="AY48" i="16"/>
  <c r="BA69" i="22"/>
  <c r="BA184" i="22" s="1"/>
  <c r="AZ133" i="22"/>
  <c r="AZ38" i="22" s="1"/>
  <c r="AZ53" i="22"/>
  <c r="BA73" i="22"/>
  <c r="BA188" i="22" s="1"/>
  <c r="AZ137" i="22"/>
  <c r="AZ42" i="22" s="1"/>
  <c r="AZ57" i="22"/>
  <c r="AZ66" i="16"/>
  <c r="AY35" i="16"/>
  <c r="AY50" i="16"/>
  <c r="BA66" i="22"/>
  <c r="BA181" i="22" s="1"/>
  <c r="AZ130" i="22"/>
  <c r="AZ35" i="22" s="1"/>
  <c r="AZ50" i="22"/>
  <c r="BA68" i="22"/>
  <c r="BA183" i="22" s="1"/>
  <c r="AZ132" i="22"/>
  <c r="AZ37" i="22" s="1"/>
  <c r="AZ52" i="22"/>
  <c r="BA74" i="22"/>
  <c r="BA189" i="22" s="1"/>
  <c r="AZ138" i="22"/>
  <c r="AZ43" i="22" s="1"/>
  <c r="AZ58" i="22"/>
  <c r="BA67" i="22"/>
  <c r="BA182" i="22" s="1"/>
  <c r="AZ131" i="22"/>
  <c r="AZ36" i="22" s="1"/>
  <c r="AZ51" i="22"/>
  <c r="BA63" i="22"/>
  <c r="BA178" i="22" s="1"/>
  <c r="AZ127" i="22"/>
  <c r="AZ32" i="22" s="1"/>
  <c r="AZ47" i="22"/>
  <c r="BA73" i="13"/>
  <c r="BA72" i="13"/>
  <c r="BA71" i="13"/>
  <c r="BA75" i="13"/>
  <c r="BA74" i="13"/>
  <c r="BB65" i="5"/>
  <c r="BB64" i="5"/>
  <c r="BA33" i="5"/>
  <c r="BA71" i="5"/>
  <c r="BA135" i="5" s="1"/>
  <c r="BB66" i="5"/>
  <c r="BA35" i="5"/>
  <c r="BB70" i="5"/>
  <c r="BB67" i="5"/>
  <c r="BA36" i="5"/>
  <c r="BB63" i="5"/>
  <c r="BA75" i="5"/>
  <c r="BA139" i="5" s="1"/>
  <c r="AZ44" i="5"/>
  <c r="BA74" i="5"/>
  <c r="AZ58" i="5"/>
  <c r="AZ43" i="5"/>
  <c r="AZ56" i="5"/>
  <c r="BA72" i="5"/>
  <c r="AZ41" i="5"/>
  <c r="BA53" i="5"/>
  <c r="BB69" i="5"/>
  <c r="BA73" i="5"/>
  <c r="BA137" i="5" s="1"/>
  <c r="AZ42" i="5"/>
  <c r="BA52" i="5"/>
  <c r="BB68" i="5"/>
  <c r="BA37" i="5"/>
  <c r="BB70" i="13"/>
  <c r="BB67" i="13"/>
  <c r="BA36" i="13"/>
  <c r="BA76" i="13"/>
  <c r="AZ45" i="13"/>
  <c r="AZ60" i="13"/>
  <c r="BB69" i="13"/>
  <c r="BB68" i="13"/>
  <c r="BA52" i="13"/>
  <c r="BB64" i="13"/>
  <c r="BA48" i="13"/>
  <c r="BB66" i="13"/>
  <c r="BB65" i="13"/>
  <c r="BA34" i="13"/>
  <c r="BA49" i="13"/>
  <c r="BB63" i="13"/>
  <c r="BB127" i="13" s="1"/>
  <c r="AZ74" i="16"/>
  <c r="AZ138" i="16" s="1"/>
  <c r="AY43" i="16"/>
  <c r="AZ75" i="16"/>
  <c r="AZ139" i="16" s="1"/>
  <c r="AY44" i="16"/>
  <c r="AZ76" i="16"/>
  <c r="AY45" i="16"/>
  <c r="AY60" i="16"/>
  <c r="AZ73" i="16"/>
  <c r="AZ137" i="16" s="1"/>
  <c r="AY42" i="16"/>
  <c r="AZ72" i="16"/>
  <c r="AZ136" i="16" s="1"/>
  <c r="AY41" i="16"/>
  <c r="AZ70" i="16"/>
  <c r="AZ134" i="16" s="1"/>
  <c r="AY39" i="16"/>
  <c r="BB70" i="22"/>
  <c r="BB23" i="6"/>
  <c r="AJ133" i="2" l="1"/>
  <c r="AJ38" i="2" s="1"/>
  <c r="AK69" i="2"/>
  <c r="AJ184" i="2"/>
  <c r="AJ53" i="2" s="1"/>
  <c r="Z112" i="5"/>
  <c r="Y127" i="5"/>
  <c r="Y32" i="5" s="1"/>
  <c r="Y163" i="5"/>
  <c r="X178" i="5"/>
  <c r="X47" i="5" s="1"/>
  <c r="AS140" i="12"/>
  <c r="AS45" i="12" s="1"/>
  <c r="AD34" i="2"/>
  <c r="AD109" i="2"/>
  <c r="AC36" i="2"/>
  <c r="AT171" i="8"/>
  <c r="AS186" i="8"/>
  <c r="AS55" i="8" s="1"/>
  <c r="AL183" i="8"/>
  <c r="AL52" i="8" s="1"/>
  <c r="AL180" i="8"/>
  <c r="AL49" i="8" s="1"/>
  <c r="AL182" i="8"/>
  <c r="AL51" i="8" s="1"/>
  <c r="AL179" i="8"/>
  <c r="AL48" i="8" s="1"/>
  <c r="AL184" i="8"/>
  <c r="AL53" i="8" s="1"/>
  <c r="AL178" i="8"/>
  <c r="AL47" i="8" s="1"/>
  <c r="AL181" i="8"/>
  <c r="AL50" i="8" s="1"/>
  <c r="AM131" i="7"/>
  <c r="AM36" i="7" s="1"/>
  <c r="AM132" i="7"/>
  <c r="AM37" i="7" s="1"/>
  <c r="AM129" i="7"/>
  <c r="AM34" i="7" s="1"/>
  <c r="AM128" i="7"/>
  <c r="AM33" i="7" s="1"/>
  <c r="AM127" i="7"/>
  <c r="AM32" i="7" s="1"/>
  <c r="AM130" i="7"/>
  <c r="AM35" i="7" s="1"/>
  <c r="AM133" i="7"/>
  <c r="AM38" i="7" s="1"/>
  <c r="AM179" i="7"/>
  <c r="AM48" i="7" s="1"/>
  <c r="AM178" i="7"/>
  <c r="AM47" i="7" s="1"/>
  <c r="AM184" i="7"/>
  <c r="AM53" i="7" s="1"/>
  <c r="AM183" i="7"/>
  <c r="AM52" i="7" s="1"/>
  <c r="AM182" i="7"/>
  <c r="AM51" i="7" s="1"/>
  <c r="AM180" i="7"/>
  <c r="AM49" i="7" s="1"/>
  <c r="AM181" i="7"/>
  <c r="AM50" i="7" s="1"/>
  <c r="AL131" i="8"/>
  <c r="AL36" i="8" s="1"/>
  <c r="AL132" i="8"/>
  <c r="AL37" i="8" s="1"/>
  <c r="AL128" i="8"/>
  <c r="AL33" i="8" s="1"/>
  <c r="AL133" i="8"/>
  <c r="AL38" i="8" s="1"/>
  <c r="AL130" i="8"/>
  <c r="AL35" i="8" s="1"/>
  <c r="AL127" i="8"/>
  <c r="AL32" i="8" s="1"/>
  <c r="AL129" i="8"/>
  <c r="AL34" i="8" s="1"/>
  <c r="AV183" i="4"/>
  <c r="AV52" i="4" s="1"/>
  <c r="AV184" i="4"/>
  <c r="AV53" i="4" s="1"/>
  <c r="AV180" i="4"/>
  <c r="AV49" i="4" s="1"/>
  <c r="AV179" i="4"/>
  <c r="AV48" i="4" s="1"/>
  <c r="AV178" i="4"/>
  <c r="AV47" i="4" s="1"/>
  <c r="AV182" i="4"/>
  <c r="AV51" i="4" s="1"/>
  <c r="AV181" i="4"/>
  <c r="AV50" i="4" s="1"/>
  <c r="AX25" i="4"/>
  <c r="AW24" i="4"/>
  <c r="BB70" i="21"/>
  <c r="BA39" i="21"/>
  <c r="BA185" i="21"/>
  <c r="BA54" i="21" s="1"/>
  <c r="BB76" i="15"/>
  <c r="BA45" i="15"/>
  <c r="BA191" i="15"/>
  <c r="BA60" i="15" s="1"/>
  <c r="BB67" i="21"/>
  <c r="BA36" i="21"/>
  <c r="BA182" i="21"/>
  <c r="BA51" i="21" s="1"/>
  <c r="BB68" i="15"/>
  <c r="BA37" i="15"/>
  <c r="BA183" i="15"/>
  <c r="BA52" i="15" s="1"/>
  <c r="BB184" i="5"/>
  <c r="BB133" i="5"/>
  <c r="BA191" i="5"/>
  <c r="BA140" i="5"/>
  <c r="BB64" i="8"/>
  <c r="BB71" i="12"/>
  <c r="BA40" i="12"/>
  <c r="BA186" i="12"/>
  <c r="BA55" i="12" s="1"/>
  <c r="BB74" i="23"/>
  <c r="BA43" i="23"/>
  <c r="BA189" i="23"/>
  <c r="BA58" i="23" s="1"/>
  <c r="BB68" i="7"/>
  <c r="BA37" i="7"/>
  <c r="BA183" i="7"/>
  <c r="BA52" i="7" s="1"/>
  <c r="BB71" i="4"/>
  <c r="BA40" i="4"/>
  <c r="BA186" i="4"/>
  <c r="BA55" i="4" s="1"/>
  <c r="BB66" i="4"/>
  <c r="BA35" i="4"/>
  <c r="BB76" i="10"/>
  <c r="BA45" i="10"/>
  <c r="BA191" i="10"/>
  <c r="BA60" i="10" s="1"/>
  <c r="BB74" i="8"/>
  <c r="BA43" i="8"/>
  <c r="BA58" i="8"/>
  <c r="BB65" i="21"/>
  <c r="BA34" i="21"/>
  <c r="BA180" i="21"/>
  <c r="BA49" i="21" s="1"/>
  <c r="BB67" i="7"/>
  <c r="BA36" i="7"/>
  <c r="BA182" i="7"/>
  <c r="BA51" i="7" s="1"/>
  <c r="BB72" i="17"/>
  <c r="BA41" i="17"/>
  <c r="BA187" i="17"/>
  <c r="BA56" i="17" s="1"/>
  <c r="BB73" i="17"/>
  <c r="BA42" i="17"/>
  <c r="BA188" i="17"/>
  <c r="BA57" i="17" s="1"/>
  <c r="BB74" i="15"/>
  <c r="BA43" i="15"/>
  <c r="BA189" i="15"/>
  <c r="BA58" i="15" s="1"/>
  <c r="BB74" i="14"/>
  <c r="BA43" i="14"/>
  <c r="BA189" i="14"/>
  <c r="BA58" i="14" s="1"/>
  <c r="BB68" i="10"/>
  <c r="BA37" i="10"/>
  <c r="BA183" i="10"/>
  <c r="BA52" i="10" s="1"/>
  <c r="BB76" i="20"/>
  <c r="BA45" i="20"/>
  <c r="BA191" i="20"/>
  <c r="BA60" i="20" s="1"/>
  <c r="BB69" i="15"/>
  <c r="BA38" i="15"/>
  <c r="BA184" i="15"/>
  <c r="BA53" i="15" s="1"/>
  <c r="BB64" i="2"/>
  <c r="BA33" i="2"/>
  <c r="BA179" i="2"/>
  <c r="BA48" i="2" s="1"/>
  <c r="BG112" i="6"/>
  <c r="BF127" i="6"/>
  <c r="BF32" i="6" s="1"/>
  <c r="BB71" i="21"/>
  <c r="BB135" i="21" s="1"/>
  <c r="BA40" i="21"/>
  <c r="BA186" i="21"/>
  <c r="BA55" i="21" s="1"/>
  <c r="BB64" i="11"/>
  <c r="BA33" i="11"/>
  <c r="BA179" i="11"/>
  <c r="BA48" i="11" s="1"/>
  <c r="BB64" i="19"/>
  <c r="BA128" i="19"/>
  <c r="BA33" i="19" s="1"/>
  <c r="BA179" i="19"/>
  <c r="BA48" i="19" s="1"/>
  <c r="BB64" i="18"/>
  <c r="BA33" i="18"/>
  <c r="BA179" i="18"/>
  <c r="BA48" i="18" s="1"/>
  <c r="BB65" i="4"/>
  <c r="BA34" i="4"/>
  <c r="BB65" i="17"/>
  <c r="BA129" i="17"/>
  <c r="BA34" i="17" s="1"/>
  <c r="BA180" i="17"/>
  <c r="BA49" i="17" s="1"/>
  <c r="BB68" i="23"/>
  <c r="BA37" i="23"/>
  <c r="BA183" i="23"/>
  <c r="BA52" i="23" s="1"/>
  <c r="BB66" i="10"/>
  <c r="BA35" i="10"/>
  <c r="BA181" i="10"/>
  <c r="BA50" i="10" s="1"/>
  <c r="BB75" i="21"/>
  <c r="BB139" i="21" s="1"/>
  <c r="BA44" i="21"/>
  <c r="BA190" i="21"/>
  <c r="BA59" i="21" s="1"/>
  <c r="BB70" i="2"/>
  <c r="BB134" i="2" s="1"/>
  <c r="BA39" i="2"/>
  <c r="BA185" i="2"/>
  <c r="BA54" i="2" s="1"/>
  <c r="BB72" i="7"/>
  <c r="BA41" i="7"/>
  <c r="BA187" i="7"/>
  <c r="BA56" i="7" s="1"/>
  <c r="BA38" i="4"/>
  <c r="BB66" i="2"/>
  <c r="BA35" i="2"/>
  <c r="BA181" i="2"/>
  <c r="BA50" i="2" s="1"/>
  <c r="BB63" i="7"/>
  <c r="BA32" i="7"/>
  <c r="BA178" i="7"/>
  <c r="BA47" i="7" s="1"/>
  <c r="BB63" i="10"/>
  <c r="BA32" i="10"/>
  <c r="BA178" i="10"/>
  <c r="BA47" i="10" s="1"/>
  <c r="BB65" i="15"/>
  <c r="BA34" i="15"/>
  <c r="BA180" i="15"/>
  <c r="BA49" i="15" s="1"/>
  <c r="BB69" i="7"/>
  <c r="BA38" i="7"/>
  <c r="BA184" i="7"/>
  <c r="BA53" i="7" s="1"/>
  <c r="BB65" i="9"/>
  <c r="BA129" i="9"/>
  <c r="BA34" i="9" s="1"/>
  <c r="BA180" i="9"/>
  <c r="BA49" i="9" s="1"/>
  <c r="BB74" i="19"/>
  <c r="BA138" i="19"/>
  <c r="BA43" i="19" s="1"/>
  <c r="BA189" i="19"/>
  <c r="BA58" i="19" s="1"/>
  <c r="BB66" i="20"/>
  <c r="BA35" i="20"/>
  <c r="BA181" i="20"/>
  <c r="BA50" i="20" s="1"/>
  <c r="BB76" i="21"/>
  <c r="BA45" i="21"/>
  <c r="BA191" i="21"/>
  <c r="BA60" i="21" s="1"/>
  <c r="BB64" i="4"/>
  <c r="BA33" i="4"/>
  <c r="BB75" i="10"/>
  <c r="BA44" i="10"/>
  <c r="BA190" i="10"/>
  <c r="BA59" i="10" s="1"/>
  <c r="BB71" i="8"/>
  <c r="BA40" i="8"/>
  <c r="BB74" i="21"/>
  <c r="BA43" i="21"/>
  <c r="BA189" i="21"/>
  <c r="BA58" i="21" s="1"/>
  <c r="BB180" i="2"/>
  <c r="BA49" i="2"/>
  <c r="BB72" i="18"/>
  <c r="BA41" i="18"/>
  <c r="BA187" i="18"/>
  <c r="BA56" i="18" s="1"/>
  <c r="BB75" i="4"/>
  <c r="BA44" i="4"/>
  <c r="BA190" i="4"/>
  <c r="BA59" i="4" s="1"/>
  <c r="BB66" i="14"/>
  <c r="BA35" i="14"/>
  <c r="BA181" i="14"/>
  <c r="BA50" i="14" s="1"/>
  <c r="BB63" i="23"/>
  <c r="BA32" i="23"/>
  <c r="BA178" i="23"/>
  <c r="BA47" i="23" s="1"/>
  <c r="BB64" i="15"/>
  <c r="BA33" i="15"/>
  <c r="BA179" i="15"/>
  <c r="BA48" i="15" s="1"/>
  <c r="BB70" i="12"/>
  <c r="BA39" i="12"/>
  <c r="BA185" i="12"/>
  <c r="BA54" i="12" s="1"/>
  <c r="BA32" i="4"/>
  <c r="BB68" i="4"/>
  <c r="BA37" i="4"/>
  <c r="BB75" i="9"/>
  <c r="BA139" i="9"/>
  <c r="BA44" i="9" s="1"/>
  <c r="BA190" i="9"/>
  <c r="BA59" i="9" s="1"/>
  <c r="BB64" i="21"/>
  <c r="BA33" i="21"/>
  <c r="BA179" i="21"/>
  <c r="BA48" i="21" s="1"/>
  <c r="BB65" i="20"/>
  <c r="BA34" i="20"/>
  <c r="BA180" i="20"/>
  <c r="BA49" i="20" s="1"/>
  <c r="BB75" i="18"/>
  <c r="BA44" i="18"/>
  <c r="BA190" i="18"/>
  <c r="BA59" i="18" s="1"/>
  <c r="BB73" i="23"/>
  <c r="BA42" i="23"/>
  <c r="BA188" i="23"/>
  <c r="BA57" i="23" s="1"/>
  <c r="BB72" i="23"/>
  <c r="BA41" i="23"/>
  <c r="BA187" i="23"/>
  <c r="BA56" i="23" s="1"/>
  <c r="BB70" i="14"/>
  <c r="BA39" i="14"/>
  <c r="BA185" i="14"/>
  <c r="BA54" i="14" s="1"/>
  <c r="BB67" i="12"/>
  <c r="BA36" i="12"/>
  <c r="BA182" i="12"/>
  <c r="BA51" i="12" s="1"/>
  <c r="BB66" i="11"/>
  <c r="BA35" i="11"/>
  <c r="BA181" i="11"/>
  <c r="BA50" i="11" s="1"/>
  <c r="BB74" i="12"/>
  <c r="BA43" i="12"/>
  <c r="BA189" i="12"/>
  <c r="BA58" i="12" s="1"/>
  <c r="BB72" i="20"/>
  <c r="BA41" i="20"/>
  <c r="BA187" i="20"/>
  <c r="BA56" i="20" s="1"/>
  <c r="BB65" i="12"/>
  <c r="BA34" i="12"/>
  <c r="BA180" i="12"/>
  <c r="BA49" i="12" s="1"/>
  <c r="BB66" i="12"/>
  <c r="BA35" i="12"/>
  <c r="BA181" i="12"/>
  <c r="BA50" i="12" s="1"/>
  <c r="BB54" i="13"/>
  <c r="BB130" i="13"/>
  <c r="BB53" i="13"/>
  <c r="BB181" i="5"/>
  <c r="BB50" i="5" s="1"/>
  <c r="BB130" i="5"/>
  <c r="BA58" i="13"/>
  <c r="AZ130" i="16"/>
  <c r="AZ181" i="16"/>
  <c r="BB64" i="23"/>
  <c r="BA33" i="23"/>
  <c r="BA179" i="23"/>
  <c r="BA48" i="23" s="1"/>
  <c r="BB73" i="18"/>
  <c r="BA42" i="18"/>
  <c r="BA188" i="18"/>
  <c r="BA57" i="18" s="1"/>
  <c r="BB68" i="8"/>
  <c r="BB75" i="23"/>
  <c r="BA44" i="23"/>
  <c r="BA190" i="23"/>
  <c r="BA59" i="23" s="1"/>
  <c r="BB63" i="11"/>
  <c r="BA32" i="11"/>
  <c r="BA178" i="11"/>
  <c r="BA47" i="11" s="1"/>
  <c r="BB73" i="20"/>
  <c r="BA42" i="20"/>
  <c r="BA188" i="20"/>
  <c r="BA57" i="20" s="1"/>
  <c r="BB71" i="9"/>
  <c r="BA135" i="9"/>
  <c r="BA40" i="9" s="1"/>
  <c r="BA186" i="9"/>
  <c r="BA55" i="9" s="1"/>
  <c r="BB67" i="14"/>
  <c r="BA36" i="14"/>
  <c r="BA182" i="14"/>
  <c r="BA51" i="14" s="1"/>
  <c r="BB67" i="18"/>
  <c r="BA36" i="18"/>
  <c r="BA182" i="18"/>
  <c r="BA51" i="18" s="1"/>
  <c r="BB74" i="20"/>
  <c r="BA43" i="20"/>
  <c r="BA189" i="20"/>
  <c r="BA58" i="20" s="1"/>
  <c r="BB70" i="7"/>
  <c r="BA39" i="7"/>
  <c r="BA185" i="7"/>
  <c r="BA54" i="7" s="1"/>
  <c r="BB65" i="23"/>
  <c r="BA34" i="23"/>
  <c r="BA180" i="23"/>
  <c r="BA49" i="23" s="1"/>
  <c r="BB67" i="9"/>
  <c r="BA131" i="9"/>
  <c r="BA36" i="9" s="1"/>
  <c r="BA182" i="9"/>
  <c r="BA51" i="9" s="1"/>
  <c r="BB67" i="8"/>
  <c r="BB71" i="23"/>
  <c r="BA40" i="23"/>
  <c r="BA186" i="23"/>
  <c r="BA55" i="23" s="1"/>
  <c r="BB73" i="12"/>
  <c r="BA42" i="12"/>
  <c r="BA188" i="12"/>
  <c r="BA57" i="12" s="1"/>
  <c r="BB64" i="14"/>
  <c r="BA33" i="14"/>
  <c r="BA179" i="14"/>
  <c r="BA48" i="14" s="1"/>
  <c r="BB76" i="14"/>
  <c r="BA45" i="14"/>
  <c r="BA191" i="14"/>
  <c r="BA60" i="14" s="1"/>
  <c r="BB75" i="20"/>
  <c r="BA44" i="20"/>
  <c r="BA190" i="20"/>
  <c r="BA59" i="20" s="1"/>
  <c r="BB69" i="10"/>
  <c r="BA38" i="10"/>
  <c r="BA184" i="10"/>
  <c r="BA53" i="10" s="1"/>
  <c r="BB75" i="17"/>
  <c r="BB139" i="17" s="1"/>
  <c r="BA44" i="17"/>
  <c r="BA190" i="17"/>
  <c r="BA59" i="17" s="1"/>
  <c r="BB71" i="19"/>
  <c r="BA135" i="19"/>
  <c r="BA40" i="19" s="1"/>
  <c r="BA186" i="19"/>
  <c r="BA55" i="19" s="1"/>
  <c r="BB68" i="2"/>
  <c r="BA37" i="2"/>
  <c r="BA183" i="2"/>
  <c r="BA52" i="2" s="1"/>
  <c r="BB65" i="8"/>
  <c r="BB63" i="2"/>
  <c r="BA32" i="2"/>
  <c r="BA178" i="2"/>
  <c r="BA47" i="2" s="1"/>
  <c r="BB65" i="18"/>
  <c r="BA34" i="18"/>
  <c r="BA180" i="18"/>
  <c r="BA49" i="18" s="1"/>
  <c r="BB73" i="10"/>
  <c r="BA42" i="10"/>
  <c r="BA188" i="10"/>
  <c r="BA57" i="10" s="1"/>
  <c r="BB73" i="14"/>
  <c r="BA42" i="14"/>
  <c r="BA188" i="14"/>
  <c r="BA57" i="14" s="1"/>
  <c r="BB72" i="21"/>
  <c r="BB136" i="21" s="1"/>
  <c r="BA41" i="21"/>
  <c r="BA187" i="21"/>
  <c r="BA56" i="21" s="1"/>
  <c r="BB52" i="13"/>
  <c r="BB70" i="19"/>
  <c r="BA134" i="19"/>
  <c r="BA39" i="19" s="1"/>
  <c r="BA185" i="19"/>
  <c r="BA54" i="19" s="1"/>
  <c r="BB71" i="14"/>
  <c r="BA40" i="14"/>
  <c r="BA186" i="14"/>
  <c r="BA55" i="14" s="1"/>
  <c r="BB76" i="19"/>
  <c r="BA140" i="19"/>
  <c r="BA45" i="19" s="1"/>
  <c r="BA191" i="19"/>
  <c r="BA60" i="19" s="1"/>
  <c r="BB66" i="9"/>
  <c r="BA130" i="9"/>
  <c r="BA35" i="9" s="1"/>
  <c r="BA181" i="9"/>
  <c r="BA50" i="9" s="1"/>
  <c r="AZ128" i="16"/>
  <c r="AZ179" i="16"/>
  <c r="BB65" i="10"/>
  <c r="BA34" i="10"/>
  <c r="BA180" i="10"/>
  <c r="BA49" i="10" s="1"/>
  <c r="BB68" i="18"/>
  <c r="BA37" i="18"/>
  <c r="BA183" i="18"/>
  <c r="BA52" i="18" s="1"/>
  <c r="BB66" i="23"/>
  <c r="BA35" i="23"/>
  <c r="BA181" i="23"/>
  <c r="BA50" i="23" s="1"/>
  <c r="BB69" i="20"/>
  <c r="BA38" i="20"/>
  <c r="BA184" i="20"/>
  <c r="BA53" i="20" s="1"/>
  <c r="BB74" i="9"/>
  <c r="BA138" i="9"/>
  <c r="BA43" i="9" s="1"/>
  <c r="BA189" i="9"/>
  <c r="BA58" i="9" s="1"/>
  <c r="BB73" i="8"/>
  <c r="BA42" i="8"/>
  <c r="BA57" i="8"/>
  <c r="BB74" i="11"/>
  <c r="BA43" i="11"/>
  <c r="BA189" i="11"/>
  <c r="BA58" i="11" s="1"/>
  <c r="BB66" i="15"/>
  <c r="BA35" i="15"/>
  <c r="BA181" i="15"/>
  <c r="BA50" i="15" s="1"/>
  <c r="BB75" i="8"/>
  <c r="BA44" i="8"/>
  <c r="BA59" i="8"/>
  <c r="BB70" i="15"/>
  <c r="BA39" i="15"/>
  <c r="BA185" i="15"/>
  <c r="BA54" i="15" s="1"/>
  <c r="BB76" i="12"/>
  <c r="BA191" i="12"/>
  <c r="BA60" i="12" s="1"/>
  <c r="BB71" i="20"/>
  <c r="BA40" i="20"/>
  <c r="BA186" i="20"/>
  <c r="BA55" i="20" s="1"/>
  <c r="BB71" i="11"/>
  <c r="BA40" i="11"/>
  <c r="BA186" i="11"/>
  <c r="BA55" i="11" s="1"/>
  <c r="BB72" i="8"/>
  <c r="BA41" i="8"/>
  <c r="BA56" i="8"/>
  <c r="BB72" i="10"/>
  <c r="BA41" i="10"/>
  <c r="BA187" i="10"/>
  <c r="BA56" i="10" s="1"/>
  <c r="BB69" i="14"/>
  <c r="BA38" i="14"/>
  <c r="BA184" i="14"/>
  <c r="BA53" i="14" s="1"/>
  <c r="BB74" i="17"/>
  <c r="BA43" i="17"/>
  <c r="BA189" i="17"/>
  <c r="BA58" i="17" s="1"/>
  <c r="BB66" i="21"/>
  <c r="BA35" i="21"/>
  <c r="BA181" i="21"/>
  <c r="BA50" i="21" s="1"/>
  <c r="BB72" i="4"/>
  <c r="BA41" i="4"/>
  <c r="BA187" i="4"/>
  <c r="BA56" i="4" s="1"/>
  <c r="BB69" i="8"/>
  <c r="BB65" i="14"/>
  <c r="BA34" i="14"/>
  <c r="BA180" i="14"/>
  <c r="BA49" i="14" s="1"/>
  <c r="BB64" i="9"/>
  <c r="BA128" i="9"/>
  <c r="BA33" i="9" s="1"/>
  <c r="BA179" i="9"/>
  <c r="BA48" i="9" s="1"/>
  <c r="BB64" i="12"/>
  <c r="BA33" i="12"/>
  <c r="BA179" i="12"/>
  <c r="BA48" i="12" s="1"/>
  <c r="BB70" i="8"/>
  <c r="BA39" i="8"/>
  <c r="BA54" i="8"/>
  <c r="BB69" i="23"/>
  <c r="BA38" i="23"/>
  <c r="BA184" i="23"/>
  <c r="BA53" i="23" s="1"/>
  <c r="BB66" i="19"/>
  <c r="BA130" i="19"/>
  <c r="BA35" i="19" s="1"/>
  <c r="BA181" i="19"/>
  <c r="BA50" i="19" s="1"/>
  <c r="BB68" i="20"/>
  <c r="BA37" i="20"/>
  <c r="BA183" i="20"/>
  <c r="BA52" i="20" s="1"/>
  <c r="BA56" i="13"/>
  <c r="BB75" i="12"/>
  <c r="BA44" i="12"/>
  <c r="BA190" i="12"/>
  <c r="BA59" i="12" s="1"/>
  <c r="BB75" i="2"/>
  <c r="BB139" i="2" s="1"/>
  <c r="BA44" i="2"/>
  <c r="BA190" i="2"/>
  <c r="BA59" i="2" s="1"/>
  <c r="U71" i="16"/>
  <c r="T135" i="16"/>
  <c r="T40" i="16" s="1"/>
  <c r="T186" i="16"/>
  <c r="T55" i="16" s="1"/>
  <c r="BB72" i="15"/>
  <c r="BA41" i="15"/>
  <c r="BA187" i="15"/>
  <c r="BA56" i="15" s="1"/>
  <c r="BB73" i="19"/>
  <c r="BA137" i="19"/>
  <c r="BA42" i="19" s="1"/>
  <c r="BA188" i="19"/>
  <c r="BA57" i="19" s="1"/>
  <c r="BB74" i="18"/>
  <c r="BA43" i="18"/>
  <c r="BA189" i="18"/>
  <c r="BA58" i="18" s="1"/>
  <c r="BB67" i="17"/>
  <c r="BA131" i="17"/>
  <c r="BA36" i="17" s="1"/>
  <c r="BA182" i="17"/>
  <c r="BA51" i="17" s="1"/>
  <c r="BB69" i="9"/>
  <c r="BA133" i="9"/>
  <c r="BA38" i="9" s="1"/>
  <c r="BA184" i="9"/>
  <c r="BA53" i="9" s="1"/>
  <c r="BB65" i="19"/>
  <c r="BA129" i="19"/>
  <c r="BA34" i="19" s="1"/>
  <c r="BA180" i="19"/>
  <c r="BA49" i="19" s="1"/>
  <c r="BB73" i="7"/>
  <c r="BA42" i="7"/>
  <c r="BA188" i="7"/>
  <c r="BA57" i="7" s="1"/>
  <c r="BB66" i="17"/>
  <c r="BA130" i="17"/>
  <c r="BA35" i="17" s="1"/>
  <c r="BA181" i="17"/>
  <c r="BA50" i="17" s="1"/>
  <c r="BB63" i="20"/>
  <c r="BA32" i="20"/>
  <c r="BA178" i="20"/>
  <c r="BA47" i="20" s="1"/>
  <c r="BB69" i="18"/>
  <c r="BA38" i="18"/>
  <c r="BA184" i="18"/>
  <c r="BA53" i="18" s="1"/>
  <c r="BB69" i="21"/>
  <c r="BA38" i="21"/>
  <c r="BA184" i="21"/>
  <c r="BA53" i="21" s="1"/>
  <c r="BB75" i="19"/>
  <c r="BA139" i="19"/>
  <c r="BA44" i="19" s="1"/>
  <c r="BA190" i="19"/>
  <c r="BA59" i="19" s="1"/>
  <c r="BB68" i="9"/>
  <c r="BA132" i="9"/>
  <c r="BA37" i="9" s="1"/>
  <c r="BA183" i="9"/>
  <c r="BA52" i="9" s="1"/>
  <c r="BB63" i="12"/>
  <c r="BA32" i="12"/>
  <c r="BA178" i="12"/>
  <c r="BA47" i="12" s="1"/>
  <c r="BB73" i="2"/>
  <c r="BB137" i="2" s="1"/>
  <c r="BA42" i="2"/>
  <c r="BA188" i="2"/>
  <c r="BA57" i="2" s="1"/>
  <c r="BB65" i="7"/>
  <c r="BA34" i="7"/>
  <c r="BA180" i="7"/>
  <c r="BA49" i="7" s="1"/>
  <c r="BB63" i="15"/>
  <c r="BA32" i="15"/>
  <c r="BA178" i="15"/>
  <c r="BA47" i="15" s="1"/>
  <c r="BB74" i="2"/>
  <c r="BB138" i="2" s="1"/>
  <c r="BA43" i="2"/>
  <c r="BA189" i="2"/>
  <c r="BA58" i="2" s="1"/>
  <c r="BB140" i="23"/>
  <c r="BA45" i="23"/>
  <c r="BA191" i="23"/>
  <c r="BA60" i="23" s="1"/>
  <c r="BB66" i="18"/>
  <c r="BA35" i="18"/>
  <c r="BA181" i="18"/>
  <c r="BA50" i="18" s="1"/>
  <c r="BB72" i="9"/>
  <c r="BA136" i="9"/>
  <c r="BA41" i="9" s="1"/>
  <c r="BA187" i="9"/>
  <c r="BA56" i="9" s="1"/>
  <c r="BB76" i="2"/>
  <c r="BB140" i="2" s="1"/>
  <c r="BA45" i="2"/>
  <c r="BA191" i="2"/>
  <c r="BA60" i="2" s="1"/>
  <c r="BB76" i="9"/>
  <c r="BA140" i="9"/>
  <c r="BA45" i="9" s="1"/>
  <c r="BA191" i="9"/>
  <c r="BA60" i="9" s="1"/>
  <c r="BB63" i="9"/>
  <c r="BA127" i="9"/>
  <c r="BA32" i="9" s="1"/>
  <c r="BA178" i="9"/>
  <c r="BA47" i="9" s="1"/>
  <c r="BB63" i="19"/>
  <c r="BA127" i="19"/>
  <c r="BA32" i="19" s="1"/>
  <c r="BA178" i="19"/>
  <c r="BA47" i="19" s="1"/>
  <c r="BB67" i="19"/>
  <c r="BA131" i="19"/>
  <c r="BA36" i="19" s="1"/>
  <c r="BA182" i="19"/>
  <c r="BA51" i="19" s="1"/>
  <c r="BB73" i="21"/>
  <c r="BA42" i="21"/>
  <c r="BA188" i="21"/>
  <c r="BA57" i="21" s="1"/>
  <c r="BB63" i="8"/>
  <c r="BA138" i="5"/>
  <c r="BA189" i="5"/>
  <c r="BB75" i="11"/>
  <c r="BA44" i="11"/>
  <c r="BA190" i="11"/>
  <c r="BA59" i="11" s="1"/>
  <c r="BB70" i="17"/>
  <c r="BA39" i="17"/>
  <c r="BA185" i="17"/>
  <c r="BA54" i="17" s="1"/>
  <c r="BB69" i="12"/>
  <c r="BA38" i="12"/>
  <c r="BA184" i="12"/>
  <c r="BA53" i="12" s="1"/>
  <c r="BB129" i="5"/>
  <c r="BB180" i="5"/>
  <c r="BB132" i="5"/>
  <c r="BB183" i="5"/>
  <c r="BA187" i="5"/>
  <c r="BA136" i="5"/>
  <c r="BB128" i="13"/>
  <c r="BA60" i="13"/>
  <c r="AZ133" i="16"/>
  <c r="AZ184" i="16"/>
  <c r="BB70" i="9"/>
  <c r="BA134" i="9"/>
  <c r="BA39" i="9" s="1"/>
  <c r="BA185" i="9"/>
  <c r="BA54" i="9" s="1"/>
  <c r="BB76" i="11"/>
  <c r="BA45" i="11"/>
  <c r="BA191" i="11"/>
  <c r="BA60" i="11" s="1"/>
  <c r="BB72" i="12"/>
  <c r="BA41" i="12"/>
  <c r="BA187" i="12"/>
  <c r="BA56" i="12" s="1"/>
  <c r="BB70" i="11"/>
  <c r="BA39" i="11"/>
  <c r="BA185" i="11"/>
  <c r="BA54" i="11" s="1"/>
  <c r="BB70" i="4"/>
  <c r="BA39" i="4"/>
  <c r="BA185" i="4"/>
  <c r="BA54" i="4" s="1"/>
  <c r="BB71" i="18"/>
  <c r="BA40" i="18"/>
  <c r="BA186" i="18"/>
  <c r="BA55" i="18" s="1"/>
  <c r="BB64" i="10"/>
  <c r="BA33" i="10"/>
  <c r="BA179" i="10"/>
  <c r="BA48" i="10" s="1"/>
  <c r="BB64" i="7"/>
  <c r="BA33" i="7"/>
  <c r="BA179" i="7"/>
  <c r="BA48" i="7" s="1"/>
  <c r="BB70" i="18"/>
  <c r="BA39" i="18"/>
  <c r="BA185" i="18"/>
  <c r="BA54" i="18" s="1"/>
  <c r="BB67" i="10"/>
  <c r="BA36" i="10"/>
  <c r="BA182" i="10"/>
  <c r="BA51" i="10" s="1"/>
  <c r="BB65" i="11"/>
  <c r="BA34" i="11"/>
  <c r="BA180" i="11"/>
  <c r="BA49" i="11" s="1"/>
  <c r="BB69" i="11"/>
  <c r="BB133" i="11" s="1"/>
  <c r="BA38" i="11"/>
  <c r="BA184" i="11"/>
  <c r="BA53" i="11" s="1"/>
  <c r="BB75" i="7"/>
  <c r="BA44" i="7"/>
  <c r="BA190" i="7"/>
  <c r="BA59" i="7" s="1"/>
  <c r="BB75" i="14"/>
  <c r="BA44" i="14"/>
  <c r="BA190" i="14"/>
  <c r="BA59" i="14" s="1"/>
  <c r="BB72" i="14"/>
  <c r="BA41" i="14"/>
  <c r="BA187" i="14"/>
  <c r="BA56" i="14" s="1"/>
  <c r="BB67" i="4"/>
  <c r="BA36" i="4"/>
  <c r="BB64" i="17"/>
  <c r="BA128" i="17"/>
  <c r="BA33" i="17" s="1"/>
  <c r="BA179" i="17"/>
  <c r="BA48" i="17" s="1"/>
  <c r="BB64" i="20"/>
  <c r="BA33" i="20"/>
  <c r="BA179" i="20"/>
  <c r="BA48" i="20" s="1"/>
  <c r="BB70" i="20"/>
  <c r="BA39" i="20"/>
  <c r="BA185" i="20"/>
  <c r="BA54" i="20" s="1"/>
  <c r="BB67" i="20"/>
  <c r="BA36" i="20"/>
  <c r="BA182" i="20"/>
  <c r="BA51" i="20" s="1"/>
  <c r="BB67" i="23"/>
  <c r="BA36" i="23"/>
  <c r="BA182" i="23"/>
  <c r="BA51" i="23" s="1"/>
  <c r="BB70" i="10"/>
  <c r="BA39" i="10"/>
  <c r="BA185" i="10"/>
  <c r="BA54" i="10" s="1"/>
  <c r="BB75" i="15"/>
  <c r="BA44" i="15"/>
  <c r="BA190" i="15"/>
  <c r="BA59" i="15" s="1"/>
  <c r="BB63" i="17"/>
  <c r="BA127" i="17"/>
  <c r="BA32" i="17" s="1"/>
  <c r="BA178" i="17"/>
  <c r="BA47" i="17" s="1"/>
  <c r="BA45" i="4"/>
  <c r="BA191" i="4"/>
  <c r="BA60" i="4" s="1"/>
  <c r="BB63" i="18"/>
  <c r="BA32" i="18"/>
  <c r="BA178" i="18"/>
  <c r="BA47" i="18" s="1"/>
  <c r="BB68" i="17"/>
  <c r="BA132" i="17"/>
  <c r="BA37" i="17" s="1"/>
  <c r="BA183" i="17"/>
  <c r="BA52" i="17" s="1"/>
  <c r="BA182" i="2"/>
  <c r="BA51" i="2" s="1"/>
  <c r="BB72" i="11"/>
  <c r="BA41" i="11"/>
  <c r="BA187" i="11"/>
  <c r="BA56" i="11" s="1"/>
  <c r="BB71" i="17"/>
  <c r="BB135" i="17" s="1"/>
  <c r="BA40" i="17"/>
  <c r="BA186" i="17"/>
  <c r="BA55" i="17" s="1"/>
  <c r="BB68" i="19"/>
  <c r="BA132" i="19"/>
  <c r="BA37" i="19" s="1"/>
  <c r="BA183" i="19"/>
  <c r="BA52" i="19" s="1"/>
  <c r="AZ140" i="16"/>
  <c r="AZ191" i="16"/>
  <c r="BB67" i="15"/>
  <c r="BA36" i="15"/>
  <c r="BA182" i="15"/>
  <c r="BA51" i="15" s="1"/>
  <c r="BB70" i="23"/>
  <c r="BA39" i="23"/>
  <c r="BA185" i="23"/>
  <c r="BA54" i="23" s="1"/>
  <c r="BB66" i="8"/>
  <c r="BB129" i="13"/>
  <c r="BB34" i="13" s="1"/>
  <c r="BB182" i="5"/>
  <c r="BB131" i="5"/>
  <c r="BB128" i="5"/>
  <c r="BB179" i="5"/>
  <c r="AZ132" i="16"/>
  <c r="AZ183" i="16"/>
  <c r="BB73" i="11"/>
  <c r="BA42" i="11"/>
  <c r="BA188" i="11"/>
  <c r="BA57" i="11" s="1"/>
  <c r="BB74" i="4"/>
  <c r="BA43" i="4"/>
  <c r="BA189" i="4"/>
  <c r="BA58" i="4" s="1"/>
  <c r="BB74" i="7"/>
  <c r="BA43" i="7"/>
  <c r="BA189" i="7"/>
  <c r="BA58" i="7" s="1"/>
  <c r="BB71" i="10"/>
  <c r="BA40" i="10"/>
  <c r="BA186" i="10"/>
  <c r="BA55" i="10" s="1"/>
  <c r="T76" i="7"/>
  <c r="S45" i="7"/>
  <c r="S191" i="7"/>
  <c r="S60" i="7" s="1"/>
  <c r="BB63" i="14"/>
  <c r="BA32" i="14"/>
  <c r="BA178" i="14"/>
  <c r="BA47" i="14" s="1"/>
  <c r="BB72" i="19"/>
  <c r="BA136" i="19"/>
  <c r="BA41" i="19" s="1"/>
  <c r="BA187" i="19"/>
  <c r="BA56" i="19" s="1"/>
  <c r="BB74" i="10"/>
  <c r="BA43" i="10"/>
  <c r="BA189" i="10"/>
  <c r="BA58" i="10" s="1"/>
  <c r="BB63" i="21"/>
  <c r="BA32" i="21"/>
  <c r="BA178" i="21"/>
  <c r="BA47" i="21" s="1"/>
  <c r="BB68" i="11"/>
  <c r="BA37" i="11"/>
  <c r="BA183" i="11"/>
  <c r="BA52" i="11" s="1"/>
  <c r="BB69" i="17"/>
  <c r="BA133" i="17"/>
  <c r="BA38" i="17" s="1"/>
  <c r="BA184" i="17"/>
  <c r="BA53" i="17" s="1"/>
  <c r="BB76" i="8"/>
  <c r="BA45" i="8"/>
  <c r="BA60" i="8"/>
  <c r="BB68" i="21"/>
  <c r="BA37" i="21"/>
  <c r="BA183" i="21"/>
  <c r="BA52" i="21" s="1"/>
  <c r="BB71" i="2"/>
  <c r="BB135" i="2" s="1"/>
  <c r="BA40" i="2"/>
  <c r="BA186" i="2"/>
  <c r="BA55" i="2" s="1"/>
  <c r="BB66" i="7"/>
  <c r="BA35" i="7"/>
  <c r="BA181" i="7"/>
  <c r="BA50" i="7" s="1"/>
  <c r="BB76" i="18"/>
  <c r="BA45" i="18"/>
  <c r="BA191" i="18"/>
  <c r="BA60" i="18" s="1"/>
  <c r="BB71" i="7"/>
  <c r="BA40" i="7"/>
  <c r="BA186" i="7"/>
  <c r="BA55" i="7" s="1"/>
  <c r="BB73" i="15"/>
  <c r="BA42" i="15"/>
  <c r="BA188" i="15"/>
  <c r="BA57" i="15" s="1"/>
  <c r="BB71" i="15"/>
  <c r="BA40" i="15"/>
  <c r="BA186" i="15"/>
  <c r="BA55" i="15" s="1"/>
  <c r="BB68" i="14"/>
  <c r="BA37" i="14"/>
  <c r="BA183" i="14"/>
  <c r="BA52" i="14" s="1"/>
  <c r="BB72" i="2"/>
  <c r="BB136" i="2" s="1"/>
  <c r="BA41" i="2"/>
  <c r="BA187" i="2"/>
  <c r="BA56" i="2" s="1"/>
  <c r="BB69" i="19"/>
  <c r="BA133" i="19"/>
  <c r="BA38" i="19" s="1"/>
  <c r="BA184" i="19"/>
  <c r="BA53" i="19" s="1"/>
  <c r="BB73" i="4"/>
  <c r="BA42" i="4"/>
  <c r="BA188" i="4"/>
  <c r="BA57" i="4" s="1"/>
  <c r="BB68" i="12"/>
  <c r="BA37" i="12"/>
  <c r="BA183" i="12"/>
  <c r="BA52" i="12" s="1"/>
  <c r="BB76" i="17"/>
  <c r="BA45" i="17"/>
  <c r="BA191" i="17"/>
  <c r="BA60" i="17" s="1"/>
  <c r="BB73" i="9"/>
  <c r="BA137" i="9"/>
  <c r="BA42" i="9" s="1"/>
  <c r="BA188" i="9"/>
  <c r="BA57" i="9" s="1"/>
  <c r="BB67" i="11"/>
  <c r="BA36" i="11"/>
  <c r="BA182" i="11"/>
  <c r="BA51" i="11" s="1"/>
  <c r="AL47" i="13"/>
  <c r="AI170" i="5"/>
  <c r="AH185" i="5"/>
  <c r="AH54" i="5" s="1"/>
  <c r="AI134" i="5"/>
  <c r="AJ119" i="5"/>
  <c r="AN181" i="6"/>
  <c r="AN50" i="6" s="1"/>
  <c r="AO166" i="6"/>
  <c r="AO163" i="6"/>
  <c r="AN178" i="6"/>
  <c r="AN47" i="6" s="1"/>
  <c r="AN167" i="6"/>
  <c r="AM182" i="6"/>
  <c r="AM51" i="6" s="1"/>
  <c r="AH27" i="6"/>
  <c r="AG135" i="6"/>
  <c r="AG40" i="6" s="1"/>
  <c r="AG189" i="6"/>
  <c r="AG58" i="6" s="1"/>
  <c r="AG190" i="6"/>
  <c r="AG59" i="6" s="1"/>
  <c r="AG134" i="6"/>
  <c r="AG39" i="6" s="1"/>
  <c r="AG138" i="6"/>
  <c r="AG43" i="6" s="1"/>
  <c r="AG191" i="6"/>
  <c r="AG60" i="6" s="1"/>
  <c r="AG137" i="6"/>
  <c r="AG42" i="6" s="1"/>
  <c r="AG185" i="6"/>
  <c r="AG54" i="6" s="1"/>
  <c r="AG186" i="6"/>
  <c r="AG55" i="6" s="1"/>
  <c r="AG136" i="6"/>
  <c r="AG41" i="6" s="1"/>
  <c r="AG187" i="6"/>
  <c r="AG56" i="6" s="1"/>
  <c r="AG188" i="6"/>
  <c r="AG57" i="6" s="1"/>
  <c r="AG140" i="6"/>
  <c r="AG45" i="6" s="1"/>
  <c r="AG139" i="6"/>
  <c r="AG44" i="6" s="1"/>
  <c r="AP190" i="16"/>
  <c r="AP59" i="16" s="1"/>
  <c r="AP189" i="16"/>
  <c r="AP58" i="16" s="1"/>
  <c r="AW167" i="16"/>
  <c r="AV182" i="16"/>
  <c r="AV51" i="16" s="1"/>
  <c r="AL170" i="16"/>
  <c r="AK185" i="16"/>
  <c r="AK54" i="16" s="1"/>
  <c r="AS165" i="16"/>
  <c r="AR180" i="16"/>
  <c r="AR49" i="16" s="1"/>
  <c r="AK163" i="16"/>
  <c r="AJ178" i="16"/>
  <c r="AJ47" i="16" s="1"/>
  <c r="AR173" i="16"/>
  <c r="AQ188" i="16"/>
  <c r="AQ57" i="16" s="1"/>
  <c r="AT172" i="16"/>
  <c r="AS187" i="16"/>
  <c r="AS56" i="16" s="1"/>
  <c r="AR171" i="13"/>
  <c r="AQ55" i="13"/>
  <c r="AR173" i="13"/>
  <c r="AQ57" i="13"/>
  <c r="AO171" i="5"/>
  <c r="AN186" i="5"/>
  <c r="AN55" i="5" s="1"/>
  <c r="AJ188" i="5"/>
  <c r="AJ57" i="5" s="1"/>
  <c r="AL175" i="5"/>
  <c r="AK190" i="5"/>
  <c r="AK59" i="5" s="1"/>
  <c r="BA40" i="5"/>
  <c r="AG39" i="5"/>
  <c r="BA41" i="13"/>
  <c r="BB33" i="13"/>
  <c r="BA45" i="13"/>
  <c r="BA59" i="13"/>
  <c r="BA44" i="13"/>
  <c r="BB49" i="13"/>
  <c r="BA42" i="13"/>
  <c r="BB37" i="13"/>
  <c r="BA40" i="13"/>
  <c r="BB51" i="13"/>
  <c r="BA43" i="13"/>
  <c r="BB76" i="5"/>
  <c r="BA60" i="5"/>
  <c r="BA45" i="5"/>
  <c r="AO187" i="22"/>
  <c r="AO56" i="22" s="1"/>
  <c r="AO186" i="22"/>
  <c r="AO55" i="22" s="1"/>
  <c r="BB134" i="22"/>
  <c r="BB39" i="22" s="1"/>
  <c r="BB185" i="22"/>
  <c r="BB54" i="22" s="1"/>
  <c r="Z39" i="13"/>
  <c r="AA32" i="13"/>
  <c r="BB73" i="22"/>
  <c r="BB188" i="22" s="1"/>
  <c r="BA137" i="22"/>
  <c r="BA42" i="22" s="1"/>
  <c r="BA57" i="22"/>
  <c r="BA67" i="16"/>
  <c r="BA131" i="16" s="1"/>
  <c r="AZ36" i="16"/>
  <c r="BB67" i="22"/>
  <c r="BB182" i="22" s="1"/>
  <c r="BA131" i="22"/>
  <c r="BA36" i="22" s="1"/>
  <c r="BA51" i="22"/>
  <c r="BB71" i="22"/>
  <c r="BA135" i="22"/>
  <c r="BA40" i="22" s="1"/>
  <c r="BA65" i="16"/>
  <c r="BA129" i="16" s="1"/>
  <c r="AZ34" i="16"/>
  <c r="BB66" i="22"/>
  <c r="BB181" i="22" s="1"/>
  <c r="BA130" i="22"/>
  <c r="BA35" i="22" s="1"/>
  <c r="BA50" i="22"/>
  <c r="BA68" i="16"/>
  <c r="AZ37" i="16"/>
  <c r="AZ52" i="16"/>
  <c r="BB69" i="22"/>
  <c r="BB184" i="22" s="1"/>
  <c r="BA133" i="22"/>
  <c r="BA38" i="22" s="1"/>
  <c r="BA53" i="22"/>
  <c r="BA69" i="16"/>
  <c r="AZ38" i="16"/>
  <c r="AZ53" i="16"/>
  <c r="BB74" i="22"/>
  <c r="BB189" i="22" s="1"/>
  <c r="BA138" i="22"/>
  <c r="BA43" i="22" s="1"/>
  <c r="BA58" i="22"/>
  <c r="BB76" i="22"/>
  <c r="BB191" i="22" s="1"/>
  <c r="BA140" i="22"/>
  <c r="BA45" i="22" s="1"/>
  <c r="BA60" i="22"/>
  <c r="BB75" i="22"/>
  <c r="BB190" i="22" s="1"/>
  <c r="BA139" i="22"/>
  <c r="BA44" i="22" s="1"/>
  <c r="BA59" i="22"/>
  <c r="BA66" i="16"/>
  <c r="AZ35" i="16"/>
  <c r="AZ50" i="16"/>
  <c r="BA63" i="16"/>
  <c r="BA127" i="16" s="1"/>
  <c r="AZ32" i="16"/>
  <c r="BB63" i="22"/>
  <c r="BB178" i="22" s="1"/>
  <c r="BA127" i="22"/>
  <c r="BA32" i="22" s="1"/>
  <c r="BA47" i="22"/>
  <c r="BA64" i="16"/>
  <c r="AZ33" i="16"/>
  <c r="AZ48" i="16"/>
  <c r="BB72" i="22"/>
  <c r="BA136" i="22"/>
  <c r="BA41" i="22" s="1"/>
  <c r="BB68" i="22"/>
  <c r="BB183" i="22" s="1"/>
  <c r="BA132" i="22"/>
  <c r="BA37" i="22" s="1"/>
  <c r="BA52" i="22"/>
  <c r="BB65" i="22"/>
  <c r="BB180" i="22" s="1"/>
  <c r="BA129" i="22"/>
  <c r="BA34" i="22" s="1"/>
  <c r="BA49" i="22"/>
  <c r="BB64" i="22"/>
  <c r="BB179" i="22" s="1"/>
  <c r="BA128" i="22"/>
  <c r="BA33" i="22" s="1"/>
  <c r="BA48" i="22"/>
  <c r="BB74" i="13"/>
  <c r="BB72" i="13"/>
  <c r="BB75" i="13"/>
  <c r="BB73" i="13"/>
  <c r="BB71" i="13"/>
  <c r="BB74" i="5"/>
  <c r="BA58" i="5"/>
  <c r="BA43" i="5"/>
  <c r="BC69" i="5"/>
  <c r="BB53" i="5"/>
  <c r="BB38" i="5"/>
  <c r="BC67" i="5"/>
  <c r="BB51" i="5"/>
  <c r="BB36" i="5"/>
  <c r="BB71" i="5"/>
  <c r="BB135" i="5" s="1"/>
  <c r="BC66" i="5"/>
  <c r="BB35" i="5"/>
  <c r="BB49" i="5"/>
  <c r="BC65" i="5"/>
  <c r="BB34" i="5"/>
  <c r="BC68" i="5"/>
  <c r="BB52" i="5"/>
  <c r="BB37" i="5"/>
  <c r="BB75" i="5"/>
  <c r="BB139" i="5" s="1"/>
  <c r="BA44" i="5"/>
  <c r="BB72" i="5"/>
  <c r="BA56" i="5"/>
  <c r="BA41" i="5"/>
  <c r="BC70" i="5"/>
  <c r="BB73" i="5"/>
  <c r="BB137" i="5" s="1"/>
  <c r="BA42" i="5"/>
  <c r="BC64" i="5"/>
  <c r="BB48" i="5"/>
  <c r="BB33" i="5"/>
  <c r="BC63" i="5"/>
  <c r="BC66" i="13"/>
  <c r="BB35" i="13"/>
  <c r="BB50" i="13"/>
  <c r="BC68" i="13"/>
  <c r="BC63" i="13"/>
  <c r="BC127" i="13" s="1"/>
  <c r="BB76" i="13"/>
  <c r="BC69" i="13"/>
  <c r="BB38" i="13"/>
  <c r="BC64" i="13"/>
  <c r="BB48" i="13"/>
  <c r="BC65" i="13"/>
  <c r="BC67" i="13"/>
  <c r="BB36" i="13"/>
  <c r="BC70" i="13"/>
  <c r="BA72" i="16"/>
  <c r="BA136" i="16" s="1"/>
  <c r="AZ41" i="16"/>
  <c r="BA76" i="16"/>
  <c r="AZ45" i="16"/>
  <c r="AZ60" i="16"/>
  <c r="BA75" i="16"/>
  <c r="BA139" i="16" s="1"/>
  <c r="AZ44" i="16"/>
  <c r="BA74" i="16"/>
  <c r="BA138" i="16" s="1"/>
  <c r="AZ43" i="16"/>
  <c r="BA70" i="16"/>
  <c r="BA134" i="16" s="1"/>
  <c r="AZ39" i="16"/>
  <c r="BA73" i="16"/>
  <c r="BA137" i="16" s="1"/>
  <c r="AZ42" i="16"/>
  <c r="BC70" i="22"/>
  <c r="BC23" i="6"/>
  <c r="AK133" i="2" l="1"/>
  <c r="AK38" i="2" s="1"/>
  <c r="AL69" i="2"/>
  <c r="AK184" i="2"/>
  <c r="AK53" i="2" s="1"/>
  <c r="Z163" i="5"/>
  <c r="Y178" i="5"/>
  <c r="Y47" i="5" s="1"/>
  <c r="AA112" i="5"/>
  <c r="Z127" i="5"/>
  <c r="Z32" i="5" s="1"/>
  <c r="AT140" i="12"/>
  <c r="AT45" i="12" s="1"/>
  <c r="AD36" i="2"/>
  <c r="AE109" i="2"/>
  <c r="AE34" i="2"/>
  <c r="AU171" i="8"/>
  <c r="AT186" i="8"/>
  <c r="AT55" i="8" s="1"/>
  <c r="AM178" i="8"/>
  <c r="AM47" i="8" s="1"/>
  <c r="AM183" i="8"/>
  <c r="AM52" i="8" s="1"/>
  <c r="AM180" i="8"/>
  <c r="AM49" i="8" s="1"/>
  <c r="AM182" i="8"/>
  <c r="AM51" i="8" s="1"/>
  <c r="AM179" i="8"/>
  <c r="AM48" i="8" s="1"/>
  <c r="AM184" i="8"/>
  <c r="AM53" i="8" s="1"/>
  <c r="AM181" i="8"/>
  <c r="AM50" i="8" s="1"/>
  <c r="AN129" i="7"/>
  <c r="AN34" i="7" s="1"/>
  <c r="AN133" i="7"/>
  <c r="AN38" i="7" s="1"/>
  <c r="AN131" i="7"/>
  <c r="AN36" i="7" s="1"/>
  <c r="AN132" i="7"/>
  <c r="AN37" i="7" s="1"/>
  <c r="AN128" i="7"/>
  <c r="AN33" i="7" s="1"/>
  <c r="AN127" i="7"/>
  <c r="AN32" i="7" s="1"/>
  <c r="AN130" i="7"/>
  <c r="AN35" i="7" s="1"/>
  <c r="AN180" i="7"/>
  <c r="AN49" i="7" s="1"/>
  <c r="AN183" i="7"/>
  <c r="AN52" i="7" s="1"/>
  <c r="AN181" i="7"/>
  <c r="AN50" i="7" s="1"/>
  <c r="AN184" i="7"/>
  <c r="AN53" i="7" s="1"/>
  <c r="AN179" i="7"/>
  <c r="AN48" i="7" s="1"/>
  <c r="AN178" i="7"/>
  <c r="AN47" i="7" s="1"/>
  <c r="AN182" i="7"/>
  <c r="AN51" i="7" s="1"/>
  <c r="AM133" i="8"/>
  <c r="AM38" i="8" s="1"/>
  <c r="AM130" i="8"/>
  <c r="AM35" i="8" s="1"/>
  <c r="AM132" i="8"/>
  <c r="AM37" i="8" s="1"/>
  <c r="AM128" i="8"/>
  <c r="AM33" i="8" s="1"/>
  <c r="AM129" i="8"/>
  <c r="AM34" i="8" s="1"/>
  <c r="AM131" i="8"/>
  <c r="AM36" i="8" s="1"/>
  <c r="AM127" i="8"/>
  <c r="AM32" i="8" s="1"/>
  <c r="AY25" i="4"/>
  <c r="AX24" i="4"/>
  <c r="AW181" i="4"/>
  <c r="AW50" i="4" s="1"/>
  <c r="AW179" i="4"/>
  <c r="AW48" i="4" s="1"/>
  <c r="AW182" i="4"/>
  <c r="AW51" i="4" s="1"/>
  <c r="AW180" i="4"/>
  <c r="AW49" i="4" s="1"/>
  <c r="AW178" i="4"/>
  <c r="AW47" i="4" s="1"/>
  <c r="AW184" i="4"/>
  <c r="AW53" i="4" s="1"/>
  <c r="AW183" i="4"/>
  <c r="AW52" i="4" s="1"/>
  <c r="BC183" i="5"/>
  <c r="BC132" i="5"/>
  <c r="BB182" i="2"/>
  <c r="BB51" i="2" s="1"/>
  <c r="BC67" i="20"/>
  <c r="BB36" i="20"/>
  <c r="BB182" i="20"/>
  <c r="BB51" i="20" s="1"/>
  <c r="BC69" i="11"/>
  <c r="BC133" i="11" s="1"/>
  <c r="BB38" i="11"/>
  <c r="BB184" i="11"/>
  <c r="BB53" i="11" s="1"/>
  <c r="BC70" i="11"/>
  <c r="BB39" i="11"/>
  <c r="BB185" i="11"/>
  <c r="BB54" i="11" s="1"/>
  <c r="BC69" i="12"/>
  <c r="BB38" i="12"/>
  <c r="BB184" i="12"/>
  <c r="BB53" i="12" s="1"/>
  <c r="BC72" i="9"/>
  <c r="BB136" i="9"/>
  <c r="BB41" i="9" s="1"/>
  <c r="BB187" i="9"/>
  <c r="BB56" i="9" s="1"/>
  <c r="BC68" i="9"/>
  <c r="BB132" i="9"/>
  <c r="BB37" i="9" s="1"/>
  <c r="BB183" i="9"/>
  <c r="BB52" i="9" s="1"/>
  <c r="BC69" i="9"/>
  <c r="BB133" i="9"/>
  <c r="BB38" i="9" s="1"/>
  <c r="BB184" i="9"/>
  <c r="BB53" i="9" s="1"/>
  <c r="BC64" i="12"/>
  <c r="BB33" i="12"/>
  <c r="BB179" i="12"/>
  <c r="BB48" i="12" s="1"/>
  <c r="BC72" i="10"/>
  <c r="BB41" i="10"/>
  <c r="BB187" i="10"/>
  <c r="BB56" i="10" s="1"/>
  <c r="BC74" i="11"/>
  <c r="BB43" i="11"/>
  <c r="BB189" i="11"/>
  <c r="BB58" i="11" s="1"/>
  <c r="BC70" i="19"/>
  <c r="BB134" i="19"/>
  <c r="BB39" i="19" s="1"/>
  <c r="BB185" i="19"/>
  <c r="BB54" i="19" s="1"/>
  <c r="BC73" i="14"/>
  <c r="BB42" i="14"/>
  <c r="BB188" i="14"/>
  <c r="BB57" i="14" s="1"/>
  <c r="BC69" i="10"/>
  <c r="BB38" i="10"/>
  <c r="BB184" i="10"/>
  <c r="BB53" i="10" s="1"/>
  <c r="BC65" i="23"/>
  <c r="BB34" i="23"/>
  <c r="BB180" i="23"/>
  <c r="BB49" i="23" s="1"/>
  <c r="BC75" i="23"/>
  <c r="BB44" i="23"/>
  <c r="BB190" i="23"/>
  <c r="BB59" i="23" s="1"/>
  <c r="BC66" i="12"/>
  <c r="BB35" i="12"/>
  <c r="BB181" i="12"/>
  <c r="BB50" i="12" s="1"/>
  <c r="BC73" i="23"/>
  <c r="BB42" i="23"/>
  <c r="BB188" i="23"/>
  <c r="BB57" i="23" s="1"/>
  <c r="BC64" i="15"/>
  <c r="BB33" i="15"/>
  <c r="BB179" i="15"/>
  <c r="BB48" i="15" s="1"/>
  <c r="BC75" i="10"/>
  <c r="BB44" i="10"/>
  <c r="BB190" i="10"/>
  <c r="BB59" i="10" s="1"/>
  <c r="BC63" i="10"/>
  <c r="BB32" i="10"/>
  <c r="BB178" i="10"/>
  <c r="BB47" i="10" s="1"/>
  <c r="BC68" i="23"/>
  <c r="BB37" i="23"/>
  <c r="BB183" i="23"/>
  <c r="BB52" i="23" s="1"/>
  <c r="BC68" i="10"/>
  <c r="BB37" i="10"/>
  <c r="BB183" i="10"/>
  <c r="BB52" i="10" s="1"/>
  <c r="BC76" i="10"/>
  <c r="BB45" i="10"/>
  <c r="BB191" i="10"/>
  <c r="BB60" i="10" s="1"/>
  <c r="BC76" i="17"/>
  <c r="BB45" i="17"/>
  <c r="BB191" i="17"/>
  <c r="BB60" i="17" s="1"/>
  <c r="BC71" i="7"/>
  <c r="BB40" i="7"/>
  <c r="BB186" i="7"/>
  <c r="BB55" i="7" s="1"/>
  <c r="BC63" i="21"/>
  <c r="BB32" i="21"/>
  <c r="BB178" i="21"/>
  <c r="BB47" i="21" s="1"/>
  <c r="BC73" i="11"/>
  <c r="BB42" i="11"/>
  <c r="BB188" i="11"/>
  <c r="BB57" i="11" s="1"/>
  <c r="BB45" i="4"/>
  <c r="BB191" i="4"/>
  <c r="BB60" i="4" s="1"/>
  <c r="BC64" i="17"/>
  <c r="BB128" i="17"/>
  <c r="BB33" i="17" s="1"/>
  <c r="BB179" i="17"/>
  <c r="BB48" i="17" s="1"/>
  <c r="BC70" i="18"/>
  <c r="BB39" i="18"/>
  <c r="BB185" i="18"/>
  <c r="BB54" i="18" s="1"/>
  <c r="BC70" i="9"/>
  <c r="BB134" i="9"/>
  <c r="BB39" i="9" s="1"/>
  <c r="BB185" i="9"/>
  <c r="BB54" i="9" s="1"/>
  <c r="BC67" i="19"/>
  <c r="BB131" i="19"/>
  <c r="BB36" i="19" s="1"/>
  <c r="BB182" i="19"/>
  <c r="BB51" i="19" s="1"/>
  <c r="BC74" i="2"/>
  <c r="BC138" i="2" s="1"/>
  <c r="BB43" i="2"/>
  <c r="BB189" i="2"/>
  <c r="BB58" i="2" s="1"/>
  <c r="BC69" i="18"/>
  <c r="BB38" i="18"/>
  <c r="BB184" i="18"/>
  <c r="BB53" i="18" s="1"/>
  <c r="BC73" i="19"/>
  <c r="BB137" i="19"/>
  <c r="BB42" i="19" s="1"/>
  <c r="BB188" i="19"/>
  <c r="BB57" i="19" s="1"/>
  <c r="V71" i="16"/>
  <c r="U186" i="16"/>
  <c r="U55" i="16" s="1"/>
  <c r="U135" i="16"/>
  <c r="U40" i="16" s="1"/>
  <c r="BC69" i="8"/>
  <c r="BC71" i="20"/>
  <c r="BB40" i="20"/>
  <c r="BB186" i="20"/>
  <c r="BB55" i="20" s="1"/>
  <c r="BC69" i="20"/>
  <c r="BB38" i="20"/>
  <c r="BB184" i="20"/>
  <c r="BB53" i="20" s="1"/>
  <c r="BC63" i="2"/>
  <c r="BB32" i="2"/>
  <c r="BB178" i="2"/>
  <c r="BB47" i="2" s="1"/>
  <c r="BC64" i="14"/>
  <c r="BB33" i="14"/>
  <c r="BB179" i="14"/>
  <c r="BB48" i="14" s="1"/>
  <c r="BC67" i="18"/>
  <c r="BB36" i="18"/>
  <c r="BB182" i="18"/>
  <c r="BB51" i="18" s="1"/>
  <c r="BC64" i="23"/>
  <c r="BB33" i="23"/>
  <c r="BB179" i="23"/>
  <c r="BB48" i="23" s="1"/>
  <c r="BC74" i="12"/>
  <c r="BB43" i="12"/>
  <c r="BB189" i="12"/>
  <c r="BB58" i="12" s="1"/>
  <c r="BC64" i="21"/>
  <c r="BB33" i="21"/>
  <c r="BB179" i="21"/>
  <c r="BB48" i="21" s="1"/>
  <c r="BC75" i="4"/>
  <c r="BB44" i="4"/>
  <c r="BB190" i="4"/>
  <c r="BB59" i="4" s="1"/>
  <c r="BC66" i="20"/>
  <c r="BB35" i="20"/>
  <c r="BB181" i="20"/>
  <c r="BB50" i="20" s="1"/>
  <c r="BB38" i="4"/>
  <c r="BC64" i="18"/>
  <c r="BB33" i="18"/>
  <c r="BB179" i="18"/>
  <c r="BB48" i="18" s="1"/>
  <c r="BC73" i="17"/>
  <c r="BB42" i="17"/>
  <c r="BB188" i="17"/>
  <c r="BB57" i="17" s="1"/>
  <c r="BC68" i="7"/>
  <c r="BB37" i="7"/>
  <c r="BB183" i="7"/>
  <c r="BB52" i="7" s="1"/>
  <c r="BC68" i="15"/>
  <c r="BB37" i="15"/>
  <c r="BB183" i="15"/>
  <c r="BB52" i="15" s="1"/>
  <c r="BC130" i="13"/>
  <c r="BC76" i="8"/>
  <c r="BB45" i="8"/>
  <c r="BB60" i="8"/>
  <c r="BC71" i="10"/>
  <c r="BB40" i="10"/>
  <c r="BB186" i="10"/>
  <c r="BB55" i="10" s="1"/>
  <c r="BC129" i="5"/>
  <c r="BC180" i="5"/>
  <c r="BC69" i="19"/>
  <c r="BB133" i="19"/>
  <c r="BB38" i="19" s="1"/>
  <c r="BB184" i="19"/>
  <c r="BB53" i="19" s="1"/>
  <c r="BC71" i="2"/>
  <c r="BC135" i="2" s="1"/>
  <c r="BB40" i="2"/>
  <c r="BB186" i="2"/>
  <c r="BB55" i="2" s="1"/>
  <c r="BC63" i="14"/>
  <c r="BB32" i="14"/>
  <c r="BB178" i="14"/>
  <c r="BB47" i="14" s="1"/>
  <c r="BC67" i="15"/>
  <c r="BB36" i="15"/>
  <c r="BB182" i="15"/>
  <c r="BB51" i="15" s="1"/>
  <c r="BC71" i="17"/>
  <c r="BC135" i="17" s="1"/>
  <c r="BB40" i="17"/>
  <c r="BB186" i="17"/>
  <c r="BB55" i="17" s="1"/>
  <c r="BC70" i="10"/>
  <c r="BB39" i="10"/>
  <c r="BB185" i="10"/>
  <c r="BB54" i="10" s="1"/>
  <c r="BC75" i="14"/>
  <c r="BB44" i="14"/>
  <c r="BB190" i="14"/>
  <c r="BB59" i="14" s="1"/>
  <c r="BC71" i="18"/>
  <c r="BB40" i="18"/>
  <c r="BB186" i="18"/>
  <c r="BB55" i="18" s="1"/>
  <c r="BC76" i="9"/>
  <c r="BB140" i="9"/>
  <c r="BB45" i="9" s="1"/>
  <c r="BB191" i="9"/>
  <c r="BB60" i="9" s="1"/>
  <c r="BC73" i="2"/>
  <c r="BC137" i="2" s="1"/>
  <c r="BB42" i="2"/>
  <c r="BB188" i="2"/>
  <c r="BB57" i="2" s="1"/>
  <c r="BC73" i="7"/>
  <c r="BB42" i="7"/>
  <c r="BB188" i="7"/>
  <c r="BB57" i="7" s="1"/>
  <c r="BC69" i="23"/>
  <c r="BB38" i="23"/>
  <c r="BB184" i="23"/>
  <c r="BB53" i="23" s="1"/>
  <c r="BC74" i="17"/>
  <c r="BB43" i="17"/>
  <c r="BB189" i="17"/>
  <c r="BB58" i="17" s="1"/>
  <c r="BC75" i="8"/>
  <c r="BB44" i="8"/>
  <c r="BB59" i="8"/>
  <c r="BC65" i="10"/>
  <c r="BB34" i="10"/>
  <c r="BB180" i="10"/>
  <c r="BB49" i="10" s="1"/>
  <c r="BC76" i="19"/>
  <c r="BB140" i="19"/>
  <c r="BB45" i="19" s="1"/>
  <c r="BB191" i="19"/>
  <c r="BB60" i="19" s="1"/>
  <c r="BC71" i="19"/>
  <c r="BB135" i="19"/>
  <c r="BB40" i="19" s="1"/>
  <c r="BB186" i="19"/>
  <c r="BB55" i="19" s="1"/>
  <c r="BC67" i="8"/>
  <c r="BC73" i="20"/>
  <c r="BB42" i="20"/>
  <c r="BB188" i="20"/>
  <c r="BB57" i="20" s="1"/>
  <c r="BC70" i="14"/>
  <c r="BB39" i="14"/>
  <c r="BB185" i="14"/>
  <c r="BB54" i="14" s="1"/>
  <c r="BB32" i="4"/>
  <c r="BC74" i="21"/>
  <c r="BB43" i="21"/>
  <c r="BB189" i="21"/>
  <c r="BB58" i="21" s="1"/>
  <c r="BC69" i="7"/>
  <c r="BB38" i="7"/>
  <c r="BB184" i="7"/>
  <c r="BB53" i="7" s="1"/>
  <c r="BC75" i="21"/>
  <c r="BC139" i="21" s="1"/>
  <c r="BB44" i="21"/>
  <c r="BB190" i="21"/>
  <c r="BB59" i="21" s="1"/>
  <c r="BC71" i="21"/>
  <c r="BC135" i="21" s="1"/>
  <c r="BB40" i="21"/>
  <c r="BB186" i="21"/>
  <c r="BB55" i="21" s="1"/>
  <c r="BC69" i="15"/>
  <c r="BB38" i="15"/>
  <c r="BB184" i="15"/>
  <c r="BB53" i="15" s="1"/>
  <c r="BC65" i="21"/>
  <c r="BB34" i="21"/>
  <c r="BB180" i="21"/>
  <c r="BB49" i="21" s="1"/>
  <c r="BC64" i="8"/>
  <c r="BC76" i="15"/>
  <c r="BB45" i="15"/>
  <c r="BB191" i="15"/>
  <c r="BB60" i="15" s="1"/>
  <c r="BC131" i="5"/>
  <c r="BC182" i="5"/>
  <c r="BC51" i="5" s="1"/>
  <c r="BC129" i="13"/>
  <c r="BB187" i="5"/>
  <c r="BB136" i="5"/>
  <c r="BB59" i="13"/>
  <c r="BA128" i="16"/>
  <c r="BA179" i="16"/>
  <c r="BA181" i="16"/>
  <c r="BA130" i="16"/>
  <c r="BC67" i="11"/>
  <c r="BB36" i="11"/>
  <c r="BB182" i="11"/>
  <c r="BB51" i="11" s="1"/>
  <c r="BC71" i="15"/>
  <c r="BB40" i="15"/>
  <c r="BB186" i="15"/>
  <c r="BB55" i="15" s="1"/>
  <c r="BC69" i="17"/>
  <c r="BB133" i="17"/>
  <c r="BB38" i="17" s="1"/>
  <c r="BB184" i="17"/>
  <c r="BB53" i="17" s="1"/>
  <c r="BC74" i="7"/>
  <c r="BB43" i="7"/>
  <c r="BB189" i="7"/>
  <c r="BB58" i="7" s="1"/>
  <c r="BC68" i="17"/>
  <c r="BB132" i="17"/>
  <c r="BB37" i="17" s="1"/>
  <c r="BB183" i="17"/>
  <c r="BB52" i="17" s="1"/>
  <c r="BC70" i="20"/>
  <c r="BB39" i="20"/>
  <c r="BB185" i="20"/>
  <c r="BB54" i="20" s="1"/>
  <c r="BC65" i="11"/>
  <c r="BB34" i="11"/>
  <c r="BB180" i="11"/>
  <c r="BB49" i="11" s="1"/>
  <c r="BC72" i="12"/>
  <c r="BB41" i="12"/>
  <c r="BB187" i="12"/>
  <c r="BB56" i="12" s="1"/>
  <c r="BC70" i="17"/>
  <c r="BB39" i="17"/>
  <c r="BB185" i="17"/>
  <c r="BB54" i="17" s="1"/>
  <c r="BC63" i="8"/>
  <c r="BC66" i="18"/>
  <c r="BB35" i="18"/>
  <c r="BB181" i="18"/>
  <c r="BB50" i="18" s="1"/>
  <c r="BC75" i="19"/>
  <c r="BB139" i="19"/>
  <c r="BB44" i="19" s="1"/>
  <c r="BB190" i="19"/>
  <c r="BB59" i="19" s="1"/>
  <c r="BC67" i="17"/>
  <c r="BB131" i="17"/>
  <c r="BB36" i="17" s="1"/>
  <c r="BB182" i="17"/>
  <c r="BB51" i="17" s="1"/>
  <c r="BC64" i="9"/>
  <c r="BB128" i="9"/>
  <c r="BB33" i="9" s="1"/>
  <c r="BB179" i="9"/>
  <c r="BB48" i="9" s="1"/>
  <c r="BC72" i="8"/>
  <c r="BB41" i="8"/>
  <c r="BB56" i="8"/>
  <c r="BC73" i="8"/>
  <c r="BB42" i="8"/>
  <c r="BB57" i="8"/>
  <c r="BC73" i="10"/>
  <c r="BB42" i="10"/>
  <c r="BB188" i="10"/>
  <c r="BB57" i="10" s="1"/>
  <c r="BC75" i="20"/>
  <c r="BB44" i="20"/>
  <c r="BB190" i="20"/>
  <c r="BB59" i="20" s="1"/>
  <c r="BC70" i="7"/>
  <c r="BB39" i="7"/>
  <c r="BB185" i="7"/>
  <c r="BB54" i="7" s="1"/>
  <c r="BC68" i="8"/>
  <c r="BC65" i="12"/>
  <c r="BB34" i="12"/>
  <c r="BB180" i="12"/>
  <c r="BB49" i="12" s="1"/>
  <c r="BC75" i="18"/>
  <c r="BB44" i="18"/>
  <c r="BB190" i="18"/>
  <c r="BB59" i="18" s="1"/>
  <c r="BC63" i="23"/>
  <c r="BB32" i="23"/>
  <c r="BB178" i="23"/>
  <c r="BB47" i="23" s="1"/>
  <c r="BC64" i="4"/>
  <c r="BB33" i="4"/>
  <c r="BC63" i="7"/>
  <c r="BB32" i="7"/>
  <c r="BB178" i="7"/>
  <c r="BB47" i="7" s="1"/>
  <c r="BC65" i="17"/>
  <c r="BB129" i="17"/>
  <c r="BB34" i="17" s="1"/>
  <c r="BB180" i="17"/>
  <c r="BB49" i="17" s="1"/>
  <c r="BC74" i="14"/>
  <c r="BB43" i="14"/>
  <c r="BB189" i="14"/>
  <c r="BB58" i="14" s="1"/>
  <c r="BC66" i="4"/>
  <c r="BB35" i="4"/>
  <c r="BB189" i="5"/>
  <c r="BB138" i="5"/>
  <c r="BB43" i="5" s="1"/>
  <c r="BA191" i="16"/>
  <c r="BA140" i="16"/>
  <c r="BB56" i="13"/>
  <c r="BC68" i="12"/>
  <c r="BB37" i="12"/>
  <c r="BB183" i="12"/>
  <c r="BB52" i="12" s="1"/>
  <c r="BC76" i="18"/>
  <c r="BB45" i="18"/>
  <c r="BB191" i="18"/>
  <c r="BB60" i="18" s="1"/>
  <c r="BC74" i="10"/>
  <c r="BB43" i="10"/>
  <c r="BB189" i="10"/>
  <c r="BB58" i="10" s="1"/>
  <c r="BC66" i="8"/>
  <c r="BC63" i="17"/>
  <c r="BB127" i="17"/>
  <c r="BB32" i="17" s="1"/>
  <c r="BB178" i="17"/>
  <c r="BB47" i="17" s="1"/>
  <c r="BC67" i="4"/>
  <c r="BB36" i="4"/>
  <c r="BC64" i="7"/>
  <c r="BB33" i="7"/>
  <c r="BB179" i="7"/>
  <c r="BB48" i="7" s="1"/>
  <c r="BC63" i="19"/>
  <c r="BB127" i="19"/>
  <c r="BB32" i="19" s="1"/>
  <c r="BB178" i="19"/>
  <c r="BB47" i="19" s="1"/>
  <c r="BC63" i="15"/>
  <c r="BB32" i="15"/>
  <c r="BB178" i="15"/>
  <c r="BB47" i="15" s="1"/>
  <c r="BC63" i="20"/>
  <c r="BB32" i="20"/>
  <c r="BB178" i="20"/>
  <c r="BB47" i="20" s="1"/>
  <c r="BC75" i="2"/>
  <c r="BC139" i="2" s="1"/>
  <c r="BB44" i="2"/>
  <c r="BB190" i="2"/>
  <c r="BB59" i="2" s="1"/>
  <c r="BC68" i="20"/>
  <c r="BB37" i="20"/>
  <c r="BB183" i="20"/>
  <c r="BB52" i="20" s="1"/>
  <c r="BC72" i="4"/>
  <c r="BB41" i="4"/>
  <c r="BB187" i="4"/>
  <c r="BB56" i="4" s="1"/>
  <c r="BC76" i="12"/>
  <c r="BB191" i="12"/>
  <c r="BB60" i="12" s="1"/>
  <c r="BC66" i="23"/>
  <c r="BB35" i="23"/>
  <c r="BB181" i="23"/>
  <c r="BB50" i="23" s="1"/>
  <c r="BC65" i="8"/>
  <c r="BC73" i="12"/>
  <c r="BB42" i="12"/>
  <c r="BB188" i="12"/>
  <c r="BB57" i="12" s="1"/>
  <c r="BC67" i="14"/>
  <c r="BB36" i="14"/>
  <c r="BB182" i="14"/>
  <c r="BB51" i="14" s="1"/>
  <c r="BC66" i="11"/>
  <c r="BB35" i="11"/>
  <c r="BB181" i="11"/>
  <c r="BB50" i="11" s="1"/>
  <c r="BC75" i="9"/>
  <c r="BB139" i="9"/>
  <c r="BB44" i="9" s="1"/>
  <c r="BB190" i="9"/>
  <c r="BB59" i="9" s="1"/>
  <c r="BC72" i="18"/>
  <c r="BB41" i="18"/>
  <c r="BB187" i="18"/>
  <c r="BB56" i="18" s="1"/>
  <c r="BC74" i="19"/>
  <c r="BB138" i="19"/>
  <c r="BB43" i="19" s="1"/>
  <c r="BB189" i="19"/>
  <c r="BB58" i="19" s="1"/>
  <c r="BC72" i="7"/>
  <c r="BB41" i="7"/>
  <c r="BB187" i="7"/>
  <c r="BB56" i="7" s="1"/>
  <c r="BC64" i="19"/>
  <c r="BB128" i="19"/>
  <c r="BB33" i="19" s="1"/>
  <c r="BB179" i="19"/>
  <c r="BB48" i="19" s="1"/>
  <c r="BH112" i="6"/>
  <c r="BG127" i="6"/>
  <c r="BG32" i="6" s="1"/>
  <c r="BC72" i="17"/>
  <c r="BB41" i="17"/>
  <c r="BB187" i="17"/>
  <c r="BB56" i="17" s="1"/>
  <c r="BC74" i="23"/>
  <c r="BB43" i="23"/>
  <c r="BB189" i="23"/>
  <c r="BB58" i="23" s="1"/>
  <c r="BC67" i="21"/>
  <c r="BB36" i="21"/>
  <c r="BB182" i="21"/>
  <c r="BB51" i="21" s="1"/>
  <c r="BC48" i="13"/>
  <c r="BC128" i="13"/>
  <c r="BC179" i="5"/>
  <c r="BC128" i="5"/>
  <c r="BC181" i="5"/>
  <c r="BC130" i="5"/>
  <c r="BC133" i="5"/>
  <c r="BC38" i="5" s="1"/>
  <c r="BC184" i="5"/>
  <c r="BB58" i="13"/>
  <c r="BA132" i="16"/>
  <c r="BA183" i="16"/>
  <c r="BB191" i="5"/>
  <c r="BB140" i="5"/>
  <c r="BC72" i="2"/>
  <c r="BC136" i="2" s="1"/>
  <c r="BB41" i="2"/>
  <c r="BB187" i="2"/>
  <c r="BB56" i="2" s="1"/>
  <c r="BC68" i="21"/>
  <c r="BB37" i="21"/>
  <c r="BB183" i="21"/>
  <c r="BB52" i="21" s="1"/>
  <c r="U76" i="7"/>
  <c r="T45" i="7"/>
  <c r="T191" i="7"/>
  <c r="T60" i="7" s="1"/>
  <c r="BC72" i="11"/>
  <c r="BB41" i="11"/>
  <c r="BB187" i="11"/>
  <c r="BB56" i="11" s="1"/>
  <c r="BC67" i="23"/>
  <c r="BB36" i="23"/>
  <c r="BB182" i="23"/>
  <c r="BB51" i="23" s="1"/>
  <c r="BC75" i="7"/>
  <c r="BB44" i="7"/>
  <c r="BB190" i="7"/>
  <c r="BB59" i="7" s="1"/>
  <c r="BC70" i="4"/>
  <c r="BB39" i="4"/>
  <c r="BB185" i="4"/>
  <c r="BB54" i="4" s="1"/>
  <c r="BC76" i="2"/>
  <c r="BC140" i="2" s="1"/>
  <c r="BB45" i="2"/>
  <c r="BB191" i="2"/>
  <c r="BB60" i="2" s="1"/>
  <c r="BC63" i="12"/>
  <c r="BB32" i="12"/>
  <c r="BB178" i="12"/>
  <c r="BB47" i="12" s="1"/>
  <c r="BC65" i="19"/>
  <c r="BB129" i="19"/>
  <c r="BB34" i="19" s="1"/>
  <c r="BB180" i="19"/>
  <c r="BB49" i="19" s="1"/>
  <c r="BC70" i="8"/>
  <c r="BB39" i="8"/>
  <c r="BB54" i="8"/>
  <c r="BC69" i="14"/>
  <c r="BB38" i="14"/>
  <c r="BB184" i="14"/>
  <c r="BB53" i="14" s="1"/>
  <c r="BC66" i="15"/>
  <c r="BB35" i="15"/>
  <c r="BB181" i="15"/>
  <c r="BB50" i="15" s="1"/>
  <c r="BC71" i="14"/>
  <c r="BB40" i="14"/>
  <c r="BB186" i="14"/>
  <c r="BB55" i="14" s="1"/>
  <c r="BC72" i="21"/>
  <c r="BC136" i="21" s="1"/>
  <c r="BB41" i="21"/>
  <c r="BB187" i="21"/>
  <c r="BB56" i="21" s="1"/>
  <c r="BC75" i="17"/>
  <c r="BC139" i="17" s="1"/>
  <c r="BB44" i="17"/>
  <c r="BB190" i="17"/>
  <c r="BB59" i="17" s="1"/>
  <c r="BC67" i="9"/>
  <c r="BB131" i="9"/>
  <c r="BB36" i="9" s="1"/>
  <c r="BB182" i="9"/>
  <c r="BB51" i="9" s="1"/>
  <c r="BC63" i="11"/>
  <c r="BB32" i="11"/>
  <c r="BB178" i="11"/>
  <c r="BB47" i="11" s="1"/>
  <c r="BC72" i="23"/>
  <c r="BB41" i="23"/>
  <c r="BB187" i="23"/>
  <c r="BB56" i="23" s="1"/>
  <c r="BC70" i="12"/>
  <c r="BB39" i="12"/>
  <c r="BB185" i="12"/>
  <c r="BB54" i="12" s="1"/>
  <c r="BC71" i="8"/>
  <c r="BB40" i="8"/>
  <c r="BC65" i="15"/>
  <c r="BB34" i="15"/>
  <c r="BB180" i="15"/>
  <c r="BB49" i="15" s="1"/>
  <c r="BC66" i="10"/>
  <c r="BB35" i="10"/>
  <c r="BB181" i="10"/>
  <c r="BB50" i="10" s="1"/>
  <c r="BC76" i="20"/>
  <c r="BB45" i="20"/>
  <c r="BB191" i="20"/>
  <c r="BB60" i="20" s="1"/>
  <c r="BC74" i="8"/>
  <c r="BB43" i="8"/>
  <c r="BB58" i="8"/>
  <c r="BC70" i="21"/>
  <c r="BB39" i="21"/>
  <c r="BB185" i="21"/>
  <c r="BB54" i="21" s="1"/>
  <c r="BC53" i="13"/>
  <c r="BC73" i="9"/>
  <c r="BB137" i="9"/>
  <c r="BB42" i="9" s="1"/>
  <c r="BB188" i="9"/>
  <c r="BB57" i="9" s="1"/>
  <c r="BC73" i="15"/>
  <c r="BB42" i="15"/>
  <c r="BB188" i="15"/>
  <c r="BB57" i="15" s="1"/>
  <c r="BC68" i="11"/>
  <c r="BB37" i="11"/>
  <c r="BB183" i="11"/>
  <c r="BB52" i="11" s="1"/>
  <c r="BC74" i="4"/>
  <c r="BB43" i="4"/>
  <c r="BB189" i="4"/>
  <c r="BB58" i="4" s="1"/>
  <c r="BC63" i="18"/>
  <c r="BB32" i="18"/>
  <c r="BB178" i="18"/>
  <c r="BB47" i="18" s="1"/>
  <c r="BC64" i="20"/>
  <c r="BB33" i="20"/>
  <c r="BB179" i="20"/>
  <c r="BB48" i="20" s="1"/>
  <c r="BC67" i="10"/>
  <c r="BB36" i="10"/>
  <c r="BB182" i="10"/>
  <c r="BB51" i="10" s="1"/>
  <c r="BC76" i="11"/>
  <c r="BB45" i="11"/>
  <c r="BB191" i="11"/>
  <c r="BB60" i="11" s="1"/>
  <c r="BC75" i="11"/>
  <c r="BB44" i="11"/>
  <c r="BB190" i="11"/>
  <c r="BB59" i="11" s="1"/>
  <c r="BC73" i="21"/>
  <c r="BB42" i="21"/>
  <c r="BB188" i="21"/>
  <c r="BB57" i="21" s="1"/>
  <c r="BC140" i="23"/>
  <c r="BB45" i="23"/>
  <c r="BB191" i="23"/>
  <c r="BB60" i="23" s="1"/>
  <c r="BC69" i="21"/>
  <c r="BB38" i="21"/>
  <c r="BB184" i="21"/>
  <c r="BB53" i="21" s="1"/>
  <c r="BC74" i="18"/>
  <c r="BB43" i="18"/>
  <c r="BB189" i="18"/>
  <c r="BB58" i="18" s="1"/>
  <c r="BC72" i="15"/>
  <c r="BB41" i="15"/>
  <c r="BB187" i="15"/>
  <c r="BB56" i="15" s="1"/>
  <c r="BC65" i="14"/>
  <c r="BB34" i="14"/>
  <c r="BB180" i="14"/>
  <c r="BB49" i="14" s="1"/>
  <c r="BC71" i="11"/>
  <c r="BB40" i="11"/>
  <c r="BB186" i="11"/>
  <c r="BB55" i="11" s="1"/>
  <c r="BC74" i="9"/>
  <c r="BB138" i="9"/>
  <c r="BB43" i="9" s="1"/>
  <c r="BB189" i="9"/>
  <c r="BB58" i="9" s="1"/>
  <c r="BC65" i="18"/>
  <c r="BB34" i="18"/>
  <c r="BB180" i="18"/>
  <c r="BB49" i="18" s="1"/>
  <c r="BC76" i="14"/>
  <c r="BB45" i="14"/>
  <c r="BB191" i="14"/>
  <c r="BB60" i="14" s="1"/>
  <c r="BC74" i="20"/>
  <c r="BB43" i="20"/>
  <c r="BB189" i="20"/>
  <c r="BB58" i="20" s="1"/>
  <c r="BC73" i="18"/>
  <c r="BB42" i="18"/>
  <c r="BB188" i="18"/>
  <c r="BB57" i="18" s="1"/>
  <c r="BC72" i="20"/>
  <c r="BB41" i="20"/>
  <c r="BB187" i="20"/>
  <c r="BB56" i="20" s="1"/>
  <c r="BC65" i="20"/>
  <c r="BB34" i="20"/>
  <c r="BB180" i="20"/>
  <c r="BB49" i="20" s="1"/>
  <c r="BC66" i="14"/>
  <c r="BB35" i="14"/>
  <c r="BB181" i="14"/>
  <c r="BB50" i="14" s="1"/>
  <c r="BC76" i="21"/>
  <c r="BB45" i="21"/>
  <c r="BB191" i="21"/>
  <c r="BB60" i="21" s="1"/>
  <c r="BC66" i="2"/>
  <c r="BB35" i="2"/>
  <c r="BB181" i="2"/>
  <c r="BB50" i="2" s="1"/>
  <c r="BC65" i="4"/>
  <c r="BB34" i="4"/>
  <c r="BC74" i="15"/>
  <c r="BB43" i="15"/>
  <c r="BB189" i="15"/>
  <c r="BB58" i="15" s="1"/>
  <c r="BC71" i="4"/>
  <c r="BB40" i="4"/>
  <c r="BB186" i="4"/>
  <c r="BB55" i="4" s="1"/>
  <c r="BC68" i="14"/>
  <c r="BB37" i="14"/>
  <c r="BB183" i="14"/>
  <c r="BB52" i="14" s="1"/>
  <c r="BC54" i="13"/>
  <c r="BA133" i="16"/>
  <c r="BA184" i="16"/>
  <c r="BC73" i="4"/>
  <c r="BB42" i="4"/>
  <c r="BB188" i="4"/>
  <c r="BB57" i="4" s="1"/>
  <c r="BC66" i="7"/>
  <c r="BB35" i="7"/>
  <c r="BB181" i="7"/>
  <c r="BB50" i="7" s="1"/>
  <c r="BC72" i="19"/>
  <c r="BB136" i="19"/>
  <c r="BB41" i="19" s="1"/>
  <c r="BB187" i="19"/>
  <c r="BB56" i="19" s="1"/>
  <c r="BC70" i="23"/>
  <c r="BB39" i="23"/>
  <c r="BB185" i="23"/>
  <c r="BB54" i="23" s="1"/>
  <c r="BC68" i="19"/>
  <c r="BB132" i="19"/>
  <c r="BB37" i="19" s="1"/>
  <c r="BB183" i="19"/>
  <c r="BB52" i="19" s="1"/>
  <c r="BC75" i="15"/>
  <c r="BB44" i="15"/>
  <c r="BB190" i="15"/>
  <c r="BB59" i="15" s="1"/>
  <c r="BC72" i="14"/>
  <c r="BB41" i="14"/>
  <c r="BB187" i="14"/>
  <c r="BB56" i="14" s="1"/>
  <c r="BC64" i="10"/>
  <c r="BB33" i="10"/>
  <c r="BB179" i="10"/>
  <c r="BB48" i="10" s="1"/>
  <c r="BC63" i="9"/>
  <c r="BB127" i="9"/>
  <c r="BB32" i="9" s="1"/>
  <c r="BB178" i="9"/>
  <c r="BB47" i="9" s="1"/>
  <c r="BC65" i="7"/>
  <c r="BB34" i="7"/>
  <c r="BB180" i="7"/>
  <c r="BB49" i="7" s="1"/>
  <c r="BC66" i="17"/>
  <c r="BB130" i="17"/>
  <c r="BB35" i="17" s="1"/>
  <c r="BB181" i="17"/>
  <c r="BB50" i="17" s="1"/>
  <c r="BC75" i="12"/>
  <c r="BB44" i="12"/>
  <c r="BB190" i="12"/>
  <c r="BB59" i="12" s="1"/>
  <c r="BC66" i="19"/>
  <c r="BB130" i="19"/>
  <c r="BB35" i="19" s="1"/>
  <c r="BB181" i="19"/>
  <c r="BB50" i="19" s="1"/>
  <c r="BC66" i="21"/>
  <c r="BB35" i="21"/>
  <c r="BB181" i="21"/>
  <c r="BB50" i="21" s="1"/>
  <c r="BC70" i="15"/>
  <c r="BB39" i="15"/>
  <c r="BB185" i="15"/>
  <c r="BB54" i="15" s="1"/>
  <c r="BC68" i="18"/>
  <c r="BB37" i="18"/>
  <c r="BB183" i="18"/>
  <c r="BB52" i="18" s="1"/>
  <c r="BC66" i="9"/>
  <c r="BB130" i="9"/>
  <c r="BB35" i="9" s="1"/>
  <c r="BB181" i="9"/>
  <c r="BB50" i="9" s="1"/>
  <c r="BC68" i="2"/>
  <c r="BB37" i="2"/>
  <c r="BB183" i="2"/>
  <c r="BB52" i="2" s="1"/>
  <c r="BC71" i="23"/>
  <c r="BB40" i="23"/>
  <c r="BB186" i="23"/>
  <c r="BB55" i="23" s="1"/>
  <c r="BC71" i="9"/>
  <c r="BB135" i="9"/>
  <c r="BB40" i="9" s="1"/>
  <c r="BB186" i="9"/>
  <c r="BB55" i="9" s="1"/>
  <c r="BC67" i="12"/>
  <c r="BB36" i="12"/>
  <c r="BB182" i="12"/>
  <c r="BB51" i="12" s="1"/>
  <c r="BC68" i="4"/>
  <c r="BB37" i="4"/>
  <c r="BC180" i="2"/>
  <c r="BB49" i="2"/>
  <c r="BC65" i="9"/>
  <c r="BB129" i="9"/>
  <c r="BB34" i="9" s="1"/>
  <c r="BB180" i="9"/>
  <c r="BB49" i="9" s="1"/>
  <c r="BC70" i="2"/>
  <c r="BC134" i="2" s="1"/>
  <c r="BB39" i="2"/>
  <c r="BB185" i="2"/>
  <c r="BB54" i="2" s="1"/>
  <c r="BC64" i="11"/>
  <c r="BB33" i="11"/>
  <c r="BB179" i="11"/>
  <c r="BB48" i="11" s="1"/>
  <c r="BC64" i="2"/>
  <c r="BB33" i="2"/>
  <c r="BB179" i="2"/>
  <c r="BB48" i="2" s="1"/>
  <c r="BC67" i="7"/>
  <c r="BB36" i="7"/>
  <c r="BB182" i="7"/>
  <c r="BB51" i="7" s="1"/>
  <c r="BC71" i="12"/>
  <c r="BB40" i="12"/>
  <c r="BB186" i="12"/>
  <c r="BB55" i="12" s="1"/>
  <c r="AM47" i="13"/>
  <c r="AK119" i="5"/>
  <c r="AJ134" i="5"/>
  <c r="AJ170" i="5"/>
  <c r="AI185" i="5"/>
  <c r="AI54" i="5" s="1"/>
  <c r="AP166" i="6"/>
  <c r="AO181" i="6"/>
  <c r="AO50" i="6" s="1"/>
  <c r="AO167" i="6"/>
  <c r="AN182" i="6"/>
  <c r="AN51" i="6" s="1"/>
  <c r="AP163" i="6"/>
  <c r="AO178" i="6"/>
  <c r="AO47" i="6" s="1"/>
  <c r="AH187" i="6"/>
  <c r="AH56" i="6" s="1"/>
  <c r="AH188" i="6"/>
  <c r="AH57" i="6" s="1"/>
  <c r="AH135" i="6"/>
  <c r="AH40" i="6" s="1"/>
  <c r="AH189" i="6"/>
  <c r="AH58" i="6" s="1"/>
  <c r="AH190" i="6"/>
  <c r="AH59" i="6" s="1"/>
  <c r="AH134" i="6"/>
  <c r="AH39" i="6" s="1"/>
  <c r="AH138" i="6"/>
  <c r="AH43" i="6" s="1"/>
  <c r="AH191" i="6"/>
  <c r="AH60" i="6" s="1"/>
  <c r="AH137" i="6"/>
  <c r="AH42" i="6" s="1"/>
  <c r="AH185" i="6"/>
  <c r="AH54" i="6" s="1"/>
  <c r="AH186" i="6"/>
  <c r="AH55" i="6" s="1"/>
  <c r="AH136" i="6"/>
  <c r="AH41" i="6" s="1"/>
  <c r="AH139" i="6"/>
  <c r="AH44" i="6" s="1"/>
  <c r="AH140" i="6"/>
  <c r="AH45" i="6" s="1"/>
  <c r="AI27" i="6"/>
  <c r="AQ190" i="16"/>
  <c r="AQ59" i="16" s="1"/>
  <c r="AQ189" i="16"/>
  <c r="AQ58" i="16" s="1"/>
  <c r="AS173" i="16"/>
  <c r="AR188" i="16"/>
  <c r="AR57" i="16" s="1"/>
  <c r="AL163" i="16"/>
  <c r="AK178" i="16"/>
  <c r="AK47" i="16" s="1"/>
  <c r="AM170" i="16"/>
  <c r="AL185" i="16"/>
  <c r="AL54" i="16" s="1"/>
  <c r="AU172" i="16"/>
  <c r="AT187" i="16"/>
  <c r="AT56" i="16" s="1"/>
  <c r="AT165" i="16"/>
  <c r="AS180" i="16"/>
  <c r="AS49" i="16" s="1"/>
  <c r="AW182" i="16"/>
  <c r="AW51" i="16" s="1"/>
  <c r="AX167" i="16"/>
  <c r="AS171" i="13"/>
  <c r="AR55" i="13"/>
  <c r="AS173" i="13"/>
  <c r="AR57" i="13"/>
  <c r="AP171" i="5"/>
  <c r="AO186" i="5"/>
  <c r="AO55" i="5" s="1"/>
  <c r="AM175" i="5"/>
  <c r="AL190" i="5"/>
  <c r="AL59" i="5" s="1"/>
  <c r="AK188" i="5"/>
  <c r="AK57" i="5" s="1"/>
  <c r="BB40" i="5"/>
  <c r="AH39" i="5"/>
  <c r="BB42" i="13"/>
  <c r="BB43" i="13"/>
  <c r="BB41" i="13"/>
  <c r="BB44" i="13"/>
  <c r="BB45" i="13"/>
  <c r="BB40" i="13"/>
  <c r="BC76" i="5"/>
  <c r="BB60" i="5"/>
  <c r="BB45" i="5"/>
  <c r="AP187" i="22"/>
  <c r="AP56" i="22" s="1"/>
  <c r="AP186" i="22"/>
  <c r="AP55" i="22" s="1"/>
  <c r="BC134" i="22"/>
  <c r="BC39" i="22" s="1"/>
  <c r="BC185" i="22"/>
  <c r="BC54" i="22" s="1"/>
  <c r="AA39" i="13"/>
  <c r="AB32" i="13"/>
  <c r="BB63" i="16"/>
  <c r="BB127" i="16" s="1"/>
  <c r="BA32" i="16"/>
  <c r="BC66" i="22"/>
  <c r="BC181" i="22" s="1"/>
  <c r="BB130" i="22"/>
  <c r="BB35" i="22" s="1"/>
  <c r="BB50" i="22"/>
  <c r="BC65" i="22"/>
  <c r="BC180" i="22" s="1"/>
  <c r="BB129" i="22"/>
  <c r="BB34" i="22" s="1"/>
  <c r="BB49" i="22"/>
  <c r="BC76" i="22"/>
  <c r="BC191" i="22" s="1"/>
  <c r="BB140" i="22"/>
  <c r="BB45" i="22" s="1"/>
  <c r="BB60" i="22"/>
  <c r="BC67" i="22"/>
  <c r="BC182" i="22" s="1"/>
  <c r="BB131" i="22"/>
  <c r="BB36" i="22" s="1"/>
  <c r="BB51" i="22"/>
  <c r="BB64" i="16"/>
  <c r="BA33" i="16"/>
  <c r="BA48" i="16"/>
  <c r="BC69" i="22"/>
  <c r="BC184" i="22" s="1"/>
  <c r="BB133" i="22"/>
  <c r="BB38" i="22" s="1"/>
  <c r="BB53" i="22"/>
  <c r="BB66" i="16"/>
  <c r="BA35" i="16"/>
  <c r="BA50" i="16"/>
  <c r="BB65" i="16"/>
  <c r="BB129" i="16" s="1"/>
  <c r="BA34" i="16"/>
  <c r="BC68" i="22"/>
  <c r="BC183" i="22" s="1"/>
  <c r="BB132" i="22"/>
  <c r="BB37" i="22" s="1"/>
  <c r="BB52" i="22"/>
  <c r="BC74" i="22"/>
  <c r="BC189" i="22" s="1"/>
  <c r="BB138" i="22"/>
  <c r="BB43" i="22" s="1"/>
  <c r="BB58" i="22"/>
  <c r="BB67" i="16"/>
  <c r="BB131" i="16" s="1"/>
  <c r="BA36" i="16"/>
  <c r="BC63" i="22"/>
  <c r="BC178" i="22" s="1"/>
  <c r="BB127" i="22"/>
  <c r="BB32" i="22" s="1"/>
  <c r="BB47" i="22"/>
  <c r="BB68" i="16"/>
  <c r="BA37" i="16"/>
  <c r="BA52" i="16"/>
  <c r="BC64" i="22"/>
  <c r="BC179" i="22" s="1"/>
  <c r="BB128" i="22"/>
  <c r="BB33" i="22" s="1"/>
  <c r="BB48" i="22"/>
  <c r="BC75" i="22"/>
  <c r="BC190" i="22" s="1"/>
  <c r="BB139" i="22"/>
  <c r="BB44" i="22" s="1"/>
  <c r="BB59" i="22"/>
  <c r="BC71" i="22"/>
  <c r="BB135" i="22"/>
  <c r="BB40" i="22" s="1"/>
  <c r="BC72" i="22"/>
  <c r="BB136" i="22"/>
  <c r="BB41" i="22" s="1"/>
  <c r="BB69" i="16"/>
  <c r="BA38" i="16"/>
  <c r="BA53" i="16"/>
  <c r="BC73" i="22"/>
  <c r="BC188" i="22" s="1"/>
  <c r="BB137" i="22"/>
  <c r="BB42" i="22" s="1"/>
  <c r="BB57" i="22"/>
  <c r="BC75" i="13"/>
  <c r="BC71" i="13"/>
  <c r="BC72" i="13"/>
  <c r="BC73" i="13"/>
  <c r="BC74" i="13"/>
  <c r="BC71" i="5"/>
  <c r="BC135" i="5" s="1"/>
  <c r="BC72" i="5"/>
  <c r="BB56" i="5"/>
  <c r="BB41" i="5"/>
  <c r="BB58" i="5"/>
  <c r="BC74" i="5"/>
  <c r="BD65" i="5"/>
  <c r="BC49" i="5"/>
  <c r="BC34" i="5"/>
  <c r="BC73" i="5"/>
  <c r="BC137" i="5" s="1"/>
  <c r="BB42" i="5"/>
  <c r="BD67" i="5"/>
  <c r="BC36" i="5"/>
  <c r="BD63" i="5"/>
  <c r="BD64" i="5"/>
  <c r="BC48" i="5"/>
  <c r="BC33" i="5"/>
  <c r="BD66" i="5"/>
  <c r="BC50" i="5"/>
  <c r="BC35" i="5"/>
  <c r="BD70" i="5"/>
  <c r="BD69" i="5"/>
  <c r="BC53" i="5"/>
  <c r="BC75" i="5"/>
  <c r="BC139" i="5" s="1"/>
  <c r="BB44" i="5"/>
  <c r="BD68" i="5"/>
  <c r="BC52" i="5"/>
  <c r="BC37" i="5"/>
  <c r="BD65" i="13"/>
  <c r="BC34" i="13"/>
  <c r="BC49" i="13"/>
  <c r="BD68" i="13"/>
  <c r="BC37" i="13"/>
  <c r="BC52" i="13"/>
  <c r="BD66" i="13"/>
  <c r="BC35" i="13"/>
  <c r="BC50" i="13"/>
  <c r="BD63" i="13"/>
  <c r="BD127" i="13" s="1"/>
  <c r="BD70" i="13"/>
  <c r="BC76" i="13"/>
  <c r="BB60" i="13"/>
  <c r="BD67" i="13"/>
  <c r="BC36" i="13"/>
  <c r="BC51" i="13"/>
  <c r="BD69" i="13"/>
  <c r="BC38" i="13"/>
  <c r="BD64" i="13"/>
  <c r="BC33" i="13"/>
  <c r="BB70" i="16"/>
  <c r="BB134" i="16" s="1"/>
  <c r="BA39" i="16"/>
  <c r="BB76" i="16"/>
  <c r="BA45" i="16"/>
  <c r="BA60" i="16"/>
  <c r="BB74" i="16"/>
  <c r="BB138" i="16" s="1"/>
  <c r="BA43" i="16"/>
  <c r="BB73" i="16"/>
  <c r="BB137" i="16" s="1"/>
  <c r="BA42" i="16"/>
  <c r="BB72" i="16"/>
  <c r="BB136" i="16" s="1"/>
  <c r="BA41" i="16"/>
  <c r="BB75" i="16"/>
  <c r="BB139" i="16" s="1"/>
  <c r="BA44" i="16"/>
  <c r="BD70" i="22"/>
  <c r="BD23" i="6"/>
  <c r="AL133" i="2" l="1"/>
  <c r="AL38" i="2" s="1"/>
  <c r="AM69" i="2"/>
  <c r="AL184" i="2"/>
  <c r="AL53" i="2" s="1"/>
  <c r="AB112" i="5"/>
  <c r="AA127" i="5"/>
  <c r="AA32" i="5" s="1"/>
  <c r="AA163" i="5"/>
  <c r="Z178" i="5"/>
  <c r="Z47" i="5" s="1"/>
  <c r="AU140" i="12"/>
  <c r="AU45" i="12" s="1"/>
  <c r="AF34" i="2"/>
  <c r="AF109" i="2"/>
  <c r="AE36" i="2"/>
  <c r="AV171" i="8"/>
  <c r="AU186" i="8"/>
  <c r="AU55" i="8" s="1"/>
  <c r="AN181" i="8"/>
  <c r="AN50" i="8" s="1"/>
  <c r="AN184" i="8"/>
  <c r="AN53" i="8" s="1"/>
  <c r="AN178" i="8"/>
  <c r="AN47" i="8" s="1"/>
  <c r="AN183" i="8"/>
  <c r="AN52" i="8" s="1"/>
  <c r="AN180" i="8"/>
  <c r="AN49" i="8" s="1"/>
  <c r="AN182" i="8"/>
  <c r="AN51" i="8" s="1"/>
  <c r="AN179" i="8"/>
  <c r="AN48" i="8" s="1"/>
  <c r="AO129" i="7"/>
  <c r="AO34" i="7" s="1"/>
  <c r="AO133" i="7"/>
  <c r="AO38" i="7" s="1"/>
  <c r="AO131" i="7"/>
  <c r="AO36" i="7" s="1"/>
  <c r="AO132" i="7"/>
  <c r="AO37" i="7" s="1"/>
  <c r="AO128" i="7"/>
  <c r="AO33" i="7" s="1"/>
  <c r="AO127" i="7"/>
  <c r="AO32" i="7" s="1"/>
  <c r="AO130" i="7"/>
  <c r="AO35" i="7" s="1"/>
  <c r="AO180" i="7"/>
  <c r="AO49" i="7" s="1"/>
  <c r="AO178" i="7"/>
  <c r="AO47" i="7" s="1"/>
  <c r="AO181" i="7"/>
  <c r="AO50" i="7" s="1"/>
  <c r="AO179" i="7"/>
  <c r="AO48" i="7" s="1"/>
  <c r="AO184" i="7"/>
  <c r="AO53" i="7" s="1"/>
  <c r="AO182" i="7"/>
  <c r="AO51" i="7" s="1"/>
  <c r="AO183" i="7"/>
  <c r="AO52" i="7" s="1"/>
  <c r="AN128" i="8"/>
  <c r="AN33" i="8" s="1"/>
  <c r="AN133" i="8"/>
  <c r="AN38" i="8" s="1"/>
  <c r="AN127" i="8"/>
  <c r="AN32" i="8" s="1"/>
  <c r="AN132" i="8"/>
  <c r="AN37" i="8" s="1"/>
  <c r="AN129" i="8"/>
  <c r="AN34" i="8" s="1"/>
  <c r="AN130" i="8"/>
  <c r="AN35" i="8" s="1"/>
  <c r="AN131" i="8"/>
  <c r="AN36" i="8" s="1"/>
  <c r="AX179" i="4"/>
  <c r="AX48" i="4" s="1"/>
  <c r="AX181" i="4"/>
  <c r="AX50" i="4" s="1"/>
  <c r="AX183" i="4"/>
  <c r="AX52" i="4" s="1"/>
  <c r="AX180" i="4"/>
  <c r="AX49" i="4" s="1"/>
  <c r="AX184" i="4"/>
  <c r="AX53" i="4" s="1"/>
  <c r="AX178" i="4"/>
  <c r="AX47" i="4" s="1"/>
  <c r="AX182" i="4"/>
  <c r="AX51" i="4" s="1"/>
  <c r="AZ25" i="4"/>
  <c r="AY24" i="4"/>
  <c r="BD181" i="5"/>
  <c r="BD130" i="5"/>
  <c r="BD74" i="9"/>
  <c r="BC138" i="9"/>
  <c r="BC43" i="9" s="1"/>
  <c r="BC189" i="9"/>
  <c r="BC58" i="9" s="1"/>
  <c r="BD67" i="14"/>
  <c r="BC36" i="14"/>
  <c r="BC182" i="14"/>
  <c r="BC51" i="14" s="1"/>
  <c r="BD76" i="18"/>
  <c r="BC45" i="18"/>
  <c r="BC191" i="18"/>
  <c r="BC60" i="18" s="1"/>
  <c r="BD71" i="19"/>
  <c r="BC135" i="19"/>
  <c r="BC40" i="19" s="1"/>
  <c r="BC186" i="19"/>
  <c r="BC55" i="19" s="1"/>
  <c r="BD37" i="13"/>
  <c r="BC191" i="5"/>
  <c r="BC140" i="5"/>
  <c r="BD67" i="7"/>
  <c r="BC36" i="7"/>
  <c r="BC182" i="7"/>
  <c r="BC51" i="7" s="1"/>
  <c r="BD71" i="9"/>
  <c r="BC135" i="9"/>
  <c r="BC40" i="9" s="1"/>
  <c r="BC186" i="9"/>
  <c r="BC55" i="9" s="1"/>
  <c r="BD75" i="12"/>
  <c r="BC44" i="12"/>
  <c r="BC190" i="12"/>
  <c r="BC59" i="12" s="1"/>
  <c r="BD70" i="23"/>
  <c r="BC39" i="23"/>
  <c r="BC185" i="23"/>
  <c r="BC54" i="23" s="1"/>
  <c r="BD68" i="14"/>
  <c r="BC37" i="14"/>
  <c r="BC183" i="14"/>
  <c r="BC52" i="14" s="1"/>
  <c r="BD72" i="20"/>
  <c r="BC41" i="20"/>
  <c r="BC187" i="20"/>
  <c r="BC56" i="20" s="1"/>
  <c r="BD72" i="15"/>
  <c r="BC41" i="15"/>
  <c r="BC187" i="15"/>
  <c r="BC56" i="15" s="1"/>
  <c r="BD64" i="20"/>
  <c r="BC33" i="20"/>
  <c r="BC179" i="20"/>
  <c r="BC48" i="20" s="1"/>
  <c r="BD65" i="15"/>
  <c r="BC34" i="15"/>
  <c r="BC180" i="15"/>
  <c r="BC49" i="15" s="1"/>
  <c r="BD71" i="14"/>
  <c r="BC40" i="14"/>
  <c r="BC186" i="14"/>
  <c r="BC55" i="14" s="1"/>
  <c r="BD75" i="7"/>
  <c r="BC44" i="7"/>
  <c r="BC190" i="7"/>
  <c r="BC59" i="7" s="1"/>
  <c r="BD72" i="17"/>
  <c r="BC41" i="17"/>
  <c r="BC187" i="17"/>
  <c r="BC56" i="17" s="1"/>
  <c r="BD72" i="7"/>
  <c r="BC41" i="7"/>
  <c r="BC187" i="7"/>
  <c r="BC56" i="7" s="1"/>
  <c r="BD66" i="23"/>
  <c r="BC35" i="23"/>
  <c r="BC181" i="23"/>
  <c r="BC50" i="23" s="1"/>
  <c r="BD64" i="7"/>
  <c r="BC33" i="7"/>
  <c r="BC179" i="7"/>
  <c r="BC48" i="7" s="1"/>
  <c r="BD65" i="12"/>
  <c r="BC34" i="12"/>
  <c r="BC180" i="12"/>
  <c r="BC49" i="12" s="1"/>
  <c r="BD67" i="17"/>
  <c r="BC131" i="17"/>
  <c r="BC36" i="17" s="1"/>
  <c r="BC182" i="17"/>
  <c r="BC51" i="17" s="1"/>
  <c r="BD68" i="17"/>
  <c r="BC132" i="17"/>
  <c r="BC37" i="17" s="1"/>
  <c r="BC183" i="17"/>
  <c r="BC52" i="17" s="1"/>
  <c r="BD74" i="21"/>
  <c r="BC43" i="21"/>
  <c r="BC189" i="21"/>
  <c r="BC58" i="21" s="1"/>
  <c r="BD75" i="8"/>
  <c r="BC44" i="8"/>
  <c r="BC59" i="8"/>
  <c r="BD70" i="10"/>
  <c r="BC39" i="10"/>
  <c r="BC185" i="10"/>
  <c r="BC54" i="10" s="1"/>
  <c r="BD75" i="4"/>
  <c r="BC44" i="4"/>
  <c r="BC190" i="4"/>
  <c r="BC59" i="4" s="1"/>
  <c r="BD71" i="20"/>
  <c r="BC40" i="20"/>
  <c r="BC186" i="20"/>
  <c r="BC55" i="20" s="1"/>
  <c r="BD70" i="18"/>
  <c r="BC39" i="18"/>
  <c r="BC185" i="18"/>
  <c r="BC54" i="18" s="1"/>
  <c r="BD63" i="10"/>
  <c r="BC32" i="10"/>
  <c r="BC178" i="10"/>
  <c r="BC47" i="10" s="1"/>
  <c r="BD73" i="14"/>
  <c r="BC42" i="14"/>
  <c r="BC188" i="14"/>
  <c r="BC57" i="14" s="1"/>
  <c r="BD69" i="12"/>
  <c r="BC38" i="12"/>
  <c r="BC184" i="12"/>
  <c r="BC53" i="12" s="1"/>
  <c r="BD70" i="15"/>
  <c r="BC39" i="15"/>
  <c r="BC185" i="15"/>
  <c r="BC54" i="15" s="1"/>
  <c r="BD63" i="20"/>
  <c r="BC32" i="20"/>
  <c r="BC178" i="20"/>
  <c r="BC47" i="20" s="1"/>
  <c r="BD71" i="21"/>
  <c r="BD135" i="21" s="1"/>
  <c r="BC40" i="21"/>
  <c r="BC186" i="21"/>
  <c r="BC55" i="21" s="1"/>
  <c r="BD64" i="14"/>
  <c r="BC33" i="14"/>
  <c r="BC179" i="14"/>
  <c r="BC48" i="14" s="1"/>
  <c r="BD76" i="10"/>
  <c r="BC45" i="10"/>
  <c r="BC191" i="10"/>
  <c r="BC60" i="10" s="1"/>
  <c r="BB128" i="16"/>
  <c r="BB179" i="16"/>
  <c r="BD70" i="2"/>
  <c r="BD134" i="2" s="1"/>
  <c r="BC39" i="2"/>
  <c r="BC185" i="2"/>
  <c r="BC54" i="2" s="1"/>
  <c r="BD66" i="9"/>
  <c r="BC130" i="9"/>
  <c r="BC35" i="9" s="1"/>
  <c r="BC181" i="9"/>
  <c r="BC50" i="9" s="1"/>
  <c r="BD63" i="9"/>
  <c r="BC127" i="9"/>
  <c r="BC32" i="9" s="1"/>
  <c r="BC178" i="9"/>
  <c r="BC47" i="9" s="1"/>
  <c r="BD73" i="4"/>
  <c r="BC42" i="4"/>
  <c r="BC188" i="4"/>
  <c r="BC57" i="4" s="1"/>
  <c r="BD65" i="4"/>
  <c r="BC34" i="4"/>
  <c r="BD76" i="14"/>
  <c r="BC45" i="14"/>
  <c r="BC191" i="14"/>
  <c r="BC60" i="14" s="1"/>
  <c r="BD140" i="23"/>
  <c r="BC45" i="23"/>
  <c r="BC191" i="23"/>
  <c r="BC60" i="23" s="1"/>
  <c r="BD68" i="11"/>
  <c r="BC37" i="11"/>
  <c r="BC183" i="11"/>
  <c r="BC52" i="11" s="1"/>
  <c r="BD72" i="23"/>
  <c r="BC41" i="23"/>
  <c r="BC187" i="23"/>
  <c r="BC56" i="23" s="1"/>
  <c r="BD70" i="8"/>
  <c r="BC39" i="8"/>
  <c r="BC54" i="8"/>
  <c r="V76" i="7"/>
  <c r="U45" i="7"/>
  <c r="U191" i="7"/>
  <c r="U60" i="7" s="1"/>
  <c r="BD75" i="9"/>
  <c r="BC139" i="9"/>
  <c r="BC44" i="9" s="1"/>
  <c r="BC190" i="9"/>
  <c r="BC59" i="9" s="1"/>
  <c r="BD68" i="20"/>
  <c r="BC37" i="20"/>
  <c r="BC183" i="20"/>
  <c r="BC52" i="20" s="1"/>
  <c r="BD66" i="8"/>
  <c r="BD65" i="17"/>
  <c r="BC129" i="17"/>
  <c r="BC34" i="17" s="1"/>
  <c r="BC180" i="17"/>
  <c r="BC49" i="17" s="1"/>
  <c r="BD75" i="20"/>
  <c r="BC44" i="20"/>
  <c r="BC190" i="20"/>
  <c r="BC59" i="20" s="1"/>
  <c r="BD63" i="8"/>
  <c r="BD71" i="15"/>
  <c r="BC40" i="15"/>
  <c r="BC186" i="15"/>
  <c r="BC55" i="15" s="1"/>
  <c r="BD65" i="21"/>
  <c r="BC34" i="21"/>
  <c r="BC180" i="21"/>
  <c r="BC49" i="21" s="1"/>
  <c r="BD73" i="20"/>
  <c r="BC42" i="20"/>
  <c r="BC188" i="20"/>
  <c r="BC57" i="20" s="1"/>
  <c r="BD73" i="7"/>
  <c r="BC42" i="7"/>
  <c r="BC188" i="7"/>
  <c r="BC57" i="7" s="1"/>
  <c r="BD63" i="14"/>
  <c r="BC32" i="14"/>
  <c r="BC178" i="14"/>
  <c r="BC47" i="14" s="1"/>
  <c r="BD76" i="8"/>
  <c r="BC45" i="8"/>
  <c r="BC60" i="8"/>
  <c r="BD68" i="7"/>
  <c r="BC37" i="7"/>
  <c r="BC183" i="7"/>
  <c r="BC52" i="7" s="1"/>
  <c r="BD64" i="23"/>
  <c r="BC33" i="23"/>
  <c r="BC179" i="23"/>
  <c r="BC48" i="23" s="1"/>
  <c r="BD73" i="19"/>
  <c r="BC137" i="19"/>
  <c r="BC42" i="19" s="1"/>
  <c r="BC188" i="19"/>
  <c r="BC57" i="19" s="1"/>
  <c r="BD73" i="11"/>
  <c r="BC42" i="11"/>
  <c r="BC188" i="11"/>
  <c r="BC57" i="11" s="1"/>
  <c r="BD73" i="23"/>
  <c r="BC42" i="23"/>
  <c r="BC188" i="23"/>
  <c r="BC57" i="23" s="1"/>
  <c r="BD72" i="10"/>
  <c r="BC41" i="10"/>
  <c r="BC187" i="10"/>
  <c r="BC56" i="10" s="1"/>
  <c r="BD67" i="20"/>
  <c r="BC36" i="20"/>
  <c r="BC182" i="20"/>
  <c r="BC51" i="20" s="1"/>
  <c r="BD131" i="5"/>
  <c r="BD182" i="5"/>
  <c r="BD51" i="5" s="1"/>
  <c r="BD64" i="4"/>
  <c r="BC33" i="4"/>
  <c r="BD72" i="12"/>
  <c r="BC41" i="12"/>
  <c r="BC187" i="12"/>
  <c r="BC56" i="12" s="1"/>
  <c r="BD76" i="9"/>
  <c r="BC140" i="9"/>
  <c r="BC45" i="9" s="1"/>
  <c r="BC191" i="9"/>
  <c r="BC60" i="9" s="1"/>
  <c r="BD68" i="4"/>
  <c r="BC37" i="4"/>
  <c r="BD66" i="21"/>
  <c r="BC35" i="21"/>
  <c r="BC181" i="21"/>
  <c r="BC50" i="21" s="1"/>
  <c r="BD75" i="15"/>
  <c r="BC44" i="15"/>
  <c r="BC190" i="15"/>
  <c r="BC59" i="15" s="1"/>
  <c r="BD66" i="14"/>
  <c r="BC35" i="14"/>
  <c r="BC181" i="14"/>
  <c r="BC50" i="14" s="1"/>
  <c r="BD71" i="11"/>
  <c r="BC40" i="11"/>
  <c r="BC186" i="11"/>
  <c r="BC55" i="11" s="1"/>
  <c r="BD76" i="11"/>
  <c r="BC45" i="11"/>
  <c r="BC191" i="11"/>
  <c r="BC60" i="11" s="1"/>
  <c r="BD76" i="20"/>
  <c r="BC45" i="20"/>
  <c r="BC191" i="20"/>
  <c r="BC60" i="20" s="1"/>
  <c r="BD75" i="17"/>
  <c r="BD139" i="17" s="1"/>
  <c r="BC44" i="17"/>
  <c r="BC190" i="17"/>
  <c r="BC59" i="17" s="1"/>
  <c r="BD76" i="2"/>
  <c r="BD140" i="2" s="1"/>
  <c r="BC45" i="2"/>
  <c r="BC191" i="2"/>
  <c r="BC60" i="2" s="1"/>
  <c r="BD67" i="21"/>
  <c r="BC36" i="21"/>
  <c r="BC182" i="21"/>
  <c r="BC51" i="21" s="1"/>
  <c r="BI112" i="6"/>
  <c r="BH127" i="6"/>
  <c r="BH32" i="6" s="1"/>
  <c r="BD73" i="12"/>
  <c r="BC42" i="12"/>
  <c r="BC188" i="12"/>
  <c r="BC57" i="12" s="1"/>
  <c r="BD63" i="15"/>
  <c r="BC32" i="15"/>
  <c r="BC178" i="15"/>
  <c r="BC47" i="15" s="1"/>
  <c r="BD68" i="12"/>
  <c r="BC37" i="12"/>
  <c r="BC183" i="12"/>
  <c r="BC52" i="12" s="1"/>
  <c r="BD63" i="23"/>
  <c r="BC32" i="23"/>
  <c r="BC178" i="23"/>
  <c r="BC47" i="23" s="1"/>
  <c r="BD72" i="8"/>
  <c r="BC41" i="8"/>
  <c r="BC56" i="8"/>
  <c r="BD65" i="11"/>
  <c r="BC34" i="11"/>
  <c r="BC180" i="11"/>
  <c r="BC49" i="11" s="1"/>
  <c r="BD75" i="21"/>
  <c r="BD139" i="21" s="1"/>
  <c r="BC44" i="21"/>
  <c r="BC190" i="21"/>
  <c r="BC59" i="21" s="1"/>
  <c r="BD76" i="19"/>
  <c r="BC140" i="19"/>
  <c r="BC45" i="19" s="1"/>
  <c r="BC191" i="19"/>
  <c r="BC60" i="19" s="1"/>
  <c r="BD71" i="18"/>
  <c r="BC40" i="18"/>
  <c r="BC186" i="18"/>
  <c r="BC55" i="18" s="1"/>
  <c r="BC38" i="4"/>
  <c r="BD63" i="2"/>
  <c r="BC32" i="2"/>
  <c r="BC178" i="2"/>
  <c r="BC47" i="2" s="1"/>
  <c r="BD67" i="19"/>
  <c r="BC131" i="19"/>
  <c r="BC36" i="19" s="1"/>
  <c r="BC182" i="19"/>
  <c r="BC51" i="19" s="1"/>
  <c r="BD76" i="17"/>
  <c r="BC45" i="17"/>
  <c r="BC191" i="17"/>
  <c r="BC60" i="17" s="1"/>
  <c r="BD68" i="10"/>
  <c r="BC37" i="10"/>
  <c r="BC183" i="10"/>
  <c r="BC52" i="10" s="1"/>
  <c r="BD65" i="23"/>
  <c r="BC34" i="23"/>
  <c r="BC180" i="23"/>
  <c r="BC49" i="23" s="1"/>
  <c r="BD68" i="9"/>
  <c r="BC132" i="9"/>
  <c r="BC37" i="9" s="1"/>
  <c r="BC183" i="9"/>
  <c r="BC52" i="9" s="1"/>
  <c r="BD72" i="14"/>
  <c r="BC41" i="14"/>
  <c r="BC187" i="14"/>
  <c r="BC56" i="14" s="1"/>
  <c r="BD75" i="11"/>
  <c r="BC44" i="11"/>
  <c r="BC190" i="11"/>
  <c r="BC59" i="11" s="1"/>
  <c r="BD73" i="9"/>
  <c r="BC137" i="9"/>
  <c r="BC42" i="9" s="1"/>
  <c r="BC188" i="9"/>
  <c r="BC57" i="9" s="1"/>
  <c r="BD67" i="9"/>
  <c r="BC131" i="9"/>
  <c r="BC36" i="9" s="1"/>
  <c r="BC182" i="9"/>
  <c r="BC51" i="9" s="1"/>
  <c r="BD72" i="2"/>
  <c r="BD136" i="2" s="1"/>
  <c r="BC41" i="2"/>
  <c r="BC187" i="2"/>
  <c r="BC56" i="2" s="1"/>
  <c r="BD75" i="23"/>
  <c r="BC44" i="23"/>
  <c r="BC190" i="23"/>
  <c r="BC59" i="23" s="1"/>
  <c r="BD38" i="13"/>
  <c r="BD53" i="13"/>
  <c r="BD128" i="5"/>
  <c r="BD179" i="5"/>
  <c r="BC187" i="5"/>
  <c r="BC136" i="5"/>
  <c r="BB183" i="16"/>
  <c r="BB132" i="16"/>
  <c r="BB130" i="16"/>
  <c r="BB181" i="16"/>
  <c r="BD64" i="2"/>
  <c r="BC33" i="2"/>
  <c r="BC179" i="2"/>
  <c r="BC48" i="2" s="1"/>
  <c r="BD71" i="23"/>
  <c r="BC40" i="23"/>
  <c r="BC186" i="23"/>
  <c r="BC55" i="23" s="1"/>
  <c r="BD66" i="17"/>
  <c r="BC130" i="17"/>
  <c r="BC35" i="17" s="1"/>
  <c r="BC181" i="17"/>
  <c r="BC50" i="17" s="1"/>
  <c r="BD72" i="19"/>
  <c r="BC136" i="19"/>
  <c r="BC41" i="19" s="1"/>
  <c r="BC187" i="19"/>
  <c r="BC56" i="19" s="1"/>
  <c r="BD71" i="4"/>
  <c r="BC40" i="4"/>
  <c r="BC186" i="4"/>
  <c r="BC55" i="4" s="1"/>
  <c r="BD73" i="18"/>
  <c r="BC42" i="18"/>
  <c r="BC188" i="18"/>
  <c r="BC57" i="18" s="1"/>
  <c r="BD74" i="18"/>
  <c r="BC43" i="18"/>
  <c r="BC189" i="18"/>
  <c r="BC58" i="18" s="1"/>
  <c r="BD63" i="18"/>
  <c r="BC32" i="18"/>
  <c r="BC178" i="18"/>
  <c r="BC47" i="18" s="1"/>
  <c r="BD71" i="8"/>
  <c r="BC40" i="8"/>
  <c r="BD66" i="15"/>
  <c r="BC35" i="15"/>
  <c r="BC181" i="15"/>
  <c r="BC50" i="15" s="1"/>
  <c r="BD67" i="23"/>
  <c r="BC36" i="23"/>
  <c r="BC182" i="23"/>
  <c r="BC51" i="23" s="1"/>
  <c r="BD74" i="19"/>
  <c r="BC138" i="19"/>
  <c r="BC43" i="19" s="1"/>
  <c r="BC189" i="19"/>
  <c r="BC58" i="19" s="1"/>
  <c r="BD76" i="12"/>
  <c r="BC191" i="12"/>
  <c r="BC60" i="12" s="1"/>
  <c r="BD67" i="4"/>
  <c r="BC36" i="4"/>
  <c r="BD66" i="4"/>
  <c r="BC35" i="4"/>
  <c r="BD68" i="8"/>
  <c r="BD75" i="19"/>
  <c r="BC139" i="19"/>
  <c r="BC44" i="19" s="1"/>
  <c r="BC190" i="19"/>
  <c r="BC59" i="19" s="1"/>
  <c r="BD74" i="7"/>
  <c r="BC43" i="7"/>
  <c r="BC189" i="7"/>
  <c r="BC58" i="7" s="1"/>
  <c r="BD76" i="15"/>
  <c r="BC45" i="15"/>
  <c r="BC191" i="15"/>
  <c r="BC60" i="15" s="1"/>
  <c r="BC32" i="4"/>
  <c r="BD74" i="17"/>
  <c r="BC43" i="17"/>
  <c r="BC189" i="17"/>
  <c r="BC58" i="17" s="1"/>
  <c r="BD71" i="17"/>
  <c r="BD135" i="17" s="1"/>
  <c r="BC40" i="17"/>
  <c r="BC186" i="17"/>
  <c r="BC55" i="17" s="1"/>
  <c r="BD64" i="21"/>
  <c r="BC33" i="21"/>
  <c r="BC179" i="21"/>
  <c r="BC48" i="21" s="1"/>
  <c r="BD69" i="8"/>
  <c r="BD64" i="17"/>
  <c r="BC128" i="17"/>
  <c r="BC33" i="17" s="1"/>
  <c r="BC179" i="17"/>
  <c r="BC48" i="17" s="1"/>
  <c r="BD75" i="10"/>
  <c r="BC44" i="10"/>
  <c r="BC190" i="10"/>
  <c r="BC59" i="10" s="1"/>
  <c r="BD70" i="19"/>
  <c r="BC134" i="19"/>
  <c r="BC39" i="19" s="1"/>
  <c r="BC185" i="19"/>
  <c r="BC54" i="19" s="1"/>
  <c r="BD70" i="11"/>
  <c r="BC39" i="11"/>
  <c r="BC185" i="11"/>
  <c r="BC54" i="11" s="1"/>
  <c r="BD128" i="13"/>
  <c r="BD74" i="2"/>
  <c r="BD138" i="2" s="1"/>
  <c r="BC43" i="2"/>
  <c r="BC189" i="2"/>
  <c r="BC58" i="2" s="1"/>
  <c r="BB140" i="16"/>
  <c r="BB191" i="16"/>
  <c r="BD129" i="13"/>
  <c r="BD133" i="5"/>
  <c r="BD184" i="5"/>
  <c r="BD180" i="5"/>
  <c r="BD129" i="5"/>
  <c r="BC58" i="13"/>
  <c r="BD65" i="9"/>
  <c r="BC129" i="9"/>
  <c r="BC34" i="9" s="1"/>
  <c r="BC180" i="9"/>
  <c r="BC49" i="9" s="1"/>
  <c r="BD68" i="18"/>
  <c r="BC37" i="18"/>
  <c r="BC183" i="18"/>
  <c r="BC52" i="18" s="1"/>
  <c r="BD64" i="10"/>
  <c r="BC33" i="10"/>
  <c r="BC179" i="10"/>
  <c r="BC48" i="10" s="1"/>
  <c r="BD66" i="2"/>
  <c r="BC35" i="2"/>
  <c r="BC181" i="2"/>
  <c r="BC50" i="2" s="1"/>
  <c r="BD65" i="18"/>
  <c r="BC34" i="18"/>
  <c r="BC180" i="18"/>
  <c r="BC49" i="18" s="1"/>
  <c r="BD73" i="21"/>
  <c r="BC42" i="21"/>
  <c r="BC188" i="21"/>
  <c r="BC57" i="21" s="1"/>
  <c r="BD73" i="15"/>
  <c r="BC42" i="15"/>
  <c r="BC188" i="15"/>
  <c r="BC57" i="15" s="1"/>
  <c r="BD70" i="21"/>
  <c r="BC39" i="21"/>
  <c r="BC185" i="21"/>
  <c r="BC54" i="21" s="1"/>
  <c r="BD63" i="11"/>
  <c r="BC32" i="11"/>
  <c r="BC178" i="11"/>
  <c r="BC47" i="11" s="1"/>
  <c r="BD65" i="19"/>
  <c r="BC129" i="19"/>
  <c r="BC34" i="19" s="1"/>
  <c r="BC180" i="19"/>
  <c r="BC49" i="19" s="1"/>
  <c r="BD68" i="21"/>
  <c r="BC37" i="21"/>
  <c r="BC183" i="21"/>
  <c r="BC52" i="21" s="1"/>
  <c r="BD66" i="11"/>
  <c r="BC35" i="11"/>
  <c r="BC181" i="11"/>
  <c r="BC50" i="11" s="1"/>
  <c r="BD75" i="2"/>
  <c r="BD139" i="2" s="1"/>
  <c r="BC44" i="2"/>
  <c r="BC190" i="2"/>
  <c r="BC59" i="2" s="1"/>
  <c r="BD74" i="10"/>
  <c r="BC43" i="10"/>
  <c r="BC189" i="10"/>
  <c r="BC58" i="10" s="1"/>
  <c r="BD63" i="7"/>
  <c r="BC32" i="7"/>
  <c r="BC178" i="7"/>
  <c r="BC47" i="7" s="1"/>
  <c r="BD73" i="10"/>
  <c r="BC42" i="10"/>
  <c r="BC188" i="10"/>
  <c r="BC57" i="10" s="1"/>
  <c r="BD70" i="17"/>
  <c r="BC39" i="17"/>
  <c r="BC185" i="17"/>
  <c r="BC54" i="17" s="1"/>
  <c r="BD67" i="11"/>
  <c r="BC36" i="11"/>
  <c r="BC182" i="11"/>
  <c r="BC51" i="11" s="1"/>
  <c r="BD69" i="15"/>
  <c r="BC38" i="15"/>
  <c r="BC184" i="15"/>
  <c r="BC53" i="15" s="1"/>
  <c r="BD67" i="8"/>
  <c r="BD73" i="2"/>
  <c r="BD137" i="2" s="1"/>
  <c r="BC42" i="2"/>
  <c r="BC188" i="2"/>
  <c r="BC57" i="2" s="1"/>
  <c r="BD71" i="2"/>
  <c r="BD135" i="2" s="1"/>
  <c r="BC40" i="2"/>
  <c r="BC186" i="2"/>
  <c r="BC55" i="2" s="1"/>
  <c r="BD73" i="17"/>
  <c r="BC42" i="17"/>
  <c r="BC188" i="17"/>
  <c r="BC57" i="17" s="1"/>
  <c r="BD67" i="18"/>
  <c r="BC36" i="18"/>
  <c r="BC182" i="18"/>
  <c r="BC51" i="18" s="1"/>
  <c r="BD69" i="18"/>
  <c r="BC38" i="18"/>
  <c r="BC184" i="18"/>
  <c r="BC53" i="18" s="1"/>
  <c r="BD63" i="21"/>
  <c r="BC32" i="21"/>
  <c r="BC178" i="21"/>
  <c r="BC47" i="21" s="1"/>
  <c r="BD66" i="12"/>
  <c r="BC35" i="12"/>
  <c r="BC181" i="12"/>
  <c r="BC50" i="12" s="1"/>
  <c r="BD64" i="12"/>
  <c r="BC33" i="12"/>
  <c r="BC179" i="12"/>
  <c r="BC48" i="12" s="1"/>
  <c r="BC182" i="2"/>
  <c r="BC51" i="2" s="1"/>
  <c r="BD76" i="21"/>
  <c r="BC45" i="21"/>
  <c r="BC191" i="21"/>
  <c r="BC60" i="21" s="1"/>
  <c r="BD74" i="8"/>
  <c r="BC43" i="8"/>
  <c r="BC58" i="8"/>
  <c r="BD63" i="12"/>
  <c r="BC32" i="12"/>
  <c r="BC178" i="12"/>
  <c r="BC47" i="12" s="1"/>
  <c r="BD69" i="9"/>
  <c r="BC133" i="9"/>
  <c r="BC38" i="9" s="1"/>
  <c r="BC184" i="9"/>
  <c r="BC53" i="9" s="1"/>
  <c r="BD130" i="13"/>
  <c r="BD71" i="12"/>
  <c r="BC40" i="12"/>
  <c r="BC186" i="12"/>
  <c r="BC55" i="12" s="1"/>
  <c r="BD67" i="12"/>
  <c r="BC36" i="12"/>
  <c r="BC182" i="12"/>
  <c r="BC51" i="12" s="1"/>
  <c r="BD66" i="19"/>
  <c r="BC130" i="19"/>
  <c r="BC35" i="19" s="1"/>
  <c r="BC181" i="19"/>
  <c r="BC50" i="19" s="1"/>
  <c r="BD68" i="19"/>
  <c r="BC132" i="19"/>
  <c r="BC37" i="19" s="1"/>
  <c r="BC183" i="19"/>
  <c r="BC52" i="19" s="1"/>
  <c r="BD65" i="20"/>
  <c r="BC34" i="20"/>
  <c r="BC180" i="20"/>
  <c r="BC49" i="20" s="1"/>
  <c r="BD65" i="14"/>
  <c r="BC34" i="14"/>
  <c r="BC180" i="14"/>
  <c r="BC49" i="14" s="1"/>
  <c r="BD67" i="10"/>
  <c r="BC36" i="10"/>
  <c r="BC182" i="10"/>
  <c r="BC51" i="10" s="1"/>
  <c r="BD66" i="10"/>
  <c r="BC35" i="10"/>
  <c r="BC181" i="10"/>
  <c r="BC50" i="10" s="1"/>
  <c r="BD72" i="21"/>
  <c r="BD136" i="21" s="1"/>
  <c r="BC41" i="21"/>
  <c r="BC187" i="21"/>
  <c r="BC56" i="21" s="1"/>
  <c r="BD70" i="4"/>
  <c r="BC39" i="4"/>
  <c r="BC185" i="4"/>
  <c r="BC54" i="4" s="1"/>
  <c r="BD74" i="23"/>
  <c r="BC43" i="23"/>
  <c r="BC189" i="23"/>
  <c r="BC58" i="23" s="1"/>
  <c r="BD64" i="19"/>
  <c r="BC128" i="19"/>
  <c r="BC33" i="19" s="1"/>
  <c r="BC179" i="19"/>
  <c r="BC48" i="19" s="1"/>
  <c r="BD65" i="8"/>
  <c r="BD63" i="19"/>
  <c r="BC127" i="19"/>
  <c r="BC32" i="19" s="1"/>
  <c r="BC178" i="19"/>
  <c r="BC47" i="19" s="1"/>
  <c r="BD75" i="18"/>
  <c r="BC44" i="18"/>
  <c r="BC190" i="18"/>
  <c r="BC59" i="18" s="1"/>
  <c r="BD64" i="9"/>
  <c r="BC128" i="9"/>
  <c r="BC33" i="9" s="1"/>
  <c r="BC179" i="9"/>
  <c r="BC48" i="9" s="1"/>
  <c r="BD70" i="20"/>
  <c r="BC39" i="20"/>
  <c r="BC185" i="20"/>
  <c r="BC54" i="20" s="1"/>
  <c r="BD69" i="7"/>
  <c r="BC38" i="7"/>
  <c r="BC184" i="7"/>
  <c r="BC53" i="7" s="1"/>
  <c r="BD65" i="10"/>
  <c r="BC34" i="10"/>
  <c r="BC180" i="10"/>
  <c r="BC49" i="10" s="1"/>
  <c r="BD75" i="14"/>
  <c r="BC44" i="14"/>
  <c r="BC190" i="14"/>
  <c r="BC59" i="14" s="1"/>
  <c r="BD66" i="20"/>
  <c r="BC35" i="20"/>
  <c r="BC181" i="20"/>
  <c r="BC50" i="20" s="1"/>
  <c r="BD69" i="20"/>
  <c r="BC38" i="20"/>
  <c r="BC184" i="20"/>
  <c r="BC53" i="20" s="1"/>
  <c r="BD70" i="9"/>
  <c r="BC134" i="9"/>
  <c r="BC39" i="9" s="1"/>
  <c r="BC185" i="9"/>
  <c r="BC54" i="9" s="1"/>
  <c r="BD68" i="23"/>
  <c r="BC37" i="23"/>
  <c r="BC183" i="23"/>
  <c r="BC52" i="23" s="1"/>
  <c r="BD69" i="10"/>
  <c r="BC38" i="10"/>
  <c r="BC184" i="10"/>
  <c r="BC53" i="10" s="1"/>
  <c r="BD72" i="9"/>
  <c r="BC136" i="9"/>
  <c r="BC41" i="9" s="1"/>
  <c r="BC187" i="9"/>
  <c r="BC56" i="9" s="1"/>
  <c r="BD180" i="2"/>
  <c r="BC49" i="2"/>
  <c r="BD73" i="8"/>
  <c r="BC42" i="8"/>
  <c r="BC57" i="8"/>
  <c r="BD69" i="19"/>
  <c r="BC133" i="19"/>
  <c r="BC38" i="19" s="1"/>
  <c r="BC184" i="19"/>
  <c r="BC53" i="19" s="1"/>
  <c r="BD64" i="18"/>
  <c r="BC33" i="18"/>
  <c r="BC179" i="18"/>
  <c r="BC48" i="18" s="1"/>
  <c r="BD71" i="7"/>
  <c r="BC40" i="7"/>
  <c r="BC186" i="7"/>
  <c r="BC55" i="7" s="1"/>
  <c r="BD132" i="5"/>
  <c r="BD183" i="5"/>
  <c r="BC138" i="5"/>
  <c r="BC189" i="5"/>
  <c r="BC56" i="13"/>
  <c r="BC41" i="13"/>
  <c r="BB184" i="16"/>
  <c r="BB133" i="16"/>
  <c r="BD64" i="11"/>
  <c r="BC33" i="11"/>
  <c r="BC179" i="11"/>
  <c r="BC48" i="11" s="1"/>
  <c r="BD68" i="2"/>
  <c r="BC37" i="2"/>
  <c r="BC183" i="2"/>
  <c r="BC52" i="2" s="1"/>
  <c r="BD65" i="7"/>
  <c r="BC34" i="7"/>
  <c r="BC180" i="7"/>
  <c r="BC49" i="7" s="1"/>
  <c r="BD66" i="7"/>
  <c r="BC35" i="7"/>
  <c r="BC181" i="7"/>
  <c r="BC50" i="7" s="1"/>
  <c r="BD74" i="15"/>
  <c r="BC43" i="15"/>
  <c r="BC189" i="15"/>
  <c r="BC58" i="15" s="1"/>
  <c r="BD74" i="20"/>
  <c r="BC43" i="20"/>
  <c r="BC189" i="20"/>
  <c r="BC58" i="20" s="1"/>
  <c r="BD69" i="21"/>
  <c r="BC38" i="21"/>
  <c r="BC184" i="21"/>
  <c r="BC53" i="21" s="1"/>
  <c r="BD74" i="4"/>
  <c r="BC43" i="4"/>
  <c r="BC189" i="4"/>
  <c r="BC58" i="4" s="1"/>
  <c r="BD70" i="12"/>
  <c r="BC39" i="12"/>
  <c r="BC185" i="12"/>
  <c r="BC54" i="12" s="1"/>
  <c r="BD69" i="14"/>
  <c r="BC38" i="14"/>
  <c r="BC184" i="14"/>
  <c r="BC53" i="14" s="1"/>
  <c r="BD72" i="11"/>
  <c r="BC41" i="11"/>
  <c r="BC187" i="11"/>
  <c r="BC56" i="11" s="1"/>
  <c r="BD72" i="18"/>
  <c r="BC41" i="18"/>
  <c r="BC187" i="18"/>
  <c r="BC56" i="18" s="1"/>
  <c r="BD72" i="4"/>
  <c r="BC41" i="4"/>
  <c r="BC187" i="4"/>
  <c r="BC56" i="4" s="1"/>
  <c r="BD63" i="17"/>
  <c r="BC127" i="17"/>
  <c r="BC32" i="17" s="1"/>
  <c r="BC178" i="17"/>
  <c r="BC47" i="17" s="1"/>
  <c r="BD74" i="14"/>
  <c r="BC43" i="14"/>
  <c r="BC189" i="14"/>
  <c r="BC58" i="14" s="1"/>
  <c r="BD70" i="7"/>
  <c r="BC39" i="7"/>
  <c r="BC185" i="7"/>
  <c r="BC54" i="7" s="1"/>
  <c r="BD66" i="18"/>
  <c r="BC35" i="18"/>
  <c r="BC181" i="18"/>
  <c r="BC50" i="18" s="1"/>
  <c r="BD69" i="17"/>
  <c r="BC133" i="17"/>
  <c r="BC38" i="17" s="1"/>
  <c r="BC184" i="17"/>
  <c r="BC53" i="17" s="1"/>
  <c r="BD64" i="8"/>
  <c r="BD70" i="14"/>
  <c r="BC39" i="14"/>
  <c r="BC185" i="14"/>
  <c r="BC54" i="14" s="1"/>
  <c r="BD69" i="23"/>
  <c r="BC38" i="23"/>
  <c r="BC184" i="23"/>
  <c r="BC53" i="23" s="1"/>
  <c r="BD67" i="15"/>
  <c r="BC36" i="15"/>
  <c r="BC182" i="15"/>
  <c r="BC51" i="15" s="1"/>
  <c r="BD71" i="10"/>
  <c r="BC40" i="10"/>
  <c r="BC186" i="10"/>
  <c r="BC55" i="10" s="1"/>
  <c r="BD68" i="15"/>
  <c r="BC37" i="15"/>
  <c r="BC183" i="15"/>
  <c r="BC52" i="15" s="1"/>
  <c r="BD74" i="12"/>
  <c r="BC43" i="12"/>
  <c r="BC189" i="12"/>
  <c r="BC58" i="12" s="1"/>
  <c r="W71" i="16"/>
  <c r="V135" i="16"/>
  <c r="V40" i="16" s="1"/>
  <c r="V186" i="16"/>
  <c r="V55" i="16" s="1"/>
  <c r="BC45" i="4"/>
  <c r="BC191" i="4"/>
  <c r="BC60" i="4" s="1"/>
  <c r="BD64" i="15"/>
  <c r="BC33" i="15"/>
  <c r="BC179" i="15"/>
  <c r="BC48" i="15" s="1"/>
  <c r="BD74" i="11"/>
  <c r="BC43" i="11"/>
  <c r="BC189" i="11"/>
  <c r="BC58" i="11" s="1"/>
  <c r="BD69" i="11"/>
  <c r="BD133" i="11" s="1"/>
  <c r="BC38" i="11"/>
  <c r="BC184" i="11"/>
  <c r="BC53" i="11" s="1"/>
  <c r="AN47" i="13"/>
  <c r="AK170" i="5"/>
  <c r="AJ185" i="5"/>
  <c r="AJ54" i="5" s="1"/>
  <c r="AL119" i="5"/>
  <c r="AK134" i="5"/>
  <c r="AP178" i="6"/>
  <c r="AP47" i="6" s="1"/>
  <c r="AQ163" i="6"/>
  <c r="AQ166" i="6"/>
  <c r="AP181" i="6"/>
  <c r="AP50" i="6" s="1"/>
  <c r="AP167" i="6"/>
  <c r="AO182" i="6"/>
  <c r="AO51" i="6" s="1"/>
  <c r="AJ27" i="6"/>
  <c r="AI136" i="6"/>
  <c r="AI41" i="6" s="1"/>
  <c r="AI187" i="6"/>
  <c r="AI56" i="6" s="1"/>
  <c r="AI188" i="6"/>
  <c r="AI57" i="6" s="1"/>
  <c r="AI135" i="6"/>
  <c r="AI40" i="6" s="1"/>
  <c r="AI139" i="6"/>
  <c r="AI44" i="6" s="1"/>
  <c r="AI189" i="6"/>
  <c r="AI58" i="6" s="1"/>
  <c r="AI190" i="6"/>
  <c r="AI59" i="6" s="1"/>
  <c r="AI134" i="6"/>
  <c r="AI39" i="6" s="1"/>
  <c r="AI138" i="6"/>
  <c r="AI43" i="6" s="1"/>
  <c r="AI191" i="6"/>
  <c r="AI60" i="6" s="1"/>
  <c r="AI137" i="6"/>
  <c r="AI42" i="6" s="1"/>
  <c r="AI185" i="6"/>
  <c r="AI54" i="6" s="1"/>
  <c r="AI186" i="6"/>
  <c r="AI55" i="6" s="1"/>
  <c r="AI140" i="6"/>
  <c r="AI45" i="6" s="1"/>
  <c r="AR190" i="16"/>
  <c r="AR59" i="16" s="1"/>
  <c r="AR189" i="16"/>
  <c r="AR58" i="16" s="1"/>
  <c r="AU165" i="16"/>
  <c r="AT180" i="16"/>
  <c r="AT49" i="16" s="1"/>
  <c r="AV172" i="16"/>
  <c r="AU187" i="16"/>
  <c r="AU56" i="16" s="1"/>
  <c r="AT173" i="16"/>
  <c r="AS188" i="16"/>
  <c r="AS57" i="16" s="1"/>
  <c r="AM185" i="16"/>
  <c r="AM54" i="16" s="1"/>
  <c r="AN170" i="16"/>
  <c r="AY167" i="16"/>
  <c r="AX182" i="16"/>
  <c r="AX51" i="16" s="1"/>
  <c r="AL178" i="16"/>
  <c r="AL47" i="16" s="1"/>
  <c r="AM163" i="16"/>
  <c r="AS55" i="13"/>
  <c r="AT171" i="13"/>
  <c r="AT173" i="13"/>
  <c r="AS57" i="13"/>
  <c r="AL188" i="5"/>
  <c r="AL57" i="5" s="1"/>
  <c r="AN175" i="5"/>
  <c r="AM190" i="5"/>
  <c r="AM59" i="5" s="1"/>
  <c r="AQ171" i="5"/>
  <c r="AP186" i="5"/>
  <c r="AP55" i="5" s="1"/>
  <c r="BC40" i="5"/>
  <c r="AI39" i="5"/>
  <c r="BC40" i="13"/>
  <c r="BD33" i="13"/>
  <c r="BC60" i="13"/>
  <c r="BC59" i="13"/>
  <c r="BD52" i="13"/>
  <c r="BC43" i="13"/>
  <c r="BD76" i="5"/>
  <c r="BC60" i="5"/>
  <c r="BC45" i="5"/>
  <c r="AQ187" i="22"/>
  <c r="AQ56" i="22" s="1"/>
  <c r="AQ186" i="22"/>
  <c r="AQ55" i="22" s="1"/>
  <c r="BD134" i="22"/>
  <c r="BD39" i="22" s="1"/>
  <c r="BD185" i="22"/>
  <c r="BD54" i="22" s="1"/>
  <c r="AB39" i="13"/>
  <c r="AC32" i="13"/>
  <c r="BC68" i="16"/>
  <c r="BB37" i="16"/>
  <c r="BB52" i="16"/>
  <c r="BC64" i="16"/>
  <c r="BB33" i="16"/>
  <c r="BB48" i="16"/>
  <c r="BC69" i="16"/>
  <c r="BB38" i="16"/>
  <c r="BB53" i="16"/>
  <c r="BD74" i="22"/>
  <c r="BD189" i="22" s="1"/>
  <c r="BC138" i="22"/>
  <c r="BC43" i="22" s="1"/>
  <c r="BC58" i="22"/>
  <c r="BD65" i="22"/>
  <c r="BD180" i="22" s="1"/>
  <c r="BC129" i="22"/>
  <c r="BC34" i="22" s="1"/>
  <c r="BC49" i="22"/>
  <c r="BD75" i="22"/>
  <c r="BD190" i="22" s="1"/>
  <c r="BC139" i="22"/>
  <c r="BC44" i="22" s="1"/>
  <c r="BC59" i="22"/>
  <c r="BC66" i="16"/>
  <c r="BB35" i="16"/>
  <c r="BB50" i="16"/>
  <c r="BD63" i="22"/>
  <c r="BD178" i="22" s="1"/>
  <c r="BC127" i="22"/>
  <c r="BC32" i="22" s="1"/>
  <c r="BC47" i="22"/>
  <c r="BD67" i="22"/>
  <c r="BD182" i="22" s="1"/>
  <c r="BC131" i="22"/>
  <c r="BC36" i="22" s="1"/>
  <c r="BC51" i="22"/>
  <c r="BD72" i="22"/>
  <c r="BC136" i="22"/>
  <c r="BC41" i="22" s="1"/>
  <c r="BD68" i="22"/>
  <c r="BD183" i="22" s="1"/>
  <c r="BC132" i="22"/>
  <c r="BC37" i="22" s="1"/>
  <c r="BC52" i="22"/>
  <c r="BD66" i="22"/>
  <c r="BD181" i="22" s="1"/>
  <c r="BC130" i="22"/>
  <c r="BC35" i="22" s="1"/>
  <c r="BC50" i="22"/>
  <c r="BD64" i="22"/>
  <c r="BD179" i="22" s="1"/>
  <c r="BC128" i="22"/>
  <c r="BC33" i="22" s="1"/>
  <c r="BC48" i="22"/>
  <c r="BD69" i="22"/>
  <c r="BD184" i="22" s="1"/>
  <c r="BC133" i="22"/>
  <c r="BC38" i="22" s="1"/>
  <c r="BC53" i="22"/>
  <c r="BD73" i="22"/>
  <c r="BD188" i="22" s="1"/>
  <c r="BC137" i="22"/>
  <c r="BC42" i="22" s="1"/>
  <c r="BC57" i="22"/>
  <c r="BC67" i="16"/>
  <c r="BC131" i="16" s="1"/>
  <c r="BB36" i="16"/>
  <c r="BD76" i="22"/>
  <c r="BD191" i="22" s="1"/>
  <c r="BC140" i="22"/>
  <c r="BC45" i="22" s="1"/>
  <c r="BC60" i="22"/>
  <c r="BD71" i="22"/>
  <c r="BC135" i="22"/>
  <c r="BC40" i="22" s="1"/>
  <c r="BC65" i="16"/>
  <c r="BC129" i="16" s="1"/>
  <c r="BB34" i="16"/>
  <c r="BC63" i="16"/>
  <c r="BC127" i="16" s="1"/>
  <c r="BB32" i="16"/>
  <c r="BD74" i="13"/>
  <c r="BD71" i="13"/>
  <c r="BD73" i="13"/>
  <c r="BC42" i="13"/>
  <c r="BD75" i="13"/>
  <c r="BC44" i="13"/>
  <c r="BD72" i="13"/>
  <c r="BD75" i="5"/>
  <c r="BD139" i="5" s="1"/>
  <c r="BC44" i="5"/>
  <c r="BE66" i="5"/>
  <c r="BD50" i="5"/>
  <c r="BD35" i="5"/>
  <c r="BE67" i="5"/>
  <c r="BD36" i="5"/>
  <c r="BD74" i="5"/>
  <c r="BC58" i="5"/>
  <c r="BC43" i="5"/>
  <c r="BD71" i="5"/>
  <c r="BD135" i="5" s="1"/>
  <c r="BE69" i="5"/>
  <c r="BD53" i="5"/>
  <c r="BD38" i="5"/>
  <c r="BE64" i="5"/>
  <c r="BD48" i="5"/>
  <c r="BD33" i="5"/>
  <c r="BD52" i="5"/>
  <c r="BE68" i="5"/>
  <c r="BD37" i="5"/>
  <c r="BE70" i="5"/>
  <c r="BE65" i="5"/>
  <c r="BD49" i="5"/>
  <c r="BD34" i="5"/>
  <c r="BE63" i="5"/>
  <c r="BD72" i="5"/>
  <c r="BC56" i="5"/>
  <c r="BC41" i="5"/>
  <c r="BD73" i="5"/>
  <c r="BD137" i="5" s="1"/>
  <c r="BC42" i="5"/>
  <c r="BE69" i="13"/>
  <c r="BE68" i="13"/>
  <c r="BE64" i="13"/>
  <c r="BD48" i="13"/>
  <c r="BE63" i="13"/>
  <c r="BE127" i="13" s="1"/>
  <c r="BE67" i="13"/>
  <c r="BD36" i="13"/>
  <c r="BD51" i="13"/>
  <c r="BE65" i="13"/>
  <c r="BD34" i="13"/>
  <c r="BD49" i="13"/>
  <c r="BE70" i="13"/>
  <c r="BD54" i="13"/>
  <c r="BE66" i="13"/>
  <c r="BD35" i="13"/>
  <c r="BD50" i="13"/>
  <c r="BD76" i="13"/>
  <c r="BC45" i="13"/>
  <c r="BC70" i="16"/>
  <c r="BC134" i="16" s="1"/>
  <c r="BB39" i="16"/>
  <c r="BC72" i="16"/>
  <c r="BC136" i="16" s="1"/>
  <c r="BB41" i="16"/>
  <c r="BC73" i="16"/>
  <c r="BC137" i="16" s="1"/>
  <c r="BB42" i="16"/>
  <c r="BC76" i="16"/>
  <c r="BB45" i="16"/>
  <c r="BB60" i="16"/>
  <c r="BC75" i="16"/>
  <c r="BC139" i="16" s="1"/>
  <c r="BB44" i="16"/>
  <c r="BC74" i="16"/>
  <c r="BC138" i="16" s="1"/>
  <c r="BB43" i="16"/>
  <c r="BE70" i="22"/>
  <c r="BE23" i="6"/>
  <c r="AM133" i="2" l="1"/>
  <c r="AM38" i="2" s="1"/>
  <c r="AN69" i="2"/>
  <c r="AM184" i="2"/>
  <c r="AM53" i="2" s="1"/>
  <c r="AB163" i="5"/>
  <c r="AA178" i="5"/>
  <c r="AA47" i="5" s="1"/>
  <c r="AC112" i="5"/>
  <c r="AB127" i="5"/>
  <c r="AB32" i="5" s="1"/>
  <c r="AV140" i="12"/>
  <c r="AV45" i="12" s="1"/>
  <c r="AF36" i="2"/>
  <c r="AG109" i="2"/>
  <c r="AG34" i="2"/>
  <c r="AW171" i="8"/>
  <c r="AV186" i="8"/>
  <c r="AV55" i="8" s="1"/>
  <c r="AO184" i="8"/>
  <c r="AO179" i="8"/>
  <c r="AO48" i="8" s="1"/>
  <c r="AO181" i="8"/>
  <c r="AO50" i="8" s="1"/>
  <c r="AO178" i="8"/>
  <c r="AO47" i="8" s="1"/>
  <c r="AO183" i="8"/>
  <c r="AO52" i="8" s="1"/>
  <c r="AO180" i="8"/>
  <c r="AO49" i="8" s="1"/>
  <c r="AO182" i="8"/>
  <c r="AO51" i="8" s="1"/>
  <c r="AP129" i="7"/>
  <c r="AP34" i="7" s="1"/>
  <c r="AP132" i="7"/>
  <c r="AP37" i="7" s="1"/>
  <c r="AP127" i="7"/>
  <c r="AP32" i="7" s="1"/>
  <c r="AP133" i="7"/>
  <c r="AP38" i="7" s="1"/>
  <c r="AP131" i="7"/>
  <c r="AP36" i="7" s="1"/>
  <c r="AP130" i="7"/>
  <c r="AP35" i="7" s="1"/>
  <c r="AP128" i="7"/>
  <c r="AP33" i="7" s="1"/>
  <c r="AP182" i="7"/>
  <c r="AP51" i="7" s="1"/>
  <c r="AP183" i="7"/>
  <c r="AP52" i="7" s="1"/>
  <c r="AP180" i="7"/>
  <c r="AP49" i="7" s="1"/>
  <c r="AP181" i="7"/>
  <c r="AP50" i="7" s="1"/>
  <c r="AP179" i="7"/>
  <c r="AP48" i="7" s="1"/>
  <c r="AP178" i="7"/>
  <c r="AP47" i="7" s="1"/>
  <c r="AP184" i="7"/>
  <c r="AP53" i="7" s="1"/>
  <c r="AO128" i="8"/>
  <c r="AO33" i="8" s="1"/>
  <c r="AO53" i="8"/>
  <c r="AO130" i="8"/>
  <c r="AO35" i="8" s="1"/>
  <c r="AO127" i="8"/>
  <c r="AO32" i="8" s="1"/>
  <c r="AO132" i="8"/>
  <c r="AO37" i="8" s="1"/>
  <c r="AO129" i="8"/>
  <c r="AO34" i="8" s="1"/>
  <c r="AO133" i="8"/>
  <c r="AO38" i="8" s="1"/>
  <c r="AO131" i="8"/>
  <c r="AO36" i="8" s="1"/>
  <c r="BA25" i="4"/>
  <c r="AZ24" i="4"/>
  <c r="AY182" i="4"/>
  <c r="AY51" i="4" s="1"/>
  <c r="AY183" i="4"/>
  <c r="AY52" i="4" s="1"/>
  <c r="AY180" i="4"/>
  <c r="AY49" i="4" s="1"/>
  <c r="AY184" i="4"/>
  <c r="AY53" i="4" s="1"/>
  <c r="AY178" i="4"/>
  <c r="AY47" i="4" s="1"/>
  <c r="AY181" i="4"/>
  <c r="AY50" i="4" s="1"/>
  <c r="AY179" i="4"/>
  <c r="AY48" i="4" s="1"/>
  <c r="BC191" i="16"/>
  <c r="BC140" i="16"/>
  <c r="BE53" i="13"/>
  <c r="BD138" i="5"/>
  <c r="BD189" i="5"/>
  <c r="BC184" i="16"/>
  <c r="BC133" i="16"/>
  <c r="BC38" i="16" s="1"/>
  <c r="BE71" i="10"/>
  <c r="BD40" i="10"/>
  <c r="BD186" i="10"/>
  <c r="BD55" i="10" s="1"/>
  <c r="BE74" i="14"/>
  <c r="BD43" i="14"/>
  <c r="BD189" i="14"/>
  <c r="BD58" i="14" s="1"/>
  <c r="BE69" i="21"/>
  <c r="BD38" i="21"/>
  <c r="BD184" i="21"/>
  <c r="BD53" i="21" s="1"/>
  <c r="BE73" i="8"/>
  <c r="BD42" i="8"/>
  <c r="BD57" i="8"/>
  <c r="BE75" i="14"/>
  <c r="BD44" i="14"/>
  <c r="BD190" i="14"/>
  <c r="BD59" i="14" s="1"/>
  <c r="BE64" i="19"/>
  <c r="BD128" i="19"/>
  <c r="BD33" i="19" s="1"/>
  <c r="BD179" i="19"/>
  <c r="BD48" i="19" s="1"/>
  <c r="BE68" i="19"/>
  <c r="BD132" i="19"/>
  <c r="BD37" i="19" s="1"/>
  <c r="BD183" i="19"/>
  <c r="BD52" i="19" s="1"/>
  <c r="BE66" i="12"/>
  <c r="BD35" i="12"/>
  <c r="BD181" i="12"/>
  <c r="BD50" i="12" s="1"/>
  <c r="BE69" i="15"/>
  <c r="BD38" i="15"/>
  <c r="BD184" i="15"/>
  <c r="BD53" i="15" s="1"/>
  <c r="BE68" i="21"/>
  <c r="BD37" i="21"/>
  <c r="BD183" i="21"/>
  <c r="BD52" i="21" s="1"/>
  <c r="BE64" i="10"/>
  <c r="BD33" i="10"/>
  <c r="BD179" i="10"/>
  <c r="BD48" i="10" s="1"/>
  <c r="BE70" i="11"/>
  <c r="BD39" i="11"/>
  <c r="BD185" i="11"/>
  <c r="BD54" i="11" s="1"/>
  <c r="BD32" i="4"/>
  <c r="BE74" i="19"/>
  <c r="BD138" i="19"/>
  <c r="BD43" i="19" s="1"/>
  <c r="BD189" i="19"/>
  <c r="BD58" i="19" s="1"/>
  <c r="BE72" i="19"/>
  <c r="BD136" i="19"/>
  <c r="BD41" i="19" s="1"/>
  <c r="BD187" i="19"/>
  <c r="BD56" i="19" s="1"/>
  <c r="BE68" i="9"/>
  <c r="BD132" i="9"/>
  <c r="BD37" i="9" s="1"/>
  <c r="BD183" i="9"/>
  <c r="BD52" i="9" s="1"/>
  <c r="BE76" i="19"/>
  <c r="BD140" i="19"/>
  <c r="BD45" i="19" s="1"/>
  <c r="BD191" i="19"/>
  <c r="BD60" i="19" s="1"/>
  <c r="BE75" i="17"/>
  <c r="BE139" i="17" s="1"/>
  <c r="BD44" i="17"/>
  <c r="BD190" i="17"/>
  <c r="BD59" i="17" s="1"/>
  <c r="BE67" i="20"/>
  <c r="BD36" i="20"/>
  <c r="BD182" i="20"/>
  <c r="BD51" i="20" s="1"/>
  <c r="BE63" i="14"/>
  <c r="BD32" i="14"/>
  <c r="BD178" i="14"/>
  <c r="BD47" i="14" s="1"/>
  <c r="BE66" i="8"/>
  <c r="BE76" i="14"/>
  <c r="BD45" i="14"/>
  <c r="BD191" i="14"/>
  <c r="BD60" i="14" s="1"/>
  <c r="BE73" i="14"/>
  <c r="BD42" i="14"/>
  <c r="BD188" i="14"/>
  <c r="BD57" i="14" s="1"/>
  <c r="BE68" i="17"/>
  <c r="BD132" i="17"/>
  <c r="BD37" i="17" s="1"/>
  <c r="BD183" i="17"/>
  <c r="BD52" i="17" s="1"/>
  <c r="BE71" i="14"/>
  <c r="BD40" i="14"/>
  <c r="BD186" i="14"/>
  <c r="BD55" i="14" s="1"/>
  <c r="BE71" i="9"/>
  <c r="BD135" i="9"/>
  <c r="BD40" i="9" s="1"/>
  <c r="BD186" i="9"/>
  <c r="BD55" i="9" s="1"/>
  <c r="BE52" i="13"/>
  <c r="BE129" i="13"/>
  <c r="BE64" i="15"/>
  <c r="BD33" i="15"/>
  <c r="BD179" i="15"/>
  <c r="BD48" i="15" s="1"/>
  <c r="BE70" i="14"/>
  <c r="BD39" i="14"/>
  <c r="BD185" i="14"/>
  <c r="BD54" i="14" s="1"/>
  <c r="BE72" i="18"/>
  <c r="BD41" i="18"/>
  <c r="BD187" i="18"/>
  <c r="BD56" i="18" s="1"/>
  <c r="BE66" i="7"/>
  <c r="BD35" i="7"/>
  <c r="BD181" i="7"/>
  <c r="BD50" i="7" s="1"/>
  <c r="BE69" i="10"/>
  <c r="BD38" i="10"/>
  <c r="BD184" i="10"/>
  <c r="BD53" i="10" s="1"/>
  <c r="BE70" i="20"/>
  <c r="BD39" i="20"/>
  <c r="BD185" i="20"/>
  <c r="BD54" i="20" s="1"/>
  <c r="BE72" i="21"/>
  <c r="BE136" i="21" s="1"/>
  <c r="BD41" i="21"/>
  <c r="BD187" i="21"/>
  <c r="BD56" i="21" s="1"/>
  <c r="BE71" i="12"/>
  <c r="BD40" i="12"/>
  <c r="BD186" i="12"/>
  <c r="BD55" i="12" s="1"/>
  <c r="BE63" i="12"/>
  <c r="BD32" i="12"/>
  <c r="BD178" i="12"/>
  <c r="BD47" i="12" s="1"/>
  <c r="BE67" i="18"/>
  <c r="BD36" i="18"/>
  <c r="BD182" i="18"/>
  <c r="BD51" i="18" s="1"/>
  <c r="BE73" i="10"/>
  <c r="BD42" i="10"/>
  <c r="BD188" i="10"/>
  <c r="BD57" i="10" s="1"/>
  <c r="BE70" i="21"/>
  <c r="BD39" i="21"/>
  <c r="BD185" i="21"/>
  <c r="BD54" i="21" s="1"/>
  <c r="BE64" i="17"/>
  <c r="BD128" i="17"/>
  <c r="BD33" i="17" s="1"/>
  <c r="BD179" i="17"/>
  <c r="BD48" i="17" s="1"/>
  <c r="BE75" i="19"/>
  <c r="BD139" i="19"/>
  <c r="BD44" i="19" s="1"/>
  <c r="BD190" i="19"/>
  <c r="BD59" i="19" s="1"/>
  <c r="BE71" i="8"/>
  <c r="BD40" i="8"/>
  <c r="BE64" i="2"/>
  <c r="BD33" i="2"/>
  <c r="BD179" i="2"/>
  <c r="BD48" i="2" s="1"/>
  <c r="BE72" i="2"/>
  <c r="BE136" i="2" s="1"/>
  <c r="BD41" i="2"/>
  <c r="BD187" i="2"/>
  <c r="BD56" i="2" s="1"/>
  <c r="BE76" i="17"/>
  <c r="BD45" i="17"/>
  <c r="BD191" i="17"/>
  <c r="BD60" i="17" s="1"/>
  <c r="BE72" i="8"/>
  <c r="BD41" i="8"/>
  <c r="BD56" i="8"/>
  <c r="BE71" i="11"/>
  <c r="BD40" i="11"/>
  <c r="BD186" i="11"/>
  <c r="BD55" i="11" s="1"/>
  <c r="BE64" i="4"/>
  <c r="BD33" i="4"/>
  <c r="BE73" i="11"/>
  <c r="BD42" i="11"/>
  <c r="BD188" i="11"/>
  <c r="BD57" i="11" s="1"/>
  <c r="BE65" i="21"/>
  <c r="BD34" i="21"/>
  <c r="BD180" i="21"/>
  <c r="BD49" i="21" s="1"/>
  <c r="W76" i="7"/>
  <c r="V45" i="7"/>
  <c r="V191" i="7"/>
  <c r="V60" i="7" s="1"/>
  <c r="BE63" i="9"/>
  <c r="BD127" i="9"/>
  <c r="BD32" i="9" s="1"/>
  <c r="BD178" i="9"/>
  <c r="BD47" i="9" s="1"/>
  <c r="BE64" i="14"/>
  <c r="BD33" i="14"/>
  <c r="BD179" i="14"/>
  <c r="BD48" i="14" s="1"/>
  <c r="BE71" i="20"/>
  <c r="BD40" i="20"/>
  <c r="BD186" i="20"/>
  <c r="BD55" i="20" s="1"/>
  <c r="BE64" i="7"/>
  <c r="BD33" i="7"/>
  <c r="BD179" i="7"/>
  <c r="BD48" i="7" s="1"/>
  <c r="BE72" i="15"/>
  <c r="BD41" i="15"/>
  <c r="BD187" i="15"/>
  <c r="BD56" i="15" s="1"/>
  <c r="BE130" i="5"/>
  <c r="BE181" i="5"/>
  <c r="BE128" i="5"/>
  <c r="BE179" i="5"/>
  <c r="BD56" i="13"/>
  <c r="BE130" i="13"/>
  <c r="BE51" i="13"/>
  <c r="BE180" i="5"/>
  <c r="BE129" i="5"/>
  <c r="BE182" i="5"/>
  <c r="BE131" i="5"/>
  <c r="BE74" i="12"/>
  <c r="BD43" i="12"/>
  <c r="BD189" i="12"/>
  <c r="BD58" i="12" s="1"/>
  <c r="BE66" i="18"/>
  <c r="BD35" i="18"/>
  <c r="BD181" i="18"/>
  <c r="BD50" i="18" s="1"/>
  <c r="BE70" i="12"/>
  <c r="BD39" i="12"/>
  <c r="BD185" i="12"/>
  <c r="BD54" i="12" s="1"/>
  <c r="BE64" i="11"/>
  <c r="BD33" i="11"/>
  <c r="BD179" i="11"/>
  <c r="BD48" i="11" s="1"/>
  <c r="BE64" i="18"/>
  <c r="BD33" i="18"/>
  <c r="BD179" i="18"/>
  <c r="BD48" i="18" s="1"/>
  <c r="BE69" i="20"/>
  <c r="BD38" i="20"/>
  <c r="BD184" i="20"/>
  <c r="BD53" i="20" s="1"/>
  <c r="BE63" i="19"/>
  <c r="BD127" i="19"/>
  <c r="BD32" i="19" s="1"/>
  <c r="BD178" i="19"/>
  <c r="BD47" i="19" s="1"/>
  <c r="BE65" i="14"/>
  <c r="BD34" i="14"/>
  <c r="BD180" i="14"/>
  <c r="BD49" i="14" s="1"/>
  <c r="BD182" i="2"/>
  <c r="BD51" i="2" s="1"/>
  <c r="BE73" i="2"/>
  <c r="BE137" i="2" s="1"/>
  <c r="BD42" i="2"/>
  <c r="BD188" i="2"/>
  <c r="BD57" i="2" s="1"/>
  <c r="BE75" i="2"/>
  <c r="BE139" i="2" s="1"/>
  <c r="BD44" i="2"/>
  <c r="BD190" i="2"/>
  <c r="BD59" i="2" s="1"/>
  <c r="BE65" i="18"/>
  <c r="BD34" i="18"/>
  <c r="BD180" i="18"/>
  <c r="BD49" i="18" s="1"/>
  <c r="BE71" i="17"/>
  <c r="BE135" i="17" s="1"/>
  <c r="BD40" i="17"/>
  <c r="BD186" i="17"/>
  <c r="BD55" i="17" s="1"/>
  <c r="BE67" i="4"/>
  <c r="BD36" i="4"/>
  <c r="BE73" i="18"/>
  <c r="BD42" i="18"/>
  <c r="BD188" i="18"/>
  <c r="BD57" i="18" s="1"/>
  <c r="BE75" i="11"/>
  <c r="BD44" i="11"/>
  <c r="BD190" i="11"/>
  <c r="BD59" i="11" s="1"/>
  <c r="BD38" i="4"/>
  <c r="BE63" i="15"/>
  <c r="BD32" i="15"/>
  <c r="BD178" i="15"/>
  <c r="BD47" i="15" s="1"/>
  <c r="BE67" i="21"/>
  <c r="BD36" i="21"/>
  <c r="BD182" i="21"/>
  <c r="BD51" i="21" s="1"/>
  <c r="BE66" i="21"/>
  <c r="BD35" i="21"/>
  <c r="BD181" i="21"/>
  <c r="BD50" i="21" s="1"/>
  <c r="BE68" i="7"/>
  <c r="BD37" i="7"/>
  <c r="BD183" i="7"/>
  <c r="BD52" i="7" s="1"/>
  <c r="BE75" i="20"/>
  <c r="BD44" i="20"/>
  <c r="BD190" i="20"/>
  <c r="BD59" i="20" s="1"/>
  <c r="BE68" i="11"/>
  <c r="BD37" i="11"/>
  <c r="BD183" i="11"/>
  <c r="BD52" i="11" s="1"/>
  <c r="BE70" i="15"/>
  <c r="BD39" i="15"/>
  <c r="BD185" i="15"/>
  <c r="BD54" i="15" s="1"/>
  <c r="BE75" i="8"/>
  <c r="BD44" i="8"/>
  <c r="BD59" i="8"/>
  <c r="BE72" i="17"/>
  <c r="BD41" i="17"/>
  <c r="BD187" i="17"/>
  <c r="BD56" i="17" s="1"/>
  <c r="BE70" i="23"/>
  <c r="BD39" i="23"/>
  <c r="BD185" i="23"/>
  <c r="BD54" i="23" s="1"/>
  <c r="BE67" i="14"/>
  <c r="BD36" i="14"/>
  <c r="BD182" i="14"/>
  <c r="BD51" i="14" s="1"/>
  <c r="BD59" i="13"/>
  <c r="BC179" i="16"/>
  <c r="BC128" i="16"/>
  <c r="BE69" i="11"/>
  <c r="BE133" i="11" s="1"/>
  <c r="BD38" i="11"/>
  <c r="BD184" i="11"/>
  <c r="BD53" i="11" s="1"/>
  <c r="BE67" i="15"/>
  <c r="BD36" i="15"/>
  <c r="BD182" i="15"/>
  <c r="BD51" i="15" s="1"/>
  <c r="BE63" i="17"/>
  <c r="BD127" i="17"/>
  <c r="BD32" i="17" s="1"/>
  <c r="BD178" i="17"/>
  <c r="BD47" i="17" s="1"/>
  <c r="BE74" i="20"/>
  <c r="BD43" i="20"/>
  <c r="BD189" i="20"/>
  <c r="BD58" i="20" s="1"/>
  <c r="BE180" i="2"/>
  <c r="BD49" i="2"/>
  <c r="BE65" i="10"/>
  <c r="BD34" i="10"/>
  <c r="BD180" i="10"/>
  <c r="BD49" i="10" s="1"/>
  <c r="BE74" i="23"/>
  <c r="BD43" i="23"/>
  <c r="BD189" i="23"/>
  <c r="BD58" i="23" s="1"/>
  <c r="BE66" i="19"/>
  <c r="BD130" i="19"/>
  <c r="BD35" i="19" s="1"/>
  <c r="BD181" i="19"/>
  <c r="BD50" i="19" s="1"/>
  <c r="BE63" i="21"/>
  <c r="BD32" i="21"/>
  <c r="BD178" i="21"/>
  <c r="BD47" i="21" s="1"/>
  <c r="BE67" i="11"/>
  <c r="BD36" i="11"/>
  <c r="BD182" i="11"/>
  <c r="BD51" i="11" s="1"/>
  <c r="BE65" i="19"/>
  <c r="BD129" i="19"/>
  <c r="BD34" i="19" s="1"/>
  <c r="BD180" i="19"/>
  <c r="BD49" i="19" s="1"/>
  <c r="BE68" i="18"/>
  <c r="BD37" i="18"/>
  <c r="BD183" i="18"/>
  <c r="BD52" i="18" s="1"/>
  <c r="BE74" i="2"/>
  <c r="BE138" i="2" s="1"/>
  <c r="BD43" i="2"/>
  <c r="BD189" i="2"/>
  <c r="BD58" i="2" s="1"/>
  <c r="BE70" i="19"/>
  <c r="BD134" i="19"/>
  <c r="BD39" i="19" s="1"/>
  <c r="BD185" i="19"/>
  <c r="BD54" i="19" s="1"/>
  <c r="BE76" i="15"/>
  <c r="BD45" i="15"/>
  <c r="BD191" i="15"/>
  <c r="BD60" i="15" s="1"/>
  <c r="BE67" i="23"/>
  <c r="BD36" i="23"/>
  <c r="BD182" i="23"/>
  <c r="BD51" i="23" s="1"/>
  <c r="BE66" i="17"/>
  <c r="BD130" i="17"/>
  <c r="BD35" i="17" s="1"/>
  <c r="BD181" i="17"/>
  <c r="BD50" i="17" s="1"/>
  <c r="BE65" i="23"/>
  <c r="BD34" i="23"/>
  <c r="BD180" i="23"/>
  <c r="BD49" i="23" s="1"/>
  <c r="BE75" i="21"/>
  <c r="BE139" i="21" s="1"/>
  <c r="BD44" i="21"/>
  <c r="BD190" i="21"/>
  <c r="BD59" i="21" s="1"/>
  <c r="BE76" i="20"/>
  <c r="BD45" i="20"/>
  <c r="BD191" i="20"/>
  <c r="BD60" i="20" s="1"/>
  <c r="BE76" i="9"/>
  <c r="BD140" i="9"/>
  <c r="BD45" i="9" s="1"/>
  <c r="BD191" i="9"/>
  <c r="BD60" i="9" s="1"/>
  <c r="BE72" i="10"/>
  <c r="BD41" i="10"/>
  <c r="BD187" i="10"/>
  <c r="BD56" i="10" s="1"/>
  <c r="BE73" i="7"/>
  <c r="BD42" i="7"/>
  <c r="BD188" i="7"/>
  <c r="BD57" i="7" s="1"/>
  <c r="BE68" i="20"/>
  <c r="BD37" i="20"/>
  <c r="BD183" i="20"/>
  <c r="BD52" i="20" s="1"/>
  <c r="BE65" i="4"/>
  <c r="BD34" i="4"/>
  <c r="BE63" i="10"/>
  <c r="BD32" i="10"/>
  <c r="BD178" i="10"/>
  <c r="BD47" i="10" s="1"/>
  <c r="BE67" i="17"/>
  <c r="BD131" i="17"/>
  <c r="BD36" i="17" s="1"/>
  <c r="BD182" i="17"/>
  <c r="BD51" i="17" s="1"/>
  <c r="BE65" i="15"/>
  <c r="BD34" i="15"/>
  <c r="BD180" i="15"/>
  <c r="BD49" i="15" s="1"/>
  <c r="BE67" i="7"/>
  <c r="BD36" i="7"/>
  <c r="BD182" i="7"/>
  <c r="BD51" i="7" s="1"/>
  <c r="BE184" i="5"/>
  <c r="BE133" i="5"/>
  <c r="BC181" i="16"/>
  <c r="BC130" i="16"/>
  <c r="BD45" i="4"/>
  <c r="BD191" i="4"/>
  <c r="BD60" i="4" s="1"/>
  <c r="BE64" i="8"/>
  <c r="BE72" i="11"/>
  <c r="BD41" i="11"/>
  <c r="BD187" i="11"/>
  <c r="BD56" i="11" s="1"/>
  <c r="BE65" i="7"/>
  <c r="BD34" i="7"/>
  <c r="BD180" i="7"/>
  <c r="BD49" i="7" s="1"/>
  <c r="BE68" i="23"/>
  <c r="BD37" i="23"/>
  <c r="BD183" i="23"/>
  <c r="BD52" i="23" s="1"/>
  <c r="BE64" i="9"/>
  <c r="BD128" i="9"/>
  <c r="BD33" i="9" s="1"/>
  <c r="BD179" i="9"/>
  <c r="BD48" i="9" s="1"/>
  <c r="BE66" i="10"/>
  <c r="BD35" i="10"/>
  <c r="BD181" i="10"/>
  <c r="BD50" i="10" s="1"/>
  <c r="BE74" i="8"/>
  <c r="BD43" i="8"/>
  <c r="BD58" i="8"/>
  <c r="BE73" i="17"/>
  <c r="BD42" i="17"/>
  <c r="BD188" i="17"/>
  <c r="BD57" i="17" s="1"/>
  <c r="BE63" i="7"/>
  <c r="BD32" i="7"/>
  <c r="BD178" i="7"/>
  <c r="BD47" i="7" s="1"/>
  <c r="BE73" i="15"/>
  <c r="BD42" i="15"/>
  <c r="BD188" i="15"/>
  <c r="BD57" i="15" s="1"/>
  <c r="BE69" i="8"/>
  <c r="BE68" i="8"/>
  <c r="BE63" i="18"/>
  <c r="BD32" i="18"/>
  <c r="BD178" i="18"/>
  <c r="BD47" i="18" s="1"/>
  <c r="BE67" i="9"/>
  <c r="BD131" i="9"/>
  <c r="BD36" i="9" s="1"/>
  <c r="BD182" i="9"/>
  <c r="BD51" i="9" s="1"/>
  <c r="BE67" i="19"/>
  <c r="BD131" i="19"/>
  <c r="BD36" i="19" s="1"/>
  <c r="BD182" i="19"/>
  <c r="BD51" i="19" s="1"/>
  <c r="BE63" i="23"/>
  <c r="BD32" i="23"/>
  <c r="BD178" i="23"/>
  <c r="BD47" i="23" s="1"/>
  <c r="BE66" i="14"/>
  <c r="BD35" i="14"/>
  <c r="BD181" i="14"/>
  <c r="BD50" i="14" s="1"/>
  <c r="BE73" i="19"/>
  <c r="BD137" i="19"/>
  <c r="BD42" i="19" s="1"/>
  <c r="BD188" i="19"/>
  <c r="BD57" i="19" s="1"/>
  <c r="BE71" i="15"/>
  <c r="BD40" i="15"/>
  <c r="BD186" i="15"/>
  <c r="BD55" i="15" s="1"/>
  <c r="BE70" i="8"/>
  <c r="BD39" i="8"/>
  <c r="BD54" i="8"/>
  <c r="BE66" i="9"/>
  <c r="BD130" i="9"/>
  <c r="BD35" i="9" s="1"/>
  <c r="BD181" i="9"/>
  <c r="BD50" i="9" s="1"/>
  <c r="BE71" i="21"/>
  <c r="BE135" i="21" s="1"/>
  <c r="BD40" i="21"/>
  <c r="BD186" i="21"/>
  <c r="BD55" i="21" s="1"/>
  <c r="BE75" i="4"/>
  <c r="BD44" i="4"/>
  <c r="BD190" i="4"/>
  <c r="BD59" i="4" s="1"/>
  <c r="BE66" i="23"/>
  <c r="BD35" i="23"/>
  <c r="BD181" i="23"/>
  <c r="BD50" i="23" s="1"/>
  <c r="BE72" i="20"/>
  <c r="BD41" i="20"/>
  <c r="BD187" i="20"/>
  <c r="BD56" i="20" s="1"/>
  <c r="BE71" i="19"/>
  <c r="BD135" i="19"/>
  <c r="BD40" i="19" s="1"/>
  <c r="BD186" i="19"/>
  <c r="BD55" i="19" s="1"/>
  <c r="BE128" i="13"/>
  <c r="BD136" i="5"/>
  <c r="BD187" i="5"/>
  <c r="BE132" i="5"/>
  <c r="BE183" i="5"/>
  <c r="BE52" i="5" s="1"/>
  <c r="BE68" i="15"/>
  <c r="BD37" i="15"/>
  <c r="BD183" i="15"/>
  <c r="BD52" i="15" s="1"/>
  <c r="BE70" i="7"/>
  <c r="BD39" i="7"/>
  <c r="BD185" i="7"/>
  <c r="BD54" i="7" s="1"/>
  <c r="BE74" i="4"/>
  <c r="BD43" i="4"/>
  <c r="BD189" i="4"/>
  <c r="BD58" i="4" s="1"/>
  <c r="BE69" i="19"/>
  <c r="BD133" i="19"/>
  <c r="BD38" i="19" s="1"/>
  <c r="BD184" i="19"/>
  <c r="BD53" i="19" s="1"/>
  <c r="BE66" i="20"/>
  <c r="BD35" i="20"/>
  <c r="BD181" i="20"/>
  <c r="BD50" i="20" s="1"/>
  <c r="BE65" i="8"/>
  <c r="BE65" i="20"/>
  <c r="BD34" i="20"/>
  <c r="BD180" i="20"/>
  <c r="BD49" i="20" s="1"/>
  <c r="BE64" i="12"/>
  <c r="BD33" i="12"/>
  <c r="BD179" i="12"/>
  <c r="BD48" i="12" s="1"/>
  <c r="BE67" i="8"/>
  <c r="BE66" i="11"/>
  <c r="BD35" i="11"/>
  <c r="BD181" i="11"/>
  <c r="BD50" i="11" s="1"/>
  <c r="BE66" i="2"/>
  <c r="BD35" i="2"/>
  <c r="BD181" i="2"/>
  <c r="BD50" i="2" s="1"/>
  <c r="BE74" i="17"/>
  <c r="BD43" i="17"/>
  <c r="BD189" i="17"/>
  <c r="BD58" i="17" s="1"/>
  <c r="BE76" i="12"/>
  <c r="BD191" i="12"/>
  <c r="BD60" i="12" s="1"/>
  <c r="BE71" i="4"/>
  <c r="BD40" i="4"/>
  <c r="BD186" i="4"/>
  <c r="BD55" i="4" s="1"/>
  <c r="BE72" i="14"/>
  <c r="BD41" i="14"/>
  <c r="BD187" i="14"/>
  <c r="BD56" i="14" s="1"/>
  <c r="BE71" i="18"/>
  <c r="BD40" i="18"/>
  <c r="BD186" i="18"/>
  <c r="BD55" i="18" s="1"/>
  <c r="BE73" i="12"/>
  <c r="BD42" i="12"/>
  <c r="BD188" i="12"/>
  <c r="BD57" i="12" s="1"/>
  <c r="BE76" i="2"/>
  <c r="BE140" i="2" s="1"/>
  <c r="BD45" i="2"/>
  <c r="BD191" i="2"/>
  <c r="BD60" i="2" s="1"/>
  <c r="BE68" i="4"/>
  <c r="BD37" i="4"/>
  <c r="BE76" i="8"/>
  <c r="BD45" i="8"/>
  <c r="BD60" i="8"/>
  <c r="BE65" i="17"/>
  <c r="BD129" i="17"/>
  <c r="BD34" i="17" s="1"/>
  <c r="BD180" i="17"/>
  <c r="BD49" i="17" s="1"/>
  <c r="BE140" i="23"/>
  <c r="BD45" i="23"/>
  <c r="BD191" i="23"/>
  <c r="BD60" i="23" s="1"/>
  <c r="BE69" i="12"/>
  <c r="BD38" i="12"/>
  <c r="BD184" i="12"/>
  <c r="BD53" i="12" s="1"/>
  <c r="BE74" i="21"/>
  <c r="BD43" i="21"/>
  <c r="BD189" i="21"/>
  <c r="BD58" i="21" s="1"/>
  <c r="BE75" i="7"/>
  <c r="BD44" i="7"/>
  <c r="BD190" i="7"/>
  <c r="BD59" i="7" s="1"/>
  <c r="BE75" i="12"/>
  <c r="BD44" i="12"/>
  <c r="BD190" i="12"/>
  <c r="BD59" i="12" s="1"/>
  <c r="BE74" i="9"/>
  <c r="BD138" i="9"/>
  <c r="BD43" i="9" s="1"/>
  <c r="BD189" i="9"/>
  <c r="BD58" i="9" s="1"/>
  <c r="BC132" i="16"/>
  <c r="BC183" i="16"/>
  <c r="BE74" i="11"/>
  <c r="BD43" i="11"/>
  <c r="BD189" i="11"/>
  <c r="BD58" i="11" s="1"/>
  <c r="BE69" i="23"/>
  <c r="BD38" i="23"/>
  <c r="BD184" i="23"/>
  <c r="BD53" i="23" s="1"/>
  <c r="BE72" i="4"/>
  <c r="BD41" i="4"/>
  <c r="BD187" i="4"/>
  <c r="BD56" i="4" s="1"/>
  <c r="BE74" i="15"/>
  <c r="BD43" i="15"/>
  <c r="BD189" i="15"/>
  <c r="BD58" i="15" s="1"/>
  <c r="BE72" i="9"/>
  <c r="BD136" i="9"/>
  <c r="BD41" i="9" s="1"/>
  <c r="BD187" i="9"/>
  <c r="BD56" i="9" s="1"/>
  <c r="BE69" i="7"/>
  <c r="BD38" i="7"/>
  <c r="BD184" i="7"/>
  <c r="BD53" i="7" s="1"/>
  <c r="BE70" i="4"/>
  <c r="BD39" i="4"/>
  <c r="BD185" i="4"/>
  <c r="BD54" i="4" s="1"/>
  <c r="BE67" i="12"/>
  <c r="BD36" i="12"/>
  <c r="BD182" i="12"/>
  <c r="BD51" i="12" s="1"/>
  <c r="BE69" i="9"/>
  <c r="BD133" i="9"/>
  <c r="BD38" i="9" s="1"/>
  <c r="BD184" i="9"/>
  <c r="BD53" i="9" s="1"/>
  <c r="BE69" i="18"/>
  <c r="BD38" i="18"/>
  <c r="BD184" i="18"/>
  <c r="BD53" i="18" s="1"/>
  <c r="BE70" i="17"/>
  <c r="BD39" i="17"/>
  <c r="BD185" i="17"/>
  <c r="BD54" i="17" s="1"/>
  <c r="BE63" i="11"/>
  <c r="BD32" i="11"/>
  <c r="BD178" i="11"/>
  <c r="BD47" i="11" s="1"/>
  <c r="BE65" i="9"/>
  <c r="BD129" i="9"/>
  <c r="BD34" i="9" s="1"/>
  <c r="BD180" i="9"/>
  <c r="BD49" i="9" s="1"/>
  <c r="BE75" i="10"/>
  <c r="BD44" i="10"/>
  <c r="BD190" i="10"/>
  <c r="BD59" i="10" s="1"/>
  <c r="BE74" i="7"/>
  <c r="BD43" i="7"/>
  <c r="BD189" i="7"/>
  <c r="BD58" i="7" s="1"/>
  <c r="BE66" i="15"/>
  <c r="BD35" i="15"/>
  <c r="BD181" i="15"/>
  <c r="BD50" i="15" s="1"/>
  <c r="BE71" i="23"/>
  <c r="BD40" i="23"/>
  <c r="BD186" i="23"/>
  <c r="BD55" i="23" s="1"/>
  <c r="BE75" i="23"/>
  <c r="BD44" i="23"/>
  <c r="BD190" i="23"/>
  <c r="BD59" i="23" s="1"/>
  <c r="BE68" i="10"/>
  <c r="BD37" i="10"/>
  <c r="BD183" i="10"/>
  <c r="BD52" i="10" s="1"/>
  <c r="BE65" i="11"/>
  <c r="BD34" i="11"/>
  <c r="BD180" i="11"/>
  <c r="BD49" i="11" s="1"/>
  <c r="BE76" i="11"/>
  <c r="BD45" i="11"/>
  <c r="BD191" i="11"/>
  <c r="BD60" i="11" s="1"/>
  <c r="BE72" i="12"/>
  <c r="BD41" i="12"/>
  <c r="BD187" i="12"/>
  <c r="BD56" i="12" s="1"/>
  <c r="BE73" i="23"/>
  <c r="BD42" i="23"/>
  <c r="BD188" i="23"/>
  <c r="BD57" i="23" s="1"/>
  <c r="BE73" i="20"/>
  <c r="BD42" i="20"/>
  <c r="BD188" i="20"/>
  <c r="BD57" i="20" s="1"/>
  <c r="BE75" i="9"/>
  <c r="BD139" i="9"/>
  <c r="BD44" i="9" s="1"/>
  <c r="BD190" i="9"/>
  <c r="BD59" i="9" s="1"/>
  <c r="BE73" i="4"/>
  <c r="BD42" i="4"/>
  <c r="BD188" i="4"/>
  <c r="BD57" i="4" s="1"/>
  <c r="BE76" i="10"/>
  <c r="BD45" i="10"/>
  <c r="BD191" i="10"/>
  <c r="BD60" i="10" s="1"/>
  <c r="BE70" i="18"/>
  <c r="BD39" i="18"/>
  <c r="BD185" i="18"/>
  <c r="BD54" i="18" s="1"/>
  <c r="BE65" i="12"/>
  <c r="BD34" i="12"/>
  <c r="BD180" i="12"/>
  <c r="BD49" i="12" s="1"/>
  <c r="BE64" i="20"/>
  <c r="BD33" i="20"/>
  <c r="BD179" i="20"/>
  <c r="BD48" i="20" s="1"/>
  <c r="BD60" i="13"/>
  <c r="BD191" i="5"/>
  <c r="BD60" i="5" s="1"/>
  <c r="BD140" i="5"/>
  <c r="X71" i="16"/>
  <c r="W135" i="16"/>
  <c r="W40" i="16" s="1"/>
  <c r="W186" i="16"/>
  <c r="W55" i="16" s="1"/>
  <c r="BE69" i="17"/>
  <c r="BD133" i="17"/>
  <c r="BD38" i="17" s="1"/>
  <c r="BD184" i="17"/>
  <c r="BD53" i="17" s="1"/>
  <c r="BE69" i="14"/>
  <c r="BD38" i="14"/>
  <c r="BD184" i="14"/>
  <c r="BD53" i="14" s="1"/>
  <c r="BE68" i="2"/>
  <c r="BD37" i="2"/>
  <c r="BD183" i="2"/>
  <c r="BD52" i="2" s="1"/>
  <c r="BE71" i="7"/>
  <c r="BD40" i="7"/>
  <c r="BD186" i="7"/>
  <c r="BD55" i="7" s="1"/>
  <c r="BE70" i="9"/>
  <c r="BD134" i="9"/>
  <c r="BD39" i="9" s="1"/>
  <c r="BD185" i="9"/>
  <c r="BD54" i="9" s="1"/>
  <c r="BE75" i="18"/>
  <c r="BD44" i="18"/>
  <c r="BD190" i="18"/>
  <c r="BD59" i="18" s="1"/>
  <c r="BE67" i="10"/>
  <c r="BD36" i="10"/>
  <c r="BD182" i="10"/>
  <c r="BD51" i="10" s="1"/>
  <c r="BE76" i="21"/>
  <c r="BD45" i="21"/>
  <c r="BD191" i="21"/>
  <c r="BD60" i="21" s="1"/>
  <c r="BE71" i="2"/>
  <c r="BE135" i="2" s="1"/>
  <c r="BD40" i="2"/>
  <c r="BD186" i="2"/>
  <c r="BD55" i="2" s="1"/>
  <c r="BE74" i="10"/>
  <c r="BD43" i="10"/>
  <c r="BD189" i="10"/>
  <c r="BD58" i="10" s="1"/>
  <c r="BE73" i="21"/>
  <c r="BD42" i="21"/>
  <c r="BD188" i="21"/>
  <c r="BD57" i="21" s="1"/>
  <c r="BE64" i="21"/>
  <c r="BD33" i="21"/>
  <c r="BD179" i="21"/>
  <c r="BD48" i="21" s="1"/>
  <c r="BE66" i="4"/>
  <c r="BD35" i="4"/>
  <c r="BE74" i="18"/>
  <c r="BD43" i="18"/>
  <c r="BD189" i="18"/>
  <c r="BD58" i="18" s="1"/>
  <c r="BE73" i="9"/>
  <c r="BD137" i="9"/>
  <c r="BD42" i="9" s="1"/>
  <c r="BD188" i="9"/>
  <c r="BD57" i="9" s="1"/>
  <c r="BE63" i="2"/>
  <c r="BD32" i="2"/>
  <c r="BD178" i="2"/>
  <c r="BD47" i="2" s="1"/>
  <c r="BE68" i="12"/>
  <c r="BD37" i="12"/>
  <c r="BD183" i="12"/>
  <c r="BD52" i="12" s="1"/>
  <c r="BJ112" i="6"/>
  <c r="BI127" i="6"/>
  <c r="BI32" i="6" s="1"/>
  <c r="BE75" i="15"/>
  <c r="BD44" i="15"/>
  <c r="BD190" i="15"/>
  <c r="BD59" i="15" s="1"/>
  <c r="BE64" i="23"/>
  <c r="BD33" i="23"/>
  <c r="BD179" i="23"/>
  <c r="BD48" i="23" s="1"/>
  <c r="BE63" i="8"/>
  <c r="BE72" i="23"/>
  <c r="BD41" i="23"/>
  <c r="BD187" i="23"/>
  <c r="BD56" i="23" s="1"/>
  <c r="BE70" i="2"/>
  <c r="BE134" i="2" s="1"/>
  <c r="BD39" i="2"/>
  <c r="BD185" i="2"/>
  <c r="BD54" i="2" s="1"/>
  <c r="BE63" i="20"/>
  <c r="BD32" i="20"/>
  <c r="BD178" i="20"/>
  <c r="BD47" i="20" s="1"/>
  <c r="BE70" i="10"/>
  <c r="BD39" i="10"/>
  <c r="BD185" i="10"/>
  <c r="BD54" i="10" s="1"/>
  <c r="BE72" i="7"/>
  <c r="BD41" i="7"/>
  <c r="BD187" i="7"/>
  <c r="BD56" i="7" s="1"/>
  <c r="BE68" i="14"/>
  <c r="BD37" i="14"/>
  <c r="BD183" i="14"/>
  <c r="BD52" i="14" s="1"/>
  <c r="BE76" i="18"/>
  <c r="BD45" i="18"/>
  <c r="BD191" i="18"/>
  <c r="BD60" i="18" s="1"/>
  <c r="AO47" i="13"/>
  <c r="AM119" i="5"/>
  <c r="AL134" i="5"/>
  <c r="AL170" i="5"/>
  <c r="AK185" i="5"/>
  <c r="AK54" i="5" s="1"/>
  <c r="AQ167" i="6"/>
  <c r="AP182" i="6"/>
  <c r="AP51" i="6" s="1"/>
  <c r="AR166" i="6"/>
  <c r="AQ181" i="6"/>
  <c r="AQ50" i="6" s="1"/>
  <c r="AQ178" i="6"/>
  <c r="AQ47" i="6" s="1"/>
  <c r="AR163" i="6"/>
  <c r="AJ134" i="6"/>
  <c r="AJ39" i="6" s="1"/>
  <c r="AJ186" i="6"/>
  <c r="AJ55" i="6" s="1"/>
  <c r="AJ188" i="6"/>
  <c r="AJ57" i="6" s="1"/>
  <c r="AJ190" i="6"/>
  <c r="AJ59" i="6" s="1"/>
  <c r="AJ137" i="6"/>
  <c r="AJ42" i="6" s="1"/>
  <c r="AJ187" i="6"/>
  <c r="AJ56" i="6" s="1"/>
  <c r="AJ136" i="6"/>
  <c r="AJ41" i="6" s="1"/>
  <c r="AJ139" i="6"/>
  <c r="AJ44" i="6" s="1"/>
  <c r="AJ189" i="6"/>
  <c r="AJ58" i="6" s="1"/>
  <c r="AJ138" i="6"/>
  <c r="AJ43" i="6" s="1"/>
  <c r="AJ185" i="6"/>
  <c r="AJ54" i="6" s="1"/>
  <c r="AJ191" i="6"/>
  <c r="AJ60" i="6" s="1"/>
  <c r="AJ140" i="6"/>
  <c r="AJ45" i="6" s="1"/>
  <c r="AJ135" i="6"/>
  <c r="AJ40" i="6" s="1"/>
  <c r="AK27" i="6"/>
  <c r="AS190" i="16"/>
  <c r="AS59" i="16" s="1"/>
  <c r="AS189" i="16"/>
  <c r="AS58" i="16" s="1"/>
  <c r="AM178" i="16"/>
  <c r="AM47" i="16" s="1"/>
  <c r="AN163" i="16"/>
  <c r="AU173" i="16"/>
  <c r="AT188" i="16"/>
  <c r="AT57" i="16" s="1"/>
  <c r="AZ167" i="16"/>
  <c r="AY182" i="16"/>
  <c r="AY51" i="16" s="1"/>
  <c r="AW172" i="16"/>
  <c r="AV187" i="16"/>
  <c r="AV56" i="16" s="1"/>
  <c r="AO170" i="16"/>
  <c r="AN185" i="16"/>
  <c r="AN54" i="16" s="1"/>
  <c r="AU180" i="16"/>
  <c r="AU49" i="16" s="1"/>
  <c r="AV165" i="16"/>
  <c r="AT55" i="13"/>
  <c r="AU171" i="13"/>
  <c r="AT57" i="13"/>
  <c r="AU173" i="13"/>
  <c r="AR171" i="5"/>
  <c r="AQ186" i="5"/>
  <c r="AQ55" i="5" s="1"/>
  <c r="AO175" i="5"/>
  <c r="AN190" i="5"/>
  <c r="AN59" i="5" s="1"/>
  <c r="AM188" i="5"/>
  <c r="AM57" i="5" s="1"/>
  <c r="AJ39" i="5"/>
  <c r="BE34" i="13"/>
  <c r="BD44" i="13"/>
  <c r="BD58" i="13"/>
  <c r="BD43" i="13"/>
  <c r="BD40" i="13"/>
  <c r="BE50" i="13"/>
  <c r="BD42" i="13"/>
  <c r="BE38" i="13"/>
  <c r="BD41" i="13"/>
  <c r="BE76" i="5"/>
  <c r="BD45" i="5"/>
  <c r="AR187" i="22"/>
  <c r="AR56" i="22" s="1"/>
  <c r="AR186" i="22"/>
  <c r="AR55" i="22" s="1"/>
  <c r="BE134" i="22"/>
  <c r="BE39" i="22" s="1"/>
  <c r="BE185" i="22"/>
  <c r="BE54" i="22" s="1"/>
  <c r="AC39" i="13"/>
  <c r="AD32" i="13"/>
  <c r="BE69" i="22"/>
  <c r="BE184" i="22" s="1"/>
  <c r="BD133" i="22"/>
  <c r="BD38" i="22" s="1"/>
  <c r="BD53" i="22"/>
  <c r="BE75" i="22"/>
  <c r="BE190" i="22" s="1"/>
  <c r="BD139" i="22"/>
  <c r="BD44" i="22" s="1"/>
  <c r="BD59" i="22"/>
  <c r="BD65" i="16"/>
  <c r="BD129" i="16" s="1"/>
  <c r="BC34" i="16"/>
  <c r="BE68" i="22"/>
  <c r="BE183" i="22" s="1"/>
  <c r="BD132" i="22"/>
  <c r="BD37" i="22" s="1"/>
  <c r="BD52" i="22"/>
  <c r="BD69" i="16"/>
  <c r="BC53" i="16"/>
  <c r="BD67" i="16"/>
  <c r="BD131" i="16" s="1"/>
  <c r="BC36" i="16"/>
  <c r="BE63" i="22"/>
  <c r="BE178" i="22" s="1"/>
  <c r="BD127" i="22"/>
  <c r="BD32" i="22" s="1"/>
  <c r="BD47" i="22"/>
  <c r="BE64" i="22"/>
  <c r="BE179" i="22" s="1"/>
  <c r="BD128" i="22"/>
  <c r="BD33" i="22" s="1"/>
  <c r="BD48" i="22"/>
  <c r="BE65" i="22"/>
  <c r="BE180" i="22" s="1"/>
  <c r="BD129" i="22"/>
  <c r="BD34" i="22" s="1"/>
  <c r="BD49" i="22"/>
  <c r="BE71" i="22"/>
  <c r="BD135" i="22"/>
  <c r="BD40" i="22" s="1"/>
  <c r="BE72" i="22"/>
  <c r="BD136" i="22"/>
  <c r="BD41" i="22" s="1"/>
  <c r="BD64" i="16"/>
  <c r="BC33" i="16"/>
  <c r="BC48" i="16"/>
  <c r="BE73" i="22"/>
  <c r="BE188" i="22" s="1"/>
  <c r="BD137" i="22"/>
  <c r="BD42" i="22" s="1"/>
  <c r="BD57" i="22"/>
  <c r="BD66" i="16"/>
  <c r="BC35" i="16"/>
  <c r="BC50" i="16"/>
  <c r="BD63" i="16"/>
  <c r="BD127" i="16" s="1"/>
  <c r="BC32" i="16"/>
  <c r="BE66" i="22"/>
  <c r="BE181" i="22" s="1"/>
  <c r="BD130" i="22"/>
  <c r="BD35" i="22" s="1"/>
  <c r="BD50" i="22"/>
  <c r="BE74" i="22"/>
  <c r="BE189" i="22" s="1"/>
  <c r="BD138" i="22"/>
  <c r="BD43" i="22" s="1"/>
  <c r="BD58" i="22"/>
  <c r="BE76" i="22"/>
  <c r="BE191" i="22" s="1"/>
  <c r="BD140" i="22"/>
  <c r="BD45" i="22" s="1"/>
  <c r="BD60" i="22"/>
  <c r="BE67" i="22"/>
  <c r="BE182" i="22" s="1"/>
  <c r="BD131" i="22"/>
  <c r="BD36" i="22" s="1"/>
  <c r="BD51" i="22"/>
  <c r="BD68" i="16"/>
  <c r="BC37" i="16"/>
  <c r="BC52" i="16"/>
  <c r="BE73" i="13"/>
  <c r="BE71" i="13"/>
  <c r="BE75" i="13"/>
  <c r="BE72" i="13"/>
  <c r="BE74" i="13"/>
  <c r="BE72" i="5"/>
  <c r="BD56" i="5"/>
  <c r="BD41" i="5"/>
  <c r="BF70" i="5"/>
  <c r="BF69" i="5"/>
  <c r="BE53" i="5"/>
  <c r="BE38" i="5"/>
  <c r="BF67" i="5"/>
  <c r="BE51" i="5"/>
  <c r="BE36" i="5"/>
  <c r="BE75" i="5"/>
  <c r="BE139" i="5" s="1"/>
  <c r="BD44" i="5"/>
  <c r="BF63" i="5"/>
  <c r="BF68" i="5"/>
  <c r="BE37" i="5"/>
  <c r="BE74" i="5"/>
  <c r="BD58" i="5"/>
  <c r="BD43" i="5"/>
  <c r="BE73" i="5"/>
  <c r="BE137" i="5" s="1"/>
  <c r="BD42" i="5"/>
  <c r="BE49" i="5"/>
  <c r="BF65" i="5"/>
  <c r="BE34" i="5"/>
  <c r="BF66" i="5"/>
  <c r="BE50" i="5"/>
  <c r="BE35" i="5"/>
  <c r="BE71" i="5"/>
  <c r="BE135" i="5" s="1"/>
  <c r="BD40" i="5"/>
  <c r="BE48" i="5"/>
  <c r="BF64" i="5"/>
  <c r="BE33" i="5"/>
  <c r="BF69" i="13"/>
  <c r="BF67" i="13"/>
  <c r="BE36" i="13"/>
  <c r="BF70" i="13"/>
  <c r="BE54" i="13"/>
  <c r="BF63" i="13"/>
  <c r="BF127" i="13" s="1"/>
  <c r="BE76" i="13"/>
  <c r="BD45" i="13"/>
  <c r="BF68" i="13"/>
  <c r="BE37" i="13"/>
  <c r="BF65" i="13"/>
  <c r="BE49" i="13"/>
  <c r="BF66" i="13"/>
  <c r="BE35" i="13"/>
  <c r="BF64" i="13"/>
  <c r="BE33" i="13"/>
  <c r="BE48" i="13"/>
  <c r="BD75" i="16"/>
  <c r="BD139" i="16" s="1"/>
  <c r="BC44" i="16"/>
  <c r="BD70" i="16"/>
  <c r="BD134" i="16" s="1"/>
  <c r="BC39" i="16"/>
  <c r="BD76" i="16"/>
  <c r="BC45" i="16"/>
  <c r="BC60" i="16"/>
  <c r="BD74" i="16"/>
  <c r="BD138" i="16" s="1"/>
  <c r="BC43" i="16"/>
  <c r="BD72" i="16"/>
  <c r="BD136" i="16" s="1"/>
  <c r="BC41" i="16"/>
  <c r="BD73" i="16"/>
  <c r="BD137" i="16" s="1"/>
  <c r="BC42" i="16"/>
  <c r="BF70" i="22"/>
  <c r="BF23" i="6"/>
  <c r="AN133" i="2" l="1"/>
  <c r="AN38" i="2" s="1"/>
  <c r="AO69" i="2"/>
  <c r="AN184" i="2"/>
  <c r="AN53" i="2" s="1"/>
  <c r="AD112" i="5"/>
  <c r="AC127" i="5"/>
  <c r="AC32" i="5" s="1"/>
  <c r="AC163" i="5"/>
  <c r="AB178" i="5"/>
  <c r="AB47" i="5" s="1"/>
  <c r="AW140" i="12"/>
  <c r="AW45" i="12" s="1"/>
  <c r="AH34" i="2"/>
  <c r="AG36" i="2"/>
  <c r="AX171" i="8"/>
  <c r="AW186" i="8"/>
  <c r="AW55" i="8" s="1"/>
  <c r="AP179" i="8"/>
  <c r="AP48" i="8" s="1"/>
  <c r="AP184" i="8"/>
  <c r="AP53" i="8" s="1"/>
  <c r="AP181" i="8"/>
  <c r="AP50" i="8" s="1"/>
  <c r="AP178" i="8"/>
  <c r="AP47" i="8" s="1"/>
  <c r="AP183" i="8"/>
  <c r="AP52" i="8" s="1"/>
  <c r="AP180" i="8"/>
  <c r="AP49" i="8" s="1"/>
  <c r="AP182" i="8"/>
  <c r="AP51" i="8" s="1"/>
  <c r="AQ132" i="7"/>
  <c r="AQ37" i="7" s="1"/>
  <c r="AQ127" i="7"/>
  <c r="AQ32" i="7" s="1"/>
  <c r="AQ133" i="7"/>
  <c r="AQ38" i="7" s="1"/>
  <c r="AQ131" i="7"/>
  <c r="AQ36" i="7" s="1"/>
  <c r="AQ129" i="7"/>
  <c r="AQ34" i="7" s="1"/>
  <c r="AQ130" i="7"/>
  <c r="AQ35" i="7" s="1"/>
  <c r="AQ128" i="7"/>
  <c r="AQ33" i="7" s="1"/>
  <c r="AQ179" i="7"/>
  <c r="AQ48" i="7" s="1"/>
  <c r="AQ184" i="7"/>
  <c r="AQ53" i="7" s="1"/>
  <c r="AQ182" i="7"/>
  <c r="AQ51" i="7" s="1"/>
  <c r="AQ183" i="7"/>
  <c r="AQ52" i="7" s="1"/>
  <c r="AQ180" i="7"/>
  <c r="AQ49" i="7" s="1"/>
  <c r="AQ181" i="7"/>
  <c r="AQ50" i="7" s="1"/>
  <c r="AQ178" i="7"/>
  <c r="AQ47" i="7" s="1"/>
  <c r="AR127" i="7"/>
  <c r="AR32" i="7" s="1"/>
  <c r="AR130" i="7"/>
  <c r="AR35" i="7" s="1"/>
  <c r="AR129" i="7"/>
  <c r="AR34" i="7" s="1"/>
  <c r="AR133" i="7"/>
  <c r="AR38" i="7" s="1"/>
  <c r="AR131" i="7"/>
  <c r="AR36" i="7" s="1"/>
  <c r="AR128" i="7"/>
  <c r="AR33" i="7" s="1"/>
  <c r="AR132" i="7"/>
  <c r="AR37" i="7" s="1"/>
  <c r="AR183" i="7"/>
  <c r="AR52" i="7" s="1"/>
  <c r="AR182" i="7"/>
  <c r="AR51" i="7" s="1"/>
  <c r="AR181" i="7"/>
  <c r="AR50" i="7" s="1"/>
  <c r="AR180" i="7"/>
  <c r="AR49" i="7" s="1"/>
  <c r="AR184" i="7"/>
  <c r="AR53" i="7" s="1"/>
  <c r="AR178" i="7"/>
  <c r="AR47" i="7" s="1"/>
  <c r="AR179" i="7"/>
  <c r="AR48" i="7" s="1"/>
  <c r="AP131" i="8"/>
  <c r="AP36" i="8" s="1"/>
  <c r="AP133" i="8"/>
  <c r="AP38" i="8" s="1"/>
  <c r="AP130" i="8"/>
  <c r="AP35" i="8" s="1"/>
  <c r="AP127" i="8"/>
  <c r="AP32" i="8" s="1"/>
  <c r="AP132" i="8"/>
  <c r="AP37" i="8" s="1"/>
  <c r="AP128" i="8"/>
  <c r="AP33" i="8" s="1"/>
  <c r="AP129" i="8"/>
  <c r="AP34" i="8" s="1"/>
  <c r="BB25" i="4"/>
  <c r="BA24" i="4"/>
  <c r="AZ183" i="4"/>
  <c r="AZ52" i="4" s="1"/>
  <c r="AZ178" i="4"/>
  <c r="AZ47" i="4" s="1"/>
  <c r="AZ179" i="4"/>
  <c r="AZ48" i="4" s="1"/>
  <c r="AZ184" i="4"/>
  <c r="AZ53" i="4" s="1"/>
  <c r="AZ182" i="4"/>
  <c r="AZ51" i="4" s="1"/>
  <c r="AZ180" i="4"/>
  <c r="AZ49" i="4" s="1"/>
  <c r="AZ181" i="4"/>
  <c r="AZ50" i="4" s="1"/>
  <c r="BF130" i="5"/>
  <c r="BF181" i="5"/>
  <c r="BF76" i="11"/>
  <c r="BE45" i="11"/>
  <c r="BE191" i="11"/>
  <c r="BE60" i="11" s="1"/>
  <c r="BF72" i="9"/>
  <c r="BE136" i="9"/>
  <c r="BE41" i="9" s="1"/>
  <c r="BE187" i="9"/>
  <c r="BE56" i="9" s="1"/>
  <c r="BF71" i="19"/>
  <c r="BE135" i="19"/>
  <c r="BE40" i="19" s="1"/>
  <c r="BE186" i="19"/>
  <c r="BE55" i="19" s="1"/>
  <c r="BF63" i="10"/>
  <c r="BE32" i="10"/>
  <c r="BE178" i="10"/>
  <c r="BE47" i="10" s="1"/>
  <c r="BF63" i="15"/>
  <c r="BE32" i="15"/>
  <c r="BE178" i="15"/>
  <c r="BE47" i="15" s="1"/>
  <c r="BE136" i="5"/>
  <c r="BE187" i="5"/>
  <c r="BD183" i="16"/>
  <c r="BD132" i="16"/>
  <c r="BF72" i="7"/>
  <c r="BE41" i="7"/>
  <c r="BE187" i="7"/>
  <c r="BE56" i="7" s="1"/>
  <c r="BF73" i="9"/>
  <c r="BE137" i="9"/>
  <c r="BE42" i="9" s="1"/>
  <c r="BE188" i="9"/>
  <c r="BE57" i="9" s="1"/>
  <c r="BF67" i="10"/>
  <c r="BE36" i="10"/>
  <c r="BE182" i="10"/>
  <c r="BE51" i="10" s="1"/>
  <c r="BF73" i="4"/>
  <c r="BE42" i="4"/>
  <c r="BE188" i="4"/>
  <c r="BE57" i="4" s="1"/>
  <c r="BF75" i="23"/>
  <c r="BE44" i="23"/>
  <c r="BE190" i="23"/>
  <c r="BE59" i="23" s="1"/>
  <c r="BF69" i="18"/>
  <c r="BE38" i="18"/>
  <c r="BE184" i="18"/>
  <c r="BE53" i="18" s="1"/>
  <c r="BF69" i="23"/>
  <c r="BE38" i="23"/>
  <c r="BE184" i="23"/>
  <c r="BE53" i="23" s="1"/>
  <c r="BF74" i="9"/>
  <c r="BE138" i="9"/>
  <c r="BE43" i="9" s="1"/>
  <c r="BE189" i="9"/>
  <c r="BE58" i="9" s="1"/>
  <c r="BF68" i="4"/>
  <c r="BE37" i="4"/>
  <c r="BF66" i="2"/>
  <c r="BE35" i="2"/>
  <c r="BE181" i="2"/>
  <c r="BE50" i="2" s="1"/>
  <c r="BF74" i="4"/>
  <c r="BE43" i="4"/>
  <c r="BE189" i="4"/>
  <c r="BE58" i="4" s="1"/>
  <c r="BF75" i="4"/>
  <c r="BE44" i="4"/>
  <c r="BE190" i="4"/>
  <c r="BE59" i="4" s="1"/>
  <c r="BF67" i="19"/>
  <c r="BE131" i="19"/>
  <c r="BE36" i="19" s="1"/>
  <c r="BE182" i="19"/>
  <c r="BE51" i="19" s="1"/>
  <c r="BF74" i="8"/>
  <c r="BE43" i="8"/>
  <c r="BE58" i="8"/>
  <c r="BF73" i="7"/>
  <c r="BE42" i="7"/>
  <c r="BE188" i="7"/>
  <c r="BE57" i="7" s="1"/>
  <c r="BF76" i="15"/>
  <c r="BE45" i="15"/>
  <c r="BE191" i="15"/>
  <c r="BE60" i="15" s="1"/>
  <c r="BF74" i="23"/>
  <c r="BE43" i="23"/>
  <c r="BE189" i="23"/>
  <c r="BE58" i="23" s="1"/>
  <c r="BF68" i="11"/>
  <c r="BE37" i="11"/>
  <c r="BE183" i="11"/>
  <c r="BE52" i="11" s="1"/>
  <c r="BF73" i="18"/>
  <c r="BE42" i="18"/>
  <c r="BE188" i="18"/>
  <c r="BE57" i="18" s="1"/>
  <c r="BF63" i="19"/>
  <c r="BE127" i="19"/>
  <c r="BE32" i="19" s="1"/>
  <c r="BE178" i="19"/>
  <c r="BE47" i="19" s="1"/>
  <c r="BF64" i="7"/>
  <c r="BE33" i="7"/>
  <c r="BE179" i="7"/>
  <c r="BE48" i="7" s="1"/>
  <c r="BF71" i="11"/>
  <c r="BE40" i="11"/>
  <c r="BE186" i="11"/>
  <c r="BE55" i="11" s="1"/>
  <c r="BF70" i="21"/>
  <c r="BE39" i="21"/>
  <c r="BE185" i="21"/>
  <c r="BE54" i="21" s="1"/>
  <c r="BF66" i="7"/>
  <c r="BE35" i="7"/>
  <c r="BE181" i="7"/>
  <c r="BE50" i="7" s="1"/>
  <c r="BF71" i="9"/>
  <c r="BE135" i="9"/>
  <c r="BE40" i="9" s="1"/>
  <c r="BE186" i="9"/>
  <c r="BE55" i="9" s="1"/>
  <c r="BF64" i="10"/>
  <c r="BE33" i="10"/>
  <c r="BE179" i="10"/>
  <c r="BE48" i="10" s="1"/>
  <c r="BF69" i="21"/>
  <c r="BE38" i="21"/>
  <c r="BE184" i="21"/>
  <c r="BE53" i="21" s="1"/>
  <c r="BF53" i="13"/>
  <c r="BF63" i="8"/>
  <c r="BF72" i="17"/>
  <c r="BE41" i="17"/>
  <c r="BE187" i="17"/>
  <c r="BE56" i="17" s="1"/>
  <c r="BF70" i="2"/>
  <c r="BF134" i="2" s="1"/>
  <c r="BE39" i="2"/>
  <c r="BE185" i="2"/>
  <c r="BE54" i="2" s="1"/>
  <c r="BF64" i="21"/>
  <c r="BE33" i="21"/>
  <c r="BE179" i="21"/>
  <c r="BE48" i="21" s="1"/>
  <c r="BF71" i="7"/>
  <c r="BE40" i="7"/>
  <c r="BE186" i="7"/>
  <c r="BE55" i="7" s="1"/>
  <c r="BF73" i="23"/>
  <c r="BE42" i="23"/>
  <c r="BE188" i="23"/>
  <c r="BE57" i="23" s="1"/>
  <c r="BF74" i="7"/>
  <c r="BE43" i="7"/>
  <c r="BE189" i="7"/>
  <c r="BE58" i="7" s="1"/>
  <c r="BF70" i="4"/>
  <c r="BE39" i="4"/>
  <c r="BE185" i="4"/>
  <c r="BE54" i="4" s="1"/>
  <c r="BF74" i="21"/>
  <c r="BE43" i="21"/>
  <c r="BE189" i="21"/>
  <c r="BE58" i="21" s="1"/>
  <c r="BF71" i="18"/>
  <c r="BE40" i="18"/>
  <c r="BE186" i="18"/>
  <c r="BE55" i="18" s="1"/>
  <c r="BF64" i="12"/>
  <c r="BE33" i="12"/>
  <c r="BE179" i="12"/>
  <c r="BE48" i="12" s="1"/>
  <c r="BF70" i="8"/>
  <c r="BE39" i="8"/>
  <c r="BE54" i="8"/>
  <c r="BF68" i="8"/>
  <c r="BF68" i="23"/>
  <c r="BE37" i="23"/>
  <c r="BE183" i="23"/>
  <c r="BE52" i="23" s="1"/>
  <c r="BF65" i="15"/>
  <c r="BE34" i="15"/>
  <c r="BE180" i="15"/>
  <c r="BE49" i="15" s="1"/>
  <c r="BF76" i="20"/>
  <c r="BE45" i="20"/>
  <c r="BE191" i="20"/>
  <c r="BE60" i="20" s="1"/>
  <c r="BF68" i="18"/>
  <c r="BE37" i="18"/>
  <c r="BE183" i="18"/>
  <c r="BE52" i="18" s="1"/>
  <c r="BF74" i="20"/>
  <c r="BE43" i="20"/>
  <c r="BE189" i="20"/>
  <c r="BE58" i="20" s="1"/>
  <c r="BF67" i="14"/>
  <c r="BE36" i="14"/>
  <c r="BE182" i="14"/>
  <c r="BE51" i="14" s="1"/>
  <c r="BF66" i="21"/>
  <c r="BE35" i="21"/>
  <c r="BE181" i="21"/>
  <c r="BE50" i="21" s="1"/>
  <c r="BF65" i="18"/>
  <c r="BE34" i="18"/>
  <c r="BE180" i="18"/>
  <c r="BE49" i="18" s="1"/>
  <c r="BF64" i="11"/>
  <c r="BE33" i="11"/>
  <c r="BE179" i="11"/>
  <c r="BE48" i="11" s="1"/>
  <c r="BF63" i="9"/>
  <c r="BE127" i="9"/>
  <c r="BE32" i="9" s="1"/>
  <c r="BE178" i="9"/>
  <c r="BE47" i="9" s="1"/>
  <c r="BF72" i="2"/>
  <c r="BF136" i="2" s="1"/>
  <c r="BE41" i="2"/>
  <c r="BE187" i="2"/>
  <c r="BE56" i="2" s="1"/>
  <c r="BF63" i="12"/>
  <c r="BE32" i="12"/>
  <c r="BE178" i="12"/>
  <c r="BE47" i="12" s="1"/>
  <c r="BF64" i="15"/>
  <c r="BE33" i="15"/>
  <c r="BE179" i="15"/>
  <c r="BE48" i="15" s="1"/>
  <c r="BF73" i="14"/>
  <c r="BE42" i="14"/>
  <c r="BE188" i="14"/>
  <c r="BE57" i="14" s="1"/>
  <c r="BF68" i="9"/>
  <c r="BE132" i="9"/>
  <c r="BE37" i="9" s="1"/>
  <c r="BE183" i="9"/>
  <c r="BE52" i="9" s="1"/>
  <c r="BF66" i="12"/>
  <c r="BE35" i="12"/>
  <c r="BE181" i="12"/>
  <c r="BE50" i="12" s="1"/>
  <c r="BD128" i="16"/>
  <c r="BD179" i="16"/>
  <c r="BF65" i="12"/>
  <c r="BE34" i="12"/>
  <c r="BE180" i="12"/>
  <c r="BE49" i="12" s="1"/>
  <c r="BF183" i="5"/>
  <c r="BF132" i="5"/>
  <c r="BE56" i="13"/>
  <c r="BF76" i="18"/>
  <c r="BE45" i="18"/>
  <c r="BE191" i="18"/>
  <c r="BE60" i="18" s="1"/>
  <c r="BF64" i="23"/>
  <c r="BE33" i="23"/>
  <c r="BE179" i="23"/>
  <c r="BE48" i="23" s="1"/>
  <c r="BF68" i="12"/>
  <c r="BE37" i="12"/>
  <c r="BE183" i="12"/>
  <c r="BE52" i="12" s="1"/>
  <c r="BF71" i="2"/>
  <c r="BF135" i="2" s="1"/>
  <c r="BE40" i="2"/>
  <c r="BE186" i="2"/>
  <c r="BE55" i="2" s="1"/>
  <c r="BF69" i="17"/>
  <c r="BE133" i="17"/>
  <c r="BE38" i="17" s="1"/>
  <c r="BE184" i="17"/>
  <c r="BE53" i="17" s="1"/>
  <c r="BF70" i="18"/>
  <c r="BE39" i="18"/>
  <c r="BE185" i="18"/>
  <c r="BE54" i="18" s="1"/>
  <c r="BF65" i="11"/>
  <c r="BE34" i="11"/>
  <c r="BE180" i="11"/>
  <c r="BE49" i="11" s="1"/>
  <c r="BF63" i="11"/>
  <c r="BE32" i="11"/>
  <c r="BE178" i="11"/>
  <c r="BE47" i="11" s="1"/>
  <c r="BF74" i="15"/>
  <c r="BE43" i="15"/>
  <c r="BE189" i="15"/>
  <c r="BE58" i="15" s="1"/>
  <c r="BF65" i="17"/>
  <c r="BE129" i="17"/>
  <c r="BE34" i="17" s="1"/>
  <c r="BE180" i="17"/>
  <c r="BE49" i="17" s="1"/>
  <c r="BF76" i="12"/>
  <c r="BE191" i="12"/>
  <c r="BE60" i="12" s="1"/>
  <c r="BF66" i="20"/>
  <c r="BE35" i="20"/>
  <c r="BE181" i="20"/>
  <c r="BE50" i="20" s="1"/>
  <c r="BF72" i="20"/>
  <c r="BE41" i="20"/>
  <c r="BE187" i="20"/>
  <c r="BE56" i="20" s="1"/>
  <c r="BF66" i="14"/>
  <c r="BE35" i="14"/>
  <c r="BE181" i="14"/>
  <c r="BE50" i="14" s="1"/>
  <c r="BF63" i="7"/>
  <c r="BE32" i="7"/>
  <c r="BE178" i="7"/>
  <c r="BE47" i="7" s="1"/>
  <c r="BF64" i="8"/>
  <c r="BF65" i="4"/>
  <c r="BE34" i="4"/>
  <c r="BF66" i="17"/>
  <c r="BE130" i="17"/>
  <c r="BE35" i="17" s="1"/>
  <c r="BE181" i="17"/>
  <c r="BE50" i="17" s="1"/>
  <c r="BF63" i="21"/>
  <c r="BE32" i="21"/>
  <c r="BE178" i="21"/>
  <c r="BE47" i="21" s="1"/>
  <c r="BF69" i="11"/>
  <c r="BF133" i="11" s="1"/>
  <c r="BE38" i="11"/>
  <c r="BE184" i="11"/>
  <c r="BE53" i="11" s="1"/>
  <c r="BF75" i="8"/>
  <c r="BE44" i="8"/>
  <c r="BE59" i="8"/>
  <c r="BE38" i="4"/>
  <c r="BE182" i="2"/>
  <c r="BE51" i="2" s="1"/>
  <c r="BF74" i="12"/>
  <c r="BE43" i="12"/>
  <c r="BE189" i="12"/>
  <c r="BE58" i="12" s="1"/>
  <c r="BF73" i="11"/>
  <c r="BE42" i="11"/>
  <c r="BE188" i="11"/>
  <c r="BE57" i="11" s="1"/>
  <c r="BF75" i="19"/>
  <c r="BE139" i="19"/>
  <c r="BE44" i="19" s="1"/>
  <c r="BE190" i="19"/>
  <c r="BE59" i="19" s="1"/>
  <c r="BF70" i="20"/>
  <c r="BE39" i="20"/>
  <c r="BE185" i="20"/>
  <c r="BE54" i="20" s="1"/>
  <c r="BF63" i="14"/>
  <c r="BE32" i="14"/>
  <c r="BE178" i="14"/>
  <c r="BE47" i="14" s="1"/>
  <c r="BE32" i="4"/>
  <c r="BF75" i="14"/>
  <c r="BE44" i="14"/>
  <c r="BE190" i="14"/>
  <c r="BE59" i="14" s="1"/>
  <c r="BF128" i="13"/>
  <c r="BF33" i="13" s="1"/>
  <c r="BF69" i="14"/>
  <c r="BE38" i="14"/>
  <c r="BE184" i="14"/>
  <c r="BE53" i="14" s="1"/>
  <c r="BF73" i="15"/>
  <c r="BE42" i="15"/>
  <c r="BE188" i="15"/>
  <c r="BE57" i="15" s="1"/>
  <c r="BF67" i="11"/>
  <c r="BE36" i="11"/>
  <c r="BE182" i="11"/>
  <c r="BE51" i="11" s="1"/>
  <c r="BF73" i="2"/>
  <c r="BF137" i="2" s="1"/>
  <c r="BE42" i="2"/>
  <c r="BE188" i="2"/>
  <c r="BE57" i="2" s="1"/>
  <c r="BF71" i="8"/>
  <c r="BE40" i="8"/>
  <c r="BF66" i="8"/>
  <c r="BF74" i="19"/>
  <c r="BE138" i="19"/>
  <c r="BE43" i="19" s="1"/>
  <c r="BE189" i="19"/>
  <c r="BE58" i="19" s="1"/>
  <c r="BF131" i="5"/>
  <c r="BF182" i="5"/>
  <c r="BF51" i="5" s="1"/>
  <c r="BF129" i="13"/>
  <c r="BE59" i="13"/>
  <c r="BF70" i="10"/>
  <c r="BE39" i="10"/>
  <c r="BE185" i="10"/>
  <c r="BE54" i="10" s="1"/>
  <c r="BF74" i="18"/>
  <c r="BE43" i="18"/>
  <c r="BE189" i="18"/>
  <c r="BE58" i="18" s="1"/>
  <c r="BF75" i="18"/>
  <c r="BE44" i="18"/>
  <c r="BE190" i="18"/>
  <c r="BE59" i="18" s="1"/>
  <c r="BF75" i="9"/>
  <c r="BE139" i="9"/>
  <c r="BE44" i="9" s="1"/>
  <c r="BE190" i="9"/>
  <c r="BE59" i="9" s="1"/>
  <c r="BF71" i="23"/>
  <c r="BE40" i="23"/>
  <c r="BE186" i="23"/>
  <c r="BE55" i="23" s="1"/>
  <c r="BF69" i="9"/>
  <c r="BE133" i="9"/>
  <c r="BE38" i="9" s="1"/>
  <c r="BE184" i="9"/>
  <c r="BE53" i="9" s="1"/>
  <c r="BF74" i="11"/>
  <c r="BE43" i="11"/>
  <c r="BE189" i="11"/>
  <c r="BE58" i="11" s="1"/>
  <c r="BF75" i="12"/>
  <c r="BE44" i="12"/>
  <c r="BE190" i="12"/>
  <c r="BE59" i="12" s="1"/>
  <c r="BF76" i="2"/>
  <c r="BF140" i="2" s="1"/>
  <c r="BE45" i="2"/>
  <c r="BE191" i="2"/>
  <c r="BE60" i="2" s="1"/>
  <c r="BF66" i="11"/>
  <c r="BE35" i="11"/>
  <c r="BE181" i="11"/>
  <c r="BE50" i="11" s="1"/>
  <c r="BF70" i="7"/>
  <c r="BE39" i="7"/>
  <c r="BE185" i="7"/>
  <c r="BE54" i="7" s="1"/>
  <c r="BF71" i="21"/>
  <c r="BF135" i="21" s="1"/>
  <c r="BE40" i="21"/>
  <c r="BE186" i="21"/>
  <c r="BE55" i="21" s="1"/>
  <c r="BF67" i="9"/>
  <c r="BE131" i="9"/>
  <c r="BE36" i="9" s="1"/>
  <c r="BE182" i="9"/>
  <c r="BE51" i="9" s="1"/>
  <c r="BF66" i="10"/>
  <c r="BE35" i="10"/>
  <c r="BE181" i="10"/>
  <c r="BE50" i="10" s="1"/>
  <c r="BF72" i="10"/>
  <c r="BE41" i="10"/>
  <c r="BE187" i="10"/>
  <c r="BE56" i="10" s="1"/>
  <c r="BF70" i="19"/>
  <c r="BE134" i="19"/>
  <c r="BE39" i="19" s="1"/>
  <c r="BE185" i="19"/>
  <c r="BE54" i="19" s="1"/>
  <c r="BF65" i="10"/>
  <c r="BE34" i="10"/>
  <c r="BE180" i="10"/>
  <c r="BE49" i="10" s="1"/>
  <c r="BF75" i="20"/>
  <c r="BE44" i="20"/>
  <c r="BE190" i="20"/>
  <c r="BE59" i="20" s="1"/>
  <c r="BF67" i="4"/>
  <c r="BE36" i="4"/>
  <c r="BF69" i="20"/>
  <c r="BE38" i="20"/>
  <c r="BE184" i="20"/>
  <c r="BE53" i="20" s="1"/>
  <c r="BF71" i="20"/>
  <c r="BE40" i="20"/>
  <c r="BE186" i="20"/>
  <c r="BE55" i="20" s="1"/>
  <c r="BF72" i="8"/>
  <c r="BE41" i="8"/>
  <c r="BE56" i="8"/>
  <c r="BF73" i="10"/>
  <c r="BE42" i="10"/>
  <c r="BE188" i="10"/>
  <c r="BE57" i="10" s="1"/>
  <c r="BF72" i="18"/>
  <c r="BE41" i="18"/>
  <c r="BE187" i="18"/>
  <c r="BE56" i="18" s="1"/>
  <c r="BF71" i="14"/>
  <c r="BE40" i="14"/>
  <c r="BE186" i="14"/>
  <c r="BE55" i="14" s="1"/>
  <c r="BF75" i="17"/>
  <c r="BF139" i="17" s="1"/>
  <c r="BE44" i="17"/>
  <c r="BE190" i="17"/>
  <c r="BE59" i="17" s="1"/>
  <c r="BF68" i="21"/>
  <c r="BE37" i="21"/>
  <c r="BE183" i="21"/>
  <c r="BE52" i="21" s="1"/>
  <c r="BF74" i="14"/>
  <c r="BE43" i="14"/>
  <c r="BE189" i="14"/>
  <c r="BE58" i="14" s="1"/>
  <c r="BF74" i="10"/>
  <c r="BE43" i="10"/>
  <c r="BE189" i="10"/>
  <c r="BE58" i="10" s="1"/>
  <c r="BF65" i="9"/>
  <c r="BE129" i="9"/>
  <c r="BE34" i="9" s="1"/>
  <c r="BE180" i="9"/>
  <c r="BE49" i="9" s="1"/>
  <c r="BF72" i="21"/>
  <c r="BF136" i="21" s="1"/>
  <c r="BE41" i="21"/>
  <c r="BE187" i="21"/>
  <c r="BE56" i="21" s="1"/>
  <c r="BF130" i="13"/>
  <c r="BF180" i="5"/>
  <c r="BF129" i="5"/>
  <c r="BE43" i="13"/>
  <c r="BE58" i="13"/>
  <c r="BD181" i="16"/>
  <c r="BD130" i="16"/>
  <c r="BF72" i="23"/>
  <c r="BE41" i="23"/>
  <c r="BE187" i="23"/>
  <c r="BE56" i="23" s="1"/>
  <c r="BF73" i="21"/>
  <c r="BE42" i="21"/>
  <c r="BE188" i="21"/>
  <c r="BE57" i="21" s="1"/>
  <c r="BF68" i="2"/>
  <c r="BE37" i="2"/>
  <c r="BE183" i="2"/>
  <c r="BE52" i="2" s="1"/>
  <c r="BF64" i="20"/>
  <c r="BE33" i="20"/>
  <c r="BE179" i="20"/>
  <c r="BE48" i="20" s="1"/>
  <c r="BF72" i="12"/>
  <c r="BE41" i="12"/>
  <c r="BE187" i="12"/>
  <c r="BE56" i="12" s="1"/>
  <c r="BF75" i="10"/>
  <c r="BE44" i="10"/>
  <c r="BE190" i="10"/>
  <c r="BE59" i="10" s="1"/>
  <c r="BF69" i="7"/>
  <c r="BE38" i="7"/>
  <c r="BE184" i="7"/>
  <c r="BE53" i="7" s="1"/>
  <c r="BF69" i="12"/>
  <c r="BE38" i="12"/>
  <c r="BE184" i="12"/>
  <c r="BE53" i="12" s="1"/>
  <c r="BF72" i="14"/>
  <c r="BE41" i="14"/>
  <c r="BE187" i="14"/>
  <c r="BE56" i="14" s="1"/>
  <c r="BF65" i="20"/>
  <c r="BE34" i="20"/>
  <c r="BE180" i="20"/>
  <c r="BE49" i="20" s="1"/>
  <c r="BF71" i="15"/>
  <c r="BE40" i="15"/>
  <c r="BE186" i="15"/>
  <c r="BE55" i="15" s="1"/>
  <c r="BF69" i="8"/>
  <c r="BF65" i="7"/>
  <c r="BE34" i="7"/>
  <c r="BE180" i="7"/>
  <c r="BE49" i="7" s="1"/>
  <c r="BF67" i="17"/>
  <c r="BE131" i="17"/>
  <c r="BE36" i="17" s="1"/>
  <c r="BE182" i="17"/>
  <c r="BE51" i="17" s="1"/>
  <c r="BF75" i="21"/>
  <c r="BF139" i="21" s="1"/>
  <c r="BE44" i="21"/>
  <c r="BE190" i="21"/>
  <c r="BE59" i="21" s="1"/>
  <c r="BF65" i="19"/>
  <c r="BE129" i="19"/>
  <c r="BE34" i="19" s="1"/>
  <c r="BE180" i="19"/>
  <c r="BE49" i="19" s="1"/>
  <c r="BF63" i="17"/>
  <c r="BE127" i="17"/>
  <c r="BE32" i="17" s="1"/>
  <c r="BE178" i="17"/>
  <c r="BE47" i="17" s="1"/>
  <c r="BF70" i="23"/>
  <c r="BE39" i="23"/>
  <c r="BE185" i="23"/>
  <c r="BE54" i="23" s="1"/>
  <c r="BF67" i="21"/>
  <c r="BE36" i="21"/>
  <c r="BE182" i="21"/>
  <c r="BE51" i="21" s="1"/>
  <c r="BF75" i="2"/>
  <c r="BF139" i="2" s="1"/>
  <c r="BE44" i="2"/>
  <c r="BE190" i="2"/>
  <c r="BE59" i="2" s="1"/>
  <c r="BF70" i="12"/>
  <c r="BE39" i="12"/>
  <c r="BE185" i="12"/>
  <c r="BE54" i="12" s="1"/>
  <c r="X76" i="7"/>
  <c r="W45" i="7"/>
  <c r="W191" i="7"/>
  <c r="W60" i="7" s="1"/>
  <c r="BF64" i="2"/>
  <c r="BE33" i="2"/>
  <c r="BE179" i="2"/>
  <c r="BE48" i="2" s="1"/>
  <c r="BF71" i="12"/>
  <c r="BE40" i="12"/>
  <c r="BE186" i="12"/>
  <c r="BE55" i="12" s="1"/>
  <c r="BF76" i="14"/>
  <c r="BE45" i="14"/>
  <c r="BE191" i="14"/>
  <c r="BE60" i="14" s="1"/>
  <c r="BF72" i="19"/>
  <c r="BE136" i="19"/>
  <c r="BE41" i="19" s="1"/>
  <c r="BE187" i="19"/>
  <c r="BE56" i="19" s="1"/>
  <c r="BF68" i="19"/>
  <c r="BE132" i="19"/>
  <c r="BE37" i="19" s="1"/>
  <c r="BE183" i="19"/>
  <c r="BE52" i="19" s="1"/>
  <c r="BD140" i="16"/>
  <c r="BD191" i="16"/>
  <c r="BK112" i="6"/>
  <c r="BJ127" i="6"/>
  <c r="BJ32" i="6" s="1"/>
  <c r="BF140" i="23"/>
  <c r="BE45" i="23"/>
  <c r="BE191" i="23"/>
  <c r="BE60" i="23" s="1"/>
  <c r="BF73" i="19"/>
  <c r="BE137" i="19"/>
  <c r="BE42" i="19" s="1"/>
  <c r="BE188" i="19"/>
  <c r="BE57" i="19" s="1"/>
  <c r="BF67" i="15"/>
  <c r="BE36" i="15"/>
  <c r="BE182" i="15"/>
  <c r="BE51" i="15" s="1"/>
  <c r="BF66" i="18"/>
  <c r="BE35" i="18"/>
  <c r="BE181" i="18"/>
  <c r="BE50" i="18" s="1"/>
  <c r="BF65" i="21"/>
  <c r="BE34" i="21"/>
  <c r="BE180" i="21"/>
  <c r="BE49" i="21" s="1"/>
  <c r="BF64" i="19"/>
  <c r="BE128" i="19"/>
  <c r="BE33" i="19" s="1"/>
  <c r="BE179" i="19"/>
  <c r="BE48" i="19" s="1"/>
  <c r="BD133" i="16"/>
  <c r="BD184" i="16"/>
  <c r="BF184" i="5"/>
  <c r="BF133" i="5"/>
  <c r="BF37" i="13"/>
  <c r="BE191" i="5"/>
  <c r="BE140" i="5"/>
  <c r="BF68" i="14"/>
  <c r="BE37" i="14"/>
  <c r="BE183" i="14"/>
  <c r="BE52" i="14" s="1"/>
  <c r="BF75" i="15"/>
  <c r="BE44" i="15"/>
  <c r="BE190" i="15"/>
  <c r="BE59" i="15" s="1"/>
  <c r="BF63" i="2"/>
  <c r="BE32" i="2"/>
  <c r="BE178" i="2"/>
  <c r="BE47" i="2" s="1"/>
  <c r="BF76" i="21"/>
  <c r="BE45" i="21"/>
  <c r="BE191" i="21"/>
  <c r="BE60" i="21" s="1"/>
  <c r="Y71" i="16"/>
  <c r="X186" i="16"/>
  <c r="X55" i="16" s="1"/>
  <c r="X135" i="16"/>
  <c r="X40" i="16" s="1"/>
  <c r="BF76" i="10"/>
  <c r="BE45" i="10"/>
  <c r="BE191" i="10"/>
  <c r="BE60" i="10" s="1"/>
  <c r="BF68" i="10"/>
  <c r="BE37" i="10"/>
  <c r="BE183" i="10"/>
  <c r="BE52" i="10" s="1"/>
  <c r="BF70" i="17"/>
  <c r="BE39" i="17"/>
  <c r="BE185" i="17"/>
  <c r="BE54" i="17" s="1"/>
  <c r="BF72" i="4"/>
  <c r="BE41" i="4"/>
  <c r="BE187" i="4"/>
  <c r="BE56" i="4" s="1"/>
  <c r="BF76" i="8"/>
  <c r="BE45" i="8"/>
  <c r="BE60" i="8"/>
  <c r="BF74" i="17"/>
  <c r="BE43" i="17"/>
  <c r="BE189" i="17"/>
  <c r="BE58" i="17" s="1"/>
  <c r="BF69" i="19"/>
  <c r="BE133" i="19"/>
  <c r="BE38" i="19" s="1"/>
  <c r="BE184" i="19"/>
  <c r="BE53" i="19" s="1"/>
  <c r="BF66" i="23"/>
  <c r="BE35" i="23"/>
  <c r="BE181" i="23"/>
  <c r="BE50" i="23" s="1"/>
  <c r="BF63" i="23"/>
  <c r="BE32" i="23"/>
  <c r="BE178" i="23"/>
  <c r="BE47" i="23" s="1"/>
  <c r="BF73" i="17"/>
  <c r="BE42" i="17"/>
  <c r="BE188" i="17"/>
  <c r="BE57" i="17" s="1"/>
  <c r="BE45" i="4"/>
  <c r="BE191" i="4"/>
  <c r="BE60" i="4" s="1"/>
  <c r="BF68" i="20"/>
  <c r="BE37" i="20"/>
  <c r="BE183" i="20"/>
  <c r="BE52" i="20" s="1"/>
  <c r="BF67" i="23"/>
  <c r="BE36" i="23"/>
  <c r="BE182" i="23"/>
  <c r="BE51" i="23" s="1"/>
  <c r="BF66" i="19"/>
  <c r="BE130" i="19"/>
  <c r="BE35" i="19" s="1"/>
  <c r="BE181" i="19"/>
  <c r="BE50" i="19" s="1"/>
  <c r="BF70" i="15"/>
  <c r="BE39" i="15"/>
  <c r="BE185" i="15"/>
  <c r="BE54" i="15" s="1"/>
  <c r="BF75" i="11"/>
  <c r="BE44" i="11"/>
  <c r="BE190" i="11"/>
  <c r="BE59" i="11" s="1"/>
  <c r="BF65" i="14"/>
  <c r="BE34" i="14"/>
  <c r="BE180" i="14"/>
  <c r="BE49" i="14" s="1"/>
  <c r="BF72" i="15"/>
  <c r="BE41" i="15"/>
  <c r="BE187" i="15"/>
  <c r="BE56" i="15" s="1"/>
  <c r="BF64" i="4"/>
  <c r="BE33" i="4"/>
  <c r="BF64" i="17"/>
  <c r="BE128" i="17"/>
  <c r="BE33" i="17" s="1"/>
  <c r="BE179" i="17"/>
  <c r="BE48" i="17" s="1"/>
  <c r="BF69" i="10"/>
  <c r="BE38" i="10"/>
  <c r="BE184" i="10"/>
  <c r="BE53" i="10" s="1"/>
  <c r="BF67" i="20"/>
  <c r="BE36" i="20"/>
  <c r="BE182" i="20"/>
  <c r="BE51" i="20" s="1"/>
  <c r="BF70" i="11"/>
  <c r="BE39" i="11"/>
  <c r="BE185" i="11"/>
  <c r="BE54" i="11" s="1"/>
  <c r="BF73" i="8"/>
  <c r="BE42" i="8"/>
  <c r="BE57" i="8"/>
  <c r="BE138" i="5"/>
  <c r="BE189" i="5"/>
  <c r="BF71" i="4"/>
  <c r="BE40" i="4"/>
  <c r="BE186" i="4"/>
  <c r="BE55" i="4" s="1"/>
  <c r="BF65" i="8"/>
  <c r="BF72" i="11"/>
  <c r="BE41" i="11"/>
  <c r="BE187" i="11"/>
  <c r="BE56" i="11" s="1"/>
  <c r="BF65" i="23"/>
  <c r="BE34" i="23"/>
  <c r="BE180" i="23"/>
  <c r="BE49" i="23" s="1"/>
  <c r="BF179" i="5"/>
  <c r="BF128" i="5"/>
  <c r="BF63" i="20"/>
  <c r="BE32" i="20"/>
  <c r="BE178" i="20"/>
  <c r="BE47" i="20" s="1"/>
  <c r="BF66" i="4"/>
  <c r="BE35" i="4"/>
  <c r="BF70" i="9"/>
  <c r="BE134" i="9"/>
  <c r="BE39" i="9" s="1"/>
  <c r="BE185" i="9"/>
  <c r="BE54" i="9" s="1"/>
  <c r="BF73" i="20"/>
  <c r="BE42" i="20"/>
  <c r="BE188" i="20"/>
  <c r="BE57" i="20" s="1"/>
  <c r="BF66" i="15"/>
  <c r="BE35" i="15"/>
  <c r="BE181" i="15"/>
  <c r="BE50" i="15" s="1"/>
  <c r="BF67" i="12"/>
  <c r="BE36" i="12"/>
  <c r="BE182" i="12"/>
  <c r="BE51" i="12" s="1"/>
  <c r="BF75" i="7"/>
  <c r="BE44" i="7"/>
  <c r="BE190" i="7"/>
  <c r="BE59" i="7" s="1"/>
  <c r="BF73" i="12"/>
  <c r="BE42" i="12"/>
  <c r="BE188" i="12"/>
  <c r="BE57" i="12" s="1"/>
  <c r="BF67" i="8"/>
  <c r="BF68" i="15"/>
  <c r="BE37" i="15"/>
  <c r="BE183" i="15"/>
  <c r="BE52" i="15" s="1"/>
  <c r="BF66" i="9"/>
  <c r="BE130" i="9"/>
  <c r="BE35" i="9" s="1"/>
  <c r="BE181" i="9"/>
  <c r="BE50" i="9" s="1"/>
  <c r="BF63" i="18"/>
  <c r="BE32" i="18"/>
  <c r="BE178" i="18"/>
  <c r="BE47" i="18" s="1"/>
  <c r="BF64" i="9"/>
  <c r="BE128" i="9"/>
  <c r="BE33" i="9" s="1"/>
  <c r="BE179" i="9"/>
  <c r="BE48" i="9" s="1"/>
  <c r="BF67" i="7"/>
  <c r="BE36" i="7"/>
  <c r="BE182" i="7"/>
  <c r="BE51" i="7" s="1"/>
  <c r="BF76" i="9"/>
  <c r="BE140" i="9"/>
  <c r="BE45" i="9" s="1"/>
  <c r="BE191" i="9"/>
  <c r="BE60" i="9" s="1"/>
  <c r="BF74" i="2"/>
  <c r="BF138" i="2" s="1"/>
  <c r="BE43" i="2"/>
  <c r="BE189" i="2"/>
  <c r="BE58" i="2" s="1"/>
  <c r="BF180" i="2"/>
  <c r="BE49" i="2"/>
  <c r="BF68" i="7"/>
  <c r="BE37" i="7"/>
  <c r="BE183" i="7"/>
  <c r="BE52" i="7" s="1"/>
  <c r="BF71" i="17"/>
  <c r="BF135" i="17" s="1"/>
  <c r="BE40" i="17"/>
  <c r="BE186" i="17"/>
  <c r="BE55" i="17" s="1"/>
  <c r="BF64" i="18"/>
  <c r="BE33" i="18"/>
  <c r="BE179" i="18"/>
  <c r="BE48" i="18" s="1"/>
  <c r="BF64" i="14"/>
  <c r="BE33" i="14"/>
  <c r="BE179" i="14"/>
  <c r="BE48" i="14" s="1"/>
  <c r="BF76" i="17"/>
  <c r="BE45" i="17"/>
  <c r="BE191" i="17"/>
  <c r="BE60" i="17" s="1"/>
  <c r="BF67" i="18"/>
  <c r="BE36" i="18"/>
  <c r="BE182" i="18"/>
  <c r="BE51" i="18" s="1"/>
  <c r="BF70" i="14"/>
  <c r="BE39" i="14"/>
  <c r="BE185" i="14"/>
  <c r="BE54" i="14" s="1"/>
  <c r="BF68" i="17"/>
  <c r="BE132" i="17"/>
  <c r="BE37" i="17" s="1"/>
  <c r="BE183" i="17"/>
  <c r="BE52" i="17" s="1"/>
  <c r="BF76" i="19"/>
  <c r="BE140" i="19"/>
  <c r="BE45" i="19" s="1"/>
  <c r="BE191" i="19"/>
  <c r="BE60" i="19" s="1"/>
  <c r="BF69" i="15"/>
  <c r="BE38" i="15"/>
  <c r="BE184" i="15"/>
  <c r="BE53" i="15" s="1"/>
  <c r="BF71" i="10"/>
  <c r="BE40" i="10"/>
  <c r="BE186" i="10"/>
  <c r="BE55" i="10" s="1"/>
  <c r="AP47" i="13"/>
  <c r="AM170" i="5"/>
  <c r="AL185" i="5"/>
  <c r="AL54" i="5" s="1"/>
  <c r="AN119" i="5"/>
  <c r="AM134" i="5"/>
  <c r="AS163" i="6"/>
  <c r="AR178" i="6"/>
  <c r="AR47" i="6" s="1"/>
  <c r="AS166" i="6"/>
  <c r="AR181" i="6"/>
  <c r="AR50" i="6" s="1"/>
  <c r="AQ182" i="6"/>
  <c r="AQ51" i="6" s="1"/>
  <c r="AR167" i="6"/>
  <c r="AL27" i="6"/>
  <c r="AK185" i="6"/>
  <c r="AK54" i="6" s="1"/>
  <c r="AK186" i="6"/>
  <c r="AK55" i="6" s="1"/>
  <c r="AK136" i="6"/>
  <c r="AK41" i="6" s="1"/>
  <c r="AK187" i="6"/>
  <c r="AK56" i="6" s="1"/>
  <c r="AK188" i="6"/>
  <c r="AK57" i="6" s="1"/>
  <c r="AK135" i="6"/>
  <c r="AK40" i="6" s="1"/>
  <c r="AK139" i="6"/>
  <c r="AK44" i="6" s="1"/>
  <c r="AK189" i="6"/>
  <c r="AK58" i="6" s="1"/>
  <c r="AK190" i="6"/>
  <c r="AK59" i="6" s="1"/>
  <c r="AK134" i="6"/>
  <c r="AK39" i="6" s="1"/>
  <c r="AK138" i="6"/>
  <c r="AK43" i="6" s="1"/>
  <c r="AK191" i="6"/>
  <c r="AK60" i="6" s="1"/>
  <c r="AK137" i="6"/>
  <c r="AK42" i="6" s="1"/>
  <c r="AK140" i="6"/>
  <c r="AK45" i="6" s="1"/>
  <c r="AT190" i="16"/>
  <c r="AT59" i="16" s="1"/>
  <c r="AT189" i="16"/>
  <c r="AT58" i="16" s="1"/>
  <c r="AX172" i="16"/>
  <c r="AW187" i="16"/>
  <c r="AW56" i="16" s="1"/>
  <c r="AP170" i="16"/>
  <c r="AO185" i="16"/>
  <c r="AO54" i="16" s="1"/>
  <c r="BA167" i="16"/>
  <c r="AZ182" i="16"/>
  <c r="AZ51" i="16" s="1"/>
  <c r="AV173" i="16"/>
  <c r="AU188" i="16"/>
  <c r="AU57" i="16" s="1"/>
  <c r="AV180" i="16"/>
  <c r="AV49" i="16" s="1"/>
  <c r="AW165" i="16"/>
  <c r="AN178" i="16"/>
  <c r="AN47" i="16" s="1"/>
  <c r="AO163" i="16"/>
  <c r="AU55" i="13"/>
  <c r="AV171" i="13"/>
  <c r="AU57" i="13"/>
  <c r="AV173" i="13"/>
  <c r="AN188" i="5"/>
  <c r="AN57" i="5" s="1"/>
  <c r="AP175" i="5"/>
  <c r="AO190" i="5"/>
  <c r="AO59" i="5" s="1"/>
  <c r="AS171" i="5"/>
  <c r="AR186" i="5"/>
  <c r="AR55" i="5" s="1"/>
  <c r="BE40" i="5"/>
  <c r="AK39" i="5"/>
  <c r="BF38" i="13"/>
  <c r="BE40" i="13"/>
  <c r="BF52" i="13"/>
  <c r="BE41" i="13"/>
  <c r="BE42" i="13"/>
  <c r="BF51" i="13"/>
  <c r="BE45" i="13"/>
  <c r="BE44" i="13"/>
  <c r="BF76" i="5"/>
  <c r="BE60" i="5"/>
  <c r="BE45" i="5"/>
  <c r="AS187" i="22"/>
  <c r="AS56" i="22" s="1"/>
  <c r="AS186" i="22"/>
  <c r="AS55" i="22" s="1"/>
  <c r="BF134" i="22"/>
  <c r="BF39" i="22" s="1"/>
  <c r="BF185" i="22"/>
  <c r="BF54" i="22" s="1"/>
  <c r="AD39" i="13"/>
  <c r="AE32" i="13"/>
  <c r="BE66" i="16"/>
  <c r="BD35" i="16"/>
  <c r="BD50" i="16"/>
  <c r="BE67" i="16"/>
  <c r="BE131" i="16" s="1"/>
  <c r="BD36" i="16"/>
  <c r="BF67" i="22"/>
  <c r="BF182" i="22" s="1"/>
  <c r="BE131" i="22"/>
  <c r="BE36" i="22" s="1"/>
  <c r="BE51" i="22"/>
  <c r="BF72" i="22"/>
  <c r="BE136" i="22"/>
  <c r="BE41" i="22" s="1"/>
  <c r="BE65" i="16"/>
  <c r="BE129" i="16" s="1"/>
  <c r="BD34" i="16"/>
  <c r="BF66" i="22"/>
  <c r="BF181" i="22" s="1"/>
  <c r="BE130" i="22"/>
  <c r="BE35" i="22" s="1"/>
  <c r="BE50" i="22"/>
  <c r="BF64" i="22"/>
  <c r="BF179" i="22" s="1"/>
  <c r="BE128" i="22"/>
  <c r="BE33" i="22" s="1"/>
  <c r="BE48" i="22"/>
  <c r="BF73" i="22"/>
  <c r="BF188" i="22" s="1"/>
  <c r="BE137" i="22"/>
  <c r="BE42" i="22" s="1"/>
  <c r="BE57" i="22"/>
  <c r="BE69" i="16"/>
  <c r="BD38" i="16"/>
  <c r="BD53" i="16"/>
  <c r="BF76" i="22"/>
  <c r="BF191" i="22" s="1"/>
  <c r="BE140" i="22"/>
  <c r="BE45" i="22" s="1"/>
  <c r="BE60" i="22"/>
  <c r="BF71" i="22"/>
  <c r="BE135" i="22"/>
  <c r="BE40" i="22" s="1"/>
  <c r="BF75" i="22"/>
  <c r="BF190" i="22" s="1"/>
  <c r="BE139" i="22"/>
  <c r="BE44" i="22" s="1"/>
  <c r="BE59" i="22"/>
  <c r="BE63" i="16"/>
  <c r="BE127" i="16" s="1"/>
  <c r="BD32" i="16"/>
  <c r="BF63" i="22"/>
  <c r="BF178" i="22" s="1"/>
  <c r="BE127" i="22"/>
  <c r="BE32" i="22" s="1"/>
  <c r="BE47" i="22"/>
  <c r="BE68" i="16"/>
  <c r="BD37" i="16"/>
  <c r="BD52" i="16"/>
  <c r="BE64" i="16"/>
  <c r="BD33" i="16"/>
  <c r="BD48" i="16"/>
  <c r="BF68" i="22"/>
  <c r="BF183" i="22" s="1"/>
  <c r="BE132" i="22"/>
  <c r="BE37" i="22" s="1"/>
  <c r="BE52" i="22"/>
  <c r="BF74" i="22"/>
  <c r="BF189" i="22" s="1"/>
  <c r="BE138" i="22"/>
  <c r="BE43" i="22" s="1"/>
  <c r="BE58" i="22"/>
  <c r="BF65" i="22"/>
  <c r="BF180" i="22" s="1"/>
  <c r="BE129" i="22"/>
  <c r="BE34" i="22" s="1"/>
  <c r="BE49" i="22"/>
  <c r="BF69" i="22"/>
  <c r="BF184" i="22" s="1"/>
  <c r="BE133" i="22"/>
  <c r="BE38" i="22" s="1"/>
  <c r="BE53" i="22"/>
  <c r="BF75" i="13"/>
  <c r="BF74" i="13"/>
  <c r="BF71" i="13"/>
  <c r="BF72" i="13"/>
  <c r="BF73" i="13"/>
  <c r="BF73" i="5"/>
  <c r="BF137" i="5" s="1"/>
  <c r="BE42" i="5"/>
  <c r="BE56" i="5"/>
  <c r="BF72" i="5"/>
  <c r="BE41" i="5"/>
  <c r="BG63" i="5"/>
  <c r="BF71" i="5"/>
  <c r="BF135" i="5" s="1"/>
  <c r="BG66" i="5"/>
  <c r="BF50" i="5"/>
  <c r="BF35" i="5"/>
  <c r="BF53" i="5"/>
  <c r="BG69" i="5"/>
  <c r="BF38" i="5"/>
  <c r="BG67" i="5"/>
  <c r="BF36" i="5"/>
  <c r="BG64" i="5"/>
  <c r="BF48" i="5"/>
  <c r="BF33" i="5"/>
  <c r="BF74" i="5"/>
  <c r="BE58" i="5"/>
  <c r="BE43" i="5"/>
  <c r="BG65" i="5"/>
  <c r="BF49" i="5"/>
  <c r="BF34" i="5"/>
  <c r="BF75" i="5"/>
  <c r="BF139" i="5" s="1"/>
  <c r="BE44" i="5"/>
  <c r="BG70" i="5"/>
  <c r="BG68" i="5"/>
  <c r="BF52" i="5"/>
  <c r="BF37" i="5"/>
  <c r="BF76" i="13"/>
  <c r="BE60" i="13"/>
  <c r="BG64" i="13"/>
  <c r="BF48" i="13"/>
  <c r="BG68" i="13"/>
  <c r="BG67" i="13"/>
  <c r="BF36" i="13"/>
  <c r="BG65" i="13"/>
  <c r="BF34" i="13"/>
  <c r="BF49" i="13"/>
  <c r="BG63" i="13"/>
  <c r="BG127" i="13" s="1"/>
  <c r="BG70" i="13"/>
  <c r="BF54" i="13"/>
  <c r="BG66" i="13"/>
  <c r="BF35" i="13"/>
  <c r="BF50" i="13"/>
  <c r="BG69" i="13"/>
  <c r="BE75" i="16"/>
  <c r="BE139" i="16" s="1"/>
  <c r="BD44" i="16"/>
  <c r="BE72" i="16"/>
  <c r="BE136" i="16" s="1"/>
  <c r="BD41" i="16"/>
  <c r="BE70" i="16"/>
  <c r="BE134" i="16" s="1"/>
  <c r="BD39" i="16"/>
  <c r="BE74" i="16"/>
  <c r="BE138" i="16" s="1"/>
  <c r="BD43" i="16"/>
  <c r="BE73" i="16"/>
  <c r="BE137" i="16" s="1"/>
  <c r="BD42" i="16"/>
  <c r="BE76" i="16"/>
  <c r="BD45" i="16"/>
  <c r="BD60" i="16"/>
  <c r="BG70" i="22"/>
  <c r="BG23" i="6"/>
  <c r="AO133" i="2" l="1"/>
  <c r="AO38" i="2" s="1"/>
  <c r="AP69" i="2"/>
  <c r="AO184" i="2"/>
  <c r="AO53" i="2" s="1"/>
  <c r="AD163" i="5"/>
  <c r="AC178" i="5"/>
  <c r="AC47" i="5" s="1"/>
  <c r="AE112" i="5"/>
  <c r="AD127" i="5"/>
  <c r="AD32" i="5" s="1"/>
  <c r="AX140" i="12"/>
  <c r="AX45" i="12" s="1"/>
  <c r="AI109" i="2"/>
  <c r="AH36" i="2"/>
  <c r="AH109" i="2"/>
  <c r="AI34" i="2"/>
  <c r="AY171" i="8"/>
  <c r="AX186" i="8"/>
  <c r="AX55" i="8" s="1"/>
  <c r="AQ182" i="8"/>
  <c r="AQ51" i="8" s="1"/>
  <c r="AQ179" i="8"/>
  <c r="AQ48" i="8" s="1"/>
  <c r="AQ184" i="8"/>
  <c r="AQ53" i="8" s="1"/>
  <c r="AQ181" i="8"/>
  <c r="AQ50" i="8" s="1"/>
  <c r="AQ178" i="8"/>
  <c r="AQ47" i="8" s="1"/>
  <c r="AQ183" i="8"/>
  <c r="AQ52" i="8" s="1"/>
  <c r="AQ180" i="8"/>
  <c r="AQ49" i="8" s="1"/>
  <c r="AQ129" i="8"/>
  <c r="AQ34" i="8" s="1"/>
  <c r="AQ128" i="8"/>
  <c r="AQ33" i="8" s="1"/>
  <c r="AQ133" i="8"/>
  <c r="AQ38" i="8" s="1"/>
  <c r="AQ130" i="8"/>
  <c r="AQ35" i="8" s="1"/>
  <c r="AQ131" i="8"/>
  <c r="AQ36" i="8" s="1"/>
  <c r="AQ127" i="8"/>
  <c r="AQ32" i="8" s="1"/>
  <c r="AQ132" i="8"/>
  <c r="AQ37" i="8" s="1"/>
  <c r="BA179" i="4"/>
  <c r="BA48" i="4" s="1"/>
  <c r="BA178" i="4"/>
  <c r="BA47" i="4" s="1"/>
  <c r="BA181" i="4"/>
  <c r="BA50" i="4" s="1"/>
  <c r="BA184" i="4"/>
  <c r="BA53" i="4" s="1"/>
  <c r="BA183" i="4"/>
  <c r="BA52" i="4" s="1"/>
  <c r="BA180" i="4"/>
  <c r="BA49" i="4" s="1"/>
  <c r="BA182" i="4"/>
  <c r="BA51" i="4" s="1"/>
  <c r="BC25" i="4"/>
  <c r="BB24" i="4"/>
  <c r="BG129" i="13"/>
  <c r="BG65" i="11"/>
  <c r="BF34" i="11"/>
  <c r="BF180" i="11"/>
  <c r="BF49" i="11" s="1"/>
  <c r="BG74" i="23"/>
  <c r="BF43" i="23"/>
  <c r="BF189" i="23"/>
  <c r="BF58" i="23" s="1"/>
  <c r="BG181" i="5"/>
  <c r="BG130" i="5"/>
  <c r="BE183" i="16"/>
  <c r="BE132" i="16"/>
  <c r="BE37" i="16" s="1"/>
  <c r="BE133" i="16"/>
  <c r="BE184" i="16"/>
  <c r="BE53" i="16" s="1"/>
  <c r="BG76" i="19"/>
  <c r="BF140" i="19"/>
  <c r="BF45" i="19" s="1"/>
  <c r="BF191" i="19"/>
  <c r="BF60" i="19" s="1"/>
  <c r="BG68" i="7"/>
  <c r="BF37" i="7"/>
  <c r="BF183" i="7"/>
  <c r="BF52" i="7" s="1"/>
  <c r="BG68" i="15"/>
  <c r="BF37" i="15"/>
  <c r="BF183" i="15"/>
  <c r="BF52" i="15" s="1"/>
  <c r="BG66" i="4"/>
  <c r="BF35" i="4"/>
  <c r="BG65" i="23"/>
  <c r="BF34" i="23"/>
  <c r="BF180" i="23"/>
  <c r="BF49" i="23" s="1"/>
  <c r="BG72" i="15"/>
  <c r="BF41" i="15"/>
  <c r="BF187" i="15"/>
  <c r="BF56" i="15" s="1"/>
  <c r="BG73" i="17"/>
  <c r="BF42" i="17"/>
  <c r="BF188" i="17"/>
  <c r="BF57" i="17" s="1"/>
  <c r="BG68" i="10"/>
  <c r="BF37" i="10"/>
  <c r="BF183" i="10"/>
  <c r="BF52" i="10" s="1"/>
  <c r="BG67" i="15"/>
  <c r="BF36" i="15"/>
  <c r="BF182" i="15"/>
  <c r="BF51" i="15" s="1"/>
  <c r="BL112" i="6"/>
  <c r="BL127" i="6" s="1"/>
  <c r="BL32" i="6" s="1"/>
  <c r="BK127" i="6"/>
  <c r="BK32" i="6" s="1"/>
  <c r="BG72" i="19"/>
  <c r="BF136" i="19"/>
  <c r="BF41" i="19" s="1"/>
  <c r="BF187" i="19"/>
  <c r="BF56" i="19" s="1"/>
  <c r="BG70" i="23"/>
  <c r="BF39" i="23"/>
  <c r="BF185" i="23"/>
  <c r="BF54" i="23" s="1"/>
  <c r="BG65" i="20"/>
  <c r="BF34" i="20"/>
  <c r="BF180" i="20"/>
  <c r="BF49" i="20" s="1"/>
  <c r="BG73" i="21"/>
  <c r="BF42" i="21"/>
  <c r="BF188" i="21"/>
  <c r="BF57" i="21" s="1"/>
  <c r="BG71" i="14"/>
  <c r="BF40" i="14"/>
  <c r="BF186" i="14"/>
  <c r="BF55" i="14" s="1"/>
  <c r="BG65" i="10"/>
  <c r="BF34" i="10"/>
  <c r="BF180" i="10"/>
  <c r="BF49" i="10" s="1"/>
  <c r="BG76" i="2"/>
  <c r="BG140" i="2" s="1"/>
  <c r="BF45" i="2"/>
  <c r="BF191" i="2"/>
  <c r="BF60" i="2" s="1"/>
  <c r="BG70" i="10"/>
  <c r="BF39" i="10"/>
  <c r="BF185" i="10"/>
  <c r="BF54" i="10" s="1"/>
  <c r="BG63" i="14"/>
  <c r="BF32" i="14"/>
  <c r="BF178" i="14"/>
  <c r="BF47" i="14" s="1"/>
  <c r="BG69" i="11"/>
  <c r="BG133" i="11" s="1"/>
  <c r="BF38" i="11"/>
  <c r="BF184" i="11"/>
  <c r="BF53" i="11" s="1"/>
  <c r="BG66" i="20"/>
  <c r="BF35" i="20"/>
  <c r="BF181" i="20"/>
  <c r="BF50" i="20" s="1"/>
  <c r="BG71" i="2"/>
  <c r="BG135" i="2" s="1"/>
  <c r="BF40" i="2"/>
  <c r="BF186" i="2"/>
  <c r="BF55" i="2" s="1"/>
  <c r="BG65" i="12"/>
  <c r="BF34" i="12"/>
  <c r="BF180" i="12"/>
  <c r="BF49" i="12" s="1"/>
  <c r="BG68" i="9"/>
  <c r="BF132" i="9"/>
  <c r="BF37" i="9" s="1"/>
  <c r="BF183" i="9"/>
  <c r="BF52" i="9" s="1"/>
  <c r="BG66" i="21"/>
  <c r="BF35" i="21"/>
  <c r="BF181" i="21"/>
  <c r="BF50" i="21" s="1"/>
  <c r="BG70" i="8"/>
  <c r="BF39" i="8"/>
  <c r="BF54" i="8"/>
  <c r="BG64" i="21"/>
  <c r="BF33" i="21"/>
  <c r="BF179" i="21"/>
  <c r="BF48" i="21" s="1"/>
  <c r="BG71" i="11"/>
  <c r="BF40" i="11"/>
  <c r="BF186" i="11"/>
  <c r="BF55" i="11" s="1"/>
  <c r="BG74" i="8"/>
  <c r="BF43" i="8"/>
  <c r="BF58" i="8"/>
  <c r="BG69" i="18"/>
  <c r="BF38" i="18"/>
  <c r="BF184" i="18"/>
  <c r="BF53" i="18" s="1"/>
  <c r="BG63" i="15"/>
  <c r="BF32" i="15"/>
  <c r="BF178" i="15"/>
  <c r="BF47" i="15" s="1"/>
  <c r="BG72" i="12"/>
  <c r="BF41" i="12"/>
  <c r="BF187" i="12"/>
  <c r="BF56" i="12" s="1"/>
  <c r="BG63" i="9"/>
  <c r="BF127" i="9"/>
  <c r="BF32" i="9" s="1"/>
  <c r="BF178" i="9"/>
  <c r="BF47" i="9" s="1"/>
  <c r="BG65" i="15"/>
  <c r="BF34" i="15"/>
  <c r="BF180" i="15"/>
  <c r="BF49" i="15" s="1"/>
  <c r="BG74" i="7"/>
  <c r="BF43" i="7"/>
  <c r="BF189" i="7"/>
  <c r="BF58" i="7" s="1"/>
  <c r="BG71" i="9"/>
  <c r="BF135" i="9"/>
  <c r="BF40" i="9" s="1"/>
  <c r="BF186" i="9"/>
  <c r="BF55" i="9" s="1"/>
  <c r="BG67" i="18"/>
  <c r="BF36" i="18"/>
  <c r="BF182" i="18"/>
  <c r="BF51" i="18" s="1"/>
  <c r="BG76" i="9"/>
  <c r="BF140" i="9"/>
  <c r="BF45" i="9" s="1"/>
  <c r="BF191" i="9"/>
  <c r="BF60" i="9" s="1"/>
  <c r="BG75" i="7"/>
  <c r="BF44" i="7"/>
  <c r="BF190" i="7"/>
  <c r="BF59" i="7" s="1"/>
  <c r="BG71" i="4"/>
  <c r="BF40" i="4"/>
  <c r="BF186" i="4"/>
  <c r="BF55" i="4" s="1"/>
  <c r="BG70" i="11"/>
  <c r="BF39" i="11"/>
  <c r="BF185" i="11"/>
  <c r="BF54" i="11" s="1"/>
  <c r="BG70" i="15"/>
  <c r="BF39" i="15"/>
  <c r="BF185" i="15"/>
  <c r="BF54" i="15" s="1"/>
  <c r="BG69" i="19"/>
  <c r="BF133" i="19"/>
  <c r="BF38" i="19" s="1"/>
  <c r="BF184" i="19"/>
  <c r="BF53" i="19" s="1"/>
  <c r="BG76" i="21"/>
  <c r="BF45" i="21"/>
  <c r="BF191" i="21"/>
  <c r="BF60" i="21" s="1"/>
  <c r="BG64" i="2"/>
  <c r="BF33" i="2"/>
  <c r="BF179" i="2"/>
  <c r="BF48" i="2" s="1"/>
  <c r="BG75" i="21"/>
  <c r="BG139" i="21" s="1"/>
  <c r="BF44" i="21"/>
  <c r="BF190" i="21"/>
  <c r="BF59" i="21" s="1"/>
  <c r="BG69" i="7"/>
  <c r="BF38" i="7"/>
  <c r="BF184" i="7"/>
  <c r="BF53" i="7" s="1"/>
  <c r="BG65" i="9"/>
  <c r="BF129" i="9"/>
  <c r="BF34" i="9" s="1"/>
  <c r="BF180" i="9"/>
  <c r="BF49" i="9" s="1"/>
  <c r="BG72" i="8"/>
  <c r="BF41" i="8"/>
  <c r="BF56" i="8"/>
  <c r="BG66" i="10"/>
  <c r="BF35" i="10"/>
  <c r="BF181" i="10"/>
  <c r="BF50" i="10" s="1"/>
  <c r="BG69" i="9"/>
  <c r="BF133" i="9"/>
  <c r="BF38" i="9" s="1"/>
  <c r="BF184" i="9"/>
  <c r="BF53" i="9" s="1"/>
  <c r="BG71" i="8"/>
  <c r="BF40" i="8"/>
  <c r="BG73" i="11"/>
  <c r="BF42" i="11"/>
  <c r="BF188" i="11"/>
  <c r="BF57" i="11" s="1"/>
  <c r="BG65" i="4"/>
  <c r="BF34" i="4"/>
  <c r="BG74" i="15"/>
  <c r="BF43" i="15"/>
  <c r="BF189" i="15"/>
  <c r="BF58" i="15" s="1"/>
  <c r="BG76" i="18"/>
  <c r="BF45" i="18"/>
  <c r="BF191" i="18"/>
  <c r="BF60" i="18" s="1"/>
  <c r="BG63" i="12"/>
  <c r="BF32" i="12"/>
  <c r="BF178" i="12"/>
  <c r="BF47" i="12" s="1"/>
  <c r="BG68" i="18"/>
  <c r="BF37" i="18"/>
  <c r="BF183" i="18"/>
  <c r="BF52" i="18" s="1"/>
  <c r="BG74" i="21"/>
  <c r="BF43" i="21"/>
  <c r="BF189" i="21"/>
  <c r="BF58" i="21" s="1"/>
  <c r="BG63" i="8"/>
  <c r="BG64" i="10"/>
  <c r="BF33" i="10"/>
  <c r="BF179" i="10"/>
  <c r="BF48" i="10" s="1"/>
  <c r="BG73" i="18"/>
  <c r="BF42" i="18"/>
  <c r="BF188" i="18"/>
  <c r="BF57" i="18" s="1"/>
  <c r="BG74" i="4"/>
  <c r="BF43" i="4"/>
  <c r="BF189" i="4"/>
  <c r="BF58" i="4" s="1"/>
  <c r="BG67" i="10"/>
  <c r="BF36" i="10"/>
  <c r="BF182" i="10"/>
  <c r="BF51" i="10" s="1"/>
  <c r="BG72" i="9"/>
  <c r="BF136" i="9"/>
  <c r="BF41" i="9" s="1"/>
  <c r="BF187" i="9"/>
  <c r="BF56" i="9" s="1"/>
  <c r="BG128" i="5"/>
  <c r="BG179" i="5"/>
  <c r="BG64" i="9"/>
  <c r="BF128" i="9"/>
  <c r="BF33" i="9" s="1"/>
  <c r="BF179" i="9"/>
  <c r="BF48" i="9" s="1"/>
  <c r="BG67" i="23"/>
  <c r="BF36" i="23"/>
  <c r="BF182" i="23"/>
  <c r="BF51" i="23" s="1"/>
  <c r="BG75" i="15"/>
  <c r="BF44" i="15"/>
  <c r="BF190" i="15"/>
  <c r="BF59" i="15" s="1"/>
  <c r="BG69" i="20"/>
  <c r="BF38" i="20"/>
  <c r="BF184" i="20"/>
  <c r="BF53" i="20" s="1"/>
  <c r="BF182" i="2"/>
  <c r="BF51" i="2" s="1"/>
  <c r="BG180" i="5"/>
  <c r="BG129" i="5"/>
  <c r="BG131" i="5"/>
  <c r="BG36" i="5" s="1"/>
  <c r="BG182" i="5"/>
  <c r="BF56" i="13"/>
  <c r="BF41" i="13"/>
  <c r="BG71" i="10"/>
  <c r="BF40" i="10"/>
  <c r="BF186" i="10"/>
  <c r="BF55" i="10" s="1"/>
  <c r="BG64" i="18"/>
  <c r="BF33" i="18"/>
  <c r="BF179" i="18"/>
  <c r="BF48" i="18" s="1"/>
  <c r="BG63" i="18"/>
  <c r="BF32" i="18"/>
  <c r="BF178" i="18"/>
  <c r="BF47" i="18" s="1"/>
  <c r="BG73" i="20"/>
  <c r="BF42" i="20"/>
  <c r="BF188" i="20"/>
  <c r="BF57" i="20" s="1"/>
  <c r="BG64" i="17"/>
  <c r="BF128" i="17"/>
  <c r="BF33" i="17" s="1"/>
  <c r="BF179" i="17"/>
  <c r="BF48" i="17" s="1"/>
  <c r="BG68" i="20"/>
  <c r="BF37" i="20"/>
  <c r="BF183" i="20"/>
  <c r="BF52" i="20" s="1"/>
  <c r="BG72" i="4"/>
  <c r="BF41" i="4"/>
  <c r="BF187" i="4"/>
  <c r="BF56" i="4" s="1"/>
  <c r="BG68" i="14"/>
  <c r="BF37" i="14"/>
  <c r="BF183" i="14"/>
  <c r="BF52" i="14" s="1"/>
  <c r="BG65" i="21"/>
  <c r="BF34" i="21"/>
  <c r="BF180" i="21"/>
  <c r="BF49" i="21" s="1"/>
  <c r="BG75" i="2"/>
  <c r="BG139" i="2" s="1"/>
  <c r="BF44" i="2"/>
  <c r="BF190" i="2"/>
  <c r="BF59" i="2" s="1"/>
  <c r="BG69" i="8"/>
  <c r="BG64" i="20"/>
  <c r="BF33" i="20"/>
  <c r="BF179" i="20"/>
  <c r="BF48" i="20" s="1"/>
  <c r="BG68" i="21"/>
  <c r="BF37" i="21"/>
  <c r="BF183" i="21"/>
  <c r="BF52" i="21" s="1"/>
  <c r="BG67" i="4"/>
  <c r="BF36" i="4"/>
  <c r="BG70" i="7"/>
  <c r="BF39" i="7"/>
  <c r="BF185" i="7"/>
  <c r="BF54" i="7" s="1"/>
  <c r="BG75" i="18"/>
  <c r="BF44" i="18"/>
  <c r="BF190" i="18"/>
  <c r="BF59" i="18" s="1"/>
  <c r="BG73" i="15"/>
  <c r="BF42" i="15"/>
  <c r="BF188" i="15"/>
  <c r="BF57" i="15" s="1"/>
  <c r="BG75" i="14"/>
  <c r="BF44" i="14"/>
  <c r="BF190" i="14"/>
  <c r="BF59" i="14" s="1"/>
  <c r="BG69" i="4"/>
  <c r="BG133" i="4" s="1"/>
  <c r="BF38" i="4"/>
  <c r="BG66" i="14"/>
  <c r="BF35" i="14"/>
  <c r="BF181" i="14"/>
  <c r="BF50" i="14" s="1"/>
  <c r="BG70" i="18"/>
  <c r="BF39" i="18"/>
  <c r="BF185" i="18"/>
  <c r="BF54" i="18" s="1"/>
  <c r="BG64" i="11"/>
  <c r="BF33" i="11"/>
  <c r="BF179" i="11"/>
  <c r="BF48" i="11" s="1"/>
  <c r="BG68" i="23"/>
  <c r="BF37" i="23"/>
  <c r="BF183" i="23"/>
  <c r="BF52" i="23" s="1"/>
  <c r="BG73" i="23"/>
  <c r="BF42" i="23"/>
  <c r="BF188" i="23"/>
  <c r="BF57" i="23" s="1"/>
  <c r="BG66" i="7"/>
  <c r="BF35" i="7"/>
  <c r="BF181" i="7"/>
  <c r="BF50" i="7" s="1"/>
  <c r="BG76" i="15"/>
  <c r="BF45" i="15"/>
  <c r="BF191" i="15"/>
  <c r="BF60" i="15" s="1"/>
  <c r="BG74" i="9"/>
  <c r="BF138" i="9"/>
  <c r="BF43" i="9" s="1"/>
  <c r="BF189" i="9"/>
  <c r="BF58" i="9" s="1"/>
  <c r="BG64" i="14"/>
  <c r="BF33" i="14"/>
  <c r="BF179" i="14"/>
  <c r="BF48" i="14" s="1"/>
  <c r="BG69" i="10"/>
  <c r="BF38" i="10"/>
  <c r="BF184" i="10"/>
  <c r="BF53" i="10" s="1"/>
  <c r="BG64" i="19"/>
  <c r="BF128" i="19"/>
  <c r="BF33" i="19" s="1"/>
  <c r="BF179" i="19"/>
  <c r="BF48" i="19" s="1"/>
  <c r="BG70" i="12"/>
  <c r="BF39" i="12"/>
  <c r="BF185" i="12"/>
  <c r="BF54" i="12" s="1"/>
  <c r="BG75" i="9"/>
  <c r="BF139" i="9"/>
  <c r="BF44" i="9" s="1"/>
  <c r="BF190" i="9"/>
  <c r="BF59" i="9" s="1"/>
  <c r="BG67" i="11"/>
  <c r="BF36" i="11"/>
  <c r="BF182" i="11"/>
  <c r="BF51" i="11" s="1"/>
  <c r="BG68" i="4"/>
  <c r="BF37" i="4"/>
  <c r="BE140" i="16"/>
  <c r="BE45" i="16" s="1"/>
  <c r="BE191" i="16"/>
  <c r="BG68" i="17"/>
  <c r="BF132" i="17"/>
  <c r="BF37" i="17" s="1"/>
  <c r="BF183" i="17"/>
  <c r="BF52" i="17" s="1"/>
  <c r="BG180" i="2"/>
  <c r="BF49" i="2"/>
  <c r="BG67" i="8"/>
  <c r="BG63" i="20"/>
  <c r="BF32" i="20"/>
  <c r="BF178" i="20"/>
  <c r="BF47" i="20" s="1"/>
  <c r="BG72" i="11"/>
  <c r="BF41" i="11"/>
  <c r="BF187" i="11"/>
  <c r="BF56" i="11" s="1"/>
  <c r="BG65" i="14"/>
  <c r="BF34" i="14"/>
  <c r="BF180" i="14"/>
  <c r="BF49" i="14" s="1"/>
  <c r="BG63" i="23"/>
  <c r="BF32" i="23"/>
  <c r="BF178" i="23"/>
  <c r="BF47" i="23" s="1"/>
  <c r="BG76" i="10"/>
  <c r="BF45" i="10"/>
  <c r="BF191" i="10"/>
  <c r="BF60" i="10" s="1"/>
  <c r="BG73" i="19"/>
  <c r="BF137" i="19"/>
  <c r="BF42" i="19" s="1"/>
  <c r="BF188" i="19"/>
  <c r="BF57" i="19" s="1"/>
  <c r="BG76" i="14"/>
  <c r="BF45" i="14"/>
  <c r="BF191" i="14"/>
  <c r="BF60" i="14" s="1"/>
  <c r="BG63" i="17"/>
  <c r="BF127" i="17"/>
  <c r="BF32" i="17" s="1"/>
  <c r="BF178" i="17"/>
  <c r="BF47" i="17" s="1"/>
  <c r="BG72" i="14"/>
  <c r="BF41" i="14"/>
  <c r="BF187" i="14"/>
  <c r="BF56" i="14" s="1"/>
  <c r="BG72" i="23"/>
  <c r="BF41" i="23"/>
  <c r="BF187" i="23"/>
  <c r="BF56" i="23" s="1"/>
  <c r="BG72" i="18"/>
  <c r="BF41" i="18"/>
  <c r="BF187" i="18"/>
  <c r="BF56" i="18" s="1"/>
  <c r="BG70" i="19"/>
  <c r="BF134" i="19"/>
  <c r="BF39" i="19" s="1"/>
  <c r="BF185" i="19"/>
  <c r="BF54" i="19" s="1"/>
  <c r="BG75" i="12"/>
  <c r="BF44" i="12"/>
  <c r="BF190" i="12"/>
  <c r="BF59" i="12" s="1"/>
  <c r="BG74" i="19"/>
  <c r="BF138" i="19"/>
  <c r="BF43" i="19" s="1"/>
  <c r="BF189" i="19"/>
  <c r="BF58" i="19" s="1"/>
  <c r="BG70" i="20"/>
  <c r="BF39" i="20"/>
  <c r="BF185" i="20"/>
  <c r="BF54" i="20" s="1"/>
  <c r="BG63" i="21"/>
  <c r="BF32" i="21"/>
  <c r="BF178" i="21"/>
  <c r="BF47" i="21" s="1"/>
  <c r="BG76" i="12"/>
  <c r="BF191" i="12"/>
  <c r="BF60" i="12" s="1"/>
  <c r="BG68" i="12"/>
  <c r="BF37" i="12"/>
  <c r="BF183" i="12"/>
  <c r="BF52" i="12" s="1"/>
  <c r="BG73" i="14"/>
  <c r="BF42" i="14"/>
  <c r="BF188" i="14"/>
  <c r="BF57" i="14" s="1"/>
  <c r="BG67" i="14"/>
  <c r="BF36" i="14"/>
  <c r="BF182" i="14"/>
  <c r="BF51" i="14" s="1"/>
  <c r="BG64" i="12"/>
  <c r="BF33" i="12"/>
  <c r="BF179" i="12"/>
  <c r="BF48" i="12" s="1"/>
  <c r="BG70" i="2"/>
  <c r="BG134" i="2" s="1"/>
  <c r="BF39" i="2"/>
  <c r="BF185" i="2"/>
  <c r="BF54" i="2" s="1"/>
  <c r="BG64" i="7"/>
  <c r="BF33" i="7"/>
  <c r="BF179" i="7"/>
  <c r="BF48" i="7" s="1"/>
  <c r="BG67" i="19"/>
  <c r="BF131" i="19"/>
  <c r="BF36" i="19" s="1"/>
  <c r="BF182" i="19"/>
  <c r="BF51" i="19" s="1"/>
  <c r="BG75" i="23"/>
  <c r="BF44" i="23"/>
  <c r="BF190" i="23"/>
  <c r="BF59" i="23" s="1"/>
  <c r="BG63" i="10"/>
  <c r="BF32" i="10"/>
  <c r="BF178" i="10"/>
  <c r="BF47" i="10" s="1"/>
  <c r="BG66" i="15"/>
  <c r="BF35" i="15"/>
  <c r="BF181" i="15"/>
  <c r="BF50" i="15" s="1"/>
  <c r="BG76" i="8"/>
  <c r="BF45" i="8"/>
  <c r="BF60" i="8"/>
  <c r="BG65" i="7"/>
  <c r="BF34" i="7"/>
  <c r="BF180" i="7"/>
  <c r="BF49" i="7" s="1"/>
  <c r="BG72" i="7"/>
  <c r="BF41" i="7"/>
  <c r="BF187" i="7"/>
  <c r="BF56" i="7" s="1"/>
  <c r="BG130" i="13"/>
  <c r="BG54" i="13"/>
  <c r="BG132" i="5"/>
  <c r="BG183" i="5"/>
  <c r="BF189" i="5"/>
  <c r="BF138" i="5"/>
  <c r="BG133" i="5"/>
  <c r="BG184" i="5"/>
  <c r="BG76" i="17"/>
  <c r="BF45" i="17"/>
  <c r="BF191" i="17"/>
  <c r="BF60" i="17" s="1"/>
  <c r="BG67" i="7"/>
  <c r="BF36" i="7"/>
  <c r="BF182" i="7"/>
  <c r="BF51" i="7" s="1"/>
  <c r="BG67" i="12"/>
  <c r="BF36" i="12"/>
  <c r="BF182" i="12"/>
  <c r="BF51" i="12" s="1"/>
  <c r="BG67" i="20"/>
  <c r="BF36" i="20"/>
  <c r="BF182" i="20"/>
  <c r="BF51" i="20" s="1"/>
  <c r="BG66" i="19"/>
  <c r="BF130" i="19"/>
  <c r="BF35" i="19" s="1"/>
  <c r="BF181" i="19"/>
  <c r="BF50" i="19" s="1"/>
  <c r="BG74" i="17"/>
  <c r="BF43" i="17"/>
  <c r="BF189" i="17"/>
  <c r="BF58" i="17" s="1"/>
  <c r="BG63" i="2"/>
  <c r="BF32" i="2"/>
  <c r="BF178" i="2"/>
  <c r="BF47" i="2" s="1"/>
  <c r="Y76" i="7"/>
  <c r="X45" i="7"/>
  <c r="X191" i="7"/>
  <c r="X60" i="7" s="1"/>
  <c r="BG67" i="17"/>
  <c r="BF131" i="17"/>
  <c r="BF36" i="17" s="1"/>
  <c r="BF182" i="17"/>
  <c r="BF51" i="17" s="1"/>
  <c r="BG75" i="10"/>
  <c r="BF44" i="10"/>
  <c r="BF190" i="10"/>
  <c r="BF59" i="10" s="1"/>
  <c r="BG74" i="10"/>
  <c r="BF43" i="10"/>
  <c r="BF189" i="10"/>
  <c r="BF58" i="10" s="1"/>
  <c r="BG71" i="20"/>
  <c r="BF40" i="20"/>
  <c r="BF186" i="20"/>
  <c r="BF55" i="20" s="1"/>
  <c r="BG67" i="9"/>
  <c r="BF131" i="9"/>
  <c r="BF36" i="9" s="1"/>
  <c r="BF182" i="9"/>
  <c r="BF51" i="9" s="1"/>
  <c r="BG71" i="23"/>
  <c r="BF40" i="23"/>
  <c r="BF186" i="23"/>
  <c r="BF55" i="23" s="1"/>
  <c r="BG73" i="2"/>
  <c r="BG137" i="2" s="1"/>
  <c r="BF42" i="2"/>
  <c r="BF188" i="2"/>
  <c r="BF57" i="2" s="1"/>
  <c r="BG74" i="12"/>
  <c r="BF43" i="12"/>
  <c r="BF189" i="12"/>
  <c r="BF58" i="12" s="1"/>
  <c r="BG64" i="8"/>
  <c r="BG63" i="11"/>
  <c r="BF32" i="11"/>
  <c r="BF178" i="11"/>
  <c r="BF47" i="11" s="1"/>
  <c r="BG72" i="2"/>
  <c r="BG136" i="2" s="1"/>
  <c r="BF41" i="2"/>
  <c r="BF187" i="2"/>
  <c r="BF56" i="2" s="1"/>
  <c r="BG76" i="20"/>
  <c r="BF45" i="20"/>
  <c r="BF191" i="20"/>
  <c r="BF60" i="20" s="1"/>
  <c r="BG70" i="4"/>
  <c r="BF39" i="4"/>
  <c r="BF185" i="4"/>
  <c r="BF54" i="4" s="1"/>
  <c r="BG68" i="11"/>
  <c r="BF37" i="11"/>
  <c r="BF183" i="11"/>
  <c r="BF52" i="11" s="1"/>
  <c r="BG66" i="2"/>
  <c r="BF35" i="2"/>
  <c r="BF181" i="2"/>
  <c r="BF50" i="2" s="1"/>
  <c r="BG73" i="9"/>
  <c r="BF137" i="9"/>
  <c r="BF42" i="9" s="1"/>
  <c r="BF188" i="9"/>
  <c r="BF57" i="9" s="1"/>
  <c r="BG76" i="11"/>
  <c r="BF45" i="11"/>
  <c r="BF191" i="11"/>
  <c r="BF60" i="11" s="1"/>
  <c r="BG74" i="14"/>
  <c r="BF43" i="14"/>
  <c r="BF189" i="14"/>
  <c r="BF58" i="14" s="1"/>
  <c r="BG63" i="7"/>
  <c r="BF32" i="7"/>
  <c r="BF178" i="7"/>
  <c r="BF47" i="7" s="1"/>
  <c r="BG37" i="13"/>
  <c r="BG52" i="13"/>
  <c r="BF187" i="5"/>
  <c r="BF136" i="5"/>
  <c r="BF41" i="5" s="1"/>
  <c r="BF58" i="13"/>
  <c r="BE128" i="16"/>
  <c r="BE179" i="16"/>
  <c r="BE181" i="16"/>
  <c r="BE130" i="16"/>
  <c r="BE35" i="16" s="1"/>
  <c r="BG69" i="15"/>
  <c r="BF38" i="15"/>
  <c r="BF184" i="15"/>
  <c r="BF53" i="15" s="1"/>
  <c r="BG71" i="17"/>
  <c r="BG135" i="17" s="1"/>
  <c r="BF40" i="17"/>
  <c r="BF186" i="17"/>
  <c r="BF55" i="17" s="1"/>
  <c r="BG66" i="9"/>
  <c r="BF130" i="9"/>
  <c r="BF35" i="9" s="1"/>
  <c r="BF181" i="9"/>
  <c r="BF50" i="9" s="1"/>
  <c r="BG70" i="9"/>
  <c r="BF134" i="9"/>
  <c r="BF39" i="9" s="1"/>
  <c r="BF185" i="9"/>
  <c r="BF54" i="9" s="1"/>
  <c r="BG64" i="4"/>
  <c r="BF33" i="4"/>
  <c r="BF45" i="4"/>
  <c r="BF191" i="4"/>
  <c r="BF60" i="4" s="1"/>
  <c r="BG70" i="17"/>
  <c r="BF39" i="17"/>
  <c r="BF185" i="17"/>
  <c r="BF54" i="17" s="1"/>
  <c r="BG66" i="18"/>
  <c r="BF35" i="18"/>
  <c r="BF181" i="18"/>
  <c r="BF50" i="18" s="1"/>
  <c r="BG68" i="19"/>
  <c r="BF132" i="19"/>
  <c r="BF37" i="19" s="1"/>
  <c r="BF183" i="19"/>
  <c r="BF52" i="19" s="1"/>
  <c r="BG67" i="21"/>
  <c r="BF36" i="21"/>
  <c r="BF182" i="21"/>
  <c r="BF51" i="21" s="1"/>
  <c r="BG71" i="15"/>
  <c r="BF40" i="15"/>
  <c r="BF186" i="15"/>
  <c r="BF55" i="15" s="1"/>
  <c r="BG68" i="2"/>
  <c r="BF37" i="2"/>
  <c r="BF183" i="2"/>
  <c r="BF52" i="2" s="1"/>
  <c r="BG75" i="17"/>
  <c r="BG139" i="17" s="1"/>
  <c r="BF44" i="17"/>
  <c r="BF190" i="17"/>
  <c r="BF59" i="17" s="1"/>
  <c r="BG75" i="20"/>
  <c r="BF44" i="20"/>
  <c r="BF190" i="20"/>
  <c r="BF59" i="20" s="1"/>
  <c r="BG66" i="11"/>
  <c r="BF35" i="11"/>
  <c r="BF181" i="11"/>
  <c r="BF50" i="11" s="1"/>
  <c r="BG74" i="18"/>
  <c r="BF43" i="18"/>
  <c r="BF189" i="18"/>
  <c r="BF58" i="18" s="1"/>
  <c r="BG69" i="14"/>
  <c r="BF38" i="14"/>
  <c r="BF184" i="14"/>
  <c r="BF53" i="14" s="1"/>
  <c r="BF32" i="4"/>
  <c r="BG75" i="8"/>
  <c r="BF44" i="8"/>
  <c r="BF59" i="8"/>
  <c r="BG72" i="20"/>
  <c r="BF41" i="20"/>
  <c r="BF187" i="20"/>
  <c r="BF56" i="20" s="1"/>
  <c r="BG69" i="17"/>
  <c r="BF133" i="17"/>
  <c r="BF38" i="17" s="1"/>
  <c r="BF184" i="17"/>
  <c r="BF53" i="17" s="1"/>
  <c r="BG66" i="12"/>
  <c r="BF35" i="12"/>
  <c r="BF181" i="12"/>
  <c r="BF50" i="12" s="1"/>
  <c r="BG65" i="18"/>
  <c r="BF34" i="18"/>
  <c r="BF180" i="18"/>
  <c r="BF49" i="18" s="1"/>
  <c r="BG68" i="8"/>
  <c r="BG71" i="7"/>
  <c r="BF40" i="7"/>
  <c r="BF186" i="7"/>
  <c r="BF55" i="7" s="1"/>
  <c r="BG70" i="21"/>
  <c r="BF39" i="21"/>
  <c r="BF185" i="21"/>
  <c r="BF54" i="21" s="1"/>
  <c r="BG73" i="7"/>
  <c r="BF42" i="7"/>
  <c r="BF188" i="7"/>
  <c r="BF57" i="7" s="1"/>
  <c r="BG69" i="23"/>
  <c r="BF38" i="23"/>
  <c r="BF184" i="23"/>
  <c r="BF53" i="23" s="1"/>
  <c r="BG71" i="21"/>
  <c r="BG135" i="21" s="1"/>
  <c r="BF40" i="21"/>
  <c r="BF186" i="21"/>
  <c r="BF55" i="21" s="1"/>
  <c r="BG38" i="13"/>
  <c r="BG53" i="13"/>
  <c r="BG128" i="13"/>
  <c r="BG33" i="13" s="1"/>
  <c r="BF59" i="13"/>
  <c r="BF191" i="5"/>
  <c r="BF140" i="5"/>
  <c r="BG70" i="14"/>
  <c r="BF39" i="14"/>
  <c r="BF185" i="14"/>
  <c r="BF54" i="14" s="1"/>
  <c r="BG74" i="2"/>
  <c r="BG138" i="2" s="1"/>
  <c r="BF43" i="2"/>
  <c r="BF189" i="2"/>
  <c r="BF58" i="2" s="1"/>
  <c r="BG73" i="12"/>
  <c r="BF42" i="12"/>
  <c r="BF188" i="12"/>
  <c r="BF57" i="12" s="1"/>
  <c r="BG65" i="8"/>
  <c r="BG73" i="8"/>
  <c r="BF42" i="8"/>
  <c r="BF57" i="8"/>
  <c r="BG75" i="11"/>
  <c r="BF44" i="11"/>
  <c r="BF190" i="11"/>
  <c r="BF59" i="11" s="1"/>
  <c r="BG66" i="23"/>
  <c r="BF35" i="23"/>
  <c r="BF181" i="23"/>
  <c r="BF50" i="23" s="1"/>
  <c r="Z71" i="16"/>
  <c r="Y135" i="16"/>
  <c r="Y40" i="16" s="1"/>
  <c r="Y186" i="16"/>
  <c r="Y55" i="16" s="1"/>
  <c r="BG140" i="23"/>
  <c r="BF45" i="23"/>
  <c r="BF191" i="23"/>
  <c r="BF60" i="23" s="1"/>
  <c r="BG71" i="12"/>
  <c r="BF40" i="12"/>
  <c r="BF186" i="12"/>
  <c r="BF55" i="12" s="1"/>
  <c r="BG65" i="19"/>
  <c r="BF129" i="19"/>
  <c r="BF34" i="19" s="1"/>
  <c r="BF180" i="19"/>
  <c r="BF49" i="19" s="1"/>
  <c r="BG69" i="12"/>
  <c r="BF38" i="12"/>
  <c r="BF184" i="12"/>
  <c r="BF53" i="12" s="1"/>
  <c r="BG72" i="21"/>
  <c r="BG136" i="21" s="1"/>
  <c r="BF41" i="21"/>
  <c r="BF187" i="21"/>
  <c r="BF56" i="21" s="1"/>
  <c r="BG73" i="10"/>
  <c r="BF42" i="10"/>
  <c r="BF188" i="10"/>
  <c r="BF57" i="10" s="1"/>
  <c r="BG72" i="10"/>
  <c r="BF41" i="10"/>
  <c r="BF187" i="10"/>
  <c r="BF56" i="10" s="1"/>
  <c r="BG74" i="11"/>
  <c r="BF43" i="11"/>
  <c r="BF189" i="11"/>
  <c r="BF58" i="11" s="1"/>
  <c r="BG66" i="8"/>
  <c r="BG75" i="19"/>
  <c r="BF139" i="19"/>
  <c r="BF44" i="19" s="1"/>
  <c r="BF190" i="19"/>
  <c r="BF59" i="19" s="1"/>
  <c r="BG66" i="17"/>
  <c r="BF130" i="17"/>
  <c r="BF35" i="17" s="1"/>
  <c r="BF181" i="17"/>
  <c r="BF50" i="17" s="1"/>
  <c r="BG65" i="17"/>
  <c r="BF129" i="17"/>
  <c r="BF34" i="17" s="1"/>
  <c r="BF180" i="17"/>
  <c r="BF49" i="17" s="1"/>
  <c r="BG64" i="23"/>
  <c r="BF33" i="23"/>
  <c r="BF179" i="23"/>
  <c r="BF48" i="23" s="1"/>
  <c r="BG64" i="15"/>
  <c r="BF33" i="15"/>
  <c r="BF179" i="15"/>
  <c r="BF48" i="15" s="1"/>
  <c r="BG74" i="20"/>
  <c r="BF43" i="20"/>
  <c r="BF189" i="20"/>
  <c r="BF58" i="20" s="1"/>
  <c r="BG71" i="18"/>
  <c r="BF40" i="18"/>
  <c r="BF186" i="18"/>
  <c r="BF55" i="18" s="1"/>
  <c r="BG72" i="17"/>
  <c r="BF41" i="17"/>
  <c r="BF187" i="17"/>
  <c r="BF56" i="17" s="1"/>
  <c r="BG69" i="21"/>
  <c r="BF38" i="21"/>
  <c r="BF184" i="21"/>
  <c r="BF53" i="21" s="1"/>
  <c r="BG63" i="19"/>
  <c r="BF127" i="19"/>
  <c r="BF32" i="19" s="1"/>
  <c r="BF178" i="19"/>
  <c r="BF47" i="19" s="1"/>
  <c r="BG75" i="4"/>
  <c r="BF44" i="4"/>
  <c r="BF190" i="4"/>
  <c r="BF59" i="4" s="1"/>
  <c r="BG73" i="4"/>
  <c r="BF42" i="4"/>
  <c r="BF188" i="4"/>
  <c r="BF57" i="4" s="1"/>
  <c r="BG71" i="19"/>
  <c r="BF135" i="19"/>
  <c r="BF40" i="19" s="1"/>
  <c r="BF186" i="19"/>
  <c r="BF55" i="19" s="1"/>
  <c r="AQ47" i="13"/>
  <c r="AO119" i="5"/>
  <c r="AN134" i="5"/>
  <c r="AN170" i="5"/>
  <c r="AM185" i="5"/>
  <c r="AM54" i="5" s="1"/>
  <c r="AT163" i="6"/>
  <c r="AS178" i="6"/>
  <c r="AS47" i="6" s="1"/>
  <c r="AR182" i="6"/>
  <c r="AR51" i="6" s="1"/>
  <c r="AS167" i="6"/>
  <c r="AT166" i="6"/>
  <c r="AS181" i="6"/>
  <c r="AS50" i="6" s="1"/>
  <c r="AL137" i="6"/>
  <c r="AL42" i="6" s="1"/>
  <c r="AL185" i="6"/>
  <c r="AL54" i="6" s="1"/>
  <c r="AL186" i="6"/>
  <c r="AL55" i="6" s="1"/>
  <c r="AL136" i="6"/>
  <c r="AL41" i="6" s="1"/>
  <c r="AL187" i="6"/>
  <c r="AL56" i="6" s="1"/>
  <c r="AL188" i="6"/>
  <c r="AL57" i="6" s="1"/>
  <c r="AL135" i="6"/>
  <c r="AL40" i="6" s="1"/>
  <c r="AL139" i="6"/>
  <c r="AL44" i="6" s="1"/>
  <c r="AL189" i="6"/>
  <c r="AL58" i="6" s="1"/>
  <c r="AL190" i="6"/>
  <c r="AL59" i="6" s="1"/>
  <c r="AL134" i="6"/>
  <c r="AL39" i="6" s="1"/>
  <c r="AL138" i="6"/>
  <c r="AL43" i="6" s="1"/>
  <c r="AL191" i="6"/>
  <c r="AL60" i="6" s="1"/>
  <c r="AL140" i="6"/>
  <c r="AL45" i="6" s="1"/>
  <c r="AM27" i="6"/>
  <c r="AU190" i="16"/>
  <c r="AU59" i="16" s="1"/>
  <c r="AU189" i="16"/>
  <c r="AU58" i="16" s="1"/>
  <c r="AP163" i="16"/>
  <c r="AO178" i="16"/>
  <c r="AO47" i="16" s="1"/>
  <c r="BB167" i="16"/>
  <c r="BA182" i="16"/>
  <c r="BA51" i="16" s="1"/>
  <c r="AX165" i="16"/>
  <c r="AW180" i="16"/>
  <c r="AW49" i="16" s="1"/>
  <c r="AQ170" i="16"/>
  <c r="AP185" i="16"/>
  <c r="AP54" i="16" s="1"/>
  <c r="AW173" i="16"/>
  <c r="AV188" i="16"/>
  <c r="AV57" i="16" s="1"/>
  <c r="AX187" i="16"/>
  <c r="AX56" i="16" s="1"/>
  <c r="AY172" i="16"/>
  <c r="AV55" i="13"/>
  <c r="AW171" i="13"/>
  <c r="AV57" i="13"/>
  <c r="AW173" i="13"/>
  <c r="AT171" i="5"/>
  <c r="AS186" i="5"/>
  <c r="AS55" i="5" s="1"/>
  <c r="AQ175" i="5"/>
  <c r="AP190" i="5"/>
  <c r="AP59" i="5" s="1"/>
  <c r="AO188" i="5"/>
  <c r="AO57" i="5" s="1"/>
  <c r="AL39" i="5"/>
  <c r="BF42" i="13"/>
  <c r="BF44" i="13"/>
  <c r="BF40" i="13"/>
  <c r="BG51" i="13"/>
  <c r="BG76" i="5"/>
  <c r="BF60" i="5"/>
  <c r="BF45" i="5"/>
  <c r="AT187" i="22"/>
  <c r="AT56" i="22" s="1"/>
  <c r="AT186" i="22"/>
  <c r="AT55" i="22" s="1"/>
  <c r="BG134" i="22"/>
  <c r="BG39" i="22" s="1"/>
  <c r="BG185" i="22"/>
  <c r="BG54" i="22" s="1"/>
  <c r="AE39" i="13"/>
  <c r="AF32" i="13"/>
  <c r="BG63" i="22"/>
  <c r="BG178" i="22" s="1"/>
  <c r="BF127" i="22"/>
  <c r="BF32" i="22" s="1"/>
  <c r="BF47" i="22"/>
  <c r="BG66" i="22"/>
  <c r="BG181" i="22" s="1"/>
  <c r="BF130" i="22"/>
  <c r="BF35" i="22" s="1"/>
  <c r="BF50" i="22"/>
  <c r="BG65" i="22"/>
  <c r="BG180" i="22" s="1"/>
  <c r="BF129" i="22"/>
  <c r="BF34" i="22" s="1"/>
  <c r="BF49" i="22"/>
  <c r="BG71" i="22"/>
  <c r="BF135" i="22"/>
  <c r="BF40" i="22" s="1"/>
  <c r="BG67" i="22"/>
  <c r="BG182" i="22" s="1"/>
  <c r="BF131" i="22"/>
  <c r="BF36" i="22" s="1"/>
  <c r="BF51" i="22"/>
  <c r="BF64" i="16"/>
  <c r="BE33" i="16"/>
  <c r="BE48" i="16"/>
  <c r="BG73" i="22"/>
  <c r="BG188" i="22" s="1"/>
  <c r="BF137" i="22"/>
  <c r="BF42" i="22" s="1"/>
  <c r="BF57" i="22"/>
  <c r="BF63" i="16"/>
  <c r="BF127" i="16" s="1"/>
  <c r="BE32" i="16"/>
  <c r="BF65" i="16"/>
  <c r="BF129" i="16" s="1"/>
  <c r="BE34" i="16"/>
  <c r="BG74" i="22"/>
  <c r="BG189" i="22" s="1"/>
  <c r="BF138" i="22"/>
  <c r="BF43" i="22" s="1"/>
  <c r="BF58" i="22"/>
  <c r="BG76" i="22"/>
  <c r="BG191" i="22" s="1"/>
  <c r="BF140" i="22"/>
  <c r="BF45" i="22" s="1"/>
  <c r="BF60" i="22"/>
  <c r="BF67" i="16"/>
  <c r="BF131" i="16" s="1"/>
  <c r="BE36" i="16"/>
  <c r="BF68" i="16"/>
  <c r="BE52" i="16"/>
  <c r="BG64" i="22"/>
  <c r="BG179" i="22" s="1"/>
  <c r="BF128" i="22"/>
  <c r="BF33" i="22" s="1"/>
  <c r="BF48" i="22"/>
  <c r="BG69" i="22"/>
  <c r="BG184" i="22" s="1"/>
  <c r="BF133" i="22"/>
  <c r="BF38" i="22" s="1"/>
  <c r="BF53" i="22"/>
  <c r="BG75" i="22"/>
  <c r="BG190" i="22" s="1"/>
  <c r="BF139" i="22"/>
  <c r="BF44" i="22" s="1"/>
  <c r="BF59" i="22"/>
  <c r="BG72" i="22"/>
  <c r="BF136" i="22"/>
  <c r="BF41" i="22" s="1"/>
  <c r="BG68" i="22"/>
  <c r="BG183" i="22" s="1"/>
  <c r="BF132" i="22"/>
  <c r="BF37" i="22" s="1"/>
  <c r="BF52" i="22"/>
  <c r="BF69" i="16"/>
  <c r="BE38" i="16"/>
  <c r="BF66" i="16"/>
  <c r="BE50" i="16"/>
  <c r="BG71" i="13"/>
  <c r="BG73" i="13"/>
  <c r="BF43" i="13"/>
  <c r="BG74" i="13"/>
  <c r="BG72" i="13"/>
  <c r="BG75" i="13"/>
  <c r="BG74" i="5"/>
  <c r="BF58" i="5"/>
  <c r="BF43" i="5"/>
  <c r="BH69" i="5"/>
  <c r="BG53" i="5"/>
  <c r="BG38" i="5"/>
  <c r="BG75" i="5"/>
  <c r="BG139" i="5" s="1"/>
  <c r="BF44" i="5"/>
  <c r="BH63" i="5"/>
  <c r="BH64" i="5"/>
  <c r="BG48" i="5"/>
  <c r="BG33" i="5"/>
  <c r="BH68" i="5"/>
  <c r="BG52" i="5"/>
  <c r="BG37" i="5"/>
  <c r="BG50" i="5"/>
  <c r="BH66" i="5"/>
  <c r="BG35" i="5"/>
  <c r="BG72" i="5"/>
  <c r="BF56" i="5"/>
  <c r="BG71" i="5"/>
  <c r="BG135" i="5" s="1"/>
  <c r="BF40" i="5"/>
  <c r="BH65" i="5"/>
  <c r="BG49" i="5"/>
  <c r="BG34" i="5"/>
  <c r="BG73" i="5"/>
  <c r="BG137" i="5" s="1"/>
  <c r="BF42" i="5"/>
  <c r="BH70" i="5"/>
  <c r="BG51" i="5"/>
  <c r="BH67" i="5"/>
  <c r="BH67" i="13"/>
  <c r="BG36" i="13"/>
  <c r="BH66" i="13"/>
  <c r="BG35" i="13"/>
  <c r="BG50" i="13"/>
  <c r="BH64" i="13"/>
  <c r="BG48" i="13"/>
  <c r="BH69" i="13"/>
  <c r="BH63" i="13"/>
  <c r="BH127" i="13" s="1"/>
  <c r="BH68" i="13"/>
  <c r="BH70" i="13"/>
  <c r="BG76" i="13"/>
  <c r="BF45" i="13"/>
  <c r="BF60" i="13"/>
  <c r="BH65" i="13"/>
  <c r="BG34" i="13"/>
  <c r="BG49" i="13"/>
  <c r="BF74" i="16"/>
  <c r="BF138" i="16" s="1"/>
  <c r="BE43" i="16"/>
  <c r="BF73" i="16"/>
  <c r="BF137" i="16" s="1"/>
  <c r="BE42" i="16"/>
  <c r="BF70" i="16"/>
  <c r="BF134" i="16" s="1"/>
  <c r="BE39" i="16"/>
  <c r="BF72" i="16"/>
  <c r="BF136" i="16" s="1"/>
  <c r="BE41" i="16"/>
  <c r="BF76" i="16"/>
  <c r="BE60" i="16"/>
  <c r="BF75" i="16"/>
  <c r="BF139" i="16" s="1"/>
  <c r="BE44" i="16"/>
  <c r="BH70" i="22"/>
  <c r="BH23" i="6"/>
  <c r="AP133" i="2" l="1"/>
  <c r="AP38" i="2" s="1"/>
  <c r="AQ69" i="2"/>
  <c r="AP184" i="2"/>
  <c r="AP53" i="2" s="1"/>
  <c r="AF112" i="5"/>
  <c r="AE127" i="5"/>
  <c r="AE32" i="5" s="1"/>
  <c r="AE163" i="5"/>
  <c r="AD178" i="5"/>
  <c r="AD47" i="5" s="1"/>
  <c r="AY140" i="12"/>
  <c r="AY45" i="12" s="1"/>
  <c r="AJ34" i="2"/>
  <c r="AJ109" i="2"/>
  <c r="AI36" i="2"/>
  <c r="AZ171" i="8"/>
  <c r="AY186" i="8"/>
  <c r="AY55" i="8" s="1"/>
  <c r="AR182" i="8"/>
  <c r="AR51" i="8" s="1"/>
  <c r="AR179" i="8"/>
  <c r="AR48" i="8" s="1"/>
  <c r="AR184" i="8"/>
  <c r="AR53" i="8" s="1"/>
  <c r="AR181" i="8"/>
  <c r="AR50" i="8" s="1"/>
  <c r="AR178" i="8"/>
  <c r="AR47" i="8" s="1"/>
  <c r="AR183" i="8"/>
  <c r="AR52" i="8" s="1"/>
  <c r="AR180" i="8"/>
  <c r="AR49" i="8" s="1"/>
  <c r="AR127" i="8"/>
  <c r="AR32" i="8" s="1"/>
  <c r="AR132" i="8"/>
  <c r="AR37" i="8" s="1"/>
  <c r="AR129" i="8"/>
  <c r="AR34" i="8" s="1"/>
  <c r="AR131" i="8"/>
  <c r="AR36" i="8" s="1"/>
  <c r="AR128" i="8"/>
  <c r="AR33" i="8" s="1"/>
  <c r="AR133" i="8"/>
  <c r="AR38" i="8" s="1"/>
  <c r="AR130" i="8"/>
  <c r="AR35" i="8" s="1"/>
  <c r="BD25" i="4"/>
  <c r="BC24" i="4"/>
  <c r="BB180" i="4"/>
  <c r="BB49" i="4" s="1"/>
  <c r="BB179" i="4"/>
  <c r="BB48" i="4" s="1"/>
  <c r="BB178" i="4"/>
  <c r="BB47" i="4" s="1"/>
  <c r="BB183" i="4"/>
  <c r="BB52" i="4" s="1"/>
  <c r="BB181" i="4"/>
  <c r="BB50" i="4" s="1"/>
  <c r="BB182" i="4"/>
  <c r="BB51" i="4" s="1"/>
  <c r="BB184" i="4"/>
  <c r="BB53" i="4" s="1"/>
  <c r="BH70" i="11"/>
  <c r="BG39" i="11"/>
  <c r="BG185" i="11"/>
  <c r="BG54" i="11" s="1"/>
  <c r="BH181" i="5"/>
  <c r="BH130" i="5"/>
  <c r="BF183" i="16"/>
  <c r="BF52" i="16" s="1"/>
  <c r="BF132" i="16"/>
  <c r="BH75" i="4"/>
  <c r="BG44" i="4"/>
  <c r="BG190" i="4"/>
  <c r="BG59" i="4" s="1"/>
  <c r="BH65" i="17"/>
  <c r="BG129" i="17"/>
  <c r="BG34" i="17" s="1"/>
  <c r="BG180" i="17"/>
  <c r="BG49" i="17" s="1"/>
  <c r="BH69" i="12"/>
  <c r="BG38" i="12"/>
  <c r="BG184" i="12"/>
  <c r="BG53" i="12" s="1"/>
  <c r="BH65" i="8"/>
  <c r="BH71" i="7"/>
  <c r="BG40" i="7"/>
  <c r="BG186" i="7"/>
  <c r="BG55" i="7" s="1"/>
  <c r="BH69" i="14"/>
  <c r="BG38" i="14"/>
  <c r="BG184" i="14"/>
  <c r="BG53" i="14" s="1"/>
  <c r="BH68" i="19"/>
  <c r="BG132" i="19"/>
  <c r="BG37" i="19" s="1"/>
  <c r="BG183" i="19"/>
  <c r="BG52" i="19" s="1"/>
  <c r="BH69" i="15"/>
  <c r="BG38" i="15"/>
  <c r="BG184" i="15"/>
  <c r="BG53" i="15" s="1"/>
  <c r="BH73" i="9"/>
  <c r="BG137" i="9"/>
  <c r="BG42" i="9" s="1"/>
  <c r="BG188" i="9"/>
  <c r="BG57" i="9" s="1"/>
  <c r="BH64" i="8"/>
  <c r="BH67" i="17"/>
  <c r="BG131" i="17"/>
  <c r="BG36" i="17" s="1"/>
  <c r="BG182" i="17"/>
  <c r="BG51" i="17" s="1"/>
  <c r="BH76" i="17"/>
  <c r="BG45" i="17"/>
  <c r="BG191" i="17"/>
  <c r="BG60" i="17" s="1"/>
  <c r="BH65" i="7"/>
  <c r="BG34" i="7"/>
  <c r="BG180" i="7"/>
  <c r="BG49" i="7" s="1"/>
  <c r="BH64" i="12"/>
  <c r="BG33" i="12"/>
  <c r="BG179" i="12"/>
  <c r="BG48" i="12" s="1"/>
  <c r="BH75" i="12"/>
  <c r="BG44" i="12"/>
  <c r="BG190" i="12"/>
  <c r="BG59" i="12" s="1"/>
  <c r="BH76" i="10"/>
  <c r="BG45" i="10"/>
  <c r="BG191" i="10"/>
  <c r="BG60" i="10" s="1"/>
  <c r="BH75" i="9"/>
  <c r="BG139" i="9"/>
  <c r="BG44" i="9" s="1"/>
  <c r="BG190" i="9"/>
  <c r="BG59" i="9" s="1"/>
  <c r="BH73" i="23"/>
  <c r="BG42" i="23"/>
  <c r="BG188" i="23"/>
  <c r="BG57" i="23" s="1"/>
  <c r="BH75" i="18"/>
  <c r="BG44" i="18"/>
  <c r="BG190" i="18"/>
  <c r="BG59" i="18" s="1"/>
  <c r="BH68" i="14"/>
  <c r="BG37" i="14"/>
  <c r="BG183" i="14"/>
  <c r="BG52" i="14" s="1"/>
  <c r="BH73" i="18"/>
  <c r="BG42" i="18"/>
  <c r="BG188" i="18"/>
  <c r="BG57" i="18" s="1"/>
  <c r="BH65" i="4"/>
  <c r="BG34" i="4"/>
  <c r="BH75" i="21"/>
  <c r="BH139" i="21" s="1"/>
  <c r="BG44" i="21"/>
  <c r="BG190" i="21"/>
  <c r="BG59" i="21" s="1"/>
  <c r="BH76" i="9"/>
  <c r="BG140" i="9"/>
  <c r="BG45" i="9" s="1"/>
  <c r="BG191" i="9"/>
  <c r="BG60" i="9" s="1"/>
  <c r="BH69" i="18"/>
  <c r="BG38" i="18"/>
  <c r="BG184" i="18"/>
  <c r="BG53" i="18" s="1"/>
  <c r="BH71" i="2"/>
  <c r="BH135" i="2" s="1"/>
  <c r="BG40" i="2"/>
  <c r="BG186" i="2"/>
  <c r="BG55" i="2" s="1"/>
  <c r="BH73" i="21"/>
  <c r="BG42" i="21"/>
  <c r="BG188" i="21"/>
  <c r="BG57" i="21" s="1"/>
  <c r="BH68" i="15"/>
  <c r="BG37" i="15"/>
  <c r="BG183" i="15"/>
  <c r="BG52" i="15" s="1"/>
  <c r="BH72" i="10"/>
  <c r="BG41" i="10"/>
  <c r="BG187" i="10"/>
  <c r="BG56" i="10" s="1"/>
  <c r="BH70" i="9"/>
  <c r="BG134" i="9"/>
  <c r="BG39" i="9" s="1"/>
  <c r="BG185" i="9"/>
  <c r="BG54" i="9" s="1"/>
  <c r="BH63" i="17"/>
  <c r="BG127" i="17"/>
  <c r="BG32" i="17" s="1"/>
  <c r="BG178" i="17"/>
  <c r="BG47" i="17" s="1"/>
  <c r="BH67" i="8"/>
  <c r="BH69" i="8"/>
  <c r="BH72" i="8"/>
  <c r="BG41" i="8"/>
  <c r="BG56" i="8"/>
  <c r="BH66" i="21"/>
  <c r="BG35" i="21"/>
  <c r="BG181" i="21"/>
  <c r="BG50" i="21" s="1"/>
  <c r="BG138" i="5"/>
  <c r="BG189" i="5"/>
  <c r="BH72" i="17"/>
  <c r="BG41" i="17"/>
  <c r="BG187" i="17"/>
  <c r="BG56" i="17" s="1"/>
  <c r="BH66" i="8"/>
  <c r="BH140" i="23"/>
  <c r="BG45" i="23"/>
  <c r="BG191" i="23"/>
  <c r="BG60" i="23" s="1"/>
  <c r="BH70" i="14"/>
  <c r="BG39" i="14"/>
  <c r="BG185" i="14"/>
  <c r="BG54" i="14" s="1"/>
  <c r="BH66" i="12"/>
  <c r="BG35" i="12"/>
  <c r="BG181" i="12"/>
  <c r="BG50" i="12" s="1"/>
  <c r="BH75" i="20"/>
  <c r="BG44" i="20"/>
  <c r="BG190" i="20"/>
  <c r="BG59" i="20" s="1"/>
  <c r="BG45" i="4"/>
  <c r="BG191" i="4"/>
  <c r="BG60" i="4" s="1"/>
  <c r="BH71" i="23"/>
  <c r="BG40" i="23"/>
  <c r="BG186" i="23"/>
  <c r="BG55" i="23" s="1"/>
  <c r="BH74" i="17"/>
  <c r="BG43" i="17"/>
  <c r="BG189" i="17"/>
  <c r="BG58" i="17" s="1"/>
  <c r="BH63" i="10"/>
  <c r="BG32" i="10"/>
  <c r="BG178" i="10"/>
  <c r="BG47" i="10" s="1"/>
  <c r="BH68" i="12"/>
  <c r="BG37" i="12"/>
  <c r="BG183" i="12"/>
  <c r="BG52" i="12" s="1"/>
  <c r="BH72" i="23"/>
  <c r="BG41" i="23"/>
  <c r="BG187" i="23"/>
  <c r="BG56" i="23" s="1"/>
  <c r="BH72" i="11"/>
  <c r="BG41" i="11"/>
  <c r="BG187" i="11"/>
  <c r="BG56" i="11" s="1"/>
  <c r="BH69" i="10"/>
  <c r="BG38" i="10"/>
  <c r="BG184" i="10"/>
  <c r="BG53" i="10" s="1"/>
  <c r="BH70" i="18"/>
  <c r="BG39" i="18"/>
  <c r="BG185" i="18"/>
  <c r="BG54" i="18" s="1"/>
  <c r="BH68" i="21"/>
  <c r="BG37" i="21"/>
  <c r="BG183" i="21"/>
  <c r="BG52" i="21" s="1"/>
  <c r="BH64" i="17"/>
  <c r="BG128" i="17"/>
  <c r="BG33" i="17" s="1"/>
  <c r="BG179" i="17"/>
  <c r="BG48" i="17" s="1"/>
  <c r="BH69" i="20"/>
  <c r="BG38" i="20"/>
  <c r="BG184" i="20"/>
  <c r="BG53" i="20" s="1"/>
  <c r="BH74" i="21"/>
  <c r="BG43" i="21"/>
  <c r="BG189" i="21"/>
  <c r="BG58" i="21" s="1"/>
  <c r="BH69" i="9"/>
  <c r="BG133" i="9"/>
  <c r="BG38" i="9" s="1"/>
  <c r="BG184" i="9"/>
  <c r="BG53" i="9" s="1"/>
  <c r="BH69" i="19"/>
  <c r="BG133" i="19"/>
  <c r="BG38" i="19" s="1"/>
  <c r="BG184" i="19"/>
  <c r="BG53" i="19" s="1"/>
  <c r="BH74" i="7"/>
  <c r="BG43" i="7"/>
  <c r="BG189" i="7"/>
  <c r="BG58" i="7" s="1"/>
  <c r="BH64" i="21"/>
  <c r="BG33" i="21"/>
  <c r="BG179" i="21"/>
  <c r="BG48" i="21" s="1"/>
  <c r="BH63" i="14"/>
  <c r="BG32" i="14"/>
  <c r="BG178" i="14"/>
  <c r="BG47" i="14" s="1"/>
  <c r="BH72" i="19"/>
  <c r="BG136" i="19"/>
  <c r="BG41" i="19" s="1"/>
  <c r="BG187" i="19"/>
  <c r="BG56" i="19" s="1"/>
  <c r="BH68" i="10"/>
  <c r="BG37" i="10"/>
  <c r="BG183" i="10"/>
  <c r="BG52" i="10" s="1"/>
  <c r="BH74" i="23"/>
  <c r="BG43" i="23"/>
  <c r="BG189" i="23"/>
  <c r="BG58" i="23" s="1"/>
  <c r="BH179" i="5"/>
  <c r="BH128" i="5"/>
  <c r="BF184" i="16"/>
  <c r="BF133" i="16"/>
  <c r="BH63" i="7"/>
  <c r="BG32" i="7"/>
  <c r="BG178" i="7"/>
  <c r="BG47" i="7" s="1"/>
  <c r="BH63" i="21"/>
  <c r="BG32" i="21"/>
  <c r="BG178" i="21"/>
  <c r="BG47" i="21" s="1"/>
  <c r="BH129" i="5"/>
  <c r="BH180" i="5"/>
  <c r="BG191" i="5"/>
  <c r="BG140" i="5"/>
  <c r="BG45" i="13"/>
  <c r="BH131" i="5"/>
  <c r="BH182" i="5"/>
  <c r="BG59" i="13"/>
  <c r="BF179" i="16"/>
  <c r="BF128" i="16"/>
  <c r="BH71" i="19"/>
  <c r="BG135" i="19"/>
  <c r="BG40" i="19" s="1"/>
  <c r="BG186" i="19"/>
  <c r="BG55" i="19" s="1"/>
  <c r="BH64" i="15"/>
  <c r="BG33" i="15"/>
  <c r="BG179" i="15"/>
  <c r="BG48" i="15" s="1"/>
  <c r="BH73" i="10"/>
  <c r="BG42" i="10"/>
  <c r="BG188" i="10"/>
  <c r="BG57" i="10" s="1"/>
  <c r="BH75" i="11"/>
  <c r="BG44" i="11"/>
  <c r="BG190" i="11"/>
  <c r="BG59" i="11" s="1"/>
  <c r="BH73" i="7"/>
  <c r="BG42" i="7"/>
  <c r="BG188" i="7"/>
  <c r="BG57" i="7" s="1"/>
  <c r="BH75" i="8"/>
  <c r="BG44" i="8"/>
  <c r="BG59" i="8"/>
  <c r="BH71" i="15"/>
  <c r="BG40" i="15"/>
  <c r="BG186" i="15"/>
  <c r="BG55" i="15" s="1"/>
  <c r="BH66" i="9"/>
  <c r="BG130" i="9"/>
  <c r="BG35" i="9" s="1"/>
  <c r="BG181" i="9"/>
  <c r="BG50" i="9" s="1"/>
  <c r="BH74" i="14"/>
  <c r="BG43" i="14"/>
  <c r="BG189" i="14"/>
  <c r="BG58" i="14" s="1"/>
  <c r="BH72" i="2"/>
  <c r="BH136" i="2" s="1"/>
  <c r="BG41" i="2"/>
  <c r="BG187" i="2"/>
  <c r="BG56" i="2" s="1"/>
  <c r="BH74" i="10"/>
  <c r="BG43" i="10"/>
  <c r="BG189" i="10"/>
  <c r="BG58" i="10" s="1"/>
  <c r="BH67" i="12"/>
  <c r="BG36" i="12"/>
  <c r="BG182" i="12"/>
  <c r="BG51" i="12" s="1"/>
  <c r="BH64" i="7"/>
  <c r="BG33" i="7"/>
  <c r="BG179" i="7"/>
  <c r="BG48" i="7" s="1"/>
  <c r="BH70" i="20"/>
  <c r="BG39" i="20"/>
  <c r="BG185" i="20"/>
  <c r="BG54" i="20" s="1"/>
  <c r="BH76" i="14"/>
  <c r="BG45" i="14"/>
  <c r="BG191" i="14"/>
  <c r="BG60" i="14" s="1"/>
  <c r="BH180" i="2"/>
  <c r="BG49" i="2"/>
  <c r="BH68" i="4"/>
  <c r="BG37" i="4"/>
  <c r="BH76" i="15"/>
  <c r="BG45" i="15"/>
  <c r="BG191" i="15"/>
  <c r="BG60" i="15" s="1"/>
  <c r="BH75" i="14"/>
  <c r="BG44" i="14"/>
  <c r="BG190" i="14"/>
  <c r="BG59" i="14" s="1"/>
  <c r="BH75" i="2"/>
  <c r="BH139" i="2" s="1"/>
  <c r="BG44" i="2"/>
  <c r="BG190" i="2"/>
  <c r="BG59" i="2" s="1"/>
  <c r="BH64" i="18"/>
  <c r="BG33" i="18"/>
  <c r="BG179" i="18"/>
  <c r="BG48" i="18" s="1"/>
  <c r="BH64" i="9"/>
  <c r="BG128" i="9"/>
  <c r="BG33" i="9" s="1"/>
  <c r="BG179" i="9"/>
  <c r="BG48" i="9" s="1"/>
  <c r="BH67" i="10"/>
  <c r="BG36" i="10"/>
  <c r="BG182" i="10"/>
  <c r="BG51" i="10" s="1"/>
  <c r="BH76" i="18"/>
  <c r="BG45" i="18"/>
  <c r="BG191" i="18"/>
  <c r="BG60" i="18" s="1"/>
  <c r="BH65" i="9"/>
  <c r="BG129" i="9"/>
  <c r="BG34" i="9" s="1"/>
  <c r="BG180" i="9"/>
  <c r="BG49" i="9" s="1"/>
  <c r="BH71" i="4"/>
  <c r="BG40" i="4"/>
  <c r="BG186" i="4"/>
  <c r="BG55" i="4" s="1"/>
  <c r="BH72" i="12"/>
  <c r="BG41" i="12"/>
  <c r="BG187" i="12"/>
  <c r="BG56" i="12" s="1"/>
  <c r="BH68" i="9"/>
  <c r="BG132" i="9"/>
  <c r="BG37" i="9" s="1"/>
  <c r="BG183" i="9"/>
  <c r="BG52" i="9" s="1"/>
  <c r="BH65" i="10"/>
  <c r="BG34" i="10"/>
  <c r="BG180" i="10"/>
  <c r="BG49" i="10" s="1"/>
  <c r="BH65" i="23"/>
  <c r="BG34" i="23"/>
  <c r="BG180" i="23"/>
  <c r="BG49" i="23" s="1"/>
  <c r="BH68" i="2"/>
  <c r="BG37" i="2"/>
  <c r="BG183" i="2"/>
  <c r="BG52" i="2" s="1"/>
  <c r="BH69" i="4"/>
  <c r="BH133" i="4" s="1"/>
  <c r="BG38" i="4"/>
  <c r="BH63" i="18"/>
  <c r="BG32" i="18"/>
  <c r="BG178" i="18"/>
  <c r="BG47" i="18" s="1"/>
  <c r="BH63" i="9"/>
  <c r="BG127" i="9"/>
  <c r="BG32" i="9" s="1"/>
  <c r="BG178" i="9"/>
  <c r="BG47" i="9" s="1"/>
  <c r="BF191" i="16"/>
  <c r="BF140" i="16"/>
  <c r="BH63" i="19"/>
  <c r="BG127" i="19"/>
  <c r="BG32" i="19" s="1"/>
  <c r="BG178" i="19"/>
  <c r="BG47" i="19" s="1"/>
  <c r="BH66" i="17"/>
  <c r="BG130" i="17"/>
  <c r="BG35" i="17" s="1"/>
  <c r="BG181" i="17"/>
  <c r="BG50" i="17" s="1"/>
  <c r="BH65" i="19"/>
  <c r="BG129" i="19"/>
  <c r="BG34" i="19" s="1"/>
  <c r="BG180" i="19"/>
  <c r="BG49" i="19" s="1"/>
  <c r="BH73" i="12"/>
  <c r="BG42" i="12"/>
  <c r="BG188" i="12"/>
  <c r="BG57" i="12" s="1"/>
  <c r="BH68" i="8"/>
  <c r="BH74" i="18"/>
  <c r="BG43" i="18"/>
  <c r="BG189" i="18"/>
  <c r="BG58" i="18" s="1"/>
  <c r="BH66" i="18"/>
  <c r="BG35" i="18"/>
  <c r="BG181" i="18"/>
  <c r="BG50" i="18" s="1"/>
  <c r="BH66" i="2"/>
  <c r="BG35" i="2"/>
  <c r="BG181" i="2"/>
  <c r="BG50" i="2" s="1"/>
  <c r="BH74" i="12"/>
  <c r="BG43" i="12"/>
  <c r="BG189" i="12"/>
  <c r="BG58" i="12" s="1"/>
  <c r="Z76" i="7"/>
  <c r="Y45" i="7"/>
  <c r="Y191" i="7"/>
  <c r="Y60" i="7" s="1"/>
  <c r="BH76" i="8"/>
  <c r="BG45" i="8"/>
  <c r="BG60" i="8"/>
  <c r="BH67" i="14"/>
  <c r="BG36" i="14"/>
  <c r="BG182" i="14"/>
  <c r="BG51" i="14" s="1"/>
  <c r="BH70" i="19"/>
  <c r="BG134" i="19"/>
  <c r="BG39" i="19" s="1"/>
  <c r="BG185" i="19"/>
  <c r="BG54" i="19" s="1"/>
  <c r="BH63" i="23"/>
  <c r="BG32" i="23"/>
  <c r="BG178" i="23"/>
  <c r="BG47" i="23" s="1"/>
  <c r="BH70" i="12"/>
  <c r="BG39" i="12"/>
  <c r="BG185" i="12"/>
  <c r="BG54" i="12" s="1"/>
  <c r="BH68" i="23"/>
  <c r="BG37" i="23"/>
  <c r="BG183" i="23"/>
  <c r="BG52" i="23" s="1"/>
  <c r="BH70" i="7"/>
  <c r="BG39" i="7"/>
  <c r="BG185" i="7"/>
  <c r="BG54" i="7" s="1"/>
  <c r="BH72" i="4"/>
  <c r="BG41" i="4"/>
  <c r="BG187" i="4"/>
  <c r="BG56" i="4" s="1"/>
  <c r="BH64" i="10"/>
  <c r="BG33" i="10"/>
  <c r="BG179" i="10"/>
  <c r="BG48" i="10" s="1"/>
  <c r="BH73" i="11"/>
  <c r="BG42" i="11"/>
  <c r="BG188" i="11"/>
  <c r="BG57" i="11" s="1"/>
  <c r="BH64" i="2"/>
  <c r="BG33" i="2"/>
  <c r="BG179" i="2"/>
  <c r="BG48" i="2" s="1"/>
  <c r="BH67" i="18"/>
  <c r="BG36" i="18"/>
  <c r="BG182" i="18"/>
  <c r="BG51" i="18" s="1"/>
  <c r="BH74" i="8"/>
  <c r="BG43" i="8"/>
  <c r="BG58" i="8"/>
  <c r="BH66" i="20"/>
  <c r="BG35" i="20"/>
  <c r="BG181" i="20"/>
  <c r="BG50" i="20" s="1"/>
  <c r="BH65" i="20"/>
  <c r="BG34" i="20"/>
  <c r="BG180" i="20"/>
  <c r="BG49" i="20" s="1"/>
  <c r="BH68" i="7"/>
  <c r="BG37" i="7"/>
  <c r="BG183" i="7"/>
  <c r="BG52" i="7" s="1"/>
  <c r="BH129" i="13"/>
  <c r="BH74" i="20"/>
  <c r="BG43" i="20"/>
  <c r="BG189" i="20"/>
  <c r="BG58" i="20" s="1"/>
  <c r="BH66" i="23"/>
  <c r="BG35" i="23"/>
  <c r="BG181" i="23"/>
  <c r="BG50" i="23" s="1"/>
  <c r="BH72" i="20"/>
  <c r="BG41" i="20"/>
  <c r="BG187" i="20"/>
  <c r="BG56" i="20" s="1"/>
  <c r="BH63" i="12"/>
  <c r="BG32" i="12"/>
  <c r="BG178" i="12"/>
  <c r="BG47" i="12" s="1"/>
  <c r="BH76" i="2"/>
  <c r="BH140" i="2" s="1"/>
  <c r="BG45" i="2"/>
  <c r="BG191" i="2"/>
  <c r="BG60" i="2" s="1"/>
  <c r="BH72" i="15"/>
  <c r="BG41" i="15"/>
  <c r="BG187" i="15"/>
  <c r="BG56" i="15" s="1"/>
  <c r="BH128" i="13"/>
  <c r="BH54" i="13"/>
  <c r="BH183" i="5"/>
  <c r="BH132" i="5"/>
  <c r="BH37" i="5" s="1"/>
  <c r="BG41" i="13"/>
  <c r="BF181" i="16"/>
  <c r="BF130" i="16"/>
  <c r="BH71" i="18"/>
  <c r="BG40" i="18"/>
  <c r="BG186" i="18"/>
  <c r="BG55" i="18" s="1"/>
  <c r="BH74" i="11"/>
  <c r="BG43" i="11"/>
  <c r="BG189" i="11"/>
  <c r="BG58" i="11" s="1"/>
  <c r="AA71" i="16"/>
  <c r="Z135" i="16"/>
  <c r="Z40" i="16" s="1"/>
  <c r="Z186" i="16"/>
  <c r="Z55" i="16" s="1"/>
  <c r="BH71" i="21"/>
  <c r="BH135" i="21" s="1"/>
  <c r="BG40" i="21"/>
  <c r="BG186" i="21"/>
  <c r="BG55" i="21" s="1"/>
  <c r="BH69" i="17"/>
  <c r="BG133" i="17"/>
  <c r="BG38" i="17" s="1"/>
  <c r="BG184" i="17"/>
  <c r="BG53" i="17" s="1"/>
  <c r="BH75" i="17"/>
  <c r="BH139" i="17" s="1"/>
  <c r="BG44" i="17"/>
  <c r="BG190" i="17"/>
  <c r="BG59" i="17" s="1"/>
  <c r="BH64" i="4"/>
  <c r="BG33" i="4"/>
  <c r="BH70" i="4"/>
  <c r="BG39" i="4"/>
  <c r="BG185" i="4"/>
  <c r="BG54" i="4" s="1"/>
  <c r="BH67" i="9"/>
  <c r="BG131" i="9"/>
  <c r="BG36" i="9" s="1"/>
  <c r="BG182" i="9"/>
  <c r="BG51" i="9" s="1"/>
  <c r="BH66" i="19"/>
  <c r="BG130" i="19"/>
  <c r="BG35" i="19" s="1"/>
  <c r="BG181" i="19"/>
  <c r="BG50" i="19" s="1"/>
  <c r="BH75" i="23"/>
  <c r="BG44" i="23"/>
  <c r="BG190" i="23"/>
  <c r="BG59" i="23" s="1"/>
  <c r="BH76" i="12"/>
  <c r="BG191" i="12"/>
  <c r="BG60" i="12" s="1"/>
  <c r="BH72" i="14"/>
  <c r="BG41" i="14"/>
  <c r="BG187" i="14"/>
  <c r="BG56" i="14" s="1"/>
  <c r="BH63" i="20"/>
  <c r="BG32" i="20"/>
  <c r="BG178" i="20"/>
  <c r="BG47" i="20" s="1"/>
  <c r="BH64" i="14"/>
  <c r="BG33" i="14"/>
  <c r="BG179" i="14"/>
  <c r="BG48" i="14" s="1"/>
  <c r="BH66" i="14"/>
  <c r="BG35" i="14"/>
  <c r="BG181" i="14"/>
  <c r="BG50" i="14" s="1"/>
  <c r="BH64" i="20"/>
  <c r="BG33" i="20"/>
  <c r="BG179" i="20"/>
  <c r="BG48" i="20" s="1"/>
  <c r="BH73" i="20"/>
  <c r="BG42" i="20"/>
  <c r="BG188" i="20"/>
  <c r="BG57" i="20" s="1"/>
  <c r="BH75" i="15"/>
  <c r="BG44" i="15"/>
  <c r="BG190" i="15"/>
  <c r="BG59" i="15" s="1"/>
  <c r="BH68" i="18"/>
  <c r="BG37" i="18"/>
  <c r="BG183" i="18"/>
  <c r="BG52" i="18" s="1"/>
  <c r="BH66" i="10"/>
  <c r="BG35" i="10"/>
  <c r="BG181" i="10"/>
  <c r="BG50" i="10" s="1"/>
  <c r="BH70" i="15"/>
  <c r="BG39" i="15"/>
  <c r="BG185" i="15"/>
  <c r="BG54" i="15" s="1"/>
  <c r="BH65" i="15"/>
  <c r="BG34" i="15"/>
  <c r="BG180" i="15"/>
  <c r="BG49" i="15" s="1"/>
  <c r="BH70" i="8"/>
  <c r="BG39" i="8"/>
  <c r="BG54" i="8"/>
  <c r="BH70" i="10"/>
  <c r="BG39" i="10"/>
  <c r="BG185" i="10"/>
  <c r="BG54" i="10" s="1"/>
  <c r="BH73" i="17"/>
  <c r="BG42" i="17"/>
  <c r="BG188" i="17"/>
  <c r="BG57" i="17" s="1"/>
  <c r="BH65" i="11"/>
  <c r="BG34" i="11"/>
  <c r="BG180" i="11"/>
  <c r="BG49" i="11" s="1"/>
  <c r="BH67" i="20"/>
  <c r="BG36" i="20"/>
  <c r="BG182" i="20"/>
  <c r="BG51" i="20" s="1"/>
  <c r="BH67" i="19"/>
  <c r="BG131" i="19"/>
  <c r="BG36" i="19" s="1"/>
  <c r="BG182" i="19"/>
  <c r="BG51" i="19" s="1"/>
  <c r="BH74" i="9"/>
  <c r="BG138" i="9"/>
  <c r="BG43" i="9" s="1"/>
  <c r="BG189" i="9"/>
  <c r="BG58" i="9" s="1"/>
  <c r="BH72" i="9"/>
  <c r="BG136" i="9"/>
  <c r="BG41" i="9" s="1"/>
  <c r="BG187" i="9"/>
  <c r="BG56" i="9" s="1"/>
  <c r="BH73" i="4"/>
  <c r="BG42" i="4"/>
  <c r="BG188" i="4"/>
  <c r="BG57" i="4" s="1"/>
  <c r="BH64" i="23"/>
  <c r="BG33" i="23"/>
  <c r="BG179" i="23"/>
  <c r="BG48" i="23" s="1"/>
  <c r="BH72" i="21"/>
  <c r="BH136" i="21" s="1"/>
  <c r="BG41" i="21"/>
  <c r="BG187" i="21"/>
  <c r="BG56" i="21" s="1"/>
  <c r="BH73" i="8"/>
  <c r="BG42" i="8"/>
  <c r="BG57" i="8"/>
  <c r="BH70" i="21"/>
  <c r="BG39" i="21"/>
  <c r="BG185" i="21"/>
  <c r="BG54" i="21" s="1"/>
  <c r="BG32" i="4"/>
  <c r="BH67" i="21"/>
  <c r="BG36" i="21"/>
  <c r="BG182" i="21"/>
  <c r="BG51" i="21" s="1"/>
  <c r="BH71" i="17"/>
  <c r="BH135" i="17" s="1"/>
  <c r="BG40" i="17"/>
  <c r="BG186" i="17"/>
  <c r="BG55" i="17" s="1"/>
  <c r="BH76" i="11"/>
  <c r="BG45" i="11"/>
  <c r="BG191" i="11"/>
  <c r="BG60" i="11" s="1"/>
  <c r="BH63" i="11"/>
  <c r="BG32" i="11"/>
  <c r="BG178" i="11"/>
  <c r="BG47" i="11" s="1"/>
  <c r="BH75" i="10"/>
  <c r="BG44" i="10"/>
  <c r="BG190" i="10"/>
  <c r="BG59" i="10" s="1"/>
  <c r="BH67" i="7"/>
  <c r="BG36" i="7"/>
  <c r="BG182" i="7"/>
  <c r="BG51" i="7" s="1"/>
  <c r="BH72" i="7"/>
  <c r="BG41" i="7"/>
  <c r="BG187" i="7"/>
  <c r="BG56" i="7" s="1"/>
  <c r="BH70" i="2"/>
  <c r="BH134" i="2" s="1"/>
  <c r="BG39" i="2"/>
  <c r="BG185" i="2"/>
  <c r="BG54" i="2" s="1"/>
  <c r="BH74" i="19"/>
  <c r="BG138" i="19"/>
  <c r="BG43" i="19" s="1"/>
  <c r="BG189" i="19"/>
  <c r="BG58" i="19" s="1"/>
  <c r="BH73" i="19"/>
  <c r="BG137" i="19"/>
  <c r="BG42" i="19" s="1"/>
  <c r="BG188" i="19"/>
  <c r="BG57" i="19" s="1"/>
  <c r="BH68" i="17"/>
  <c r="BG132" i="17"/>
  <c r="BG37" i="17" s="1"/>
  <c r="BG183" i="17"/>
  <c r="BG52" i="17" s="1"/>
  <c r="BH67" i="11"/>
  <c r="BG36" i="11"/>
  <c r="BG182" i="11"/>
  <c r="BG51" i="11" s="1"/>
  <c r="BH66" i="7"/>
  <c r="BG35" i="7"/>
  <c r="BG181" i="7"/>
  <c r="BG50" i="7" s="1"/>
  <c r="BH73" i="15"/>
  <c r="BG42" i="15"/>
  <c r="BG188" i="15"/>
  <c r="BG57" i="15" s="1"/>
  <c r="BH65" i="21"/>
  <c r="BG34" i="21"/>
  <c r="BG180" i="21"/>
  <c r="BG49" i="21" s="1"/>
  <c r="BH71" i="10"/>
  <c r="BG40" i="10"/>
  <c r="BG186" i="10"/>
  <c r="BG55" i="10" s="1"/>
  <c r="BH74" i="4"/>
  <c r="BG43" i="4"/>
  <c r="BG189" i="4"/>
  <c r="BG58" i="4" s="1"/>
  <c r="BH74" i="15"/>
  <c r="BG43" i="15"/>
  <c r="BG189" i="15"/>
  <c r="BG58" i="15" s="1"/>
  <c r="BH69" i="7"/>
  <c r="BG38" i="7"/>
  <c r="BG184" i="7"/>
  <c r="BG53" i="7" s="1"/>
  <c r="BH75" i="7"/>
  <c r="BG44" i="7"/>
  <c r="BG190" i="7"/>
  <c r="BG59" i="7" s="1"/>
  <c r="BH63" i="15"/>
  <c r="BG32" i="15"/>
  <c r="BG178" i="15"/>
  <c r="BG47" i="15" s="1"/>
  <c r="BH65" i="12"/>
  <c r="BG34" i="12"/>
  <c r="BG180" i="12"/>
  <c r="BG49" i="12" s="1"/>
  <c r="BH71" i="14"/>
  <c r="BG40" i="14"/>
  <c r="BG186" i="14"/>
  <c r="BG55" i="14" s="1"/>
  <c r="BH66" i="4"/>
  <c r="BG35" i="4"/>
  <c r="BH69" i="23"/>
  <c r="BG38" i="23"/>
  <c r="BG184" i="23"/>
  <c r="BG53" i="23" s="1"/>
  <c r="BH76" i="20"/>
  <c r="BG45" i="20"/>
  <c r="BG191" i="20"/>
  <c r="BG60" i="20" s="1"/>
  <c r="BH71" i="20"/>
  <c r="BG40" i="20"/>
  <c r="BG186" i="20"/>
  <c r="BG55" i="20" s="1"/>
  <c r="BH67" i="23"/>
  <c r="BG36" i="23"/>
  <c r="BG182" i="23"/>
  <c r="BG51" i="23" s="1"/>
  <c r="BG58" i="13"/>
  <c r="BH52" i="13"/>
  <c r="BH130" i="13"/>
  <c r="BG136" i="5"/>
  <c r="BG187" i="5"/>
  <c r="BH133" i="5"/>
  <c r="BH38" i="5" s="1"/>
  <c r="BH184" i="5"/>
  <c r="BH69" i="21"/>
  <c r="BG38" i="21"/>
  <c r="BG184" i="21"/>
  <c r="BG53" i="21" s="1"/>
  <c r="BH75" i="19"/>
  <c r="BG139" i="19"/>
  <c r="BG44" i="19" s="1"/>
  <c r="BG190" i="19"/>
  <c r="BG59" i="19" s="1"/>
  <c r="BH71" i="12"/>
  <c r="BG40" i="12"/>
  <c r="BG186" i="12"/>
  <c r="BG55" i="12" s="1"/>
  <c r="BH74" i="2"/>
  <c r="BH138" i="2" s="1"/>
  <c r="BG43" i="2"/>
  <c r="BG189" i="2"/>
  <c r="BG58" i="2" s="1"/>
  <c r="BH65" i="18"/>
  <c r="BG34" i="18"/>
  <c r="BG180" i="18"/>
  <c r="BG49" i="18" s="1"/>
  <c r="BH66" i="11"/>
  <c r="BG35" i="11"/>
  <c r="BG181" i="11"/>
  <c r="BG50" i="11" s="1"/>
  <c r="BH70" i="17"/>
  <c r="BG39" i="17"/>
  <c r="BG185" i="17"/>
  <c r="BG54" i="17" s="1"/>
  <c r="BH68" i="11"/>
  <c r="BG37" i="11"/>
  <c r="BG183" i="11"/>
  <c r="BG52" i="11" s="1"/>
  <c r="BH73" i="2"/>
  <c r="BH137" i="2" s="1"/>
  <c r="BG42" i="2"/>
  <c r="BG188" i="2"/>
  <c r="BG57" i="2" s="1"/>
  <c r="BH63" i="2"/>
  <c r="BG32" i="2"/>
  <c r="BG178" i="2"/>
  <c r="BG47" i="2" s="1"/>
  <c r="BH66" i="15"/>
  <c r="BG35" i="15"/>
  <c r="BG181" i="15"/>
  <c r="BG50" i="15" s="1"/>
  <c r="BH73" i="14"/>
  <c r="BG42" i="14"/>
  <c r="BG188" i="14"/>
  <c r="BG57" i="14" s="1"/>
  <c r="BH72" i="18"/>
  <c r="BG41" i="18"/>
  <c r="BG187" i="18"/>
  <c r="BG56" i="18" s="1"/>
  <c r="BH65" i="14"/>
  <c r="BG34" i="14"/>
  <c r="BG180" i="14"/>
  <c r="BG49" i="14" s="1"/>
  <c r="BH64" i="19"/>
  <c r="BG128" i="19"/>
  <c r="BG33" i="19" s="1"/>
  <c r="BG179" i="19"/>
  <c r="BG48" i="19" s="1"/>
  <c r="BH64" i="11"/>
  <c r="BG33" i="11"/>
  <c r="BG179" i="11"/>
  <c r="BG48" i="11" s="1"/>
  <c r="BH67" i="4"/>
  <c r="BG36" i="4"/>
  <c r="BH68" i="20"/>
  <c r="BG37" i="20"/>
  <c r="BG183" i="20"/>
  <c r="BG52" i="20" s="1"/>
  <c r="BG182" i="2"/>
  <c r="BG51" i="2" s="1"/>
  <c r="BH63" i="8"/>
  <c r="BH71" i="8"/>
  <c r="BG40" i="8"/>
  <c r="BH76" i="21"/>
  <c r="BG45" i="21"/>
  <c r="BG191" i="21"/>
  <c r="BG60" i="21" s="1"/>
  <c r="BH71" i="9"/>
  <c r="BG135" i="9"/>
  <c r="BG40" i="9" s="1"/>
  <c r="BG186" i="9"/>
  <c r="BG55" i="9" s="1"/>
  <c r="BH71" i="11"/>
  <c r="BG40" i="11"/>
  <c r="BG186" i="11"/>
  <c r="BG55" i="11" s="1"/>
  <c r="BH69" i="11"/>
  <c r="BH133" i="11" s="1"/>
  <c r="BG38" i="11"/>
  <c r="BG184" i="11"/>
  <c r="BG53" i="11" s="1"/>
  <c r="BH70" i="23"/>
  <c r="BG39" i="23"/>
  <c r="BG185" i="23"/>
  <c r="BG54" i="23" s="1"/>
  <c r="BH67" i="15"/>
  <c r="BG36" i="15"/>
  <c r="BG182" i="15"/>
  <c r="BG51" i="15" s="1"/>
  <c r="BH76" i="19"/>
  <c r="BG140" i="19"/>
  <c r="BG45" i="19" s="1"/>
  <c r="BG191" i="19"/>
  <c r="BG60" i="19" s="1"/>
  <c r="AR47" i="13"/>
  <c r="AO170" i="5"/>
  <c r="AN185" i="5"/>
  <c r="AN54" i="5" s="1"/>
  <c r="AO134" i="5"/>
  <c r="AP119" i="5"/>
  <c r="AT181" i="6"/>
  <c r="AT50" i="6" s="1"/>
  <c r="AU166" i="6"/>
  <c r="AS182" i="6"/>
  <c r="AS51" i="6" s="1"/>
  <c r="AT167" i="6"/>
  <c r="AT178" i="6"/>
  <c r="AT47" i="6" s="1"/>
  <c r="AU163" i="6"/>
  <c r="AM191" i="6"/>
  <c r="AM60" i="6" s="1"/>
  <c r="AM137" i="6"/>
  <c r="AM42" i="6" s="1"/>
  <c r="AM185" i="6"/>
  <c r="AM54" i="6" s="1"/>
  <c r="AM186" i="6"/>
  <c r="AM55" i="6" s="1"/>
  <c r="AM136" i="6"/>
  <c r="AM41" i="6" s="1"/>
  <c r="AM187" i="6"/>
  <c r="AM56" i="6" s="1"/>
  <c r="AM188" i="6"/>
  <c r="AM57" i="6" s="1"/>
  <c r="AM135" i="6"/>
  <c r="AM40" i="6" s="1"/>
  <c r="AM139" i="6"/>
  <c r="AM44" i="6" s="1"/>
  <c r="AM189" i="6"/>
  <c r="AM58" i="6" s="1"/>
  <c r="AM190" i="6"/>
  <c r="AM59" i="6" s="1"/>
  <c r="AM134" i="6"/>
  <c r="AM39" i="6" s="1"/>
  <c r="AM140" i="6"/>
  <c r="AM45" i="6" s="1"/>
  <c r="AM138" i="6"/>
  <c r="AM43" i="6" s="1"/>
  <c r="AN27" i="6"/>
  <c r="AV190" i="16"/>
  <c r="AV59" i="16" s="1"/>
  <c r="AV189" i="16"/>
  <c r="AV58" i="16" s="1"/>
  <c r="AR170" i="16"/>
  <c r="AQ185" i="16"/>
  <c r="AQ54" i="16" s="1"/>
  <c r="AY165" i="16"/>
  <c r="AX180" i="16"/>
  <c r="AX49" i="16" s="1"/>
  <c r="AZ172" i="16"/>
  <c r="AY187" i="16"/>
  <c r="AY56" i="16" s="1"/>
  <c r="BC167" i="16"/>
  <c r="BB182" i="16"/>
  <c r="BB51" i="16" s="1"/>
  <c r="AX173" i="16"/>
  <c r="AW188" i="16"/>
  <c r="AW57" i="16" s="1"/>
  <c r="AQ163" i="16"/>
  <c r="AP178" i="16"/>
  <c r="AP47" i="16" s="1"/>
  <c r="AW55" i="13"/>
  <c r="AX171" i="13"/>
  <c r="AW57" i="13"/>
  <c r="AX173" i="13"/>
  <c r="AP188" i="5"/>
  <c r="AP57" i="5" s="1"/>
  <c r="AR175" i="5"/>
  <c r="AQ190" i="5"/>
  <c r="AQ59" i="5" s="1"/>
  <c r="AU171" i="5"/>
  <c r="AT186" i="5"/>
  <c r="AT55" i="5" s="1"/>
  <c r="AM39" i="5"/>
  <c r="BG42" i="13"/>
  <c r="BH34" i="13"/>
  <c r="BH37" i="13"/>
  <c r="BG56" i="13"/>
  <c r="BG40" i="13"/>
  <c r="BH38" i="13"/>
  <c r="BH51" i="13"/>
  <c r="BG44" i="13"/>
  <c r="BH76" i="5"/>
  <c r="BG60" i="5"/>
  <c r="BG45" i="5"/>
  <c r="AU187" i="22"/>
  <c r="AU56" i="22" s="1"/>
  <c r="AU186" i="22"/>
  <c r="AU55" i="22" s="1"/>
  <c r="BH134" i="22"/>
  <c r="BH39" i="22" s="1"/>
  <c r="BH185" i="22"/>
  <c r="BH54" i="22" s="1"/>
  <c r="AF39" i="13"/>
  <c r="AG32" i="13"/>
  <c r="BH64" i="22"/>
  <c r="BH179" i="22" s="1"/>
  <c r="BG128" i="22"/>
  <c r="BG33" i="22" s="1"/>
  <c r="BG48" i="22"/>
  <c r="BG64" i="16"/>
  <c r="BF33" i="16"/>
  <c r="BF48" i="16"/>
  <c r="BG69" i="16"/>
  <c r="BF38" i="16"/>
  <c r="BF53" i="16"/>
  <c r="BH76" i="22"/>
  <c r="BH191" i="22" s="1"/>
  <c r="BG140" i="22"/>
  <c r="BG45" i="22" s="1"/>
  <c r="BG60" i="22"/>
  <c r="BH65" i="22"/>
  <c r="BH180" i="22" s="1"/>
  <c r="BG129" i="22"/>
  <c r="BG34" i="22" s="1"/>
  <c r="BG49" i="22"/>
  <c r="BH75" i="22"/>
  <c r="BH190" i="22" s="1"/>
  <c r="BG139" i="22"/>
  <c r="BG44" i="22" s="1"/>
  <c r="BG59" i="22"/>
  <c r="BG63" i="16"/>
  <c r="BG127" i="16" s="1"/>
  <c r="BF32" i="16"/>
  <c r="BG68" i="16"/>
  <c r="BF37" i="16"/>
  <c r="BH67" i="22"/>
  <c r="BH182" i="22" s="1"/>
  <c r="BG131" i="22"/>
  <c r="BG36" i="22" s="1"/>
  <c r="BG51" i="22"/>
  <c r="BH68" i="22"/>
  <c r="BH183" i="22" s="1"/>
  <c r="BG132" i="22"/>
  <c r="BG37" i="22" s="1"/>
  <c r="BG52" i="22"/>
  <c r="BH74" i="22"/>
  <c r="BH189" i="22" s="1"/>
  <c r="BG138" i="22"/>
  <c r="BG43" i="22" s="1"/>
  <c r="BG58" i="22"/>
  <c r="BH66" i="22"/>
  <c r="BH181" i="22" s="1"/>
  <c r="BG130" i="22"/>
  <c r="BG35" i="22" s="1"/>
  <c r="BG50" i="22"/>
  <c r="BH69" i="22"/>
  <c r="BH184" i="22" s="1"/>
  <c r="BG133" i="22"/>
  <c r="BG38" i="22" s="1"/>
  <c r="BG53" i="22"/>
  <c r="BH73" i="22"/>
  <c r="BH188" i="22" s="1"/>
  <c r="BG137" i="22"/>
  <c r="BG42" i="22" s="1"/>
  <c r="BG57" i="22"/>
  <c r="BG66" i="16"/>
  <c r="BF35" i="16"/>
  <c r="BF50" i="16"/>
  <c r="BG67" i="16"/>
  <c r="BG131" i="16" s="1"/>
  <c r="BF36" i="16"/>
  <c r="BH71" i="22"/>
  <c r="BG135" i="22"/>
  <c r="BG40" i="22" s="1"/>
  <c r="BH72" i="22"/>
  <c r="BG136" i="22"/>
  <c r="BG41" i="22" s="1"/>
  <c r="BG65" i="16"/>
  <c r="BG129" i="16" s="1"/>
  <c r="BF34" i="16"/>
  <c r="BH63" i="22"/>
  <c r="BH178" i="22" s="1"/>
  <c r="BG127" i="22"/>
  <c r="BG32" i="22" s="1"/>
  <c r="BG47" i="22"/>
  <c r="BH75" i="13"/>
  <c r="BH73" i="13"/>
  <c r="BH72" i="13"/>
  <c r="BH71" i="13"/>
  <c r="BH74" i="13"/>
  <c r="BG43" i="13"/>
  <c r="BI70" i="5"/>
  <c r="BH71" i="5"/>
  <c r="BH135" i="5" s="1"/>
  <c r="BG40" i="5"/>
  <c r="BI68" i="5"/>
  <c r="BH52" i="5"/>
  <c r="BH75" i="5"/>
  <c r="BH139" i="5" s="1"/>
  <c r="BG44" i="5"/>
  <c r="BG58" i="5"/>
  <c r="BH74" i="5"/>
  <c r="BG43" i="5"/>
  <c r="BH73" i="5"/>
  <c r="BH137" i="5" s="1"/>
  <c r="BG42" i="5"/>
  <c r="BH48" i="5"/>
  <c r="BI64" i="5"/>
  <c r="BH33" i="5"/>
  <c r="BI67" i="5"/>
  <c r="BH51" i="5"/>
  <c r="BH36" i="5"/>
  <c r="BI65" i="5"/>
  <c r="BH49" i="5"/>
  <c r="BH34" i="5"/>
  <c r="BI66" i="5"/>
  <c r="BH50" i="5"/>
  <c r="BH35" i="5"/>
  <c r="BI69" i="5"/>
  <c r="BH53" i="5"/>
  <c r="BI63" i="5"/>
  <c r="BH72" i="5"/>
  <c r="BG56" i="5"/>
  <c r="BG41" i="5"/>
  <c r="BI69" i="13"/>
  <c r="BH53" i="13"/>
  <c r="BI63" i="13"/>
  <c r="BI127" i="13" s="1"/>
  <c r="BI65" i="13"/>
  <c r="BH49" i="13"/>
  <c r="BI67" i="13"/>
  <c r="BH36" i="13"/>
  <c r="BI64" i="13"/>
  <c r="BH33" i="13"/>
  <c r="BH48" i="13"/>
  <c r="BI70" i="13"/>
  <c r="BH76" i="13"/>
  <c r="BG60" i="13"/>
  <c r="BI66" i="13"/>
  <c r="BH35" i="13"/>
  <c r="BH50" i="13"/>
  <c r="BI68" i="13"/>
  <c r="BG76" i="16"/>
  <c r="BF45" i="16"/>
  <c r="BF60" i="16"/>
  <c r="BG70" i="16"/>
  <c r="BG134" i="16" s="1"/>
  <c r="BF39" i="16"/>
  <c r="BG73" i="16"/>
  <c r="BG137" i="16" s="1"/>
  <c r="BF42" i="16"/>
  <c r="BG72" i="16"/>
  <c r="BG136" i="16" s="1"/>
  <c r="BF41" i="16"/>
  <c r="BG75" i="16"/>
  <c r="BG139" i="16" s="1"/>
  <c r="BF44" i="16"/>
  <c r="BG74" i="16"/>
  <c r="BG138" i="16" s="1"/>
  <c r="BF43" i="16"/>
  <c r="BI70" i="22"/>
  <c r="BI23" i="6"/>
  <c r="AR69" i="2" l="1"/>
  <c r="AQ133" i="2"/>
  <c r="AQ38" i="2" s="1"/>
  <c r="AQ184" i="2"/>
  <c r="AQ53" i="2" s="1"/>
  <c r="AF163" i="5"/>
  <c r="AE178" i="5"/>
  <c r="AE47" i="5" s="1"/>
  <c r="AG112" i="5"/>
  <c r="AF127" i="5"/>
  <c r="AF32" i="5" s="1"/>
  <c r="AZ140" i="12"/>
  <c r="AZ45" i="12" s="1"/>
  <c r="AK109" i="2"/>
  <c r="AJ36" i="2"/>
  <c r="AK34" i="2"/>
  <c r="BA171" i="8"/>
  <c r="AZ186" i="8"/>
  <c r="AZ55" i="8" s="1"/>
  <c r="AS180" i="8"/>
  <c r="AS49" i="8" s="1"/>
  <c r="AS183" i="8"/>
  <c r="AS52" i="8" s="1"/>
  <c r="AS182" i="8"/>
  <c r="AS51" i="8" s="1"/>
  <c r="AS179" i="8"/>
  <c r="AS48" i="8" s="1"/>
  <c r="AS184" i="8"/>
  <c r="AS181" i="8"/>
  <c r="AS50" i="8" s="1"/>
  <c r="AS178" i="8"/>
  <c r="AS47" i="8" s="1"/>
  <c r="AS127" i="8"/>
  <c r="AS32" i="8" s="1"/>
  <c r="AS132" i="8"/>
  <c r="AS37" i="8" s="1"/>
  <c r="AS131" i="8"/>
  <c r="AS36" i="8" s="1"/>
  <c r="AS128" i="8"/>
  <c r="AS33" i="8" s="1"/>
  <c r="AS129" i="8"/>
  <c r="AS34" i="8" s="1"/>
  <c r="AS53" i="8"/>
  <c r="AS133" i="8"/>
  <c r="AS38" i="8" s="1"/>
  <c r="AS130" i="8"/>
  <c r="AS35" i="8" s="1"/>
  <c r="BC183" i="4"/>
  <c r="BC52" i="4" s="1"/>
  <c r="BC180" i="4"/>
  <c r="BC49" i="4" s="1"/>
  <c r="BC184" i="4"/>
  <c r="BC53" i="4" s="1"/>
  <c r="BC182" i="4"/>
  <c r="BC51" i="4" s="1"/>
  <c r="BC181" i="4"/>
  <c r="BC50" i="4" s="1"/>
  <c r="BC179" i="4"/>
  <c r="BC48" i="4" s="1"/>
  <c r="BC178" i="4"/>
  <c r="BC47" i="4" s="1"/>
  <c r="BE25" i="4"/>
  <c r="BD24" i="4"/>
  <c r="BI74" i="11"/>
  <c r="BH43" i="11"/>
  <c r="BH189" i="11"/>
  <c r="BH58" i="11" s="1"/>
  <c r="BI37" i="13"/>
  <c r="BI54" i="13"/>
  <c r="BI180" i="5"/>
  <c r="BI49" i="5" s="1"/>
  <c r="BI129" i="5"/>
  <c r="BI132" i="5"/>
  <c r="BI183" i="5"/>
  <c r="BH56" i="13"/>
  <c r="BG181" i="16"/>
  <c r="BG130" i="16"/>
  <c r="BI71" i="11"/>
  <c r="BH40" i="11"/>
  <c r="BH186" i="11"/>
  <c r="BH55" i="11" s="1"/>
  <c r="BI64" i="11"/>
  <c r="BH33" i="11"/>
  <c r="BH179" i="11"/>
  <c r="BH48" i="11" s="1"/>
  <c r="BI68" i="11"/>
  <c r="BH37" i="11"/>
  <c r="BH183" i="11"/>
  <c r="BH52" i="11" s="1"/>
  <c r="BI76" i="20"/>
  <c r="BH45" i="20"/>
  <c r="BH191" i="20"/>
  <c r="BH60" i="20" s="1"/>
  <c r="BI74" i="15"/>
  <c r="BH43" i="15"/>
  <c r="BH189" i="15"/>
  <c r="BH58" i="15" s="1"/>
  <c r="BI73" i="19"/>
  <c r="BH137" i="19"/>
  <c r="BH42" i="19" s="1"/>
  <c r="BH188" i="19"/>
  <c r="BH57" i="19" s="1"/>
  <c r="BI71" i="17"/>
  <c r="BI135" i="17" s="1"/>
  <c r="BH40" i="17"/>
  <c r="BH186" i="17"/>
  <c r="BH55" i="17" s="1"/>
  <c r="BI72" i="9"/>
  <c r="BH136" i="9"/>
  <c r="BH41" i="9" s="1"/>
  <c r="BH187" i="9"/>
  <c r="BH56" i="9" s="1"/>
  <c r="BI65" i="15"/>
  <c r="BH34" i="15"/>
  <c r="BH180" i="15"/>
  <c r="BH49" i="15" s="1"/>
  <c r="BI64" i="14"/>
  <c r="BH33" i="14"/>
  <c r="BH179" i="14"/>
  <c r="BH48" i="14" s="1"/>
  <c r="BI64" i="4"/>
  <c r="BH33" i="4"/>
  <c r="BI74" i="20"/>
  <c r="BH43" i="20"/>
  <c r="BH189" i="20"/>
  <c r="BH58" i="20" s="1"/>
  <c r="BI65" i="20"/>
  <c r="BH34" i="20"/>
  <c r="BH180" i="20"/>
  <c r="BH49" i="20" s="1"/>
  <c r="BI70" i="7"/>
  <c r="BH39" i="7"/>
  <c r="BH185" i="7"/>
  <c r="BH54" i="7" s="1"/>
  <c r="BI74" i="12"/>
  <c r="BH43" i="12"/>
  <c r="BH189" i="12"/>
  <c r="BH58" i="12" s="1"/>
  <c r="BI63" i="19"/>
  <c r="BH127" i="19"/>
  <c r="BH32" i="19" s="1"/>
  <c r="BH178" i="19"/>
  <c r="BH47" i="19" s="1"/>
  <c r="BI63" i="18"/>
  <c r="BH32" i="18"/>
  <c r="BH178" i="18"/>
  <c r="BH47" i="18" s="1"/>
  <c r="BI65" i="9"/>
  <c r="BH129" i="9"/>
  <c r="BH34" i="9" s="1"/>
  <c r="BH180" i="9"/>
  <c r="BH49" i="9" s="1"/>
  <c r="BI68" i="4"/>
  <c r="BH37" i="4"/>
  <c r="BI74" i="14"/>
  <c r="BH43" i="14"/>
  <c r="BH189" i="14"/>
  <c r="BH58" i="14" s="1"/>
  <c r="BI71" i="19"/>
  <c r="BH135" i="19"/>
  <c r="BH40" i="19" s="1"/>
  <c r="BH186" i="19"/>
  <c r="BH55" i="19" s="1"/>
  <c r="BI74" i="7"/>
  <c r="BH43" i="7"/>
  <c r="BH189" i="7"/>
  <c r="BH58" i="7" s="1"/>
  <c r="BI69" i="10"/>
  <c r="BH38" i="10"/>
  <c r="BH184" i="10"/>
  <c r="BH53" i="10" s="1"/>
  <c r="BH45" i="4"/>
  <c r="BH191" i="4"/>
  <c r="BH60" i="4" s="1"/>
  <c r="BI67" i="8"/>
  <c r="BI76" i="9"/>
  <c r="BH140" i="9"/>
  <c r="BH45" i="9" s="1"/>
  <c r="BH191" i="9"/>
  <c r="BH60" i="9" s="1"/>
  <c r="BI76" i="10"/>
  <c r="BH45" i="10"/>
  <c r="BH191" i="10"/>
  <c r="BH60" i="10" s="1"/>
  <c r="BI69" i="15"/>
  <c r="BH38" i="15"/>
  <c r="BH184" i="15"/>
  <c r="BH53" i="15" s="1"/>
  <c r="BI129" i="13"/>
  <c r="BH182" i="2"/>
  <c r="BH51" i="2" s="1"/>
  <c r="BI66" i="7"/>
  <c r="BH35" i="7"/>
  <c r="BH181" i="7"/>
  <c r="BH50" i="7" s="1"/>
  <c r="BI71" i="8"/>
  <c r="BH40" i="8"/>
  <c r="BI72" i="18"/>
  <c r="BH41" i="18"/>
  <c r="BH187" i="18"/>
  <c r="BH56" i="18" s="1"/>
  <c r="BI65" i="18"/>
  <c r="BH34" i="18"/>
  <c r="BH180" i="18"/>
  <c r="BH49" i="18" s="1"/>
  <c r="BI71" i="14"/>
  <c r="BH40" i="14"/>
  <c r="BH186" i="14"/>
  <c r="BH55" i="14" s="1"/>
  <c r="BI65" i="21"/>
  <c r="BH34" i="21"/>
  <c r="BH180" i="21"/>
  <c r="BH49" i="21" s="1"/>
  <c r="BI72" i="7"/>
  <c r="BH41" i="7"/>
  <c r="BH187" i="7"/>
  <c r="BH56" i="7" s="1"/>
  <c r="BI70" i="21"/>
  <c r="BH39" i="21"/>
  <c r="BH185" i="21"/>
  <c r="BH54" i="21" s="1"/>
  <c r="BI67" i="20"/>
  <c r="BH36" i="20"/>
  <c r="BH182" i="20"/>
  <c r="BH51" i="20" s="1"/>
  <c r="BI68" i="18"/>
  <c r="BH37" i="18"/>
  <c r="BH183" i="18"/>
  <c r="BH52" i="18" s="1"/>
  <c r="BI76" i="12"/>
  <c r="BH191" i="12"/>
  <c r="BH60" i="12" s="1"/>
  <c r="BI71" i="21"/>
  <c r="BI135" i="21" s="1"/>
  <c r="BH40" i="21"/>
  <c r="BH186" i="21"/>
  <c r="BH55" i="21" s="1"/>
  <c r="BI72" i="15"/>
  <c r="BH41" i="15"/>
  <c r="BH187" i="15"/>
  <c r="BH56" i="15" s="1"/>
  <c r="BI67" i="18"/>
  <c r="BH36" i="18"/>
  <c r="BH182" i="18"/>
  <c r="BH51" i="18" s="1"/>
  <c r="BI63" i="23"/>
  <c r="BH32" i="23"/>
  <c r="BH178" i="23"/>
  <c r="BH47" i="23" s="1"/>
  <c r="BI74" i="18"/>
  <c r="BH43" i="18"/>
  <c r="BH189" i="18"/>
  <c r="BH58" i="18" s="1"/>
  <c r="BI65" i="23"/>
  <c r="BH34" i="23"/>
  <c r="BH180" i="23"/>
  <c r="BH49" i="23" s="1"/>
  <c r="BI64" i="9"/>
  <c r="BH128" i="9"/>
  <c r="BH33" i="9" s="1"/>
  <c r="BH179" i="9"/>
  <c r="BH48" i="9" s="1"/>
  <c r="BI70" i="20"/>
  <c r="BH39" i="20"/>
  <c r="BH185" i="20"/>
  <c r="BH54" i="20" s="1"/>
  <c r="BI75" i="8"/>
  <c r="BH44" i="8"/>
  <c r="BH59" i="8"/>
  <c r="BI74" i="23"/>
  <c r="BH43" i="23"/>
  <c r="BH189" i="23"/>
  <c r="BH58" i="23" s="1"/>
  <c r="BI74" i="21"/>
  <c r="BH43" i="21"/>
  <c r="BH189" i="21"/>
  <c r="BH58" i="21" s="1"/>
  <c r="BI68" i="12"/>
  <c r="BH37" i="12"/>
  <c r="BH183" i="12"/>
  <c r="BH52" i="12" s="1"/>
  <c r="BI70" i="14"/>
  <c r="BH39" i="14"/>
  <c r="BH185" i="14"/>
  <c r="BH54" i="14" s="1"/>
  <c r="BI72" i="10"/>
  <c r="BH41" i="10"/>
  <c r="BH187" i="10"/>
  <c r="BH56" i="10" s="1"/>
  <c r="BI73" i="18"/>
  <c r="BH42" i="18"/>
  <c r="BH188" i="18"/>
  <c r="BH57" i="18" s="1"/>
  <c r="BI65" i="7"/>
  <c r="BH34" i="7"/>
  <c r="BH180" i="7"/>
  <c r="BH49" i="7" s="1"/>
  <c r="BI71" i="7"/>
  <c r="BH40" i="7"/>
  <c r="BH186" i="7"/>
  <c r="BH55" i="7" s="1"/>
  <c r="BI71" i="12"/>
  <c r="BH40" i="12"/>
  <c r="BH186" i="12"/>
  <c r="BH55" i="12" s="1"/>
  <c r="BI63" i="15"/>
  <c r="BH32" i="15"/>
  <c r="BH178" i="15"/>
  <c r="BH47" i="15" s="1"/>
  <c r="BI73" i="17"/>
  <c r="BH42" i="17"/>
  <c r="BH188" i="17"/>
  <c r="BH57" i="17" s="1"/>
  <c r="BI66" i="19"/>
  <c r="BH130" i="19"/>
  <c r="BH35" i="19" s="1"/>
  <c r="BH181" i="19"/>
  <c r="BH50" i="19" s="1"/>
  <c r="BI75" i="2"/>
  <c r="BI139" i="2" s="1"/>
  <c r="BH44" i="2"/>
  <c r="BH190" i="2"/>
  <c r="BH59" i="2" s="1"/>
  <c r="BI53" i="13"/>
  <c r="BI184" i="5"/>
  <c r="BI133" i="5"/>
  <c r="BH138" i="5"/>
  <c r="BH43" i="5" s="1"/>
  <c r="BH189" i="5"/>
  <c r="BH140" i="5"/>
  <c r="BH191" i="5"/>
  <c r="BI70" i="23"/>
  <c r="BH39" i="23"/>
  <c r="BH185" i="23"/>
  <c r="BH54" i="23" s="1"/>
  <c r="BI68" i="20"/>
  <c r="BH37" i="20"/>
  <c r="BH183" i="20"/>
  <c r="BH52" i="20" s="1"/>
  <c r="BI63" i="2"/>
  <c r="BH32" i="2"/>
  <c r="BH178" i="2"/>
  <c r="BH47" i="2" s="1"/>
  <c r="BI75" i="19"/>
  <c r="BH139" i="19"/>
  <c r="BH44" i="19" s="1"/>
  <c r="BH190" i="19"/>
  <c r="BH59" i="19" s="1"/>
  <c r="BI67" i="23"/>
  <c r="BH36" i="23"/>
  <c r="BH182" i="23"/>
  <c r="BH51" i="23" s="1"/>
  <c r="BI75" i="7"/>
  <c r="BH44" i="7"/>
  <c r="BH190" i="7"/>
  <c r="BH59" i="7" s="1"/>
  <c r="BI67" i="11"/>
  <c r="BH36" i="11"/>
  <c r="BH182" i="11"/>
  <c r="BH51" i="11" s="1"/>
  <c r="BI63" i="11"/>
  <c r="BH32" i="11"/>
  <c r="BH178" i="11"/>
  <c r="BH47" i="11" s="1"/>
  <c r="BI64" i="23"/>
  <c r="BH33" i="23"/>
  <c r="BH179" i="23"/>
  <c r="BH48" i="23" s="1"/>
  <c r="BI70" i="10"/>
  <c r="BH39" i="10"/>
  <c r="BH185" i="10"/>
  <c r="BH54" i="10" s="1"/>
  <c r="BI64" i="20"/>
  <c r="BH33" i="20"/>
  <c r="BH179" i="20"/>
  <c r="BH48" i="20" s="1"/>
  <c r="BI67" i="9"/>
  <c r="BH131" i="9"/>
  <c r="BH36" i="9" s="1"/>
  <c r="BH182" i="9"/>
  <c r="BH51" i="9" s="1"/>
  <c r="BI71" i="18"/>
  <c r="BH40" i="18"/>
  <c r="BH186" i="18"/>
  <c r="BH55" i="18" s="1"/>
  <c r="BI72" i="20"/>
  <c r="BH41" i="20"/>
  <c r="BH187" i="20"/>
  <c r="BH56" i="20" s="1"/>
  <c r="BI64" i="10"/>
  <c r="BH33" i="10"/>
  <c r="BH179" i="10"/>
  <c r="BH48" i="10" s="1"/>
  <c r="BI76" i="8"/>
  <c r="BH45" i="8"/>
  <c r="BH60" i="8"/>
  <c r="BI65" i="19"/>
  <c r="BH129" i="19"/>
  <c r="BH34" i="19" s="1"/>
  <c r="BH180" i="19"/>
  <c r="BH49" i="19" s="1"/>
  <c r="BI72" i="12"/>
  <c r="BH41" i="12"/>
  <c r="BH187" i="12"/>
  <c r="BH56" i="12" s="1"/>
  <c r="BI75" i="14"/>
  <c r="BH44" i="14"/>
  <c r="BH190" i="14"/>
  <c r="BH59" i="14" s="1"/>
  <c r="BI74" i="10"/>
  <c r="BH43" i="10"/>
  <c r="BH189" i="10"/>
  <c r="BH58" i="10" s="1"/>
  <c r="BI73" i="10"/>
  <c r="BH42" i="10"/>
  <c r="BH188" i="10"/>
  <c r="BH57" i="10" s="1"/>
  <c r="BI63" i="7"/>
  <c r="BH32" i="7"/>
  <c r="BH178" i="7"/>
  <c r="BH47" i="7" s="1"/>
  <c r="BI63" i="14"/>
  <c r="BH32" i="14"/>
  <c r="BH178" i="14"/>
  <c r="BH47" i="14" s="1"/>
  <c r="BI68" i="21"/>
  <c r="BH37" i="21"/>
  <c r="BH183" i="21"/>
  <c r="BH52" i="21" s="1"/>
  <c r="BI71" i="23"/>
  <c r="BH40" i="23"/>
  <c r="BH186" i="23"/>
  <c r="BH55" i="23" s="1"/>
  <c r="BI72" i="17"/>
  <c r="BH41" i="17"/>
  <c r="BH187" i="17"/>
  <c r="BH56" i="17" s="1"/>
  <c r="BI72" i="8"/>
  <c r="BH41" i="8"/>
  <c r="BH56" i="8"/>
  <c r="BI71" i="2"/>
  <c r="BI135" i="2" s="1"/>
  <c r="BH40" i="2"/>
  <c r="BH186" i="2"/>
  <c r="BH55" i="2" s="1"/>
  <c r="BI73" i="23"/>
  <c r="BH42" i="23"/>
  <c r="BH188" i="23"/>
  <c r="BH57" i="23" s="1"/>
  <c r="BI64" i="8"/>
  <c r="BI65" i="17"/>
  <c r="BH129" i="17"/>
  <c r="BH34" i="17" s="1"/>
  <c r="BH180" i="17"/>
  <c r="BH49" i="17" s="1"/>
  <c r="BI72" i="21"/>
  <c r="BI136" i="21" s="1"/>
  <c r="BH41" i="21"/>
  <c r="BH187" i="21"/>
  <c r="BH56" i="21" s="1"/>
  <c r="BG184" i="16"/>
  <c r="BG133" i="16"/>
  <c r="BI71" i="9"/>
  <c r="BH135" i="9"/>
  <c r="BH40" i="9" s="1"/>
  <c r="BH186" i="9"/>
  <c r="BH55" i="9" s="1"/>
  <c r="BI64" i="19"/>
  <c r="BH128" i="19"/>
  <c r="BH33" i="19" s="1"/>
  <c r="BH179" i="19"/>
  <c r="BH48" i="19" s="1"/>
  <c r="BI70" i="17"/>
  <c r="BH39" i="17"/>
  <c r="BH185" i="17"/>
  <c r="BH54" i="17" s="1"/>
  <c r="BI69" i="23"/>
  <c r="BH38" i="23"/>
  <c r="BH184" i="23"/>
  <c r="BH53" i="23" s="1"/>
  <c r="BI74" i="4"/>
  <c r="BH43" i="4"/>
  <c r="BH189" i="4"/>
  <c r="BH58" i="4" s="1"/>
  <c r="BI74" i="19"/>
  <c r="BH138" i="19"/>
  <c r="BH43" i="19" s="1"/>
  <c r="BH189" i="19"/>
  <c r="BH58" i="19" s="1"/>
  <c r="BI67" i="21"/>
  <c r="BH36" i="21"/>
  <c r="BH182" i="21"/>
  <c r="BH51" i="21" s="1"/>
  <c r="BI74" i="9"/>
  <c r="BH138" i="9"/>
  <c r="BH43" i="9" s="1"/>
  <c r="BH189" i="9"/>
  <c r="BH58" i="9" s="1"/>
  <c r="BI70" i="15"/>
  <c r="BH39" i="15"/>
  <c r="BH185" i="15"/>
  <c r="BH54" i="15" s="1"/>
  <c r="BI63" i="20"/>
  <c r="BH32" i="20"/>
  <c r="BH178" i="20"/>
  <c r="BH47" i="20" s="1"/>
  <c r="BI75" i="17"/>
  <c r="BI139" i="17" s="1"/>
  <c r="BH44" i="17"/>
  <c r="BH190" i="17"/>
  <c r="BH59" i="17" s="1"/>
  <c r="BI66" i="20"/>
  <c r="BH35" i="20"/>
  <c r="BH181" i="20"/>
  <c r="BH50" i="20" s="1"/>
  <c r="BI68" i="23"/>
  <c r="BH37" i="23"/>
  <c r="BH183" i="23"/>
  <c r="BH52" i="23" s="1"/>
  <c r="BI66" i="2"/>
  <c r="BH35" i="2"/>
  <c r="BH181" i="2"/>
  <c r="BH50" i="2" s="1"/>
  <c r="BI69" i="4"/>
  <c r="BI133" i="4" s="1"/>
  <c r="BH38" i="4"/>
  <c r="BI76" i="18"/>
  <c r="BH45" i="18"/>
  <c r="BH191" i="18"/>
  <c r="BH60" i="18" s="1"/>
  <c r="BI180" i="2"/>
  <c r="BH49" i="2"/>
  <c r="BI66" i="9"/>
  <c r="BH130" i="9"/>
  <c r="BH35" i="9" s="1"/>
  <c r="BH181" i="9"/>
  <c r="BH50" i="9" s="1"/>
  <c r="BI69" i="19"/>
  <c r="BH133" i="19"/>
  <c r="BH38" i="19" s="1"/>
  <c r="BH184" i="19"/>
  <c r="BH53" i="19" s="1"/>
  <c r="BI72" i="11"/>
  <c r="BH41" i="11"/>
  <c r="BH187" i="11"/>
  <c r="BH56" i="11" s="1"/>
  <c r="BI75" i="20"/>
  <c r="BH44" i="20"/>
  <c r="BH190" i="20"/>
  <c r="BH59" i="20" s="1"/>
  <c r="BI63" i="17"/>
  <c r="BH127" i="17"/>
  <c r="BH32" i="17" s="1"/>
  <c r="BH178" i="17"/>
  <c r="BH47" i="17" s="1"/>
  <c r="BI75" i="21"/>
  <c r="BI139" i="21" s="1"/>
  <c r="BH44" i="21"/>
  <c r="BH190" i="21"/>
  <c r="BH59" i="21" s="1"/>
  <c r="BI75" i="12"/>
  <c r="BH44" i="12"/>
  <c r="BH190" i="12"/>
  <c r="BH59" i="12" s="1"/>
  <c r="BI68" i="19"/>
  <c r="BH132" i="19"/>
  <c r="BH37" i="19" s="1"/>
  <c r="BH183" i="19"/>
  <c r="BH52" i="19" s="1"/>
  <c r="BI75" i="10"/>
  <c r="BH44" i="10"/>
  <c r="BH190" i="10"/>
  <c r="BH59" i="10" s="1"/>
  <c r="BI73" i="12"/>
  <c r="BH42" i="12"/>
  <c r="BH188" i="12"/>
  <c r="BH57" i="12" s="1"/>
  <c r="BI72" i="19"/>
  <c r="BH136" i="19"/>
  <c r="BH41" i="19" s="1"/>
  <c r="BH187" i="19"/>
  <c r="BH56" i="19" s="1"/>
  <c r="BI64" i="17"/>
  <c r="BH128" i="17"/>
  <c r="BH33" i="17" s="1"/>
  <c r="BH179" i="17"/>
  <c r="BH48" i="17" s="1"/>
  <c r="BI74" i="17"/>
  <c r="BH43" i="17"/>
  <c r="BH189" i="17"/>
  <c r="BH58" i="17" s="1"/>
  <c r="BI66" i="8"/>
  <c r="BI66" i="21"/>
  <c r="BH35" i="21"/>
  <c r="BH181" i="21"/>
  <c r="BH50" i="21" s="1"/>
  <c r="BI73" i="21"/>
  <c r="BH42" i="21"/>
  <c r="BH188" i="21"/>
  <c r="BH57" i="21" s="1"/>
  <c r="BI75" i="18"/>
  <c r="BH44" i="18"/>
  <c r="BH190" i="18"/>
  <c r="BH59" i="18" s="1"/>
  <c r="BI67" i="17"/>
  <c r="BH131" i="17"/>
  <c r="BH36" i="17" s="1"/>
  <c r="BH182" i="17"/>
  <c r="BH51" i="17" s="1"/>
  <c r="BI130" i="13"/>
  <c r="BI128" i="13"/>
  <c r="BI131" i="5"/>
  <c r="BI182" i="5"/>
  <c r="BI76" i="19"/>
  <c r="BH140" i="19"/>
  <c r="BH45" i="19" s="1"/>
  <c r="BH191" i="19"/>
  <c r="BH60" i="19" s="1"/>
  <c r="BI63" i="8"/>
  <c r="BI73" i="14"/>
  <c r="BH42" i="14"/>
  <c r="BH188" i="14"/>
  <c r="BH57" i="14" s="1"/>
  <c r="BI74" i="2"/>
  <c r="BI138" i="2" s="1"/>
  <c r="BH43" i="2"/>
  <c r="BH189" i="2"/>
  <c r="BH58" i="2" s="1"/>
  <c r="BI65" i="12"/>
  <c r="BH34" i="12"/>
  <c r="BH180" i="12"/>
  <c r="BH49" i="12" s="1"/>
  <c r="BI73" i="15"/>
  <c r="BH42" i="15"/>
  <c r="BH188" i="15"/>
  <c r="BH57" i="15" s="1"/>
  <c r="BI67" i="7"/>
  <c r="BH36" i="7"/>
  <c r="BH182" i="7"/>
  <c r="BH51" i="7" s="1"/>
  <c r="BI73" i="8"/>
  <c r="BH42" i="8"/>
  <c r="BH57" i="8"/>
  <c r="BI65" i="11"/>
  <c r="BH34" i="11"/>
  <c r="BH180" i="11"/>
  <c r="BH49" i="11" s="1"/>
  <c r="BI75" i="15"/>
  <c r="BH44" i="15"/>
  <c r="BH190" i="15"/>
  <c r="BH59" i="15" s="1"/>
  <c r="BI75" i="23"/>
  <c r="BH44" i="23"/>
  <c r="BH190" i="23"/>
  <c r="BH59" i="23" s="1"/>
  <c r="AB71" i="16"/>
  <c r="AA186" i="16"/>
  <c r="AA55" i="16" s="1"/>
  <c r="AA135" i="16"/>
  <c r="AA40" i="16" s="1"/>
  <c r="BI76" i="2"/>
  <c r="BI140" i="2" s="1"/>
  <c r="BH45" i="2"/>
  <c r="BH191" i="2"/>
  <c r="BH60" i="2" s="1"/>
  <c r="BI64" i="2"/>
  <c r="BH33" i="2"/>
  <c r="BH179" i="2"/>
  <c r="BH48" i="2" s="1"/>
  <c r="BI70" i="19"/>
  <c r="BH134" i="19"/>
  <c r="BH39" i="19" s="1"/>
  <c r="BH185" i="19"/>
  <c r="BH54" i="19" s="1"/>
  <c r="BI68" i="8"/>
  <c r="BI65" i="10"/>
  <c r="BH34" i="10"/>
  <c r="BH180" i="10"/>
  <c r="BH49" i="10" s="1"/>
  <c r="BI64" i="18"/>
  <c r="BH33" i="18"/>
  <c r="BH179" i="18"/>
  <c r="BH48" i="18" s="1"/>
  <c r="BI64" i="7"/>
  <c r="BH33" i="7"/>
  <c r="BH179" i="7"/>
  <c r="BH48" i="7" s="1"/>
  <c r="BI73" i="7"/>
  <c r="BH42" i="7"/>
  <c r="BH188" i="7"/>
  <c r="BH57" i="7" s="1"/>
  <c r="BI68" i="10"/>
  <c r="BH37" i="10"/>
  <c r="BH183" i="10"/>
  <c r="BH52" i="10" s="1"/>
  <c r="BI69" i="20"/>
  <c r="BH38" i="20"/>
  <c r="BH184" i="20"/>
  <c r="BH53" i="20" s="1"/>
  <c r="BI63" i="10"/>
  <c r="BH32" i="10"/>
  <c r="BH178" i="10"/>
  <c r="BH47" i="10" s="1"/>
  <c r="BI140" i="23"/>
  <c r="BH45" i="23"/>
  <c r="BH191" i="23"/>
  <c r="BH60" i="23" s="1"/>
  <c r="BI68" i="15"/>
  <c r="BH37" i="15"/>
  <c r="BH183" i="15"/>
  <c r="BH52" i="15" s="1"/>
  <c r="BI68" i="14"/>
  <c r="BH37" i="14"/>
  <c r="BH183" i="14"/>
  <c r="BH52" i="14" s="1"/>
  <c r="BI76" i="17"/>
  <c r="BH45" i="17"/>
  <c r="BH191" i="17"/>
  <c r="BH60" i="17" s="1"/>
  <c r="BI65" i="8"/>
  <c r="BI66" i="15"/>
  <c r="BH35" i="15"/>
  <c r="BH181" i="15"/>
  <c r="BH50" i="15" s="1"/>
  <c r="BI73" i="20"/>
  <c r="BH42" i="20"/>
  <c r="BH188" i="20"/>
  <c r="BH57" i="20" s="1"/>
  <c r="BI63" i="12"/>
  <c r="BH32" i="12"/>
  <c r="BH178" i="12"/>
  <c r="BH47" i="12" s="1"/>
  <c r="BI73" i="11"/>
  <c r="BH42" i="11"/>
  <c r="BH188" i="11"/>
  <c r="BH57" i="11" s="1"/>
  <c r="BI67" i="14"/>
  <c r="BH36" i="14"/>
  <c r="BH182" i="14"/>
  <c r="BH51" i="14" s="1"/>
  <c r="BI68" i="9"/>
  <c r="BH132" i="9"/>
  <c r="BH37" i="9" s="1"/>
  <c r="BH183" i="9"/>
  <c r="BH52" i="9" s="1"/>
  <c r="BI75" i="11"/>
  <c r="BH44" i="11"/>
  <c r="BH190" i="11"/>
  <c r="BH59" i="11" s="1"/>
  <c r="BI36" i="13"/>
  <c r="BI128" i="5"/>
  <c r="BI179" i="5"/>
  <c r="BG183" i="16"/>
  <c r="BG132" i="16"/>
  <c r="BI69" i="11"/>
  <c r="BI133" i="11" s="1"/>
  <c r="BH38" i="11"/>
  <c r="BH184" i="11"/>
  <c r="BH53" i="11" s="1"/>
  <c r="BI67" i="4"/>
  <c r="BH36" i="4"/>
  <c r="BI73" i="2"/>
  <c r="BI137" i="2" s="1"/>
  <c r="BH42" i="2"/>
  <c r="BH188" i="2"/>
  <c r="BH57" i="2" s="1"/>
  <c r="BI69" i="21"/>
  <c r="BH38" i="21"/>
  <c r="BH184" i="21"/>
  <c r="BH53" i="21" s="1"/>
  <c r="BI71" i="20"/>
  <c r="BH40" i="20"/>
  <c r="BH186" i="20"/>
  <c r="BH55" i="20" s="1"/>
  <c r="BI69" i="7"/>
  <c r="BH38" i="7"/>
  <c r="BH184" i="7"/>
  <c r="BH53" i="7" s="1"/>
  <c r="BI68" i="17"/>
  <c r="BH132" i="17"/>
  <c r="BH37" i="17" s="1"/>
  <c r="BH183" i="17"/>
  <c r="BH52" i="17" s="1"/>
  <c r="BI76" i="11"/>
  <c r="BH45" i="11"/>
  <c r="BH191" i="11"/>
  <c r="BH60" i="11" s="1"/>
  <c r="BI73" i="4"/>
  <c r="BH42" i="4"/>
  <c r="BH188" i="4"/>
  <c r="BH57" i="4" s="1"/>
  <c r="BI70" i="8"/>
  <c r="BH39" i="8"/>
  <c r="BH54" i="8"/>
  <c r="BI66" i="14"/>
  <c r="BH35" i="14"/>
  <c r="BH181" i="14"/>
  <c r="BH50" i="14" s="1"/>
  <c r="BI70" i="4"/>
  <c r="BH39" i="4"/>
  <c r="BH185" i="4"/>
  <c r="BH54" i="4" s="1"/>
  <c r="BI66" i="23"/>
  <c r="BH35" i="23"/>
  <c r="BH181" i="23"/>
  <c r="BH50" i="23" s="1"/>
  <c r="BI68" i="7"/>
  <c r="BH37" i="7"/>
  <c r="BH183" i="7"/>
  <c r="BH52" i="7" s="1"/>
  <c r="BI72" i="4"/>
  <c r="BH41" i="4"/>
  <c r="BH187" i="4"/>
  <c r="BH56" i="4" s="1"/>
  <c r="AA76" i="7"/>
  <c r="Z45" i="7"/>
  <c r="Z191" i="7"/>
  <c r="Z60" i="7" s="1"/>
  <c r="BI66" i="17"/>
  <c r="BH130" i="17"/>
  <c r="BH35" i="17" s="1"/>
  <c r="BH181" i="17"/>
  <c r="BH50" i="17" s="1"/>
  <c r="BI63" i="9"/>
  <c r="BH127" i="9"/>
  <c r="BH32" i="9" s="1"/>
  <c r="BH178" i="9"/>
  <c r="BH47" i="9" s="1"/>
  <c r="BI71" i="4"/>
  <c r="BH40" i="4"/>
  <c r="BH186" i="4"/>
  <c r="BH55" i="4" s="1"/>
  <c r="BI76" i="15"/>
  <c r="BH45" i="15"/>
  <c r="BH191" i="15"/>
  <c r="BH60" i="15" s="1"/>
  <c r="BI72" i="2"/>
  <c r="BI136" i="2" s="1"/>
  <c r="BH41" i="2"/>
  <c r="BH187" i="2"/>
  <c r="BH56" i="2" s="1"/>
  <c r="BI64" i="15"/>
  <c r="BH33" i="15"/>
  <c r="BH179" i="15"/>
  <c r="BH48" i="15" s="1"/>
  <c r="BI64" i="21"/>
  <c r="BH33" i="21"/>
  <c r="BH179" i="21"/>
  <c r="BH48" i="21" s="1"/>
  <c r="BI70" i="18"/>
  <c r="BH39" i="18"/>
  <c r="BH185" i="18"/>
  <c r="BH54" i="18" s="1"/>
  <c r="BI69" i="8"/>
  <c r="BI69" i="18"/>
  <c r="BH38" i="18"/>
  <c r="BH184" i="18"/>
  <c r="BH53" i="18" s="1"/>
  <c r="BI75" i="9"/>
  <c r="BH139" i="9"/>
  <c r="BH44" i="9" s="1"/>
  <c r="BH190" i="9"/>
  <c r="BH59" i="9" s="1"/>
  <c r="BI73" i="9"/>
  <c r="BH137" i="9"/>
  <c r="BH42" i="9" s="1"/>
  <c r="BH188" i="9"/>
  <c r="BH57" i="9" s="1"/>
  <c r="BI75" i="4"/>
  <c r="BH44" i="4"/>
  <c r="BH190" i="4"/>
  <c r="BH59" i="4" s="1"/>
  <c r="BI67" i="15"/>
  <c r="BH36" i="15"/>
  <c r="BH182" i="15"/>
  <c r="BH51" i="15" s="1"/>
  <c r="BI67" i="12"/>
  <c r="BH36" i="12"/>
  <c r="BH182" i="12"/>
  <c r="BH51" i="12" s="1"/>
  <c r="BI63" i="21"/>
  <c r="BH32" i="21"/>
  <c r="BH178" i="21"/>
  <c r="BH47" i="21" s="1"/>
  <c r="BI69" i="12"/>
  <c r="BH38" i="12"/>
  <c r="BH184" i="12"/>
  <c r="BH53" i="12" s="1"/>
  <c r="BH136" i="5"/>
  <c r="BH187" i="5"/>
  <c r="BI130" i="5"/>
  <c r="BI181" i="5"/>
  <c r="BH58" i="13"/>
  <c r="BH43" i="13"/>
  <c r="BG191" i="16"/>
  <c r="BG140" i="16"/>
  <c r="BH60" i="13"/>
  <c r="BG179" i="16"/>
  <c r="BG128" i="16"/>
  <c r="BI76" i="21"/>
  <c r="BH45" i="21"/>
  <c r="BH191" i="21"/>
  <c r="BH60" i="21" s="1"/>
  <c r="BI65" i="14"/>
  <c r="BH34" i="14"/>
  <c r="BH180" i="14"/>
  <c r="BH49" i="14" s="1"/>
  <c r="BI66" i="11"/>
  <c r="BH35" i="11"/>
  <c r="BH181" i="11"/>
  <c r="BH50" i="11" s="1"/>
  <c r="BI66" i="4"/>
  <c r="BH35" i="4"/>
  <c r="BI71" i="10"/>
  <c r="BH40" i="10"/>
  <c r="BH186" i="10"/>
  <c r="BH55" i="10" s="1"/>
  <c r="BI70" i="2"/>
  <c r="BI134" i="2" s="1"/>
  <c r="BH39" i="2"/>
  <c r="BH185" i="2"/>
  <c r="BH54" i="2" s="1"/>
  <c r="BH32" i="4"/>
  <c r="BI67" i="19"/>
  <c r="BH131" i="19"/>
  <c r="BH36" i="19" s="1"/>
  <c r="BH182" i="19"/>
  <c r="BH51" i="19" s="1"/>
  <c r="BI66" i="10"/>
  <c r="BH35" i="10"/>
  <c r="BH181" i="10"/>
  <c r="BH50" i="10" s="1"/>
  <c r="BI72" i="14"/>
  <c r="BH41" i="14"/>
  <c r="BH187" i="14"/>
  <c r="BH56" i="14" s="1"/>
  <c r="BI69" i="17"/>
  <c r="BH133" i="17"/>
  <c r="BH38" i="17" s="1"/>
  <c r="BH184" i="17"/>
  <c r="BH53" i="17" s="1"/>
  <c r="BI74" i="8"/>
  <c r="BH43" i="8"/>
  <c r="BH58" i="8"/>
  <c r="BI70" i="12"/>
  <c r="BH39" i="12"/>
  <c r="BH185" i="12"/>
  <c r="BH54" i="12" s="1"/>
  <c r="BI66" i="18"/>
  <c r="BH35" i="18"/>
  <c r="BH181" i="18"/>
  <c r="BH50" i="18" s="1"/>
  <c r="BI68" i="2"/>
  <c r="BH37" i="2"/>
  <c r="BH183" i="2"/>
  <c r="BH52" i="2" s="1"/>
  <c r="BI67" i="10"/>
  <c r="BH36" i="10"/>
  <c r="BH182" i="10"/>
  <c r="BH51" i="10" s="1"/>
  <c r="BI76" i="14"/>
  <c r="BH45" i="14"/>
  <c r="BH191" i="14"/>
  <c r="BH60" i="14" s="1"/>
  <c r="BI71" i="15"/>
  <c r="BH40" i="15"/>
  <c r="BH186" i="15"/>
  <c r="BH55" i="15" s="1"/>
  <c r="BI69" i="9"/>
  <c r="BH133" i="9"/>
  <c r="BH38" i="9" s="1"/>
  <c r="BH184" i="9"/>
  <c r="BH53" i="9" s="1"/>
  <c r="BI72" i="23"/>
  <c r="BH41" i="23"/>
  <c r="BH187" i="23"/>
  <c r="BH56" i="23" s="1"/>
  <c r="BI66" i="12"/>
  <c r="BH35" i="12"/>
  <c r="BH181" i="12"/>
  <c r="BH50" i="12" s="1"/>
  <c r="BI70" i="9"/>
  <c r="BH134" i="9"/>
  <c r="BH39" i="9" s="1"/>
  <c r="BH185" i="9"/>
  <c r="BH54" i="9" s="1"/>
  <c r="BI65" i="4"/>
  <c r="BH34" i="4"/>
  <c r="BI64" i="12"/>
  <c r="BH33" i="12"/>
  <c r="BH179" i="12"/>
  <c r="BH48" i="12" s="1"/>
  <c r="BI69" i="14"/>
  <c r="BH38" i="14"/>
  <c r="BH184" i="14"/>
  <c r="BH53" i="14" s="1"/>
  <c r="BI70" i="11"/>
  <c r="BH39" i="11"/>
  <c r="BH185" i="11"/>
  <c r="BH54" i="11" s="1"/>
  <c r="AS47" i="13"/>
  <c r="AP134" i="5"/>
  <c r="AQ119" i="5"/>
  <c r="AP170" i="5"/>
  <c r="AO185" i="5"/>
  <c r="AO54" i="5" s="1"/>
  <c r="AU178" i="6"/>
  <c r="AU47" i="6" s="1"/>
  <c r="AV163" i="6"/>
  <c r="AU167" i="6"/>
  <c r="AT182" i="6"/>
  <c r="AT51" i="6" s="1"/>
  <c r="AU181" i="6"/>
  <c r="AU50" i="6" s="1"/>
  <c r="AV166" i="6"/>
  <c r="AN190" i="6"/>
  <c r="AN59" i="6" s="1"/>
  <c r="AN134" i="6"/>
  <c r="AN39" i="6" s="1"/>
  <c r="AN138" i="6"/>
  <c r="AN43" i="6" s="1"/>
  <c r="AN191" i="6"/>
  <c r="AN60" i="6" s="1"/>
  <c r="AN137" i="6"/>
  <c r="AN42" i="6" s="1"/>
  <c r="AN185" i="6"/>
  <c r="AN54" i="6" s="1"/>
  <c r="AN186" i="6"/>
  <c r="AN55" i="6" s="1"/>
  <c r="AN136" i="6"/>
  <c r="AN41" i="6" s="1"/>
  <c r="AN187" i="6"/>
  <c r="AN56" i="6" s="1"/>
  <c r="AN188" i="6"/>
  <c r="AN57" i="6" s="1"/>
  <c r="AN135" i="6"/>
  <c r="AN40" i="6" s="1"/>
  <c r="AN139" i="6"/>
  <c r="AN44" i="6" s="1"/>
  <c r="AN189" i="6"/>
  <c r="AN58" i="6" s="1"/>
  <c r="AN140" i="6"/>
  <c r="AN45" i="6" s="1"/>
  <c r="AO27" i="6"/>
  <c r="AW190" i="16"/>
  <c r="AW59" i="16" s="1"/>
  <c r="AW189" i="16"/>
  <c r="AW58" i="16" s="1"/>
  <c r="AY173" i="16"/>
  <c r="AX188" i="16"/>
  <c r="AX57" i="16" s="1"/>
  <c r="AZ165" i="16"/>
  <c r="AY180" i="16"/>
  <c r="AY49" i="16" s="1"/>
  <c r="BD167" i="16"/>
  <c r="BC182" i="16"/>
  <c r="BC51" i="16" s="1"/>
  <c r="AS170" i="16"/>
  <c r="AR185" i="16"/>
  <c r="AR54" i="16" s="1"/>
  <c r="AR163" i="16"/>
  <c r="AQ178" i="16"/>
  <c r="AQ47" i="16" s="1"/>
  <c r="BA172" i="16"/>
  <c r="AZ187" i="16"/>
  <c r="AZ56" i="16" s="1"/>
  <c r="AY171" i="13"/>
  <c r="AX55" i="13"/>
  <c r="AY173" i="13"/>
  <c r="AX57" i="13"/>
  <c r="AV171" i="5"/>
  <c r="AU186" i="5"/>
  <c r="AU55" i="5" s="1"/>
  <c r="AS175" i="5"/>
  <c r="AR190" i="5"/>
  <c r="AR59" i="5" s="1"/>
  <c r="AQ188" i="5"/>
  <c r="AQ57" i="5" s="1"/>
  <c r="BH40" i="5"/>
  <c r="AN39" i="5"/>
  <c r="BH42" i="13"/>
  <c r="BI34" i="13"/>
  <c r="BH40" i="13"/>
  <c r="BH59" i="13"/>
  <c r="BH44" i="13"/>
  <c r="BH41" i="13"/>
  <c r="BH45" i="13"/>
  <c r="BI76" i="5"/>
  <c r="BH60" i="5"/>
  <c r="BH45" i="5"/>
  <c r="AV187" i="22"/>
  <c r="AV56" i="22" s="1"/>
  <c r="AV186" i="22"/>
  <c r="AV55" i="22" s="1"/>
  <c r="BI134" i="22"/>
  <c r="BI39" i="22" s="1"/>
  <c r="BI185" i="22"/>
  <c r="BI54" i="22" s="1"/>
  <c r="AG39" i="13"/>
  <c r="AH32" i="13"/>
  <c r="BI73" i="22"/>
  <c r="BI188" i="22" s="1"/>
  <c r="BH137" i="22"/>
  <c r="BH42" i="22" s="1"/>
  <c r="BH57" i="22"/>
  <c r="BI75" i="22"/>
  <c r="BI190" i="22" s="1"/>
  <c r="BH139" i="22"/>
  <c r="BH44" i="22" s="1"/>
  <c r="BH59" i="22"/>
  <c r="BH65" i="16"/>
  <c r="BH129" i="16" s="1"/>
  <c r="BG34" i="16"/>
  <c r="BI74" i="22"/>
  <c r="BI189" i="22" s="1"/>
  <c r="BH138" i="22"/>
  <c r="BH43" i="22" s="1"/>
  <c r="BH58" i="22"/>
  <c r="BH69" i="16"/>
  <c r="BG38" i="16"/>
  <c r="BG53" i="16"/>
  <c r="BH67" i="16"/>
  <c r="BH131" i="16" s="1"/>
  <c r="BG36" i="16"/>
  <c r="BH68" i="16"/>
  <c r="BG37" i="16"/>
  <c r="BG52" i="16"/>
  <c r="BI69" i="22"/>
  <c r="BI184" i="22" s="1"/>
  <c r="BH133" i="22"/>
  <c r="BH38" i="22" s="1"/>
  <c r="BH53" i="22"/>
  <c r="BI65" i="22"/>
  <c r="BI180" i="22" s="1"/>
  <c r="BH129" i="22"/>
  <c r="BH34" i="22" s="1"/>
  <c r="BH49" i="22"/>
  <c r="BI72" i="22"/>
  <c r="BH136" i="22"/>
  <c r="BH41" i="22" s="1"/>
  <c r="BI68" i="22"/>
  <c r="BI183" i="22" s="1"/>
  <c r="BH132" i="22"/>
  <c r="BH37" i="22" s="1"/>
  <c r="BH52" i="22"/>
  <c r="BH64" i="16"/>
  <c r="BG33" i="16"/>
  <c r="BG48" i="16"/>
  <c r="BH66" i="16"/>
  <c r="BG35" i="16"/>
  <c r="BG50" i="16"/>
  <c r="BH63" i="16"/>
  <c r="BH127" i="16" s="1"/>
  <c r="BG32" i="16"/>
  <c r="BI63" i="22"/>
  <c r="BI178" i="22" s="1"/>
  <c r="BH127" i="22"/>
  <c r="BH32" i="22" s="1"/>
  <c r="BH47" i="22"/>
  <c r="BI66" i="22"/>
  <c r="BI181" i="22" s="1"/>
  <c r="BH130" i="22"/>
  <c r="BH35" i="22" s="1"/>
  <c r="BH50" i="22"/>
  <c r="BI76" i="22"/>
  <c r="BI191" i="22" s="1"/>
  <c r="BH140" i="22"/>
  <c r="BH45" i="22" s="1"/>
  <c r="BH60" i="22"/>
  <c r="BI71" i="22"/>
  <c r="BH135" i="22"/>
  <c r="BH40" i="22" s="1"/>
  <c r="BI67" i="22"/>
  <c r="BI182" i="22" s="1"/>
  <c r="BH131" i="22"/>
  <c r="BH36" i="22" s="1"/>
  <c r="BH51" i="22"/>
  <c r="BI64" i="22"/>
  <c r="BI179" i="22" s="1"/>
  <c r="BH128" i="22"/>
  <c r="BH33" i="22" s="1"/>
  <c r="BH48" i="22"/>
  <c r="BI74" i="13"/>
  <c r="BI73" i="13"/>
  <c r="BI72" i="13"/>
  <c r="BI71" i="13"/>
  <c r="BI75" i="13"/>
  <c r="BJ65" i="5"/>
  <c r="BI34" i="5"/>
  <c r="BI73" i="5"/>
  <c r="BI137" i="5" s="1"/>
  <c r="BH42" i="5"/>
  <c r="BJ70" i="5"/>
  <c r="BI53" i="5"/>
  <c r="BJ69" i="5"/>
  <c r="BI38" i="5"/>
  <c r="BI52" i="5"/>
  <c r="BJ68" i="5"/>
  <c r="BI37" i="5"/>
  <c r="BI74" i="5"/>
  <c r="BH58" i="5"/>
  <c r="BH56" i="5"/>
  <c r="BI72" i="5"/>
  <c r="BH41" i="5"/>
  <c r="BJ66" i="5"/>
  <c r="BI50" i="5"/>
  <c r="BI35" i="5"/>
  <c r="BJ64" i="5"/>
  <c r="BI48" i="5"/>
  <c r="BI33" i="5"/>
  <c r="BI71" i="5"/>
  <c r="BI135" i="5" s="1"/>
  <c r="BJ67" i="5"/>
  <c r="BI51" i="5"/>
  <c r="BI36" i="5"/>
  <c r="BJ63" i="5"/>
  <c r="BI75" i="5"/>
  <c r="BI139" i="5" s="1"/>
  <c r="BH44" i="5"/>
  <c r="BI76" i="13"/>
  <c r="BJ65" i="13"/>
  <c r="BI49" i="13"/>
  <c r="BJ70" i="13"/>
  <c r="BJ63" i="13"/>
  <c r="BJ127" i="13" s="1"/>
  <c r="BJ68" i="13"/>
  <c r="BI52" i="13"/>
  <c r="BJ67" i="13"/>
  <c r="BI51" i="13"/>
  <c r="BJ66" i="13"/>
  <c r="BI35" i="13"/>
  <c r="BI50" i="13"/>
  <c r="BJ64" i="13"/>
  <c r="BI33" i="13"/>
  <c r="BI48" i="13"/>
  <c r="BJ69" i="13"/>
  <c r="BI38" i="13"/>
  <c r="BH73" i="16"/>
  <c r="BH137" i="16" s="1"/>
  <c r="BG42" i="16"/>
  <c r="BH75" i="16"/>
  <c r="BH139" i="16" s="1"/>
  <c r="BG44" i="16"/>
  <c r="BH76" i="16"/>
  <c r="BG45" i="16"/>
  <c r="BG60" i="16"/>
  <c r="BH70" i="16"/>
  <c r="BH134" i="16" s="1"/>
  <c r="BG39" i="16"/>
  <c r="BH74" i="16"/>
  <c r="BH138" i="16" s="1"/>
  <c r="BG43" i="16"/>
  <c r="BH72" i="16"/>
  <c r="BH136" i="16" s="1"/>
  <c r="BG41" i="16"/>
  <c r="BJ70" i="22"/>
  <c r="BJ23" i="6"/>
  <c r="AR133" i="2" l="1"/>
  <c r="AR38" i="2" s="1"/>
  <c r="AS69" i="2"/>
  <c r="AR184" i="2"/>
  <c r="AR53" i="2" s="1"/>
  <c r="AH112" i="5"/>
  <c r="AG127" i="5"/>
  <c r="AG32" i="5" s="1"/>
  <c r="AG163" i="5"/>
  <c r="AF178" i="5"/>
  <c r="AF47" i="5" s="1"/>
  <c r="BA140" i="12"/>
  <c r="BA45" i="12" s="1"/>
  <c r="AL34" i="2"/>
  <c r="AL109" i="2"/>
  <c r="AK36" i="2"/>
  <c r="BB171" i="8"/>
  <c r="BA186" i="8"/>
  <c r="BA55" i="8" s="1"/>
  <c r="AT183" i="8"/>
  <c r="AT52" i="8" s="1"/>
  <c r="AT180" i="8"/>
  <c r="AT49" i="8" s="1"/>
  <c r="AT178" i="8"/>
  <c r="AT47" i="8" s="1"/>
  <c r="AT182" i="8"/>
  <c r="AT179" i="8"/>
  <c r="AT48" i="8" s="1"/>
  <c r="AT184" i="8"/>
  <c r="AT53" i="8" s="1"/>
  <c r="AT181" i="8"/>
  <c r="AT50" i="8" s="1"/>
  <c r="AT130" i="8"/>
  <c r="AT35" i="8" s="1"/>
  <c r="AT133" i="8"/>
  <c r="AT38" i="8" s="1"/>
  <c r="AT127" i="8"/>
  <c r="AT32" i="8" s="1"/>
  <c r="AT129" i="8"/>
  <c r="AT34" i="8" s="1"/>
  <c r="AT51" i="8"/>
  <c r="AT131" i="8"/>
  <c r="AT36" i="8" s="1"/>
  <c r="AT132" i="8"/>
  <c r="AT37" i="8" s="1"/>
  <c r="AT128" i="8"/>
  <c r="AT33" i="8" s="1"/>
  <c r="BF25" i="4"/>
  <c r="BE24" i="4"/>
  <c r="BD183" i="4"/>
  <c r="BD52" i="4" s="1"/>
  <c r="BD181" i="4"/>
  <c r="BD50" i="4" s="1"/>
  <c r="BD179" i="4"/>
  <c r="BD48" i="4" s="1"/>
  <c r="BD182" i="4"/>
  <c r="BD51" i="4" s="1"/>
  <c r="BD178" i="4"/>
  <c r="BD47" i="4" s="1"/>
  <c r="BD180" i="4"/>
  <c r="BD49" i="4" s="1"/>
  <c r="BD184" i="4"/>
  <c r="BD53" i="4" s="1"/>
  <c r="BJ69" i="14"/>
  <c r="BI38" i="14"/>
  <c r="BI184" i="14"/>
  <c r="BI53" i="14" s="1"/>
  <c r="BJ66" i="10"/>
  <c r="BI35" i="10"/>
  <c r="BI181" i="10"/>
  <c r="BI50" i="10" s="1"/>
  <c r="BJ180" i="2"/>
  <c r="BI49" i="2"/>
  <c r="BJ74" i="21"/>
  <c r="BI43" i="21"/>
  <c r="BI189" i="21"/>
  <c r="BI58" i="21" s="1"/>
  <c r="BI58" i="13"/>
  <c r="BI140" i="5"/>
  <c r="BI191" i="5"/>
  <c r="BI60" i="5" s="1"/>
  <c r="BJ70" i="9"/>
  <c r="BI134" i="9"/>
  <c r="BI39" i="9" s="1"/>
  <c r="BI185" i="9"/>
  <c r="BI54" i="9" s="1"/>
  <c r="BJ66" i="18"/>
  <c r="BI35" i="18"/>
  <c r="BI181" i="18"/>
  <c r="BI50" i="18" s="1"/>
  <c r="BJ70" i="2"/>
  <c r="BJ134" i="2" s="1"/>
  <c r="BI39" i="2"/>
  <c r="BI185" i="2"/>
  <c r="BI54" i="2" s="1"/>
  <c r="BJ75" i="9"/>
  <c r="BI139" i="9"/>
  <c r="BI44" i="9" s="1"/>
  <c r="BI190" i="9"/>
  <c r="BI59" i="9" s="1"/>
  <c r="BJ76" i="15"/>
  <c r="BI45" i="15"/>
  <c r="BI191" i="15"/>
  <c r="BI60" i="15" s="1"/>
  <c r="BJ70" i="4"/>
  <c r="BI39" i="4"/>
  <c r="BI185" i="4"/>
  <c r="BI54" i="4" s="1"/>
  <c r="BJ69" i="21"/>
  <c r="BI38" i="21"/>
  <c r="BI184" i="21"/>
  <c r="BI53" i="21" s="1"/>
  <c r="BJ67" i="14"/>
  <c r="BI36" i="14"/>
  <c r="BI182" i="14"/>
  <c r="BI51" i="14" s="1"/>
  <c r="BJ68" i="15"/>
  <c r="BI37" i="15"/>
  <c r="BI183" i="15"/>
  <c r="BI52" i="15" s="1"/>
  <c r="BJ65" i="10"/>
  <c r="BI34" i="10"/>
  <c r="BI180" i="10"/>
  <c r="BI49" i="10" s="1"/>
  <c r="BJ65" i="11"/>
  <c r="BI34" i="11"/>
  <c r="BI180" i="11"/>
  <c r="BI49" i="11" s="1"/>
  <c r="BJ76" i="19"/>
  <c r="BI140" i="19"/>
  <c r="BI45" i="19" s="1"/>
  <c r="BI191" i="19"/>
  <c r="BI60" i="19" s="1"/>
  <c r="BJ74" i="17"/>
  <c r="BI43" i="17"/>
  <c r="BI189" i="17"/>
  <c r="BI58" i="17" s="1"/>
  <c r="BJ63" i="17"/>
  <c r="BI127" i="17"/>
  <c r="BI32" i="17" s="1"/>
  <c r="BI178" i="17"/>
  <c r="BI47" i="17" s="1"/>
  <c r="BJ66" i="2"/>
  <c r="BI35" i="2"/>
  <c r="BI181" i="2"/>
  <c r="BI50" i="2" s="1"/>
  <c r="BJ74" i="19"/>
  <c r="BI138" i="19"/>
  <c r="BI43" i="19" s="1"/>
  <c r="BI189" i="19"/>
  <c r="BI58" i="19" s="1"/>
  <c r="BJ71" i="2"/>
  <c r="BJ135" i="2" s="1"/>
  <c r="BI40" i="2"/>
  <c r="BI186" i="2"/>
  <c r="BI55" i="2" s="1"/>
  <c r="BJ74" i="10"/>
  <c r="BI43" i="10"/>
  <c r="BI189" i="10"/>
  <c r="BI58" i="10" s="1"/>
  <c r="BJ67" i="9"/>
  <c r="BI131" i="9"/>
  <c r="BI36" i="9" s="1"/>
  <c r="BI182" i="9"/>
  <c r="BI51" i="9" s="1"/>
  <c r="BJ75" i="19"/>
  <c r="BI139" i="19"/>
  <c r="BI44" i="19" s="1"/>
  <c r="BI190" i="19"/>
  <c r="BI59" i="19" s="1"/>
  <c r="BJ65" i="7"/>
  <c r="BI34" i="7"/>
  <c r="BI180" i="7"/>
  <c r="BI49" i="7" s="1"/>
  <c r="BJ70" i="20"/>
  <c r="BI39" i="20"/>
  <c r="BI185" i="20"/>
  <c r="BI54" i="20" s="1"/>
  <c r="BJ76" i="12"/>
  <c r="BI191" i="12"/>
  <c r="BI60" i="12" s="1"/>
  <c r="BJ72" i="18"/>
  <c r="BI41" i="18"/>
  <c r="BI187" i="18"/>
  <c r="BI56" i="18" s="1"/>
  <c r="BJ74" i="7"/>
  <c r="BI43" i="7"/>
  <c r="BI189" i="7"/>
  <c r="BI58" i="7" s="1"/>
  <c r="BJ70" i="7"/>
  <c r="BI39" i="7"/>
  <c r="BI185" i="7"/>
  <c r="BI54" i="7" s="1"/>
  <c r="BJ73" i="19"/>
  <c r="BI137" i="19"/>
  <c r="BI42" i="19" s="1"/>
  <c r="BI188" i="19"/>
  <c r="BI57" i="19" s="1"/>
  <c r="BJ65" i="17"/>
  <c r="BI129" i="17"/>
  <c r="BI34" i="17" s="1"/>
  <c r="BI180" i="17"/>
  <c r="BI49" i="17" s="1"/>
  <c r="BJ63" i="18"/>
  <c r="BI32" i="18"/>
  <c r="BI178" i="18"/>
  <c r="BI47" i="18" s="1"/>
  <c r="BJ181" i="5"/>
  <c r="BJ50" i="5" s="1"/>
  <c r="BJ130" i="5"/>
  <c r="BJ69" i="9"/>
  <c r="BI133" i="9"/>
  <c r="BI38" i="9" s="1"/>
  <c r="BI184" i="9"/>
  <c r="BI53" i="9" s="1"/>
  <c r="BJ69" i="17"/>
  <c r="BI133" i="17"/>
  <c r="BI38" i="17" s="1"/>
  <c r="BI184" i="17"/>
  <c r="BI53" i="17" s="1"/>
  <c r="BJ66" i="11"/>
  <c r="BI35" i="11"/>
  <c r="BI181" i="11"/>
  <c r="BI50" i="11" s="1"/>
  <c r="BJ63" i="21"/>
  <c r="BI32" i="21"/>
  <c r="BI178" i="21"/>
  <c r="BI47" i="21" s="1"/>
  <c r="BJ66" i="17"/>
  <c r="BI130" i="17"/>
  <c r="BI35" i="17" s="1"/>
  <c r="BI181" i="17"/>
  <c r="BI50" i="17" s="1"/>
  <c r="BJ73" i="4"/>
  <c r="BI42" i="4"/>
  <c r="BI188" i="4"/>
  <c r="BI57" i="4" s="1"/>
  <c r="BJ69" i="11"/>
  <c r="BJ133" i="11" s="1"/>
  <c r="BI38" i="11"/>
  <c r="BI184" i="11"/>
  <c r="BI53" i="11" s="1"/>
  <c r="BJ73" i="20"/>
  <c r="BI42" i="20"/>
  <c r="BI188" i="20"/>
  <c r="BI57" i="20" s="1"/>
  <c r="BJ69" i="20"/>
  <c r="BI38" i="20"/>
  <c r="BI184" i="20"/>
  <c r="BI53" i="20" s="1"/>
  <c r="BJ64" i="2"/>
  <c r="BI33" i="2"/>
  <c r="BI179" i="2"/>
  <c r="BI48" i="2" s="1"/>
  <c r="BJ73" i="15"/>
  <c r="BI42" i="15"/>
  <c r="BI188" i="15"/>
  <c r="BI57" i="15" s="1"/>
  <c r="BJ67" i="17"/>
  <c r="BI131" i="17"/>
  <c r="BI36" i="17" s="1"/>
  <c r="BI182" i="17"/>
  <c r="BI51" i="17" s="1"/>
  <c r="BJ73" i="12"/>
  <c r="BI42" i="12"/>
  <c r="BI188" i="12"/>
  <c r="BI57" i="12" s="1"/>
  <c r="BJ69" i="19"/>
  <c r="BI133" i="19"/>
  <c r="BI38" i="19" s="1"/>
  <c r="BI184" i="19"/>
  <c r="BI53" i="19" s="1"/>
  <c r="BJ75" i="17"/>
  <c r="BJ139" i="17" s="1"/>
  <c r="BI44" i="17"/>
  <c r="BI190" i="17"/>
  <c r="BI59" i="17" s="1"/>
  <c r="BJ70" i="17"/>
  <c r="BI39" i="17"/>
  <c r="BI185" i="17"/>
  <c r="BI54" i="17" s="1"/>
  <c r="BJ71" i="23"/>
  <c r="BI40" i="23"/>
  <c r="BI186" i="23"/>
  <c r="BI55" i="23" s="1"/>
  <c r="BJ65" i="19"/>
  <c r="BI129" i="19"/>
  <c r="BI34" i="19" s="1"/>
  <c r="BI180" i="19"/>
  <c r="BI49" i="19" s="1"/>
  <c r="BJ64" i="23"/>
  <c r="BI33" i="23"/>
  <c r="BI179" i="23"/>
  <c r="BI48" i="23" s="1"/>
  <c r="BJ70" i="23"/>
  <c r="BI39" i="23"/>
  <c r="BI185" i="23"/>
  <c r="BI54" i="23" s="1"/>
  <c r="BJ66" i="19"/>
  <c r="BI130" i="19"/>
  <c r="BI35" i="19" s="1"/>
  <c r="BI181" i="19"/>
  <c r="BI50" i="19" s="1"/>
  <c r="BJ70" i="14"/>
  <c r="BI39" i="14"/>
  <c r="BI185" i="14"/>
  <c r="BI54" i="14" s="1"/>
  <c r="BJ74" i="18"/>
  <c r="BI43" i="18"/>
  <c r="BI189" i="18"/>
  <c r="BI58" i="18" s="1"/>
  <c r="BJ70" i="21"/>
  <c r="BI39" i="21"/>
  <c r="BI185" i="21"/>
  <c r="BI54" i="21" s="1"/>
  <c r="BI182" i="2"/>
  <c r="BI51" i="2" s="1"/>
  <c r="BJ76" i="10"/>
  <c r="BI45" i="10"/>
  <c r="BI191" i="10"/>
  <c r="BI60" i="10" s="1"/>
  <c r="BJ68" i="4"/>
  <c r="BI37" i="4"/>
  <c r="BJ64" i="4"/>
  <c r="BI33" i="4"/>
  <c r="BJ68" i="11"/>
  <c r="BI37" i="11"/>
  <c r="BI183" i="11"/>
  <c r="BI52" i="11" s="1"/>
  <c r="BJ130" i="13"/>
  <c r="BI138" i="5"/>
  <c r="BI43" i="5" s="1"/>
  <c r="BI189" i="5"/>
  <c r="BJ76" i="14"/>
  <c r="BI45" i="14"/>
  <c r="BI191" i="14"/>
  <c r="BI60" i="14" s="1"/>
  <c r="BJ68" i="17"/>
  <c r="BI132" i="17"/>
  <c r="BI37" i="17" s="1"/>
  <c r="BI183" i="17"/>
  <c r="BI52" i="17" s="1"/>
  <c r="AC71" i="16"/>
  <c r="AB186" i="16"/>
  <c r="AB55" i="16" s="1"/>
  <c r="AB135" i="16"/>
  <c r="AB40" i="16" s="1"/>
  <c r="BJ68" i="19"/>
  <c r="BI132" i="19"/>
  <c r="BI37" i="19" s="1"/>
  <c r="BI183" i="19"/>
  <c r="BI52" i="19" s="1"/>
  <c r="BJ67" i="11"/>
  <c r="BI36" i="11"/>
  <c r="BI182" i="11"/>
  <c r="BI51" i="11" s="1"/>
  <c r="BJ67" i="18"/>
  <c r="BI36" i="18"/>
  <c r="BI182" i="18"/>
  <c r="BI51" i="18" s="1"/>
  <c r="BJ132" i="5"/>
  <c r="BJ183" i="5"/>
  <c r="BH179" i="16"/>
  <c r="BH128" i="16"/>
  <c r="BJ51" i="13"/>
  <c r="BJ182" i="5"/>
  <c r="BJ131" i="5"/>
  <c r="BJ64" i="12"/>
  <c r="BI33" i="12"/>
  <c r="BI179" i="12"/>
  <c r="BI48" i="12" s="1"/>
  <c r="BJ67" i="10"/>
  <c r="BI36" i="10"/>
  <c r="BI182" i="10"/>
  <c r="BI51" i="10" s="1"/>
  <c r="BJ67" i="19"/>
  <c r="BI131" i="19"/>
  <c r="BI36" i="19" s="1"/>
  <c r="BI182" i="19"/>
  <c r="BI51" i="19" s="1"/>
  <c r="BJ75" i="4"/>
  <c r="BI44" i="4"/>
  <c r="BI190" i="4"/>
  <c r="BI59" i="4" s="1"/>
  <c r="BJ64" i="15"/>
  <c r="BI33" i="15"/>
  <c r="BI179" i="15"/>
  <c r="BI48" i="15" s="1"/>
  <c r="BJ68" i="7"/>
  <c r="BI37" i="7"/>
  <c r="BI183" i="7"/>
  <c r="BI52" i="7" s="1"/>
  <c r="BJ69" i="7"/>
  <c r="BI38" i="7"/>
  <c r="BI184" i="7"/>
  <c r="BI53" i="7" s="1"/>
  <c r="BJ75" i="11"/>
  <c r="BI44" i="11"/>
  <c r="BI190" i="11"/>
  <c r="BI59" i="11" s="1"/>
  <c r="BJ76" i="17"/>
  <c r="BI45" i="17"/>
  <c r="BI191" i="17"/>
  <c r="BI60" i="17" s="1"/>
  <c r="BJ64" i="7"/>
  <c r="BI33" i="7"/>
  <c r="BI179" i="7"/>
  <c r="BI48" i="7" s="1"/>
  <c r="BJ75" i="23"/>
  <c r="BI44" i="23"/>
  <c r="BI190" i="23"/>
  <c r="BI59" i="23" s="1"/>
  <c r="BJ73" i="14"/>
  <c r="BI42" i="14"/>
  <c r="BI188" i="14"/>
  <c r="BI57" i="14" s="1"/>
  <c r="BJ66" i="21"/>
  <c r="BI35" i="21"/>
  <c r="BI181" i="21"/>
  <c r="BI50" i="21" s="1"/>
  <c r="BJ75" i="12"/>
  <c r="BI44" i="12"/>
  <c r="BI190" i="12"/>
  <c r="BI59" i="12" s="1"/>
  <c r="BJ76" i="18"/>
  <c r="BI45" i="18"/>
  <c r="BI191" i="18"/>
  <c r="BI60" i="18" s="1"/>
  <c r="BJ74" i="9"/>
  <c r="BI138" i="9"/>
  <c r="BI43" i="9" s="1"/>
  <c r="BI189" i="9"/>
  <c r="BI58" i="9" s="1"/>
  <c r="BJ64" i="8"/>
  <c r="BJ63" i="7"/>
  <c r="BI32" i="7"/>
  <c r="BI178" i="7"/>
  <c r="BI47" i="7" s="1"/>
  <c r="BJ72" i="20"/>
  <c r="BI41" i="20"/>
  <c r="BI187" i="20"/>
  <c r="BI56" i="20" s="1"/>
  <c r="BJ75" i="7"/>
  <c r="BI44" i="7"/>
  <c r="BI190" i="7"/>
  <c r="BI59" i="7" s="1"/>
  <c r="BJ71" i="12"/>
  <c r="BI40" i="12"/>
  <c r="BI186" i="12"/>
  <c r="BI55" i="12" s="1"/>
  <c r="BJ74" i="23"/>
  <c r="BI43" i="23"/>
  <c r="BI189" i="23"/>
  <c r="BI58" i="23" s="1"/>
  <c r="BJ72" i="15"/>
  <c r="BI41" i="15"/>
  <c r="BI187" i="15"/>
  <c r="BI56" i="15" s="1"/>
  <c r="BJ71" i="14"/>
  <c r="BI40" i="14"/>
  <c r="BI186" i="14"/>
  <c r="BI55" i="14" s="1"/>
  <c r="BI45" i="4"/>
  <c r="BI191" i="4"/>
  <c r="BI60" i="4" s="1"/>
  <c r="BJ63" i="19"/>
  <c r="BI127" i="19"/>
  <c r="BI32" i="19" s="1"/>
  <c r="BI178" i="19"/>
  <c r="BI47" i="19" s="1"/>
  <c r="BJ72" i="9"/>
  <c r="BI136" i="9"/>
  <c r="BI41" i="9" s="1"/>
  <c r="BI187" i="9"/>
  <c r="BI56" i="9" s="1"/>
  <c r="BH183" i="16"/>
  <c r="BH132" i="16"/>
  <c r="BJ180" i="5"/>
  <c r="BJ129" i="5"/>
  <c r="BJ34" i="5" s="1"/>
  <c r="BJ66" i="12"/>
  <c r="BI35" i="12"/>
  <c r="BI181" i="12"/>
  <c r="BI50" i="12" s="1"/>
  <c r="BJ70" i="12"/>
  <c r="BI39" i="12"/>
  <c r="BI185" i="12"/>
  <c r="BI54" i="12" s="1"/>
  <c r="BJ71" i="10"/>
  <c r="BI40" i="10"/>
  <c r="BI186" i="10"/>
  <c r="BI55" i="10" s="1"/>
  <c r="BJ69" i="18"/>
  <c r="BI38" i="18"/>
  <c r="BI184" i="18"/>
  <c r="BI53" i="18" s="1"/>
  <c r="BJ71" i="4"/>
  <c r="BI40" i="4"/>
  <c r="BI186" i="4"/>
  <c r="BI55" i="4" s="1"/>
  <c r="BJ66" i="14"/>
  <c r="BI35" i="14"/>
  <c r="BI181" i="14"/>
  <c r="BI50" i="14" s="1"/>
  <c r="BJ73" i="2"/>
  <c r="BJ137" i="2" s="1"/>
  <c r="BI42" i="2"/>
  <c r="BI188" i="2"/>
  <c r="BI57" i="2" s="1"/>
  <c r="BJ73" i="11"/>
  <c r="BI42" i="11"/>
  <c r="BI188" i="11"/>
  <c r="BI57" i="11" s="1"/>
  <c r="BJ140" i="23"/>
  <c r="BI45" i="23"/>
  <c r="BI191" i="23"/>
  <c r="BI60" i="23" s="1"/>
  <c r="BJ68" i="8"/>
  <c r="BJ73" i="8"/>
  <c r="BI42" i="8"/>
  <c r="BI57" i="8"/>
  <c r="BJ64" i="17"/>
  <c r="BI128" i="17"/>
  <c r="BI33" i="17" s="1"/>
  <c r="BI179" i="17"/>
  <c r="BI48" i="17" s="1"/>
  <c r="BJ75" i="20"/>
  <c r="BI44" i="20"/>
  <c r="BI190" i="20"/>
  <c r="BI59" i="20" s="1"/>
  <c r="BJ68" i="23"/>
  <c r="BI37" i="23"/>
  <c r="BI183" i="23"/>
  <c r="BI52" i="23" s="1"/>
  <c r="BJ74" i="4"/>
  <c r="BI43" i="4"/>
  <c r="BI189" i="4"/>
  <c r="BI58" i="4" s="1"/>
  <c r="BJ72" i="8"/>
  <c r="BI41" i="8"/>
  <c r="BI56" i="8"/>
  <c r="BJ75" i="14"/>
  <c r="BI44" i="14"/>
  <c r="BI190" i="14"/>
  <c r="BI59" i="14" s="1"/>
  <c r="BJ64" i="20"/>
  <c r="BI33" i="20"/>
  <c r="BI179" i="20"/>
  <c r="BI48" i="20" s="1"/>
  <c r="BJ63" i="2"/>
  <c r="BI32" i="2"/>
  <c r="BI178" i="2"/>
  <c r="BI47" i="2" s="1"/>
  <c r="BJ73" i="18"/>
  <c r="BI42" i="18"/>
  <c r="BI188" i="18"/>
  <c r="BI57" i="18" s="1"/>
  <c r="BJ64" i="9"/>
  <c r="BI128" i="9"/>
  <c r="BI33" i="9" s="1"/>
  <c r="BI179" i="9"/>
  <c r="BI48" i="9" s="1"/>
  <c r="BJ68" i="18"/>
  <c r="BI37" i="18"/>
  <c r="BI183" i="18"/>
  <c r="BI52" i="18" s="1"/>
  <c r="BJ71" i="8"/>
  <c r="BI40" i="8"/>
  <c r="BJ71" i="19"/>
  <c r="BI135" i="19"/>
  <c r="BI40" i="19" s="1"/>
  <c r="BI186" i="19"/>
  <c r="BI55" i="19" s="1"/>
  <c r="BJ65" i="20"/>
  <c r="BI34" i="20"/>
  <c r="BI180" i="20"/>
  <c r="BI49" i="20" s="1"/>
  <c r="BJ74" i="15"/>
  <c r="BI43" i="15"/>
  <c r="BI189" i="15"/>
  <c r="BI58" i="15" s="1"/>
  <c r="BJ76" i="21"/>
  <c r="BI45" i="21"/>
  <c r="BI191" i="21"/>
  <c r="BI60" i="21" s="1"/>
  <c r="BJ73" i="21"/>
  <c r="BI42" i="21"/>
  <c r="BI188" i="21"/>
  <c r="BI57" i="21" s="1"/>
  <c r="BJ64" i="10"/>
  <c r="BI33" i="10"/>
  <c r="BI179" i="10"/>
  <c r="BI48" i="10" s="1"/>
  <c r="BJ65" i="21"/>
  <c r="BI34" i="21"/>
  <c r="BI180" i="21"/>
  <c r="BI49" i="21" s="1"/>
  <c r="BJ67" i="8"/>
  <c r="BJ65" i="15"/>
  <c r="BI34" i="15"/>
  <c r="BI180" i="15"/>
  <c r="BI49" i="15" s="1"/>
  <c r="BJ49" i="13"/>
  <c r="BJ129" i="13"/>
  <c r="BI187" i="5"/>
  <c r="BI136" i="5"/>
  <c r="BJ128" i="13"/>
  <c r="BJ37" i="13"/>
  <c r="BJ52" i="13"/>
  <c r="BJ133" i="5"/>
  <c r="BJ184" i="5"/>
  <c r="BI44" i="13"/>
  <c r="BH133" i="16"/>
  <c r="BH184" i="16"/>
  <c r="BJ70" i="11"/>
  <c r="BI39" i="11"/>
  <c r="BI185" i="11"/>
  <c r="BI54" i="11" s="1"/>
  <c r="BJ71" i="15"/>
  <c r="BI40" i="15"/>
  <c r="BI186" i="15"/>
  <c r="BI55" i="15" s="1"/>
  <c r="BJ72" i="14"/>
  <c r="BI41" i="14"/>
  <c r="BI187" i="14"/>
  <c r="BI56" i="14" s="1"/>
  <c r="BJ65" i="14"/>
  <c r="BI34" i="14"/>
  <c r="BI180" i="14"/>
  <c r="BI49" i="14" s="1"/>
  <c r="BJ67" i="12"/>
  <c r="BI36" i="12"/>
  <c r="BI182" i="12"/>
  <c r="BI51" i="12" s="1"/>
  <c r="BJ70" i="18"/>
  <c r="BI39" i="18"/>
  <c r="BI185" i="18"/>
  <c r="BI54" i="18" s="1"/>
  <c r="AB76" i="7"/>
  <c r="AA45" i="7"/>
  <c r="AA191" i="7"/>
  <c r="AA60" i="7" s="1"/>
  <c r="BJ76" i="11"/>
  <c r="BI45" i="11"/>
  <c r="BI191" i="11"/>
  <c r="BI60" i="11" s="1"/>
  <c r="BJ66" i="15"/>
  <c r="BI35" i="15"/>
  <c r="BI181" i="15"/>
  <c r="BI50" i="15" s="1"/>
  <c r="BJ68" i="10"/>
  <c r="BI37" i="10"/>
  <c r="BI183" i="10"/>
  <c r="BI52" i="10" s="1"/>
  <c r="BJ76" i="2"/>
  <c r="BJ140" i="2" s="1"/>
  <c r="BI45" i="2"/>
  <c r="BI191" i="2"/>
  <c r="BI60" i="2" s="1"/>
  <c r="BJ65" i="12"/>
  <c r="BI34" i="12"/>
  <c r="BI180" i="12"/>
  <c r="BI49" i="12" s="1"/>
  <c r="BJ75" i="18"/>
  <c r="BI44" i="18"/>
  <c r="BI190" i="18"/>
  <c r="BI59" i="18" s="1"/>
  <c r="BJ75" i="10"/>
  <c r="BI44" i="10"/>
  <c r="BI190" i="10"/>
  <c r="BI59" i="10" s="1"/>
  <c r="BJ66" i="9"/>
  <c r="BI130" i="9"/>
  <c r="BI35" i="9" s="1"/>
  <c r="BI181" i="9"/>
  <c r="BI50" i="9" s="1"/>
  <c r="BJ63" i="20"/>
  <c r="BI32" i="20"/>
  <c r="BI178" i="20"/>
  <c r="BI47" i="20" s="1"/>
  <c r="BJ64" i="19"/>
  <c r="BI128" i="19"/>
  <c r="BI33" i="19" s="1"/>
  <c r="BI179" i="19"/>
  <c r="BI48" i="19" s="1"/>
  <c r="BJ72" i="21"/>
  <c r="BJ136" i="21" s="1"/>
  <c r="BI41" i="21"/>
  <c r="BI187" i="21"/>
  <c r="BI56" i="21" s="1"/>
  <c r="BJ68" i="21"/>
  <c r="BI37" i="21"/>
  <c r="BI183" i="21"/>
  <c r="BI52" i="21" s="1"/>
  <c r="BJ76" i="8"/>
  <c r="BI45" i="8"/>
  <c r="BI60" i="8"/>
  <c r="BJ63" i="11"/>
  <c r="BI32" i="11"/>
  <c r="BI178" i="11"/>
  <c r="BI47" i="11" s="1"/>
  <c r="BJ73" i="17"/>
  <c r="BI42" i="17"/>
  <c r="BI188" i="17"/>
  <c r="BI57" i="17" s="1"/>
  <c r="BJ68" i="12"/>
  <c r="BI37" i="12"/>
  <c r="BI183" i="12"/>
  <c r="BI52" i="12" s="1"/>
  <c r="BJ63" i="23"/>
  <c r="BI32" i="23"/>
  <c r="BI178" i="23"/>
  <c r="BI47" i="23" s="1"/>
  <c r="BJ72" i="7"/>
  <c r="BI41" i="7"/>
  <c r="BI187" i="7"/>
  <c r="BI56" i="7" s="1"/>
  <c r="BJ76" i="9"/>
  <c r="BI140" i="9"/>
  <c r="BI45" i="9" s="1"/>
  <c r="BI191" i="9"/>
  <c r="BI60" i="9" s="1"/>
  <c r="BJ65" i="9"/>
  <c r="BI129" i="9"/>
  <c r="BI34" i="9" s="1"/>
  <c r="BI180" i="9"/>
  <c r="BI49" i="9" s="1"/>
  <c r="BJ64" i="14"/>
  <c r="BI33" i="14"/>
  <c r="BI179" i="14"/>
  <c r="BI48" i="14" s="1"/>
  <c r="BJ64" i="11"/>
  <c r="BI33" i="11"/>
  <c r="BI179" i="11"/>
  <c r="BI48" i="11" s="1"/>
  <c r="BJ67" i="15"/>
  <c r="BI36" i="15"/>
  <c r="BI182" i="15"/>
  <c r="BI51" i="15" s="1"/>
  <c r="BJ71" i="9"/>
  <c r="BI135" i="9"/>
  <c r="BI40" i="9" s="1"/>
  <c r="BI186" i="9"/>
  <c r="BI55" i="9" s="1"/>
  <c r="BJ63" i="14"/>
  <c r="BI32" i="14"/>
  <c r="BI178" i="14"/>
  <c r="BI47" i="14" s="1"/>
  <c r="BJ63" i="15"/>
  <c r="BI32" i="15"/>
  <c r="BI178" i="15"/>
  <c r="BI47" i="15" s="1"/>
  <c r="BJ71" i="11"/>
  <c r="BI40" i="11"/>
  <c r="BI186" i="11"/>
  <c r="BI55" i="11" s="1"/>
  <c r="BJ53" i="13"/>
  <c r="BI45" i="13"/>
  <c r="BJ65" i="4"/>
  <c r="BI34" i="4"/>
  <c r="BJ68" i="2"/>
  <c r="BI37" i="2"/>
  <c r="BI183" i="2"/>
  <c r="BI52" i="2" s="1"/>
  <c r="BI32" i="4"/>
  <c r="BJ73" i="9"/>
  <c r="BI137" i="9"/>
  <c r="BI42" i="9" s="1"/>
  <c r="BI188" i="9"/>
  <c r="BI57" i="9" s="1"/>
  <c r="BJ72" i="2"/>
  <c r="BJ136" i="2" s="1"/>
  <c r="BI41" i="2"/>
  <c r="BI187" i="2"/>
  <c r="BI56" i="2" s="1"/>
  <c r="BJ66" i="23"/>
  <c r="BI35" i="23"/>
  <c r="BI181" i="23"/>
  <c r="BI50" i="23" s="1"/>
  <c r="BJ71" i="20"/>
  <c r="BI40" i="20"/>
  <c r="BI186" i="20"/>
  <c r="BI55" i="20" s="1"/>
  <c r="BJ68" i="9"/>
  <c r="BI132" i="9"/>
  <c r="BI37" i="9" s="1"/>
  <c r="BI183" i="9"/>
  <c r="BI52" i="9" s="1"/>
  <c r="BJ68" i="14"/>
  <c r="BI37" i="14"/>
  <c r="BI183" i="14"/>
  <c r="BI52" i="14" s="1"/>
  <c r="BJ64" i="18"/>
  <c r="BI33" i="18"/>
  <c r="BI179" i="18"/>
  <c r="BI48" i="18" s="1"/>
  <c r="BJ75" i="15"/>
  <c r="BI44" i="15"/>
  <c r="BI190" i="15"/>
  <c r="BI59" i="15" s="1"/>
  <c r="BJ63" i="8"/>
  <c r="BJ66" i="8"/>
  <c r="BJ75" i="21"/>
  <c r="BJ139" i="21" s="1"/>
  <c r="BI44" i="21"/>
  <c r="BI190" i="21"/>
  <c r="BI59" i="21" s="1"/>
  <c r="BJ69" i="4"/>
  <c r="BJ133" i="4" s="1"/>
  <c r="BI38" i="4"/>
  <c r="BJ67" i="21"/>
  <c r="BI36" i="21"/>
  <c r="BI182" i="21"/>
  <c r="BI51" i="21" s="1"/>
  <c r="BJ73" i="23"/>
  <c r="BI42" i="23"/>
  <c r="BI188" i="23"/>
  <c r="BI57" i="23" s="1"/>
  <c r="BJ73" i="10"/>
  <c r="BI42" i="10"/>
  <c r="BI188" i="10"/>
  <c r="BI57" i="10" s="1"/>
  <c r="BJ71" i="18"/>
  <c r="BI40" i="18"/>
  <c r="BI186" i="18"/>
  <c r="BI55" i="18" s="1"/>
  <c r="BJ67" i="23"/>
  <c r="BI36" i="23"/>
  <c r="BI182" i="23"/>
  <c r="BI51" i="23" s="1"/>
  <c r="BJ71" i="7"/>
  <c r="BI40" i="7"/>
  <c r="BI186" i="7"/>
  <c r="BI55" i="7" s="1"/>
  <c r="BJ75" i="8"/>
  <c r="BI44" i="8"/>
  <c r="BI59" i="8"/>
  <c r="BJ71" i="21"/>
  <c r="BJ135" i="21" s="1"/>
  <c r="BI40" i="21"/>
  <c r="BI186" i="21"/>
  <c r="BI55" i="21" s="1"/>
  <c r="BJ65" i="18"/>
  <c r="BI34" i="18"/>
  <c r="BI180" i="18"/>
  <c r="BI49" i="18" s="1"/>
  <c r="BJ69" i="10"/>
  <c r="BI38" i="10"/>
  <c r="BI184" i="10"/>
  <c r="BI53" i="10" s="1"/>
  <c r="BJ74" i="12"/>
  <c r="BI43" i="12"/>
  <c r="BI189" i="12"/>
  <c r="BI58" i="12" s="1"/>
  <c r="BJ71" i="17"/>
  <c r="BJ135" i="17" s="1"/>
  <c r="BI40" i="17"/>
  <c r="BI186" i="17"/>
  <c r="BI55" i="17" s="1"/>
  <c r="BJ64" i="21"/>
  <c r="BI33" i="21"/>
  <c r="BI179" i="21"/>
  <c r="BI48" i="21" s="1"/>
  <c r="BJ72" i="4"/>
  <c r="BI41" i="4"/>
  <c r="BI187" i="4"/>
  <c r="BI56" i="4" s="1"/>
  <c r="BJ65" i="8"/>
  <c r="BJ73" i="7"/>
  <c r="BI42" i="7"/>
  <c r="BI188" i="7"/>
  <c r="BI57" i="7" s="1"/>
  <c r="BJ74" i="2"/>
  <c r="BJ138" i="2" s="1"/>
  <c r="BI43" i="2"/>
  <c r="BI189" i="2"/>
  <c r="BI58" i="2" s="1"/>
  <c r="BJ70" i="15"/>
  <c r="BI39" i="15"/>
  <c r="BI185" i="15"/>
  <c r="BI54" i="15" s="1"/>
  <c r="BH140" i="16"/>
  <c r="BH191" i="16"/>
  <c r="BJ128" i="5"/>
  <c r="BJ179" i="5"/>
  <c r="BI56" i="13"/>
  <c r="BI41" i="13"/>
  <c r="BH181" i="16"/>
  <c r="BH130" i="16"/>
  <c r="BJ72" i="23"/>
  <c r="BI41" i="23"/>
  <c r="BI187" i="23"/>
  <c r="BI56" i="23" s="1"/>
  <c r="BJ74" i="8"/>
  <c r="BI43" i="8"/>
  <c r="BI58" i="8"/>
  <c r="BJ66" i="4"/>
  <c r="BI35" i="4"/>
  <c r="BJ69" i="12"/>
  <c r="BI38" i="12"/>
  <c r="BI184" i="12"/>
  <c r="BI53" i="12" s="1"/>
  <c r="BJ69" i="8"/>
  <c r="BJ63" i="9"/>
  <c r="BI127" i="9"/>
  <c r="BI32" i="9" s="1"/>
  <c r="BI178" i="9"/>
  <c r="BI47" i="9" s="1"/>
  <c r="BJ70" i="8"/>
  <c r="BI39" i="8"/>
  <c r="BI54" i="8"/>
  <c r="BJ67" i="4"/>
  <c r="BI36" i="4"/>
  <c r="BJ63" i="12"/>
  <c r="BI32" i="12"/>
  <c r="BI178" i="12"/>
  <c r="BI47" i="12" s="1"/>
  <c r="BJ63" i="10"/>
  <c r="BI32" i="10"/>
  <c r="BI178" i="10"/>
  <c r="BI47" i="10" s="1"/>
  <c r="BJ70" i="19"/>
  <c r="BI134" i="19"/>
  <c r="BI39" i="19" s="1"/>
  <c r="BI185" i="19"/>
  <c r="BI54" i="19" s="1"/>
  <c r="BJ67" i="7"/>
  <c r="BI36" i="7"/>
  <c r="BI182" i="7"/>
  <c r="BI51" i="7" s="1"/>
  <c r="BJ72" i="19"/>
  <c r="BI136" i="19"/>
  <c r="BI41" i="19" s="1"/>
  <c r="BI187" i="19"/>
  <c r="BI56" i="19" s="1"/>
  <c r="BJ72" i="11"/>
  <c r="BI41" i="11"/>
  <c r="BI187" i="11"/>
  <c r="BI56" i="11" s="1"/>
  <c r="BJ66" i="20"/>
  <c r="BI35" i="20"/>
  <c r="BI181" i="20"/>
  <c r="BI50" i="20" s="1"/>
  <c r="BJ69" i="23"/>
  <c r="BI38" i="23"/>
  <c r="BI184" i="23"/>
  <c r="BI53" i="23" s="1"/>
  <c r="BJ72" i="17"/>
  <c r="BI41" i="17"/>
  <c r="BI187" i="17"/>
  <c r="BI56" i="17" s="1"/>
  <c r="BJ72" i="12"/>
  <c r="BI41" i="12"/>
  <c r="BI187" i="12"/>
  <c r="BI56" i="12" s="1"/>
  <c r="BJ70" i="10"/>
  <c r="BI39" i="10"/>
  <c r="BI185" i="10"/>
  <c r="BI54" i="10" s="1"/>
  <c r="BJ68" i="20"/>
  <c r="BI37" i="20"/>
  <c r="BI183" i="20"/>
  <c r="BI52" i="20" s="1"/>
  <c r="BJ75" i="2"/>
  <c r="BJ139" i="2" s="1"/>
  <c r="BI44" i="2"/>
  <c r="BI190" i="2"/>
  <c r="BI59" i="2" s="1"/>
  <c r="BJ72" i="10"/>
  <c r="BI41" i="10"/>
  <c r="BI187" i="10"/>
  <c r="BI56" i="10" s="1"/>
  <c r="BJ65" i="23"/>
  <c r="BI34" i="23"/>
  <c r="BI180" i="23"/>
  <c r="BI49" i="23" s="1"/>
  <c r="BJ67" i="20"/>
  <c r="BI36" i="20"/>
  <c r="BI182" i="20"/>
  <c r="BI51" i="20" s="1"/>
  <c r="BJ66" i="7"/>
  <c r="BI35" i="7"/>
  <c r="BI181" i="7"/>
  <c r="BI50" i="7" s="1"/>
  <c r="BJ69" i="15"/>
  <c r="BI38" i="15"/>
  <c r="BI184" i="15"/>
  <c r="BI53" i="15" s="1"/>
  <c r="BJ74" i="14"/>
  <c r="BI43" i="14"/>
  <c r="BI189" i="14"/>
  <c r="BI58" i="14" s="1"/>
  <c r="BJ74" i="20"/>
  <c r="BI43" i="20"/>
  <c r="BI189" i="20"/>
  <c r="BI58" i="20" s="1"/>
  <c r="BJ76" i="20"/>
  <c r="BI45" i="20"/>
  <c r="BI191" i="20"/>
  <c r="BI60" i="20" s="1"/>
  <c r="BJ74" i="11"/>
  <c r="BI43" i="11"/>
  <c r="BI189" i="11"/>
  <c r="BI58" i="11" s="1"/>
  <c r="AT47" i="13"/>
  <c r="AQ170" i="5"/>
  <c r="AP185" i="5"/>
  <c r="AP54" i="5" s="1"/>
  <c r="AQ134" i="5"/>
  <c r="AR119" i="5"/>
  <c r="AV181" i="6"/>
  <c r="AV50" i="6" s="1"/>
  <c r="AW166" i="6"/>
  <c r="AV167" i="6"/>
  <c r="AU182" i="6"/>
  <c r="AU51" i="6" s="1"/>
  <c r="AW163" i="6"/>
  <c r="AV178" i="6"/>
  <c r="AV47" i="6" s="1"/>
  <c r="AO189" i="6"/>
  <c r="AO58" i="6" s="1"/>
  <c r="AO190" i="6"/>
  <c r="AO59" i="6" s="1"/>
  <c r="AO134" i="6"/>
  <c r="AO39" i="6" s="1"/>
  <c r="AO138" i="6"/>
  <c r="AO43" i="6" s="1"/>
  <c r="AO191" i="6"/>
  <c r="AO60" i="6" s="1"/>
  <c r="AO137" i="6"/>
  <c r="AO42" i="6" s="1"/>
  <c r="AO185" i="6"/>
  <c r="AO54" i="6" s="1"/>
  <c r="AO186" i="6"/>
  <c r="AO55" i="6" s="1"/>
  <c r="AO136" i="6"/>
  <c r="AO41" i="6" s="1"/>
  <c r="AO187" i="6"/>
  <c r="AO56" i="6" s="1"/>
  <c r="AO188" i="6"/>
  <c r="AO57" i="6" s="1"/>
  <c r="AO135" i="6"/>
  <c r="AO40" i="6" s="1"/>
  <c r="AO139" i="6"/>
  <c r="AO44" i="6" s="1"/>
  <c r="AO140" i="6"/>
  <c r="AO45" i="6" s="1"/>
  <c r="AP27" i="6"/>
  <c r="AX190" i="16"/>
  <c r="AX59" i="16" s="1"/>
  <c r="AX189" i="16"/>
  <c r="AX58" i="16" s="1"/>
  <c r="BB172" i="16"/>
  <c r="BA187" i="16"/>
  <c r="BA56" i="16" s="1"/>
  <c r="AS163" i="16"/>
  <c r="AR178" i="16"/>
  <c r="AR47" i="16" s="1"/>
  <c r="AT170" i="16"/>
  <c r="AS185" i="16"/>
  <c r="AS54" i="16" s="1"/>
  <c r="BA165" i="16"/>
  <c r="AZ180" i="16"/>
  <c r="AZ49" i="16" s="1"/>
  <c r="BE167" i="16"/>
  <c r="BD182" i="16"/>
  <c r="BD51" i="16" s="1"/>
  <c r="AZ173" i="16"/>
  <c r="AY188" i="16"/>
  <c r="AY57" i="16" s="1"/>
  <c r="AZ171" i="13"/>
  <c r="AY55" i="13"/>
  <c r="AZ173" i="13"/>
  <c r="AY57" i="13"/>
  <c r="AR188" i="5"/>
  <c r="AR57" i="5" s="1"/>
  <c r="AT175" i="5"/>
  <c r="AS190" i="5"/>
  <c r="AS59" i="5" s="1"/>
  <c r="AW171" i="5"/>
  <c r="AV186" i="5"/>
  <c r="AV55" i="5" s="1"/>
  <c r="AO39" i="5"/>
  <c r="BJ38" i="13"/>
  <c r="BJ36" i="13"/>
  <c r="BI43" i="13"/>
  <c r="BJ33" i="13"/>
  <c r="BJ35" i="13"/>
  <c r="BI59" i="13"/>
  <c r="BI42" i="13"/>
  <c r="BJ76" i="5"/>
  <c r="BI45" i="5"/>
  <c r="AW187" i="22"/>
  <c r="AW56" i="22" s="1"/>
  <c r="AW186" i="22"/>
  <c r="AW55" i="22" s="1"/>
  <c r="BJ134" i="22"/>
  <c r="BJ39" i="22" s="1"/>
  <c r="BJ185" i="22"/>
  <c r="BJ54" i="22" s="1"/>
  <c r="AH39" i="13"/>
  <c r="AI32" i="13"/>
  <c r="BI63" i="16"/>
  <c r="BI127" i="16" s="1"/>
  <c r="BH32" i="16"/>
  <c r="BI67" i="16"/>
  <c r="BI131" i="16" s="1"/>
  <c r="BH36" i="16"/>
  <c r="BJ67" i="22"/>
  <c r="BJ182" i="22" s="1"/>
  <c r="BI131" i="22"/>
  <c r="BI36" i="22" s="1"/>
  <c r="BI51" i="22"/>
  <c r="BJ68" i="22"/>
  <c r="BJ183" i="22" s="1"/>
  <c r="BI132" i="22"/>
  <c r="BI37" i="22" s="1"/>
  <c r="BI52" i="22"/>
  <c r="BI65" i="16"/>
  <c r="BI129" i="16" s="1"/>
  <c r="BH34" i="16"/>
  <c r="BJ66" i="22"/>
  <c r="BJ181" i="22" s="1"/>
  <c r="BI130" i="22"/>
  <c r="BI35" i="22" s="1"/>
  <c r="BI50" i="22"/>
  <c r="BJ69" i="22"/>
  <c r="BJ184" i="22" s="1"/>
  <c r="BI133" i="22"/>
  <c r="BI38" i="22" s="1"/>
  <c r="BI53" i="22"/>
  <c r="BI66" i="16"/>
  <c r="BH35" i="16"/>
  <c r="BH50" i="16"/>
  <c r="BI69" i="16"/>
  <c r="BH38" i="16"/>
  <c r="BH53" i="16"/>
  <c r="BJ71" i="22"/>
  <c r="BI135" i="22"/>
  <c r="BI40" i="22" s="1"/>
  <c r="BJ72" i="22"/>
  <c r="BI136" i="22"/>
  <c r="BI41" i="22" s="1"/>
  <c r="BJ75" i="22"/>
  <c r="BJ190" i="22" s="1"/>
  <c r="BI139" i="22"/>
  <c r="BI44" i="22" s="1"/>
  <c r="BI59" i="22"/>
  <c r="BJ63" i="22"/>
  <c r="BJ178" i="22" s="1"/>
  <c r="BI127" i="22"/>
  <c r="BI32" i="22" s="1"/>
  <c r="BI47" i="22"/>
  <c r="BI68" i="16"/>
  <c r="BH37" i="16"/>
  <c r="BH52" i="16"/>
  <c r="BJ64" i="22"/>
  <c r="BJ179" i="22" s="1"/>
  <c r="BI128" i="22"/>
  <c r="BI33" i="22" s="1"/>
  <c r="BI48" i="22"/>
  <c r="BI64" i="16"/>
  <c r="BH33" i="16"/>
  <c r="BH48" i="16"/>
  <c r="BJ74" i="22"/>
  <c r="BJ189" i="22" s="1"/>
  <c r="BI138" i="22"/>
  <c r="BI43" i="22" s="1"/>
  <c r="BI58" i="22"/>
  <c r="BJ76" i="22"/>
  <c r="BJ191" i="22" s="1"/>
  <c r="BI140" i="22"/>
  <c r="BI45" i="22" s="1"/>
  <c r="BI60" i="22"/>
  <c r="BJ65" i="22"/>
  <c r="BJ180" i="22" s="1"/>
  <c r="BI129" i="22"/>
  <c r="BI34" i="22" s="1"/>
  <c r="BI49" i="22"/>
  <c r="BJ73" i="22"/>
  <c r="BJ188" i="22" s="1"/>
  <c r="BI137" i="22"/>
  <c r="BI42" i="22" s="1"/>
  <c r="BI57" i="22"/>
  <c r="BJ75" i="13"/>
  <c r="BJ73" i="13"/>
  <c r="BI40" i="13"/>
  <c r="BJ71" i="13"/>
  <c r="BJ74" i="13"/>
  <c r="BJ72" i="13"/>
  <c r="BK64" i="5"/>
  <c r="BJ48" i="5"/>
  <c r="BJ33" i="5"/>
  <c r="BJ49" i="5"/>
  <c r="BK65" i="5"/>
  <c r="BI58" i="5"/>
  <c r="BJ74" i="5"/>
  <c r="BK67" i="5"/>
  <c r="BJ51" i="5"/>
  <c r="BJ36" i="5"/>
  <c r="BK70" i="5"/>
  <c r="BK63" i="5"/>
  <c r="BK66" i="5"/>
  <c r="BJ35" i="5"/>
  <c r="BJ75" i="5"/>
  <c r="BJ139" i="5" s="1"/>
  <c r="BI44" i="5"/>
  <c r="BJ71" i="5"/>
  <c r="BJ135" i="5" s="1"/>
  <c r="BI40" i="5"/>
  <c r="BK68" i="5"/>
  <c r="BJ52" i="5"/>
  <c r="BJ37" i="5"/>
  <c r="BJ72" i="5"/>
  <c r="BI56" i="5"/>
  <c r="BI41" i="5"/>
  <c r="BJ73" i="5"/>
  <c r="BJ137" i="5" s="1"/>
  <c r="BI42" i="5"/>
  <c r="BK69" i="5"/>
  <c r="BJ53" i="5"/>
  <c r="BJ38" i="5"/>
  <c r="BK66" i="13"/>
  <c r="BJ50" i="13"/>
  <c r="BK65" i="13"/>
  <c r="BJ34" i="13"/>
  <c r="BJ76" i="13"/>
  <c r="BI60" i="13"/>
  <c r="BK67" i="13"/>
  <c r="BK69" i="13"/>
  <c r="BK63" i="13"/>
  <c r="BK127" i="13" s="1"/>
  <c r="BK68" i="13"/>
  <c r="BK64" i="13"/>
  <c r="BJ48" i="13"/>
  <c r="BK70" i="13"/>
  <c r="BJ54" i="13"/>
  <c r="BI74" i="16"/>
  <c r="BI138" i="16" s="1"/>
  <c r="BH43" i="16"/>
  <c r="BI75" i="16"/>
  <c r="BI139" i="16" s="1"/>
  <c r="BH44" i="16"/>
  <c r="BI70" i="16"/>
  <c r="BI134" i="16" s="1"/>
  <c r="BH39" i="16"/>
  <c r="BI73" i="16"/>
  <c r="BI137" i="16" s="1"/>
  <c r="BH42" i="16"/>
  <c r="BI72" i="16"/>
  <c r="BI136" i="16" s="1"/>
  <c r="BH41" i="16"/>
  <c r="BI76" i="16"/>
  <c r="BH45" i="16"/>
  <c r="BH60" i="16"/>
  <c r="BK70" i="22"/>
  <c r="BK23" i="6"/>
  <c r="AS133" i="2" l="1"/>
  <c r="AS38" i="2" s="1"/>
  <c r="AT69" i="2"/>
  <c r="AS184" i="2"/>
  <c r="AS53" i="2" s="1"/>
  <c r="AH163" i="5"/>
  <c r="AG178" i="5"/>
  <c r="AG47" i="5" s="1"/>
  <c r="AI112" i="5"/>
  <c r="AH127" i="5"/>
  <c r="AH32" i="5" s="1"/>
  <c r="BB140" i="12"/>
  <c r="BB45" i="12" s="1"/>
  <c r="AM109" i="2"/>
  <c r="AL36" i="2"/>
  <c r="AM34" i="2"/>
  <c r="BC171" i="8"/>
  <c r="BB186" i="8"/>
  <c r="BB55" i="8" s="1"/>
  <c r="AU178" i="8"/>
  <c r="AU47" i="8" s="1"/>
  <c r="AU183" i="8"/>
  <c r="AU180" i="8"/>
  <c r="AU49" i="8" s="1"/>
  <c r="AU181" i="8"/>
  <c r="AU50" i="8" s="1"/>
  <c r="AU182" i="8"/>
  <c r="AU51" i="8" s="1"/>
  <c r="AU179" i="8"/>
  <c r="AU48" i="8" s="1"/>
  <c r="AU184" i="8"/>
  <c r="AU53" i="8" s="1"/>
  <c r="AU133" i="8"/>
  <c r="AU38" i="8" s="1"/>
  <c r="AU130" i="8"/>
  <c r="AU35" i="8" s="1"/>
  <c r="AU52" i="8"/>
  <c r="AU132" i="8"/>
  <c r="AU37" i="8" s="1"/>
  <c r="AU129" i="8"/>
  <c r="AU34" i="8" s="1"/>
  <c r="AU127" i="8"/>
  <c r="AU32" i="8" s="1"/>
  <c r="AU131" i="8"/>
  <c r="AU36" i="8" s="1"/>
  <c r="AU128" i="8"/>
  <c r="AU33" i="8" s="1"/>
  <c r="BE184" i="4"/>
  <c r="BE53" i="4" s="1"/>
  <c r="BE182" i="4"/>
  <c r="BE51" i="4" s="1"/>
  <c r="BE180" i="4"/>
  <c r="BE49" i="4" s="1"/>
  <c r="BE181" i="4"/>
  <c r="BE50" i="4" s="1"/>
  <c r="BE183" i="4"/>
  <c r="BE52" i="4" s="1"/>
  <c r="BE178" i="4"/>
  <c r="BE47" i="4" s="1"/>
  <c r="BE179" i="4"/>
  <c r="BE48" i="4" s="1"/>
  <c r="BG25" i="4"/>
  <c r="BF24" i="4"/>
  <c r="BK64" i="15"/>
  <c r="BJ33" i="15"/>
  <c r="BJ179" i="15"/>
  <c r="BJ48" i="15" s="1"/>
  <c r="BK130" i="13"/>
  <c r="BJ187" i="5"/>
  <c r="BJ56" i="5" s="1"/>
  <c r="BJ136" i="5"/>
  <c r="BK182" i="5"/>
  <c r="BK51" i="5" s="1"/>
  <c r="BK131" i="5"/>
  <c r="BK69" i="15"/>
  <c r="BJ38" i="15"/>
  <c r="BJ184" i="15"/>
  <c r="BJ53" i="15" s="1"/>
  <c r="BK72" i="12"/>
  <c r="BJ41" i="12"/>
  <c r="BJ187" i="12"/>
  <c r="BJ56" i="12" s="1"/>
  <c r="BK63" i="10"/>
  <c r="BJ32" i="10"/>
  <c r="BJ178" i="10"/>
  <c r="BJ47" i="10" s="1"/>
  <c r="BK74" i="8"/>
  <c r="BJ43" i="8"/>
  <c r="BJ58" i="8"/>
  <c r="BK71" i="17"/>
  <c r="BK135" i="17" s="1"/>
  <c r="BJ40" i="17"/>
  <c r="BJ186" i="17"/>
  <c r="BJ55" i="17" s="1"/>
  <c r="BK71" i="18"/>
  <c r="BJ40" i="18"/>
  <c r="BJ186" i="18"/>
  <c r="BJ55" i="18" s="1"/>
  <c r="BK75" i="15"/>
  <c r="BJ44" i="15"/>
  <c r="BJ190" i="15"/>
  <c r="BJ59" i="15" s="1"/>
  <c r="BJ32" i="4"/>
  <c r="BK63" i="15"/>
  <c r="BJ32" i="15"/>
  <c r="BJ178" i="15"/>
  <c r="BJ47" i="15" s="1"/>
  <c r="BK72" i="7"/>
  <c r="BJ41" i="7"/>
  <c r="BJ187" i="7"/>
  <c r="BJ56" i="7" s="1"/>
  <c r="BK64" i="19"/>
  <c r="BJ128" i="19"/>
  <c r="BJ33" i="19" s="1"/>
  <c r="BJ179" i="19"/>
  <c r="BJ48" i="19" s="1"/>
  <c r="BK66" i="15"/>
  <c r="BJ35" i="15"/>
  <c r="BJ181" i="15"/>
  <c r="BJ50" i="15" s="1"/>
  <c r="BK70" i="11"/>
  <c r="BJ39" i="11"/>
  <c r="BJ185" i="11"/>
  <c r="BJ54" i="11" s="1"/>
  <c r="BK76" i="21"/>
  <c r="BJ45" i="21"/>
  <c r="BJ191" i="21"/>
  <c r="BJ60" i="21" s="1"/>
  <c r="BK63" i="2"/>
  <c r="BJ32" i="2"/>
  <c r="BJ178" i="2"/>
  <c r="BJ47" i="2" s="1"/>
  <c r="BK73" i="8"/>
  <c r="BJ42" i="8"/>
  <c r="BJ57" i="8"/>
  <c r="BK71" i="10"/>
  <c r="BJ40" i="10"/>
  <c r="BJ186" i="10"/>
  <c r="BJ55" i="10" s="1"/>
  <c r="BK63" i="19"/>
  <c r="BJ127" i="19"/>
  <c r="BJ32" i="19" s="1"/>
  <c r="BJ178" i="19"/>
  <c r="BJ47" i="19" s="1"/>
  <c r="BK63" i="7"/>
  <c r="BJ32" i="7"/>
  <c r="BJ178" i="7"/>
  <c r="BJ47" i="7" s="1"/>
  <c r="BK64" i="7"/>
  <c r="BJ33" i="7"/>
  <c r="BJ179" i="7"/>
  <c r="BJ48" i="7" s="1"/>
  <c r="BK67" i="10"/>
  <c r="BJ36" i="10"/>
  <c r="BJ182" i="10"/>
  <c r="BJ51" i="10" s="1"/>
  <c r="BJ182" i="2"/>
  <c r="BJ51" i="2" s="1"/>
  <c r="BK71" i="23"/>
  <c r="BJ40" i="23"/>
  <c r="BJ186" i="23"/>
  <c r="BJ55" i="23" s="1"/>
  <c r="BK69" i="20"/>
  <c r="BJ38" i="20"/>
  <c r="BJ184" i="20"/>
  <c r="BJ53" i="20" s="1"/>
  <c r="BK69" i="17"/>
  <c r="BJ133" i="17"/>
  <c r="BJ38" i="17" s="1"/>
  <c r="BJ184" i="17"/>
  <c r="BJ53" i="17" s="1"/>
  <c r="BK63" i="18"/>
  <c r="BJ32" i="18"/>
  <c r="BJ178" i="18"/>
  <c r="BJ47" i="18" s="1"/>
  <c r="BK73" i="19"/>
  <c r="BJ137" i="19"/>
  <c r="BJ42" i="19" s="1"/>
  <c r="BJ188" i="19"/>
  <c r="BJ57" i="19" s="1"/>
  <c r="BK67" i="9"/>
  <c r="BJ131" i="9"/>
  <c r="BJ36" i="9" s="1"/>
  <c r="BJ182" i="9"/>
  <c r="BJ51" i="9" s="1"/>
  <c r="BK65" i="11"/>
  <c r="BJ34" i="11"/>
  <c r="BJ180" i="11"/>
  <c r="BJ49" i="11" s="1"/>
  <c r="BK70" i="2"/>
  <c r="BK134" i="2" s="1"/>
  <c r="BJ39" i="2"/>
  <c r="BJ185" i="2"/>
  <c r="BJ54" i="2" s="1"/>
  <c r="BK180" i="2"/>
  <c r="BJ49" i="2"/>
  <c r="BK66" i="23"/>
  <c r="BJ35" i="23"/>
  <c r="BJ181" i="23"/>
  <c r="BJ50" i="23" s="1"/>
  <c r="BK65" i="12"/>
  <c r="BJ34" i="12"/>
  <c r="BJ180" i="12"/>
  <c r="BJ49" i="12" s="1"/>
  <c r="BK65" i="21"/>
  <c r="BJ34" i="21"/>
  <c r="BJ180" i="21"/>
  <c r="BJ49" i="21" s="1"/>
  <c r="BK71" i="12"/>
  <c r="BJ40" i="12"/>
  <c r="BJ186" i="12"/>
  <c r="BJ55" i="12" s="1"/>
  <c r="BK63" i="17"/>
  <c r="BJ127" i="17"/>
  <c r="BJ32" i="17" s="1"/>
  <c r="BJ178" i="17"/>
  <c r="BJ47" i="17" s="1"/>
  <c r="BK128" i="5"/>
  <c r="BK33" i="5" s="1"/>
  <c r="BK179" i="5"/>
  <c r="BK65" i="23"/>
  <c r="BJ34" i="23"/>
  <c r="BJ180" i="23"/>
  <c r="BJ49" i="23" s="1"/>
  <c r="BK66" i="20"/>
  <c r="BJ35" i="20"/>
  <c r="BJ181" i="20"/>
  <c r="BJ50" i="20" s="1"/>
  <c r="BK70" i="8"/>
  <c r="BJ39" i="8"/>
  <c r="BJ54" i="8"/>
  <c r="BK74" i="2"/>
  <c r="BK138" i="2" s="1"/>
  <c r="BJ43" i="2"/>
  <c r="BJ189" i="2"/>
  <c r="BJ58" i="2" s="1"/>
  <c r="BK65" i="18"/>
  <c r="BJ34" i="18"/>
  <c r="BJ180" i="18"/>
  <c r="BJ49" i="18" s="1"/>
  <c r="BK67" i="21"/>
  <c r="BJ36" i="21"/>
  <c r="BJ182" i="21"/>
  <c r="BJ51" i="21" s="1"/>
  <c r="BK68" i="9"/>
  <c r="BJ132" i="9"/>
  <c r="BJ37" i="9" s="1"/>
  <c r="BJ183" i="9"/>
  <c r="BJ52" i="9" s="1"/>
  <c r="BK67" i="15"/>
  <c r="BJ36" i="15"/>
  <c r="BJ182" i="15"/>
  <c r="BJ51" i="15" s="1"/>
  <c r="BK73" i="17"/>
  <c r="BJ42" i="17"/>
  <c r="BJ188" i="17"/>
  <c r="BJ57" i="17" s="1"/>
  <c r="BK75" i="10"/>
  <c r="BJ44" i="10"/>
  <c r="BJ190" i="10"/>
  <c r="BJ59" i="10" s="1"/>
  <c r="BK70" i="18"/>
  <c r="BJ39" i="18"/>
  <c r="BJ185" i="18"/>
  <c r="BJ54" i="18" s="1"/>
  <c r="BK65" i="15"/>
  <c r="BJ34" i="15"/>
  <c r="BJ180" i="15"/>
  <c r="BJ49" i="15" s="1"/>
  <c r="BK71" i="19"/>
  <c r="BJ135" i="19"/>
  <c r="BJ40" i="19" s="1"/>
  <c r="BJ186" i="19"/>
  <c r="BJ55" i="19" s="1"/>
  <c r="BK72" i="8"/>
  <c r="BJ41" i="8"/>
  <c r="BJ56" i="8"/>
  <c r="BK73" i="11"/>
  <c r="BJ42" i="11"/>
  <c r="BJ188" i="11"/>
  <c r="BJ57" i="11" s="1"/>
  <c r="BK72" i="15"/>
  <c r="BJ41" i="15"/>
  <c r="BJ187" i="15"/>
  <c r="BJ56" i="15" s="1"/>
  <c r="BK76" i="18"/>
  <c r="BJ45" i="18"/>
  <c r="BJ191" i="18"/>
  <c r="BJ60" i="18" s="1"/>
  <c r="BK69" i="7"/>
  <c r="BJ38" i="7"/>
  <c r="BJ184" i="7"/>
  <c r="BJ53" i="7" s="1"/>
  <c r="BK67" i="11"/>
  <c r="BJ36" i="11"/>
  <c r="BJ182" i="11"/>
  <c r="BJ51" i="11" s="1"/>
  <c r="BK70" i="14"/>
  <c r="BJ39" i="14"/>
  <c r="BJ185" i="14"/>
  <c r="BJ54" i="14" s="1"/>
  <c r="BK69" i="19"/>
  <c r="BJ133" i="19"/>
  <c r="BJ38" i="19" s="1"/>
  <c r="BJ184" i="19"/>
  <c r="BJ53" i="19" s="1"/>
  <c r="BK73" i="4"/>
  <c r="BJ42" i="4"/>
  <c r="BJ188" i="4"/>
  <c r="BJ57" i="4" s="1"/>
  <c r="BK72" i="18"/>
  <c r="BJ41" i="18"/>
  <c r="BJ187" i="18"/>
  <c r="BJ56" i="18" s="1"/>
  <c r="BK74" i="19"/>
  <c r="BJ138" i="19"/>
  <c r="BJ43" i="19" s="1"/>
  <c r="BJ189" i="19"/>
  <c r="BJ58" i="19" s="1"/>
  <c r="BK67" i="14"/>
  <c r="BJ36" i="14"/>
  <c r="BJ182" i="14"/>
  <c r="BJ51" i="14" s="1"/>
  <c r="BJ191" i="5"/>
  <c r="BJ140" i="5"/>
  <c r="BK75" i="2"/>
  <c r="BK139" i="2" s="1"/>
  <c r="BJ44" i="2"/>
  <c r="BJ190" i="2"/>
  <c r="BJ59" i="2" s="1"/>
  <c r="BK69" i="8"/>
  <c r="BK68" i="18"/>
  <c r="BJ37" i="18"/>
  <c r="BJ183" i="18"/>
  <c r="BJ52" i="18" s="1"/>
  <c r="BK70" i="4"/>
  <c r="BJ39" i="4"/>
  <c r="BJ185" i="4"/>
  <c r="BJ54" i="4" s="1"/>
  <c r="BJ138" i="5"/>
  <c r="BJ189" i="5"/>
  <c r="BJ41" i="13"/>
  <c r="BK74" i="20"/>
  <c r="BJ43" i="20"/>
  <c r="BJ189" i="20"/>
  <c r="BJ58" i="20" s="1"/>
  <c r="BK68" i="20"/>
  <c r="BJ37" i="20"/>
  <c r="BJ183" i="20"/>
  <c r="BJ52" i="20" s="1"/>
  <c r="BK67" i="7"/>
  <c r="BJ36" i="7"/>
  <c r="BJ182" i="7"/>
  <c r="BJ51" i="7" s="1"/>
  <c r="BK69" i="12"/>
  <c r="BJ38" i="12"/>
  <c r="BJ184" i="12"/>
  <c r="BJ53" i="12" s="1"/>
  <c r="BK72" i="4"/>
  <c r="BJ41" i="4"/>
  <c r="BJ187" i="4"/>
  <c r="BJ56" i="4" s="1"/>
  <c r="BK71" i="7"/>
  <c r="BJ40" i="7"/>
  <c r="BJ186" i="7"/>
  <c r="BJ55" i="7" s="1"/>
  <c r="BK66" i="8"/>
  <c r="BK72" i="2"/>
  <c r="BK136" i="2" s="1"/>
  <c r="BJ41" i="2"/>
  <c r="BJ187" i="2"/>
  <c r="BJ56" i="2" s="1"/>
  <c r="BK65" i="9"/>
  <c r="BJ129" i="9"/>
  <c r="BJ34" i="9" s="1"/>
  <c r="BJ180" i="9"/>
  <c r="BJ49" i="9" s="1"/>
  <c r="BK68" i="21"/>
  <c r="BJ37" i="21"/>
  <c r="BJ183" i="21"/>
  <c r="BJ52" i="21" s="1"/>
  <c r="BK76" i="2"/>
  <c r="BK140" i="2" s="1"/>
  <c r="BJ45" i="2"/>
  <c r="BJ191" i="2"/>
  <c r="BJ60" i="2" s="1"/>
  <c r="BK72" i="14"/>
  <c r="BJ41" i="14"/>
  <c r="BJ187" i="14"/>
  <c r="BJ56" i="14" s="1"/>
  <c r="BK64" i="10"/>
  <c r="BJ33" i="10"/>
  <c r="BJ179" i="10"/>
  <c r="BJ48" i="10" s="1"/>
  <c r="BK64" i="9"/>
  <c r="BJ128" i="9"/>
  <c r="BJ33" i="9" s="1"/>
  <c r="BJ179" i="9"/>
  <c r="BJ48" i="9" s="1"/>
  <c r="BK75" i="20"/>
  <c r="BJ44" i="20"/>
  <c r="BJ190" i="20"/>
  <c r="BJ59" i="20" s="1"/>
  <c r="BK71" i="4"/>
  <c r="BJ40" i="4"/>
  <c r="BJ186" i="4"/>
  <c r="BJ55" i="4" s="1"/>
  <c r="BK75" i="7"/>
  <c r="BJ44" i="7"/>
  <c r="BJ190" i="7"/>
  <c r="BJ59" i="7" s="1"/>
  <c r="BK73" i="14"/>
  <c r="BJ42" i="14"/>
  <c r="BJ188" i="14"/>
  <c r="BJ57" i="14" s="1"/>
  <c r="BK75" i="4"/>
  <c r="BJ44" i="4"/>
  <c r="BJ190" i="4"/>
  <c r="BJ59" i="4" s="1"/>
  <c r="BK68" i="17"/>
  <c r="BJ132" i="17"/>
  <c r="BJ37" i="17" s="1"/>
  <c r="BJ183" i="17"/>
  <c r="BJ52" i="17" s="1"/>
  <c r="BK68" i="4"/>
  <c r="BJ37" i="4"/>
  <c r="BK64" i="23"/>
  <c r="BJ33" i="23"/>
  <c r="BJ179" i="23"/>
  <c r="BJ48" i="23" s="1"/>
  <c r="BK73" i="15"/>
  <c r="BJ42" i="15"/>
  <c r="BJ188" i="15"/>
  <c r="BJ57" i="15" s="1"/>
  <c r="BK63" i="21"/>
  <c r="BJ32" i="21"/>
  <c r="BJ178" i="21"/>
  <c r="BJ47" i="21" s="1"/>
  <c r="BK65" i="7"/>
  <c r="BJ34" i="7"/>
  <c r="BJ180" i="7"/>
  <c r="BJ49" i="7" s="1"/>
  <c r="BK74" i="17"/>
  <c r="BJ43" i="17"/>
  <c r="BJ189" i="17"/>
  <c r="BJ58" i="17" s="1"/>
  <c r="BK76" i="15"/>
  <c r="BJ45" i="15"/>
  <c r="BJ191" i="15"/>
  <c r="BJ60" i="15" s="1"/>
  <c r="BK38" i="13"/>
  <c r="AD71" i="16"/>
  <c r="AC135" i="16"/>
  <c r="AC40" i="16" s="1"/>
  <c r="AC186" i="16"/>
  <c r="AC55" i="16" s="1"/>
  <c r="BK64" i="4"/>
  <c r="BJ33" i="4"/>
  <c r="BK70" i="23"/>
  <c r="BJ39" i="23"/>
  <c r="BJ185" i="23"/>
  <c r="BJ54" i="23" s="1"/>
  <c r="BK70" i="20"/>
  <c r="BJ39" i="20"/>
  <c r="BJ185" i="20"/>
  <c r="BJ54" i="20" s="1"/>
  <c r="BK66" i="7"/>
  <c r="BJ35" i="7"/>
  <c r="BJ181" i="7"/>
  <c r="BJ50" i="7" s="1"/>
  <c r="BK72" i="17"/>
  <c r="BJ41" i="17"/>
  <c r="BJ187" i="17"/>
  <c r="BJ56" i="17" s="1"/>
  <c r="BK63" i="12"/>
  <c r="BJ32" i="12"/>
  <c r="BJ178" i="12"/>
  <c r="BJ47" i="12" s="1"/>
  <c r="BK72" i="23"/>
  <c r="BJ41" i="23"/>
  <c r="BJ187" i="23"/>
  <c r="BJ56" i="23" s="1"/>
  <c r="BK74" i="12"/>
  <c r="BJ43" i="12"/>
  <c r="BJ189" i="12"/>
  <c r="BJ58" i="12" s="1"/>
  <c r="BK73" i="10"/>
  <c r="BJ42" i="10"/>
  <c r="BJ188" i="10"/>
  <c r="BJ57" i="10" s="1"/>
  <c r="BK64" i="18"/>
  <c r="BJ33" i="18"/>
  <c r="BJ179" i="18"/>
  <c r="BJ48" i="18" s="1"/>
  <c r="BK68" i="2"/>
  <c r="BJ37" i="2"/>
  <c r="BJ183" i="2"/>
  <c r="BJ52" i="2" s="1"/>
  <c r="BK63" i="14"/>
  <c r="BJ32" i="14"/>
  <c r="BJ178" i="14"/>
  <c r="BJ47" i="14" s="1"/>
  <c r="BK63" i="23"/>
  <c r="BJ32" i="23"/>
  <c r="BJ178" i="23"/>
  <c r="BJ47" i="23" s="1"/>
  <c r="BK63" i="20"/>
  <c r="BJ32" i="20"/>
  <c r="BJ178" i="20"/>
  <c r="BJ47" i="20" s="1"/>
  <c r="BK76" i="11"/>
  <c r="BJ45" i="11"/>
  <c r="BJ191" i="11"/>
  <c r="BJ60" i="11" s="1"/>
  <c r="BK74" i="15"/>
  <c r="BJ43" i="15"/>
  <c r="BJ189" i="15"/>
  <c r="BJ58" i="15" s="1"/>
  <c r="BK64" i="20"/>
  <c r="BJ33" i="20"/>
  <c r="BJ179" i="20"/>
  <c r="BJ48" i="20" s="1"/>
  <c r="BK68" i="8"/>
  <c r="BK70" i="12"/>
  <c r="BJ39" i="12"/>
  <c r="BJ185" i="12"/>
  <c r="BJ54" i="12" s="1"/>
  <c r="BJ45" i="4"/>
  <c r="BJ191" i="4"/>
  <c r="BJ60" i="4" s="1"/>
  <c r="BK64" i="8"/>
  <c r="BK76" i="17"/>
  <c r="BJ45" i="17"/>
  <c r="BJ191" i="17"/>
  <c r="BJ60" i="17" s="1"/>
  <c r="BK64" i="12"/>
  <c r="BJ33" i="12"/>
  <c r="BJ179" i="12"/>
  <c r="BJ48" i="12" s="1"/>
  <c r="BK70" i="21"/>
  <c r="BJ39" i="21"/>
  <c r="BJ185" i="21"/>
  <c r="BJ54" i="21" s="1"/>
  <c r="BK70" i="17"/>
  <c r="BJ39" i="17"/>
  <c r="BJ185" i="17"/>
  <c r="BJ54" i="17" s="1"/>
  <c r="BK73" i="20"/>
  <c r="BJ42" i="20"/>
  <c r="BJ188" i="20"/>
  <c r="BJ57" i="20" s="1"/>
  <c r="BK69" i="9"/>
  <c r="BJ133" i="9"/>
  <c r="BJ38" i="9" s="1"/>
  <c r="BJ184" i="9"/>
  <c r="BJ53" i="9" s="1"/>
  <c r="BK65" i="17"/>
  <c r="BJ129" i="17"/>
  <c r="BJ34" i="17" s="1"/>
  <c r="BJ180" i="17"/>
  <c r="BJ49" i="17" s="1"/>
  <c r="BK70" i="7"/>
  <c r="BJ39" i="7"/>
  <c r="BJ185" i="7"/>
  <c r="BJ54" i="7" s="1"/>
  <c r="BK74" i="10"/>
  <c r="BJ43" i="10"/>
  <c r="BJ189" i="10"/>
  <c r="BJ58" i="10" s="1"/>
  <c r="BK65" i="10"/>
  <c r="BJ34" i="10"/>
  <c r="BJ180" i="10"/>
  <c r="BJ49" i="10" s="1"/>
  <c r="BK66" i="18"/>
  <c r="BJ35" i="18"/>
  <c r="BJ181" i="18"/>
  <c r="BJ50" i="18" s="1"/>
  <c r="BK66" i="10"/>
  <c r="BJ35" i="10"/>
  <c r="BJ181" i="10"/>
  <c r="BJ50" i="10" s="1"/>
  <c r="BK72" i="19"/>
  <c r="BJ136" i="19"/>
  <c r="BJ41" i="19" s="1"/>
  <c r="BJ187" i="19"/>
  <c r="BJ56" i="19" s="1"/>
  <c r="BK64" i="14"/>
  <c r="BJ33" i="14"/>
  <c r="BJ179" i="14"/>
  <c r="BJ48" i="14" s="1"/>
  <c r="BK128" i="13"/>
  <c r="BK132" i="5"/>
  <c r="BK183" i="5"/>
  <c r="BK37" i="13"/>
  <c r="BI132" i="16"/>
  <c r="BI183" i="16"/>
  <c r="BI130" i="16"/>
  <c r="BI181" i="16"/>
  <c r="BK74" i="11"/>
  <c r="BJ43" i="11"/>
  <c r="BJ189" i="11"/>
  <c r="BJ58" i="11" s="1"/>
  <c r="BK72" i="10"/>
  <c r="BJ41" i="10"/>
  <c r="BJ187" i="10"/>
  <c r="BJ56" i="10" s="1"/>
  <c r="BK72" i="11"/>
  <c r="BJ41" i="11"/>
  <c r="BJ187" i="11"/>
  <c r="BJ56" i="11" s="1"/>
  <c r="BK63" i="9"/>
  <c r="BJ127" i="9"/>
  <c r="BJ32" i="9" s="1"/>
  <c r="BJ178" i="9"/>
  <c r="BJ47" i="9" s="1"/>
  <c r="BK73" i="7"/>
  <c r="BJ42" i="7"/>
  <c r="BJ188" i="7"/>
  <c r="BJ57" i="7" s="1"/>
  <c r="BK71" i="21"/>
  <c r="BK135" i="21" s="1"/>
  <c r="BJ40" i="21"/>
  <c r="BJ186" i="21"/>
  <c r="BJ55" i="21" s="1"/>
  <c r="BK69" i="4"/>
  <c r="BK133" i="4" s="1"/>
  <c r="BJ38" i="4"/>
  <c r="BK71" i="20"/>
  <c r="BJ40" i="20"/>
  <c r="BJ186" i="20"/>
  <c r="BJ55" i="20" s="1"/>
  <c r="BK64" i="11"/>
  <c r="BJ33" i="11"/>
  <c r="BJ179" i="11"/>
  <c r="BJ48" i="11" s="1"/>
  <c r="BK63" i="11"/>
  <c r="BJ32" i="11"/>
  <c r="BJ178" i="11"/>
  <c r="BJ47" i="11" s="1"/>
  <c r="BK75" i="18"/>
  <c r="BJ44" i="18"/>
  <c r="BJ190" i="18"/>
  <c r="BJ59" i="18" s="1"/>
  <c r="BK67" i="12"/>
  <c r="BJ36" i="12"/>
  <c r="BJ182" i="12"/>
  <c r="BJ51" i="12" s="1"/>
  <c r="BK67" i="8"/>
  <c r="BK71" i="8"/>
  <c r="BJ40" i="8"/>
  <c r="BK74" i="4"/>
  <c r="BJ43" i="4"/>
  <c r="BJ189" i="4"/>
  <c r="BJ58" i="4" s="1"/>
  <c r="BK73" i="2"/>
  <c r="BK137" i="2" s="1"/>
  <c r="BJ42" i="2"/>
  <c r="BJ188" i="2"/>
  <c r="BJ57" i="2" s="1"/>
  <c r="BK74" i="23"/>
  <c r="BJ43" i="23"/>
  <c r="BJ189" i="23"/>
  <c r="BJ58" i="23" s="1"/>
  <c r="BK75" i="12"/>
  <c r="BJ44" i="12"/>
  <c r="BJ190" i="12"/>
  <c r="BJ59" i="12" s="1"/>
  <c r="BK68" i="7"/>
  <c r="BJ37" i="7"/>
  <c r="BJ183" i="7"/>
  <c r="BJ52" i="7" s="1"/>
  <c r="BK68" i="19"/>
  <c r="BJ132" i="19"/>
  <c r="BJ37" i="19" s="1"/>
  <c r="BJ183" i="19"/>
  <c r="BJ52" i="19" s="1"/>
  <c r="BK68" i="11"/>
  <c r="BJ37" i="11"/>
  <c r="BJ183" i="11"/>
  <c r="BJ52" i="11" s="1"/>
  <c r="BK66" i="19"/>
  <c r="BJ130" i="19"/>
  <c r="BJ35" i="19" s="1"/>
  <c r="BJ181" i="19"/>
  <c r="BJ50" i="19" s="1"/>
  <c r="BK73" i="12"/>
  <c r="BJ42" i="12"/>
  <c r="BJ188" i="12"/>
  <c r="BJ57" i="12" s="1"/>
  <c r="BK66" i="17"/>
  <c r="BJ130" i="17"/>
  <c r="BJ35" i="17" s="1"/>
  <c r="BJ181" i="17"/>
  <c r="BJ50" i="17" s="1"/>
  <c r="BK76" i="12"/>
  <c r="BJ191" i="12"/>
  <c r="BJ60" i="12" s="1"/>
  <c r="BK66" i="2"/>
  <c r="BJ35" i="2"/>
  <c r="BJ181" i="2"/>
  <c r="BJ50" i="2" s="1"/>
  <c r="BK69" i="21"/>
  <c r="BJ38" i="21"/>
  <c r="BJ184" i="21"/>
  <c r="BJ53" i="21" s="1"/>
  <c r="BK75" i="8"/>
  <c r="BJ44" i="8"/>
  <c r="BJ59" i="8"/>
  <c r="BK76" i="8"/>
  <c r="BJ45" i="8"/>
  <c r="BJ60" i="8"/>
  <c r="BK66" i="21"/>
  <c r="BJ35" i="21"/>
  <c r="BJ181" i="21"/>
  <c r="BJ50" i="21" s="1"/>
  <c r="BK67" i="17"/>
  <c r="BJ131" i="17"/>
  <c r="BJ36" i="17" s="1"/>
  <c r="BJ182" i="17"/>
  <c r="BJ51" i="17" s="1"/>
  <c r="BI191" i="16"/>
  <c r="BI140" i="16"/>
  <c r="BK184" i="5"/>
  <c r="BK53" i="5" s="1"/>
  <c r="BK133" i="5"/>
  <c r="BJ58" i="13"/>
  <c r="BK180" i="5"/>
  <c r="BK49" i="5" s="1"/>
  <c r="BK129" i="5"/>
  <c r="BK74" i="14"/>
  <c r="BJ43" i="14"/>
  <c r="BJ189" i="14"/>
  <c r="BJ58" i="14" s="1"/>
  <c r="BK70" i="10"/>
  <c r="BJ39" i="10"/>
  <c r="BJ185" i="10"/>
  <c r="BJ54" i="10" s="1"/>
  <c r="BK70" i="19"/>
  <c r="BJ134" i="19"/>
  <c r="BJ39" i="19" s="1"/>
  <c r="BJ185" i="19"/>
  <c r="BJ54" i="19" s="1"/>
  <c r="BK66" i="4"/>
  <c r="BJ35" i="4"/>
  <c r="BK64" i="21"/>
  <c r="BJ33" i="21"/>
  <c r="BJ179" i="21"/>
  <c r="BJ48" i="21" s="1"/>
  <c r="BK67" i="23"/>
  <c r="BJ36" i="23"/>
  <c r="BJ182" i="23"/>
  <c r="BJ51" i="23" s="1"/>
  <c r="BK63" i="8"/>
  <c r="BK73" i="9"/>
  <c r="BJ137" i="9"/>
  <c r="BJ42" i="9" s="1"/>
  <c r="BJ188" i="9"/>
  <c r="BJ57" i="9" s="1"/>
  <c r="BK71" i="11"/>
  <c r="BJ40" i="11"/>
  <c r="BJ186" i="11"/>
  <c r="BJ55" i="11" s="1"/>
  <c r="BK76" i="9"/>
  <c r="BJ140" i="9"/>
  <c r="BJ45" i="9" s="1"/>
  <c r="BJ191" i="9"/>
  <c r="BJ60" i="9" s="1"/>
  <c r="BK72" i="21"/>
  <c r="BK136" i="21" s="1"/>
  <c r="BJ41" i="21"/>
  <c r="BJ187" i="21"/>
  <c r="BJ56" i="21" s="1"/>
  <c r="BK68" i="10"/>
  <c r="BJ37" i="10"/>
  <c r="BJ183" i="10"/>
  <c r="BJ52" i="10" s="1"/>
  <c r="BK71" i="15"/>
  <c r="BJ40" i="15"/>
  <c r="BJ186" i="15"/>
  <c r="BJ55" i="15" s="1"/>
  <c r="BK73" i="21"/>
  <c r="BJ42" i="21"/>
  <c r="BJ188" i="21"/>
  <c r="BJ57" i="21" s="1"/>
  <c r="BK73" i="18"/>
  <c r="BJ42" i="18"/>
  <c r="BJ188" i="18"/>
  <c r="BJ57" i="18" s="1"/>
  <c r="BK64" i="17"/>
  <c r="BJ128" i="17"/>
  <c r="BJ33" i="17" s="1"/>
  <c r="BJ179" i="17"/>
  <c r="BJ48" i="17" s="1"/>
  <c r="BK69" i="18"/>
  <c r="BJ38" i="18"/>
  <c r="BJ184" i="18"/>
  <c r="BJ53" i="18" s="1"/>
  <c r="BK72" i="9"/>
  <c r="BJ136" i="9"/>
  <c r="BJ41" i="9" s="1"/>
  <c r="BJ187" i="9"/>
  <c r="BJ56" i="9" s="1"/>
  <c r="BK72" i="20"/>
  <c r="BJ41" i="20"/>
  <c r="BJ187" i="20"/>
  <c r="BJ56" i="20" s="1"/>
  <c r="BK75" i="23"/>
  <c r="BJ44" i="23"/>
  <c r="BJ190" i="23"/>
  <c r="BJ59" i="23" s="1"/>
  <c r="BK67" i="19"/>
  <c r="BJ131" i="19"/>
  <c r="BJ36" i="19" s="1"/>
  <c r="BJ182" i="19"/>
  <c r="BJ51" i="19" s="1"/>
  <c r="BK76" i="14"/>
  <c r="BJ45" i="14"/>
  <c r="BJ191" i="14"/>
  <c r="BJ60" i="14" s="1"/>
  <c r="BK76" i="10"/>
  <c r="BJ45" i="10"/>
  <c r="BJ191" i="10"/>
  <c r="BJ60" i="10" s="1"/>
  <c r="BK65" i="19"/>
  <c r="BJ129" i="19"/>
  <c r="BJ34" i="19" s="1"/>
  <c r="BJ180" i="19"/>
  <c r="BJ49" i="19" s="1"/>
  <c r="BK64" i="2"/>
  <c r="BJ33" i="2"/>
  <c r="BJ179" i="2"/>
  <c r="BJ48" i="2" s="1"/>
  <c r="BK66" i="11"/>
  <c r="BJ35" i="11"/>
  <c r="BJ181" i="11"/>
  <c r="BJ50" i="11" s="1"/>
  <c r="BK75" i="19"/>
  <c r="BJ139" i="19"/>
  <c r="BJ44" i="19" s="1"/>
  <c r="BJ190" i="19"/>
  <c r="BJ59" i="19" s="1"/>
  <c r="BK76" i="19"/>
  <c r="BJ140" i="19"/>
  <c r="BJ45" i="19" s="1"/>
  <c r="BJ191" i="19"/>
  <c r="BJ60" i="19" s="1"/>
  <c r="BK75" i="9"/>
  <c r="BJ139" i="9"/>
  <c r="BJ44" i="9" s="1"/>
  <c r="BJ190" i="9"/>
  <c r="BJ59" i="9" s="1"/>
  <c r="BK74" i="21"/>
  <c r="BJ43" i="21"/>
  <c r="BJ189" i="21"/>
  <c r="BJ58" i="21" s="1"/>
  <c r="BK76" i="20"/>
  <c r="BJ45" i="20"/>
  <c r="BJ191" i="20"/>
  <c r="BJ60" i="20" s="1"/>
  <c r="BK65" i="8"/>
  <c r="BK75" i="21"/>
  <c r="BK139" i="21" s="1"/>
  <c r="BJ44" i="21"/>
  <c r="BJ190" i="21"/>
  <c r="BJ59" i="21" s="1"/>
  <c r="BK65" i="14"/>
  <c r="BJ34" i="14"/>
  <c r="BJ180" i="14"/>
  <c r="BJ49" i="14" s="1"/>
  <c r="BK68" i="23"/>
  <c r="BJ37" i="23"/>
  <c r="BJ183" i="23"/>
  <c r="BJ52" i="23" s="1"/>
  <c r="BK66" i="14"/>
  <c r="BJ35" i="14"/>
  <c r="BJ181" i="14"/>
  <c r="BJ50" i="14" s="1"/>
  <c r="BK181" i="5"/>
  <c r="BK130" i="5"/>
  <c r="BI133" i="16"/>
  <c r="BI184" i="16"/>
  <c r="BK129" i="13"/>
  <c r="BI179" i="16"/>
  <c r="BI48" i="16" s="1"/>
  <c r="BI128" i="16"/>
  <c r="BI33" i="16" s="1"/>
  <c r="BK67" i="20"/>
  <c r="BJ36" i="20"/>
  <c r="BJ182" i="20"/>
  <c r="BJ51" i="20" s="1"/>
  <c r="BK69" i="23"/>
  <c r="BJ38" i="23"/>
  <c r="BJ184" i="23"/>
  <c r="BJ53" i="23" s="1"/>
  <c r="BK67" i="4"/>
  <c r="BJ36" i="4"/>
  <c r="BK70" i="15"/>
  <c r="BJ39" i="15"/>
  <c r="BJ185" i="15"/>
  <c r="BJ54" i="15" s="1"/>
  <c r="BK69" i="10"/>
  <c r="BJ38" i="10"/>
  <c r="BJ184" i="10"/>
  <c r="BJ53" i="10" s="1"/>
  <c r="BK73" i="23"/>
  <c r="BJ42" i="23"/>
  <c r="BJ188" i="23"/>
  <c r="BJ57" i="23" s="1"/>
  <c r="BK68" i="14"/>
  <c r="BJ37" i="14"/>
  <c r="BJ183" i="14"/>
  <c r="BJ52" i="14" s="1"/>
  <c r="BK65" i="4"/>
  <c r="BJ34" i="4"/>
  <c r="BK71" i="9"/>
  <c r="BJ135" i="9"/>
  <c r="BJ40" i="9" s="1"/>
  <c r="BJ186" i="9"/>
  <c r="BJ55" i="9" s="1"/>
  <c r="BK68" i="12"/>
  <c r="BJ37" i="12"/>
  <c r="BJ183" i="12"/>
  <c r="BJ52" i="12" s="1"/>
  <c r="BK66" i="9"/>
  <c r="BJ130" i="9"/>
  <c r="BJ35" i="9" s="1"/>
  <c r="BJ181" i="9"/>
  <c r="BJ50" i="9" s="1"/>
  <c r="AC76" i="7"/>
  <c r="AB45" i="7"/>
  <c r="AB191" i="7"/>
  <c r="AB60" i="7" s="1"/>
  <c r="BK65" i="20"/>
  <c r="BJ34" i="20"/>
  <c r="BJ180" i="20"/>
  <c r="BJ49" i="20" s="1"/>
  <c r="BK75" i="14"/>
  <c r="BJ44" i="14"/>
  <c r="BJ190" i="14"/>
  <c r="BJ59" i="14" s="1"/>
  <c r="BK140" i="23"/>
  <c r="BJ45" i="23"/>
  <c r="BJ191" i="23"/>
  <c r="BJ60" i="23" s="1"/>
  <c r="BK66" i="12"/>
  <c r="BJ35" i="12"/>
  <c r="BJ181" i="12"/>
  <c r="BJ50" i="12" s="1"/>
  <c r="BK71" i="14"/>
  <c r="BJ40" i="14"/>
  <c r="BJ186" i="14"/>
  <c r="BJ55" i="14" s="1"/>
  <c r="BK74" i="9"/>
  <c r="BJ138" i="9"/>
  <c r="BJ43" i="9" s="1"/>
  <c r="BJ189" i="9"/>
  <c r="BJ58" i="9" s="1"/>
  <c r="BK75" i="11"/>
  <c r="BJ44" i="11"/>
  <c r="BJ190" i="11"/>
  <c r="BJ59" i="11" s="1"/>
  <c r="BK67" i="18"/>
  <c r="BJ36" i="18"/>
  <c r="BJ182" i="18"/>
  <c r="BJ51" i="18" s="1"/>
  <c r="BK74" i="18"/>
  <c r="BJ43" i="18"/>
  <c r="BJ189" i="18"/>
  <c r="BJ58" i="18" s="1"/>
  <c r="BK75" i="17"/>
  <c r="BK139" i="17" s="1"/>
  <c r="BJ44" i="17"/>
  <c r="BJ190" i="17"/>
  <c r="BJ59" i="17" s="1"/>
  <c r="BK69" i="11"/>
  <c r="BK133" i="11" s="1"/>
  <c r="BJ38" i="11"/>
  <c r="BJ184" i="11"/>
  <c r="BJ53" i="11" s="1"/>
  <c r="BK74" i="7"/>
  <c r="BJ43" i="7"/>
  <c r="BJ189" i="7"/>
  <c r="BJ58" i="7" s="1"/>
  <c r="BK71" i="2"/>
  <c r="BK135" i="2" s="1"/>
  <c r="BJ40" i="2"/>
  <c r="BJ186" i="2"/>
  <c r="BJ55" i="2" s="1"/>
  <c r="BK68" i="15"/>
  <c r="BJ37" i="15"/>
  <c r="BJ183" i="15"/>
  <c r="BJ52" i="15" s="1"/>
  <c r="BK70" i="9"/>
  <c r="BJ134" i="9"/>
  <c r="BJ39" i="9" s="1"/>
  <c r="BJ185" i="9"/>
  <c r="BJ54" i="9" s="1"/>
  <c r="BK69" i="14"/>
  <c r="BJ38" i="14"/>
  <c r="BJ184" i="14"/>
  <c r="BJ53" i="14" s="1"/>
  <c r="AU47" i="13"/>
  <c r="AS119" i="5"/>
  <c r="AR134" i="5"/>
  <c r="AR170" i="5"/>
  <c r="AQ185" i="5"/>
  <c r="AQ54" i="5" s="1"/>
  <c r="AX163" i="6"/>
  <c r="AW178" i="6"/>
  <c r="AW47" i="6" s="1"/>
  <c r="AW167" i="6"/>
  <c r="AV182" i="6"/>
  <c r="AV51" i="6" s="1"/>
  <c r="AX166" i="6"/>
  <c r="AW181" i="6"/>
  <c r="AW50" i="6" s="1"/>
  <c r="AP188" i="6"/>
  <c r="AP57" i="6" s="1"/>
  <c r="AP135" i="6"/>
  <c r="AP40" i="6" s="1"/>
  <c r="AP189" i="6"/>
  <c r="AP58" i="6" s="1"/>
  <c r="AP190" i="6"/>
  <c r="AP59" i="6" s="1"/>
  <c r="AP134" i="6"/>
  <c r="AP39" i="6" s="1"/>
  <c r="AP138" i="6"/>
  <c r="AP43" i="6" s="1"/>
  <c r="AP191" i="6"/>
  <c r="AP60" i="6" s="1"/>
  <c r="AP137" i="6"/>
  <c r="AP42" i="6" s="1"/>
  <c r="AP185" i="6"/>
  <c r="AP54" i="6" s="1"/>
  <c r="AP186" i="6"/>
  <c r="AP55" i="6" s="1"/>
  <c r="AP136" i="6"/>
  <c r="AP41" i="6" s="1"/>
  <c r="AP187" i="6"/>
  <c r="AP56" i="6" s="1"/>
  <c r="AP139" i="6"/>
  <c r="AP44" i="6" s="1"/>
  <c r="AP140" i="6"/>
  <c r="AP45" i="6" s="1"/>
  <c r="AQ27" i="6"/>
  <c r="AY190" i="16"/>
  <c r="AY59" i="16" s="1"/>
  <c r="AY189" i="16"/>
  <c r="AY58" i="16" s="1"/>
  <c r="BF167" i="16"/>
  <c r="BE182" i="16"/>
  <c r="BE51" i="16" s="1"/>
  <c r="AT163" i="16"/>
  <c r="AS178" i="16"/>
  <c r="AS47" i="16" s="1"/>
  <c r="BB165" i="16"/>
  <c r="BA180" i="16"/>
  <c r="BA49" i="16" s="1"/>
  <c r="BA173" i="16"/>
  <c r="AZ188" i="16"/>
  <c r="AZ57" i="16" s="1"/>
  <c r="AT185" i="16"/>
  <c r="AT54" i="16" s="1"/>
  <c r="AU170" i="16"/>
  <c r="BC172" i="16"/>
  <c r="BB187" i="16"/>
  <c r="BB56" i="16" s="1"/>
  <c r="BA171" i="13"/>
  <c r="AZ55" i="13"/>
  <c r="BA173" i="13"/>
  <c r="AZ57" i="13"/>
  <c r="AX171" i="5"/>
  <c r="AW186" i="5"/>
  <c r="AW55" i="5" s="1"/>
  <c r="AU175" i="5"/>
  <c r="AT190" i="5"/>
  <c r="AT59" i="5" s="1"/>
  <c r="AS188" i="5"/>
  <c r="AS57" i="5" s="1"/>
  <c r="AP39" i="5"/>
  <c r="BJ43" i="13"/>
  <c r="BJ42" i="13"/>
  <c r="BK33" i="13"/>
  <c r="BJ44" i="13"/>
  <c r="BJ40" i="13"/>
  <c r="BJ56" i="13"/>
  <c r="BK50" i="13"/>
  <c r="BK76" i="5"/>
  <c r="BJ60" i="5"/>
  <c r="BJ45" i="5"/>
  <c r="AX187" i="22"/>
  <c r="AX56" i="22" s="1"/>
  <c r="AX186" i="22"/>
  <c r="AX55" i="22" s="1"/>
  <c r="BK134" i="22"/>
  <c r="BK39" i="22" s="1"/>
  <c r="BK185" i="22"/>
  <c r="BK54" i="22" s="1"/>
  <c r="AI39" i="13"/>
  <c r="AJ32" i="13"/>
  <c r="BJ68" i="16"/>
  <c r="BI37" i="16"/>
  <c r="BI52" i="16"/>
  <c r="BK66" i="22"/>
  <c r="BK181" i="22" s="1"/>
  <c r="BJ130" i="22"/>
  <c r="BJ35" i="22" s="1"/>
  <c r="BJ50" i="22"/>
  <c r="BK65" i="22"/>
  <c r="BK180" i="22" s="1"/>
  <c r="BJ129" i="22"/>
  <c r="BJ34" i="22" s="1"/>
  <c r="BJ49" i="22"/>
  <c r="BK72" i="22"/>
  <c r="BJ136" i="22"/>
  <c r="BJ41" i="22" s="1"/>
  <c r="BK67" i="22"/>
  <c r="BK182" i="22" s="1"/>
  <c r="BJ131" i="22"/>
  <c r="BJ36" i="22" s="1"/>
  <c r="BJ51" i="22"/>
  <c r="BJ64" i="16"/>
  <c r="BJ66" i="16"/>
  <c r="BI35" i="16"/>
  <c r="BI50" i="16"/>
  <c r="BK63" i="22"/>
  <c r="BK178" i="22" s="1"/>
  <c r="BJ127" i="22"/>
  <c r="BJ32" i="22" s="1"/>
  <c r="BJ47" i="22"/>
  <c r="BJ65" i="16"/>
  <c r="BJ129" i="16" s="1"/>
  <c r="BI34" i="16"/>
  <c r="BK76" i="22"/>
  <c r="BK191" i="22" s="1"/>
  <c r="BJ140" i="22"/>
  <c r="BJ45" i="22" s="1"/>
  <c r="BJ60" i="22"/>
  <c r="BK71" i="22"/>
  <c r="BJ135" i="22"/>
  <c r="BJ40" i="22" s="1"/>
  <c r="BJ67" i="16"/>
  <c r="BJ131" i="16" s="1"/>
  <c r="BI36" i="16"/>
  <c r="BK64" i="22"/>
  <c r="BK179" i="22" s="1"/>
  <c r="BJ128" i="22"/>
  <c r="BJ33" i="22" s="1"/>
  <c r="BJ48" i="22"/>
  <c r="BK69" i="22"/>
  <c r="BK184" i="22" s="1"/>
  <c r="BJ133" i="22"/>
  <c r="BJ38" i="22" s="1"/>
  <c r="BJ53" i="22"/>
  <c r="BK73" i="22"/>
  <c r="BK188" i="22" s="1"/>
  <c r="BJ137" i="22"/>
  <c r="BJ42" i="22" s="1"/>
  <c r="BJ57" i="22"/>
  <c r="BK75" i="22"/>
  <c r="BK190" i="22" s="1"/>
  <c r="BJ139" i="22"/>
  <c r="BJ44" i="22" s="1"/>
  <c r="BJ59" i="22"/>
  <c r="BK68" i="22"/>
  <c r="BK183" i="22" s="1"/>
  <c r="BJ132" i="22"/>
  <c r="BJ37" i="22" s="1"/>
  <c r="BJ52" i="22"/>
  <c r="BK74" i="22"/>
  <c r="BK189" i="22" s="1"/>
  <c r="BJ138" i="22"/>
  <c r="BJ43" i="22" s="1"/>
  <c r="BJ58" i="22"/>
  <c r="BJ69" i="16"/>
  <c r="BI38" i="16"/>
  <c r="BI53" i="16"/>
  <c r="BJ63" i="16"/>
  <c r="BJ127" i="16" s="1"/>
  <c r="BI32" i="16"/>
  <c r="BK72" i="13"/>
  <c r="BK73" i="13"/>
  <c r="BK74" i="13"/>
  <c r="BJ59" i="13"/>
  <c r="BK75" i="13"/>
  <c r="BK71" i="13"/>
  <c r="BK73" i="5"/>
  <c r="BK137" i="5" s="1"/>
  <c r="BJ42" i="5"/>
  <c r="BK71" i="5"/>
  <c r="BK135" i="5" s="1"/>
  <c r="BJ40" i="5"/>
  <c r="BL64" i="5"/>
  <c r="BK48" i="5"/>
  <c r="BL63" i="5"/>
  <c r="BJ58" i="5"/>
  <c r="BK74" i="5"/>
  <c r="BJ43" i="5"/>
  <c r="BK72" i="5"/>
  <c r="BJ41" i="5"/>
  <c r="BL67" i="5"/>
  <c r="BK36" i="5"/>
  <c r="BK75" i="5"/>
  <c r="BK139" i="5" s="1"/>
  <c r="BJ44" i="5"/>
  <c r="BL69" i="5"/>
  <c r="BK38" i="5"/>
  <c r="BL70" i="5"/>
  <c r="BL65" i="5"/>
  <c r="BK34" i="5"/>
  <c r="BL68" i="5"/>
  <c r="BK52" i="5"/>
  <c r="BK37" i="5"/>
  <c r="BL66" i="5"/>
  <c r="BK50" i="5"/>
  <c r="BK35" i="5"/>
  <c r="BL66" i="13"/>
  <c r="BK35" i="13"/>
  <c r="BL70" i="13"/>
  <c r="BK54" i="13"/>
  <c r="BL67" i="13"/>
  <c r="BK36" i="13"/>
  <c r="BK51" i="13"/>
  <c r="BL63" i="13"/>
  <c r="BL127" i="13" s="1"/>
  <c r="BK76" i="13"/>
  <c r="BJ45" i="13"/>
  <c r="BJ60" i="13"/>
  <c r="BL69" i="13"/>
  <c r="BK53" i="13"/>
  <c r="BL65" i="13"/>
  <c r="BK34" i="13"/>
  <c r="BK49" i="13"/>
  <c r="BL64" i="13"/>
  <c r="BK48" i="13"/>
  <c r="BL68" i="13"/>
  <c r="BK52" i="13"/>
  <c r="BJ74" i="16"/>
  <c r="BJ138" i="16" s="1"/>
  <c r="BI43" i="16"/>
  <c r="BJ70" i="16"/>
  <c r="BJ134" i="16" s="1"/>
  <c r="BI39" i="16"/>
  <c r="BJ72" i="16"/>
  <c r="BJ136" i="16" s="1"/>
  <c r="BI41" i="16"/>
  <c r="BJ76" i="16"/>
  <c r="BI45" i="16"/>
  <c r="BI60" i="16"/>
  <c r="BJ75" i="16"/>
  <c r="BJ139" i="16" s="1"/>
  <c r="BI44" i="16"/>
  <c r="BJ73" i="16"/>
  <c r="BJ137" i="16" s="1"/>
  <c r="BI42" i="16"/>
  <c r="BL70" i="22"/>
  <c r="BL23" i="6"/>
  <c r="AT133" i="2" l="1"/>
  <c r="AT38" i="2" s="1"/>
  <c r="AU69" i="2"/>
  <c r="AT184" i="2"/>
  <c r="AT53" i="2" s="1"/>
  <c r="AJ112" i="5"/>
  <c r="AI127" i="5"/>
  <c r="AI32" i="5" s="1"/>
  <c r="AI163" i="5"/>
  <c r="AH178" i="5"/>
  <c r="AH47" i="5" s="1"/>
  <c r="BC140" i="12"/>
  <c r="BC45" i="12" s="1"/>
  <c r="AN34" i="2"/>
  <c r="AM36" i="2"/>
  <c r="BD171" i="8"/>
  <c r="BC186" i="8"/>
  <c r="BC55" i="8" s="1"/>
  <c r="AV181" i="8"/>
  <c r="AV50" i="8" s="1"/>
  <c r="AV178" i="8"/>
  <c r="AV47" i="8" s="1"/>
  <c r="AV183" i="8"/>
  <c r="AV52" i="8" s="1"/>
  <c r="AV180" i="8"/>
  <c r="AV49" i="8" s="1"/>
  <c r="AV184" i="8"/>
  <c r="AV53" i="8" s="1"/>
  <c r="AV182" i="8"/>
  <c r="AV51" i="8" s="1"/>
  <c r="AV179" i="8"/>
  <c r="AV48" i="8" s="1"/>
  <c r="AV128" i="8"/>
  <c r="AV33" i="8" s="1"/>
  <c r="AV133" i="8"/>
  <c r="AV38" i="8" s="1"/>
  <c r="AV127" i="8"/>
  <c r="AV32" i="8" s="1"/>
  <c r="AV132" i="8"/>
  <c r="AV37" i="8" s="1"/>
  <c r="AV129" i="8"/>
  <c r="AV34" i="8" s="1"/>
  <c r="AV130" i="8"/>
  <c r="AV35" i="8" s="1"/>
  <c r="AV131" i="8"/>
  <c r="AV36" i="8" s="1"/>
  <c r="BH25" i="4"/>
  <c r="BG24" i="4"/>
  <c r="BF180" i="4"/>
  <c r="BF49" i="4" s="1"/>
  <c r="BF184" i="4"/>
  <c r="BF53" i="4" s="1"/>
  <c r="BF182" i="4"/>
  <c r="BF51" i="4" s="1"/>
  <c r="BF181" i="4"/>
  <c r="BF50" i="4" s="1"/>
  <c r="BF178" i="4"/>
  <c r="BF47" i="4" s="1"/>
  <c r="BF183" i="4"/>
  <c r="BF52" i="4" s="1"/>
  <c r="BF179" i="4"/>
  <c r="BF48" i="4" s="1"/>
  <c r="BL67" i="4"/>
  <c r="BK36" i="4"/>
  <c r="BL64" i="14"/>
  <c r="BK33" i="14"/>
  <c r="BK179" i="14"/>
  <c r="BK48" i="14" s="1"/>
  <c r="BL70" i="12"/>
  <c r="BK39" i="12"/>
  <c r="BK185" i="12"/>
  <c r="BK54" i="12" s="1"/>
  <c r="BJ133" i="16"/>
  <c r="BJ184" i="16"/>
  <c r="BL74" i="7"/>
  <c r="BK43" i="7"/>
  <c r="BK189" i="7"/>
  <c r="BK58" i="7" s="1"/>
  <c r="BL66" i="12"/>
  <c r="BK35" i="12"/>
  <c r="BK181" i="12"/>
  <c r="BK50" i="12" s="1"/>
  <c r="BL65" i="4"/>
  <c r="BK34" i="4"/>
  <c r="BL66" i="14"/>
  <c r="BK35" i="14"/>
  <c r="BK181" i="14"/>
  <c r="BK50" i="14" s="1"/>
  <c r="BL76" i="19"/>
  <c r="BK140" i="19"/>
  <c r="BK45" i="19" s="1"/>
  <c r="BK191" i="19"/>
  <c r="BK60" i="19" s="1"/>
  <c r="BL75" i="23"/>
  <c r="BK44" i="23"/>
  <c r="BK190" i="23"/>
  <c r="BK59" i="23" s="1"/>
  <c r="BL68" i="10"/>
  <c r="BK37" i="10"/>
  <c r="BK183" i="10"/>
  <c r="BK52" i="10" s="1"/>
  <c r="BL66" i="4"/>
  <c r="BK35" i="4"/>
  <c r="BL76" i="12"/>
  <c r="BK191" i="12"/>
  <c r="BK60" i="12" s="1"/>
  <c r="BL74" i="23"/>
  <c r="BK43" i="23"/>
  <c r="BK189" i="23"/>
  <c r="BK58" i="23" s="1"/>
  <c r="BL64" i="11"/>
  <c r="BK33" i="11"/>
  <c r="BK179" i="11"/>
  <c r="BK48" i="11" s="1"/>
  <c r="BL74" i="11"/>
  <c r="BK43" i="11"/>
  <c r="BK189" i="11"/>
  <c r="BK58" i="11" s="1"/>
  <c r="BL66" i="18"/>
  <c r="BK35" i="18"/>
  <c r="BK181" i="18"/>
  <c r="BK50" i="18" s="1"/>
  <c r="BL70" i="21"/>
  <c r="BK39" i="21"/>
  <c r="BK185" i="21"/>
  <c r="BK54" i="21" s="1"/>
  <c r="BL74" i="15"/>
  <c r="BK43" i="15"/>
  <c r="BK189" i="15"/>
  <c r="BK58" i="15" s="1"/>
  <c r="BL74" i="12"/>
  <c r="BK43" i="12"/>
  <c r="BK189" i="12"/>
  <c r="BK58" i="12" s="1"/>
  <c r="AE71" i="16"/>
  <c r="AD186" i="16"/>
  <c r="AD55" i="16" s="1"/>
  <c r="AD135" i="16"/>
  <c r="AD40" i="16" s="1"/>
  <c r="BL63" i="21"/>
  <c r="BK32" i="21"/>
  <c r="BK178" i="21"/>
  <c r="BK47" i="21" s="1"/>
  <c r="BL71" i="4"/>
  <c r="BK40" i="4"/>
  <c r="BK186" i="4"/>
  <c r="BK55" i="4" s="1"/>
  <c r="BL72" i="2"/>
  <c r="BL136" i="2" s="1"/>
  <c r="BK41" i="2"/>
  <c r="BK187" i="2"/>
  <c r="BK56" i="2" s="1"/>
  <c r="BL75" i="2"/>
  <c r="BL139" i="2" s="1"/>
  <c r="BK44" i="2"/>
  <c r="BK190" i="2"/>
  <c r="BK59" i="2" s="1"/>
  <c r="BL74" i="19"/>
  <c r="BK138" i="19"/>
  <c r="BK43" i="19" s="1"/>
  <c r="BK189" i="19"/>
  <c r="BK58" i="19" s="1"/>
  <c r="BL72" i="15"/>
  <c r="BK41" i="15"/>
  <c r="BK187" i="15"/>
  <c r="BK56" i="15" s="1"/>
  <c r="BL67" i="15"/>
  <c r="BK36" i="15"/>
  <c r="BK182" i="15"/>
  <c r="BK51" i="15" s="1"/>
  <c r="BL65" i="21"/>
  <c r="BK34" i="21"/>
  <c r="BK180" i="21"/>
  <c r="BK49" i="21" s="1"/>
  <c r="BL63" i="18"/>
  <c r="BK32" i="18"/>
  <c r="BK178" i="18"/>
  <c r="BK47" i="18" s="1"/>
  <c r="BL63" i="19"/>
  <c r="BK127" i="19"/>
  <c r="BK32" i="19" s="1"/>
  <c r="BK178" i="19"/>
  <c r="BK47" i="19" s="1"/>
  <c r="BL72" i="7"/>
  <c r="BK41" i="7"/>
  <c r="BK187" i="7"/>
  <c r="BK56" i="7" s="1"/>
  <c r="BL72" i="12"/>
  <c r="BK41" i="12"/>
  <c r="BK187" i="12"/>
  <c r="BK56" i="12" s="1"/>
  <c r="BL75" i="11"/>
  <c r="BK44" i="11"/>
  <c r="BK190" i="11"/>
  <c r="BK59" i="11" s="1"/>
  <c r="BL70" i="20"/>
  <c r="BK39" i="20"/>
  <c r="BK185" i="20"/>
  <c r="BK54" i="20" s="1"/>
  <c r="BL75" i="4"/>
  <c r="BK44" i="4"/>
  <c r="BK190" i="4"/>
  <c r="BK59" i="4" s="1"/>
  <c r="BL67" i="7"/>
  <c r="BK36" i="7"/>
  <c r="BK182" i="7"/>
  <c r="BK51" i="7" s="1"/>
  <c r="BL67" i="10"/>
  <c r="BK36" i="10"/>
  <c r="BK182" i="10"/>
  <c r="BK51" i="10" s="1"/>
  <c r="BK187" i="5"/>
  <c r="BK136" i="5"/>
  <c r="BJ181" i="16"/>
  <c r="BJ130" i="16"/>
  <c r="BL74" i="18"/>
  <c r="BK43" i="18"/>
  <c r="BK189" i="18"/>
  <c r="BK58" i="18" s="1"/>
  <c r="BL65" i="20"/>
  <c r="BK34" i="20"/>
  <c r="BK180" i="20"/>
  <c r="BK49" i="20" s="1"/>
  <c r="BL69" i="10"/>
  <c r="BK38" i="10"/>
  <c r="BK184" i="10"/>
  <c r="BK53" i="10" s="1"/>
  <c r="BL75" i="21"/>
  <c r="BL139" i="21" s="1"/>
  <c r="BK44" i="21"/>
  <c r="BK190" i="21"/>
  <c r="BK59" i="21" s="1"/>
  <c r="BL64" i="2"/>
  <c r="BK33" i="2"/>
  <c r="BK179" i="2"/>
  <c r="BK48" i="2" s="1"/>
  <c r="BL69" i="18"/>
  <c r="BK38" i="18"/>
  <c r="BK184" i="18"/>
  <c r="BK53" i="18" s="1"/>
  <c r="BL71" i="11"/>
  <c r="BK40" i="11"/>
  <c r="BK186" i="11"/>
  <c r="BK55" i="11" s="1"/>
  <c r="BL74" i="14"/>
  <c r="BK43" i="14"/>
  <c r="BK189" i="14"/>
  <c r="BK58" i="14" s="1"/>
  <c r="BL66" i="21"/>
  <c r="BK35" i="21"/>
  <c r="BK181" i="21"/>
  <c r="BK50" i="21" s="1"/>
  <c r="BL66" i="19"/>
  <c r="BK130" i="19"/>
  <c r="BK35" i="19" s="1"/>
  <c r="BK181" i="19"/>
  <c r="BK50" i="19" s="1"/>
  <c r="BL71" i="8"/>
  <c r="BK40" i="8"/>
  <c r="BL71" i="21"/>
  <c r="BL135" i="21" s="1"/>
  <c r="BK40" i="21"/>
  <c r="BK186" i="21"/>
  <c r="BK55" i="21" s="1"/>
  <c r="BL70" i="7"/>
  <c r="BK39" i="7"/>
  <c r="BK185" i="7"/>
  <c r="BK54" i="7" s="1"/>
  <c r="BL64" i="8"/>
  <c r="BL63" i="23"/>
  <c r="BK32" i="23"/>
  <c r="BK178" i="23"/>
  <c r="BK47" i="23" s="1"/>
  <c r="BL72" i="17"/>
  <c r="BK41" i="17"/>
  <c r="BK187" i="17"/>
  <c r="BK56" i="17" s="1"/>
  <c r="BL68" i="4"/>
  <c r="BK37" i="4"/>
  <c r="BL64" i="10"/>
  <c r="BK33" i="10"/>
  <c r="BK179" i="10"/>
  <c r="BK48" i="10" s="1"/>
  <c r="BL72" i="4"/>
  <c r="BK41" i="4"/>
  <c r="BK187" i="4"/>
  <c r="BK56" i="4" s="1"/>
  <c r="BL69" i="19"/>
  <c r="BK133" i="19"/>
  <c r="BK38" i="19" s="1"/>
  <c r="BK184" i="19"/>
  <c r="BK53" i="19" s="1"/>
  <c r="BL71" i="19"/>
  <c r="BK135" i="19"/>
  <c r="BK40" i="19" s="1"/>
  <c r="BK186" i="19"/>
  <c r="BK55" i="19" s="1"/>
  <c r="BL65" i="18"/>
  <c r="BK34" i="18"/>
  <c r="BK180" i="18"/>
  <c r="BK49" i="18" s="1"/>
  <c r="BL180" i="2"/>
  <c r="BK49" i="2"/>
  <c r="BL71" i="23"/>
  <c r="BK40" i="23"/>
  <c r="BK186" i="23"/>
  <c r="BK55" i="23" s="1"/>
  <c r="BL63" i="2"/>
  <c r="BK32" i="2"/>
  <c r="BK178" i="2"/>
  <c r="BK47" i="2" s="1"/>
  <c r="BL75" i="15"/>
  <c r="BK44" i="15"/>
  <c r="BK190" i="15"/>
  <c r="BK59" i="15" s="1"/>
  <c r="BL70" i="18"/>
  <c r="BK39" i="18"/>
  <c r="BK185" i="18"/>
  <c r="BK54" i="18" s="1"/>
  <c r="BL70" i="11"/>
  <c r="BK39" i="11"/>
  <c r="BK185" i="11"/>
  <c r="BK54" i="11" s="1"/>
  <c r="BL183" i="5"/>
  <c r="BL132" i="5"/>
  <c r="BJ132" i="16"/>
  <c r="BJ37" i="16" s="1"/>
  <c r="BJ183" i="16"/>
  <c r="BL68" i="15"/>
  <c r="BK37" i="15"/>
  <c r="BK183" i="15"/>
  <c r="BK52" i="15" s="1"/>
  <c r="BL74" i="9"/>
  <c r="BK138" i="9"/>
  <c r="BK43" i="9" s="1"/>
  <c r="BK189" i="9"/>
  <c r="BK58" i="9" s="1"/>
  <c r="BL68" i="12"/>
  <c r="BK37" i="12"/>
  <c r="BK183" i="12"/>
  <c r="BK52" i="12" s="1"/>
  <c r="BL69" i="23"/>
  <c r="BK38" i="23"/>
  <c r="BK184" i="23"/>
  <c r="BK53" i="23" s="1"/>
  <c r="BL74" i="21"/>
  <c r="BK43" i="21"/>
  <c r="BK189" i="21"/>
  <c r="BK58" i="21" s="1"/>
  <c r="BL76" i="14"/>
  <c r="BK45" i="14"/>
  <c r="BK191" i="14"/>
  <c r="BK60" i="14" s="1"/>
  <c r="BL73" i="21"/>
  <c r="BK42" i="21"/>
  <c r="BK188" i="21"/>
  <c r="BK57" i="21" s="1"/>
  <c r="BL67" i="23"/>
  <c r="BK36" i="23"/>
  <c r="BK182" i="23"/>
  <c r="BK51" i="23" s="1"/>
  <c r="BL69" i="21"/>
  <c r="BK38" i="21"/>
  <c r="BK184" i="21"/>
  <c r="BK53" i="21" s="1"/>
  <c r="BL68" i="7"/>
  <c r="BK37" i="7"/>
  <c r="BK183" i="7"/>
  <c r="BK52" i="7" s="1"/>
  <c r="BL75" i="18"/>
  <c r="BK44" i="18"/>
  <c r="BK190" i="18"/>
  <c r="BK59" i="18" s="1"/>
  <c r="BL72" i="11"/>
  <c r="BK41" i="11"/>
  <c r="BK187" i="11"/>
  <c r="BK56" i="11" s="1"/>
  <c r="BL72" i="19"/>
  <c r="BK136" i="19"/>
  <c r="BK41" i="19" s="1"/>
  <c r="BK187" i="19"/>
  <c r="BK56" i="19" s="1"/>
  <c r="BL73" i="20"/>
  <c r="BK42" i="20"/>
  <c r="BK188" i="20"/>
  <c r="BK57" i="20" s="1"/>
  <c r="BL68" i="8"/>
  <c r="BL64" i="18"/>
  <c r="BK33" i="18"/>
  <c r="BK179" i="18"/>
  <c r="BK48" i="18" s="1"/>
  <c r="BL70" i="23"/>
  <c r="BK39" i="23"/>
  <c r="BK185" i="23"/>
  <c r="BK54" i="23" s="1"/>
  <c r="BL74" i="17"/>
  <c r="BK43" i="17"/>
  <c r="BK189" i="17"/>
  <c r="BK58" i="17" s="1"/>
  <c r="BL73" i="14"/>
  <c r="BK42" i="14"/>
  <c r="BK188" i="14"/>
  <c r="BK57" i="14" s="1"/>
  <c r="BL68" i="21"/>
  <c r="BK37" i="21"/>
  <c r="BK183" i="21"/>
  <c r="BK52" i="21" s="1"/>
  <c r="BL68" i="20"/>
  <c r="BK37" i="20"/>
  <c r="BK183" i="20"/>
  <c r="BK52" i="20" s="1"/>
  <c r="BL68" i="18"/>
  <c r="BK37" i="18"/>
  <c r="BK183" i="18"/>
  <c r="BK52" i="18" s="1"/>
  <c r="BL69" i="7"/>
  <c r="BK38" i="7"/>
  <c r="BK184" i="7"/>
  <c r="BK53" i="7" s="1"/>
  <c r="BL75" i="10"/>
  <c r="BK44" i="10"/>
  <c r="BK190" i="10"/>
  <c r="BK59" i="10" s="1"/>
  <c r="BL66" i="20"/>
  <c r="BK35" i="20"/>
  <c r="BK181" i="20"/>
  <c r="BK50" i="20" s="1"/>
  <c r="BL63" i="17"/>
  <c r="BK127" i="17"/>
  <c r="BK32" i="17" s="1"/>
  <c r="BK178" i="17"/>
  <c r="BK47" i="17" s="1"/>
  <c r="BL67" i="9"/>
  <c r="BK131" i="9"/>
  <c r="BK36" i="9" s="1"/>
  <c r="BK182" i="9"/>
  <c r="BK51" i="9" s="1"/>
  <c r="BL64" i="7"/>
  <c r="BK33" i="7"/>
  <c r="BK179" i="7"/>
  <c r="BK48" i="7" s="1"/>
  <c r="BL66" i="15"/>
  <c r="BK35" i="15"/>
  <c r="BK181" i="15"/>
  <c r="BK50" i="15" s="1"/>
  <c r="BL74" i="8"/>
  <c r="BK43" i="8"/>
  <c r="BK58" i="8"/>
  <c r="BL130" i="5"/>
  <c r="BL181" i="5"/>
  <c r="BL70" i="9"/>
  <c r="BK134" i="9"/>
  <c r="BK39" i="9" s="1"/>
  <c r="BK185" i="9"/>
  <c r="BK54" i="9" s="1"/>
  <c r="BL76" i="20"/>
  <c r="BK45" i="20"/>
  <c r="BK191" i="20"/>
  <c r="BK60" i="20" s="1"/>
  <c r="BL76" i="10"/>
  <c r="BK45" i="10"/>
  <c r="BK191" i="10"/>
  <c r="BK60" i="10" s="1"/>
  <c r="BL63" i="8"/>
  <c r="BL65" i="11"/>
  <c r="BK34" i="11"/>
  <c r="BK180" i="11"/>
  <c r="BK49" i="11" s="1"/>
  <c r="BL71" i="17"/>
  <c r="BL135" i="17" s="1"/>
  <c r="BK40" i="17"/>
  <c r="BK186" i="17"/>
  <c r="BK55" i="17" s="1"/>
  <c r="BK58" i="13"/>
  <c r="BK43" i="13"/>
  <c r="BK189" i="5"/>
  <c r="BK138" i="5"/>
  <c r="BK191" i="5"/>
  <c r="BK140" i="5"/>
  <c r="BL69" i="11"/>
  <c r="BL133" i="11" s="1"/>
  <c r="BK38" i="11"/>
  <c r="BK184" i="11"/>
  <c r="BK53" i="11" s="1"/>
  <c r="BL140" i="23"/>
  <c r="BK45" i="23"/>
  <c r="BK191" i="23"/>
  <c r="BK60" i="23" s="1"/>
  <c r="BL68" i="14"/>
  <c r="BK37" i="14"/>
  <c r="BK183" i="14"/>
  <c r="BK52" i="14" s="1"/>
  <c r="BL68" i="23"/>
  <c r="BK37" i="23"/>
  <c r="BK183" i="23"/>
  <c r="BK52" i="23" s="1"/>
  <c r="BL75" i="19"/>
  <c r="BK139" i="19"/>
  <c r="BK44" i="19" s="1"/>
  <c r="BK190" i="19"/>
  <c r="BK59" i="19" s="1"/>
  <c r="BL72" i="20"/>
  <c r="BK41" i="20"/>
  <c r="BK187" i="20"/>
  <c r="BK56" i="20" s="1"/>
  <c r="BL72" i="21"/>
  <c r="BL136" i="21" s="1"/>
  <c r="BK41" i="21"/>
  <c r="BK187" i="21"/>
  <c r="BK56" i="21" s="1"/>
  <c r="BL70" i="19"/>
  <c r="BK134" i="19"/>
  <c r="BK39" i="19" s="1"/>
  <c r="BK185" i="19"/>
  <c r="BK54" i="19" s="1"/>
  <c r="BL66" i="17"/>
  <c r="BK130" i="17"/>
  <c r="BK35" i="17" s="1"/>
  <c r="BK181" i="17"/>
  <c r="BK50" i="17" s="1"/>
  <c r="BL73" i="2"/>
  <c r="BL137" i="2" s="1"/>
  <c r="BK42" i="2"/>
  <c r="BK188" i="2"/>
  <c r="BK57" i="2" s="1"/>
  <c r="BL71" i="20"/>
  <c r="BK40" i="20"/>
  <c r="BK186" i="20"/>
  <c r="BK55" i="20" s="1"/>
  <c r="BL65" i="10"/>
  <c r="BK34" i="10"/>
  <c r="BK180" i="10"/>
  <c r="BK49" i="10" s="1"/>
  <c r="BL64" i="12"/>
  <c r="BK33" i="12"/>
  <c r="BK179" i="12"/>
  <c r="BK48" i="12" s="1"/>
  <c r="BL76" i="11"/>
  <c r="BK45" i="11"/>
  <c r="BK191" i="11"/>
  <c r="BK60" i="11" s="1"/>
  <c r="BL72" i="23"/>
  <c r="BK41" i="23"/>
  <c r="BK187" i="23"/>
  <c r="BK56" i="23" s="1"/>
  <c r="BL73" i="15"/>
  <c r="BK42" i="15"/>
  <c r="BK188" i="15"/>
  <c r="BK57" i="15" s="1"/>
  <c r="BL75" i="20"/>
  <c r="BK44" i="20"/>
  <c r="BK190" i="20"/>
  <c r="BK59" i="20" s="1"/>
  <c r="BL66" i="8"/>
  <c r="BL72" i="18"/>
  <c r="BK41" i="18"/>
  <c r="BK187" i="18"/>
  <c r="BK56" i="18" s="1"/>
  <c r="BL73" i="11"/>
  <c r="BK42" i="11"/>
  <c r="BK188" i="11"/>
  <c r="BK57" i="11" s="1"/>
  <c r="BL68" i="9"/>
  <c r="BK132" i="9"/>
  <c r="BK37" i="9" s="1"/>
  <c r="BK183" i="9"/>
  <c r="BK52" i="9" s="1"/>
  <c r="BL65" i="12"/>
  <c r="BK34" i="12"/>
  <c r="BK180" i="12"/>
  <c r="BK49" i="12" s="1"/>
  <c r="BL69" i="17"/>
  <c r="BK133" i="17"/>
  <c r="BK38" i="17" s="1"/>
  <c r="BK184" i="17"/>
  <c r="BK53" i="17" s="1"/>
  <c r="BL71" i="10"/>
  <c r="BK40" i="10"/>
  <c r="BK186" i="10"/>
  <c r="BK55" i="10" s="1"/>
  <c r="BL63" i="15"/>
  <c r="BK32" i="15"/>
  <c r="BK178" i="15"/>
  <c r="BK47" i="15" s="1"/>
  <c r="BL69" i="15"/>
  <c r="BK38" i="15"/>
  <c r="BK184" i="15"/>
  <c r="BK53" i="15" s="1"/>
  <c r="BL66" i="9"/>
  <c r="BK130" i="9"/>
  <c r="BK35" i="9" s="1"/>
  <c r="BK181" i="9"/>
  <c r="BK50" i="9" s="1"/>
  <c r="BL69" i="9"/>
  <c r="BK133" i="9"/>
  <c r="BK38" i="9" s="1"/>
  <c r="BK184" i="9"/>
  <c r="BK53" i="9" s="1"/>
  <c r="BL50" i="13"/>
  <c r="BL130" i="13"/>
  <c r="BJ179" i="16"/>
  <c r="BJ48" i="16" s="1"/>
  <c r="BJ128" i="16"/>
  <c r="BL69" i="14"/>
  <c r="BK38" i="14"/>
  <c r="BK184" i="14"/>
  <c r="BK53" i="14" s="1"/>
  <c r="BL67" i="18"/>
  <c r="BK36" i="18"/>
  <c r="BK182" i="18"/>
  <c r="BK51" i="18" s="1"/>
  <c r="AD76" i="7"/>
  <c r="AC45" i="7"/>
  <c r="AC191" i="7"/>
  <c r="AC60" i="7" s="1"/>
  <c r="BL70" i="15"/>
  <c r="BK39" i="15"/>
  <c r="BK185" i="15"/>
  <c r="BK54" i="15" s="1"/>
  <c r="BL65" i="8"/>
  <c r="BL65" i="19"/>
  <c r="BK129" i="19"/>
  <c r="BK34" i="19" s="1"/>
  <c r="BK180" i="19"/>
  <c r="BK49" i="19" s="1"/>
  <c r="BL64" i="17"/>
  <c r="BK128" i="17"/>
  <c r="BK33" i="17" s="1"/>
  <c r="BK179" i="17"/>
  <c r="BK48" i="17" s="1"/>
  <c r="BL73" i="9"/>
  <c r="BK137" i="9"/>
  <c r="BK42" i="9" s="1"/>
  <c r="BK188" i="9"/>
  <c r="BK57" i="9" s="1"/>
  <c r="BL76" i="8"/>
  <c r="BK45" i="8"/>
  <c r="BK60" i="8"/>
  <c r="BL68" i="11"/>
  <c r="BK37" i="11"/>
  <c r="BK183" i="11"/>
  <c r="BK52" i="11" s="1"/>
  <c r="BL67" i="8"/>
  <c r="BL73" i="7"/>
  <c r="BK42" i="7"/>
  <c r="BK188" i="7"/>
  <c r="BK57" i="7" s="1"/>
  <c r="BL65" i="17"/>
  <c r="BK129" i="17"/>
  <c r="BK34" i="17" s="1"/>
  <c r="BK180" i="17"/>
  <c r="BK49" i="17" s="1"/>
  <c r="BK45" i="4"/>
  <c r="BK191" i="4"/>
  <c r="BK60" i="4" s="1"/>
  <c r="BL63" i="14"/>
  <c r="BK32" i="14"/>
  <c r="BK178" i="14"/>
  <c r="BK47" i="14" s="1"/>
  <c r="BL66" i="7"/>
  <c r="BK35" i="7"/>
  <c r="BK181" i="7"/>
  <c r="BK50" i="7" s="1"/>
  <c r="BL68" i="17"/>
  <c r="BK132" i="17"/>
  <c r="BK37" i="17" s="1"/>
  <c r="BK183" i="17"/>
  <c r="BK52" i="17" s="1"/>
  <c r="BL72" i="14"/>
  <c r="BK41" i="14"/>
  <c r="BK187" i="14"/>
  <c r="BK56" i="14" s="1"/>
  <c r="BL69" i="12"/>
  <c r="BK38" i="12"/>
  <c r="BK184" i="12"/>
  <c r="BK53" i="12" s="1"/>
  <c r="BL70" i="4"/>
  <c r="BK39" i="4"/>
  <c r="BK185" i="4"/>
  <c r="BK54" i="4" s="1"/>
  <c r="BL70" i="14"/>
  <c r="BK39" i="14"/>
  <c r="BK185" i="14"/>
  <c r="BK54" i="14" s="1"/>
  <c r="BL65" i="15"/>
  <c r="BK34" i="15"/>
  <c r="BK180" i="15"/>
  <c r="BK49" i="15" s="1"/>
  <c r="BL74" i="2"/>
  <c r="BL138" i="2" s="1"/>
  <c r="BK43" i="2"/>
  <c r="BK189" i="2"/>
  <c r="BK58" i="2" s="1"/>
  <c r="BL70" i="2"/>
  <c r="BL134" i="2" s="1"/>
  <c r="BK39" i="2"/>
  <c r="BK185" i="2"/>
  <c r="BK54" i="2" s="1"/>
  <c r="BK182" i="2"/>
  <c r="BK51" i="2" s="1"/>
  <c r="BL76" i="21"/>
  <c r="BK45" i="21"/>
  <c r="BK191" i="21"/>
  <c r="BK60" i="21" s="1"/>
  <c r="BL71" i="18"/>
  <c r="BK40" i="18"/>
  <c r="BK186" i="18"/>
  <c r="BK55" i="18" s="1"/>
  <c r="BL73" i="18"/>
  <c r="BK42" i="18"/>
  <c r="BK188" i="18"/>
  <c r="BK57" i="18" s="1"/>
  <c r="BL75" i="8"/>
  <c r="BK44" i="8"/>
  <c r="BK59" i="8"/>
  <c r="BL68" i="19"/>
  <c r="BK132" i="19"/>
  <c r="BK37" i="19" s="1"/>
  <c r="BK183" i="19"/>
  <c r="BK52" i="19" s="1"/>
  <c r="BL67" i="12"/>
  <c r="BK36" i="12"/>
  <c r="BK182" i="12"/>
  <c r="BK51" i="12" s="1"/>
  <c r="BL63" i="9"/>
  <c r="BK127" i="9"/>
  <c r="BK32" i="9" s="1"/>
  <c r="BK178" i="9"/>
  <c r="BK47" i="9" s="1"/>
  <c r="BL68" i="2"/>
  <c r="BK37" i="2"/>
  <c r="BK183" i="2"/>
  <c r="BK52" i="2" s="1"/>
  <c r="BL76" i="15"/>
  <c r="BK45" i="15"/>
  <c r="BK191" i="15"/>
  <c r="BK60" i="15" s="1"/>
  <c r="BL67" i="11"/>
  <c r="BK36" i="11"/>
  <c r="BK182" i="11"/>
  <c r="BK51" i="11" s="1"/>
  <c r="BL70" i="8"/>
  <c r="BK39" i="8"/>
  <c r="BK54" i="8"/>
  <c r="BL133" i="5"/>
  <c r="BL184" i="5"/>
  <c r="BL179" i="5"/>
  <c r="BL128" i="5"/>
  <c r="BL33" i="5" s="1"/>
  <c r="BL128" i="13"/>
  <c r="BL129" i="5"/>
  <c r="BL180" i="5"/>
  <c r="BL49" i="5" s="1"/>
  <c r="BL71" i="2"/>
  <c r="BL135" i="2" s="1"/>
  <c r="BK40" i="2"/>
  <c r="BK186" i="2"/>
  <c r="BK55" i="2" s="1"/>
  <c r="BL71" i="14"/>
  <c r="BK40" i="14"/>
  <c r="BK186" i="14"/>
  <c r="BK55" i="14" s="1"/>
  <c r="BL71" i="9"/>
  <c r="BK135" i="9"/>
  <c r="BK40" i="9" s="1"/>
  <c r="BK186" i="9"/>
  <c r="BK55" i="9" s="1"/>
  <c r="BL67" i="20"/>
  <c r="BK36" i="20"/>
  <c r="BK182" i="20"/>
  <c r="BK51" i="20" s="1"/>
  <c r="BL75" i="9"/>
  <c r="BK139" i="9"/>
  <c r="BK44" i="9" s="1"/>
  <c r="BK190" i="9"/>
  <c r="BK59" i="9" s="1"/>
  <c r="BL67" i="19"/>
  <c r="BK131" i="19"/>
  <c r="BK36" i="19" s="1"/>
  <c r="BK182" i="19"/>
  <c r="BK51" i="19" s="1"/>
  <c r="BL71" i="15"/>
  <c r="BK40" i="15"/>
  <c r="BK186" i="15"/>
  <c r="BK55" i="15" s="1"/>
  <c r="BL64" i="21"/>
  <c r="BK33" i="21"/>
  <c r="BK179" i="21"/>
  <c r="BK48" i="21" s="1"/>
  <c r="BL66" i="2"/>
  <c r="BK35" i="2"/>
  <c r="BK181" i="2"/>
  <c r="BK50" i="2" s="1"/>
  <c r="BL75" i="12"/>
  <c r="BK44" i="12"/>
  <c r="BK190" i="12"/>
  <c r="BK59" i="12" s="1"/>
  <c r="BL63" i="11"/>
  <c r="BK32" i="11"/>
  <c r="BK178" i="11"/>
  <c r="BK47" i="11" s="1"/>
  <c r="BL72" i="10"/>
  <c r="BK41" i="10"/>
  <c r="BK187" i="10"/>
  <c r="BK56" i="10" s="1"/>
  <c r="BL66" i="10"/>
  <c r="BK35" i="10"/>
  <c r="BK181" i="10"/>
  <c r="BK50" i="10" s="1"/>
  <c r="BL70" i="17"/>
  <c r="BK39" i="17"/>
  <c r="BK185" i="17"/>
  <c r="BK54" i="17" s="1"/>
  <c r="BL64" i="20"/>
  <c r="BK33" i="20"/>
  <c r="BK179" i="20"/>
  <c r="BK48" i="20" s="1"/>
  <c r="BL73" i="10"/>
  <c r="BK42" i="10"/>
  <c r="BK188" i="10"/>
  <c r="BK57" i="10" s="1"/>
  <c r="BL64" i="4"/>
  <c r="BK33" i="4"/>
  <c r="BL65" i="7"/>
  <c r="BK34" i="7"/>
  <c r="BK180" i="7"/>
  <c r="BK49" i="7" s="1"/>
  <c r="BL75" i="7"/>
  <c r="BK44" i="7"/>
  <c r="BK190" i="7"/>
  <c r="BK59" i="7" s="1"/>
  <c r="BL65" i="9"/>
  <c r="BK129" i="9"/>
  <c r="BK34" i="9" s="1"/>
  <c r="BK180" i="9"/>
  <c r="BK49" i="9" s="1"/>
  <c r="BL74" i="20"/>
  <c r="BK43" i="20"/>
  <c r="BK189" i="20"/>
  <c r="BK58" i="20" s="1"/>
  <c r="BL69" i="8"/>
  <c r="BL67" i="14"/>
  <c r="BK36" i="14"/>
  <c r="BK182" i="14"/>
  <c r="BK51" i="14" s="1"/>
  <c r="BL76" i="18"/>
  <c r="BK45" i="18"/>
  <c r="BK191" i="18"/>
  <c r="BK60" i="18" s="1"/>
  <c r="BL73" i="17"/>
  <c r="BK42" i="17"/>
  <c r="BK188" i="17"/>
  <c r="BK57" i="17" s="1"/>
  <c r="BL65" i="23"/>
  <c r="BK34" i="23"/>
  <c r="BK180" i="23"/>
  <c r="BK49" i="23" s="1"/>
  <c r="BL71" i="12"/>
  <c r="BK40" i="12"/>
  <c r="BK186" i="12"/>
  <c r="BK55" i="12" s="1"/>
  <c r="BL73" i="19"/>
  <c r="BK137" i="19"/>
  <c r="BK42" i="19" s="1"/>
  <c r="BK188" i="19"/>
  <c r="BK57" i="19" s="1"/>
  <c r="BL63" i="7"/>
  <c r="BK32" i="7"/>
  <c r="BK178" i="7"/>
  <c r="BK47" i="7" s="1"/>
  <c r="BL64" i="19"/>
  <c r="BK128" i="19"/>
  <c r="BK33" i="19" s="1"/>
  <c r="BK179" i="19"/>
  <c r="BK48" i="19" s="1"/>
  <c r="BL63" i="10"/>
  <c r="BK32" i="10"/>
  <c r="BK178" i="10"/>
  <c r="BK47" i="10" s="1"/>
  <c r="BJ140" i="16"/>
  <c r="BJ45" i="16" s="1"/>
  <c r="BJ191" i="16"/>
  <c r="BL76" i="2"/>
  <c r="BL140" i="2" s="1"/>
  <c r="BK45" i="2"/>
  <c r="BK191" i="2"/>
  <c r="BK60" i="2" s="1"/>
  <c r="BL129" i="13"/>
  <c r="BL49" i="13"/>
  <c r="BL131" i="5"/>
  <c r="BL182" i="5"/>
  <c r="BL51" i="5" s="1"/>
  <c r="BL75" i="17"/>
  <c r="BL139" i="17" s="1"/>
  <c r="BK44" i="17"/>
  <c r="BK190" i="17"/>
  <c r="BK59" i="17" s="1"/>
  <c r="BL75" i="14"/>
  <c r="BK44" i="14"/>
  <c r="BK190" i="14"/>
  <c r="BK59" i="14" s="1"/>
  <c r="BL73" i="23"/>
  <c r="BK42" i="23"/>
  <c r="BK188" i="23"/>
  <c r="BK57" i="23" s="1"/>
  <c r="BL65" i="14"/>
  <c r="BK34" i="14"/>
  <c r="BK180" i="14"/>
  <c r="BK49" i="14" s="1"/>
  <c r="BL66" i="11"/>
  <c r="BK35" i="11"/>
  <c r="BK181" i="11"/>
  <c r="BK50" i="11" s="1"/>
  <c r="BL72" i="9"/>
  <c r="BK136" i="9"/>
  <c r="BK41" i="9" s="1"/>
  <c r="BK187" i="9"/>
  <c r="BK56" i="9" s="1"/>
  <c r="BL76" i="9"/>
  <c r="BK140" i="9"/>
  <c r="BK45" i="9" s="1"/>
  <c r="BK191" i="9"/>
  <c r="BK60" i="9" s="1"/>
  <c r="BL70" i="10"/>
  <c r="BK39" i="10"/>
  <c r="BK185" i="10"/>
  <c r="BK54" i="10" s="1"/>
  <c r="BL67" i="17"/>
  <c r="BK131" i="17"/>
  <c r="BK36" i="17" s="1"/>
  <c r="BK182" i="17"/>
  <c r="BK51" i="17" s="1"/>
  <c r="BL73" i="12"/>
  <c r="BK42" i="12"/>
  <c r="BK188" i="12"/>
  <c r="BK57" i="12" s="1"/>
  <c r="BL74" i="4"/>
  <c r="BK43" i="4"/>
  <c r="BK189" i="4"/>
  <c r="BK58" i="4" s="1"/>
  <c r="BL69" i="4"/>
  <c r="BL133" i="4" s="1"/>
  <c r="BK38" i="4"/>
  <c r="BL74" i="10"/>
  <c r="BK43" i="10"/>
  <c r="BK189" i="10"/>
  <c r="BK58" i="10" s="1"/>
  <c r="BL76" i="17"/>
  <c r="BK45" i="17"/>
  <c r="BK191" i="17"/>
  <c r="BK60" i="17" s="1"/>
  <c r="BL63" i="20"/>
  <c r="BK32" i="20"/>
  <c r="BK178" i="20"/>
  <c r="BK47" i="20" s="1"/>
  <c r="BL63" i="12"/>
  <c r="BK32" i="12"/>
  <c r="BK178" i="12"/>
  <c r="BK47" i="12" s="1"/>
  <c r="BL64" i="23"/>
  <c r="BK33" i="23"/>
  <c r="BK179" i="23"/>
  <c r="BK48" i="23" s="1"/>
  <c r="BL64" i="9"/>
  <c r="BK128" i="9"/>
  <c r="BK33" i="9" s="1"/>
  <c r="BK179" i="9"/>
  <c r="BK48" i="9" s="1"/>
  <c r="BL71" i="7"/>
  <c r="BK40" i="7"/>
  <c r="BK186" i="7"/>
  <c r="BK55" i="7" s="1"/>
  <c r="BL73" i="4"/>
  <c r="BK42" i="4"/>
  <c r="BK188" i="4"/>
  <c r="BK57" i="4" s="1"/>
  <c r="BL72" i="8"/>
  <c r="BK41" i="8"/>
  <c r="BK56" i="8"/>
  <c r="BL67" i="21"/>
  <c r="BK36" i="21"/>
  <c r="BK182" i="21"/>
  <c r="BK51" i="21" s="1"/>
  <c r="BL66" i="23"/>
  <c r="BK35" i="23"/>
  <c r="BK181" i="23"/>
  <c r="BK50" i="23" s="1"/>
  <c r="BL69" i="20"/>
  <c r="BK38" i="20"/>
  <c r="BK184" i="20"/>
  <c r="BK53" i="20" s="1"/>
  <c r="BL73" i="8"/>
  <c r="BK42" i="8"/>
  <c r="BK57" i="8"/>
  <c r="BK32" i="4"/>
  <c r="BL64" i="15"/>
  <c r="BK33" i="15"/>
  <c r="BK179" i="15"/>
  <c r="BK48" i="15" s="1"/>
  <c r="AV47" i="13"/>
  <c r="AS170" i="5"/>
  <c r="AR185" i="5"/>
  <c r="AR54" i="5" s="1"/>
  <c r="AT119" i="5"/>
  <c r="AS134" i="5"/>
  <c r="AY166" i="6"/>
  <c r="AX181" i="6"/>
  <c r="AX50" i="6" s="1"/>
  <c r="AX167" i="6"/>
  <c r="AW182" i="6"/>
  <c r="AW51" i="6" s="1"/>
  <c r="AY163" i="6"/>
  <c r="AX178" i="6"/>
  <c r="AX47" i="6" s="1"/>
  <c r="AR27" i="6"/>
  <c r="AQ187" i="6"/>
  <c r="AQ56" i="6" s="1"/>
  <c r="AQ188" i="6"/>
  <c r="AQ57" i="6" s="1"/>
  <c r="AQ135" i="6"/>
  <c r="AQ40" i="6" s="1"/>
  <c r="AQ189" i="6"/>
  <c r="AQ58" i="6" s="1"/>
  <c r="AQ190" i="6"/>
  <c r="AQ59" i="6" s="1"/>
  <c r="AQ134" i="6"/>
  <c r="AQ39" i="6" s="1"/>
  <c r="AQ138" i="6"/>
  <c r="AQ43" i="6" s="1"/>
  <c r="AQ191" i="6"/>
  <c r="AQ60" i="6" s="1"/>
  <c r="AQ137" i="6"/>
  <c r="AQ42" i="6" s="1"/>
  <c r="AQ185" i="6"/>
  <c r="AQ54" i="6" s="1"/>
  <c r="AQ186" i="6"/>
  <c r="AQ55" i="6" s="1"/>
  <c r="AQ136" i="6"/>
  <c r="AQ41" i="6" s="1"/>
  <c r="AQ139" i="6"/>
  <c r="AQ44" i="6" s="1"/>
  <c r="AQ140" i="6"/>
  <c r="AQ45" i="6" s="1"/>
  <c r="AZ190" i="16"/>
  <c r="AZ59" i="16" s="1"/>
  <c r="AZ189" i="16"/>
  <c r="AZ58" i="16" s="1"/>
  <c r="AU185" i="16"/>
  <c r="AU54" i="16" s="1"/>
  <c r="AV170" i="16"/>
  <c r="AT178" i="16"/>
  <c r="AT47" i="16" s="1"/>
  <c r="AU163" i="16"/>
  <c r="BB173" i="16"/>
  <c r="BA188" i="16"/>
  <c r="BA57" i="16" s="1"/>
  <c r="BD172" i="16"/>
  <c r="BC187" i="16"/>
  <c r="BC56" i="16" s="1"/>
  <c r="BC165" i="16"/>
  <c r="BB180" i="16"/>
  <c r="BB49" i="16" s="1"/>
  <c r="BG167" i="16"/>
  <c r="BF182" i="16"/>
  <c r="BF51" i="16" s="1"/>
  <c r="BA55" i="13"/>
  <c r="BB171" i="13"/>
  <c r="BB173" i="13"/>
  <c r="BA57" i="13"/>
  <c r="AT188" i="5"/>
  <c r="AT57" i="5" s="1"/>
  <c r="AV175" i="5"/>
  <c r="AU190" i="5"/>
  <c r="AU59" i="5" s="1"/>
  <c r="AY171" i="5"/>
  <c r="AX186" i="5"/>
  <c r="AX55" i="5" s="1"/>
  <c r="AQ39" i="5"/>
  <c r="BL38" i="13"/>
  <c r="BL51" i="13"/>
  <c r="BK59" i="13"/>
  <c r="BK44" i="13"/>
  <c r="BK56" i="13"/>
  <c r="BK41" i="13"/>
  <c r="BK60" i="13"/>
  <c r="BK40" i="13"/>
  <c r="BL76" i="5"/>
  <c r="BK60" i="5"/>
  <c r="BK45" i="5"/>
  <c r="AY187" i="22"/>
  <c r="AY56" i="22" s="1"/>
  <c r="AY186" i="22"/>
  <c r="AY55" i="22" s="1"/>
  <c r="BL134" i="22"/>
  <c r="BL39" i="22" s="1"/>
  <c r="BL185" i="22"/>
  <c r="BL54" i="22" s="1"/>
  <c r="AJ39" i="13"/>
  <c r="AK32" i="13"/>
  <c r="BL69" i="22"/>
  <c r="BL184" i="22" s="1"/>
  <c r="BK133" i="22"/>
  <c r="BK38" i="22" s="1"/>
  <c r="BK53" i="22"/>
  <c r="BK64" i="16"/>
  <c r="BJ33" i="16"/>
  <c r="BK69" i="16"/>
  <c r="BJ38" i="16"/>
  <c r="BJ53" i="16"/>
  <c r="BL71" i="22"/>
  <c r="BK135" i="22"/>
  <c r="BK40" i="22" s="1"/>
  <c r="BL65" i="22"/>
  <c r="BL180" i="22" s="1"/>
  <c r="BK129" i="22"/>
  <c r="BK34" i="22" s="1"/>
  <c r="BK49" i="22"/>
  <c r="BL75" i="22"/>
  <c r="BL190" i="22" s="1"/>
  <c r="BK139" i="22"/>
  <c r="BK44" i="22" s="1"/>
  <c r="BK59" i="22"/>
  <c r="BL63" i="22"/>
  <c r="BL178" i="22" s="1"/>
  <c r="BK127" i="22"/>
  <c r="BK32" i="22" s="1"/>
  <c r="BK47" i="22"/>
  <c r="BL64" i="22"/>
  <c r="BL179" i="22" s="1"/>
  <c r="BK128" i="22"/>
  <c r="BK33" i="22" s="1"/>
  <c r="BK48" i="22"/>
  <c r="BL67" i="22"/>
  <c r="BL182" i="22" s="1"/>
  <c r="BK131" i="22"/>
  <c r="BK36" i="22" s="1"/>
  <c r="BK51" i="22"/>
  <c r="BL74" i="22"/>
  <c r="BL189" i="22" s="1"/>
  <c r="BK138" i="22"/>
  <c r="BK43" i="22" s="1"/>
  <c r="BK58" i="22"/>
  <c r="BL76" i="22"/>
  <c r="BL191" i="22" s="1"/>
  <c r="BK140" i="22"/>
  <c r="BK45" i="22" s="1"/>
  <c r="BK60" i="22"/>
  <c r="BL66" i="22"/>
  <c r="BL181" i="22" s="1"/>
  <c r="BK130" i="22"/>
  <c r="BK35" i="22" s="1"/>
  <c r="BK50" i="22"/>
  <c r="BL73" i="22"/>
  <c r="BL188" i="22" s="1"/>
  <c r="BK137" i="22"/>
  <c r="BK42" i="22" s="1"/>
  <c r="BK57" i="22"/>
  <c r="BK66" i="16"/>
  <c r="BJ35" i="16"/>
  <c r="BJ50" i="16"/>
  <c r="BK63" i="16"/>
  <c r="BK127" i="16" s="1"/>
  <c r="BJ32" i="16"/>
  <c r="BK67" i="16"/>
  <c r="BK131" i="16" s="1"/>
  <c r="BJ36" i="16"/>
  <c r="BL72" i="22"/>
  <c r="BK136" i="22"/>
  <c r="BK41" i="22" s="1"/>
  <c r="BL68" i="22"/>
  <c r="BL183" i="22" s="1"/>
  <c r="BK132" i="22"/>
  <c r="BK37" i="22" s="1"/>
  <c r="BK52" i="22"/>
  <c r="BK65" i="16"/>
  <c r="BK129" i="16" s="1"/>
  <c r="BJ34" i="16"/>
  <c r="BK68" i="16"/>
  <c r="BJ52" i="16"/>
  <c r="BL74" i="13"/>
  <c r="BL71" i="13"/>
  <c r="BL73" i="13"/>
  <c r="BK42" i="13"/>
  <c r="BL75" i="13"/>
  <c r="BL72" i="13"/>
  <c r="BL72" i="5"/>
  <c r="BK56" i="5"/>
  <c r="BK41" i="5"/>
  <c r="BL34" i="5"/>
  <c r="BL48" i="5"/>
  <c r="BL75" i="5"/>
  <c r="BL139" i="5" s="1"/>
  <c r="BK44" i="5"/>
  <c r="BL50" i="5"/>
  <c r="BL35" i="5"/>
  <c r="BL71" i="5"/>
  <c r="BL135" i="5" s="1"/>
  <c r="BK40" i="5"/>
  <c r="BL74" i="5"/>
  <c r="BK58" i="5"/>
  <c r="BK43" i="5"/>
  <c r="BL36" i="5"/>
  <c r="BL52" i="5"/>
  <c r="BL37" i="5"/>
  <c r="BL73" i="5"/>
  <c r="BL137" i="5" s="1"/>
  <c r="BK42" i="5"/>
  <c r="BL53" i="5"/>
  <c r="BL38" i="5"/>
  <c r="BL34" i="13"/>
  <c r="BL76" i="13"/>
  <c r="BK45" i="13"/>
  <c r="BL36" i="13"/>
  <c r="BL33" i="13"/>
  <c r="BL48" i="13"/>
  <c r="BL54" i="13"/>
  <c r="BL37" i="13"/>
  <c r="BL52" i="13"/>
  <c r="BL35" i="13"/>
  <c r="BL53" i="13"/>
  <c r="BK72" i="16"/>
  <c r="BK136" i="16" s="1"/>
  <c r="BJ41" i="16"/>
  <c r="BK75" i="16"/>
  <c r="BK139" i="16" s="1"/>
  <c r="BJ44" i="16"/>
  <c r="BK74" i="16"/>
  <c r="BK138" i="16" s="1"/>
  <c r="BJ43" i="16"/>
  <c r="BK76" i="16"/>
  <c r="BJ60" i="16"/>
  <c r="BK70" i="16"/>
  <c r="BK134" i="16" s="1"/>
  <c r="BJ39" i="16"/>
  <c r="BK73" i="16"/>
  <c r="BK137" i="16" s="1"/>
  <c r="BJ42" i="16"/>
  <c r="AU133" i="2" l="1"/>
  <c r="AU38" i="2" s="1"/>
  <c r="AV69" i="2"/>
  <c r="AU184" i="2"/>
  <c r="AU53" i="2" s="1"/>
  <c r="AJ163" i="5"/>
  <c r="AI178" i="5"/>
  <c r="AI47" i="5" s="1"/>
  <c r="AK112" i="5"/>
  <c r="AJ127" i="5"/>
  <c r="AJ32" i="5" s="1"/>
  <c r="BD140" i="12"/>
  <c r="BD45" i="12" s="1"/>
  <c r="AN36" i="2"/>
  <c r="AN109" i="2"/>
  <c r="AO109" i="2"/>
  <c r="AO34" i="2"/>
  <c r="BE171" i="8"/>
  <c r="BD186" i="8"/>
  <c r="BD55" i="8" s="1"/>
  <c r="AW184" i="8"/>
  <c r="AW181" i="8"/>
  <c r="AW50" i="8" s="1"/>
  <c r="AW178" i="8"/>
  <c r="AW47" i="8" s="1"/>
  <c r="AW179" i="8"/>
  <c r="AW48" i="8" s="1"/>
  <c r="AW183" i="8"/>
  <c r="AW52" i="8" s="1"/>
  <c r="AW180" i="8"/>
  <c r="AW49" i="8" s="1"/>
  <c r="AW182" i="8"/>
  <c r="AW51" i="8" s="1"/>
  <c r="AW128" i="8"/>
  <c r="AW33" i="8" s="1"/>
  <c r="AW130" i="8"/>
  <c r="AW35" i="8" s="1"/>
  <c r="AW127" i="8"/>
  <c r="AW32" i="8" s="1"/>
  <c r="AW132" i="8"/>
  <c r="AW37" i="8" s="1"/>
  <c r="AW133" i="8"/>
  <c r="AW38" i="8" s="1"/>
  <c r="AW53" i="8"/>
  <c r="AW131" i="8"/>
  <c r="AW36" i="8" s="1"/>
  <c r="AW129" i="8"/>
  <c r="AW34" i="8" s="1"/>
  <c r="BG182" i="4"/>
  <c r="BG51" i="4" s="1"/>
  <c r="BG184" i="4"/>
  <c r="BG53" i="4" s="1"/>
  <c r="BG183" i="4"/>
  <c r="BG52" i="4" s="1"/>
  <c r="BG179" i="4"/>
  <c r="BG48" i="4" s="1"/>
  <c r="BG180" i="4"/>
  <c r="BG49" i="4" s="1"/>
  <c r="BG178" i="4"/>
  <c r="BG47" i="4" s="1"/>
  <c r="BG181" i="4"/>
  <c r="BG50" i="4" s="1"/>
  <c r="BI25" i="4"/>
  <c r="BH24" i="4"/>
  <c r="BL138" i="5"/>
  <c r="BL189" i="5"/>
  <c r="BL42" i="12"/>
  <c r="BL188" i="12"/>
  <c r="BL57" i="12" s="1"/>
  <c r="BL44" i="8"/>
  <c r="BL59" i="8"/>
  <c r="BL44" i="18"/>
  <c r="BL190" i="18"/>
  <c r="BL59" i="18" s="1"/>
  <c r="BL35" i="23"/>
  <c r="BL181" i="23"/>
  <c r="BL50" i="23" s="1"/>
  <c r="BL32" i="20"/>
  <c r="BL178" i="20"/>
  <c r="BL47" i="20" s="1"/>
  <c r="BL140" i="9"/>
  <c r="BL45" i="9" s="1"/>
  <c r="BL191" i="9"/>
  <c r="BL60" i="9" s="1"/>
  <c r="BL32" i="10"/>
  <c r="BL178" i="10"/>
  <c r="BL47" i="10" s="1"/>
  <c r="BL36" i="14"/>
  <c r="BL182" i="14"/>
  <c r="BL51" i="14" s="1"/>
  <c r="BL33" i="20"/>
  <c r="BL179" i="20"/>
  <c r="BL48" i="20" s="1"/>
  <c r="BL40" i="15"/>
  <c r="BL186" i="15"/>
  <c r="BL55" i="15" s="1"/>
  <c r="BL45" i="15"/>
  <c r="BL191" i="15"/>
  <c r="BL60" i="15" s="1"/>
  <c r="BL45" i="21"/>
  <c r="BL191" i="21"/>
  <c r="BL60" i="21" s="1"/>
  <c r="BL41" i="14"/>
  <c r="BL187" i="14"/>
  <c r="BL56" i="14" s="1"/>
  <c r="BL37" i="11"/>
  <c r="BL183" i="11"/>
  <c r="BL52" i="11" s="1"/>
  <c r="BL36" i="18"/>
  <c r="BL182" i="18"/>
  <c r="BL51" i="18" s="1"/>
  <c r="BL133" i="9"/>
  <c r="BL38" i="9" s="1"/>
  <c r="BL184" i="9"/>
  <c r="BL53" i="9" s="1"/>
  <c r="BL42" i="11"/>
  <c r="BL188" i="11"/>
  <c r="BL57" i="11" s="1"/>
  <c r="BL34" i="10"/>
  <c r="BL180" i="10"/>
  <c r="BL49" i="10" s="1"/>
  <c r="BL37" i="23"/>
  <c r="BL183" i="23"/>
  <c r="BL52" i="23" s="1"/>
  <c r="BL44" i="10"/>
  <c r="BL190" i="10"/>
  <c r="BL59" i="10" s="1"/>
  <c r="BL33" i="18"/>
  <c r="BL179" i="18"/>
  <c r="BL48" i="18" s="1"/>
  <c r="BL36" i="23"/>
  <c r="BL182" i="23"/>
  <c r="BL51" i="23" s="1"/>
  <c r="BL34" i="18"/>
  <c r="BL180" i="18"/>
  <c r="BL49" i="18" s="1"/>
  <c r="BL38" i="18"/>
  <c r="BL184" i="18"/>
  <c r="BL53" i="18" s="1"/>
  <c r="BL41" i="7"/>
  <c r="BL187" i="7"/>
  <c r="BL56" i="7" s="1"/>
  <c r="BL41" i="2"/>
  <c r="BL187" i="2"/>
  <c r="BL56" i="2" s="1"/>
  <c r="BL43" i="11"/>
  <c r="BL189" i="11"/>
  <c r="BL58" i="11" s="1"/>
  <c r="BL35" i="14"/>
  <c r="BL181" i="14"/>
  <c r="BL50" i="14" s="1"/>
  <c r="BL39" i="12"/>
  <c r="BL185" i="12"/>
  <c r="BL54" i="12" s="1"/>
  <c r="BL37" i="12"/>
  <c r="BL183" i="12"/>
  <c r="BL52" i="12" s="1"/>
  <c r="BL32" i="2"/>
  <c r="BL178" i="2"/>
  <c r="BL47" i="2" s="1"/>
  <c r="BL41" i="15"/>
  <c r="BL187" i="15"/>
  <c r="BL56" i="15" s="1"/>
  <c r="BL43" i="15"/>
  <c r="BL189" i="15"/>
  <c r="BL58" i="15" s="1"/>
  <c r="BL42" i="4"/>
  <c r="BL188" i="4"/>
  <c r="BL57" i="4" s="1"/>
  <c r="BL38" i="4"/>
  <c r="BL34" i="14"/>
  <c r="BL180" i="14"/>
  <c r="BL49" i="14" s="1"/>
  <c r="BL45" i="2"/>
  <c r="BL191" i="2"/>
  <c r="BL60" i="2" s="1"/>
  <c r="BL137" i="19"/>
  <c r="BL42" i="19" s="1"/>
  <c r="BL188" i="19"/>
  <c r="BL57" i="19" s="1"/>
  <c r="BL129" i="9"/>
  <c r="BL34" i="9" s="1"/>
  <c r="BL180" i="9"/>
  <c r="BL49" i="9" s="1"/>
  <c r="BL41" i="10"/>
  <c r="BL187" i="10"/>
  <c r="BL56" i="10" s="1"/>
  <c r="BL36" i="20"/>
  <c r="BL182" i="20"/>
  <c r="BL51" i="20" s="1"/>
  <c r="BL36" i="12"/>
  <c r="BL182" i="12"/>
  <c r="BL51" i="12" s="1"/>
  <c r="BL43" i="2"/>
  <c r="BL189" i="2"/>
  <c r="BL58" i="2" s="1"/>
  <c r="BL32" i="14"/>
  <c r="BL178" i="14"/>
  <c r="BL47" i="14" s="1"/>
  <c r="BL128" i="17"/>
  <c r="BL33" i="17" s="1"/>
  <c r="BL179" i="17"/>
  <c r="BL48" i="17" s="1"/>
  <c r="BL32" i="15"/>
  <c r="BL178" i="15"/>
  <c r="BL47" i="15" s="1"/>
  <c r="BL44" i="20"/>
  <c r="BL190" i="20"/>
  <c r="BL59" i="20" s="1"/>
  <c r="BL130" i="17"/>
  <c r="BL35" i="17" s="1"/>
  <c r="BL181" i="17"/>
  <c r="BL50" i="17" s="1"/>
  <c r="BL38" i="11"/>
  <c r="BL184" i="11"/>
  <c r="BL53" i="11" s="1"/>
  <c r="BL134" i="9"/>
  <c r="BL39" i="9" s="1"/>
  <c r="BL185" i="9"/>
  <c r="BL54" i="9" s="1"/>
  <c r="BL35" i="15"/>
  <c r="BL181" i="15"/>
  <c r="BL50" i="15" s="1"/>
  <c r="BL37" i="20"/>
  <c r="BL183" i="20"/>
  <c r="BL52" i="20" s="1"/>
  <c r="BL136" i="19"/>
  <c r="BL41" i="19" s="1"/>
  <c r="BL187" i="19"/>
  <c r="BL56" i="19" s="1"/>
  <c r="BL43" i="21"/>
  <c r="BL189" i="21"/>
  <c r="BL58" i="21" s="1"/>
  <c r="BL39" i="18"/>
  <c r="BL185" i="18"/>
  <c r="BL54" i="18" s="1"/>
  <c r="BL41" i="4"/>
  <c r="BL187" i="4"/>
  <c r="BL56" i="4" s="1"/>
  <c r="BL40" i="8"/>
  <c r="BL38" i="10"/>
  <c r="BL184" i="10"/>
  <c r="BL53" i="10" s="1"/>
  <c r="BL36" i="7"/>
  <c r="BL182" i="7"/>
  <c r="BL51" i="7" s="1"/>
  <c r="BL34" i="21"/>
  <c r="BL180" i="21"/>
  <c r="BL49" i="21" s="1"/>
  <c r="AF71" i="16"/>
  <c r="AE186" i="16"/>
  <c r="AE55" i="16" s="1"/>
  <c r="AE135" i="16"/>
  <c r="AE40" i="16" s="1"/>
  <c r="BL191" i="12"/>
  <c r="BL60" i="12" s="1"/>
  <c r="BL43" i="7"/>
  <c r="BL189" i="7"/>
  <c r="BL58" i="7" s="1"/>
  <c r="BL34" i="7"/>
  <c r="BL180" i="7"/>
  <c r="BL49" i="7" s="1"/>
  <c r="BL40" i="14"/>
  <c r="BL186" i="14"/>
  <c r="BL55" i="14" s="1"/>
  <c r="BL129" i="17"/>
  <c r="BL34" i="17" s="1"/>
  <c r="BL180" i="17"/>
  <c r="BL49" i="17" s="1"/>
  <c r="BL41" i="23"/>
  <c r="BL187" i="23"/>
  <c r="BL56" i="23" s="1"/>
  <c r="BL43" i="18"/>
  <c r="BL189" i="18"/>
  <c r="BL58" i="18" s="1"/>
  <c r="BL58" i="13"/>
  <c r="BL42" i="8"/>
  <c r="BL57" i="8"/>
  <c r="BL33" i="23"/>
  <c r="BL179" i="23"/>
  <c r="BL48" i="23" s="1"/>
  <c r="BL131" i="17"/>
  <c r="BL36" i="17" s="1"/>
  <c r="BL182" i="17"/>
  <c r="BL51" i="17" s="1"/>
  <c r="BL44" i="17"/>
  <c r="BL190" i="17"/>
  <c r="BL59" i="17" s="1"/>
  <c r="BL42" i="17"/>
  <c r="BL188" i="17"/>
  <c r="BL57" i="17" s="1"/>
  <c r="BL33" i="4"/>
  <c r="BL35" i="2"/>
  <c r="BL181" i="2"/>
  <c r="BL50" i="2" s="1"/>
  <c r="BL40" i="2"/>
  <c r="BL186" i="2"/>
  <c r="BL55" i="2" s="1"/>
  <c r="BL36" i="11"/>
  <c r="BL182" i="11"/>
  <c r="BL51" i="11" s="1"/>
  <c r="BL42" i="18"/>
  <c r="BL188" i="18"/>
  <c r="BL57" i="18" s="1"/>
  <c r="BL39" i="4"/>
  <c r="BL185" i="4"/>
  <c r="BL54" i="4" s="1"/>
  <c r="BL42" i="7"/>
  <c r="BL188" i="7"/>
  <c r="BL57" i="7" s="1"/>
  <c r="BL39" i="15"/>
  <c r="BL185" i="15"/>
  <c r="BL54" i="15" s="1"/>
  <c r="BL34" i="12"/>
  <c r="BL180" i="12"/>
  <c r="BL49" i="12" s="1"/>
  <c r="BL45" i="11"/>
  <c r="BL191" i="11"/>
  <c r="BL60" i="11" s="1"/>
  <c r="BL41" i="20"/>
  <c r="BL187" i="20"/>
  <c r="BL56" i="20" s="1"/>
  <c r="BL40" i="17"/>
  <c r="BL186" i="17"/>
  <c r="BL55" i="17" s="1"/>
  <c r="BL127" i="17"/>
  <c r="BL32" i="17" s="1"/>
  <c r="BL178" i="17"/>
  <c r="BL47" i="17" s="1"/>
  <c r="BL43" i="17"/>
  <c r="BL189" i="17"/>
  <c r="BL58" i="17" s="1"/>
  <c r="BL37" i="7"/>
  <c r="BL183" i="7"/>
  <c r="BL52" i="7" s="1"/>
  <c r="BL138" i="9"/>
  <c r="BL43" i="9" s="1"/>
  <c r="BL189" i="9"/>
  <c r="BL58" i="9" s="1"/>
  <c r="BL40" i="23"/>
  <c r="BL186" i="23"/>
  <c r="BL55" i="23" s="1"/>
  <c r="BL41" i="17"/>
  <c r="BL187" i="17"/>
  <c r="BL56" i="17" s="1"/>
  <c r="BL43" i="14"/>
  <c r="BL189" i="14"/>
  <c r="BL58" i="14" s="1"/>
  <c r="BL44" i="11"/>
  <c r="BL190" i="11"/>
  <c r="BL59" i="11" s="1"/>
  <c r="BL138" i="19"/>
  <c r="BL43" i="19" s="1"/>
  <c r="BL189" i="19"/>
  <c r="BL58" i="19" s="1"/>
  <c r="BL39" i="21"/>
  <c r="BL185" i="21"/>
  <c r="BL54" i="21" s="1"/>
  <c r="BL44" i="23"/>
  <c r="BL190" i="23"/>
  <c r="BL59" i="23" s="1"/>
  <c r="BK179" i="16"/>
  <c r="BK128" i="16"/>
  <c r="BL44" i="14"/>
  <c r="BL190" i="14"/>
  <c r="BL59" i="14" s="1"/>
  <c r="BL39" i="14"/>
  <c r="BL185" i="14"/>
  <c r="BL54" i="14" s="1"/>
  <c r="BL131" i="9"/>
  <c r="BL36" i="9" s="1"/>
  <c r="BL182" i="9"/>
  <c r="BL51" i="9" s="1"/>
  <c r="BL42" i="14"/>
  <c r="BL188" i="14"/>
  <c r="BL57" i="14" s="1"/>
  <c r="BL37" i="4"/>
  <c r="BL35" i="21"/>
  <c r="BL181" i="21"/>
  <c r="BL50" i="21" s="1"/>
  <c r="BL39" i="20"/>
  <c r="BL185" i="20"/>
  <c r="BL54" i="20" s="1"/>
  <c r="BL37" i="10"/>
  <c r="BL183" i="10"/>
  <c r="BL52" i="10" s="1"/>
  <c r="BL191" i="5"/>
  <c r="BL140" i="5"/>
  <c r="BL36" i="21"/>
  <c r="BL182" i="21"/>
  <c r="BL51" i="21" s="1"/>
  <c r="BL45" i="17"/>
  <c r="BL191" i="17"/>
  <c r="BL60" i="17" s="1"/>
  <c r="BL136" i="9"/>
  <c r="BL41" i="9" s="1"/>
  <c r="BL187" i="9"/>
  <c r="BL56" i="9" s="1"/>
  <c r="BL128" i="19"/>
  <c r="BL33" i="19" s="1"/>
  <c r="BL179" i="19"/>
  <c r="BL48" i="19" s="1"/>
  <c r="BL39" i="17"/>
  <c r="BL185" i="17"/>
  <c r="BL54" i="17" s="1"/>
  <c r="BL131" i="19"/>
  <c r="BL36" i="19" s="1"/>
  <c r="BL182" i="19"/>
  <c r="BL51" i="19" s="1"/>
  <c r="BL37" i="2"/>
  <c r="BL183" i="2"/>
  <c r="BL52" i="2" s="1"/>
  <c r="BL182" i="2"/>
  <c r="BL51" i="2" s="1"/>
  <c r="BL132" i="17"/>
  <c r="BL37" i="17" s="1"/>
  <c r="BL183" i="17"/>
  <c r="BL52" i="17" s="1"/>
  <c r="BL45" i="8"/>
  <c r="BL60" i="8"/>
  <c r="BL38" i="14"/>
  <c r="BL184" i="14"/>
  <c r="BL53" i="14" s="1"/>
  <c r="BL130" i="9"/>
  <c r="BL35" i="9" s="1"/>
  <c r="BL181" i="9"/>
  <c r="BL50" i="9" s="1"/>
  <c r="BL41" i="18"/>
  <c r="BL187" i="18"/>
  <c r="BL56" i="18" s="1"/>
  <c r="BL40" i="20"/>
  <c r="BL186" i="20"/>
  <c r="BL55" i="20" s="1"/>
  <c r="BL37" i="14"/>
  <c r="BL183" i="14"/>
  <c r="BL52" i="14" s="1"/>
  <c r="BL45" i="10"/>
  <c r="BL191" i="10"/>
  <c r="BL60" i="10" s="1"/>
  <c r="BL38" i="7"/>
  <c r="BL184" i="7"/>
  <c r="BL53" i="7" s="1"/>
  <c r="BL42" i="21"/>
  <c r="BL188" i="21"/>
  <c r="BL57" i="21" s="1"/>
  <c r="BL135" i="19"/>
  <c r="BL40" i="19" s="1"/>
  <c r="BL186" i="19"/>
  <c r="BL55" i="19" s="1"/>
  <c r="BL39" i="7"/>
  <c r="BL185" i="7"/>
  <c r="BL54" i="7" s="1"/>
  <c r="BL33" i="2"/>
  <c r="BL179" i="2"/>
  <c r="BL48" i="2" s="1"/>
  <c r="BL127" i="19"/>
  <c r="BL32" i="19" s="1"/>
  <c r="BL178" i="19"/>
  <c r="BL47" i="19" s="1"/>
  <c r="BL40" i="4"/>
  <c r="BL186" i="4"/>
  <c r="BL55" i="4" s="1"/>
  <c r="BL33" i="11"/>
  <c r="BL179" i="11"/>
  <c r="BL48" i="11" s="1"/>
  <c r="BL34" i="4"/>
  <c r="BL33" i="14"/>
  <c r="BL179" i="14"/>
  <c r="BL48" i="14" s="1"/>
  <c r="BL128" i="9"/>
  <c r="BL33" i="9" s="1"/>
  <c r="BL179" i="9"/>
  <c r="BL48" i="9" s="1"/>
  <c r="BL34" i="23"/>
  <c r="BL180" i="23"/>
  <c r="BL49" i="23" s="1"/>
  <c r="BL44" i="12"/>
  <c r="BL190" i="12"/>
  <c r="BL59" i="12" s="1"/>
  <c r="BL39" i="8"/>
  <c r="BL54" i="8"/>
  <c r="BL133" i="17"/>
  <c r="BL38" i="17" s="1"/>
  <c r="BL184" i="17"/>
  <c r="BL53" i="17" s="1"/>
  <c r="BK191" i="16"/>
  <c r="BK140" i="16"/>
  <c r="BL136" i="5"/>
  <c r="BL187" i="5"/>
  <c r="BK130" i="16"/>
  <c r="BK181" i="16"/>
  <c r="BK50" i="16" s="1"/>
  <c r="BK184" i="16"/>
  <c r="BK53" i="16" s="1"/>
  <c r="BK133" i="16"/>
  <c r="BL33" i="15"/>
  <c r="BL179" i="15"/>
  <c r="BL48" i="15" s="1"/>
  <c r="BL40" i="7"/>
  <c r="BL186" i="7"/>
  <c r="BL55" i="7" s="1"/>
  <c r="BL43" i="4"/>
  <c r="BL189" i="4"/>
  <c r="BL58" i="4" s="1"/>
  <c r="BL42" i="23"/>
  <c r="BL188" i="23"/>
  <c r="BL57" i="23" s="1"/>
  <c r="BL40" i="12"/>
  <c r="BL186" i="12"/>
  <c r="BL55" i="12" s="1"/>
  <c r="BL44" i="7"/>
  <c r="BL190" i="7"/>
  <c r="BL59" i="7" s="1"/>
  <c r="BL32" i="11"/>
  <c r="BL178" i="11"/>
  <c r="BL47" i="11" s="1"/>
  <c r="BL135" i="9"/>
  <c r="BL40" i="9" s="1"/>
  <c r="BL186" i="9"/>
  <c r="BL55" i="9" s="1"/>
  <c r="BL132" i="19"/>
  <c r="BL37" i="19" s="1"/>
  <c r="BL183" i="19"/>
  <c r="BL52" i="19" s="1"/>
  <c r="BL34" i="15"/>
  <c r="BL180" i="15"/>
  <c r="BL49" i="15" s="1"/>
  <c r="BL45" i="4"/>
  <c r="BL191" i="4"/>
  <c r="BL60" i="4" s="1"/>
  <c r="BL129" i="19"/>
  <c r="BL34" i="19" s="1"/>
  <c r="BL180" i="19"/>
  <c r="BL49" i="19" s="1"/>
  <c r="BL40" i="10"/>
  <c r="BL186" i="10"/>
  <c r="BL55" i="10" s="1"/>
  <c r="BL42" i="15"/>
  <c r="BL188" i="15"/>
  <c r="BL57" i="15" s="1"/>
  <c r="BL134" i="19"/>
  <c r="BL39" i="19" s="1"/>
  <c r="BL185" i="19"/>
  <c r="BL54" i="19" s="1"/>
  <c r="BL33" i="7"/>
  <c r="BL179" i="7"/>
  <c r="BL48" i="7" s="1"/>
  <c r="BL37" i="21"/>
  <c r="BL183" i="21"/>
  <c r="BL52" i="21" s="1"/>
  <c r="BL41" i="11"/>
  <c r="BL187" i="11"/>
  <c r="BL56" i="11" s="1"/>
  <c r="BL38" i="23"/>
  <c r="BL184" i="23"/>
  <c r="BL53" i="23" s="1"/>
  <c r="BL44" i="15"/>
  <c r="BL190" i="15"/>
  <c r="BL59" i="15" s="1"/>
  <c r="BL33" i="10"/>
  <c r="BL179" i="10"/>
  <c r="BL48" i="10" s="1"/>
  <c r="BL130" i="19"/>
  <c r="BL35" i="19" s="1"/>
  <c r="BL181" i="19"/>
  <c r="BL50" i="19" s="1"/>
  <c r="BL34" i="20"/>
  <c r="BL180" i="20"/>
  <c r="BL49" i="20" s="1"/>
  <c r="BL44" i="4"/>
  <c r="BL190" i="4"/>
  <c r="BL59" i="4" s="1"/>
  <c r="BL36" i="15"/>
  <c r="BL182" i="15"/>
  <c r="BL51" i="15" s="1"/>
  <c r="BL43" i="12"/>
  <c r="BL189" i="12"/>
  <c r="BL58" i="12" s="1"/>
  <c r="BL35" i="4"/>
  <c r="BL32" i="4"/>
  <c r="BL56" i="13"/>
  <c r="BL41" i="13"/>
  <c r="BL38" i="20"/>
  <c r="BL184" i="20"/>
  <c r="BL53" i="20" s="1"/>
  <c r="BL32" i="12"/>
  <c r="BL178" i="12"/>
  <c r="BL47" i="12" s="1"/>
  <c r="BL39" i="10"/>
  <c r="BL185" i="10"/>
  <c r="BL54" i="10" s="1"/>
  <c r="BL45" i="18"/>
  <c r="BL191" i="18"/>
  <c r="BL60" i="18" s="1"/>
  <c r="BL42" i="10"/>
  <c r="BL188" i="10"/>
  <c r="BL57" i="10" s="1"/>
  <c r="BL33" i="21"/>
  <c r="BL179" i="21"/>
  <c r="BL48" i="21" s="1"/>
  <c r="BL40" i="18"/>
  <c r="BL186" i="18"/>
  <c r="BL55" i="18" s="1"/>
  <c r="BL38" i="12"/>
  <c r="BL184" i="12"/>
  <c r="BL53" i="12" s="1"/>
  <c r="AE76" i="7"/>
  <c r="AD45" i="7"/>
  <c r="AD191" i="7"/>
  <c r="AD60" i="7" s="1"/>
  <c r="BL132" i="9"/>
  <c r="BL37" i="9" s="1"/>
  <c r="BL183" i="9"/>
  <c r="BL52" i="9" s="1"/>
  <c r="BL33" i="12"/>
  <c r="BL179" i="12"/>
  <c r="BL48" i="12" s="1"/>
  <c r="BL139" i="19"/>
  <c r="BL44" i="19" s="1"/>
  <c r="BL190" i="19"/>
  <c r="BL59" i="19" s="1"/>
  <c r="BL34" i="11"/>
  <c r="BL180" i="11"/>
  <c r="BL49" i="11" s="1"/>
  <c r="BL35" i="20"/>
  <c r="BL181" i="20"/>
  <c r="BL50" i="20" s="1"/>
  <c r="BL39" i="23"/>
  <c r="BL185" i="23"/>
  <c r="BL54" i="23" s="1"/>
  <c r="BL38" i="21"/>
  <c r="BL184" i="21"/>
  <c r="BL53" i="21" s="1"/>
  <c r="BL37" i="15"/>
  <c r="BL183" i="15"/>
  <c r="BL52" i="15" s="1"/>
  <c r="BL49" i="2"/>
  <c r="BL32" i="23"/>
  <c r="BL178" i="23"/>
  <c r="BL47" i="23" s="1"/>
  <c r="BL40" i="11"/>
  <c r="BL186" i="11"/>
  <c r="BL55" i="11" s="1"/>
  <c r="BL41" i="12"/>
  <c r="BL187" i="12"/>
  <c r="BL56" i="12" s="1"/>
  <c r="BL44" i="2"/>
  <c r="BL190" i="2"/>
  <c r="BL59" i="2" s="1"/>
  <c r="BL35" i="18"/>
  <c r="BL181" i="18"/>
  <c r="BL50" i="18" s="1"/>
  <c r="BL140" i="19"/>
  <c r="BL45" i="19" s="1"/>
  <c r="BL191" i="19"/>
  <c r="BL60" i="19" s="1"/>
  <c r="BL41" i="21"/>
  <c r="BL187" i="21"/>
  <c r="BL56" i="21" s="1"/>
  <c r="BL45" i="13"/>
  <c r="BK132" i="16"/>
  <c r="BK37" i="16" s="1"/>
  <c r="BK183" i="16"/>
  <c r="BK52" i="16" s="1"/>
  <c r="BL41" i="8"/>
  <c r="BL56" i="8"/>
  <c r="BL43" i="10"/>
  <c r="BL189" i="10"/>
  <c r="BL58" i="10" s="1"/>
  <c r="BL35" i="11"/>
  <c r="BL181" i="11"/>
  <c r="BL50" i="11" s="1"/>
  <c r="BL32" i="7"/>
  <c r="BL178" i="7"/>
  <c r="BL47" i="7" s="1"/>
  <c r="BL43" i="20"/>
  <c r="BL189" i="20"/>
  <c r="BL58" i="20" s="1"/>
  <c r="BL35" i="10"/>
  <c r="BL181" i="10"/>
  <c r="BL50" i="10" s="1"/>
  <c r="BL139" i="9"/>
  <c r="BL44" i="9" s="1"/>
  <c r="BL190" i="9"/>
  <c r="BL59" i="9" s="1"/>
  <c r="BL127" i="9"/>
  <c r="BL32" i="9" s="1"/>
  <c r="BL178" i="9"/>
  <c r="BL47" i="9" s="1"/>
  <c r="BL39" i="2"/>
  <c r="BL185" i="2"/>
  <c r="BL54" i="2" s="1"/>
  <c r="BL35" i="7"/>
  <c r="BL181" i="7"/>
  <c r="BL50" i="7" s="1"/>
  <c r="BL137" i="9"/>
  <c r="BL42" i="9" s="1"/>
  <c r="BL188" i="9"/>
  <c r="BL57" i="9" s="1"/>
  <c r="BL38" i="15"/>
  <c r="BL184" i="15"/>
  <c r="BL53" i="15" s="1"/>
  <c r="BL42" i="2"/>
  <c r="BL188" i="2"/>
  <c r="BL57" i="2" s="1"/>
  <c r="BL45" i="23"/>
  <c r="BL191" i="23"/>
  <c r="BL60" i="23" s="1"/>
  <c r="BL45" i="20"/>
  <c r="BL191" i="20"/>
  <c r="BL60" i="20" s="1"/>
  <c r="BL43" i="8"/>
  <c r="BL58" i="8"/>
  <c r="BL37" i="18"/>
  <c r="BL183" i="18"/>
  <c r="BL52" i="18" s="1"/>
  <c r="BL42" i="20"/>
  <c r="BL188" i="20"/>
  <c r="BL57" i="20" s="1"/>
  <c r="BL45" i="14"/>
  <c r="BL191" i="14"/>
  <c r="BL60" i="14" s="1"/>
  <c r="BL39" i="11"/>
  <c r="BL185" i="11"/>
  <c r="BL54" i="11" s="1"/>
  <c r="BL133" i="19"/>
  <c r="BL38" i="19" s="1"/>
  <c r="BL184" i="19"/>
  <c r="BL53" i="19" s="1"/>
  <c r="BL40" i="21"/>
  <c r="BL186" i="21"/>
  <c r="BL55" i="21" s="1"/>
  <c r="BL44" i="21"/>
  <c r="BL190" i="21"/>
  <c r="BL59" i="21" s="1"/>
  <c r="BL36" i="10"/>
  <c r="BL182" i="10"/>
  <c r="BL51" i="10" s="1"/>
  <c r="BL32" i="18"/>
  <c r="BL178" i="18"/>
  <c r="BL47" i="18" s="1"/>
  <c r="BL32" i="21"/>
  <c r="BL178" i="21"/>
  <c r="BL47" i="21" s="1"/>
  <c r="BL43" i="23"/>
  <c r="BL189" i="23"/>
  <c r="BL58" i="23" s="1"/>
  <c r="BL35" i="12"/>
  <c r="BL181" i="12"/>
  <c r="BL50" i="12" s="1"/>
  <c r="BL36" i="4"/>
  <c r="AW47" i="13"/>
  <c r="AU119" i="5"/>
  <c r="AT134" i="5"/>
  <c r="AT170" i="5"/>
  <c r="AS185" i="5"/>
  <c r="AS54" i="5" s="1"/>
  <c r="AY178" i="6"/>
  <c r="AY47" i="6" s="1"/>
  <c r="AZ163" i="6"/>
  <c r="AY167" i="6"/>
  <c r="AX182" i="6"/>
  <c r="AX51" i="6" s="1"/>
  <c r="AZ166" i="6"/>
  <c r="AY181" i="6"/>
  <c r="AY50" i="6" s="1"/>
  <c r="AR134" i="6"/>
  <c r="AR39" i="6" s="1"/>
  <c r="AR186" i="6"/>
  <c r="AR55" i="6" s="1"/>
  <c r="AR188" i="6"/>
  <c r="AR57" i="6" s="1"/>
  <c r="AR190" i="6"/>
  <c r="AR59" i="6" s="1"/>
  <c r="AR139" i="6"/>
  <c r="AR44" i="6" s="1"/>
  <c r="AR189" i="6"/>
  <c r="AR58" i="6" s="1"/>
  <c r="AR138" i="6"/>
  <c r="AR43" i="6" s="1"/>
  <c r="AR187" i="6"/>
  <c r="AR56" i="6" s="1"/>
  <c r="AR136" i="6"/>
  <c r="AR41" i="6" s="1"/>
  <c r="AR191" i="6"/>
  <c r="AR60" i="6" s="1"/>
  <c r="AR140" i="6"/>
  <c r="AR45" i="6" s="1"/>
  <c r="AR135" i="6"/>
  <c r="AR40" i="6" s="1"/>
  <c r="AR185" i="6"/>
  <c r="AR54" i="6" s="1"/>
  <c r="AR137" i="6"/>
  <c r="AR42" i="6" s="1"/>
  <c r="AS27" i="6"/>
  <c r="BA190" i="16"/>
  <c r="BA59" i="16" s="1"/>
  <c r="BA189" i="16"/>
  <c r="BA58" i="16" s="1"/>
  <c r="BC180" i="16"/>
  <c r="BC49" i="16" s="1"/>
  <c r="BD165" i="16"/>
  <c r="BE172" i="16"/>
  <c r="BD187" i="16"/>
  <c r="BD56" i="16" s="1"/>
  <c r="BC173" i="16"/>
  <c r="BB188" i="16"/>
  <c r="BB57" i="16" s="1"/>
  <c r="AU178" i="16"/>
  <c r="AU47" i="16" s="1"/>
  <c r="AV163" i="16"/>
  <c r="AW170" i="16"/>
  <c r="AV185" i="16"/>
  <c r="AV54" i="16" s="1"/>
  <c r="BH167" i="16"/>
  <c r="BG182" i="16"/>
  <c r="BG51" i="16" s="1"/>
  <c r="BB55" i="13"/>
  <c r="BC171" i="13"/>
  <c r="BC173" i="13"/>
  <c r="BB57" i="13"/>
  <c r="AZ171" i="5"/>
  <c r="AY186" i="5"/>
  <c r="AY55" i="5" s="1"/>
  <c r="AW175" i="5"/>
  <c r="AV190" i="5"/>
  <c r="AV59" i="5" s="1"/>
  <c r="AU188" i="5"/>
  <c r="AU57" i="5" s="1"/>
  <c r="BL40" i="5"/>
  <c r="AR39" i="5"/>
  <c r="BL59" i="13"/>
  <c r="BL44" i="13"/>
  <c r="BL43" i="13"/>
  <c r="BL42" i="13"/>
  <c r="BL60" i="5"/>
  <c r="BL45" i="5"/>
  <c r="AZ187" i="22"/>
  <c r="AZ56" i="22" s="1"/>
  <c r="AZ186" i="22"/>
  <c r="AZ55" i="22" s="1"/>
  <c r="AK39" i="13"/>
  <c r="AL32" i="13"/>
  <c r="BL66" i="16"/>
  <c r="BK35" i="16"/>
  <c r="BL139" i="22"/>
  <c r="BL44" i="22" s="1"/>
  <c r="BL59" i="22"/>
  <c r="BL65" i="16"/>
  <c r="BL129" i="16" s="1"/>
  <c r="BK34" i="16"/>
  <c r="BL60" i="22"/>
  <c r="BL140" i="22"/>
  <c r="BL45" i="22" s="1"/>
  <c r="BL69" i="16"/>
  <c r="BK38" i="16"/>
  <c r="BL67" i="16"/>
  <c r="BL131" i="16" s="1"/>
  <c r="BK36" i="16"/>
  <c r="BL128" i="22"/>
  <c r="BL33" i="22" s="1"/>
  <c r="BL48" i="22"/>
  <c r="BL137" i="22"/>
  <c r="BL42" i="22" s="1"/>
  <c r="BL57" i="22"/>
  <c r="BL129" i="22"/>
  <c r="BL34" i="22" s="1"/>
  <c r="BL49" i="22"/>
  <c r="BL132" i="22"/>
  <c r="BL37" i="22" s="1"/>
  <c r="BL52" i="22"/>
  <c r="BL138" i="22"/>
  <c r="BL43" i="22" s="1"/>
  <c r="BL58" i="22"/>
  <c r="BL64" i="16"/>
  <c r="BK33" i="16"/>
  <c r="BK48" i="16"/>
  <c r="BL63" i="16"/>
  <c r="BL127" i="16" s="1"/>
  <c r="BK32" i="16"/>
  <c r="BL127" i="22"/>
  <c r="BL32" i="22" s="1"/>
  <c r="BL47" i="22"/>
  <c r="BL68" i="16"/>
  <c r="BL130" i="22"/>
  <c r="BL35" i="22" s="1"/>
  <c r="BL50" i="22"/>
  <c r="BL135" i="22"/>
  <c r="BL40" i="22" s="1"/>
  <c r="BL136" i="22"/>
  <c r="BL41" i="22" s="1"/>
  <c r="BL131" i="22"/>
  <c r="BL36" i="22" s="1"/>
  <c r="BL51" i="22"/>
  <c r="BL133" i="22"/>
  <c r="BL38" i="22" s="1"/>
  <c r="BL53" i="22"/>
  <c r="BL40" i="13"/>
  <c r="BL44" i="5"/>
  <c r="BL56" i="5"/>
  <c r="BL41" i="5"/>
  <c r="BL42" i="5"/>
  <c r="BL58" i="5"/>
  <c r="BL43" i="5"/>
  <c r="BL60" i="13"/>
  <c r="BL72" i="16"/>
  <c r="BL136" i="16" s="1"/>
  <c r="BK41" i="16"/>
  <c r="BL74" i="16"/>
  <c r="BL138" i="16" s="1"/>
  <c r="BK43" i="16"/>
  <c r="BL76" i="16"/>
  <c r="BK45" i="16"/>
  <c r="BK60" i="16"/>
  <c r="BL73" i="16"/>
  <c r="BL137" i="16" s="1"/>
  <c r="BK42" i="16"/>
  <c r="BL70" i="16"/>
  <c r="BL134" i="16" s="1"/>
  <c r="BK39" i="16"/>
  <c r="BL75" i="16"/>
  <c r="BL139" i="16" s="1"/>
  <c r="BK44" i="16"/>
  <c r="AV133" i="2" l="1"/>
  <c r="AV38" i="2" s="1"/>
  <c r="AV184" i="2"/>
  <c r="AV53" i="2" s="1"/>
  <c r="AW69" i="2"/>
  <c r="AL112" i="5"/>
  <c r="AK127" i="5"/>
  <c r="AK32" i="5" s="1"/>
  <c r="AK163" i="5"/>
  <c r="AJ178" i="5"/>
  <c r="AJ47" i="5" s="1"/>
  <c r="BE140" i="12"/>
  <c r="BE45" i="12" s="1"/>
  <c r="AP34" i="2"/>
  <c r="AP109" i="2"/>
  <c r="AO36" i="2"/>
  <c r="BF171" i="8"/>
  <c r="BE186" i="8"/>
  <c r="BE55" i="8" s="1"/>
  <c r="AX179" i="8"/>
  <c r="AX48" i="8" s="1"/>
  <c r="AX184" i="8"/>
  <c r="AX53" i="8" s="1"/>
  <c r="AX181" i="8"/>
  <c r="AX50" i="8" s="1"/>
  <c r="AX178" i="8"/>
  <c r="AX47" i="8" s="1"/>
  <c r="AX183" i="8"/>
  <c r="AX52" i="8" s="1"/>
  <c r="AX180" i="8"/>
  <c r="AX49" i="8" s="1"/>
  <c r="AX182" i="8"/>
  <c r="AX51" i="8" s="1"/>
  <c r="AX131" i="8"/>
  <c r="AX36" i="8" s="1"/>
  <c r="AX133" i="8"/>
  <c r="AX38" i="8" s="1"/>
  <c r="AX130" i="8"/>
  <c r="AX35" i="8" s="1"/>
  <c r="AX127" i="8"/>
  <c r="AX32" i="8" s="1"/>
  <c r="AX132" i="8"/>
  <c r="AX37" i="8" s="1"/>
  <c r="AX129" i="8"/>
  <c r="AX34" i="8" s="1"/>
  <c r="AX128" i="8"/>
  <c r="AX33" i="8" s="1"/>
  <c r="BJ25" i="4"/>
  <c r="BI24" i="4"/>
  <c r="BH179" i="4"/>
  <c r="BH48" i="4" s="1"/>
  <c r="BH183" i="4"/>
  <c r="BH52" i="4" s="1"/>
  <c r="BH182" i="4"/>
  <c r="BH51" i="4" s="1"/>
  <c r="BH181" i="4"/>
  <c r="BH50" i="4" s="1"/>
  <c r="BH184" i="4"/>
  <c r="BH53" i="4" s="1"/>
  <c r="BH180" i="4"/>
  <c r="BH49" i="4" s="1"/>
  <c r="BH178" i="4"/>
  <c r="BH47" i="4" s="1"/>
  <c r="AF76" i="7"/>
  <c r="AE45" i="7"/>
  <c r="AE191" i="7"/>
  <c r="AE60" i="7" s="1"/>
  <c r="BL132" i="16"/>
  <c r="BL37" i="16" s="1"/>
  <c r="BL183" i="16"/>
  <c r="AG71" i="16"/>
  <c r="AF186" i="16"/>
  <c r="AF55" i="16" s="1"/>
  <c r="AF135" i="16"/>
  <c r="AF40" i="16" s="1"/>
  <c r="BL191" i="16"/>
  <c r="BL140" i="16"/>
  <c r="BL45" i="16" s="1"/>
  <c r="BL181" i="16"/>
  <c r="BL130" i="16"/>
  <c r="BL35" i="16" s="1"/>
  <c r="BL179" i="16"/>
  <c r="BL128" i="16"/>
  <c r="BL184" i="16"/>
  <c r="BL133" i="16"/>
  <c r="BL38" i="16" s="1"/>
  <c r="AX47" i="13"/>
  <c r="AU170" i="5"/>
  <c r="AT185" i="5"/>
  <c r="AT54" i="5" s="1"/>
  <c r="AV119" i="5"/>
  <c r="AU134" i="5"/>
  <c r="BA166" i="6"/>
  <c r="AZ181" i="6"/>
  <c r="AZ50" i="6" s="1"/>
  <c r="AY182" i="6"/>
  <c r="AY51" i="6" s="1"/>
  <c r="AZ167" i="6"/>
  <c r="BA163" i="6"/>
  <c r="AZ178" i="6"/>
  <c r="AZ47" i="6" s="1"/>
  <c r="AS136" i="6"/>
  <c r="AS41" i="6" s="1"/>
  <c r="AS186" i="6"/>
  <c r="AS55" i="6" s="1"/>
  <c r="AS187" i="6"/>
  <c r="AS56" i="6" s="1"/>
  <c r="AS135" i="6"/>
  <c r="AS40" i="6" s="1"/>
  <c r="AS139" i="6"/>
  <c r="AS44" i="6" s="1"/>
  <c r="AS188" i="6"/>
  <c r="AS57" i="6" s="1"/>
  <c r="AS189" i="6"/>
  <c r="AS58" i="6" s="1"/>
  <c r="AS134" i="6"/>
  <c r="AS39" i="6" s="1"/>
  <c r="AS138" i="6"/>
  <c r="AS43" i="6" s="1"/>
  <c r="AS190" i="6"/>
  <c r="AS59" i="6" s="1"/>
  <c r="AS191" i="6"/>
  <c r="AS60" i="6" s="1"/>
  <c r="AS137" i="6"/>
  <c r="AS42" i="6" s="1"/>
  <c r="AS185" i="6"/>
  <c r="AS54" i="6" s="1"/>
  <c r="AS140" i="6"/>
  <c r="AS45" i="6" s="1"/>
  <c r="AT27" i="6"/>
  <c r="BB190" i="16"/>
  <c r="BB59" i="16" s="1"/>
  <c r="BB189" i="16"/>
  <c r="BB58" i="16" s="1"/>
  <c r="BI167" i="16"/>
  <c r="BH182" i="16"/>
  <c r="BH51" i="16" s="1"/>
  <c r="BD173" i="16"/>
  <c r="BC188" i="16"/>
  <c r="BC57" i="16" s="1"/>
  <c r="AX170" i="16"/>
  <c r="AW185" i="16"/>
  <c r="AW54" i="16" s="1"/>
  <c r="BF172" i="16"/>
  <c r="BE187" i="16"/>
  <c r="BE56" i="16" s="1"/>
  <c r="AV178" i="16"/>
  <c r="AV47" i="16" s="1"/>
  <c r="AW163" i="16"/>
  <c r="BD180" i="16"/>
  <c r="BD49" i="16" s="1"/>
  <c r="BE165" i="16"/>
  <c r="BC55" i="13"/>
  <c r="BD171" i="13"/>
  <c r="BC57" i="13"/>
  <c r="BD173" i="13"/>
  <c r="AV188" i="5"/>
  <c r="AV57" i="5" s="1"/>
  <c r="AX175" i="5"/>
  <c r="AW190" i="5"/>
  <c r="AW59" i="5" s="1"/>
  <c r="BA171" i="5"/>
  <c r="AZ186" i="5"/>
  <c r="AZ55" i="5" s="1"/>
  <c r="AS39" i="5"/>
  <c r="BA187" i="22"/>
  <c r="BA56" i="22" s="1"/>
  <c r="BA186" i="22"/>
  <c r="BA55" i="22" s="1"/>
  <c r="AL39" i="13"/>
  <c r="AM32" i="13"/>
  <c r="BL32" i="16"/>
  <c r="BL36" i="16"/>
  <c r="BL34" i="16"/>
  <c r="BL52" i="16"/>
  <c r="BL33" i="16"/>
  <c r="BL48" i="16"/>
  <c r="BL53" i="16"/>
  <c r="BL50" i="16"/>
  <c r="BL60" i="16"/>
  <c r="BL39" i="16"/>
  <c r="BL43" i="16"/>
  <c r="BL44" i="16"/>
  <c r="BL42" i="16"/>
  <c r="BL41" i="16"/>
  <c r="AW133" i="2" l="1"/>
  <c r="AW38" i="2" s="1"/>
  <c r="AX69" i="2"/>
  <c r="AW184" i="2"/>
  <c r="AW53" i="2" s="1"/>
  <c r="AL163" i="5"/>
  <c r="AK178" i="5"/>
  <c r="AK47" i="5" s="1"/>
  <c r="AM112" i="5"/>
  <c r="AL127" i="5"/>
  <c r="AL32" i="5" s="1"/>
  <c r="BF140" i="12"/>
  <c r="BF45" i="12" s="1"/>
  <c r="AP36" i="2"/>
  <c r="AQ109" i="2"/>
  <c r="AQ34" i="2"/>
  <c r="BG171" i="8"/>
  <c r="BF186" i="8"/>
  <c r="BF55" i="8" s="1"/>
  <c r="AY182" i="8"/>
  <c r="AY51" i="8" s="1"/>
  <c r="AY179" i="8"/>
  <c r="AY48" i="8" s="1"/>
  <c r="AY184" i="8"/>
  <c r="AY53" i="8" s="1"/>
  <c r="AY181" i="8"/>
  <c r="AY50" i="8" s="1"/>
  <c r="AY178" i="8"/>
  <c r="AY47" i="8" s="1"/>
  <c r="AY183" i="8"/>
  <c r="AY52" i="8" s="1"/>
  <c r="AY180" i="8"/>
  <c r="AY49" i="8" s="1"/>
  <c r="AY129" i="8"/>
  <c r="AY34" i="8" s="1"/>
  <c r="AY128" i="8"/>
  <c r="AY33" i="8" s="1"/>
  <c r="AY133" i="8"/>
  <c r="AY38" i="8" s="1"/>
  <c r="AY130" i="8"/>
  <c r="AY35" i="8" s="1"/>
  <c r="AY127" i="8"/>
  <c r="AY32" i="8" s="1"/>
  <c r="AY131" i="8"/>
  <c r="AY36" i="8" s="1"/>
  <c r="AY132" i="8"/>
  <c r="AY37" i="8" s="1"/>
  <c r="BI184" i="4"/>
  <c r="BI53" i="4" s="1"/>
  <c r="BI181" i="4"/>
  <c r="BI50" i="4" s="1"/>
  <c r="BI183" i="4"/>
  <c r="BI52" i="4" s="1"/>
  <c r="BI178" i="4"/>
  <c r="BI47" i="4" s="1"/>
  <c r="BI179" i="4"/>
  <c r="BI48" i="4" s="1"/>
  <c r="BI180" i="4"/>
  <c r="BI49" i="4" s="1"/>
  <c r="BI182" i="4"/>
  <c r="BI51" i="4" s="1"/>
  <c r="BK25" i="4"/>
  <c r="BJ24" i="4"/>
  <c r="AH71" i="16"/>
  <c r="AG186" i="16"/>
  <c r="AG55" i="16" s="1"/>
  <c r="AG135" i="16"/>
  <c r="AG40" i="16" s="1"/>
  <c r="AG76" i="7"/>
  <c r="AF45" i="7"/>
  <c r="AF191" i="7"/>
  <c r="AF60" i="7" s="1"/>
  <c r="AY47" i="13"/>
  <c r="AV134" i="5"/>
  <c r="AW119" i="5"/>
  <c r="AV170" i="5"/>
  <c r="AU185" i="5"/>
  <c r="AU54" i="5" s="1"/>
  <c r="BB163" i="6"/>
  <c r="BA178" i="6"/>
  <c r="BA47" i="6" s="1"/>
  <c r="AZ182" i="6"/>
  <c r="AZ51" i="6" s="1"/>
  <c r="BA167" i="6"/>
  <c r="BB166" i="6"/>
  <c r="BA181" i="6"/>
  <c r="BA50" i="6" s="1"/>
  <c r="AT185" i="6"/>
  <c r="AT54" i="6" s="1"/>
  <c r="AT136" i="6"/>
  <c r="AT41" i="6" s="1"/>
  <c r="AT186" i="6"/>
  <c r="AT55" i="6" s="1"/>
  <c r="AT187" i="6"/>
  <c r="AT56" i="6" s="1"/>
  <c r="AT135" i="6"/>
  <c r="AT40" i="6" s="1"/>
  <c r="AT139" i="6"/>
  <c r="AT44" i="6" s="1"/>
  <c r="AT188" i="6"/>
  <c r="AT57" i="6" s="1"/>
  <c r="AT189" i="6"/>
  <c r="AT58" i="6" s="1"/>
  <c r="AT134" i="6"/>
  <c r="AT39" i="6" s="1"/>
  <c r="AT138" i="6"/>
  <c r="AT43" i="6" s="1"/>
  <c r="AT190" i="6"/>
  <c r="AT59" i="6" s="1"/>
  <c r="AT191" i="6"/>
  <c r="AT60" i="6" s="1"/>
  <c r="AT137" i="6"/>
  <c r="AT42" i="6" s="1"/>
  <c r="AT140" i="6"/>
  <c r="AT45" i="6" s="1"/>
  <c r="AU27" i="6"/>
  <c r="BC190" i="16"/>
  <c r="BC59" i="16" s="1"/>
  <c r="BC189" i="16"/>
  <c r="BC58" i="16" s="1"/>
  <c r="BG172" i="16"/>
  <c r="BF187" i="16"/>
  <c r="BF56" i="16" s="1"/>
  <c r="BF165" i="16"/>
  <c r="BE180" i="16"/>
  <c r="BE49" i="16" s="1"/>
  <c r="AY170" i="16"/>
  <c r="AX185" i="16"/>
  <c r="AX54" i="16" s="1"/>
  <c r="BE173" i="16"/>
  <c r="BD188" i="16"/>
  <c r="BD57" i="16" s="1"/>
  <c r="AX163" i="16"/>
  <c r="AW178" i="16"/>
  <c r="AW47" i="16" s="1"/>
  <c r="BJ167" i="16"/>
  <c r="BI182" i="16"/>
  <c r="BI51" i="16" s="1"/>
  <c r="BD55" i="13"/>
  <c r="BE171" i="13"/>
  <c r="BD57" i="13"/>
  <c r="BE173" i="13"/>
  <c r="AY175" i="5"/>
  <c r="AX190" i="5"/>
  <c r="AX59" i="5" s="1"/>
  <c r="BB171" i="5"/>
  <c r="BA186" i="5"/>
  <c r="BA55" i="5" s="1"/>
  <c r="AW188" i="5"/>
  <c r="AW57" i="5" s="1"/>
  <c r="AT39" i="5"/>
  <c r="BB187" i="22"/>
  <c r="BB56" i="22" s="1"/>
  <c r="BB186" i="22"/>
  <c r="BB55" i="22" s="1"/>
  <c r="AM39" i="13"/>
  <c r="AN32" i="13"/>
  <c r="AX133" i="2" l="1"/>
  <c r="AX38" i="2" s="1"/>
  <c r="AY69" i="2"/>
  <c r="AX184" i="2"/>
  <c r="AX53" i="2" s="1"/>
  <c r="AN112" i="5"/>
  <c r="AM127" i="5"/>
  <c r="AM32" i="5" s="1"/>
  <c r="AM163" i="5"/>
  <c r="AL178" i="5"/>
  <c r="AL47" i="5" s="1"/>
  <c r="BG140" i="12"/>
  <c r="BG45" i="12" s="1"/>
  <c r="AR34" i="2"/>
  <c r="AQ36" i="2"/>
  <c r="BH171" i="8"/>
  <c r="BG186" i="8"/>
  <c r="BG55" i="8" s="1"/>
  <c r="AZ182" i="8"/>
  <c r="AZ51" i="8" s="1"/>
  <c r="AZ179" i="8"/>
  <c r="AZ48" i="8" s="1"/>
  <c r="AZ180" i="8"/>
  <c r="AZ49" i="8" s="1"/>
  <c r="AZ184" i="8"/>
  <c r="AZ53" i="8" s="1"/>
  <c r="AZ181" i="8"/>
  <c r="AZ50" i="8" s="1"/>
  <c r="AZ178" i="8"/>
  <c r="AZ47" i="8" s="1"/>
  <c r="AZ183" i="8"/>
  <c r="AZ52" i="8" s="1"/>
  <c r="AZ132" i="8"/>
  <c r="AZ37" i="8" s="1"/>
  <c r="AZ129" i="8"/>
  <c r="AZ34" i="8" s="1"/>
  <c r="AZ131" i="8"/>
  <c r="AZ36" i="8" s="1"/>
  <c r="AZ128" i="8"/>
  <c r="AZ33" i="8" s="1"/>
  <c r="AZ133" i="8"/>
  <c r="AZ38" i="8" s="1"/>
  <c r="AZ130" i="8"/>
  <c r="AZ35" i="8" s="1"/>
  <c r="AZ127" i="8"/>
  <c r="AZ32" i="8" s="1"/>
  <c r="BL25" i="4"/>
  <c r="BL24" i="4" s="1"/>
  <c r="BK24" i="4"/>
  <c r="BJ183" i="4"/>
  <c r="BJ52" i="4" s="1"/>
  <c r="BJ179" i="4"/>
  <c r="BJ48" i="4" s="1"/>
  <c r="BJ181" i="4"/>
  <c r="BJ50" i="4" s="1"/>
  <c r="BJ180" i="4"/>
  <c r="BJ49" i="4" s="1"/>
  <c r="BJ182" i="4"/>
  <c r="BJ51" i="4" s="1"/>
  <c r="BJ178" i="4"/>
  <c r="BJ47" i="4" s="1"/>
  <c r="BJ184" i="4"/>
  <c r="BJ53" i="4" s="1"/>
  <c r="AH76" i="7"/>
  <c r="AG45" i="7"/>
  <c r="AG191" i="7"/>
  <c r="AG60" i="7" s="1"/>
  <c r="AI71" i="16"/>
  <c r="AH135" i="16"/>
  <c r="AH40" i="16" s="1"/>
  <c r="AH186" i="16"/>
  <c r="AH55" i="16" s="1"/>
  <c r="AZ47" i="13"/>
  <c r="AW170" i="5"/>
  <c r="AV185" i="5"/>
  <c r="AV54" i="5" s="1"/>
  <c r="AW134" i="5"/>
  <c r="AX119" i="5"/>
  <c r="BC166" i="6"/>
  <c r="BB181" i="6"/>
  <c r="BB50" i="6" s="1"/>
  <c r="BA182" i="6"/>
  <c r="BA51" i="6" s="1"/>
  <c r="BB167" i="6"/>
  <c r="BC163" i="6"/>
  <c r="BB178" i="6"/>
  <c r="BB47" i="6" s="1"/>
  <c r="AU137" i="6"/>
  <c r="AU42" i="6" s="1"/>
  <c r="AU185" i="6"/>
  <c r="AU54" i="6" s="1"/>
  <c r="AU136" i="6"/>
  <c r="AU41" i="6" s="1"/>
  <c r="AU186" i="6"/>
  <c r="AU55" i="6" s="1"/>
  <c r="AU187" i="6"/>
  <c r="AU56" i="6" s="1"/>
  <c r="AU135" i="6"/>
  <c r="AU40" i="6" s="1"/>
  <c r="AU139" i="6"/>
  <c r="AU44" i="6" s="1"/>
  <c r="AU188" i="6"/>
  <c r="AU57" i="6" s="1"/>
  <c r="AU189" i="6"/>
  <c r="AU58" i="6" s="1"/>
  <c r="AU134" i="6"/>
  <c r="AU39" i="6" s="1"/>
  <c r="AU138" i="6"/>
  <c r="AU43" i="6" s="1"/>
  <c r="AU190" i="6"/>
  <c r="AU59" i="6" s="1"/>
  <c r="AU191" i="6"/>
  <c r="AU60" i="6" s="1"/>
  <c r="AU140" i="6"/>
  <c r="AU45" i="6" s="1"/>
  <c r="AV27" i="6"/>
  <c r="BD190" i="16"/>
  <c r="BD59" i="16" s="1"/>
  <c r="BD189" i="16"/>
  <c r="BD58" i="16" s="1"/>
  <c r="AZ170" i="16"/>
  <c r="AY185" i="16"/>
  <c r="AY54" i="16" s="1"/>
  <c r="BK167" i="16"/>
  <c r="BJ182" i="16"/>
  <c r="BJ51" i="16" s="1"/>
  <c r="AY163" i="16"/>
  <c r="AX178" i="16"/>
  <c r="AX47" i="16" s="1"/>
  <c r="BG165" i="16"/>
  <c r="BF180" i="16"/>
  <c r="BF49" i="16" s="1"/>
  <c r="BF173" i="16"/>
  <c r="BE188" i="16"/>
  <c r="BE57" i="16" s="1"/>
  <c r="BH172" i="16"/>
  <c r="BG187" i="16"/>
  <c r="BG56" i="16" s="1"/>
  <c r="BE55" i="13"/>
  <c r="BF171" i="13"/>
  <c r="BE57" i="13"/>
  <c r="BF173" i="13"/>
  <c r="BC171" i="5"/>
  <c r="BB186" i="5"/>
  <c r="BB55" i="5" s="1"/>
  <c r="AX188" i="5"/>
  <c r="AX57" i="5" s="1"/>
  <c r="AZ175" i="5"/>
  <c r="AY190" i="5"/>
  <c r="AY59" i="5" s="1"/>
  <c r="AU39" i="5"/>
  <c r="BC187" i="22"/>
  <c r="BC56" i="22" s="1"/>
  <c r="BC186" i="22"/>
  <c r="BC55" i="22" s="1"/>
  <c r="AN39" i="13"/>
  <c r="AO32" i="13"/>
  <c r="AY133" i="2" l="1"/>
  <c r="AY38" i="2" s="1"/>
  <c r="AZ69" i="2"/>
  <c r="AY184" i="2"/>
  <c r="AY53" i="2" s="1"/>
  <c r="AN163" i="5"/>
  <c r="AM178" i="5"/>
  <c r="AM47" i="5" s="1"/>
  <c r="AO112" i="5"/>
  <c r="AN127" i="5"/>
  <c r="AN32" i="5" s="1"/>
  <c r="BH140" i="12"/>
  <c r="BH45" i="12" s="1"/>
  <c r="AR36" i="2"/>
  <c r="AR109" i="2"/>
  <c r="AS109" i="2"/>
  <c r="AS34" i="2"/>
  <c r="BI171" i="8"/>
  <c r="BH186" i="8"/>
  <c r="BH55" i="8" s="1"/>
  <c r="BA180" i="8"/>
  <c r="BA182" i="8"/>
  <c r="BA51" i="8" s="1"/>
  <c r="BA179" i="8"/>
  <c r="BA48" i="8" s="1"/>
  <c r="BA184" i="8"/>
  <c r="BA53" i="8" s="1"/>
  <c r="BA181" i="8"/>
  <c r="BA50" i="8" s="1"/>
  <c r="BA178" i="8"/>
  <c r="BA47" i="8" s="1"/>
  <c r="BA183" i="8"/>
  <c r="BA52" i="8" s="1"/>
  <c r="BA127" i="8"/>
  <c r="BA32" i="8" s="1"/>
  <c r="BA132" i="8"/>
  <c r="BA37" i="8" s="1"/>
  <c r="BA131" i="8"/>
  <c r="BA36" i="8" s="1"/>
  <c r="BA129" i="8"/>
  <c r="BA34" i="8" s="1"/>
  <c r="BA128" i="8"/>
  <c r="BA33" i="8" s="1"/>
  <c r="BA49" i="8"/>
  <c r="BA130" i="8"/>
  <c r="BA35" i="8" s="1"/>
  <c r="BA133" i="8"/>
  <c r="BA38" i="8" s="1"/>
  <c r="BK184" i="4"/>
  <c r="BK53" i="4" s="1"/>
  <c r="BK183" i="4"/>
  <c r="BK52" i="4" s="1"/>
  <c r="BK182" i="4"/>
  <c r="BK51" i="4" s="1"/>
  <c r="BK178" i="4"/>
  <c r="BK47" i="4" s="1"/>
  <c r="BK181" i="4"/>
  <c r="BK50" i="4" s="1"/>
  <c r="BK180" i="4"/>
  <c r="BK49" i="4" s="1"/>
  <c r="BK179" i="4"/>
  <c r="BK48" i="4" s="1"/>
  <c r="BL178" i="4"/>
  <c r="BL47" i="4" s="1"/>
  <c r="BL183" i="4"/>
  <c r="BL52" i="4" s="1"/>
  <c r="BL180" i="4"/>
  <c r="BL49" i="4" s="1"/>
  <c r="BL181" i="4"/>
  <c r="BL50" i="4" s="1"/>
  <c r="BL184" i="4"/>
  <c r="BL53" i="4" s="1"/>
  <c r="BL179" i="4"/>
  <c r="BL48" i="4" s="1"/>
  <c r="BL182" i="4"/>
  <c r="BL51" i="4" s="1"/>
  <c r="AJ71" i="16"/>
  <c r="AI135" i="16"/>
  <c r="AI40" i="16" s="1"/>
  <c r="AI186" i="16"/>
  <c r="AI55" i="16" s="1"/>
  <c r="AI76" i="7"/>
  <c r="AH45" i="7"/>
  <c r="AH191" i="7"/>
  <c r="AH60" i="7" s="1"/>
  <c r="BA47" i="13"/>
  <c r="AX134" i="5"/>
  <c r="AY119" i="5"/>
  <c r="AX170" i="5"/>
  <c r="AW185" i="5"/>
  <c r="AW54" i="5" s="1"/>
  <c r="BC178" i="6"/>
  <c r="BC47" i="6" s="1"/>
  <c r="BD163" i="6"/>
  <c r="BC181" i="6"/>
  <c r="BC50" i="6" s="1"/>
  <c r="BD166" i="6"/>
  <c r="BC167" i="6"/>
  <c r="BB182" i="6"/>
  <c r="BB51" i="6" s="1"/>
  <c r="AV190" i="6"/>
  <c r="AV59" i="6" s="1"/>
  <c r="AV191" i="6"/>
  <c r="AV60" i="6" s="1"/>
  <c r="AV137" i="6"/>
  <c r="AV42" i="6" s="1"/>
  <c r="AV185" i="6"/>
  <c r="AV54" i="6" s="1"/>
  <c r="AV136" i="6"/>
  <c r="AV41" i="6" s="1"/>
  <c r="AV186" i="6"/>
  <c r="AV55" i="6" s="1"/>
  <c r="AV187" i="6"/>
  <c r="AV56" i="6" s="1"/>
  <c r="AV135" i="6"/>
  <c r="AV40" i="6" s="1"/>
  <c r="AV188" i="6"/>
  <c r="AV57" i="6" s="1"/>
  <c r="AV189" i="6"/>
  <c r="AV58" i="6" s="1"/>
  <c r="AV134" i="6"/>
  <c r="AV39" i="6" s="1"/>
  <c r="AV138" i="6"/>
  <c r="AV43" i="6" s="1"/>
  <c r="AV140" i="6"/>
  <c r="AV45" i="6" s="1"/>
  <c r="AV139" i="6"/>
  <c r="AV44" i="6" s="1"/>
  <c r="AW27" i="6"/>
  <c r="BE190" i="16"/>
  <c r="BE59" i="16" s="1"/>
  <c r="BE189" i="16"/>
  <c r="BE58" i="16" s="1"/>
  <c r="BI172" i="16"/>
  <c r="BH187" i="16"/>
  <c r="BH56" i="16" s="1"/>
  <c r="BL167" i="16"/>
  <c r="BL182" i="16" s="1"/>
  <c r="BL51" i="16" s="1"/>
  <c r="BK182" i="16"/>
  <c r="BK51" i="16" s="1"/>
  <c r="AZ163" i="16"/>
  <c r="AY178" i="16"/>
  <c r="AY47" i="16" s="1"/>
  <c r="BA170" i="16"/>
  <c r="AZ185" i="16"/>
  <c r="AZ54" i="16" s="1"/>
  <c r="BG173" i="16"/>
  <c r="BF188" i="16"/>
  <c r="BF57" i="16" s="1"/>
  <c r="BH165" i="16"/>
  <c r="BG180" i="16"/>
  <c r="BG49" i="16" s="1"/>
  <c r="BG171" i="13"/>
  <c r="BF55" i="13"/>
  <c r="BF57" i="13"/>
  <c r="BG173" i="13"/>
  <c r="BA175" i="5"/>
  <c r="AZ190" i="5"/>
  <c r="AZ59" i="5" s="1"/>
  <c r="AY188" i="5"/>
  <c r="AY57" i="5" s="1"/>
  <c r="BD171" i="5"/>
  <c r="BC186" i="5"/>
  <c r="BC55" i="5" s="1"/>
  <c r="AV39" i="5"/>
  <c r="BD187" i="22"/>
  <c r="BD56" i="22" s="1"/>
  <c r="BD186" i="22"/>
  <c r="BD55" i="22" s="1"/>
  <c r="AO39" i="13"/>
  <c r="AP32" i="13"/>
  <c r="AZ133" i="2" l="1"/>
  <c r="AZ38" i="2" s="1"/>
  <c r="BA69" i="2"/>
  <c r="AZ184" i="2"/>
  <c r="AZ53" i="2" s="1"/>
  <c r="AP112" i="5"/>
  <c r="AO127" i="5"/>
  <c r="AO32" i="5" s="1"/>
  <c r="AO163" i="5"/>
  <c r="AN178" i="5"/>
  <c r="AN47" i="5" s="1"/>
  <c r="BI140" i="12"/>
  <c r="BI45" i="12" s="1"/>
  <c r="AT34" i="2"/>
  <c r="AS36" i="2"/>
  <c r="BJ171" i="8"/>
  <c r="BI186" i="8"/>
  <c r="BI55" i="8" s="1"/>
  <c r="BB183" i="8"/>
  <c r="BB52" i="8" s="1"/>
  <c r="BB178" i="8"/>
  <c r="BB47" i="8" s="1"/>
  <c r="BB180" i="8"/>
  <c r="BB49" i="8" s="1"/>
  <c r="BB182" i="8"/>
  <c r="BB51" i="8" s="1"/>
  <c r="BB179" i="8"/>
  <c r="BB48" i="8" s="1"/>
  <c r="BB184" i="8"/>
  <c r="BB53" i="8" s="1"/>
  <c r="BB181" i="8"/>
  <c r="BB50" i="8" s="1"/>
  <c r="BB130" i="8"/>
  <c r="BB35" i="8" s="1"/>
  <c r="BB127" i="8"/>
  <c r="BB32" i="8" s="1"/>
  <c r="BB133" i="8"/>
  <c r="BB38" i="8" s="1"/>
  <c r="BB129" i="8"/>
  <c r="BB34" i="8" s="1"/>
  <c r="BB131" i="8"/>
  <c r="BB36" i="8" s="1"/>
  <c r="BB132" i="8"/>
  <c r="BB37" i="8" s="1"/>
  <c r="BB128" i="8"/>
  <c r="BB33" i="8" s="1"/>
  <c r="AJ76" i="7"/>
  <c r="AI45" i="7"/>
  <c r="AI191" i="7"/>
  <c r="AI60" i="7" s="1"/>
  <c r="AK71" i="16"/>
  <c r="AJ135" i="16"/>
  <c r="AJ40" i="16" s="1"/>
  <c r="AJ186" i="16"/>
  <c r="AJ55" i="16" s="1"/>
  <c r="BB47" i="13"/>
  <c r="AY134" i="5"/>
  <c r="AZ119" i="5"/>
  <c r="AY170" i="5"/>
  <c r="AX185" i="5"/>
  <c r="AX54" i="5" s="1"/>
  <c r="BE163" i="6"/>
  <c r="BD178" i="6"/>
  <c r="BD47" i="6" s="1"/>
  <c r="BD167" i="6"/>
  <c r="BC182" i="6"/>
  <c r="BC51" i="6" s="1"/>
  <c r="BD181" i="6"/>
  <c r="BD50" i="6" s="1"/>
  <c r="BE166" i="6"/>
  <c r="AW134" i="6"/>
  <c r="AW39" i="6" s="1"/>
  <c r="AW138" i="6"/>
  <c r="AW43" i="6" s="1"/>
  <c r="AW190" i="6"/>
  <c r="AW59" i="6" s="1"/>
  <c r="AW191" i="6"/>
  <c r="AW60" i="6" s="1"/>
  <c r="AW137" i="6"/>
  <c r="AW42" i="6" s="1"/>
  <c r="AW185" i="6"/>
  <c r="AW54" i="6" s="1"/>
  <c r="AW136" i="6"/>
  <c r="AW41" i="6" s="1"/>
  <c r="AW186" i="6"/>
  <c r="AW55" i="6" s="1"/>
  <c r="AW187" i="6"/>
  <c r="AW56" i="6" s="1"/>
  <c r="AW135" i="6"/>
  <c r="AW40" i="6" s="1"/>
  <c r="AW139" i="6"/>
  <c r="AW44" i="6" s="1"/>
  <c r="AW188" i="6"/>
  <c r="AW57" i="6" s="1"/>
  <c r="AW189" i="6"/>
  <c r="AW58" i="6" s="1"/>
  <c r="AW140" i="6"/>
  <c r="AW45" i="6" s="1"/>
  <c r="AX27" i="6"/>
  <c r="BF190" i="16"/>
  <c r="BF59" i="16" s="1"/>
  <c r="BF189" i="16"/>
  <c r="BF58" i="16" s="1"/>
  <c r="BB170" i="16"/>
  <c r="BA185" i="16"/>
  <c r="BA54" i="16" s="1"/>
  <c r="BA163" i="16"/>
  <c r="AZ178" i="16"/>
  <c r="AZ47" i="16" s="1"/>
  <c r="BI165" i="16"/>
  <c r="BH180" i="16"/>
  <c r="BH49" i="16" s="1"/>
  <c r="BH173" i="16"/>
  <c r="BG188" i="16"/>
  <c r="BG57" i="16" s="1"/>
  <c r="BJ172" i="16"/>
  <c r="BI187" i="16"/>
  <c r="BI56" i="16" s="1"/>
  <c r="BH171" i="13"/>
  <c r="BG55" i="13"/>
  <c r="BH173" i="13"/>
  <c r="BG57" i="13"/>
  <c r="BE171" i="5"/>
  <c r="BD186" i="5"/>
  <c r="BD55" i="5" s="1"/>
  <c r="AZ188" i="5"/>
  <c r="AZ57" i="5" s="1"/>
  <c r="BB175" i="5"/>
  <c r="BA190" i="5"/>
  <c r="BA59" i="5" s="1"/>
  <c r="AW39" i="5"/>
  <c r="BE187" i="22"/>
  <c r="BE56" i="22" s="1"/>
  <c r="BE186" i="22"/>
  <c r="BE55" i="22" s="1"/>
  <c r="AP39" i="13"/>
  <c r="AQ32" i="13"/>
  <c r="BA133" i="2" l="1"/>
  <c r="BA38" i="2" s="1"/>
  <c r="BB69" i="2"/>
  <c r="BA184" i="2"/>
  <c r="BA53" i="2" s="1"/>
  <c r="AP163" i="5"/>
  <c r="AO178" i="5"/>
  <c r="AO47" i="5" s="1"/>
  <c r="AQ112" i="5"/>
  <c r="AP127" i="5"/>
  <c r="AP32" i="5" s="1"/>
  <c r="BJ140" i="12"/>
  <c r="BJ45" i="12" s="1"/>
  <c r="AT36" i="2"/>
  <c r="AT109" i="2"/>
  <c r="AU109" i="2"/>
  <c r="AU34" i="2"/>
  <c r="BK171" i="8"/>
  <c r="BJ186" i="8"/>
  <c r="BJ55" i="8" s="1"/>
  <c r="BC178" i="8"/>
  <c r="BC47" i="8" s="1"/>
  <c r="BC183" i="8"/>
  <c r="BC52" i="8" s="1"/>
  <c r="BC180" i="8"/>
  <c r="BC49" i="8" s="1"/>
  <c r="BC181" i="8"/>
  <c r="BC50" i="8" s="1"/>
  <c r="BC182" i="8"/>
  <c r="BC51" i="8" s="1"/>
  <c r="BC179" i="8"/>
  <c r="BC48" i="8" s="1"/>
  <c r="BC184" i="8"/>
  <c r="BC53" i="8" s="1"/>
  <c r="BC133" i="8"/>
  <c r="BC38" i="8" s="1"/>
  <c r="BC127" i="8"/>
  <c r="BC32" i="8" s="1"/>
  <c r="BC130" i="8"/>
  <c r="BC35" i="8" s="1"/>
  <c r="BC132" i="8"/>
  <c r="BC37" i="8" s="1"/>
  <c r="BC129" i="8"/>
  <c r="BC34" i="8" s="1"/>
  <c r="BC131" i="8"/>
  <c r="BC36" i="8" s="1"/>
  <c r="BC128" i="8"/>
  <c r="BC33" i="8" s="1"/>
  <c r="AL71" i="16"/>
  <c r="AK135" i="16"/>
  <c r="AK40" i="16" s="1"/>
  <c r="AK186" i="16"/>
  <c r="AK55" i="16" s="1"/>
  <c r="AK76" i="7"/>
  <c r="AJ45" i="7"/>
  <c r="AJ191" i="7"/>
  <c r="AJ60" i="7" s="1"/>
  <c r="BC47" i="13"/>
  <c r="AZ170" i="5"/>
  <c r="AY185" i="5"/>
  <c r="AY54" i="5" s="1"/>
  <c r="BA119" i="5"/>
  <c r="AZ134" i="5"/>
  <c r="BF166" i="6"/>
  <c r="BE181" i="6"/>
  <c r="BE50" i="6" s="1"/>
  <c r="BE167" i="6"/>
  <c r="BD182" i="6"/>
  <c r="BD51" i="6" s="1"/>
  <c r="BF163" i="6"/>
  <c r="BE178" i="6"/>
  <c r="BE47" i="6" s="1"/>
  <c r="AX188" i="6"/>
  <c r="AX57" i="6" s="1"/>
  <c r="AX189" i="6"/>
  <c r="AX58" i="6" s="1"/>
  <c r="AX134" i="6"/>
  <c r="AX39" i="6" s="1"/>
  <c r="AX138" i="6"/>
  <c r="AX43" i="6" s="1"/>
  <c r="AX190" i="6"/>
  <c r="AX59" i="6" s="1"/>
  <c r="AX191" i="6"/>
  <c r="AX60" i="6" s="1"/>
  <c r="AX137" i="6"/>
  <c r="AX42" i="6" s="1"/>
  <c r="AX185" i="6"/>
  <c r="AX54" i="6" s="1"/>
  <c r="AX136" i="6"/>
  <c r="AX41" i="6" s="1"/>
  <c r="AX186" i="6"/>
  <c r="AX55" i="6" s="1"/>
  <c r="AX187" i="6"/>
  <c r="AX56" i="6" s="1"/>
  <c r="AX135" i="6"/>
  <c r="AX40" i="6" s="1"/>
  <c r="AX140" i="6"/>
  <c r="AX45" i="6" s="1"/>
  <c r="AX139" i="6"/>
  <c r="AX44" i="6" s="1"/>
  <c r="AY27" i="6"/>
  <c r="BG190" i="16"/>
  <c r="BG59" i="16" s="1"/>
  <c r="BG189" i="16"/>
  <c r="BG58" i="16" s="1"/>
  <c r="BK172" i="16"/>
  <c r="BJ187" i="16"/>
  <c r="BJ56" i="16" s="1"/>
  <c r="BA178" i="16"/>
  <c r="BA47" i="16" s="1"/>
  <c r="BB163" i="16"/>
  <c r="BJ165" i="16"/>
  <c r="BI180" i="16"/>
  <c r="BI49" i="16" s="1"/>
  <c r="BH188" i="16"/>
  <c r="BH57" i="16" s="1"/>
  <c r="BI173" i="16"/>
  <c r="BB185" i="16"/>
  <c r="BB54" i="16" s="1"/>
  <c r="BC170" i="16"/>
  <c r="BI171" i="13"/>
  <c r="BH55" i="13"/>
  <c r="BI173" i="13"/>
  <c r="BH57" i="13"/>
  <c r="BC175" i="5"/>
  <c r="BB190" i="5"/>
  <c r="BB59" i="5" s="1"/>
  <c r="BA188" i="5"/>
  <c r="BA57" i="5" s="1"/>
  <c r="BF171" i="5"/>
  <c r="BE186" i="5"/>
  <c r="BE55" i="5" s="1"/>
  <c r="AX39" i="5"/>
  <c r="BF187" i="22"/>
  <c r="BF56" i="22" s="1"/>
  <c r="BF186" i="22"/>
  <c r="BF55" i="22" s="1"/>
  <c r="AQ39" i="13"/>
  <c r="AR32" i="13"/>
  <c r="BB133" i="2" l="1"/>
  <c r="BB38" i="2" s="1"/>
  <c r="BC69" i="2"/>
  <c r="BB184" i="2"/>
  <c r="BB53" i="2" s="1"/>
  <c r="AR112" i="5"/>
  <c r="AQ127" i="5"/>
  <c r="AQ32" i="5" s="1"/>
  <c r="AQ163" i="5"/>
  <c r="AP178" i="5"/>
  <c r="AP47" i="5" s="1"/>
  <c r="BL140" i="12"/>
  <c r="BL45" i="12" s="1"/>
  <c r="BK140" i="12"/>
  <c r="BK45" i="12" s="1"/>
  <c r="AV34" i="2"/>
  <c r="AU36" i="2"/>
  <c r="BL171" i="8"/>
  <c r="BL186" i="8" s="1"/>
  <c r="BL55" i="8" s="1"/>
  <c r="BK186" i="8"/>
  <c r="BK55" i="8" s="1"/>
  <c r="BD181" i="8"/>
  <c r="BD50" i="8" s="1"/>
  <c r="BD178" i="8"/>
  <c r="BD47" i="8" s="1"/>
  <c r="BD184" i="8"/>
  <c r="BD53" i="8" s="1"/>
  <c r="BD183" i="8"/>
  <c r="BD52" i="8" s="1"/>
  <c r="BD180" i="8"/>
  <c r="BD49" i="8" s="1"/>
  <c r="BD182" i="8"/>
  <c r="BD51" i="8" s="1"/>
  <c r="BD179" i="8"/>
  <c r="BD48" i="8" s="1"/>
  <c r="BD128" i="8"/>
  <c r="BD33" i="8" s="1"/>
  <c r="BD133" i="8"/>
  <c r="BD38" i="8" s="1"/>
  <c r="BD127" i="8"/>
  <c r="BD32" i="8" s="1"/>
  <c r="BD132" i="8"/>
  <c r="BD37" i="8" s="1"/>
  <c r="BD129" i="8"/>
  <c r="BD34" i="8" s="1"/>
  <c r="BD130" i="8"/>
  <c r="BD35" i="8" s="1"/>
  <c r="BD131" i="8"/>
  <c r="BD36" i="8" s="1"/>
  <c r="AL76" i="7"/>
  <c r="AK45" i="7"/>
  <c r="AK191" i="7"/>
  <c r="AK60" i="7" s="1"/>
  <c r="AM71" i="16"/>
  <c r="AL135" i="16"/>
  <c r="AL40" i="16" s="1"/>
  <c r="AL186" i="16"/>
  <c r="AL55" i="16" s="1"/>
  <c r="BD47" i="13"/>
  <c r="BA170" i="5"/>
  <c r="AZ185" i="5"/>
  <c r="AZ54" i="5" s="1"/>
  <c r="BB119" i="5"/>
  <c r="BA134" i="5"/>
  <c r="BG163" i="6"/>
  <c r="BF178" i="6"/>
  <c r="BF47" i="6" s="1"/>
  <c r="BG166" i="6"/>
  <c r="BF181" i="6"/>
  <c r="BF50" i="6" s="1"/>
  <c r="BF167" i="6"/>
  <c r="BE182" i="6"/>
  <c r="BE51" i="6" s="1"/>
  <c r="AY135" i="6"/>
  <c r="AY40" i="6" s="1"/>
  <c r="AY188" i="6"/>
  <c r="AY57" i="6" s="1"/>
  <c r="AY189" i="6"/>
  <c r="AY58" i="6" s="1"/>
  <c r="AY134" i="6"/>
  <c r="AY39" i="6" s="1"/>
  <c r="AY138" i="6"/>
  <c r="AY43" i="6" s="1"/>
  <c r="AY190" i="6"/>
  <c r="AY59" i="6" s="1"/>
  <c r="AY191" i="6"/>
  <c r="AY60" i="6" s="1"/>
  <c r="AY137" i="6"/>
  <c r="AY42" i="6" s="1"/>
  <c r="AY185" i="6"/>
  <c r="AY54" i="6" s="1"/>
  <c r="AY136" i="6"/>
  <c r="AY41" i="6" s="1"/>
  <c r="AY186" i="6"/>
  <c r="AY55" i="6" s="1"/>
  <c r="AY187" i="6"/>
  <c r="AY56" i="6" s="1"/>
  <c r="AY140" i="6"/>
  <c r="AY45" i="6" s="1"/>
  <c r="AY139" i="6"/>
  <c r="AY44" i="6" s="1"/>
  <c r="AZ27" i="6"/>
  <c r="BH190" i="16"/>
  <c r="BH59" i="16" s="1"/>
  <c r="BH189" i="16"/>
  <c r="BH58" i="16" s="1"/>
  <c r="BJ173" i="16"/>
  <c r="BI188" i="16"/>
  <c r="BI57" i="16" s="1"/>
  <c r="BB178" i="16"/>
  <c r="BB47" i="16" s="1"/>
  <c r="BC163" i="16"/>
  <c r="BC185" i="16"/>
  <c r="BC54" i="16" s="1"/>
  <c r="BD170" i="16"/>
  <c r="BK165" i="16"/>
  <c r="BJ180" i="16"/>
  <c r="BJ49" i="16" s="1"/>
  <c r="BL172" i="16"/>
  <c r="BL187" i="16" s="1"/>
  <c r="BL56" i="16" s="1"/>
  <c r="BK187" i="16"/>
  <c r="BK56" i="16" s="1"/>
  <c r="BI55" i="13"/>
  <c r="BJ171" i="13"/>
  <c r="BJ173" i="13"/>
  <c r="BI57" i="13"/>
  <c r="BD175" i="5"/>
  <c r="BC190" i="5"/>
  <c r="BC59" i="5" s="1"/>
  <c r="BG171" i="5"/>
  <c r="BF186" i="5"/>
  <c r="BF55" i="5" s="1"/>
  <c r="BB188" i="5"/>
  <c r="BB57" i="5" s="1"/>
  <c r="AY39" i="5"/>
  <c r="BG187" i="22"/>
  <c r="BG56" i="22" s="1"/>
  <c r="BG186" i="22"/>
  <c r="BG55" i="22" s="1"/>
  <c r="AR39" i="13"/>
  <c r="AS32" i="13"/>
  <c r="BC133" i="2" l="1"/>
  <c r="BC38" i="2" s="1"/>
  <c r="BD69" i="2"/>
  <c r="BC184" i="2"/>
  <c r="BC53" i="2" s="1"/>
  <c r="AR163" i="5"/>
  <c r="AQ178" i="5"/>
  <c r="AQ47" i="5" s="1"/>
  <c r="AS112" i="5"/>
  <c r="AR127" i="5"/>
  <c r="AR32" i="5" s="1"/>
  <c r="AV36" i="2"/>
  <c r="AV109" i="2"/>
  <c r="AW109" i="2"/>
  <c r="AW34" i="2"/>
  <c r="BE184" i="8"/>
  <c r="BE53" i="8" s="1"/>
  <c r="BE181" i="8"/>
  <c r="BE50" i="8" s="1"/>
  <c r="BE178" i="8"/>
  <c r="BE47" i="8" s="1"/>
  <c r="BE183" i="8"/>
  <c r="BE52" i="8" s="1"/>
  <c r="BE180" i="8"/>
  <c r="BE49" i="8" s="1"/>
  <c r="BE179" i="8"/>
  <c r="BE48" i="8" s="1"/>
  <c r="BE182" i="8"/>
  <c r="BE51" i="8" s="1"/>
  <c r="BE128" i="8"/>
  <c r="BE33" i="8" s="1"/>
  <c r="BE130" i="8"/>
  <c r="BE35" i="8" s="1"/>
  <c r="BE127" i="8"/>
  <c r="BE32" i="8" s="1"/>
  <c r="BE131" i="8"/>
  <c r="BE36" i="8" s="1"/>
  <c r="BE132" i="8"/>
  <c r="BE37" i="8" s="1"/>
  <c r="BE133" i="8"/>
  <c r="BE38" i="8" s="1"/>
  <c r="BE129" i="8"/>
  <c r="BE34" i="8" s="1"/>
  <c r="AN71" i="16"/>
  <c r="AM135" i="16"/>
  <c r="AM40" i="16" s="1"/>
  <c r="AM186" i="16"/>
  <c r="AM55" i="16" s="1"/>
  <c r="AM76" i="7"/>
  <c r="AL45" i="7"/>
  <c r="AL191" i="7"/>
  <c r="AL60" i="7" s="1"/>
  <c r="BE47" i="13"/>
  <c r="BC119" i="5"/>
  <c r="BB134" i="5"/>
  <c r="BB170" i="5"/>
  <c r="BA185" i="5"/>
  <c r="BA54" i="5" s="1"/>
  <c r="BG167" i="6"/>
  <c r="BF182" i="6"/>
  <c r="BF51" i="6" s="1"/>
  <c r="BH166" i="6"/>
  <c r="BG181" i="6"/>
  <c r="BG50" i="6" s="1"/>
  <c r="BG178" i="6"/>
  <c r="BG47" i="6" s="1"/>
  <c r="BH163" i="6"/>
  <c r="AZ134" i="6"/>
  <c r="AZ39" i="6" s="1"/>
  <c r="AZ186" i="6"/>
  <c r="AZ55" i="6" s="1"/>
  <c r="AZ188" i="6"/>
  <c r="AZ57" i="6" s="1"/>
  <c r="AZ190" i="6"/>
  <c r="AZ59" i="6" s="1"/>
  <c r="AZ139" i="6"/>
  <c r="AZ44" i="6" s="1"/>
  <c r="AZ189" i="6"/>
  <c r="AZ58" i="6" s="1"/>
  <c r="AZ138" i="6"/>
  <c r="AZ43" i="6" s="1"/>
  <c r="AZ191" i="6"/>
  <c r="AZ60" i="6" s="1"/>
  <c r="AZ140" i="6"/>
  <c r="AZ45" i="6" s="1"/>
  <c r="AZ137" i="6"/>
  <c r="AZ42" i="6" s="1"/>
  <c r="AZ136" i="6"/>
  <c r="AZ41" i="6" s="1"/>
  <c r="AZ135" i="6"/>
  <c r="AZ40" i="6" s="1"/>
  <c r="AZ185" i="6"/>
  <c r="AZ54" i="6" s="1"/>
  <c r="AZ187" i="6"/>
  <c r="AZ56" i="6" s="1"/>
  <c r="BA27" i="6"/>
  <c r="BI190" i="16"/>
  <c r="BI59" i="16" s="1"/>
  <c r="BI189" i="16"/>
  <c r="BI58" i="16" s="1"/>
  <c r="BK180" i="16"/>
  <c r="BK49" i="16" s="1"/>
  <c r="BL165" i="16"/>
  <c r="BL180" i="16" s="1"/>
  <c r="BL49" i="16" s="1"/>
  <c r="BC178" i="16"/>
  <c r="BC47" i="16" s="1"/>
  <c r="BD163" i="16"/>
  <c r="BE170" i="16"/>
  <c r="BD185" i="16"/>
  <c r="BD54" i="16" s="1"/>
  <c r="BK173" i="16"/>
  <c r="BJ188" i="16"/>
  <c r="BJ57" i="16" s="1"/>
  <c r="BJ55" i="13"/>
  <c r="BK171" i="13"/>
  <c r="BJ57" i="13"/>
  <c r="BK173" i="13"/>
  <c r="BE175" i="5"/>
  <c r="BD190" i="5"/>
  <c r="BD59" i="5" s="1"/>
  <c r="BH171" i="5"/>
  <c r="BG186" i="5"/>
  <c r="BG55" i="5" s="1"/>
  <c r="BC188" i="5"/>
  <c r="BC57" i="5" s="1"/>
  <c r="AZ39" i="5"/>
  <c r="BH187" i="22"/>
  <c r="BH56" i="22" s="1"/>
  <c r="BH186" i="22"/>
  <c r="BH55" i="22" s="1"/>
  <c r="AS39" i="13"/>
  <c r="AT32" i="13"/>
  <c r="BD133" i="2" l="1"/>
  <c r="BD38" i="2" s="1"/>
  <c r="BD184" i="2"/>
  <c r="BD53" i="2" s="1"/>
  <c r="BE69" i="2"/>
  <c r="AT112" i="5"/>
  <c r="AS127" i="5"/>
  <c r="AS32" i="5" s="1"/>
  <c r="AS163" i="5"/>
  <c r="AR178" i="5"/>
  <c r="AR47" i="5" s="1"/>
  <c r="AX34" i="2"/>
  <c r="AW36" i="2"/>
  <c r="BF179" i="8"/>
  <c r="BF48" i="8" s="1"/>
  <c r="BF184" i="8"/>
  <c r="BF53" i="8" s="1"/>
  <c r="BF181" i="8"/>
  <c r="BF50" i="8" s="1"/>
  <c r="BF182" i="8"/>
  <c r="BF51" i="8" s="1"/>
  <c r="BF178" i="8"/>
  <c r="BF47" i="8" s="1"/>
  <c r="BF183" i="8"/>
  <c r="BF52" i="8" s="1"/>
  <c r="BF180" i="8"/>
  <c r="BF49" i="8" s="1"/>
  <c r="BF131" i="8"/>
  <c r="BF36" i="8" s="1"/>
  <c r="BF133" i="8"/>
  <c r="BF38" i="8" s="1"/>
  <c r="BF130" i="8"/>
  <c r="BF35" i="8" s="1"/>
  <c r="BF132" i="8"/>
  <c r="BF37" i="8" s="1"/>
  <c r="BF127" i="8"/>
  <c r="BF32" i="8" s="1"/>
  <c r="BF128" i="8"/>
  <c r="BF33" i="8" s="1"/>
  <c r="BF129" i="8"/>
  <c r="BF34" i="8" s="1"/>
  <c r="AN76" i="7"/>
  <c r="AM45" i="7"/>
  <c r="AM191" i="7"/>
  <c r="AM60" i="7" s="1"/>
  <c r="AO71" i="16"/>
  <c r="AN135" i="16"/>
  <c r="AN40" i="16" s="1"/>
  <c r="AN186" i="16"/>
  <c r="AN55" i="16" s="1"/>
  <c r="BF47" i="13"/>
  <c r="BD119" i="5"/>
  <c r="BC134" i="5"/>
  <c r="BC170" i="5"/>
  <c r="BB185" i="5"/>
  <c r="BB54" i="5" s="1"/>
  <c r="BI163" i="6"/>
  <c r="BH178" i="6"/>
  <c r="BH47" i="6" s="1"/>
  <c r="BH181" i="6"/>
  <c r="BH50" i="6" s="1"/>
  <c r="BI166" i="6"/>
  <c r="BG182" i="6"/>
  <c r="BG51" i="6" s="1"/>
  <c r="BH167" i="6"/>
  <c r="BB27" i="6"/>
  <c r="BA187" i="6"/>
  <c r="BA56" i="6" s="1"/>
  <c r="BA186" i="6"/>
  <c r="BA55" i="6" s="1"/>
  <c r="BA135" i="6"/>
  <c r="BA40" i="6" s="1"/>
  <c r="BA189" i="6"/>
  <c r="BA58" i="6" s="1"/>
  <c r="BA188" i="6"/>
  <c r="BA57" i="6" s="1"/>
  <c r="BA134" i="6"/>
  <c r="BA39" i="6" s="1"/>
  <c r="BA138" i="6"/>
  <c r="BA43" i="6" s="1"/>
  <c r="BA191" i="6"/>
  <c r="BA60" i="6" s="1"/>
  <c r="BA190" i="6"/>
  <c r="BA59" i="6" s="1"/>
  <c r="BA137" i="6"/>
  <c r="BA42" i="6" s="1"/>
  <c r="BA185" i="6"/>
  <c r="BA54" i="6" s="1"/>
  <c r="BA136" i="6"/>
  <c r="BA41" i="6" s="1"/>
  <c r="BA139" i="6"/>
  <c r="BA44" i="6" s="1"/>
  <c r="BA140" i="6"/>
  <c r="BA45" i="6" s="1"/>
  <c r="BJ190" i="16"/>
  <c r="BJ59" i="16" s="1"/>
  <c r="BJ189" i="16"/>
  <c r="BJ58" i="16" s="1"/>
  <c r="BL173" i="16"/>
  <c r="BL188" i="16" s="1"/>
  <c r="BL57" i="16" s="1"/>
  <c r="BK188" i="16"/>
  <c r="BK57" i="16" s="1"/>
  <c r="BF170" i="16"/>
  <c r="BE185" i="16"/>
  <c r="BE54" i="16" s="1"/>
  <c r="BD178" i="16"/>
  <c r="BD47" i="16" s="1"/>
  <c r="BE163" i="16"/>
  <c r="BK55" i="13"/>
  <c r="BL171" i="13"/>
  <c r="BL55" i="13" s="1"/>
  <c r="BK57" i="13"/>
  <c r="BL173" i="13"/>
  <c r="BL57" i="13" s="1"/>
  <c r="BD188" i="5"/>
  <c r="BD57" i="5" s="1"/>
  <c r="BI171" i="5"/>
  <c r="BH186" i="5"/>
  <c r="BH55" i="5" s="1"/>
  <c r="BF175" i="5"/>
  <c r="BE190" i="5"/>
  <c r="BE59" i="5" s="1"/>
  <c r="BA39" i="5"/>
  <c r="BI187" i="22"/>
  <c r="BI56" i="22" s="1"/>
  <c r="BI186" i="22"/>
  <c r="BI55" i="22" s="1"/>
  <c r="AT39" i="13"/>
  <c r="AU32" i="13"/>
  <c r="BE133" i="2" l="1"/>
  <c r="BE38" i="2" s="1"/>
  <c r="BF69" i="2"/>
  <c r="BE184" i="2"/>
  <c r="BE53" i="2" s="1"/>
  <c r="AT163" i="5"/>
  <c r="AS178" i="5"/>
  <c r="AS47" i="5" s="1"/>
  <c r="AU112" i="5"/>
  <c r="AT127" i="5"/>
  <c r="AT32" i="5" s="1"/>
  <c r="AX36" i="2"/>
  <c r="AX109" i="2"/>
  <c r="AY109" i="2"/>
  <c r="AY34" i="2"/>
  <c r="BG182" i="8"/>
  <c r="BG51" i="8" s="1"/>
  <c r="BG179" i="8"/>
  <c r="BG184" i="8"/>
  <c r="BG53" i="8" s="1"/>
  <c r="BG181" i="8"/>
  <c r="BG50" i="8" s="1"/>
  <c r="BG178" i="8"/>
  <c r="BG47" i="8" s="1"/>
  <c r="BG183" i="8"/>
  <c r="BG52" i="8" s="1"/>
  <c r="BG180" i="8"/>
  <c r="BG49" i="8" s="1"/>
  <c r="BG129" i="8"/>
  <c r="BG34" i="8" s="1"/>
  <c r="BG128" i="8"/>
  <c r="BG33" i="8" s="1"/>
  <c r="BG133" i="8"/>
  <c r="BG38" i="8" s="1"/>
  <c r="BG130" i="8"/>
  <c r="BG35" i="8" s="1"/>
  <c r="BG131" i="8"/>
  <c r="BG36" i="8" s="1"/>
  <c r="BG132" i="8"/>
  <c r="BG37" i="8" s="1"/>
  <c r="BG127" i="8"/>
  <c r="BG32" i="8" s="1"/>
  <c r="BG48" i="8"/>
  <c r="AP71" i="16"/>
  <c r="AO135" i="16"/>
  <c r="AO40" i="16" s="1"/>
  <c r="AO186" i="16"/>
  <c r="AO55" i="16" s="1"/>
  <c r="AO76" i="7"/>
  <c r="AN45" i="7"/>
  <c r="AN191" i="7"/>
  <c r="AN60" i="7" s="1"/>
  <c r="BG47" i="13"/>
  <c r="BD170" i="5"/>
  <c r="BC185" i="5"/>
  <c r="BC54" i="5" s="1"/>
  <c r="BE119" i="5"/>
  <c r="BD134" i="5"/>
  <c r="BH182" i="6"/>
  <c r="BH51" i="6" s="1"/>
  <c r="BI167" i="6"/>
  <c r="BJ166" i="6"/>
  <c r="BI181" i="6"/>
  <c r="BI50" i="6" s="1"/>
  <c r="BJ163" i="6"/>
  <c r="BI178" i="6"/>
  <c r="BI47" i="6" s="1"/>
  <c r="BC27" i="6"/>
  <c r="BB136" i="6"/>
  <c r="BB41" i="6" s="1"/>
  <c r="BB187" i="6"/>
  <c r="BB56" i="6" s="1"/>
  <c r="BB186" i="6"/>
  <c r="BB55" i="6" s="1"/>
  <c r="BB135" i="6"/>
  <c r="BB40" i="6" s="1"/>
  <c r="BB189" i="6"/>
  <c r="BB58" i="6" s="1"/>
  <c r="BB188" i="6"/>
  <c r="BB57" i="6" s="1"/>
  <c r="BB134" i="6"/>
  <c r="BB39" i="6" s="1"/>
  <c r="BB138" i="6"/>
  <c r="BB43" i="6" s="1"/>
  <c r="BB191" i="6"/>
  <c r="BB60" i="6" s="1"/>
  <c r="BB190" i="6"/>
  <c r="BB59" i="6" s="1"/>
  <c r="BB137" i="6"/>
  <c r="BB42" i="6" s="1"/>
  <c r="BB185" i="6"/>
  <c r="BB54" i="6" s="1"/>
  <c r="BB139" i="6"/>
  <c r="BB44" i="6" s="1"/>
  <c r="BB140" i="6"/>
  <c r="BB45" i="6" s="1"/>
  <c r="BK190" i="16"/>
  <c r="BK59" i="16" s="1"/>
  <c r="BL190" i="16"/>
  <c r="BL59" i="16" s="1"/>
  <c r="BL189" i="16"/>
  <c r="BL58" i="16" s="1"/>
  <c r="BK189" i="16"/>
  <c r="BK58" i="16" s="1"/>
  <c r="BF163" i="16"/>
  <c r="BE178" i="16"/>
  <c r="BE47" i="16" s="1"/>
  <c r="BG170" i="16"/>
  <c r="BF185" i="16"/>
  <c r="BF54" i="16" s="1"/>
  <c r="BG175" i="5"/>
  <c r="BF190" i="5"/>
  <c r="BF59" i="5" s="1"/>
  <c r="BJ171" i="5"/>
  <c r="BI186" i="5"/>
  <c r="BI55" i="5" s="1"/>
  <c r="BE188" i="5"/>
  <c r="BE57" i="5" s="1"/>
  <c r="BB39" i="5"/>
  <c r="BJ187" i="22"/>
  <c r="BJ56" i="22" s="1"/>
  <c r="BJ186" i="22"/>
  <c r="BJ55" i="22" s="1"/>
  <c r="AU39" i="13"/>
  <c r="AV32" i="13"/>
  <c r="BF133" i="2" l="1"/>
  <c r="BF38" i="2" s="1"/>
  <c r="BG69" i="2"/>
  <c r="BF184" i="2"/>
  <c r="BF53" i="2" s="1"/>
  <c r="AV112" i="5"/>
  <c r="AU127" i="5"/>
  <c r="AU32" i="5" s="1"/>
  <c r="AU163" i="5"/>
  <c r="AT178" i="5"/>
  <c r="AT47" i="5" s="1"/>
  <c r="AZ34" i="2"/>
  <c r="AZ109" i="2"/>
  <c r="AY36" i="2"/>
  <c r="BH182" i="8"/>
  <c r="BH51" i="8" s="1"/>
  <c r="BH180" i="8"/>
  <c r="BH49" i="8" s="1"/>
  <c r="BH179" i="8"/>
  <c r="BH184" i="8"/>
  <c r="BH53" i="8" s="1"/>
  <c r="BH181" i="8"/>
  <c r="BH50" i="8" s="1"/>
  <c r="BH178" i="8"/>
  <c r="BH47" i="8" s="1"/>
  <c r="BH183" i="8"/>
  <c r="BH52" i="8" s="1"/>
  <c r="BH132" i="8"/>
  <c r="BH37" i="8" s="1"/>
  <c r="BH129" i="8"/>
  <c r="BH34" i="8" s="1"/>
  <c r="BH127" i="8"/>
  <c r="BH32" i="8" s="1"/>
  <c r="BH131" i="8"/>
  <c r="BH36" i="8" s="1"/>
  <c r="BH128" i="8"/>
  <c r="BH33" i="8" s="1"/>
  <c r="BH48" i="8"/>
  <c r="BH133" i="8"/>
  <c r="BH38" i="8" s="1"/>
  <c r="BH130" i="8"/>
  <c r="BH35" i="8" s="1"/>
  <c r="AP76" i="7"/>
  <c r="AO45" i="7"/>
  <c r="AO191" i="7"/>
  <c r="AO60" i="7" s="1"/>
  <c r="AQ71" i="16"/>
  <c r="AP135" i="16"/>
  <c r="AP40" i="16" s="1"/>
  <c r="AP186" i="16"/>
  <c r="AP55" i="16" s="1"/>
  <c r="BH47" i="13"/>
  <c r="BE134" i="5"/>
  <c r="BF119" i="5"/>
  <c r="BE170" i="5"/>
  <c r="BD185" i="5"/>
  <c r="BD54" i="5" s="1"/>
  <c r="BK163" i="6"/>
  <c r="BJ178" i="6"/>
  <c r="BJ47" i="6" s="1"/>
  <c r="BK166" i="6"/>
  <c r="BJ181" i="6"/>
  <c r="BJ50" i="6" s="1"/>
  <c r="BI182" i="6"/>
  <c r="BI51" i="6" s="1"/>
  <c r="BJ167" i="6"/>
  <c r="BD27" i="6"/>
  <c r="BC185" i="6"/>
  <c r="BC54" i="6" s="1"/>
  <c r="BC136" i="6"/>
  <c r="BC41" i="6" s="1"/>
  <c r="BC187" i="6"/>
  <c r="BC56" i="6" s="1"/>
  <c r="BC186" i="6"/>
  <c r="BC55" i="6" s="1"/>
  <c r="BC135" i="6"/>
  <c r="BC40" i="6" s="1"/>
  <c r="BC189" i="6"/>
  <c r="BC58" i="6" s="1"/>
  <c r="BC188" i="6"/>
  <c r="BC57" i="6" s="1"/>
  <c r="BC134" i="6"/>
  <c r="BC39" i="6" s="1"/>
  <c r="BC138" i="6"/>
  <c r="BC43" i="6" s="1"/>
  <c r="BC191" i="6"/>
  <c r="BC60" i="6" s="1"/>
  <c r="BC190" i="6"/>
  <c r="BC59" i="6" s="1"/>
  <c r="BC137" i="6"/>
  <c r="BC42" i="6" s="1"/>
  <c r="BC139" i="6"/>
  <c r="BC44" i="6" s="1"/>
  <c r="BC140" i="6"/>
  <c r="BC45" i="6" s="1"/>
  <c r="BH170" i="16"/>
  <c r="BG185" i="16"/>
  <c r="BG54" i="16" s="1"/>
  <c r="BG163" i="16"/>
  <c r="BF178" i="16"/>
  <c r="BF47" i="16" s="1"/>
  <c r="BF188" i="5"/>
  <c r="BF57" i="5" s="1"/>
  <c r="BK171" i="5"/>
  <c r="BJ186" i="5"/>
  <c r="BJ55" i="5" s="1"/>
  <c r="BH175" i="5"/>
  <c r="BG190" i="5"/>
  <c r="BG59" i="5" s="1"/>
  <c r="BC39" i="5"/>
  <c r="BK187" i="22"/>
  <c r="BK56" i="22" s="1"/>
  <c r="BK186" i="22"/>
  <c r="BK55" i="22" s="1"/>
  <c r="AV39" i="13"/>
  <c r="AW32" i="13"/>
  <c r="BG133" i="2" l="1"/>
  <c r="BG38" i="2" s="1"/>
  <c r="BG184" i="2"/>
  <c r="BG53" i="2" s="1"/>
  <c r="BH69" i="2"/>
  <c r="AV163" i="5"/>
  <c r="AU178" i="5"/>
  <c r="AU47" i="5" s="1"/>
  <c r="AW112" i="5"/>
  <c r="AV127" i="5"/>
  <c r="AV32" i="5" s="1"/>
  <c r="BA109" i="2"/>
  <c r="AZ36" i="2"/>
  <c r="BA34" i="2"/>
  <c r="BI180" i="8"/>
  <c r="BI49" i="8" s="1"/>
  <c r="BI182" i="8"/>
  <c r="BI51" i="8" s="1"/>
  <c r="BI179" i="8"/>
  <c r="BI48" i="8" s="1"/>
  <c r="BI184" i="8"/>
  <c r="BI53" i="8" s="1"/>
  <c r="BI181" i="8"/>
  <c r="BI50" i="8" s="1"/>
  <c r="BI183" i="8"/>
  <c r="BI52" i="8" s="1"/>
  <c r="BI178" i="8"/>
  <c r="BI47" i="8" s="1"/>
  <c r="BI127" i="8"/>
  <c r="BI32" i="8" s="1"/>
  <c r="BI132" i="8"/>
  <c r="BI37" i="8" s="1"/>
  <c r="BI131" i="8"/>
  <c r="BI36" i="8" s="1"/>
  <c r="BI128" i="8"/>
  <c r="BI33" i="8" s="1"/>
  <c r="BI133" i="8"/>
  <c r="BI38" i="8" s="1"/>
  <c r="BI129" i="8"/>
  <c r="BI34" i="8" s="1"/>
  <c r="BI130" i="8"/>
  <c r="BI35" i="8" s="1"/>
  <c r="AR71" i="16"/>
  <c r="AQ135" i="16"/>
  <c r="AQ40" i="16" s="1"/>
  <c r="AQ186" i="16"/>
  <c r="AQ55" i="16" s="1"/>
  <c r="AQ76" i="7"/>
  <c r="AP45" i="7"/>
  <c r="AP191" i="7"/>
  <c r="AP60" i="7" s="1"/>
  <c r="BI47" i="13"/>
  <c r="BF170" i="5"/>
  <c r="BE185" i="5"/>
  <c r="BE54" i="5" s="1"/>
  <c r="BF134" i="5"/>
  <c r="BG119" i="5"/>
  <c r="BK167" i="6"/>
  <c r="BJ182" i="6"/>
  <c r="BJ51" i="6" s="1"/>
  <c r="BK181" i="6"/>
  <c r="BK50" i="6" s="1"/>
  <c r="BL166" i="6"/>
  <c r="BK178" i="6"/>
  <c r="BK47" i="6" s="1"/>
  <c r="BL163" i="6"/>
  <c r="BE27" i="6"/>
  <c r="BD190" i="6"/>
  <c r="BD59" i="6" s="1"/>
  <c r="BD137" i="6"/>
  <c r="BD42" i="6" s="1"/>
  <c r="BD185" i="6"/>
  <c r="BD54" i="6" s="1"/>
  <c r="BD136" i="6"/>
  <c r="BD41" i="6" s="1"/>
  <c r="BD187" i="6"/>
  <c r="BD56" i="6" s="1"/>
  <c r="BD186" i="6"/>
  <c r="BD55" i="6" s="1"/>
  <c r="BD135" i="6"/>
  <c r="BD40" i="6" s="1"/>
  <c r="BD139" i="6"/>
  <c r="BD44" i="6" s="1"/>
  <c r="BD189" i="6"/>
  <c r="BD58" i="6" s="1"/>
  <c r="BD188" i="6"/>
  <c r="BD57" i="6" s="1"/>
  <c r="BD134" i="6"/>
  <c r="BD39" i="6" s="1"/>
  <c r="BD138" i="6"/>
  <c r="BD43" i="6" s="1"/>
  <c r="BD191" i="6"/>
  <c r="BD60" i="6" s="1"/>
  <c r="BD140" i="6"/>
  <c r="BD45" i="6" s="1"/>
  <c r="BH163" i="16"/>
  <c r="BG178" i="16"/>
  <c r="BG47" i="16" s="1"/>
  <c r="BI170" i="16"/>
  <c r="BH185" i="16"/>
  <c r="BH54" i="16" s="1"/>
  <c r="BL171" i="5"/>
  <c r="BL186" i="5" s="1"/>
  <c r="BL55" i="5" s="1"/>
  <c r="BK186" i="5"/>
  <c r="BK55" i="5" s="1"/>
  <c r="BI175" i="5"/>
  <c r="BH190" i="5"/>
  <c r="BH59" i="5" s="1"/>
  <c r="BG188" i="5"/>
  <c r="BG57" i="5" s="1"/>
  <c r="BD39" i="5"/>
  <c r="BL187" i="22"/>
  <c r="BL56" i="22" s="1"/>
  <c r="BL186" i="22"/>
  <c r="BL55" i="22" s="1"/>
  <c r="AW39" i="13"/>
  <c r="AX32" i="13"/>
  <c r="BH133" i="2" l="1"/>
  <c r="BH38" i="2" s="1"/>
  <c r="BI69" i="2"/>
  <c r="BH184" i="2"/>
  <c r="BH53" i="2" s="1"/>
  <c r="AX112" i="5"/>
  <c r="AW127" i="5"/>
  <c r="AW32" i="5" s="1"/>
  <c r="AW163" i="5"/>
  <c r="AV178" i="5"/>
  <c r="AV47" i="5" s="1"/>
  <c r="BB34" i="2"/>
  <c r="BA36" i="2"/>
  <c r="BJ183" i="8"/>
  <c r="BJ52" i="8" s="1"/>
  <c r="BJ180" i="8"/>
  <c r="BJ49" i="8" s="1"/>
  <c r="BJ178" i="8"/>
  <c r="BJ182" i="8"/>
  <c r="BJ51" i="8" s="1"/>
  <c r="BJ179" i="8"/>
  <c r="BJ48" i="8" s="1"/>
  <c r="BJ184" i="8"/>
  <c r="BJ53" i="8" s="1"/>
  <c r="BJ181" i="8"/>
  <c r="BJ50" i="8" s="1"/>
  <c r="BJ130" i="8"/>
  <c r="BJ35" i="8" s="1"/>
  <c r="BJ127" i="8"/>
  <c r="BJ32" i="8" s="1"/>
  <c r="BJ133" i="8"/>
  <c r="BJ38" i="8" s="1"/>
  <c r="BJ129" i="8"/>
  <c r="BJ34" i="8" s="1"/>
  <c r="BJ131" i="8"/>
  <c r="BJ36" i="8" s="1"/>
  <c r="BJ128" i="8"/>
  <c r="BJ33" i="8" s="1"/>
  <c r="BJ47" i="8"/>
  <c r="BJ132" i="8"/>
  <c r="BJ37" i="8" s="1"/>
  <c r="AR76" i="7"/>
  <c r="AQ45" i="7"/>
  <c r="AQ191" i="7"/>
  <c r="AQ60" i="7" s="1"/>
  <c r="AS71" i="16"/>
  <c r="AR135" i="16"/>
  <c r="AR40" i="16" s="1"/>
  <c r="AR186" i="16"/>
  <c r="AR55" i="16" s="1"/>
  <c r="BJ47" i="13"/>
  <c r="BG134" i="5"/>
  <c r="BH119" i="5"/>
  <c r="BG170" i="5"/>
  <c r="BF185" i="5"/>
  <c r="BF54" i="5" s="1"/>
  <c r="BL178" i="6"/>
  <c r="BL47" i="6" s="1"/>
  <c r="BL181" i="6"/>
  <c r="BL50" i="6" s="1"/>
  <c r="BL167" i="6"/>
  <c r="BK182" i="6"/>
  <c r="BK51" i="6" s="1"/>
  <c r="BF27" i="6"/>
  <c r="BE191" i="6"/>
  <c r="BE60" i="6" s="1"/>
  <c r="BE190" i="6"/>
  <c r="BE59" i="6" s="1"/>
  <c r="BE137" i="6"/>
  <c r="BE42" i="6" s="1"/>
  <c r="BE185" i="6"/>
  <c r="BE54" i="6" s="1"/>
  <c r="BE136" i="6"/>
  <c r="BE41" i="6" s="1"/>
  <c r="BE187" i="6"/>
  <c r="BE56" i="6" s="1"/>
  <c r="BE186" i="6"/>
  <c r="BE55" i="6" s="1"/>
  <c r="BE135" i="6"/>
  <c r="BE40" i="6" s="1"/>
  <c r="BE189" i="6"/>
  <c r="BE58" i="6" s="1"/>
  <c r="BE188" i="6"/>
  <c r="BE57" i="6" s="1"/>
  <c r="BE134" i="6"/>
  <c r="BE39" i="6" s="1"/>
  <c r="BE140" i="6"/>
  <c r="BE45" i="6" s="1"/>
  <c r="BE138" i="6"/>
  <c r="BE43" i="6" s="1"/>
  <c r="BE139" i="6"/>
  <c r="BE44" i="6" s="1"/>
  <c r="BJ170" i="16"/>
  <c r="BI185" i="16"/>
  <c r="BI54" i="16" s="1"/>
  <c r="BI163" i="16"/>
  <c r="BH178" i="16"/>
  <c r="BH47" i="16" s="1"/>
  <c r="BJ175" i="5"/>
  <c r="BI190" i="5"/>
  <c r="BI59" i="5" s="1"/>
  <c r="BH188" i="5"/>
  <c r="BH57" i="5" s="1"/>
  <c r="BE39" i="5"/>
  <c r="AX39" i="13"/>
  <c r="AY32" i="13"/>
  <c r="BI133" i="2" l="1"/>
  <c r="BI38" i="2" s="1"/>
  <c r="BI184" i="2"/>
  <c r="BI53" i="2" s="1"/>
  <c r="BJ69" i="2"/>
  <c r="AX163" i="5"/>
  <c r="AW178" i="5"/>
  <c r="AW47" i="5" s="1"/>
  <c r="AY112" i="5"/>
  <c r="AX127" i="5"/>
  <c r="AX32" i="5" s="1"/>
  <c r="BC109" i="2"/>
  <c r="BB36" i="2"/>
  <c r="BB109" i="2"/>
  <c r="BC34" i="2"/>
  <c r="BK178" i="8"/>
  <c r="BK47" i="8" s="1"/>
  <c r="BK183" i="8"/>
  <c r="BK52" i="8" s="1"/>
  <c r="BK181" i="8"/>
  <c r="BK50" i="8" s="1"/>
  <c r="BK180" i="8"/>
  <c r="BK49" i="8" s="1"/>
  <c r="BK182" i="8"/>
  <c r="BK51" i="8" s="1"/>
  <c r="BK179" i="8"/>
  <c r="BK48" i="8" s="1"/>
  <c r="BK184" i="8"/>
  <c r="BK53" i="8" s="1"/>
  <c r="BK133" i="8"/>
  <c r="BK38" i="8" s="1"/>
  <c r="BK130" i="8"/>
  <c r="BK35" i="8" s="1"/>
  <c r="BK129" i="8"/>
  <c r="BK34" i="8" s="1"/>
  <c r="BK132" i="8"/>
  <c r="BK37" i="8" s="1"/>
  <c r="BK128" i="8"/>
  <c r="BK33" i="8" s="1"/>
  <c r="BK131" i="8"/>
  <c r="BK36" i="8" s="1"/>
  <c r="BK127" i="8"/>
  <c r="BK32" i="8" s="1"/>
  <c r="AT71" i="16"/>
  <c r="AS135" i="16"/>
  <c r="AS40" i="16" s="1"/>
  <c r="AS186" i="16"/>
  <c r="AS55" i="16" s="1"/>
  <c r="AS76" i="7"/>
  <c r="AR45" i="7"/>
  <c r="AR191" i="7"/>
  <c r="AR60" i="7" s="1"/>
  <c r="BL47" i="13"/>
  <c r="BK47" i="13"/>
  <c r="BI119" i="5"/>
  <c r="BH134" i="5"/>
  <c r="BH170" i="5"/>
  <c r="BG185" i="5"/>
  <c r="BG54" i="5" s="1"/>
  <c r="BL182" i="6"/>
  <c r="BL51" i="6" s="1"/>
  <c r="BF188" i="6"/>
  <c r="BF57" i="6" s="1"/>
  <c r="BF134" i="6"/>
  <c r="BF39" i="6" s="1"/>
  <c r="BF138" i="6"/>
  <c r="BF43" i="6" s="1"/>
  <c r="BF191" i="6"/>
  <c r="BF60" i="6" s="1"/>
  <c r="BF190" i="6"/>
  <c r="BF59" i="6" s="1"/>
  <c r="BF137" i="6"/>
  <c r="BF42" i="6" s="1"/>
  <c r="BF185" i="6"/>
  <c r="BF54" i="6" s="1"/>
  <c r="BF136" i="6"/>
  <c r="BF41" i="6" s="1"/>
  <c r="BF187" i="6"/>
  <c r="BF56" i="6" s="1"/>
  <c r="BF186" i="6"/>
  <c r="BF55" i="6" s="1"/>
  <c r="BF135" i="6"/>
  <c r="BF40" i="6" s="1"/>
  <c r="BF189" i="6"/>
  <c r="BF58" i="6" s="1"/>
  <c r="BF140" i="6"/>
  <c r="BF45" i="6" s="1"/>
  <c r="BF139" i="6"/>
  <c r="BF44" i="6" s="1"/>
  <c r="BG27" i="6"/>
  <c r="BI178" i="16"/>
  <c r="BI47" i="16" s="1"/>
  <c r="BJ163" i="16"/>
  <c r="BJ185" i="16"/>
  <c r="BJ54" i="16" s="1"/>
  <c r="BK170" i="16"/>
  <c r="BI188" i="5"/>
  <c r="BI57" i="5" s="1"/>
  <c r="BK175" i="5"/>
  <c r="BJ190" i="5"/>
  <c r="BJ59" i="5" s="1"/>
  <c r="BF39" i="5"/>
  <c r="AY39" i="13"/>
  <c r="AZ32" i="13"/>
  <c r="BJ133" i="2" l="1"/>
  <c r="BJ38" i="2" s="1"/>
  <c r="BK69" i="2"/>
  <c r="BJ184" i="2"/>
  <c r="BJ53" i="2" s="1"/>
  <c r="AZ112" i="5"/>
  <c r="AY127" i="5"/>
  <c r="AY32" i="5" s="1"/>
  <c r="AY163" i="5"/>
  <c r="AX178" i="5"/>
  <c r="AX47" i="5" s="1"/>
  <c r="BD34" i="2"/>
  <c r="BC36" i="2"/>
  <c r="BL181" i="8"/>
  <c r="BL50" i="8" s="1"/>
  <c r="BL178" i="8"/>
  <c r="BL183" i="8"/>
  <c r="BL52" i="8" s="1"/>
  <c r="BL180" i="8"/>
  <c r="BL49" i="8" s="1"/>
  <c r="BL182" i="8"/>
  <c r="BL51" i="8" s="1"/>
  <c r="BL179" i="8"/>
  <c r="BL48" i="8" s="1"/>
  <c r="BL184" i="8"/>
  <c r="BL53" i="8" s="1"/>
  <c r="BL128" i="8"/>
  <c r="BL33" i="8" s="1"/>
  <c r="BL133" i="8"/>
  <c r="BL38" i="8" s="1"/>
  <c r="BL127" i="8"/>
  <c r="BL32" i="8" s="1"/>
  <c r="BL132" i="8"/>
  <c r="BL37" i="8" s="1"/>
  <c r="BL129" i="8"/>
  <c r="BL34" i="8" s="1"/>
  <c r="BL131" i="8"/>
  <c r="BL36" i="8" s="1"/>
  <c r="BL130" i="8"/>
  <c r="BL35" i="8" s="1"/>
  <c r="BL47" i="8"/>
  <c r="AT76" i="7"/>
  <c r="AS45" i="7"/>
  <c r="AS191" i="7"/>
  <c r="AS60" i="7" s="1"/>
  <c r="AU71" i="16"/>
  <c r="AT135" i="16"/>
  <c r="AT40" i="16" s="1"/>
  <c r="AT186" i="16"/>
  <c r="AT55" i="16" s="1"/>
  <c r="BI170" i="5"/>
  <c r="BH185" i="5"/>
  <c r="BH54" i="5" s="1"/>
  <c r="BJ119" i="5"/>
  <c r="BI134" i="5"/>
  <c r="BH27" i="6"/>
  <c r="BG189" i="6"/>
  <c r="BG58" i="6" s="1"/>
  <c r="BG188" i="6"/>
  <c r="BG57" i="6" s="1"/>
  <c r="BG134" i="6"/>
  <c r="BG39" i="6" s="1"/>
  <c r="BG138" i="6"/>
  <c r="BG43" i="6" s="1"/>
  <c r="BG191" i="6"/>
  <c r="BG60" i="6" s="1"/>
  <c r="BG190" i="6"/>
  <c r="BG59" i="6" s="1"/>
  <c r="BG137" i="6"/>
  <c r="BG42" i="6" s="1"/>
  <c r="BG185" i="6"/>
  <c r="BG54" i="6" s="1"/>
  <c r="BG136" i="6"/>
  <c r="BG41" i="6" s="1"/>
  <c r="BG187" i="6"/>
  <c r="BG56" i="6" s="1"/>
  <c r="BG186" i="6"/>
  <c r="BG55" i="6" s="1"/>
  <c r="BG135" i="6"/>
  <c r="BG40" i="6" s="1"/>
  <c r="BG140" i="6"/>
  <c r="BG45" i="6" s="1"/>
  <c r="BG139" i="6"/>
  <c r="BG44" i="6" s="1"/>
  <c r="BJ178" i="16"/>
  <c r="BJ47" i="16" s="1"/>
  <c r="BK163" i="16"/>
  <c r="BK185" i="16"/>
  <c r="BK54" i="16" s="1"/>
  <c r="BL170" i="16"/>
  <c r="BL185" i="16" s="1"/>
  <c r="BL54" i="16" s="1"/>
  <c r="BL175" i="5"/>
  <c r="BL190" i="5" s="1"/>
  <c r="BL59" i="5" s="1"/>
  <c r="BK190" i="5"/>
  <c r="BK59" i="5" s="1"/>
  <c r="BJ188" i="5"/>
  <c r="BJ57" i="5" s="1"/>
  <c r="BG39" i="5"/>
  <c r="AZ39" i="13"/>
  <c r="BA32" i="13"/>
  <c r="BK133" i="2" l="1"/>
  <c r="BK38" i="2" s="1"/>
  <c r="BL69" i="2"/>
  <c r="BK184" i="2"/>
  <c r="BK53" i="2" s="1"/>
  <c r="AZ163" i="5"/>
  <c r="AY178" i="5"/>
  <c r="AY47" i="5" s="1"/>
  <c r="BA112" i="5"/>
  <c r="AZ127" i="5"/>
  <c r="AZ32" i="5" s="1"/>
  <c r="BD36" i="2"/>
  <c r="BD109" i="2"/>
  <c r="BE109" i="2"/>
  <c r="BE34" i="2"/>
  <c r="AV71" i="16"/>
  <c r="AU135" i="16"/>
  <c r="AU40" i="16" s="1"/>
  <c r="AU186" i="16"/>
  <c r="AU55" i="16" s="1"/>
  <c r="AU76" i="7"/>
  <c r="AT45" i="7"/>
  <c r="AT191" i="7"/>
  <c r="AT60" i="7" s="1"/>
  <c r="BK119" i="5"/>
  <c r="BJ134" i="5"/>
  <c r="BJ170" i="5"/>
  <c r="BI185" i="5"/>
  <c r="BI54" i="5" s="1"/>
  <c r="BH134" i="6"/>
  <c r="BH39" i="6" s="1"/>
  <c r="BH186" i="6"/>
  <c r="BH55" i="6" s="1"/>
  <c r="BH188" i="6"/>
  <c r="BH57" i="6" s="1"/>
  <c r="BH190" i="6"/>
  <c r="BH59" i="6" s="1"/>
  <c r="BH140" i="6"/>
  <c r="BH45" i="6" s="1"/>
  <c r="BH191" i="6"/>
  <c r="BH60" i="6" s="1"/>
  <c r="BH135" i="6"/>
  <c r="BH40" i="6" s="1"/>
  <c r="BH185" i="6"/>
  <c r="BH54" i="6" s="1"/>
  <c r="BH139" i="6"/>
  <c r="BH44" i="6" s="1"/>
  <c r="BH138" i="6"/>
  <c r="BH43" i="6" s="1"/>
  <c r="BH189" i="6"/>
  <c r="BH58" i="6" s="1"/>
  <c r="BH137" i="6"/>
  <c r="BH42" i="6" s="1"/>
  <c r="BH187" i="6"/>
  <c r="BH56" i="6" s="1"/>
  <c r="BH136" i="6"/>
  <c r="BH41" i="6" s="1"/>
  <c r="BI27" i="6"/>
  <c r="BK178" i="16"/>
  <c r="BK47" i="16" s="1"/>
  <c r="BL163" i="16"/>
  <c r="BL178" i="16" s="1"/>
  <c r="BL47" i="16" s="1"/>
  <c r="BL188" i="5"/>
  <c r="BL57" i="5" s="1"/>
  <c r="BK188" i="5"/>
  <c r="BK57" i="5" s="1"/>
  <c r="BH39" i="5"/>
  <c r="BA39" i="13"/>
  <c r="BB32" i="13"/>
  <c r="BL133" i="2" l="1"/>
  <c r="BL38" i="2" s="1"/>
  <c r="BL184" i="2"/>
  <c r="BL53" i="2" s="1"/>
  <c r="BB112" i="5"/>
  <c r="BA127" i="5"/>
  <c r="BA32" i="5" s="1"/>
  <c r="BA163" i="5"/>
  <c r="AZ178" i="5"/>
  <c r="AZ47" i="5" s="1"/>
  <c r="BF34" i="2"/>
  <c r="BE36" i="2"/>
  <c r="AV76" i="7"/>
  <c r="AU45" i="7"/>
  <c r="AU191" i="7"/>
  <c r="AU60" i="7" s="1"/>
  <c r="AW71" i="16"/>
  <c r="AV135" i="16"/>
  <c r="AV40" i="16" s="1"/>
  <c r="AV186" i="16"/>
  <c r="AV55" i="16" s="1"/>
  <c r="BK170" i="5"/>
  <c r="BJ185" i="5"/>
  <c r="BJ54" i="5" s="1"/>
  <c r="BL119" i="5"/>
  <c r="BL134" i="5" s="1"/>
  <c r="BK134" i="5"/>
  <c r="BJ27" i="6"/>
  <c r="BI135" i="6"/>
  <c r="BI40" i="6" s="1"/>
  <c r="BI186" i="6"/>
  <c r="BI55" i="6" s="1"/>
  <c r="BI189" i="6"/>
  <c r="BI58" i="6" s="1"/>
  <c r="BI134" i="6"/>
  <c r="BI39" i="6" s="1"/>
  <c r="BI138" i="6"/>
  <c r="BI43" i="6" s="1"/>
  <c r="BI188" i="6"/>
  <c r="BI57" i="6" s="1"/>
  <c r="BI191" i="6"/>
  <c r="BI60" i="6" s="1"/>
  <c r="BI137" i="6"/>
  <c r="BI42" i="6" s="1"/>
  <c r="BI185" i="6"/>
  <c r="BI54" i="6" s="1"/>
  <c r="BI190" i="6"/>
  <c r="BI59" i="6" s="1"/>
  <c r="BI136" i="6"/>
  <c r="BI41" i="6" s="1"/>
  <c r="BI187" i="6"/>
  <c r="BI56" i="6" s="1"/>
  <c r="BI140" i="6"/>
  <c r="BI45" i="6" s="1"/>
  <c r="BI139" i="6"/>
  <c r="BI44" i="6" s="1"/>
  <c r="BI39" i="5"/>
  <c r="BB39" i="13"/>
  <c r="BC32" i="13"/>
  <c r="BB163" i="5" l="1"/>
  <c r="BA178" i="5"/>
  <c r="BA47" i="5" s="1"/>
  <c r="BC112" i="5"/>
  <c r="BB127" i="5"/>
  <c r="BB32" i="5" s="1"/>
  <c r="BG109" i="2"/>
  <c r="BF36" i="2"/>
  <c r="BF109" i="2"/>
  <c r="BG34" i="2"/>
  <c r="AX71" i="16"/>
  <c r="AW135" i="16"/>
  <c r="AW40" i="16" s="1"/>
  <c r="AW186" i="16"/>
  <c r="AW55" i="16" s="1"/>
  <c r="AW76" i="7"/>
  <c r="AV45" i="7"/>
  <c r="AV191" i="7"/>
  <c r="AV60" i="7" s="1"/>
  <c r="BL170" i="5"/>
  <c r="BL185" i="5" s="1"/>
  <c r="BL54" i="5" s="1"/>
  <c r="BK185" i="5"/>
  <c r="BK54" i="5" s="1"/>
  <c r="BJ187" i="6"/>
  <c r="BJ56" i="6" s="1"/>
  <c r="BJ135" i="6"/>
  <c r="BJ40" i="6" s="1"/>
  <c r="BJ186" i="6"/>
  <c r="BJ55" i="6" s="1"/>
  <c r="BJ189" i="6"/>
  <c r="BJ58" i="6" s="1"/>
  <c r="BJ134" i="6"/>
  <c r="BJ39" i="6" s="1"/>
  <c r="BJ138" i="6"/>
  <c r="BJ43" i="6" s="1"/>
  <c r="BJ188" i="6"/>
  <c r="BJ57" i="6" s="1"/>
  <c r="BJ191" i="6"/>
  <c r="BJ60" i="6" s="1"/>
  <c r="BJ137" i="6"/>
  <c r="BJ42" i="6" s="1"/>
  <c r="BJ185" i="6"/>
  <c r="BJ54" i="6" s="1"/>
  <c r="BJ190" i="6"/>
  <c r="BJ59" i="6" s="1"/>
  <c r="BJ136" i="6"/>
  <c r="BJ41" i="6" s="1"/>
  <c r="BJ140" i="6"/>
  <c r="BJ45" i="6" s="1"/>
  <c r="BJ139" i="6"/>
  <c r="BJ44" i="6" s="1"/>
  <c r="BL27" i="6"/>
  <c r="BK27" i="6"/>
  <c r="BJ39" i="5"/>
  <c r="BC39" i="13"/>
  <c r="BD32" i="13"/>
  <c r="BD112" i="5" l="1"/>
  <c r="BC127" i="5"/>
  <c r="BC32" i="5" s="1"/>
  <c r="BC163" i="5"/>
  <c r="BB178" i="5"/>
  <c r="BB47" i="5" s="1"/>
  <c r="BH34" i="2"/>
  <c r="BG36" i="2"/>
  <c r="AX76" i="7"/>
  <c r="AW45" i="7"/>
  <c r="AW191" i="7"/>
  <c r="AW60" i="7" s="1"/>
  <c r="AY71" i="16"/>
  <c r="AX135" i="16"/>
  <c r="AX40" i="16" s="1"/>
  <c r="AX186" i="16"/>
  <c r="AX55" i="16" s="1"/>
  <c r="BK136" i="6"/>
  <c r="BK41" i="6" s="1"/>
  <c r="BK187" i="6"/>
  <c r="BK56" i="6" s="1"/>
  <c r="BK135" i="6"/>
  <c r="BK40" i="6" s="1"/>
  <c r="BK186" i="6"/>
  <c r="BK55" i="6" s="1"/>
  <c r="BK189" i="6"/>
  <c r="BK58" i="6" s="1"/>
  <c r="BK134" i="6"/>
  <c r="BK39" i="6" s="1"/>
  <c r="BK138" i="6"/>
  <c r="BK43" i="6" s="1"/>
  <c r="BK188" i="6"/>
  <c r="BK57" i="6" s="1"/>
  <c r="BK191" i="6"/>
  <c r="BK60" i="6" s="1"/>
  <c r="BK137" i="6"/>
  <c r="BK42" i="6" s="1"/>
  <c r="BK185" i="6"/>
  <c r="BK54" i="6" s="1"/>
  <c r="BK190" i="6"/>
  <c r="BK59" i="6" s="1"/>
  <c r="BK139" i="6"/>
  <c r="BK44" i="6" s="1"/>
  <c r="BK140" i="6"/>
  <c r="BK45" i="6" s="1"/>
  <c r="BL185" i="6"/>
  <c r="BL54" i="6" s="1"/>
  <c r="BL190" i="6"/>
  <c r="BL59" i="6" s="1"/>
  <c r="BL136" i="6"/>
  <c r="BL41" i="6" s="1"/>
  <c r="BL187" i="6"/>
  <c r="BL56" i="6" s="1"/>
  <c r="BL135" i="6"/>
  <c r="BL40" i="6" s="1"/>
  <c r="BL186" i="6"/>
  <c r="BL55" i="6" s="1"/>
  <c r="BL189" i="6"/>
  <c r="BL58" i="6" s="1"/>
  <c r="BL134" i="6"/>
  <c r="BL39" i="6" s="1"/>
  <c r="BL138" i="6"/>
  <c r="BL43" i="6" s="1"/>
  <c r="BL188" i="6"/>
  <c r="BL57" i="6" s="1"/>
  <c r="BL191" i="6"/>
  <c r="BL60" i="6" s="1"/>
  <c r="BL137" i="6"/>
  <c r="BL42" i="6" s="1"/>
  <c r="BL139" i="6"/>
  <c r="BL44" i="6" s="1"/>
  <c r="BL140" i="6"/>
  <c r="BL45" i="6" s="1"/>
  <c r="BL39" i="5"/>
  <c r="BK39" i="5"/>
  <c r="BD39" i="13"/>
  <c r="BE32" i="13"/>
  <c r="BD163" i="5" l="1"/>
  <c r="BC178" i="5"/>
  <c r="BC47" i="5" s="1"/>
  <c r="BE112" i="5"/>
  <c r="BD127" i="5"/>
  <c r="BD32" i="5" s="1"/>
  <c r="BH36" i="2"/>
  <c r="BH109" i="2"/>
  <c r="BI109" i="2"/>
  <c r="BI34" i="2"/>
  <c r="AZ71" i="16"/>
  <c r="AY135" i="16"/>
  <c r="AY40" i="16" s="1"/>
  <c r="AY186" i="16"/>
  <c r="AY55" i="16" s="1"/>
  <c r="AY76" i="7"/>
  <c r="AX45" i="7"/>
  <c r="AX191" i="7"/>
  <c r="AX60" i="7" s="1"/>
  <c r="BE39" i="13"/>
  <c r="BF32" i="13"/>
  <c r="BF112" i="5" l="1"/>
  <c r="BE127" i="5"/>
  <c r="BE32" i="5" s="1"/>
  <c r="BE163" i="5"/>
  <c r="BD178" i="5"/>
  <c r="BD47" i="5" s="1"/>
  <c r="BJ34" i="2"/>
  <c r="BI36" i="2"/>
  <c r="AZ76" i="7"/>
  <c r="AY45" i="7"/>
  <c r="AY191" i="7"/>
  <c r="AY60" i="7" s="1"/>
  <c r="BA71" i="16"/>
  <c r="AZ135" i="16"/>
  <c r="AZ40" i="16" s="1"/>
  <c r="AZ186" i="16"/>
  <c r="AZ55" i="16" s="1"/>
  <c r="BF39" i="13"/>
  <c r="BG32" i="13"/>
  <c r="BF163" i="5" l="1"/>
  <c r="BE178" i="5"/>
  <c r="BE47" i="5" s="1"/>
  <c r="BG112" i="5"/>
  <c r="BF127" i="5"/>
  <c r="BF32" i="5" s="1"/>
  <c r="BK109" i="2"/>
  <c r="BJ36" i="2"/>
  <c r="BJ109" i="2"/>
  <c r="BK34" i="2"/>
  <c r="BB71" i="16"/>
  <c r="BA135" i="16"/>
  <c r="BA40" i="16" s="1"/>
  <c r="BA186" i="16"/>
  <c r="BA55" i="16" s="1"/>
  <c r="BA76" i="7"/>
  <c r="AZ45" i="7"/>
  <c r="AZ191" i="7"/>
  <c r="AZ60" i="7" s="1"/>
  <c r="BG39" i="13"/>
  <c r="BH32" i="13"/>
  <c r="BH112" i="5" l="1"/>
  <c r="BG127" i="5"/>
  <c r="BG32" i="5" s="1"/>
  <c r="BG163" i="5"/>
  <c r="BF178" i="5"/>
  <c r="BF47" i="5" s="1"/>
  <c r="BL34" i="2"/>
  <c r="BL36" i="2"/>
  <c r="BK36" i="2"/>
  <c r="BB76" i="7"/>
  <c r="BA45" i="7"/>
  <c r="BA191" i="7"/>
  <c r="BA60" i="7" s="1"/>
  <c r="BC71" i="16"/>
  <c r="BB135" i="16"/>
  <c r="BB40" i="16" s="1"/>
  <c r="BB186" i="16"/>
  <c r="BB55" i="16" s="1"/>
  <c r="BH39" i="13"/>
  <c r="BI32" i="13"/>
  <c r="BH163" i="5" l="1"/>
  <c r="BG178" i="5"/>
  <c r="BG47" i="5" s="1"/>
  <c r="BI112" i="5"/>
  <c r="BH127" i="5"/>
  <c r="BH32" i="5" s="1"/>
  <c r="BL109" i="2"/>
  <c r="BD71" i="16"/>
  <c r="BC135" i="16"/>
  <c r="BC40" i="16" s="1"/>
  <c r="BC186" i="16"/>
  <c r="BC55" i="16" s="1"/>
  <c r="BC76" i="7"/>
  <c r="BB45" i="7"/>
  <c r="BB191" i="7"/>
  <c r="BB60" i="7" s="1"/>
  <c r="BI39" i="13"/>
  <c r="BJ32" i="13"/>
  <c r="BJ112" i="5" l="1"/>
  <c r="BI127" i="5"/>
  <c r="BI32" i="5" s="1"/>
  <c r="BI163" i="5"/>
  <c r="BH178" i="5"/>
  <c r="BH47" i="5" s="1"/>
  <c r="BD76" i="7"/>
  <c r="BC45" i="7"/>
  <c r="BC191" i="7"/>
  <c r="BC60" i="7" s="1"/>
  <c r="BE71" i="16"/>
  <c r="BD135" i="16"/>
  <c r="BD40" i="16" s="1"/>
  <c r="BD186" i="16"/>
  <c r="BD55" i="16" s="1"/>
  <c r="BJ39" i="13"/>
  <c r="BL32" i="13"/>
  <c r="BK32" i="13"/>
  <c r="BJ163" i="5" l="1"/>
  <c r="BI178" i="5"/>
  <c r="BI47" i="5" s="1"/>
  <c r="BK112" i="5"/>
  <c r="BJ127" i="5"/>
  <c r="BJ32" i="5" s="1"/>
  <c r="BF71" i="16"/>
  <c r="BE135" i="16"/>
  <c r="BE40" i="16" s="1"/>
  <c r="BE186" i="16"/>
  <c r="BE55" i="16" s="1"/>
  <c r="BE76" i="7"/>
  <c r="BD45" i="7"/>
  <c r="BD191" i="7"/>
  <c r="BD60" i="7" s="1"/>
  <c r="BL39" i="13"/>
  <c r="BK39" i="13"/>
  <c r="BL112" i="5" l="1"/>
  <c r="BL127" i="5" s="1"/>
  <c r="BL32" i="5" s="1"/>
  <c r="BK127" i="5"/>
  <c r="BK32" i="5" s="1"/>
  <c r="BK163" i="5"/>
  <c r="BJ178" i="5"/>
  <c r="BJ47" i="5" s="1"/>
  <c r="BF76" i="7"/>
  <c r="BE45" i="7"/>
  <c r="BE191" i="7"/>
  <c r="BE60" i="7" s="1"/>
  <c r="BG71" i="16"/>
  <c r="BF135" i="16"/>
  <c r="BF40" i="16" s="1"/>
  <c r="BF186" i="16"/>
  <c r="BF55" i="16" s="1"/>
  <c r="AC44" i="13"/>
  <c r="AC43" i="13"/>
  <c r="BL163" i="5" l="1"/>
  <c r="BL178" i="5" s="1"/>
  <c r="BL47" i="5" s="1"/>
  <c r="BK178" i="5"/>
  <c r="BK47" i="5" s="1"/>
  <c r="BH71" i="16"/>
  <c r="BG135" i="16"/>
  <c r="BG40" i="16" s="1"/>
  <c r="BG186" i="16"/>
  <c r="BG55" i="16" s="1"/>
  <c r="BG76" i="7"/>
  <c r="BF45" i="7"/>
  <c r="BF191" i="7"/>
  <c r="BF60" i="7" s="1"/>
  <c r="AC109" i="13"/>
  <c r="BH76" i="7" l="1"/>
  <c r="BG45" i="7"/>
  <c r="BG191" i="7"/>
  <c r="BG60" i="7" s="1"/>
  <c r="BI71" i="16"/>
  <c r="BH135" i="16"/>
  <c r="BH40" i="16" s="1"/>
  <c r="BH186" i="16"/>
  <c r="BH55" i="16" s="1"/>
  <c r="BJ71" i="16" l="1"/>
  <c r="BI135" i="16"/>
  <c r="BI40" i="16" s="1"/>
  <c r="BI186" i="16"/>
  <c r="BI55" i="16" s="1"/>
  <c r="BI76" i="7"/>
  <c r="BH45" i="7"/>
  <c r="BH191" i="7"/>
  <c r="BH60" i="7" s="1"/>
  <c r="BJ76" i="7" l="1"/>
  <c r="BI45" i="7"/>
  <c r="BI191" i="7"/>
  <c r="BI60" i="7" s="1"/>
  <c r="BK71" i="16"/>
  <c r="BJ135" i="16"/>
  <c r="BJ40" i="16" s="1"/>
  <c r="BJ186" i="16"/>
  <c r="BJ55" i="16" s="1"/>
  <c r="BL71" i="16" l="1"/>
  <c r="BK135" i="16"/>
  <c r="BK40" i="16" s="1"/>
  <c r="BK186" i="16"/>
  <c r="BK55" i="16" s="1"/>
  <c r="BK76" i="7"/>
  <c r="BJ45" i="7"/>
  <c r="BJ191" i="7"/>
  <c r="BJ60" i="7" s="1"/>
  <c r="BL76" i="7" l="1"/>
  <c r="BK45" i="7"/>
  <c r="BK191" i="7"/>
  <c r="BK60" i="7" s="1"/>
  <c r="BL135" i="16"/>
  <c r="BL40" i="16" s="1"/>
  <c r="BL186" i="16"/>
  <c r="BL55" i="16" s="1"/>
  <c r="BL45" i="7" l="1"/>
  <c r="BL191" i="7"/>
  <c r="BL60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<sst xmlns="http://schemas.openxmlformats.org/spreadsheetml/2006/main" count="5685" uniqueCount="747">
  <si>
    <t>total_passenger(Gpkm)</t>
  </si>
  <si>
    <t>total_freight(Gtkm)</t>
  </si>
  <si>
    <t xml:space="preserve">Economy </t>
  </si>
  <si>
    <t xml:space="preserve">Activity </t>
  </si>
  <si>
    <t>HIST</t>
  </si>
  <si>
    <t>PROG</t>
  </si>
  <si>
    <t>air_freight(gtkm)</t>
  </si>
  <si>
    <t>pipeline_freight(gtkm)</t>
  </si>
  <si>
    <t>rail_freight(gtkm)</t>
  </si>
  <si>
    <t>road_freight_2w(gtkm)</t>
  </si>
  <si>
    <t>road_freight_ht(gtkm)</t>
  </si>
  <si>
    <t>road_freight_lt(gtkm)</t>
  </si>
  <si>
    <t>ship_freight(gtkm)</t>
  </si>
  <si>
    <t>air_passenger(gpkm)</t>
  </si>
  <si>
    <t>rail_passenger(gpkm)</t>
  </si>
  <si>
    <t>road_passenger_2w(gpkm)</t>
  </si>
  <si>
    <t>road_passenger_bus(gpkm)</t>
  </si>
  <si>
    <t>road_passenger_lt(gpkm)</t>
  </si>
  <si>
    <t>road_passenger_lv(gpkm)</t>
  </si>
  <si>
    <t xml:space="preserve">COVID </t>
  </si>
  <si>
    <t xml:space="preserve">POLOCY share change </t>
  </si>
  <si>
    <t>SUM MUST = 0</t>
  </si>
  <si>
    <t>demand change</t>
  </si>
  <si>
    <t>Economy</t>
  </si>
  <si>
    <t>level_1</t>
  </si>
  <si>
    <t>Match</t>
  </si>
  <si>
    <t>01_AUS</t>
  </si>
  <si>
    <t>01_AUS-air_freight(gtkm)</t>
  </si>
  <si>
    <t>01_AUS-air_passenger(gpkm)</t>
  </si>
  <si>
    <t>01_AUS-pipeline_freight(gtkm)</t>
  </si>
  <si>
    <t>01_AUS-rail_freight(gtkm)</t>
  </si>
  <si>
    <t>01_AUS-rail_passenger(gpkm)</t>
  </si>
  <si>
    <t>01_AUS-road_freight_2w(gtkm)</t>
  </si>
  <si>
    <t>01_AUS-road_freight_ht(gtkm)</t>
  </si>
  <si>
    <t>01_AUS-road_freight_lt(gtkm)</t>
  </si>
  <si>
    <t>01_AUS-road_passenger_2w(gpkm)</t>
  </si>
  <si>
    <t>01_AUS-road_passenger_bus(gpkm)</t>
  </si>
  <si>
    <t>01_AUS-road_passenger_lt(gpkm)</t>
  </si>
  <si>
    <t>01_AUS-road_passenger_lv(gpkm)</t>
  </si>
  <si>
    <t>01_AUS-ship_freight(gtkm)</t>
  </si>
  <si>
    <t>ship_passenger(gpkm)</t>
  </si>
  <si>
    <t>01_AUS-ship_passenger(gpkm)</t>
  </si>
  <si>
    <t>02_BD</t>
  </si>
  <si>
    <t>02_BD-air_freight(gtkm)</t>
  </si>
  <si>
    <t>02_BD-air_passenger(gpkm)</t>
  </si>
  <si>
    <t>02_BD-pipeline_freight(gtkm)</t>
  </si>
  <si>
    <t>02_BD-rail_freight(gtkm)</t>
  </si>
  <si>
    <t>02_BD-rail_passenger(gpkm)</t>
  </si>
  <si>
    <t>02_BD-road_freight_2w(gtkm)</t>
  </si>
  <si>
    <t>02_BD-road_freight_ht(gtkm)</t>
  </si>
  <si>
    <t>02_BD-road_freight_lt(gtkm)</t>
  </si>
  <si>
    <t>02_BD-road_passenger_2w(gpkm)</t>
  </si>
  <si>
    <t>02_BD-road_passenger_bus(gpkm)</t>
  </si>
  <si>
    <t>02_BD-road_passenger_lt(gpkm)</t>
  </si>
  <si>
    <t>02_BD-road_passenger_lv(gpkm)</t>
  </si>
  <si>
    <t>02_BD-ship_freight(gtkm)</t>
  </si>
  <si>
    <t>02_BD-ship_passenger(gpkm)</t>
  </si>
  <si>
    <t>03_CDA</t>
  </si>
  <si>
    <t>03_CDA-air_freight(gtkm)</t>
  </si>
  <si>
    <t>03_CDA-air_passenger(gpkm)</t>
  </si>
  <si>
    <t>03_CDA-pipeline_freight(gtkm)</t>
  </si>
  <si>
    <t>03_CDA-rail_freight(gtkm)</t>
  </si>
  <si>
    <t>03_CDA-rail_passenger(gpkm)</t>
  </si>
  <si>
    <t>03_CDA-road_freight_2w(gtkm)</t>
  </si>
  <si>
    <t>03_CDA-road_freight_ht(gtkm)</t>
  </si>
  <si>
    <t>03_CDA-road_freight_lt(gtkm)</t>
  </si>
  <si>
    <t>03_CDA-road_passenger_2w(gpkm)</t>
  </si>
  <si>
    <t>03_CDA-road_passenger_bus(gpkm)</t>
  </si>
  <si>
    <t>03_CDA-road_passenger_lt(gpkm)</t>
  </si>
  <si>
    <t>03_CDA-road_passenger_lv(gpkm)</t>
  </si>
  <si>
    <t>03_CDA-ship_freight(gtkm)</t>
  </si>
  <si>
    <t>03_CDA-ship_passenger(gpkm)</t>
  </si>
  <si>
    <t>04_CHL</t>
  </si>
  <si>
    <t>04_CHL-air_freight(gtkm)</t>
  </si>
  <si>
    <t>04_CHL-air_passenger(gpkm)</t>
  </si>
  <si>
    <t>04_CHL-pipeline_freight(gtkm)</t>
  </si>
  <si>
    <t>04_CHL-rail_freight(gtkm)</t>
  </si>
  <si>
    <t>04_CHL-rail_passenger(gpkm)</t>
  </si>
  <si>
    <t>04_CHL-road_freight_2w(gtkm)</t>
  </si>
  <si>
    <t>04_CHL-road_freight_ht(gtkm)</t>
  </si>
  <si>
    <t>04_CHL-road_freight_lt(gtkm)</t>
  </si>
  <si>
    <t>04_CHL-road_passenger_2w(gpkm)</t>
  </si>
  <si>
    <t>04_CHL-road_passenger_bus(gpkm)</t>
  </si>
  <si>
    <t>04_CHL-road_passenger_lt(gpkm)</t>
  </si>
  <si>
    <t>04_CHL-road_passenger_lv(gpkm)</t>
  </si>
  <si>
    <t>04_CHL-ship_freight(gtkm)</t>
  </si>
  <si>
    <t>04_CHL-ship_passenger(gpkm)</t>
  </si>
  <si>
    <t>05_PRC</t>
  </si>
  <si>
    <t>05_PRC-air_freight(gtkm)</t>
  </si>
  <si>
    <t>05_PRC-air_passenger(gpkm)</t>
  </si>
  <si>
    <t>05_PRC-pipeline_freight(gtkm)</t>
  </si>
  <si>
    <t>05_PRC-rail_freight(gtkm)</t>
  </si>
  <si>
    <t>05_PRC-rail_passenger(gpkm)</t>
  </si>
  <si>
    <t>05_PRC-road_freight_2w(gtkm)</t>
  </si>
  <si>
    <t>05_PRC-road_freight_ht(gtkm)</t>
  </si>
  <si>
    <t>05_PRC-road_freight_lt(gtkm)</t>
  </si>
  <si>
    <t>05_PRC-road_passenger_2w(gpkm)</t>
  </si>
  <si>
    <t>05_PRC-road_passenger_bus(gpkm)</t>
  </si>
  <si>
    <t>05_PRC-road_passenger_lt(gpkm)</t>
  </si>
  <si>
    <t>05_PRC-road_passenger_lv(gpkm)</t>
  </si>
  <si>
    <t>05_PRC-ship_freight(gtkm)</t>
  </si>
  <si>
    <t>05_PRC-ship_passenger(gpkm)</t>
  </si>
  <si>
    <t>06_HKC</t>
  </si>
  <si>
    <t>06_HKC-air_freight(gtkm)</t>
  </si>
  <si>
    <t>06_HKC-air_passenger(gpkm)</t>
  </si>
  <si>
    <t>06_HKC-pipeline_freight(gtkm)</t>
  </si>
  <si>
    <t>06_HKC-rail_freight(gtkm)</t>
  </si>
  <si>
    <t>06_HKC-rail_passenger(gpkm)</t>
  </si>
  <si>
    <t>06_HKC-road_freight_2w(gtkm)</t>
  </si>
  <si>
    <t>06_HKC-road_freight_ht(gtkm)</t>
  </si>
  <si>
    <t>06_HKC-road_freight_lt(gtkm)</t>
  </si>
  <si>
    <t>06_HKC-road_passenger_2w(gpkm)</t>
  </si>
  <si>
    <t>06_HKC-road_passenger_bus(gpkm)</t>
  </si>
  <si>
    <t>06_HKC-road_passenger_lt(gpkm)</t>
  </si>
  <si>
    <t>06_HKC-road_passenger_lv(gpkm)</t>
  </si>
  <si>
    <t>06_HKC-ship_freight(gtkm)</t>
  </si>
  <si>
    <t>06_HKC-ship_passenger(gpkm)</t>
  </si>
  <si>
    <t>07_INA</t>
  </si>
  <si>
    <t>07_INA-air_freight(gtkm)</t>
  </si>
  <si>
    <t>07_INA-air_passenger(gpkm)</t>
  </si>
  <si>
    <t>07_INA-pipeline_freight(gtkm)</t>
  </si>
  <si>
    <t>07_INA-rail_freight(gtkm)</t>
  </si>
  <si>
    <t>07_INA-rail_passenger(gpkm)</t>
  </si>
  <si>
    <t>07_INA-road_freight_2w(gtkm)</t>
  </si>
  <si>
    <t>07_INA-road_freight_ht(gtkm)</t>
  </si>
  <si>
    <t>07_INA-road_freight_lt(gtkm)</t>
  </si>
  <si>
    <t>07_INA-road_passenger_2w(gpkm)</t>
  </si>
  <si>
    <t>07_INA-road_passenger_bus(gpkm)</t>
  </si>
  <si>
    <t>07_INA-road_passenger_lt(gpkm)</t>
  </si>
  <si>
    <t>07_INA-road_passenger_lv(gpkm)</t>
  </si>
  <si>
    <t>07_INA-ship_freight(gtkm)</t>
  </si>
  <si>
    <t>07_INA-ship_passenger(gpkm)</t>
  </si>
  <si>
    <t>08_JPN</t>
  </si>
  <si>
    <t>08_JPN-air_freight(gtkm)</t>
  </si>
  <si>
    <t>08_JPN-air_passenger(gpkm)</t>
  </si>
  <si>
    <t>08_JPN-pipeline_freight(gtkm)</t>
  </si>
  <si>
    <t>08_JPN-rail_freight(gtkm)</t>
  </si>
  <si>
    <t>08_JPN-rail_passenger(gpkm)</t>
  </si>
  <si>
    <t>08_JPN-road_freight_2w(gtkm)</t>
  </si>
  <si>
    <t>08_JPN-road_freight_ht(gtkm)</t>
  </si>
  <si>
    <t>08_JPN-road_freight_lt(gtkm)</t>
  </si>
  <si>
    <t>08_JPN-road_passenger_2w(gpkm)</t>
  </si>
  <si>
    <t>08_JPN-road_passenger_bus(gpkm)</t>
  </si>
  <si>
    <t>08_JPN-road_passenger_lt(gpkm)</t>
  </si>
  <si>
    <t>08_JPN-road_passenger_lv(gpkm)</t>
  </si>
  <si>
    <t>08_JPN-ship_freight(gtkm)</t>
  </si>
  <si>
    <t>08_JPN-ship_passenger(gpkm)</t>
  </si>
  <si>
    <t>09_ROK</t>
  </si>
  <si>
    <t>09_ROK-air_freight(gtkm)</t>
  </si>
  <si>
    <t>09_ROK-air_passenger(gpkm)</t>
  </si>
  <si>
    <t>09_ROK-pipeline_freight(gtkm)</t>
  </si>
  <si>
    <t>09_ROK-rail_freight(gtkm)</t>
  </si>
  <si>
    <t>09_ROK-rail_passenger(gpkm)</t>
  </si>
  <si>
    <t>09_ROK-road_freight_2w(gtkm)</t>
  </si>
  <si>
    <t>09_ROK-road_freight_ht(gtkm)</t>
  </si>
  <si>
    <t>09_ROK-road_freight_lt(gtkm)</t>
  </si>
  <si>
    <t>09_ROK-road_passenger_2w(gpkm)</t>
  </si>
  <si>
    <t>09_ROK-road_passenger_bus(gpkm)</t>
  </si>
  <si>
    <t>09_ROK-road_passenger_lt(gpkm)</t>
  </si>
  <si>
    <t>09_ROK-road_passenger_lv(gpkm)</t>
  </si>
  <si>
    <t>09_ROK-ship_freight(gtkm)</t>
  </si>
  <si>
    <t>09_ROK-ship_passenger(gpkm)</t>
  </si>
  <si>
    <t>10_MAS</t>
  </si>
  <si>
    <t>10_MAS-air_freight(gtkm)</t>
  </si>
  <si>
    <t>10_MAS-air_passenger(gpkm)</t>
  </si>
  <si>
    <t>10_MAS-pipeline_freight(gtkm)</t>
  </si>
  <si>
    <t>10_MAS-rail_freight(gtkm)</t>
  </si>
  <si>
    <t>10_MAS-rail_passenger(gpkm)</t>
  </si>
  <si>
    <t>10_MAS-road_freight_2w(gtkm)</t>
  </si>
  <si>
    <t>10_MAS-road_freight_ht(gtkm)</t>
  </si>
  <si>
    <t>10_MAS-road_freight_lt(gtkm)</t>
  </si>
  <si>
    <t>10_MAS-road_passenger_2w(gpkm)</t>
  </si>
  <si>
    <t>10_MAS-road_passenger_bus(gpkm)</t>
  </si>
  <si>
    <t>10_MAS-road_passenger_lt(gpkm)</t>
  </si>
  <si>
    <t>10_MAS-road_passenger_lv(gpkm)</t>
  </si>
  <si>
    <t>10_MAS-ship_freight(gtkm)</t>
  </si>
  <si>
    <t>10_MAS-ship_passenger(gpkm)</t>
  </si>
  <si>
    <t>11_MEX</t>
  </si>
  <si>
    <t>11_MEX-air_freight(gtkm)</t>
  </si>
  <si>
    <t>11_MEX-air_passenger(gpkm)</t>
  </si>
  <si>
    <t>11_MEX-pipeline_freight(gtkm)</t>
  </si>
  <si>
    <t>11_MEX-rail_freight(gtkm)</t>
  </si>
  <si>
    <t>11_MEX-rail_passenger(gpkm)</t>
  </si>
  <si>
    <t>11_MEX-road_freight_2w(gtkm)</t>
  </si>
  <si>
    <t>11_MEX-road_freight_ht(gtkm)</t>
  </si>
  <si>
    <t>11_MEX-road_freight_lt(gtkm)</t>
  </si>
  <si>
    <t>11_MEX-road_passenger_2w(gpkm)</t>
  </si>
  <si>
    <t>11_MEX-road_passenger_bus(gpkm)</t>
  </si>
  <si>
    <t>11_MEX-road_passenger_lt(gpkm)</t>
  </si>
  <si>
    <t>11_MEX-road_passenger_lv(gpkm)</t>
  </si>
  <si>
    <t>11_MEX-ship_freight(gtkm)</t>
  </si>
  <si>
    <t>11_MEX-ship_passenger(gpkm)</t>
  </si>
  <si>
    <t>12_NZ</t>
  </si>
  <si>
    <t>12_NZ-air_freight(gtkm)</t>
  </si>
  <si>
    <t>12_NZ-air_passenger(gpkm)</t>
  </si>
  <si>
    <t>12_NZ-pipeline_freight(gtkm)</t>
  </si>
  <si>
    <t>12_NZ-rail_freight(gtkm)</t>
  </si>
  <si>
    <t>12_NZ-rail_passenger(gpkm)</t>
  </si>
  <si>
    <t>12_NZ-road_freight_2w(gtkm)</t>
  </si>
  <si>
    <t>12_NZ-road_freight_ht(gtkm)</t>
  </si>
  <si>
    <t>12_NZ-road_freight_lt(gtkm)</t>
  </si>
  <si>
    <t>12_NZ-road_passenger_2w(gpkm)</t>
  </si>
  <si>
    <t>12_NZ-road_passenger_bus(gpkm)</t>
  </si>
  <si>
    <t>12_NZ-road_passenger_lt(gpkm)</t>
  </si>
  <si>
    <t>12_NZ-road_passenger_lv(gpkm)</t>
  </si>
  <si>
    <t>12_NZ-ship_freight(gtkm)</t>
  </si>
  <si>
    <t>12_NZ-ship_passenger(gpkm)</t>
  </si>
  <si>
    <t>13_PNG</t>
  </si>
  <si>
    <t>13_PNG-air_freight(gtkm)</t>
  </si>
  <si>
    <t>13_PNG-air_passenger(gpkm)</t>
  </si>
  <si>
    <t>13_PNG-pipeline_freight(gtkm)</t>
  </si>
  <si>
    <t>13_PNG-rail_freight(gtkm)</t>
  </si>
  <si>
    <t>13_PNG-rail_passenger(gpkm)</t>
  </si>
  <si>
    <t>13_PNG-road_freight_2w(gtkm)</t>
  </si>
  <si>
    <t>13_PNG-road_freight_ht(gtkm)</t>
  </si>
  <si>
    <t>13_PNG-road_freight_lt(gtkm)</t>
  </si>
  <si>
    <t>13_PNG-road_passenger_2w(gpkm)</t>
  </si>
  <si>
    <t>13_PNG-road_passenger_bus(gpkm)</t>
  </si>
  <si>
    <t>13_PNG-road_passenger_lt(gpkm)</t>
  </si>
  <si>
    <t>13_PNG-road_passenger_lv(gpkm)</t>
  </si>
  <si>
    <t>13_PNG-ship_freight(gtkm)</t>
  </si>
  <si>
    <t>13_PNG-ship_passenger(gpkm)</t>
  </si>
  <si>
    <t>14_PE</t>
  </si>
  <si>
    <t>14_PE-air_freight(gtkm)</t>
  </si>
  <si>
    <t>14_PE-air_passenger(gpkm)</t>
  </si>
  <si>
    <t>14_PE-pipeline_freight(gtkm)</t>
  </si>
  <si>
    <t>14_PE-rail_freight(gtkm)</t>
  </si>
  <si>
    <t>14_PE-rail_passenger(gpkm)</t>
  </si>
  <si>
    <t>14_PE-road_freight_2w(gtkm)</t>
  </si>
  <si>
    <t>14_PE-road_freight_ht(gtkm)</t>
  </si>
  <si>
    <t>14_PE-road_freight_lt(gtkm)</t>
  </si>
  <si>
    <t>14_PE-road_passenger_2w(gpkm)</t>
  </si>
  <si>
    <t>14_PE-road_passenger_bus(gpkm)</t>
  </si>
  <si>
    <t>14_PE-road_passenger_lt(gpkm)</t>
  </si>
  <si>
    <t>14_PE-road_passenger_lv(gpkm)</t>
  </si>
  <si>
    <t>14_PE-ship_freight(gtkm)</t>
  </si>
  <si>
    <t>14_PE-ship_passenger(gpkm)</t>
  </si>
  <si>
    <t>15_RP</t>
  </si>
  <si>
    <t>15_RP-air_freight(gtkm)</t>
  </si>
  <si>
    <t>15_RP-air_passenger(gpkm)</t>
  </si>
  <si>
    <t>15_RP-pipeline_freight(gtkm)</t>
  </si>
  <si>
    <t>15_RP-rail_freight(gtkm)</t>
  </si>
  <si>
    <t>15_RP-rail_passenger(gpkm)</t>
  </si>
  <si>
    <t>15_RP-road_freight_2w(gtkm)</t>
  </si>
  <si>
    <t>15_RP-road_freight_ht(gtkm)</t>
  </si>
  <si>
    <t>15_RP-road_freight_lt(gtkm)</t>
  </si>
  <si>
    <t>15_RP-road_passenger_2w(gpkm)</t>
  </si>
  <si>
    <t>15_RP-road_passenger_bus(gpkm)</t>
  </si>
  <si>
    <t>15_RP-road_passenger_lt(gpkm)</t>
  </si>
  <si>
    <t>15_RP-road_passenger_lv(gpkm)</t>
  </si>
  <si>
    <t>15_RP-ship_freight(gtkm)</t>
  </si>
  <si>
    <t>15_RP-ship_passenger(gpkm)</t>
  </si>
  <si>
    <t>16_RUS</t>
  </si>
  <si>
    <t>16_RUS-air_freight(gtkm)</t>
  </si>
  <si>
    <t>16_RUS-air_passenger(gpkm)</t>
  </si>
  <si>
    <t>16_RUS-pipeline_freight(gtkm)</t>
  </si>
  <si>
    <t>16_RUS-rail_freight(gtkm)</t>
  </si>
  <si>
    <t>16_RUS-rail_passenger(gpkm)</t>
  </si>
  <si>
    <t>16_RUS-road_freight_2w(gtkm)</t>
  </si>
  <si>
    <t>16_RUS-road_freight_ht(gtkm)</t>
  </si>
  <si>
    <t>16_RUS-road_freight_lt(gtkm)</t>
  </si>
  <si>
    <t>16_RUS-road_passenger_2w(gpkm)</t>
  </si>
  <si>
    <t>16_RUS-road_passenger_bus(gpkm)</t>
  </si>
  <si>
    <t>16_RUS-road_passenger_lt(gpkm)</t>
  </si>
  <si>
    <t>16_RUS-road_passenger_lv(gpkm)</t>
  </si>
  <si>
    <t>16_RUS-ship_freight(gtkm)</t>
  </si>
  <si>
    <t>16_RUS-ship_passenger(gpkm)</t>
  </si>
  <si>
    <t>17_SIN</t>
  </si>
  <si>
    <t>17_SIN-air_freight(gtkm)</t>
  </si>
  <si>
    <t>17_SIN-air_passenger(gpkm)</t>
  </si>
  <si>
    <t>17_SIN-pipeline_freight(gtkm)</t>
  </si>
  <si>
    <t>17_SIN-rail_freight(gtkm)</t>
  </si>
  <si>
    <t>17_SIN-rail_passenger(gpkm)</t>
  </si>
  <si>
    <t>17_SIN-road_freight_2w(gtkm)</t>
  </si>
  <si>
    <t>17_SIN-road_freight_ht(gtkm)</t>
  </si>
  <si>
    <t>17_SIN-road_freight_lt(gtkm)</t>
  </si>
  <si>
    <t>17_SIN-road_passenger_2w(gpkm)</t>
  </si>
  <si>
    <t>17_SIN-road_passenger_bus(gpkm)</t>
  </si>
  <si>
    <t>17_SIN-road_passenger_lt(gpkm)</t>
  </si>
  <si>
    <t>17_SIN-road_passenger_lv(gpkm)</t>
  </si>
  <si>
    <t>17_SIN-ship_freight(gtkm)</t>
  </si>
  <si>
    <t>17_SIN-ship_passenger(gpkm)</t>
  </si>
  <si>
    <t>18_CT</t>
  </si>
  <si>
    <t>18_CT-air_freight(gtkm)</t>
  </si>
  <si>
    <t>18_CT-air_passenger(gpkm)</t>
  </si>
  <si>
    <t>18_CT-pipeline_freight(gtkm)</t>
  </si>
  <si>
    <t>18_CT-rail_freight(gtkm)</t>
  </si>
  <si>
    <t>18_CT-rail_passenger(gpkm)</t>
  </si>
  <si>
    <t>18_CT-road_freight_2w(gtkm)</t>
  </si>
  <si>
    <t>18_CT-road_freight_ht(gtkm)</t>
  </si>
  <si>
    <t>18_CT-road_freight_lt(gtkm)</t>
  </si>
  <si>
    <t>18_CT-road_passenger_2w(gpkm)</t>
  </si>
  <si>
    <t>18_CT-road_passenger_bus(gpkm)</t>
  </si>
  <si>
    <t>18_CT-road_passenger_lt(gpkm)</t>
  </si>
  <si>
    <t>18_CT-road_passenger_lv(gpkm)</t>
  </si>
  <si>
    <t>18_CT-ship_freight(gtkm)</t>
  </si>
  <si>
    <t>18_CT-ship_passenger(gpkm)</t>
  </si>
  <si>
    <t>19_THA</t>
  </si>
  <si>
    <t>19_THA-air_freight(gtkm)</t>
  </si>
  <si>
    <t>19_THA-air_passenger(gpkm)</t>
  </si>
  <si>
    <t>19_THA-pipeline_freight(gtkm)</t>
  </si>
  <si>
    <t>19_THA-rail_freight(gtkm)</t>
  </si>
  <si>
    <t>19_THA-rail_passenger(gpkm)</t>
  </si>
  <si>
    <t>19_THA-road_freight_2w(gtkm)</t>
  </si>
  <si>
    <t>19_THA-road_freight_ht(gtkm)</t>
  </si>
  <si>
    <t>19_THA-road_freight_lt(gtkm)</t>
  </si>
  <si>
    <t>19_THA-road_passenger_2w(gpkm)</t>
  </si>
  <si>
    <t>19_THA-road_passenger_bus(gpkm)</t>
  </si>
  <si>
    <t>19_THA-road_passenger_lt(gpkm)</t>
  </si>
  <si>
    <t>19_THA-road_passenger_lv(gpkm)</t>
  </si>
  <si>
    <t>19_THA-ship_freight(gtkm)</t>
  </si>
  <si>
    <t>19_THA-ship_passenger(gpkm)</t>
  </si>
  <si>
    <t>20_USA</t>
  </si>
  <si>
    <t>20_USA-air_freight(gtkm)</t>
  </si>
  <si>
    <t>20_USA-air_passenger(gpkm)</t>
  </si>
  <si>
    <t>20_USA-pipeline_freight(gtkm)</t>
  </si>
  <si>
    <t>20_USA-rail_freight(gtkm)</t>
  </si>
  <si>
    <t>20_USA-rail_passenger(gpkm)</t>
  </si>
  <si>
    <t>20_USA-road_freight_2w(gtkm)</t>
  </si>
  <si>
    <t>20_USA-road_freight_ht(gtkm)</t>
  </si>
  <si>
    <t>20_USA-road_freight_lt(gtkm)</t>
  </si>
  <si>
    <t>20_USA-road_passenger_2w(gpkm)</t>
  </si>
  <si>
    <t>20_USA-road_passenger_bus(gpkm)</t>
  </si>
  <si>
    <t>20_USA-road_passenger_lt(gpkm)</t>
  </si>
  <si>
    <t>20_USA-road_passenger_lv(gpkm)</t>
  </si>
  <si>
    <t>20_USA-ship_freight(gtkm)</t>
  </si>
  <si>
    <t>20_USA-ship_passenger(gpkm)</t>
  </si>
  <si>
    <t>21_VN</t>
  </si>
  <si>
    <t>21_VN-air_freight(gtkm)</t>
  </si>
  <si>
    <t>21_VN-air_passenger(gpkm)</t>
  </si>
  <si>
    <t>21_VN-pipeline_freight(gtkm)</t>
  </si>
  <si>
    <t>21_VN-rail_freight(gtkm)</t>
  </si>
  <si>
    <t>21_VN-rail_passenger(gpkm)</t>
  </si>
  <si>
    <t>21_VN-road_freight_2w(gtkm)</t>
  </si>
  <si>
    <t>21_VN-road_freight_ht(gtkm)</t>
  </si>
  <si>
    <t>21_VN-road_freight_lt(gtkm)</t>
  </si>
  <si>
    <t>21_VN-road_passenger_2w(gpkm)</t>
  </si>
  <si>
    <t>21_VN-road_passenger_bus(gpkm)</t>
  </si>
  <si>
    <t>21_VN-road_passenger_lt(gpkm)</t>
  </si>
  <si>
    <t>21_VN-road_passenger_lv(gpkm)</t>
  </si>
  <si>
    <t>21_VN-ship_freight(gtkm)</t>
  </si>
  <si>
    <t>21_VN-ship_passenger(gpkm)</t>
  </si>
  <si>
    <t>01_AUS-total_passenger(Gpkm)</t>
  </si>
  <si>
    <t>01_AUS-total_freight(Gtkm)</t>
  </si>
  <si>
    <t>02_BD-total_passenger(Gpkm)</t>
  </si>
  <si>
    <t>02_BD-total_freight(Gtkm)</t>
  </si>
  <si>
    <t>03_CDA-total_passenger(Gpkm)</t>
  </si>
  <si>
    <t>03_CDA-total_freight(Gtkm)</t>
  </si>
  <si>
    <t>04_CHL-total_passenger(Gpkm)</t>
  </si>
  <si>
    <t>04_CHL-total_freight(Gtkm)</t>
  </si>
  <si>
    <t>05_PRC-total_passenger(Gpkm)</t>
  </si>
  <si>
    <t>05_PRC-total_freight(Gtkm)</t>
  </si>
  <si>
    <t>06_HKC-total_passenger(Gpkm)</t>
  </si>
  <si>
    <t>06_HKC-total_freight(Gtkm)</t>
  </si>
  <si>
    <t>07_INA-total_passenger(Gpkm)</t>
  </si>
  <si>
    <t>07_INA-total_freight(Gtkm)</t>
  </si>
  <si>
    <t>08_JPN-total_passenger(Gpkm)</t>
  </si>
  <si>
    <t>08_JPN-total_freight(Gtkm)</t>
  </si>
  <si>
    <t>09_ROK-total_passenger(Gpkm)</t>
  </si>
  <si>
    <t>09_ROK-total_freight(Gtkm)</t>
  </si>
  <si>
    <t>10_MAS-total_passenger(Gpkm)</t>
  </si>
  <si>
    <t>10_MAS-total_freight(Gtkm)</t>
  </si>
  <si>
    <t>11_MEX-total_passenger(Gpkm)</t>
  </si>
  <si>
    <t>11_MEX-total_freight(Gtkm)</t>
  </si>
  <si>
    <t>12_NZ-total_passenger(Gpkm)</t>
  </si>
  <si>
    <t>12_NZ-total_freight(Gtkm)</t>
  </si>
  <si>
    <t>13_PNG-total_passenger(Gpkm)</t>
  </si>
  <si>
    <t>13_PNG-total_freight(Gtkm)</t>
  </si>
  <si>
    <t>14_PE-total_passenger(Gpkm)</t>
  </si>
  <si>
    <t>14_PE-total_freight(Gtkm)</t>
  </si>
  <si>
    <t>15_RP-total_passenger(Gpkm)</t>
  </si>
  <si>
    <t>15_RP-total_freight(Gtkm)</t>
  </si>
  <si>
    <t>16_RUS-total_passenger(Gpkm)</t>
  </si>
  <si>
    <t>16_RUS-total_freight(Gtkm)</t>
  </si>
  <si>
    <t>17_SIN-total_passenger(Gpkm)</t>
  </si>
  <si>
    <t>17_SIN-total_freight(Gtkm)</t>
  </si>
  <si>
    <t>18_CT-total_passenger(Gpkm)</t>
  </si>
  <si>
    <t>18_CT-total_freight(Gtkm)</t>
  </si>
  <si>
    <t>19_THA-total_passenger(Gpkm)</t>
  </si>
  <si>
    <t>19_THA-total_freight(Gtkm)</t>
  </si>
  <si>
    <t>20_USA-total_passenger(Gpkm)</t>
  </si>
  <si>
    <t>20_USA-total_freight(Gtkm)</t>
  </si>
  <si>
    <t>21_VN-total_passenger(Gpkm)</t>
  </si>
  <si>
    <t>21_VN-total_freight(Gtkm)</t>
  </si>
  <si>
    <t>variable</t>
  </si>
  <si>
    <t>air_freight(Gtkm)</t>
  </si>
  <si>
    <t>01_AUS-air_freight(Gtkm)</t>
  </si>
  <si>
    <t>air_passenger(Gpkm)</t>
  </si>
  <si>
    <t>01_AUS-air_passenger(Gpkm)</t>
  </si>
  <si>
    <t>pipeline_freight(Gtkm)</t>
  </si>
  <si>
    <t>01_AUS-pipeline_freight(Gtkm)</t>
  </si>
  <si>
    <t>rail_freight(Gtkm)</t>
  </si>
  <si>
    <t>01_AUS-rail_freight(Gtkm)</t>
  </si>
  <si>
    <t>rail_passenger(Gpkm)</t>
  </si>
  <si>
    <t>01_AUS-rail_passenger(Gpkm)</t>
  </si>
  <si>
    <t>road_freight_2W(Gtkm)</t>
  </si>
  <si>
    <t>01_AUS-road_freight_2W(Gtkm)</t>
  </si>
  <si>
    <t>road_freight_HT(Gtkm)</t>
  </si>
  <si>
    <t>01_AUS-road_freight_HT(Gtkm)</t>
  </si>
  <si>
    <t>road_freight_LT(Gtkm)</t>
  </si>
  <si>
    <t>01_AUS-road_freight_LT(Gtkm)</t>
  </si>
  <si>
    <t>road_freight_total(Gtkm)</t>
  </si>
  <si>
    <t>01_AUS-road_freight_total(Gtkm)</t>
  </si>
  <si>
    <t>road_passenger_2W(Gpkm)</t>
  </si>
  <si>
    <t>01_AUS-road_passenger_2W(Gpkm)</t>
  </si>
  <si>
    <t>road_passenger_BUS(Gpkm)</t>
  </si>
  <si>
    <t>01_AUS-road_passenger_BUS(Gpkm)</t>
  </si>
  <si>
    <t>road_passenger_LT(Gpkm)</t>
  </si>
  <si>
    <t>01_AUS-road_passenger_LT(Gpkm)</t>
  </si>
  <si>
    <t>road_passenger_LV(Gpkm)</t>
  </si>
  <si>
    <t>01_AUS-road_passenger_LV(Gpkm)</t>
  </si>
  <si>
    <t>road_passenger_total(Gpkm)</t>
  </si>
  <si>
    <t>01_AUS-road_passenger_total(Gpkm)</t>
  </si>
  <si>
    <t>ship_freight(Gtkm)</t>
  </si>
  <si>
    <t>01_AUS-ship_freight(Gtkm)</t>
  </si>
  <si>
    <t>ship_passenger(Gpkm)</t>
  </si>
  <si>
    <t>01_AUS-ship_passenger(Gpkm)</t>
  </si>
  <si>
    <t>02_BD-air_freight(Gtkm)</t>
  </si>
  <si>
    <t>02_BD-air_passenger(Gpkm)</t>
  </si>
  <si>
    <t>02_BD-pipeline_freight(Gtkm)</t>
  </si>
  <si>
    <t>02_BD-rail_freight(Gtkm)</t>
  </si>
  <si>
    <t>02_BD-rail_passenger(Gpkm)</t>
  </si>
  <si>
    <t>02_BD-road_freight_2W(Gtkm)</t>
  </si>
  <si>
    <t>02_BD-road_freight_HT(Gtkm)</t>
  </si>
  <si>
    <t>02_BD-road_freight_LT(Gtkm)</t>
  </si>
  <si>
    <t>02_BD-road_freight_total(Gtkm)</t>
  </si>
  <si>
    <t>02_BD-road_passenger_2W(Gpkm)</t>
  </si>
  <si>
    <t>02_BD-road_passenger_BUS(Gpkm)</t>
  </si>
  <si>
    <t>02_BD-road_passenger_LT(Gpkm)</t>
  </si>
  <si>
    <t>02_BD-road_passenger_LV(Gpkm)</t>
  </si>
  <si>
    <t>02_BD-road_passenger_total(Gpkm)</t>
  </si>
  <si>
    <t>02_BD-ship_freight(Gtkm)</t>
  </si>
  <si>
    <t>02_BD-ship_passenger(Gpkm)</t>
  </si>
  <si>
    <t>03_CDA-air_freight(Gtkm)</t>
  </si>
  <si>
    <t>03_CDA-air_passenger(Gpkm)</t>
  </si>
  <si>
    <t>03_CDA-pipeline_freight(Gtkm)</t>
  </si>
  <si>
    <t>03_CDA-rail_freight(Gtkm)</t>
  </si>
  <si>
    <t>03_CDA-rail_passenger(Gpkm)</t>
  </si>
  <si>
    <t>03_CDA-road_freight_2W(Gtkm)</t>
  </si>
  <si>
    <t>03_CDA-road_freight_HT(Gtkm)</t>
  </si>
  <si>
    <t>03_CDA-road_freight_LT(Gtkm)</t>
  </si>
  <si>
    <t>03_CDA-road_freight_total(Gtkm)</t>
  </si>
  <si>
    <t>03_CDA-road_passenger_2W(Gpkm)</t>
  </si>
  <si>
    <t>03_CDA-road_passenger_BUS(Gpkm)</t>
  </si>
  <si>
    <t>03_CDA-road_passenger_LT(Gpkm)</t>
  </si>
  <si>
    <t>03_CDA-road_passenger_LV(Gpkm)</t>
  </si>
  <si>
    <t>03_CDA-road_passenger_total(Gpkm)</t>
  </si>
  <si>
    <t>03_CDA-ship_freight(Gtkm)</t>
  </si>
  <si>
    <t>03_CDA-ship_passenger(Gpkm)</t>
  </si>
  <si>
    <t>04_CHL-air_freight(Gtkm)</t>
  </si>
  <si>
    <t>04_CHL-air_passenger(Gpkm)</t>
  </si>
  <si>
    <t>04_CHL-pipeline_freight(Gtkm)</t>
  </si>
  <si>
    <t>04_CHL-rail_freight(Gtkm)</t>
  </si>
  <si>
    <t>04_CHL-rail_passenger(Gpkm)</t>
  </si>
  <si>
    <t>04_CHL-road_freight_2W(Gtkm)</t>
  </si>
  <si>
    <t>04_CHL-road_freight_HT(Gtkm)</t>
  </si>
  <si>
    <t>04_CHL-road_freight_LT(Gtkm)</t>
  </si>
  <si>
    <t>04_CHL-road_freight_total(Gtkm)</t>
  </si>
  <si>
    <t>04_CHL-road_passenger_2W(Gpkm)</t>
  </si>
  <si>
    <t>04_CHL-road_passenger_BUS(Gpkm)</t>
  </si>
  <si>
    <t>04_CHL-road_passenger_LT(Gpkm)</t>
  </si>
  <si>
    <t>04_CHL-road_passenger_LV(Gpkm)</t>
  </si>
  <si>
    <t>04_CHL-road_passenger_total(Gpkm)</t>
  </si>
  <si>
    <t>04_CHL-ship_freight(Gtkm)</t>
  </si>
  <si>
    <t>04_CHL-ship_passenger(Gpkm)</t>
  </si>
  <si>
    <t>05_PRC-air_freight(Gtkm)</t>
  </si>
  <si>
    <t>05_PRC-air_passenger(Gpkm)</t>
  </si>
  <si>
    <t>05_PRC-pipeline_freight(Gtkm)</t>
  </si>
  <si>
    <t>05_PRC-rail_freight(Gtkm)</t>
  </si>
  <si>
    <t>05_PRC-rail_passenger(Gpkm)</t>
  </si>
  <si>
    <t>05_PRC-road_freight_2W(Gtkm)</t>
  </si>
  <si>
    <t>05_PRC-road_freight_HT(Gtkm)</t>
  </si>
  <si>
    <t>05_PRC-road_freight_LT(Gtkm)</t>
  </si>
  <si>
    <t>05_PRC-road_freight_total(Gtkm)</t>
  </si>
  <si>
    <t>05_PRC-road_passenger_2W(Gpkm)</t>
  </si>
  <si>
    <t>05_PRC-road_passenger_BUS(Gpkm)</t>
  </si>
  <si>
    <t>05_PRC-road_passenger_LT(Gpkm)</t>
  </si>
  <si>
    <t>05_PRC-road_passenger_LV(Gpkm)</t>
  </si>
  <si>
    <t>05_PRC-road_passenger_total(Gpkm)</t>
  </si>
  <si>
    <t>05_PRC-ship_freight(Gtkm)</t>
  </si>
  <si>
    <t>05_PRC-ship_passenger(Gpkm)</t>
  </si>
  <si>
    <t>06_HKC-air_freight(Gtkm)</t>
  </si>
  <si>
    <t>06_HKC-air_passenger(Gpkm)</t>
  </si>
  <si>
    <t>06_HKC-pipeline_freight(Gtkm)</t>
  </si>
  <si>
    <t>06_HKC-rail_freight(Gtkm)</t>
  </si>
  <si>
    <t>06_HKC-rail_passenger(Gpkm)</t>
  </si>
  <si>
    <t>06_HKC-road_freight_2W(Gtkm)</t>
  </si>
  <si>
    <t>06_HKC-road_freight_HT(Gtkm)</t>
  </si>
  <si>
    <t>06_HKC-road_freight_LT(Gtkm)</t>
  </si>
  <si>
    <t>06_HKC-road_freight_total(Gtkm)</t>
  </si>
  <si>
    <t>06_HKC-road_passenger_2W(Gpkm)</t>
  </si>
  <si>
    <t>06_HKC-road_passenger_BUS(Gpkm)</t>
  </si>
  <si>
    <t>06_HKC-road_passenger_LT(Gpkm)</t>
  </si>
  <si>
    <t>06_HKC-road_passenger_LV(Gpkm)</t>
  </si>
  <si>
    <t>06_HKC-road_passenger_total(Gpkm)</t>
  </si>
  <si>
    <t>06_HKC-ship_freight(Gtkm)</t>
  </si>
  <si>
    <t>06_HKC-ship_passenger(Gpkm)</t>
  </si>
  <si>
    <t>07_INA-air_freight(Gtkm)</t>
  </si>
  <si>
    <t>07_INA-air_passenger(Gpkm)</t>
  </si>
  <si>
    <t>07_INA-pipeline_freight(Gtkm)</t>
  </si>
  <si>
    <t>07_INA-rail_freight(Gtkm)</t>
  </si>
  <si>
    <t>07_INA-rail_passenger(Gpkm)</t>
  </si>
  <si>
    <t>07_INA-road_freight_2W(Gtkm)</t>
  </si>
  <si>
    <t>07_INA-road_freight_HT(Gtkm)</t>
  </si>
  <si>
    <t>07_INA-road_freight_LT(Gtkm)</t>
  </si>
  <si>
    <t>07_INA-road_freight_total(Gtkm)</t>
  </si>
  <si>
    <t>07_INA-road_passenger_2W(Gpkm)</t>
  </si>
  <si>
    <t>07_INA-road_passenger_BUS(Gpkm)</t>
  </si>
  <si>
    <t>07_INA-road_passenger_LT(Gpkm)</t>
  </si>
  <si>
    <t>07_INA-road_passenger_LV(Gpkm)</t>
  </si>
  <si>
    <t>07_INA-road_passenger_total(Gpkm)</t>
  </si>
  <si>
    <t>07_INA-ship_freight(Gtkm)</t>
  </si>
  <si>
    <t>07_INA-ship_passenger(Gpkm)</t>
  </si>
  <si>
    <t>08_JPN-air_freight(Gtkm)</t>
  </si>
  <si>
    <t>08_JPN-air_passenger(Gpkm)</t>
  </si>
  <si>
    <t>08_JPN-pipeline_freight(Gtkm)</t>
  </si>
  <si>
    <t>08_JPN-rail_freight(Gtkm)</t>
  </si>
  <si>
    <t>08_JPN-rail_passenger(Gpkm)</t>
  </si>
  <si>
    <t>08_JPN-road_freight_2W(Gtkm)</t>
  </si>
  <si>
    <t>08_JPN-road_freight_HT(Gtkm)</t>
  </si>
  <si>
    <t>08_JPN-road_freight_LT(Gtkm)</t>
  </si>
  <si>
    <t>08_JPN-road_freight_total(Gtkm)</t>
  </si>
  <si>
    <t>08_JPN-road_passenger_2W(Gpkm)</t>
  </si>
  <si>
    <t>08_JPN-road_passenger_BUS(Gpkm)</t>
  </si>
  <si>
    <t>08_JPN-road_passenger_LT(Gpkm)</t>
  </si>
  <si>
    <t>08_JPN-road_passenger_LV(Gpkm)</t>
  </si>
  <si>
    <t>08_JPN-road_passenger_total(Gpkm)</t>
  </si>
  <si>
    <t>08_JPN-ship_freight(Gtkm)</t>
  </si>
  <si>
    <t>08_JPN-ship_passenger(Gpkm)</t>
  </si>
  <si>
    <t>09_ROK-air_freight(Gtkm)</t>
  </si>
  <si>
    <t>09_ROK-air_passenger(Gpkm)</t>
  </si>
  <si>
    <t>09_ROK-pipeline_freight(Gtkm)</t>
  </si>
  <si>
    <t>09_ROK-rail_freight(Gtkm)</t>
  </si>
  <si>
    <t>09_ROK-rail_passenger(Gpkm)</t>
  </si>
  <si>
    <t>09_ROK-road_freight_2W(Gtkm)</t>
  </si>
  <si>
    <t>09_ROK-road_freight_HT(Gtkm)</t>
  </si>
  <si>
    <t>09_ROK-road_freight_LT(Gtkm)</t>
  </si>
  <si>
    <t>09_ROK-road_freight_total(Gtkm)</t>
  </si>
  <si>
    <t>09_ROK-road_passenger_2W(Gpkm)</t>
  </si>
  <si>
    <t>09_ROK-road_passenger_BUS(Gpkm)</t>
  </si>
  <si>
    <t>09_ROK-road_passenger_LT(Gpkm)</t>
  </si>
  <si>
    <t>09_ROK-road_passenger_LV(Gpkm)</t>
  </si>
  <si>
    <t>09_ROK-road_passenger_total(Gpkm)</t>
  </si>
  <si>
    <t>09_ROK-ship_freight(Gtkm)</t>
  </si>
  <si>
    <t>09_ROK-ship_passenger(Gpkm)</t>
  </si>
  <si>
    <t>10_MAS-air_freight(Gtkm)</t>
  </si>
  <si>
    <t>10_MAS-air_passenger(Gpkm)</t>
  </si>
  <si>
    <t>10_MAS-pipeline_freight(Gtkm)</t>
  </si>
  <si>
    <t>10_MAS-rail_freight(Gtkm)</t>
  </si>
  <si>
    <t>10_MAS-rail_passenger(Gpkm)</t>
  </si>
  <si>
    <t>10_MAS-road_freight_2W(Gtkm)</t>
  </si>
  <si>
    <t>10_MAS-road_freight_HT(Gtkm)</t>
  </si>
  <si>
    <t>10_MAS-road_freight_LT(Gtkm)</t>
  </si>
  <si>
    <t>10_MAS-road_freight_total(Gtkm)</t>
  </si>
  <si>
    <t>10_MAS-road_passenger_2W(Gpkm)</t>
  </si>
  <si>
    <t>10_MAS-road_passenger_BUS(Gpkm)</t>
  </si>
  <si>
    <t>10_MAS-road_passenger_LT(Gpkm)</t>
  </si>
  <si>
    <t>10_MAS-road_passenger_LV(Gpkm)</t>
  </si>
  <si>
    <t>10_MAS-road_passenger_total(Gpkm)</t>
  </si>
  <si>
    <t>10_MAS-ship_freight(Gtkm)</t>
  </si>
  <si>
    <t>10_MAS-ship_passenger(Gpkm)</t>
  </si>
  <si>
    <t>11_MEX-air_freight(Gtkm)</t>
  </si>
  <si>
    <t>11_MEX-air_passenger(Gpkm)</t>
  </si>
  <si>
    <t>11_MEX-pipeline_freight(Gtkm)</t>
  </si>
  <si>
    <t>11_MEX-rail_freight(Gtkm)</t>
  </si>
  <si>
    <t>11_MEX-rail_passenger(Gpkm)</t>
  </si>
  <si>
    <t>11_MEX-road_freight_2W(Gtkm)</t>
  </si>
  <si>
    <t>11_MEX-road_freight_HT(Gtkm)</t>
  </si>
  <si>
    <t>11_MEX-road_freight_LT(Gtkm)</t>
  </si>
  <si>
    <t>11_MEX-road_freight_total(Gtkm)</t>
  </si>
  <si>
    <t>11_MEX-road_passenger_2W(Gpkm)</t>
  </si>
  <si>
    <t>11_MEX-road_passenger_BUS(Gpkm)</t>
  </si>
  <si>
    <t>11_MEX-road_passenger_LT(Gpkm)</t>
  </si>
  <si>
    <t>11_MEX-road_passenger_LV(Gpkm)</t>
  </si>
  <si>
    <t>11_MEX-road_passenger_total(Gpkm)</t>
  </si>
  <si>
    <t>11_MEX-ship_freight(Gtkm)</t>
  </si>
  <si>
    <t>11_MEX-ship_passenger(Gpkm)</t>
  </si>
  <si>
    <t>12_NZ-air_freight(Gtkm)</t>
  </si>
  <si>
    <t>12_NZ-air_passenger(Gpkm)</t>
  </si>
  <si>
    <t>12_NZ-pipeline_freight(Gtkm)</t>
  </si>
  <si>
    <t>12_NZ-rail_freight(Gtkm)</t>
  </si>
  <si>
    <t>12_NZ-rail_passenger(Gpkm)</t>
  </si>
  <si>
    <t>12_NZ-road_freight_2W(Gtkm)</t>
  </si>
  <si>
    <t>12_NZ-road_freight_HT(Gtkm)</t>
  </si>
  <si>
    <t>12_NZ-road_freight_LT(Gtkm)</t>
  </si>
  <si>
    <t>12_NZ-road_freight_total(Gtkm)</t>
  </si>
  <si>
    <t>12_NZ-road_passenger_2W(Gpkm)</t>
  </si>
  <si>
    <t>12_NZ-road_passenger_BUS(Gpkm)</t>
  </si>
  <si>
    <t>12_NZ-road_passenger_LT(Gpkm)</t>
  </si>
  <si>
    <t>12_NZ-road_passenger_LV(Gpkm)</t>
  </si>
  <si>
    <t>12_NZ-road_passenger_total(Gpkm)</t>
  </si>
  <si>
    <t>12_NZ-ship_freight(Gtkm)</t>
  </si>
  <si>
    <t>12_NZ-ship_passenger(Gpkm)</t>
  </si>
  <si>
    <t>13_PNG-air_freight(Gtkm)</t>
  </si>
  <si>
    <t>13_PNG-air_passenger(Gpkm)</t>
  </si>
  <si>
    <t>13_PNG-pipeline_freight(Gtkm)</t>
  </si>
  <si>
    <t>13_PNG-rail_freight(Gtkm)</t>
  </si>
  <si>
    <t>13_PNG-rail_passenger(Gpkm)</t>
  </si>
  <si>
    <t>13_PNG-road_freight_2W(Gtkm)</t>
  </si>
  <si>
    <t>13_PNG-road_freight_HT(Gtkm)</t>
  </si>
  <si>
    <t>13_PNG-road_freight_LT(Gtkm)</t>
  </si>
  <si>
    <t>13_PNG-road_freight_total(Gtkm)</t>
  </si>
  <si>
    <t>13_PNG-road_passenger_2W(Gpkm)</t>
  </si>
  <si>
    <t>13_PNG-road_passenger_BUS(Gpkm)</t>
  </si>
  <si>
    <t>13_PNG-road_passenger_LT(Gpkm)</t>
  </si>
  <si>
    <t>13_PNG-road_passenger_LV(Gpkm)</t>
  </si>
  <si>
    <t>13_PNG-road_passenger_total(Gpkm)</t>
  </si>
  <si>
    <t>13_PNG-ship_freight(Gtkm)</t>
  </si>
  <si>
    <t>13_PNG-ship_passenger(Gpkm)</t>
  </si>
  <si>
    <t>14_PE-air_freight(Gtkm)</t>
  </si>
  <si>
    <t>14_PE-air_passenger(Gpkm)</t>
  </si>
  <si>
    <t>14_PE-pipeline_freight(Gtkm)</t>
  </si>
  <si>
    <t>14_PE-rail_freight(Gtkm)</t>
  </si>
  <si>
    <t>14_PE-rail_passenger(Gpkm)</t>
  </si>
  <si>
    <t>14_PE-road_freight_2W(Gtkm)</t>
  </si>
  <si>
    <t>14_PE-road_freight_HT(Gtkm)</t>
  </si>
  <si>
    <t>14_PE-road_freight_LT(Gtkm)</t>
  </si>
  <si>
    <t>14_PE-road_freight_total(Gtkm)</t>
  </si>
  <si>
    <t>14_PE-road_passenger_2W(Gpkm)</t>
  </si>
  <si>
    <t>14_PE-road_passenger_BUS(Gpkm)</t>
  </si>
  <si>
    <t>14_PE-road_passenger_LT(Gpkm)</t>
  </si>
  <si>
    <t>14_PE-road_passenger_LV(Gpkm)</t>
  </si>
  <si>
    <t>14_PE-road_passenger_total(Gpkm)</t>
  </si>
  <si>
    <t>14_PE-ship_freight(Gtkm)</t>
  </si>
  <si>
    <t>14_PE-ship_passenger(Gpkm)</t>
  </si>
  <si>
    <t>15_RP-air_freight(Gtkm)</t>
  </si>
  <si>
    <t>15_RP-air_passenger(Gpkm)</t>
  </si>
  <si>
    <t>15_RP-pipeline_freight(Gtkm)</t>
  </si>
  <si>
    <t>15_RP-rail_freight(Gtkm)</t>
  </si>
  <si>
    <t>15_RP-rail_passenger(Gpkm)</t>
  </si>
  <si>
    <t>15_RP-road_freight_2W(Gtkm)</t>
  </si>
  <si>
    <t>15_RP-road_freight_HT(Gtkm)</t>
  </si>
  <si>
    <t>15_RP-road_freight_LT(Gtkm)</t>
  </si>
  <si>
    <t>15_RP-road_freight_total(Gtkm)</t>
  </si>
  <si>
    <t>15_RP-road_passenger_2W(Gpkm)</t>
  </si>
  <si>
    <t>15_RP-road_passenger_BUS(Gpkm)</t>
  </si>
  <si>
    <t>15_RP-road_passenger_LT(Gpkm)</t>
  </si>
  <si>
    <t>15_RP-road_passenger_LV(Gpkm)</t>
  </si>
  <si>
    <t>15_RP-road_passenger_total(Gpkm)</t>
  </si>
  <si>
    <t>15_RP-ship_freight(Gtkm)</t>
  </si>
  <si>
    <t>15_RP-ship_passenger(Gpkm)</t>
  </si>
  <si>
    <t>16_RUS-air_freight(Gtkm)</t>
  </si>
  <si>
    <t>16_RUS-air_passenger(Gpkm)</t>
  </si>
  <si>
    <t>16_RUS-pipeline_freight(Gtkm)</t>
  </si>
  <si>
    <t>16_RUS-rail_freight(Gtkm)</t>
  </si>
  <si>
    <t>16_RUS-rail_passenger(Gpkm)</t>
  </si>
  <si>
    <t>16_RUS-road_freight_2W(Gtkm)</t>
  </si>
  <si>
    <t>16_RUS-road_freight_HT(Gtkm)</t>
  </si>
  <si>
    <t>16_RUS-road_freight_LT(Gtkm)</t>
  </si>
  <si>
    <t>16_RUS-road_freight_total(Gtkm)</t>
  </si>
  <si>
    <t>16_RUS-road_passenger_2W(Gpkm)</t>
  </si>
  <si>
    <t>16_RUS-road_passenger_BUS(Gpkm)</t>
  </si>
  <si>
    <t>16_RUS-road_passenger_LT(Gpkm)</t>
  </si>
  <si>
    <t>16_RUS-road_passenger_LV(Gpkm)</t>
  </si>
  <si>
    <t>16_RUS-road_passenger_total(Gpkm)</t>
  </si>
  <si>
    <t>16_RUS-ship_freight(Gtkm)</t>
  </si>
  <si>
    <t>16_RUS-ship_passenger(Gpkm)</t>
  </si>
  <si>
    <t>17_SIN-air_freight(Gtkm)</t>
  </si>
  <si>
    <t>17_SIN-air_passenger(Gpkm)</t>
  </si>
  <si>
    <t>17_SIN-pipeline_freight(Gtkm)</t>
  </si>
  <si>
    <t>17_SIN-rail_freight(Gtkm)</t>
  </si>
  <si>
    <t>17_SIN-rail_passenger(Gpkm)</t>
  </si>
  <si>
    <t>17_SIN-road_freight_2W(Gtkm)</t>
  </si>
  <si>
    <t>17_SIN-road_freight_HT(Gtkm)</t>
  </si>
  <si>
    <t>17_SIN-road_freight_LT(Gtkm)</t>
  </si>
  <si>
    <t>17_SIN-road_freight_total(Gtkm)</t>
  </si>
  <si>
    <t>17_SIN-road_passenger_2W(Gpkm)</t>
  </si>
  <si>
    <t>17_SIN-road_passenger_BUS(Gpkm)</t>
  </si>
  <si>
    <t>17_SIN-road_passenger_LT(Gpkm)</t>
  </si>
  <si>
    <t>17_SIN-road_passenger_LV(Gpkm)</t>
  </si>
  <si>
    <t>17_SIN-road_passenger_total(Gpkm)</t>
  </si>
  <si>
    <t>17_SIN-ship_freight(Gtkm)</t>
  </si>
  <si>
    <t>17_SIN-ship_passenger(Gpkm)</t>
  </si>
  <si>
    <t>18_CT-air_freight(Gtkm)</t>
  </si>
  <si>
    <t>18_CT-air_passenger(Gpkm)</t>
  </si>
  <si>
    <t>18_CT-pipeline_freight(Gtkm)</t>
  </si>
  <si>
    <t>18_CT-rail_freight(Gtkm)</t>
  </si>
  <si>
    <t>18_CT-rail_passenger(Gpkm)</t>
  </si>
  <si>
    <t>18_CT-road_freight_2W(Gtkm)</t>
  </si>
  <si>
    <t>18_CT-road_freight_HT(Gtkm)</t>
  </si>
  <si>
    <t>18_CT-road_freight_LT(Gtkm)</t>
  </si>
  <si>
    <t>18_CT-road_freight_total(Gtkm)</t>
  </si>
  <si>
    <t>18_CT-road_passenger_2W(Gpkm)</t>
  </si>
  <si>
    <t>18_CT-road_passenger_BUS(Gpkm)</t>
  </si>
  <si>
    <t>18_CT-road_passenger_LT(Gpkm)</t>
  </si>
  <si>
    <t>18_CT-road_passenger_LV(Gpkm)</t>
  </si>
  <si>
    <t>18_CT-road_passenger_total(Gpkm)</t>
  </si>
  <si>
    <t>18_CT-ship_freight(Gtkm)</t>
  </si>
  <si>
    <t>18_CT-ship_passenger(Gpkm)</t>
  </si>
  <si>
    <t>19_THA-air_freight(Gtkm)</t>
  </si>
  <si>
    <t>19_THA-air_passenger(Gpkm)</t>
  </si>
  <si>
    <t>19_THA-pipeline_freight(Gtkm)</t>
  </si>
  <si>
    <t>19_THA-rail_freight(Gtkm)</t>
  </si>
  <si>
    <t>19_THA-rail_passenger(Gpkm)</t>
  </si>
  <si>
    <t>19_THA-road_freight_2W(Gtkm)</t>
  </si>
  <si>
    <t>19_THA-road_freight_HT(Gtkm)</t>
  </si>
  <si>
    <t>19_THA-road_freight_LT(Gtkm)</t>
  </si>
  <si>
    <t>19_THA-road_freight_total(Gtkm)</t>
  </si>
  <si>
    <t>19_THA-road_passenger_2W(Gpkm)</t>
  </si>
  <si>
    <t>19_THA-road_passenger_BUS(Gpkm)</t>
  </si>
  <si>
    <t>19_THA-road_passenger_LT(Gpkm)</t>
  </si>
  <si>
    <t>19_THA-road_passenger_LV(Gpkm)</t>
  </si>
  <si>
    <t>19_THA-road_passenger_total(Gpkm)</t>
  </si>
  <si>
    <t>19_THA-ship_freight(Gtkm)</t>
  </si>
  <si>
    <t>19_THA-ship_passenger(Gpkm)</t>
  </si>
  <si>
    <t>20_USA-air_freight(Gtkm)</t>
  </si>
  <si>
    <t>20_USA-air_passenger(Gpkm)</t>
  </si>
  <si>
    <t>20_USA-pipeline_freight(Gtkm)</t>
  </si>
  <si>
    <t>20_USA-rail_freight(Gtkm)</t>
  </si>
  <si>
    <t>20_USA-rail_passenger(Gpkm)</t>
  </si>
  <si>
    <t>20_USA-road_freight_2W(Gtkm)</t>
  </si>
  <si>
    <t>20_USA-road_freight_HT(Gtkm)</t>
  </si>
  <si>
    <t>20_USA-road_freight_LT(Gtkm)</t>
  </si>
  <si>
    <t>20_USA-road_freight_total(Gtkm)</t>
  </si>
  <si>
    <t>20_USA-road_passenger_2W(Gpkm)</t>
  </si>
  <si>
    <t>20_USA-road_passenger_BUS(Gpkm)</t>
  </si>
  <si>
    <t>20_USA-road_passenger_LT(Gpkm)</t>
  </si>
  <si>
    <t>20_USA-road_passenger_LV(Gpkm)</t>
  </si>
  <si>
    <t>20_USA-road_passenger_total(Gpkm)</t>
  </si>
  <si>
    <t>20_USA-ship_freight(Gtkm)</t>
  </si>
  <si>
    <t>20_USA-ship_passenger(Gpkm)</t>
  </si>
  <si>
    <t>21_VN-air_freight(Gtkm)</t>
  </si>
  <si>
    <t>21_VN-air_passenger(Gpkm)</t>
  </si>
  <si>
    <t>21_VN-pipeline_freight(Gtkm)</t>
  </si>
  <si>
    <t>21_VN-rail_freight(Gtkm)</t>
  </si>
  <si>
    <t>21_VN-rail_passenger(Gpkm)</t>
  </si>
  <si>
    <t>21_VN-road_freight_2W(Gtkm)</t>
  </si>
  <si>
    <t>21_VN-road_freight_HT(Gtkm)</t>
  </si>
  <si>
    <t>21_VN-road_freight_LT(Gtkm)</t>
  </si>
  <si>
    <t>21_VN-road_freight_total(Gtkm)</t>
  </si>
  <si>
    <t>21_VN-road_passenger_2W(Gpkm)</t>
  </si>
  <si>
    <t>21_VN-road_passenger_BUS(Gpkm)</t>
  </si>
  <si>
    <t>21_VN-road_passenger_LT(Gpkm)</t>
  </si>
  <si>
    <t>21_VN-road_passenger_LV(Gpkm)</t>
  </si>
  <si>
    <t>21_VN-road_passenger_total(Gpkm)</t>
  </si>
  <si>
    <t>21_VN-ship_freight(Gtkm)</t>
  </si>
  <si>
    <t>21_VN-ship_passenger(Gpkm)</t>
  </si>
  <si>
    <t xml:space="preserve">covid </t>
  </si>
  <si>
    <t>COVID</t>
  </si>
  <si>
    <t>Scenario</t>
  </si>
  <si>
    <t>Activity</t>
  </si>
  <si>
    <t>growth rate</t>
  </si>
  <si>
    <t>Reference</t>
  </si>
  <si>
    <t>Net-zero</t>
  </si>
  <si>
    <t>Net Zero</t>
  </si>
  <si>
    <t xml:space="preserve">Reference </t>
  </si>
  <si>
    <t>Rail Share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</si>
</sst>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5" applyNumberFormat="0" applyAlignment="0" applyProtection="0"/>
    <xf numFmtId="0" fontId="12" fillId="8" borderId="6" applyNumberFormat="0" applyAlignment="0" applyProtection="0"/>
    <xf numFmtId="0" fontId="13" fillId="8" borderId="5" applyNumberFormat="0" applyAlignment="0" applyProtection="0"/>
    <xf numFmtId="0" fontId="14" fillId="0" borderId="7" applyNumberFormat="0" applyFill="0" applyAlignment="0" applyProtection="0"/>
    <xf numFmtId="0" fontId="15" fillId="9" borderId="8" applyNumberFormat="0" applyAlignment="0" applyProtection="0"/>
    <xf numFmtId="0" fontId="16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9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9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9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9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9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applyFont="1"/>
    <xf numFmtId="0" fontId="2" fillId="0" borderId="0" xfId="0" applyFont="1"/>
    <xf numFmtId="0" fontId="0" fillId="0" borderId="0" xfId="0"/>
    <xf numFmtId="0" fontId="18" fillId="0" borderId="0" xfId="0" applyFont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7" borderId="0" xfId="0" applyFont="1" applyFill="1"/>
    <xf numFmtId="0" fontId="0" fillId="0" borderId="0" xfId="0" applyFill="1"/>
    <xf numFmtId="0" fontId="0" fillId="38" borderId="0" xfId="0" applyFill="1"/>
    <xf numFmtId="0" fontId="0" fillId="39" borderId="0" xfId="0" applyFill="1"/>
    <xf numFmtId="9" fontId="0" fillId="0" borderId="0" xfId="42" applyFont="1"/>
    <xf numFmtId="0" fontId="0" fillId="40" borderId="0" xfId="0" applyFill="1"/>
    <xf numFmtId="0" fontId="0" fillId="0" borderId="0" xfId="0" applyNumberFormat="1"/>
    <xf numFmtId="2" fontId="0" fillId="0" borderId="0" xfId="0" applyNumberFormat="1"/>
    <xf numFmtId="2" fontId="0" fillId="38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06/relationships/rdRichValueStructure" Target="richData/rdrichvaluestructure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24759405074365"/>
          <c:y val="0.16245370370370371"/>
          <c:w val="0.85219685039370074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'03_CDA'!$A$27:$C$27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'03_CDA'!$D$26:$BL$26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'03_CDA'!$D$27:$BL$27</c:f>
              <c:numCache>
                <c:formatCode>General</c:formatCode>
                <c:ptCount val="61"/>
                <c:pt idx="0">
                  <c:v>723.44953099300005</c:v>
                </c:pt>
                <c:pt idx="1">
                  <c:v>736.14953993999995</c:v>
                </c:pt>
                <c:pt idx="2">
                  <c:v>741.55835448899995</c:v>
                </c:pt>
                <c:pt idx="3">
                  <c:v>751.81088156199996</c:v>
                </c:pt>
                <c:pt idx="4">
                  <c:v>742.31692193599997</c:v>
                </c:pt>
                <c:pt idx="5">
                  <c:v>761.75065276099997</c:v>
                </c:pt>
                <c:pt idx="6">
                  <c:v>779.22917705685597</c:v>
                </c:pt>
                <c:pt idx="7">
                  <c:v>783.69452104766401</c:v>
                </c:pt>
                <c:pt idx="8">
                  <c:v>810.4231348804268</c:v>
                </c:pt>
                <c:pt idx="9">
                  <c:v>820.43588511872997</c:v>
                </c:pt>
                <c:pt idx="10">
                  <c:v>787.99685498657595</c:v>
                </c:pt>
                <c:pt idx="11">
                  <c:v>804.42761274100201</c:v>
                </c:pt>
                <c:pt idx="12">
                  <c:v>823.05392993067505</c:v>
                </c:pt>
                <c:pt idx="13">
                  <c:v>835.84177978218895</c:v>
                </c:pt>
                <c:pt idx="14">
                  <c:v>846.49472258298795</c:v>
                </c:pt>
                <c:pt idx="15">
                  <c:v>856.84776836393303</c:v>
                </c:pt>
                <c:pt idx="16">
                  <c:v>867.19635621369503</c:v>
                </c:pt>
                <c:pt idx="17">
                  <c:v>877.76110475908297</c:v>
                </c:pt>
                <c:pt idx="18">
                  <c:v>888.54105430390905</c:v>
                </c:pt>
                <c:pt idx="19">
                  <c:v>899.53700137209205</c:v>
                </c:pt>
                <c:pt idx="20">
                  <c:v>910.75140030287798</c:v>
                </c:pt>
                <c:pt idx="21">
                  <c:v>922.19346142399797</c:v>
                </c:pt>
                <c:pt idx="22">
                  <c:v>933.82011528604801</c:v>
                </c:pt>
                <c:pt idx="23">
                  <c:v>945.62062535201096</c:v>
                </c:pt>
                <c:pt idx="24">
                  <c:v>957.57713725860003</c:v>
                </c:pt>
                <c:pt idx="25">
                  <c:v>969.67554215441601</c:v>
                </c:pt>
                <c:pt idx="26">
                  <c:v>981.91060479841997</c:v>
                </c:pt>
                <c:pt idx="27">
                  <c:v>994.28566299275997</c:v>
                </c:pt>
                <c:pt idx="28">
                  <c:v>1006.80637596184</c:v>
                </c:pt>
                <c:pt idx="29">
                  <c:v>1019.4812883524901</c:v>
                </c:pt>
                <c:pt idx="30">
                  <c:v>1032.3190936751701</c:v>
                </c:pt>
                <c:pt idx="31">
                  <c:v>1045.3239542162801</c:v>
                </c:pt>
                <c:pt idx="32">
                  <c:v>1058.49843102164</c:v>
                </c:pt>
                <c:pt idx="33">
                  <c:v>1071.8432365190399</c:v>
                </c:pt>
                <c:pt idx="34">
                  <c:v>1085.35615730374</c:v>
                </c:pt>
                <c:pt idx="35">
                  <c:v>1099.0353684582101</c:v>
                </c:pt>
                <c:pt idx="36">
                  <c:v>1112.8850767208301</c:v>
                </c:pt>
                <c:pt idx="37">
                  <c:v>1126.91170485666</c:v>
                </c:pt>
                <c:pt idx="38">
                  <c:v>1141.12063544139</c:v>
                </c:pt>
                <c:pt idx="39">
                  <c:v>1155.5167763905099</c:v>
                </c:pt>
                <c:pt idx="40">
                  <c:v>1170.11138859415</c:v>
                </c:pt>
                <c:pt idx="41">
                  <c:v>1184.9267736755601</c:v>
                </c:pt>
                <c:pt idx="42">
                  <c:v>1199.9735545984699</c:v>
                </c:pt>
                <c:pt idx="43">
                  <c:v>1215.2645024089099</c:v>
                </c:pt>
                <c:pt idx="44">
                  <c:v>1230.8140498601001</c:v>
                </c:pt>
                <c:pt idx="45">
                  <c:v>1246.6349122214499</c:v>
                </c:pt>
                <c:pt idx="46">
                  <c:v>1262.7349819302799</c:v>
                </c:pt>
                <c:pt idx="47">
                  <c:v>1279.12146135376</c:v>
                </c:pt>
                <c:pt idx="48">
                  <c:v>1295.8054122517599</c:v>
                </c:pt>
                <c:pt idx="49">
                  <c:v>1312.7979838697199</c:v>
                </c:pt>
                <c:pt idx="50">
                  <c:v>1330.1081886831601</c:v>
                </c:pt>
                <c:pt idx="51">
                  <c:v>1347.74339245792</c:v>
                </c:pt>
                <c:pt idx="52">
                  <c:v>1365.7068519756399</c:v>
                </c:pt>
                <c:pt idx="53">
                  <c:v>1383.99784802916</c:v>
                </c:pt>
                <c:pt idx="54">
                  <c:v>1402.61305654948</c:v>
                </c:pt>
                <c:pt idx="55">
                  <c:v>1421.55045548048</c:v>
                </c:pt>
                <c:pt idx="56">
                  <c:v>1440.8136007415001</c:v>
                </c:pt>
                <c:pt idx="57">
                  <c:v>1460.40639035306</c:v>
                </c:pt>
                <c:pt idx="58">
                  <c:v>1480.32765003445</c:v>
                </c:pt>
                <c:pt idx="59">
                  <c:v>1500.57506405767</c:v>
                </c:pt>
                <c:pt idx="60">
                  <c:v>1521.1482490052799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749-AF20-E90AE41A220A}"/>
            </c:ext>
          </c:extLst>
        </c:ser>
        <c:ser>
          <c:idx val="1"/>
          <c:order val="1"/>
          <c:tx>
            <c:strRef>
              <c:f>'03_CDA'!$A$28:$C$28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'03_CDA'!$D$26:$BL$26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'03_CDA'!$D$28:$BL$28</c:f>
              <c:numCache>
                <c:formatCode>General</c:formatCode>
                <c:ptCount val="61"/>
                <c:pt idx="0">
                  <c:v>973.58436564099998</c:v>
                </c:pt>
                <c:pt idx="1">
                  <c:v>1002.1403136169999</c:v>
                </c:pt>
                <c:pt idx="2">
                  <c:v>1049.5525937560001</c:v>
                </c:pt>
                <c:pt idx="3">
                  <c:v>1091.0253239619999</c:v>
                </c:pt>
                <c:pt idx="4">
                  <c:v>1150.1740907190001</c:v>
                </c:pt>
                <c:pt idx="5">
                  <c:v>1183.489389506</c:v>
                </c:pt>
                <c:pt idx="6">
                  <c:v>1203.489389506</c:v>
                </c:pt>
                <c:pt idx="7">
                  <c:v>1230.90727321299</c:v>
                </c:pt>
                <c:pt idx="8">
                  <c:v>1251.6374385786601</c:v>
                </c:pt>
                <c:pt idx="9">
                  <c:v>1272.06101061084</c:v>
                </c:pt>
                <c:pt idx="10">
                  <c:v>1308.20521473505</c:v>
                </c:pt>
                <c:pt idx="11">
                  <c:v>1264.6129069245201</c:v>
                </c:pt>
                <c:pt idx="12">
                  <c:v>1339.5818377025601</c:v>
                </c:pt>
                <c:pt idx="13">
                  <c:v>1377.6333528068501</c:v>
                </c:pt>
                <c:pt idx="14">
                  <c:v>1401.2098110757699</c:v>
                </c:pt>
                <c:pt idx="15">
                  <c:v>1421.5293512794501</c:v>
                </c:pt>
                <c:pt idx="16">
                  <c:v>1440.5937976749101</c:v>
                </c:pt>
                <c:pt idx="17">
                  <c:v>1459.4919277044701</c:v>
                </c:pt>
                <c:pt idx="18">
                  <c:v>1478.2021873454601</c:v>
                </c:pt>
                <c:pt idx="19">
                  <c:v>1496.73467658758</c:v>
                </c:pt>
                <c:pt idx="20">
                  <c:v>1515.0353977732</c:v>
                </c:pt>
                <c:pt idx="21">
                  <c:v>1533.1044603662899</c:v>
                </c:pt>
                <c:pt idx="22">
                  <c:v>1550.93903972728</c:v>
                </c:pt>
                <c:pt idx="23">
                  <c:v>1568.46596633235</c:v>
                </c:pt>
                <c:pt idx="24">
                  <c:v>1585.62646436711</c:v>
                </c:pt>
                <c:pt idx="25">
                  <c:v>1602.3623799224599</c:v>
                </c:pt>
                <c:pt idx="26">
                  <c:v>1618.6446709715599</c:v>
                </c:pt>
                <c:pt idx="27">
                  <c:v>1634.4907422255001</c:v>
                </c:pt>
                <c:pt idx="28">
                  <c:v>1649.94842948473</c:v>
                </c:pt>
                <c:pt idx="29">
                  <c:v>1665.0252323534501</c:v>
                </c:pt>
                <c:pt idx="30">
                  <c:v>1679.7856545059401</c:v>
                </c:pt>
                <c:pt idx="31">
                  <c:v>1694.23411931551</c:v>
                </c:pt>
                <c:pt idx="32">
                  <c:v>1708.36597277396</c:v>
                </c:pt>
                <c:pt idx="33">
                  <c:v>1722.23471327532</c:v>
                </c:pt>
                <c:pt idx="34">
                  <c:v>1735.85657230947</c:v>
                </c:pt>
                <c:pt idx="35">
                  <c:v>1749.26970033866</c:v>
                </c:pt>
                <c:pt idx="36">
                  <c:v>1762.51279521372</c:v>
                </c:pt>
                <c:pt idx="37">
                  <c:v>1775.5844911453</c:v>
                </c:pt>
                <c:pt idx="38">
                  <c:v>1788.5147960546401</c:v>
                </c:pt>
                <c:pt idx="39">
                  <c:v>1801.31342244348</c:v>
                </c:pt>
                <c:pt idx="40">
                  <c:v>1813.97216173372</c:v>
                </c:pt>
                <c:pt idx="41">
                  <c:v>1828.0460742857599</c:v>
                </c:pt>
                <c:pt idx="42">
                  <c:v>1842.09813685927</c:v>
                </c:pt>
                <c:pt idx="43">
                  <c:v>1856.18007867452</c:v>
                </c:pt>
                <c:pt idx="44">
                  <c:v>1870.33380618056</c:v>
                </c:pt>
                <c:pt idx="45">
                  <c:v>1884.61093352078</c:v>
                </c:pt>
                <c:pt idx="46">
                  <c:v>1899.0013739492099</c:v>
                </c:pt>
                <c:pt idx="47">
                  <c:v>1913.5654555809599</c:v>
                </c:pt>
                <c:pt idx="48">
                  <c:v>1928.29113406683</c:v>
                </c:pt>
                <c:pt idx="49">
                  <c:v>1943.2223197907199</c:v>
                </c:pt>
                <c:pt idx="50">
                  <c:v>1958.39200923257</c:v>
                </c:pt>
                <c:pt idx="51">
                  <c:v>1973.7878718316299</c:v>
                </c:pt>
                <c:pt idx="52">
                  <c:v>1989.41344510369</c:v>
                </c:pt>
                <c:pt idx="53">
                  <c:v>2005.23341179815</c:v>
                </c:pt>
                <c:pt idx="54">
                  <c:v>2021.1991365794399</c:v>
                </c:pt>
                <c:pt idx="55">
                  <c:v>2037.28726813395</c:v>
                </c:pt>
                <c:pt idx="56">
                  <c:v>2053.4663629926399</c:v>
                </c:pt>
                <c:pt idx="57">
                  <c:v>2069.72531991498</c:v>
                </c:pt>
                <c:pt idx="58">
                  <c:v>2086.0270144105498</c:v>
                </c:pt>
                <c:pt idx="59">
                  <c:v>2102.3470245584199</c:v>
                </c:pt>
                <c:pt idx="60">
                  <c:v>2118.6340606590302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7-4749-AF20-E90AE41A2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84448"/>
        <c:axId val="574957840"/>
      </c:scatterChart>
      <c:valAx>
        <c:axId val="71678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57840"/>
        <c:crosses val="autoZero"/>
        <c:crossBetween val="midCat"/>
      </c:valAx>
      <c:valAx>
        <c:axId val="5749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8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814211372367381E-2"/>
          <c:y val="0.18201550387596901"/>
          <c:w val="0.86533111734735579"/>
          <c:h val="0.4140033658583374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'03_CDA'!$C$32</c:f>
              <c:strCache>
                <c:ptCount val="1"/>
                <c:pt idx="0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'03_CDA'!$D$32:$BL$32</c:f>
              <c:numCache>
                <c:formatCode>General</c:formatCode>
                <c:ptCount val="61"/>
                <c:pt idx="0">
                  <c:v>2.0852239999999997</c:v>
                </c:pt>
                <c:pt idx="1">
                  <c:v>2.2118530000000005</c:v>
                </c:pt>
                <c:pt idx="2">
                  <c:v>2.2831509999999997</c:v>
                </c:pt>
                <c:pt idx="3">
                  <c:v>2.2686019999999996</c:v>
                </c:pt>
                <c:pt idx="4">
                  <c:v>2.3760840000000001</c:v>
                </c:pt>
                <c:pt idx="5">
                  <c:v>2.2825240000000004</c:v>
                </c:pt>
                <c:pt idx="6">
                  <c:v>2.3210967835034122</c:v>
                </c:pt>
                <c:pt idx="7">
                  <c:v>2.3218448202597926</c:v>
                </c:pt>
                <c:pt idx="8">
                  <c:v>2.4383281440016678</c:v>
                </c:pt>
                <c:pt idx="9">
                  <c:v>2.4555221169307888</c:v>
                </c:pt>
                <c:pt idx="10">
                  <c:v>2.5084984888148951</c:v>
                </c:pt>
                <c:pt idx="11">
                  <c:v>2.4144340613963249</c:v>
                </c:pt>
                <c:pt idx="12">
                  <c:v>2.5520840111572571</c:v>
                </c:pt>
                <c:pt idx="13">
                  <c:v>2.624219478532881</c:v>
                </c:pt>
                <c:pt idx="14">
                  <c:v>2.6736440380475885</c:v>
                </c:pt>
                <c:pt idx="15">
                  <c:v>2.7214528015456674</c:v>
                </c:pt>
                <c:pt idx="16">
                  <c:v>2.7711362801227057</c:v>
                </c:pt>
                <c:pt idx="17">
                  <c:v>2.8244394457849156</c:v>
                </c:pt>
                <c:pt idx="18">
                  <c:v>2.8809685510831193</c:v>
                </c:pt>
                <c:pt idx="19">
                  <c:v>2.9403725707997297</c:v>
                </c:pt>
                <c:pt idx="20">
                  <c:v>3.0021569219048687</c:v>
                </c:pt>
                <c:pt idx="21">
                  <c:v>3.0659152613016061</c:v>
                </c:pt>
                <c:pt idx="22">
                  <c:v>3.1312201081377133</c:v>
                </c:pt>
                <c:pt idx="23">
                  <c:v>3.1974863651866579</c:v>
                </c:pt>
                <c:pt idx="24">
                  <c:v>3.2641399400918942</c:v>
                </c:pt>
                <c:pt idx="25">
                  <c:v>3.3305917603601589</c:v>
                </c:pt>
                <c:pt idx="26">
                  <c:v>3.3962991673311955</c:v>
                </c:pt>
                <c:pt idx="27">
                  <c:v>3.4608072521917932</c:v>
                </c:pt>
                <c:pt idx="28">
                  <c:v>3.523720788889944</c:v>
                </c:pt>
                <c:pt idx="29">
                  <c:v>3.5845559954772956</c:v>
                </c:pt>
                <c:pt idx="30">
                  <c:v>3.6429493947044964</c:v>
                </c:pt>
                <c:pt idx="31">
                  <c:v>3.6984076070578</c:v>
                </c:pt>
                <c:pt idx="32">
                  <c:v>3.7504157932384992</c:v>
                </c:pt>
                <c:pt idx="33">
                  <c:v>3.7985865792801956</c:v>
                </c:pt>
                <c:pt idx="34">
                  <c:v>3.8424524258431161</c:v>
                </c:pt>
                <c:pt idx="35">
                  <c:v>3.8815957320002923</c:v>
                </c:pt>
                <c:pt idx="36">
                  <c:v>3.915602191708067</c:v>
                </c:pt>
                <c:pt idx="37">
                  <c:v>3.943970383718955</c:v>
                </c:pt>
                <c:pt idx="38">
                  <c:v>3.9662705089330825</c:v>
                </c:pt>
                <c:pt idx="39">
                  <c:v>3.9820298578547733</c:v>
                </c:pt>
                <c:pt idx="40">
                  <c:v>3.9907387558141978</c:v>
                </c:pt>
                <c:pt idx="41">
                  <c:v>3.9988507875001127</c:v>
                </c:pt>
                <c:pt idx="42">
                  <c:v>4.0065634476689258</c:v>
                </c:pt>
                <c:pt idx="43">
                  <c:v>4.0139894201336634</c:v>
                </c:pt>
                <c:pt idx="44">
                  <c:v>4.021217683288218</c:v>
                </c:pt>
                <c:pt idx="45">
                  <c:v>4.0283558704006808</c:v>
                </c:pt>
                <c:pt idx="46">
                  <c:v>4.0353779196420847</c:v>
                </c:pt>
                <c:pt idx="47">
                  <c:v>4.0424070249147919</c:v>
                </c:pt>
                <c:pt idx="48">
                  <c:v>4.0494113815403558</c:v>
                </c:pt>
                <c:pt idx="49">
                  <c:v>4.0564765925631407</c:v>
                </c:pt>
                <c:pt idx="50">
                  <c:v>4.0636634191575967</c:v>
                </c:pt>
                <c:pt idx="51">
                  <c:v>4.0709374856527507</c:v>
                </c:pt>
                <c:pt idx="52">
                  <c:v>4.0782975624625779</c:v>
                </c:pt>
                <c:pt idx="53">
                  <c:v>4.0856630765387445</c:v>
                </c:pt>
                <c:pt idx="54">
                  <c:v>4.0929282515733796</c:v>
                </c:pt>
                <c:pt idx="55">
                  <c:v>4.1000406271195882</c:v>
                </c:pt>
                <c:pt idx="56">
                  <c:v>4.1069327259852937</c:v>
                </c:pt>
                <c:pt idx="57">
                  <c:v>4.113579073331036</c:v>
                </c:pt>
                <c:pt idx="58">
                  <c:v>4.1199033534608498</c:v>
                </c:pt>
                <c:pt idx="59">
                  <c:v>4.1258560356959126</c:v>
                </c:pt>
                <c:pt idx="60">
                  <c:v>4.1313364182851222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1-4338-9E31-B924FE4F3221}"/>
            </c:ext>
          </c:extLst>
        </c:ser>
        <c:ser>
          <c:idx val="2"/>
          <c:order val="1"/>
          <c:tx>
            <c:strRef>
              <c:f>'03_CDA'!$C$34</c:f>
              <c:strCache>
                <c:ptCount val="1"/>
                <c:pt idx="0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'03_CDA'!$D$34:$BL$34</c:f>
              <c:numCache>
                <c:formatCode>General</c:formatCode>
                <c:ptCount val="61"/>
                <c:pt idx="0">
                  <c:v>341.32499999999999</c:v>
                </c:pt>
                <c:pt idx="1">
                  <c:v>352.09099999999995</c:v>
                </c:pt>
                <c:pt idx="2">
                  <c:v>371.07400000000001</c:v>
                </c:pt>
                <c:pt idx="3">
                  <c:v>386.13200000000006</c:v>
                </c:pt>
                <c:pt idx="4">
                  <c:v>415.46199999999993</c:v>
                </c:pt>
                <c:pt idx="5">
                  <c:v>411.6230000000001</c:v>
                </c:pt>
                <c:pt idx="6">
                  <c:v>418.57909109215285</c:v>
                </c:pt>
                <c:pt idx="7">
                  <c:v>426.072033821677</c:v>
                </c:pt>
                <c:pt idx="8">
                  <c:v>432.18109809571564</c:v>
                </c:pt>
                <c:pt idx="9">
                  <c:v>438.13446251986915</c:v>
                </c:pt>
                <c:pt idx="10">
                  <c:v>449.44156122568154</c:v>
                </c:pt>
                <c:pt idx="11">
                  <c:v>433.35261125488847</c:v>
                </c:pt>
                <c:pt idx="12">
                  <c:v>457.85826200234686</c:v>
                </c:pt>
                <c:pt idx="13">
                  <c:v>469.64315347225829</c:v>
                </c:pt>
                <c:pt idx="14">
                  <c:v>476.43936467941074</c:v>
                </c:pt>
                <c:pt idx="15">
                  <c:v>482.09326238614983</c:v>
                </c:pt>
                <c:pt idx="16">
                  <c:v>487.29423579459637</c:v>
                </c:pt>
                <c:pt idx="17">
                  <c:v>492.41673236384497</c:v>
                </c:pt>
                <c:pt idx="18">
                  <c:v>497.45791466912596</c:v>
                </c:pt>
                <c:pt idx="19">
                  <c:v>502.42581481738762</c:v>
                </c:pt>
                <c:pt idx="20">
                  <c:v>507.30713314732299</c:v>
                </c:pt>
                <c:pt idx="21">
                  <c:v>512.1069811316296</c:v>
                </c:pt>
                <c:pt idx="22">
                  <c:v>516.82964292270458</c:v>
                </c:pt>
                <c:pt idx="23">
                  <c:v>521.45616960660152</c:v>
                </c:pt>
                <c:pt idx="24">
                  <c:v>525.9727454992676</c:v>
                </c:pt>
                <c:pt idx="25">
                  <c:v>530.36605253727419</c:v>
                </c:pt>
                <c:pt idx="26">
                  <c:v>534.6326536932927</c:v>
                </c:pt>
                <c:pt idx="27">
                  <c:v>538.78458359409433</c:v>
                </c:pt>
                <c:pt idx="28">
                  <c:v>542.84391335807834</c:v>
                </c:pt>
                <c:pt idx="29">
                  <c:v>546.81941499515176</c:v>
                </c:pt>
                <c:pt idx="30">
                  <c:v>550.73859518338577</c:v>
                </c:pt>
                <c:pt idx="31">
                  <c:v>554.60921557885047</c:v>
                </c:pt>
                <c:pt idx="32">
                  <c:v>558.43612433835858</c:v>
                </c:pt>
                <c:pt idx="33">
                  <c:v>562.24321763053229</c:v>
                </c:pt>
                <c:pt idx="34">
                  <c:v>566.04220623983554</c:v>
                </c:pt>
                <c:pt idx="35">
                  <c:v>569.85197597508727</c:v>
                </c:pt>
                <c:pt idx="36">
                  <c:v>573.69160411204018</c:v>
                </c:pt>
                <c:pt idx="37">
                  <c:v>577.56716403768041</c:v>
                </c:pt>
                <c:pt idx="38">
                  <c:v>581.49500008959137</c:v>
                </c:pt>
                <c:pt idx="39">
                  <c:v>585.48491359860702</c:v>
                </c:pt>
                <c:pt idx="40">
                  <c:v>589.54095256345772</c:v>
                </c:pt>
                <c:pt idx="41">
                  <c:v>594.11497414287066</c:v>
                </c:pt>
                <c:pt idx="42">
                  <c:v>598.68189447926147</c:v>
                </c:pt>
                <c:pt idx="43">
                  <c:v>603.25852556921768</c:v>
                </c:pt>
                <c:pt idx="44">
                  <c:v>607.85848700868064</c:v>
                </c:pt>
                <c:pt idx="45">
                  <c:v>612.49855339425221</c:v>
                </c:pt>
                <c:pt idx="46">
                  <c:v>617.17544653349182</c:v>
                </c:pt>
                <c:pt idx="47">
                  <c:v>621.9087730638106</c:v>
                </c:pt>
                <c:pt idx="48">
                  <c:v>626.69461857171837</c:v>
                </c:pt>
                <c:pt idx="49">
                  <c:v>631.5472539319826</c:v>
                </c:pt>
                <c:pt idx="50">
                  <c:v>636.47740300058388</c:v>
                </c:pt>
                <c:pt idx="51">
                  <c:v>641.48105834527837</c:v>
                </c:pt>
                <c:pt idx="52">
                  <c:v>646.55936965869785</c:v>
                </c:pt>
                <c:pt idx="53">
                  <c:v>651.70085883439731</c:v>
                </c:pt>
                <c:pt idx="54">
                  <c:v>656.88971938831651</c:v>
                </c:pt>
                <c:pt idx="55">
                  <c:v>662.11836214353229</c:v>
                </c:pt>
                <c:pt idx="56">
                  <c:v>667.37656797260649</c:v>
                </c:pt>
                <c:pt idx="57">
                  <c:v>672.660728972367</c:v>
                </c:pt>
                <c:pt idx="58">
                  <c:v>677.95877968342722</c:v>
                </c:pt>
                <c:pt idx="59">
                  <c:v>683.26278298148497</c:v>
                </c:pt>
                <c:pt idx="60">
                  <c:v>688.55606971418331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1-4338-9E31-B924FE4F3221}"/>
            </c:ext>
          </c:extLst>
        </c:ser>
        <c:ser>
          <c:idx val="3"/>
          <c:order val="2"/>
          <c:tx>
            <c:strRef>
              <c:f>'03_CDA'!$C$35</c:f>
              <c:strCache>
                <c:ptCount val="1"/>
                <c:pt idx="0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81-4338-9E31-B924FE4F3221}"/>
            </c:ext>
          </c:extLst>
        </c:ser>
        <c:ser>
          <c:idx val="4"/>
          <c:order val="3"/>
          <c:tx>
            <c:strRef>
              <c:f>'03_CDA'!$C$36</c:f>
              <c:strCache>
                <c:ptCount val="1"/>
                <c:pt idx="0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'03_CDA'!$D$36:$BL$36</c:f>
              <c:numCache>
                <c:formatCode>General</c:formatCode>
                <c:ptCount val="61"/>
                <c:pt idx="0">
                  <c:v>278.0423345589499</c:v>
                </c:pt>
                <c:pt idx="1">
                  <c:v>287.48088758614989</c:v>
                </c:pt>
                <c:pt idx="2">
                  <c:v>297.90142061819984</c:v>
                </c:pt>
                <c:pt idx="3">
                  <c:v>311.45248586389999</c:v>
                </c:pt>
                <c:pt idx="4">
                  <c:v>324.66250638305002</c:v>
                </c:pt>
                <c:pt idx="5">
                  <c:v>337.2356222306999</c:v>
                </c:pt>
                <c:pt idx="6">
                  <c:v>342.93462765011418</c:v>
                </c:pt>
                <c:pt idx="7">
                  <c:v>359.79225069203585</c:v>
                </c:pt>
                <c:pt idx="8">
                  <c:v>370.18396898567926</c:v>
                </c:pt>
                <c:pt idx="9">
                  <c:v>380.45054350795004</c:v>
                </c:pt>
                <c:pt idx="10">
                  <c:v>395.42757502036778</c:v>
                </c:pt>
                <c:pt idx="11">
                  <c:v>386.1085021804343</c:v>
                </c:pt>
                <c:pt idx="12">
                  <c:v>412.90597252853598</c:v>
                </c:pt>
                <c:pt idx="13">
                  <c:v>428.47373649675637</c:v>
                </c:pt>
                <c:pt idx="14">
                  <c:v>439.53079640437505</c:v>
                </c:pt>
                <c:pt idx="15">
                  <c:v>449.50284017660232</c:v>
                </c:pt>
                <c:pt idx="16">
                  <c:v>458.9982058231443</c:v>
                </c:pt>
                <c:pt idx="17">
                  <c:v>468.35311225012038</c:v>
                </c:pt>
                <c:pt idx="18">
                  <c:v>477.55556715131223</c:v>
                </c:pt>
                <c:pt idx="19">
                  <c:v>486.60396880165302</c:v>
                </c:pt>
                <c:pt idx="20">
                  <c:v>495.47611842558058</c:v>
                </c:pt>
                <c:pt idx="21">
                  <c:v>504.16749529823909</c:v>
                </c:pt>
                <c:pt idx="22">
                  <c:v>512.67291888475813</c:v>
                </c:pt>
                <c:pt idx="23">
                  <c:v>520.96413015351618</c:v>
                </c:pt>
                <c:pt idx="24">
                  <c:v>529.01753937005981</c:v>
                </c:pt>
                <c:pt idx="25">
                  <c:v>536.80978427844445</c:v>
                </c:pt>
                <c:pt idx="26">
                  <c:v>544.32736955473536</c:v>
                </c:pt>
                <c:pt idx="27">
                  <c:v>551.57273892839908</c:v>
                </c:pt>
                <c:pt idx="28">
                  <c:v>558.55912271957118</c:v>
                </c:pt>
                <c:pt idx="29">
                  <c:v>565.2866338727024</c:v>
                </c:pt>
                <c:pt idx="30">
                  <c:v>571.77516905990569</c:v>
                </c:pt>
                <c:pt idx="31">
                  <c:v>578.02467175029085</c:v>
                </c:pt>
                <c:pt idx="32">
                  <c:v>584.03229288503849</c:v>
                </c:pt>
                <c:pt idx="33">
                  <c:v>589.81537717031358</c:v>
                </c:pt>
                <c:pt idx="34">
                  <c:v>595.37888345178646</c:v>
                </c:pt>
                <c:pt idx="35">
                  <c:v>600.73557764696943</c:v>
                </c:pt>
                <c:pt idx="36">
                  <c:v>605.89870514019913</c:v>
                </c:pt>
                <c:pt idx="37">
                  <c:v>610.86798372101362</c:v>
                </c:pt>
                <c:pt idx="38">
                  <c:v>615.65412147064342</c:v>
                </c:pt>
                <c:pt idx="39">
                  <c:v>620.26104017117655</c:v>
                </c:pt>
                <c:pt idx="40">
                  <c:v>624.68666319705073</c:v>
                </c:pt>
                <c:pt idx="41">
                  <c:v>629.53336683215946</c:v>
                </c:pt>
                <c:pt idx="42">
                  <c:v>634.37254588091196</c:v>
                </c:pt>
                <c:pt idx="43">
                  <c:v>639.22201459353869</c:v>
                </c:pt>
                <c:pt idx="44">
                  <c:v>644.0962045034313</c:v>
                </c:pt>
                <c:pt idx="45">
                  <c:v>649.01289023121956</c:v>
                </c:pt>
                <c:pt idx="46">
                  <c:v>653.96859815376013</c:v>
                </c:pt>
                <c:pt idx="47">
                  <c:v>658.98410376569404</c:v>
                </c:pt>
                <c:pt idx="48">
                  <c:v>664.05525929426551</c:v>
                </c:pt>
                <c:pt idx="49">
                  <c:v>669.19718637793005</c:v>
                </c:pt>
                <c:pt idx="50">
                  <c:v>674.42124817946728</c:v>
                </c:pt>
                <c:pt idx="51">
                  <c:v>679.72319836201848</c:v>
                </c:pt>
                <c:pt idx="52">
                  <c:v>685.10425515758425</c:v>
                </c:pt>
                <c:pt idx="53">
                  <c:v>690.55225618798886</c:v>
                </c:pt>
                <c:pt idx="54">
                  <c:v>696.05045265954561</c:v>
                </c:pt>
                <c:pt idx="55">
                  <c:v>701.59080296363004</c:v>
                </c:pt>
                <c:pt idx="56">
                  <c:v>707.16247875559134</c:v>
                </c:pt>
                <c:pt idx="57">
                  <c:v>712.76165704572225</c:v>
                </c:pt>
                <c:pt idx="58">
                  <c:v>718.3755530876341</c:v>
                </c:pt>
                <c:pt idx="59">
                  <c:v>723.99575658230685</c:v>
                </c:pt>
                <c:pt idx="60">
                  <c:v>729.60460463945458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81-4338-9E31-B924FE4F3221}"/>
            </c:ext>
          </c:extLst>
        </c:ser>
        <c:ser>
          <c:idx val="5"/>
          <c:order val="4"/>
          <c:tx>
            <c:strRef>
              <c:f>'03_CDA'!$C$37</c:f>
              <c:strCache>
                <c:ptCount val="1"/>
                <c:pt idx="0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'03_CDA'!$D$37:$BL$37</c:f>
              <c:numCache>
                <c:formatCode>General</c:formatCode>
                <c:ptCount val="61"/>
                <c:pt idx="0">
                  <c:v>14.633807082049993</c:v>
                </c:pt>
                <c:pt idx="1">
                  <c:v>15.13057303085</c:v>
                </c:pt>
                <c:pt idx="2">
                  <c:v>15.679022137800002</c:v>
                </c:pt>
                <c:pt idx="3">
                  <c:v>16.392236098100003</c:v>
                </c:pt>
                <c:pt idx="4">
                  <c:v>17.087500335950001</c:v>
                </c:pt>
                <c:pt idx="5">
                  <c:v>17.749243275300003</c:v>
                </c:pt>
                <c:pt idx="6">
                  <c:v>18.049190928953387</c:v>
                </c:pt>
                <c:pt idx="7">
                  <c:v>18.936434246949268</c:v>
                </c:pt>
                <c:pt idx="8">
                  <c:v>19.483366788719977</c:v>
                </c:pt>
                <c:pt idx="9">
                  <c:v>20.023712816207912</c:v>
                </c:pt>
                <c:pt idx="10">
                  <c:v>20.811977632650947</c:v>
                </c:pt>
                <c:pt idx="11">
                  <c:v>20.321500114759708</c:v>
                </c:pt>
                <c:pt idx="12">
                  <c:v>21.731893290975599</c:v>
                </c:pt>
                <c:pt idx="13">
                  <c:v>22.551249289302991</c:v>
                </c:pt>
                <c:pt idx="14">
                  <c:v>23.133199810756608</c:v>
                </c:pt>
                <c:pt idx="15">
                  <c:v>23.658044219821196</c:v>
                </c:pt>
                <c:pt idx="16">
                  <c:v>24.157800306481306</c:v>
                </c:pt>
                <c:pt idx="17">
                  <c:v>24.65016380263793</c:v>
                </c:pt>
                <c:pt idx="18">
                  <c:v>25.134503534279624</c:v>
                </c:pt>
                <c:pt idx="19">
                  <c:v>25.610735200087035</c:v>
                </c:pt>
                <c:pt idx="20">
                  <c:v>26.077690443451633</c:v>
                </c:pt>
                <c:pt idx="21">
                  <c:v>26.535131331486305</c:v>
                </c:pt>
                <c:pt idx="22">
                  <c:v>26.982785204460974</c:v>
                </c:pt>
                <c:pt idx="23">
                  <c:v>27.419164744921925</c:v>
                </c:pt>
                <c:pt idx="24">
                  <c:v>27.843028387897935</c:v>
                </c:pt>
                <c:pt idx="25">
                  <c:v>28.253146540970825</c:v>
                </c:pt>
                <c:pt idx="26">
                  <c:v>28.648808923933487</c:v>
                </c:pt>
                <c:pt idx="27">
                  <c:v>29.030144154126301</c:v>
                </c:pt>
                <c:pt idx="28">
                  <c:v>29.397848564188028</c:v>
                </c:pt>
                <c:pt idx="29">
                  <c:v>29.751928098563329</c:v>
                </c:pt>
                <c:pt idx="30">
                  <c:v>30.093429950521404</c:v>
                </c:pt>
                <c:pt idx="31">
                  <c:v>30.422351144752195</c:v>
                </c:pt>
                <c:pt idx="32">
                  <c:v>30.738541730791567</c:v>
                </c:pt>
                <c:pt idx="33">
                  <c:v>31.042914587911309</c:v>
                </c:pt>
                <c:pt idx="34">
                  <c:v>31.335730707988841</c:v>
                </c:pt>
                <c:pt idx="35">
                  <c:v>31.617661981419523</c:v>
                </c:pt>
                <c:pt idx="36">
                  <c:v>31.889405533694774</c:v>
                </c:pt>
                <c:pt idx="37">
                  <c:v>32.150946511632377</c:v>
                </c:pt>
                <c:pt idx="38">
                  <c:v>32.402848498455008</c:v>
                </c:pt>
                <c:pt idx="39">
                  <c:v>32.645317903746225</c:v>
                </c:pt>
                <c:pt idx="40">
                  <c:v>32.878245431423835</c:v>
                </c:pt>
                <c:pt idx="41">
                  <c:v>33.133335096429562</c:v>
                </c:pt>
                <c:pt idx="42">
                  <c:v>33.388028730574433</c:v>
                </c:pt>
                <c:pt idx="43">
                  <c:v>33.643263925975837</c:v>
                </c:pt>
                <c:pt idx="44">
                  <c:v>33.899800237022816</c:v>
                </c:pt>
                <c:pt idx="45">
                  <c:v>34.158573170064308</c:v>
                </c:pt>
                <c:pt idx="46">
                  <c:v>34.419399902829596</c:v>
                </c:pt>
                <c:pt idx="47">
                  <c:v>34.683373882405071</c:v>
                </c:pt>
                <c:pt idx="48">
                  <c:v>34.950276804961462</c:v>
                </c:pt>
                <c:pt idx="49">
                  <c:v>35.220904546206974</c:v>
                </c:pt>
                <c:pt idx="50">
                  <c:v>35.495855167340508</c:v>
                </c:pt>
                <c:pt idx="51">
                  <c:v>35.774905176948465</c:v>
                </c:pt>
                <c:pt idx="52">
                  <c:v>36.058118692504557</c:v>
                </c:pt>
                <c:pt idx="53">
                  <c:v>36.344855588841646</c:v>
                </c:pt>
                <c:pt idx="54">
                  <c:v>36.634234350502531</c:v>
                </c:pt>
                <c:pt idx="55">
                  <c:v>36.925831734928025</c:v>
                </c:pt>
                <c:pt idx="56">
                  <c:v>37.219077829241783</c:v>
                </c:pt>
                <c:pt idx="57">
                  <c:v>37.513771423459197</c:v>
                </c:pt>
                <c:pt idx="58">
                  <c:v>37.8092396361914</c:v>
                </c:pt>
                <c:pt idx="59">
                  <c:v>38.105039820121547</c:v>
                </c:pt>
                <c:pt idx="60">
                  <c:v>38.400242349445108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81-4338-9E31-B924FE4F3221}"/>
            </c:ext>
          </c:extLst>
        </c:ser>
        <c:ser>
          <c:idx val="6"/>
          <c:order val="5"/>
          <c:tx>
            <c:strRef>
              <c:f>'03_CDA'!$C$38</c:f>
              <c:strCache>
                <c:ptCount val="1"/>
                <c:pt idx="0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'03_CDA'!$D$38:$BL$38</c:f>
              <c:numCache>
                <c:formatCode>General</c:formatCode>
                <c:ptCount val="61"/>
                <c:pt idx="0">
                  <c:v>214.839</c:v>
                </c:pt>
                <c:pt idx="1">
                  <c:v>195.67500000000001</c:v>
                </c:pt>
                <c:pt idx="2">
                  <c:v>199.38</c:v>
                </c:pt>
                <c:pt idx="3">
                  <c:v>201.08</c:v>
                </c:pt>
                <c:pt idx="4">
                  <c:v>199.93500000000003</c:v>
                </c:pt>
                <c:pt idx="5">
                  <c:v>202.637</c:v>
                </c:pt>
                <c:pt idx="6">
                  <c:v>206.06139909976011</c:v>
                </c:pt>
                <c:pt idx="7">
                  <c:v>200.86110532233272</c:v>
                </c:pt>
                <c:pt idx="8">
                  <c:v>199.91503065361402</c:v>
                </c:pt>
                <c:pt idx="9">
                  <c:v>199.22664417208296</c:v>
                </c:pt>
                <c:pt idx="10">
                  <c:v>201.26597105915479</c:v>
                </c:pt>
                <c:pt idx="11">
                  <c:v>191.46530591417263</c:v>
                </c:pt>
                <c:pt idx="12">
                  <c:v>199.94822773954164</c:v>
                </c:pt>
                <c:pt idx="13">
                  <c:v>203.07884570301513</c:v>
                </c:pt>
                <c:pt idx="14">
                  <c:v>204.34654161271584</c:v>
                </c:pt>
                <c:pt idx="15">
                  <c:v>205.43832290037051</c:v>
                </c:pt>
                <c:pt idx="16">
                  <c:v>206.64747630923318</c:v>
                </c:pt>
                <c:pt idx="17">
                  <c:v>208.12439129528482</c:v>
                </c:pt>
                <c:pt idx="18">
                  <c:v>209.85619877890241</c:v>
                </c:pt>
                <c:pt idx="19">
                  <c:v>211.83315753899512</c:v>
                </c:pt>
                <c:pt idx="20">
                  <c:v>214.03507351894328</c:v>
                </c:pt>
                <c:pt idx="21">
                  <c:v>216.44806360299748</c:v>
                </c:pt>
                <c:pt idx="22">
                  <c:v>219.05646195725396</c:v>
                </c:pt>
                <c:pt idx="23">
                  <c:v>221.83331951161631</c:v>
                </c:pt>
                <c:pt idx="24">
                  <c:v>224.75233891347185</c:v>
                </c:pt>
                <c:pt idx="25">
                  <c:v>227.78590820526904</c:v>
                </c:pt>
                <c:pt idx="26">
                  <c:v>230.90916376946342</c:v>
                </c:pt>
                <c:pt idx="27">
                  <c:v>234.10257219251247</c:v>
                </c:pt>
                <c:pt idx="28">
                  <c:v>237.34982215138163</c:v>
                </c:pt>
                <c:pt idx="29">
                  <c:v>240.62777650371149</c:v>
                </c:pt>
                <c:pt idx="30">
                  <c:v>243.92054764607252</c:v>
                </c:pt>
                <c:pt idx="31">
                  <c:v>247.20267458190753</c:v>
                </c:pt>
                <c:pt idx="32">
                  <c:v>250.44644718311622</c:v>
                </c:pt>
                <c:pt idx="33">
                  <c:v>253.63182521239173</c:v>
                </c:pt>
                <c:pt idx="34">
                  <c:v>256.73255982567099</c:v>
                </c:pt>
                <c:pt idx="35">
                  <c:v>259.72489447520883</c:v>
                </c:pt>
                <c:pt idx="36">
                  <c:v>262.58446632560396</c:v>
                </c:pt>
                <c:pt idx="37">
                  <c:v>265.28024601601049</c:v>
                </c:pt>
                <c:pt idx="38">
                  <c:v>267.78516300311082</c:v>
                </c:pt>
                <c:pt idx="39">
                  <c:v>270.06841905156165</c:v>
                </c:pt>
                <c:pt idx="40">
                  <c:v>272.09582426005909</c:v>
                </c:pt>
                <c:pt idx="41">
                  <c:v>274.20691114286507</c:v>
                </c:pt>
                <c:pt idx="42">
                  <c:v>276.3147205288916</c:v>
                </c:pt>
                <c:pt idx="43">
                  <c:v>278.42701180117911</c:v>
                </c:pt>
                <c:pt idx="44">
                  <c:v>280.55007092708513</c:v>
                </c:pt>
                <c:pt idx="45">
                  <c:v>282.69164002811812</c:v>
                </c:pt>
                <c:pt idx="46">
                  <c:v>284.85020609238262</c:v>
                </c:pt>
                <c:pt idx="47">
                  <c:v>287.03481833714517</c:v>
                </c:pt>
                <c:pt idx="48">
                  <c:v>289.24367011002568</c:v>
                </c:pt>
                <c:pt idx="49">
                  <c:v>291.48334796860917</c:v>
                </c:pt>
                <c:pt idx="50">
                  <c:v>293.75880138488668</c:v>
                </c:pt>
                <c:pt idx="51">
                  <c:v>296.06818077474566</c:v>
                </c:pt>
                <c:pt idx="52">
                  <c:v>298.41201676555471</c:v>
                </c:pt>
                <c:pt idx="53">
                  <c:v>300.78501176972372</c:v>
                </c:pt>
                <c:pt idx="54">
                  <c:v>303.1798704869172</c:v>
                </c:pt>
                <c:pt idx="55">
                  <c:v>305.5930902200937</c:v>
                </c:pt>
                <c:pt idx="56">
                  <c:v>308.01995444889724</c:v>
                </c:pt>
                <c:pt idx="57">
                  <c:v>310.45879798724826</c:v>
                </c:pt>
                <c:pt idx="58">
                  <c:v>312.90405216158371</c:v>
                </c:pt>
                <c:pt idx="59">
                  <c:v>315.35205368376427</c:v>
                </c:pt>
                <c:pt idx="60">
                  <c:v>317.79510909885579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81-4338-9E31-B924FE4F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83264"/>
        <c:axId val="574971568"/>
      </c:scatterChart>
      <c:valAx>
        <c:axId val="85968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71568"/>
        <c:crosses val="autoZero"/>
        <c:crossBetween val="midCat"/>
      </c:valAx>
      <c:valAx>
        <c:axId val="5749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'03_CDA'!$C$39</c:f>
              <c:strCache>
                <c:ptCount val="1"/>
                <c:pt idx="0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'03_CDA'!$E$39:$BM$39</c:f>
              <c:numCache>
                <c:formatCode>General</c:formatCode>
                <c:ptCount val="61"/>
                <c:pt idx="0">
                  <c:v>147.10671300000001</c:v>
                </c:pt>
                <c:pt idx="1">
                  <c:v>156.32258200000001</c:v>
                </c:pt>
                <c:pt idx="2">
                  <c:v>155.87618599999999</c:v>
                </c:pt>
                <c:pt idx="3">
                  <c:v>167.10833499999998</c:v>
                </c:pt>
                <c:pt idx="4">
                  <c:v>176.25467999999998</c:v>
                </c:pt>
                <c:pt idx="5">
                  <c:v>180.29887962814902</c:v>
                </c:pt>
                <c:pt idx="6">
                  <c:v>187.39636534876473</c:v>
                </c:pt>
                <c:pt idx="7">
                  <c:v>204.83889573480343</c:v>
                </c:pt>
                <c:pt idx="8">
                  <c:v>209.71310240996539</c:v>
                </c:pt>
                <c:pt idx="9">
                  <c:v>203.64918390727482</c:v>
                </c:pt>
                <c:pt idx="10">
                  <c:v>210.13908610527938</c:v>
                </c:pt>
                <c:pt idx="11">
                  <c:v>217.26136958143945</c:v>
                </c:pt>
                <c:pt idx="12">
                  <c:v>222.88165537455035</c:v>
                </c:pt>
                <c:pt idx="13">
                  <c:v>227.9407108105672</c:v>
                </c:pt>
                <c:pt idx="14">
                  <c:v>232.91120256329577</c:v>
                </c:pt>
                <c:pt idx="15">
                  <c:v>237.86237368966673</c:v>
                </c:pt>
                <c:pt idx="16">
                  <c:v>242.8455367136614</c:v>
                </c:pt>
                <c:pt idx="17">
                  <c:v>247.85202874289666</c:v>
                </c:pt>
                <c:pt idx="18">
                  <c:v>252.87336393062532</c:v>
                </c:pt>
                <c:pt idx="19">
                  <c:v>257.90121745173929</c:v>
                </c:pt>
                <c:pt idx="20">
                  <c:v>262.92888748066355</c:v>
                </c:pt>
                <c:pt idx="21">
                  <c:v>267.93440832372642</c:v>
                </c:pt>
                <c:pt idx="22">
                  <c:v>272.90451334924393</c:v>
                </c:pt>
                <c:pt idx="23">
                  <c:v>277.82349229438915</c:v>
                </c:pt>
                <c:pt idx="24">
                  <c:v>282.67632247326878</c:v>
                </c:pt>
                <c:pt idx="25">
                  <c:v>287.45021962803156</c:v>
                </c:pt>
                <c:pt idx="26">
                  <c:v>292.13462027665651</c:v>
                </c:pt>
                <c:pt idx="27">
                  <c:v>296.71938840415606</c:v>
                </c:pt>
                <c:pt idx="28">
                  <c:v>301.19498717080006</c:v>
                </c:pt>
                <c:pt idx="29">
                  <c:v>305.55166926310477</c:v>
                </c:pt>
                <c:pt idx="30">
                  <c:v>309.77807706582053</c:v>
                </c:pt>
                <c:pt idx="31">
                  <c:v>313.86209359451612</c:v>
                </c:pt>
                <c:pt idx="32">
                  <c:v>317.79076373136934</c:v>
                </c:pt>
                <c:pt idx="33">
                  <c:v>321.54997479092236</c:v>
                </c:pt>
                <c:pt idx="34">
                  <c:v>325.12544494208964</c:v>
                </c:pt>
                <c:pt idx="35">
                  <c:v>328.50439588238095</c:v>
                </c:pt>
                <c:pt idx="36">
                  <c:v>331.67441182628835</c:v>
                </c:pt>
                <c:pt idx="37">
                  <c:v>334.62246797551313</c:v>
                </c:pt>
                <c:pt idx="38">
                  <c:v>337.33509282097043</c:v>
                </c:pt>
                <c:pt idx="39">
                  <c:v>339.80034724774265</c:v>
                </c:pt>
                <c:pt idx="40">
                  <c:v>342.14760589881945</c:v>
                </c:pt>
                <c:pt idx="41">
                  <c:v>344.51240752522222</c:v>
                </c:pt>
                <c:pt idx="42">
                  <c:v>346.89725221262478</c:v>
                </c:pt>
                <c:pt idx="43">
                  <c:v>349.30502735029791</c:v>
                </c:pt>
                <c:pt idx="44">
                  <c:v>351.73804048328361</c:v>
                </c:pt>
                <c:pt idx="45">
                  <c:v>354.19716243144501</c:v>
                </c:pt>
                <c:pt idx="46">
                  <c:v>356.68301949849752</c:v>
                </c:pt>
                <c:pt idx="47">
                  <c:v>359.19726027618935</c:v>
                </c:pt>
                <c:pt idx="48">
                  <c:v>361.7414844553029</c:v>
                </c:pt>
                <c:pt idx="49">
                  <c:v>364.3166328803191</c:v>
                </c:pt>
                <c:pt idx="50">
                  <c:v>366.9231385966703</c:v>
                </c:pt>
                <c:pt idx="51">
                  <c:v>369.56027414460976</c:v>
                </c:pt>
                <c:pt idx="52">
                  <c:v>372.22622122744411</c:v>
                </c:pt>
                <c:pt idx="53">
                  <c:v>374.9184700156776</c:v>
                </c:pt>
                <c:pt idx="54">
                  <c:v>377.63487849839117</c:v>
                </c:pt>
                <c:pt idx="55">
                  <c:v>380.37479059575764</c:v>
                </c:pt>
                <c:pt idx="56">
                  <c:v>383.13761650912699</c:v>
                </c:pt>
                <c:pt idx="57">
                  <c:v>385.92141836398275</c:v>
                </c:pt>
                <c:pt idx="58">
                  <c:v>388.72397034414109</c:v>
                </c:pt>
                <c:pt idx="59">
                  <c:v>391.54355929396075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46-4AE8-9FBB-5292CF9BCADA}"/>
            </c:ext>
          </c:extLst>
        </c:ser>
        <c:ser>
          <c:idx val="1"/>
          <c:order val="1"/>
          <c:tx>
            <c:strRef>
              <c:f>'03_CDA'!$C$40</c:f>
              <c:strCache>
                <c:ptCount val="1"/>
                <c:pt idx="0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'03_CDA'!$E$40:$BM$40</c:f>
              <c:numCache>
                <c:formatCode>General</c:formatCode>
                <c:ptCount val="61"/>
                <c:pt idx="0">
                  <c:v>1.4043899999999998</c:v>
                </c:pt>
                <c:pt idx="1">
                  <c:v>1.3738009999999998</c:v>
                </c:pt>
                <c:pt idx="2">
                  <c:v>1.3654139999999997</c:v>
                </c:pt>
                <c:pt idx="3">
                  <c:v>1.3272170000000001</c:v>
                </c:pt>
                <c:pt idx="4">
                  <c:v>1.3493709999999999</c:v>
                </c:pt>
                <c:pt idx="5">
                  <c:v>1.3803325931698103</c:v>
                </c:pt>
                <c:pt idx="6">
                  <c:v>1.2869094150155296</c:v>
                </c:pt>
                <c:pt idx="7">
                  <c:v>1.2891757219106832</c:v>
                </c:pt>
                <c:pt idx="8">
                  <c:v>1.2697666210631109</c:v>
                </c:pt>
                <c:pt idx="9">
                  <c:v>1.1918195798704712</c:v>
                </c:pt>
                <c:pt idx="10">
                  <c:v>1.1943341576257278</c:v>
                </c:pt>
                <c:pt idx="11">
                  <c:v>1.204906975823036</c:v>
                </c:pt>
                <c:pt idx="12">
                  <c:v>1.2117860481294698</c:v>
                </c:pt>
                <c:pt idx="13">
                  <c:v>1.2204527741142721</c:v>
                </c:pt>
                <c:pt idx="14">
                  <c:v>1.2334324818745324</c:v>
                </c:pt>
                <c:pt idx="15">
                  <c:v>1.2509621039752326</c:v>
                </c:pt>
                <c:pt idx="16">
                  <c:v>1.2731524641954199</c:v>
                </c:pt>
                <c:pt idx="17">
                  <c:v>1.299783409624204</c:v>
                </c:pt>
                <c:pt idx="18">
                  <c:v>1.3306249101813101</c:v>
                </c:pt>
                <c:pt idx="19">
                  <c:v>1.3654361310964929</c:v>
                </c:pt>
                <c:pt idx="20">
                  <c:v>1.4039724950028447</c:v>
                </c:pt>
                <c:pt idx="21">
                  <c:v>1.4458942963340926</c:v>
                </c:pt>
                <c:pt idx="22">
                  <c:v>1.4908919994403311</c:v>
                </c:pt>
                <c:pt idx="23">
                  <c:v>1.5386259375567839</c:v>
                </c:pt>
                <c:pt idx="24">
                  <c:v>1.588742040931806</c:v>
                </c:pt>
                <c:pt idx="25">
                  <c:v>1.64088009071762</c:v>
                </c:pt>
                <c:pt idx="26">
                  <c:v>1.6946739319428237</c:v>
                </c:pt>
                <c:pt idx="27">
                  <c:v>1.7497414298497294</c:v>
                </c:pt>
                <c:pt idx="28">
                  <c:v>1.8056852649468902</c:v>
                </c:pt>
                <c:pt idx="29">
                  <c:v>1.862087833563961</c:v>
                </c:pt>
                <c:pt idx="30">
                  <c:v>1.9185019686363527</c:v>
                </c:pt>
                <c:pt idx="31">
                  <c:v>1.9744549367257309</c:v>
                </c:pt>
                <c:pt idx="32">
                  <c:v>2.0294469701209197</c:v>
                </c:pt>
                <c:pt idx="33">
                  <c:v>2.0829481894450632</c:v>
                </c:pt>
                <c:pt idx="34">
                  <c:v>2.1344039621922</c:v>
                </c:pt>
                <c:pt idx="35">
                  <c:v>2.1832453570736527</c:v>
                </c:pt>
                <c:pt idx="36">
                  <c:v>2.2288814321663803</c:v>
                </c:pt>
                <c:pt idx="37">
                  <c:v>2.2706920088864941</c:v>
                </c:pt>
                <c:pt idx="38">
                  <c:v>2.308027747418643</c:v>
                </c:pt>
                <c:pt idx="39">
                  <c:v>2.3402227771883082</c:v>
                </c:pt>
                <c:pt idx="40">
                  <c:v>2.3698535473511284</c:v>
                </c:pt>
                <c:pt idx="41">
                  <c:v>2.3999471091969484</c:v>
                </c:pt>
                <c:pt idx="42">
                  <c:v>2.4305290048178283</c:v>
                </c:pt>
                <c:pt idx="43">
                  <c:v>2.4616280997202087</c:v>
                </c:pt>
                <c:pt idx="44">
                  <c:v>2.4932698244429083</c:v>
                </c:pt>
                <c:pt idx="45">
                  <c:v>2.5254699638605684</c:v>
                </c:pt>
                <c:pt idx="46">
                  <c:v>2.558242922707529</c:v>
                </c:pt>
                <c:pt idx="47">
                  <c:v>2.5916108245035288</c:v>
                </c:pt>
                <c:pt idx="48">
                  <c:v>2.6255959677394491</c:v>
                </c:pt>
                <c:pt idx="49">
                  <c:v>2.6602163773663294</c:v>
                </c:pt>
                <c:pt idx="50">
                  <c:v>2.6954867849158495</c:v>
                </c:pt>
                <c:pt idx="51">
                  <c:v>2.7314137039512891</c:v>
                </c:pt>
                <c:pt idx="52">
                  <c:v>2.7679956960583296</c:v>
                </c:pt>
                <c:pt idx="53">
                  <c:v>2.80522611309897</c:v>
                </c:pt>
                <c:pt idx="54">
                  <c:v>2.84310091096097</c:v>
                </c:pt>
                <c:pt idx="55">
                  <c:v>2.8816272014830102</c:v>
                </c:pt>
                <c:pt idx="56">
                  <c:v>2.9208127807061302</c:v>
                </c:pt>
                <c:pt idx="57">
                  <c:v>2.9606553000689102</c:v>
                </c:pt>
                <c:pt idx="58">
                  <c:v>3.0011501281153508</c:v>
                </c:pt>
                <c:pt idx="59">
                  <c:v>3.0422964980105704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46-4AE8-9FBB-5292CF9BCADA}"/>
            </c:ext>
          </c:extLst>
        </c:ser>
        <c:ser>
          <c:idx val="2"/>
          <c:order val="2"/>
          <c:tx>
            <c:strRef>
              <c:f>'03_CDA'!$C$41</c:f>
              <c:strCache>
                <c:ptCount val="1"/>
                <c:pt idx="0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'03_CDA'!$E$41:$BM$41</c:f>
              <c:numCache>
                <c:formatCode>General</c:formatCode>
                <c:ptCount val="61"/>
                <c:pt idx="0">
                  <c:v>3.0882839469999999</c:v>
                </c:pt>
                <c:pt idx="1">
                  <c:v>3.2060276409999999</c:v>
                </c:pt>
                <c:pt idx="2">
                  <c:v>3.2017047210000005</c:v>
                </c:pt>
                <c:pt idx="3">
                  <c:v>3.0924150859999995</c:v>
                </c:pt>
                <c:pt idx="4">
                  <c:v>3.124537831</c:v>
                </c:pt>
                <c:pt idx="5">
                  <c:v>3.196230989639917</c:v>
                </c:pt>
                <c:pt idx="6">
                  <c:v>3.2682456673667164</c:v>
                </c:pt>
                <c:pt idx="7">
                  <c:v>3.4079584132385903</c:v>
                </c:pt>
                <c:pt idx="8">
                  <c:v>3.4788895606890833</c:v>
                </c:pt>
                <c:pt idx="9">
                  <c:v>3.3691785710546838</c:v>
                </c:pt>
                <c:pt idx="10">
                  <c:v>3.4679387787176408</c:v>
                </c:pt>
                <c:pt idx="11">
                  <c:v>3.5774257947121639</c:v>
                </c:pt>
                <c:pt idx="12">
                  <c:v>3.6625974565175143</c:v>
                </c:pt>
                <c:pt idx="13">
                  <c:v>3.7391181619700427</c:v>
                </c:pt>
                <c:pt idx="14">
                  <c:v>3.8148537209251834</c:v>
                </c:pt>
                <c:pt idx="15">
                  <c:v>3.8910164376618672</c:v>
                </c:pt>
                <c:pt idx="16">
                  <c:v>3.9685179309681566</c:v>
                </c:pt>
                <c:pt idx="17">
                  <c:v>4.0472868142791008</c:v>
                </c:pt>
                <c:pt idx="18">
                  <c:v>4.1272553234701048</c:v>
                </c:pt>
                <c:pt idx="19">
                  <c:v>4.2083589686069889</c:v>
                </c:pt>
                <c:pt idx="20">
                  <c:v>4.29056032619419</c:v>
                </c:pt>
                <c:pt idx="21">
                  <c:v>4.3735733834205677</c:v>
                </c:pt>
                <c:pt idx="22">
                  <c:v>4.4572542395840307</c:v>
                </c:pt>
                <c:pt idx="23">
                  <c:v>4.5414189394763715</c:v>
                </c:pt>
                <c:pt idx="24">
                  <c:v>4.6258942618524657</c:v>
                </c:pt>
                <c:pt idx="25">
                  <c:v>4.7105428830610263</c:v>
                </c:pt>
                <c:pt idx="26">
                  <c:v>4.7952631033156718</c:v>
                </c:pt>
                <c:pt idx="27">
                  <c:v>4.8799595291584783</c:v>
                </c:pt>
                <c:pt idx="28">
                  <c:v>4.9645459180963005</c:v>
                </c:pt>
                <c:pt idx="29">
                  <c:v>5.048931893546909</c:v>
                </c:pt>
                <c:pt idx="30">
                  <c:v>5.1329997153870517</c:v>
                </c:pt>
                <c:pt idx="31">
                  <c:v>5.2166180348077127</c:v>
                </c:pt>
                <c:pt idx="32">
                  <c:v>5.2996403281268645</c:v>
                </c:pt>
                <c:pt idx="33">
                  <c:v>5.3818992323116763</c:v>
                </c:pt>
                <c:pt idx="34">
                  <c:v>5.4632226809056794</c:v>
                </c:pt>
                <c:pt idx="35">
                  <c:v>5.5434619322011676</c:v>
                </c:pt>
                <c:pt idx="36">
                  <c:v>5.6224726709581256</c:v>
                </c:pt>
                <c:pt idx="37">
                  <c:v>5.7000985724597566</c:v>
                </c:pt>
                <c:pt idx="38">
                  <c:v>5.7761738166309309</c:v>
                </c:pt>
                <c:pt idx="39">
                  <c:v>5.8505569429707203</c:v>
                </c:pt>
                <c:pt idx="40">
                  <c:v>5.9246338683777706</c:v>
                </c:pt>
                <c:pt idx="41">
                  <c:v>5.99986777299232</c:v>
                </c:pt>
                <c:pt idx="42">
                  <c:v>6.076322512044519</c:v>
                </c:pt>
                <c:pt idx="43">
                  <c:v>6.15407024930047</c:v>
                </c:pt>
                <c:pt idx="44">
                  <c:v>6.2331745611072185</c:v>
                </c:pt>
                <c:pt idx="45">
                  <c:v>6.3136749096513682</c:v>
                </c:pt>
                <c:pt idx="46">
                  <c:v>6.3956073067687678</c:v>
                </c:pt>
                <c:pt idx="47">
                  <c:v>6.4790270612587673</c:v>
                </c:pt>
                <c:pt idx="48">
                  <c:v>6.5639899193485665</c:v>
                </c:pt>
                <c:pt idx="49">
                  <c:v>6.6505409434157672</c:v>
                </c:pt>
                <c:pt idx="50">
                  <c:v>6.7387169622895664</c:v>
                </c:pt>
                <c:pt idx="51">
                  <c:v>6.8285342598781655</c:v>
                </c:pt>
                <c:pt idx="52">
                  <c:v>6.9199892401457648</c:v>
                </c:pt>
                <c:pt idx="53">
                  <c:v>7.0130652827473652</c:v>
                </c:pt>
                <c:pt idx="54">
                  <c:v>7.1077522774023638</c:v>
                </c:pt>
                <c:pt idx="55">
                  <c:v>7.204068003707464</c:v>
                </c:pt>
                <c:pt idx="56">
                  <c:v>7.3020319517652634</c:v>
                </c:pt>
                <c:pt idx="57">
                  <c:v>7.4016382501722129</c:v>
                </c:pt>
                <c:pt idx="58">
                  <c:v>7.5028753202883127</c:v>
                </c:pt>
                <c:pt idx="59">
                  <c:v>7.6057412450263611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46-4AE8-9FBB-5292CF9BCADA}"/>
            </c:ext>
          </c:extLst>
        </c:ser>
        <c:ser>
          <c:idx val="3"/>
          <c:order val="3"/>
          <c:tx>
            <c:strRef>
              <c:f>'03_CDA'!$C$42</c:f>
              <c:strCache>
                <c:ptCount val="1"/>
                <c:pt idx="0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'03_CDA'!$E$42:$BM$42</c:f>
              <c:numCache>
                <c:formatCode>General</c:formatCode>
                <c:ptCount val="61"/>
                <c:pt idx="0">
                  <c:v>71.081603486000006</c:v>
                </c:pt>
                <c:pt idx="1">
                  <c:v>66.744312055999998</c:v>
                </c:pt>
                <c:pt idx="2">
                  <c:v>65.596548978999991</c:v>
                </c:pt>
                <c:pt idx="3">
                  <c:v>59.427869613000006</c:v>
                </c:pt>
                <c:pt idx="4">
                  <c:v>58.103432142999992</c:v>
                </c:pt>
                <c:pt idx="5">
                  <c:v>59.436627259673799</c:v>
                </c:pt>
                <c:pt idx="6">
                  <c:v>59.980843657196694</c:v>
                </c:pt>
                <c:pt idx="7">
                  <c:v>62.105226269595349</c:v>
                </c:pt>
                <c:pt idx="8">
                  <c:v>62.935445712642291</c:v>
                </c:pt>
                <c:pt idx="9">
                  <c:v>60.492270788498274</c:v>
                </c:pt>
                <c:pt idx="10">
                  <c:v>61.785135625360475</c:v>
                </c:pt>
                <c:pt idx="11">
                  <c:v>63.233942646832048</c:v>
                </c:pt>
                <c:pt idx="12">
                  <c:v>64.221525102284346</c:v>
                </c:pt>
                <c:pt idx="13">
                  <c:v>65.032623851755801</c:v>
                </c:pt>
                <c:pt idx="14">
                  <c:v>65.808700023526214</c:v>
                </c:pt>
                <c:pt idx="15">
                  <c:v>66.572985334966049</c:v>
                </c:pt>
                <c:pt idx="16">
                  <c:v>67.342983858418194</c:v>
                </c:pt>
                <c:pt idx="17">
                  <c:v>68.11920816484205</c:v>
                </c:pt>
                <c:pt idx="18">
                  <c:v>68.902339266359746</c:v>
                </c:pt>
                <c:pt idx="19">
                  <c:v>69.693220899260751</c:v>
                </c:pt>
                <c:pt idx="20">
                  <c:v>70.49325087705239</c:v>
                </c:pt>
                <c:pt idx="21">
                  <c:v>71.299872808799506</c:v>
                </c:pt>
                <c:pt idx="22">
                  <c:v>72.113054904541443</c:v>
                </c:pt>
                <c:pt idx="23">
                  <c:v>72.932273805773193</c:v>
                </c:pt>
                <c:pt idx="24">
                  <c:v>73.757346763812663</c:v>
                </c:pt>
                <c:pt idx="25">
                  <c:v>74.588821503001313</c:v>
                </c:pt>
                <c:pt idx="26">
                  <c:v>75.427950711660515</c:v>
                </c:pt>
                <c:pt idx="27">
                  <c:v>76.276215628751629</c:v>
                </c:pt>
                <c:pt idx="28">
                  <c:v>77.135369134553443</c:v>
                </c:pt>
                <c:pt idx="29">
                  <c:v>78.007229280493391</c:v>
                </c:pt>
                <c:pt idx="30">
                  <c:v>78.89332794849139</c:v>
                </c:pt>
                <c:pt idx="31">
                  <c:v>79.79513585145294</c:v>
                </c:pt>
                <c:pt idx="32">
                  <c:v>80.714046612511183</c:v>
                </c:pt>
                <c:pt idx="33">
                  <c:v>81.651298443564713</c:v>
                </c:pt>
                <c:pt idx="34">
                  <c:v>82.608226159856812</c:v>
                </c:pt>
                <c:pt idx="35">
                  <c:v>83.586686593113456</c:v>
                </c:pt>
                <c:pt idx="36">
                  <c:v>84.588772471382796</c:v>
                </c:pt>
                <c:pt idx="37">
                  <c:v>85.616570063845288</c:v>
                </c:pt>
                <c:pt idx="38">
                  <c:v>86.672204416183249</c:v>
                </c:pt>
                <c:pt idx="39">
                  <c:v>87.758354144561721</c:v>
                </c:pt>
                <c:pt idx="40">
                  <c:v>88.869508025667486</c:v>
                </c:pt>
                <c:pt idx="41">
                  <c:v>89.998016594885726</c:v>
                </c:pt>
                <c:pt idx="42">
                  <c:v>91.144837680668729</c:v>
                </c:pt>
                <c:pt idx="43">
                  <c:v>92.311053739507997</c:v>
                </c:pt>
                <c:pt idx="44">
                  <c:v>93.497618416609242</c:v>
                </c:pt>
                <c:pt idx="45">
                  <c:v>94.705123644771504</c:v>
                </c:pt>
                <c:pt idx="46">
                  <c:v>95.934109601532512</c:v>
                </c:pt>
                <c:pt idx="47">
                  <c:v>97.185405918882509</c:v>
                </c:pt>
                <c:pt idx="48">
                  <c:v>98.459848790229515</c:v>
                </c:pt>
                <c:pt idx="49">
                  <c:v>99.758114151237535</c:v>
                </c:pt>
                <c:pt idx="50">
                  <c:v>101.08075443434454</c:v>
                </c:pt>
                <c:pt idx="51">
                  <c:v>102.42801389817353</c:v>
                </c:pt>
                <c:pt idx="52">
                  <c:v>103.79983860218755</c:v>
                </c:pt>
                <c:pt idx="53">
                  <c:v>105.19597924121156</c:v>
                </c:pt>
                <c:pt idx="54">
                  <c:v>106.61628416103656</c:v>
                </c:pt>
                <c:pt idx="55">
                  <c:v>108.06102005561308</c:v>
                </c:pt>
                <c:pt idx="56">
                  <c:v>109.53047927648008</c:v>
                </c:pt>
                <c:pt idx="57">
                  <c:v>111.02457375258435</c:v>
                </c:pt>
                <c:pt idx="58">
                  <c:v>112.54312980432586</c:v>
                </c:pt>
                <c:pt idx="59">
                  <c:v>114.08611867539661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46-4AE8-9FBB-5292CF9BCADA}"/>
            </c:ext>
          </c:extLst>
        </c:ser>
        <c:ser>
          <c:idx val="4"/>
          <c:order val="4"/>
          <c:tx>
            <c:strRef>
              <c:f>'03_CDA'!$C$43</c:f>
              <c:strCache>
                <c:ptCount val="1"/>
                <c:pt idx="0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'03_CDA'!$E$43:$BM$43</c:f>
              <c:numCache>
                <c:formatCode>General</c:formatCode>
                <c:ptCount val="61"/>
                <c:pt idx="0">
                  <c:v>200.11829246700003</c:v>
                </c:pt>
                <c:pt idx="1">
                  <c:v>204.42294562800001</c:v>
                </c:pt>
                <c:pt idx="2">
                  <c:v>215.63028765299998</c:v>
                </c:pt>
                <c:pt idx="3">
                  <c:v>216.08792283799991</c:v>
                </c:pt>
                <c:pt idx="4">
                  <c:v>227.07515928099997</c:v>
                </c:pt>
                <c:pt idx="5">
                  <c:v>232.28544518504577</c:v>
                </c:pt>
                <c:pt idx="6">
                  <c:v>241.74381302757891</c:v>
                </c:pt>
                <c:pt idx="7">
                  <c:v>253.45002298823653</c:v>
                </c:pt>
                <c:pt idx="8">
                  <c:v>259.61604454473803</c:v>
                </c:pt>
                <c:pt idx="9">
                  <c:v>251.83699972599109</c:v>
                </c:pt>
                <c:pt idx="10">
                  <c:v>259.21057605019837</c:v>
                </c:pt>
                <c:pt idx="11">
                  <c:v>266.98230222906386</c:v>
                </c:pt>
                <c:pt idx="12">
                  <c:v>272.54302188015737</c:v>
                </c:pt>
                <c:pt idx="13">
                  <c:v>277.08134319850325</c:v>
                </c:pt>
                <c:pt idx="14">
                  <c:v>281.20154175410772</c:v>
                </c:pt>
                <c:pt idx="15">
                  <c:v>285.01165421397468</c:v>
                </c:pt>
                <c:pt idx="16">
                  <c:v>288.59708888665727</c:v>
                </c:pt>
                <c:pt idx="17">
                  <c:v>291.97144297883483</c:v>
                </c:pt>
                <c:pt idx="18">
                  <c:v>295.14967117146267</c:v>
                </c:pt>
                <c:pt idx="19">
                  <c:v>298.14810987065943</c:v>
                </c:pt>
                <c:pt idx="20">
                  <c:v>300.98619133983783</c:v>
                </c:pt>
                <c:pt idx="21">
                  <c:v>303.66726101855249</c:v>
                </c:pt>
                <c:pt idx="22">
                  <c:v>306.20637980896146</c:v>
                </c:pt>
                <c:pt idx="23">
                  <c:v>308.61749225221513</c:v>
                </c:pt>
                <c:pt idx="24">
                  <c:v>310.91703347838114</c:v>
                </c:pt>
                <c:pt idx="25">
                  <c:v>313.12559769488041</c:v>
                </c:pt>
                <c:pt idx="26">
                  <c:v>315.26781568893699</c:v>
                </c:pt>
                <c:pt idx="27">
                  <c:v>317.37034647773294</c:v>
                </c:pt>
                <c:pt idx="28">
                  <c:v>319.46207019826227</c:v>
                </c:pt>
                <c:pt idx="29">
                  <c:v>321.57324899762079</c:v>
                </c:pt>
                <c:pt idx="30">
                  <c:v>323.73412075982213</c:v>
                </c:pt>
                <c:pt idx="31">
                  <c:v>325.97589014612339</c:v>
                </c:pt>
                <c:pt idx="32">
                  <c:v>328.33071565544884</c:v>
                </c:pt>
                <c:pt idx="33">
                  <c:v>330.83144524742289</c:v>
                </c:pt>
                <c:pt idx="34">
                  <c:v>333.51269049302465</c:v>
                </c:pt>
                <c:pt idx="35">
                  <c:v>336.41257377470782</c:v>
                </c:pt>
                <c:pt idx="36">
                  <c:v>339.57159278450251</c:v>
                </c:pt>
                <c:pt idx="37">
                  <c:v>343.03169030983793</c:v>
                </c:pt>
                <c:pt idx="38">
                  <c:v>346.83649122685028</c:v>
                </c:pt>
                <c:pt idx="39">
                  <c:v>351.03341657824467</c:v>
                </c:pt>
                <c:pt idx="40">
                  <c:v>355.47803210266767</c:v>
                </c:pt>
                <c:pt idx="41">
                  <c:v>359.99206637954063</c:v>
                </c:pt>
                <c:pt idx="42">
                  <c:v>364.57935072267264</c:v>
                </c:pt>
                <c:pt idx="43">
                  <c:v>369.24421495802966</c:v>
                </c:pt>
                <c:pt idx="44">
                  <c:v>373.99047366643458</c:v>
                </c:pt>
                <c:pt idx="45">
                  <c:v>378.82049457908363</c:v>
                </c:pt>
                <c:pt idx="46">
                  <c:v>383.7364384061276</c:v>
                </c:pt>
                <c:pt idx="47">
                  <c:v>388.74162367552759</c:v>
                </c:pt>
                <c:pt idx="48">
                  <c:v>393.83939516091561</c:v>
                </c:pt>
                <c:pt idx="49">
                  <c:v>399.03245660494764</c:v>
                </c:pt>
                <c:pt idx="50">
                  <c:v>404.32301773737561</c:v>
                </c:pt>
                <c:pt idx="51">
                  <c:v>409.71205559269157</c:v>
                </c:pt>
                <c:pt idx="52">
                  <c:v>415.19935440874758</c:v>
                </c:pt>
                <c:pt idx="53">
                  <c:v>420.78391696484357</c:v>
                </c:pt>
                <c:pt idx="54">
                  <c:v>426.46513664414357</c:v>
                </c:pt>
                <c:pt idx="55">
                  <c:v>432.24408022244961</c:v>
                </c:pt>
                <c:pt idx="56">
                  <c:v>438.12191710591759</c:v>
                </c:pt>
                <c:pt idx="57">
                  <c:v>444.0982950103346</c:v>
                </c:pt>
                <c:pt idx="58">
                  <c:v>450.17251921730059</c:v>
                </c:pt>
                <c:pt idx="59">
                  <c:v>456.34447470158352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46-4AE8-9FBB-5292CF9BCADA}"/>
            </c:ext>
          </c:extLst>
        </c:ser>
        <c:ser>
          <c:idx val="5"/>
          <c:order val="5"/>
          <c:tx>
            <c:strRef>
              <c:f>'03_CDA'!$C$44</c:f>
              <c:strCache>
                <c:ptCount val="1"/>
                <c:pt idx="0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'03_CDA'!$D$44:$BL$44</c:f>
              <c:numCache>
                <c:formatCode>General</c:formatCode>
                <c:ptCount val="61"/>
                <c:pt idx="0">
                  <c:v>320.708476561</c:v>
                </c:pt>
                <c:pt idx="1">
                  <c:v>313.35025703999997</c:v>
                </c:pt>
                <c:pt idx="2">
                  <c:v>309.48868616400006</c:v>
                </c:pt>
                <c:pt idx="3">
                  <c:v>310.140740209</c:v>
                </c:pt>
                <c:pt idx="4">
                  <c:v>295.27316239899994</c:v>
                </c:pt>
                <c:pt idx="5">
                  <c:v>295.84347250599996</c:v>
                </c:pt>
                <c:pt idx="6">
                  <c:v>302.63166140117755</c:v>
                </c:pt>
                <c:pt idx="7">
                  <c:v>290.01834393174158</c:v>
                </c:pt>
                <c:pt idx="8">
                  <c:v>293.2102748193654</c:v>
                </c:pt>
                <c:pt idx="9">
                  <c:v>290.51438369412369</c:v>
                </c:pt>
                <c:pt idx="10">
                  <c:v>273.38893204225383</c:v>
                </c:pt>
                <c:pt idx="11">
                  <c:v>273.75588558736382</c:v>
                </c:pt>
                <c:pt idx="12">
                  <c:v>275.05400955734251</c:v>
                </c:pt>
                <c:pt idx="13">
                  <c:v>274.6150114876616</c:v>
                </c:pt>
                <c:pt idx="14">
                  <c:v>273.73731250697421</c:v>
                </c:pt>
                <c:pt idx="15">
                  <c:v>273.03680002201128</c:v>
                </c:pt>
                <c:pt idx="16">
                  <c:v>272.60736443345087</c:v>
                </c:pt>
                <c:pt idx="17">
                  <c:v>272.51349557496337</c:v>
                </c:pt>
                <c:pt idx="18">
                  <c:v>272.74774834754459</c:v>
                </c:pt>
                <c:pt idx="19">
                  <c:v>273.30288335988195</c:v>
                </c:pt>
                <c:pt idx="20">
                  <c:v>274.17176682943898</c:v>
                </c:pt>
                <c:pt idx="21">
                  <c:v>275.34883255958943</c:v>
                </c:pt>
                <c:pt idx="22">
                  <c:v>276.81247426994537</c:v>
                </c:pt>
                <c:pt idx="23">
                  <c:v>278.55043989249532</c:v>
                </c:pt>
                <c:pt idx="24">
                  <c:v>280.54785518359006</c:v>
                </c:pt>
                <c:pt idx="25">
                  <c:v>282.79037642276927</c:v>
                </c:pt>
                <c:pt idx="26">
                  <c:v>285.26558407093722</c:v>
                </c:pt>
                <c:pt idx="27">
                  <c:v>287.96279524298188</c:v>
                </c:pt>
                <c:pt idx="28">
                  <c:v>290.87118906213897</c:v>
                </c:pt>
                <c:pt idx="29">
                  <c:v>293.97994171812877</c:v>
                </c:pt>
                <c:pt idx="30">
                  <c:v>297.27741366660678</c:v>
                </c:pt>
                <c:pt idx="31">
                  <c:v>300.74978537440785</c:v>
                </c:pt>
                <c:pt idx="32">
                  <c:v>304.38188249327385</c:v>
                </c:pt>
                <c:pt idx="33">
                  <c:v>308.15707686390419</c:v>
                </c:pt>
                <c:pt idx="34">
                  <c:v>312.05694554163074</c:v>
                </c:pt>
                <c:pt idx="35">
                  <c:v>316.06218986710428</c:v>
                </c:pt>
                <c:pt idx="36">
                  <c:v>320.1542247499778</c:v>
                </c:pt>
                <c:pt idx="37">
                  <c:v>324.31405049621094</c:v>
                </c:pt>
                <c:pt idx="38">
                  <c:v>328.52128339027905</c:v>
                </c:pt>
                <c:pt idx="39">
                  <c:v>332.75428277555079</c:v>
                </c:pt>
                <c:pt idx="40">
                  <c:v>336.99207991511378</c:v>
                </c:pt>
                <c:pt idx="41">
                  <c:v>341.25891081855991</c:v>
                </c:pt>
                <c:pt idx="42">
                  <c:v>345.59238372435794</c:v>
                </c:pt>
                <c:pt idx="43">
                  <c:v>349.9961766937646</c:v>
                </c:pt>
                <c:pt idx="44">
                  <c:v>354.47444635970737</c:v>
                </c:pt>
                <c:pt idx="45">
                  <c:v>359.03085471977607</c:v>
                </c:pt>
                <c:pt idx="46">
                  <c:v>363.66767479591914</c:v>
                </c:pt>
                <c:pt idx="47">
                  <c:v>368.38698086988137</c:v>
                </c:pt>
                <c:pt idx="48">
                  <c:v>373.19195872850531</c:v>
                </c:pt>
                <c:pt idx="49">
                  <c:v>378.08581935447779</c:v>
                </c:pt>
                <c:pt idx="50">
                  <c:v>383.07115834074853</c:v>
                </c:pt>
                <c:pt idx="51">
                  <c:v>388.15009702787933</c:v>
                </c:pt>
                <c:pt idx="52">
                  <c:v>393.32357336898269</c:v>
                </c:pt>
                <c:pt idx="53">
                  <c:v>398.59138023239643</c:v>
                </c:pt>
                <c:pt idx="54">
                  <c:v>403.95256028624857</c:v>
                </c:pt>
                <c:pt idx="55">
                  <c:v>409.40653117837655</c:v>
                </c:pt>
                <c:pt idx="56">
                  <c:v>414.95431701355028</c:v>
                </c:pt>
                <c:pt idx="57">
                  <c:v>420.59704042167954</c:v>
                </c:pt>
                <c:pt idx="58">
                  <c:v>426.33436320991984</c:v>
                </c:pt>
                <c:pt idx="59">
                  <c:v>432.16561844860718</c:v>
                </c:pt>
                <c:pt idx="60">
                  <c:v>438.09069571351881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46-4AE8-9FBB-5292CF9BCADA}"/>
            </c:ext>
          </c:extLst>
        </c:ser>
        <c:ser>
          <c:idx val="6"/>
          <c:order val="6"/>
          <c:tx>
            <c:strRef>
              <c:f>'03_CDA'!$C$46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'03_CDA'!$E$46:$BM$46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46-4AE8-9FBB-5292CF9BC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83264"/>
        <c:axId val="574971568"/>
      </c:scatterChart>
      <c:valAx>
        <c:axId val="85968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71568"/>
        <c:crosses val="autoZero"/>
        <c:crossBetween val="midCat"/>
      </c:valAx>
      <c:valAx>
        <c:axId val="5749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944444444444445"/>
          <c:y val="0.67129410906969955"/>
          <c:w val="0.69841732283464564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'03_CDA'!$C$39</c:f>
              <c:strCache>
                <c:ptCount val="1"/>
                <c:pt idx="0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'03_CDA'!$E$39:$BM$39</c:f>
              <c:numCache>
                <c:formatCode>General</c:formatCode>
                <c:ptCount val="61"/>
                <c:pt idx="0">
                  <c:v>147.10671300000001</c:v>
                </c:pt>
                <c:pt idx="1">
                  <c:v>156.32258200000001</c:v>
                </c:pt>
                <c:pt idx="2">
                  <c:v>155.87618599999999</c:v>
                </c:pt>
                <c:pt idx="3">
                  <c:v>167.10833499999998</c:v>
                </c:pt>
                <c:pt idx="4">
                  <c:v>176.25467999999998</c:v>
                </c:pt>
                <c:pt idx="5">
                  <c:v>180.29887962814902</c:v>
                </c:pt>
                <c:pt idx="6">
                  <c:v>187.39636534876473</c:v>
                </c:pt>
                <c:pt idx="7">
                  <c:v>204.83889573480343</c:v>
                </c:pt>
                <c:pt idx="8">
                  <c:v>209.71310240996539</c:v>
                </c:pt>
                <c:pt idx="9">
                  <c:v>203.64918390727482</c:v>
                </c:pt>
                <c:pt idx="10">
                  <c:v>210.13908610527938</c:v>
                </c:pt>
                <c:pt idx="11">
                  <c:v>217.26136958143945</c:v>
                </c:pt>
                <c:pt idx="12">
                  <c:v>222.88165537455035</c:v>
                </c:pt>
                <c:pt idx="13">
                  <c:v>227.9407108105672</c:v>
                </c:pt>
                <c:pt idx="14">
                  <c:v>232.91120256329577</c:v>
                </c:pt>
                <c:pt idx="15">
                  <c:v>237.86237368966673</c:v>
                </c:pt>
                <c:pt idx="16">
                  <c:v>242.8455367136614</c:v>
                </c:pt>
                <c:pt idx="17">
                  <c:v>247.85202874289666</c:v>
                </c:pt>
                <c:pt idx="18">
                  <c:v>252.87336393062532</c:v>
                </c:pt>
                <c:pt idx="19">
                  <c:v>257.90121745173929</c:v>
                </c:pt>
                <c:pt idx="20">
                  <c:v>262.92888748066355</c:v>
                </c:pt>
                <c:pt idx="21">
                  <c:v>267.93440832372642</c:v>
                </c:pt>
                <c:pt idx="22">
                  <c:v>272.90451334924393</c:v>
                </c:pt>
                <c:pt idx="23">
                  <c:v>277.82349229438915</c:v>
                </c:pt>
                <c:pt idx="24">
                  <c:v>282.67632247326878</c:v>
                </c:pt>
                <c:pt idx="25">
                  <c:v>287.45021962803156</c:v>
                </c:pt>
                <c:pt idx="26">
                  <c:v>292.13462027665651</c:v>
                </c:pt>
                <c:pt idx="27">
                  <c:v>296.71938840415606</c:v>
                </c:pt>
                <c:pt idx="28">
                  <c:v>301.19498717080006</c:v>
                </c:pt>
                <c:pt idx="29">
                  <c:v>305.55166926310477</c:v>
                </c:pt>
                <c:pt idx="30">
                  <c:v>309.77807706582053</c:v>
                </c:pt>
                <c:pt idx="31">
                  <c:v>313.86209359451612</c:v>
                </c:pt>
                <c:pt idx="32">
                  <c:v>317.79076373136934</c:v>
                </c:pt>
                <c:pt idx="33">
                  <c:v>321.54997479092236</c:v>
                </c:pt>
                <c:pt idx="34">
                  <c:v>325.12544494208964</c:v>
                </c:pt>
                <c:pt idx="35">
                  <c:v>328.50439588238095</c:v>
                </c:pt>
                <c:pt idx="36">
                  <c:v>331.67441182628835</c:v>
                </c:pt>
                <c:pt idx="37">
                  <c:v>334.62246797551313</c:v>
                </c:pt>
                <c:pt idx="38">
                  <c:v>337.33509282097043</c:v>
                </c:pt>
                <c:pt idx="39">
                  <c:v>339.80034724774265</c:v>
                </c:pt>
                <c:pt idx="40">
                  <c:v>342.14760589881945</c:v>
                </c:pt>
                <c:pt idx="41">
                  <c:v>344.51240752522222</c:v>
                </c:pt>
                <c:pt idx="42">
                  <c:v>346.89725221262478</c:v>
                </c:pt>
                <c:pt idx="43">
                  <c:v>349.30502735029791</c:v>
                </c:pt>
                <c:pt idx="44">
                  <c:v>351.73804048328361</c:v>
                </c:pt>
                <c:pt idx="45">
                  <c:v>354.19716243144501</c:v>
                </c:pt>
                <c:pt idx="46">
                  <c:v>356.68301949849752</c:v>
                </c:pt>
                <c:pt idx="47">
                  <c:v>359.19726027618935</c:v>
                </c:pt>
                <c:pt idx="48">
                  <c:v>361.7414844553029</c:v>
                </c:pt>
                <c:pt idx="49">
                  <c:v>364.3166328803191</c:v>
                </c:pt>
                <c:pt idx="50">
                  <c:v>366.9231385966703</c:v>
                </c:pt>
                <c:pt idx="51">
                  <c:v>369.56027414460976</c:v>
                </c:pt>
                <c:pt idx="52">
                  <c:v>372.22622122744411</c:v>
                </c:pt>
                <c:pt idx="53">
                  <c:v>374.9184700156776</c:v>
                </c:pt>
                <c:pt idx="54">
                  <c:v>377.63487849839117</c:v>
                </c:pt>
                <c:pt idx="55">
                  <c:v>380.37479059575764</c:v>
                </c:pt>
                <c:pt idx="56">
                  <c:v>383.13761650912699</c:v>
                </c:pt>
                <c:pt idx="57">
                  <c:v>385.92141836398275</c:v>
                </c:pt>
                <c:pt idx="58">
                  <c:v>388.72397034414109</c:v>
                </c:pt>
                <c:pt idx="59">
                  <c:v>391.54355929396075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ED-463F-8811-2A7D9643F889}"/>
            </c:ext>
          </c:extLst>
        </c:ser>
        <c:ser>
          <c:idx val="1"/>
          <c:order val="1"/>
          <c:tx>
            <c:strRef>
              <c:f>'03_CDA'!$C$40</c:f>
              <c:strCache>
                <c:ptCount val="1"/>
                <c:pt idx="0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'03_CDA'!$E$40:$BM$40</c:f>
              <c:numCache>
                <c:formatCode>General</c:formatCode>
                <c:ptCount val="61"/>
                <c:pt idx="0">
                  <c:v>1.4043899999999998</c:v>
                </c:pt>
                <c:pt idx="1">
                  <c:v>1.3738009999999998</c:v>
                </c:pt>
                <c:pt idx="2">
                  <c:v>1.3654139999999997</c:v>
                </c:pt>
                <c:pt idx="3">
                  <c:v>1.3272170000000001</c:v>
                </c:pt>
                <c:pt idx="4">
                  <c:v>1.3493709999999999</c:v>
                </c:pt>
                <c:pt idx="5">
                  <c:v>1.3803325931698103</c:v>
                </c:pt>
                <c:pt idx="6">
                  <c:v>1.2869094150155296</c:v>
                </c:pt>
                <c:pt idx="7">
                  <c:v>1.2891757219106832</c:v>
                </c:pt>
                <c:pt idx="8">
                  <c:v>1.2697666210631109</c:v>
                </c:pt>
                <c:pt idx="9">
                  <c:v>1.1918195798704712</c:v>
                </c:pt>
                <c:pt idx="10">
                  <c:v>1.1943341576257278</c:v>
                </c:pt>
                <c:pt idx="11">
                  <c:v>1.204906975823036</c:v>
                </c:pt>
                <c:pt idx="12">
                  <c:v>1.2117860481294698</c:v>
                </c:pt>
                <c:pt idx="13">
                  <c:v>1.2204527741142721</c:v>
                </c:pt>
                <c:pt idx="14">
                  <c:v>1.2334324818745324</c:v>
                </c:pt>
                <c:pt idx="15">
                  <c:v>1.2509621039752326</c:v>
                </c:pt>
                <c:pt idx="16">
                  <c:v>1.2731524641954199</c:v>
                </c:pt>
                <c:pt idx="17">
                  <c:v>1.299783409624204</c:v>
                </c:pt>
                <c:pt idx="18">
                  <c:v>1.3306249101813101</c:v>
                </c:pt>
                <c:pt idx="19">
                  <c:v>1.3654361310964929</c:v>
                </c:pt>
                <c:pt idx="20">
                  <c:v>1.4039724950028447</c:v>
                </c:pt>
                <c:pt idx="21">
                  <c:v>1.4458942963340926</c:v>
                </c:pt>
                <c:pt idx="22">
                  <c:v>1.4908919994403311</c:v>
                </c:pt>
                <c:pt idx="23">
                  <c:v>1.5386259375567839</c:v>
                </c:pt>
                <c:pt idx="24">
                  <c:v>1.588742040931806</c:v>
                </c:pt>
                <c:pt idx="25">
                  <c:v>1.64088009071762</c:v>
                </c:pt>
                <c:pt idx="26">
                  <c:v>1.6946739319428237</c:v>
                </c:pt>
                <c:pt idx="27">
                  <c:v>1.7497414298497294</c:v>
                </c:pt>
                <c:pt idx="28">
                  <c:v>1.8056852649468902</c:v>
                </c:pt>
                <c:pt idx="29">
                  <c:v>1.862087833563961</c:v>
                </c:pt>
                <c:pt idx="30">
                  <c:v>1.9185019686363527</c:v>
                </c:pt>
                <c:pt idx="31">
                  <c:v>1.9744549367257309</c:v>
                </c:pt>
                <c:pt idx="32">
                  <c:v>2.0294469701209197</c:v>
                </c:pt>
                <c:pt idx="33">
                  <c:v>2.0829481894450632</c:v>
                </c:pt>
                <c:pt idx="34">
                  <c:v>2.1344039621922</c:v>
                </c:pt>
                <c:pt idx="35">
                  <c:v>2.1832453570736527</c:v>
                </c:pt>
                <c:pt idx="36">
                  <c:v>2.2288814321663803</c:v>
                </c:pt>
                <c:pt idx="37">
                  <c:v>2.2706920088864941</c:v>
                </c:pt>
                <c:pt idx="38">
                  <c:v>2.308027747418643</c:v>
                </c:pt>
                <c:pt idx="39">
                  <c:v>2.3402227771883082</c:v>
                </c:pt>
                <c:pt idx="40">
                  <c:v>2.3698535473511284</c:v>
                </c:pt>
                <c:pt idx="41">
                  <c:v>2.3999471091969484</c:v>
                </c:pt>
                <c:pt idx="42">
                  <c:v>2.4305290048178283</c:v>
                </c:pt>
                <c:pt idx="43">
                  <c:v>2.4616280997202087</c:v>
                </c:pt>
                <c:pt idx="44">
                  <c:v>2.4932698244429083</c:v>
                </c:pt>
                <c:pt idx="45">
                  <c:v>2.5254699638605684</c:v>
                </c:pt>
                <c:pt idx="46">
                  <c:v>2.558242922707529</c:v>
                </c:pt>
                <c:pt idx="47">
                  <c:v>2.5916108245035288</c:v>
                </c:pt>
                <c:pt idx="48">
                  <c:v>2.6255959677394491</c:v>
                </c:pt>
                <c:pt idx="49">
                  <c:v>2.6602163773663294</c:v>
                </c:pt>
                <c:pt idx="50">
                  <c:v>2.6954867849158495</c:v>
                </c:pt>
                <c:pt idx="51">
                  <c:v>2.7314137039512891</c:v>
                </c:pt>
                <c:pt idx="52">
                  <c:v>2.7679956960583296</c:v>
                </c:pt>
                <c:pt idx="53">
                  <c:v>2.80522611309897</c:v>
                </c:pt>
                <c:pt idx="54">
                  <c:v>2.84310091096097</c:v>
                </c:pt>
                <c:pt idx="55">
                  <c:v>2.8816272014830102</c:v>
                </c:pt>
                <c:pt idx="56">
                  <c:v>2.9208127807061302</c:v>
                </c:pt>
                <c:pt idx="57">
                  <c:v>2.9606553000689102</c:v>
                </c:pt>
                <c:pt idx="58">
                  <c:v>3.0011501281153508</c:v>
                </c:pt>
                <c:pt idx="59">
                  <c:v>3.0422964980105704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D-463F-8811-2A7D9643F889}"/>
            </c:ext>
          </c:extLst>
        </c:ser>
        <c:ser>
          <c:idx val="2"/>
          <c:order val="2"/>
          <c:tx>
            <c:strRef>
              <c:f>'03_CDA'!$C$41</c:f>
              <c:strCache>
                <c:ptCount val="1"/>
                <c:pt idx="0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'03_CDA'!$E$41:$BM$41</c:f>
              <c:numCache>
                <c:formatCode>General</c:formatCode>
                <c:ptCount val="61"/>
                <c:pt idx="0">
                  <c:v>3.0882839469999999</c:v>
                </c:pt>
                <c:pt idx="1">
                  <c:v>3.2060276409999999</c:v>
                </c:pt>
                <c:pt idx="2">
                  <c:v>3.2017047210000005</c:v>
                </c:pt>
                <c:pt idx="3">
                  <c:v>3.0924150859999995</c:v>
                </c:pt>
                <c:pt idx="4">
                  <c:v>3.124537831</c:v>
                </c:pt>
                <c:pt idx="5">
                  <c:v>3.196230989639917</c:v>
                </c:pt>
                <c:pt idx="6">
                  <c:v>3.2682456673667164</c:v>
                </c:pt>
                <c:pt idx="7">
                  <c:v>3.4079584132385903</c:v>
                </c:pt>
                <c:pt idx="8">
                  <c:v>3.4788895606890833</c:v>
                </c:pt>
                <c:pt idx="9">
                  <c:v>3.3691785710546838</c:v>
                </c:pt>
                <c:pt idx="10">
                  <c:v>3.4679387787176408</c:v>
                </c:pt>
                <c:pt idx="11">
                  <c:v>3.5774257947121639</c:v>
                </c:pt>
                <c:pt idx="12">
                  <c:v>3.6625974565175143</c:v>
                </c:pt>
                <c:pt idx="13">
                  <c:v>3.7391181619700427</c:v>
                </c:pt>
                <c:pt idx="14">
                  <c:v>3.8148537209251834</c:v>
                </c:pt>
                <c:pt idx="15">
                  <c:v>3.8910164376618672</c:v>
                </c:pt>
                <c:pt idx="16">
                  <c:v>3.9685179309681566</c:v>
                </c:pt>
                <c:pt idx="17">
                  <c:v>4.0472868142791008</c:v>
                </c:pt>
                <c:pt idx="18">
                  <c:v>4.1272553234701048</c:v>
                </c:pt>
                <c:pt idx="19">
                  <c:v>4.2083589686069889</c:v>
                </c:pt>
                <c:pt idx="20">
                  <c:v>4.29056032619419</c:v>
                </c:pt>
                <c:pt idx="21">
                  <c:v>4.3735733834205677</c:v>
                </c:pt>
                <c:pt idx="22">
                  <c:v>4.4572542395840307</c:v>
                </c:pt>
                <c:pt idx="23">
                  <c:v>4.5414189394763715</c:v>
                </c:pt>
                <c:pt idx="24">
                  <c:v>4.6258942618524657</c:v>
                </c:pt>
                <c:pt idx="25">
                  <c:v>4.7105428830610263</c:v>
                </c:pt>
                <c:pt idx="26">
                  <c:v>4.7952631033156718</c:v>
                </c:pt>
                <c:pt idx="27">
                  <c:v>4.8799595291584783</c:v>
                </c:pt>
                <c:pt idx="28">
                  <c:v>4.9645459180963005</c:v>
                </c:pt>
                <c:pt idx="29">
                  <c:v>5.048931893546909</c:v>
                </c:pt>
                <c:pt idx="30">
                  <c:v>5.1329997153870517</c:v>
                </c:pt>
                <c:pt idx="31">
                  <c:v>5.2166180348077127</c:v>
                </c:pt>
                <c:pt idx="32">
                  <c:v>5.2996403281268645</c:v>
                </c:pt>
                <c:pt idx="33">
                  <c:v>5.3818992323116763</c:v>
                </c:pt>
                <c:pt idx="34">
                  <c:v>5.4632226809056794</c:v>
                </c:pt>
                <c:pt idx="35">
                  <c:v>5.5434619322011676</c:v>
                </c:pt>
                <c:pt idx="36">
                  <c:v>5.6224726709581256</c:v>
                </c:pt>
                <c:pt idx="37">
                  <c:v>5.7000985724597566</c:v>
                </c:pt>
                <c:pt idx="38">
                  <c:v>5.7761738166309309</c:v>
                </c:pt>
                <c:pt idx="39">
                  <c:v>5.8505569429707203</c:v>
                </c:pt>
                <c:pt idx="40">
                  <c:v>5.9246338683777706</c:v>
                </c:pt>
                <c:pt idx="41">
                  <c:v>5.99986777299232</c:v>
                </c:pt>
                <c:pt idx="42">
                  <c:v>6.076322512044519</c:v>
                </c:pt>
                <c:pt idx="43">
                  <c:v>6.15407024930047</c:v>
                </c:pt>
                <c:pt idx="44">
                  <c:v>6.2331745611072185</c:v>
                </c:pt>
                <c:pt idx="45">
                  <c:v>6.3136749096513682</c:v>
                </c:pt>
                <c:pt idx="46">
                  <c:v>6.3956073067687678</c:v>
                </c:pt>
                <c:pt idx="47">
                  <c:v>6.4790270612587673</c:v>
                </c:pt>
                <c:pt idx="48">
                  <c:v>6.5639899193485665</c:v>
                </c:pt>
                <c:pt idx="49">
                  <c:v>6.6505409434157672</c:v>
                </c:pt>
                <c:pt idx="50">
                  <c:v>6.7387169622895664</c:v>
                </c:pt>
                <c:pt idx="51">
                  <c:v>6.8285342598781655</c:v>
                </c:pt>
                <c:pt idx="52">
                  <c:v>6.9199892401457648</c:v>
                </c:pt>
                <c:pt idx="53">
                  <c:v>7.0130652827473652</c:v>
                </c:pt>
                <c:pt idx="54">
                  <c:v>7.1077522774023638</c:v>
                </c:pt>
                <c:pt idx="55">
                  <c:v>7.204068003707464</c:v>
                </c:pt>
                <c:pt idx="56">
                  <c:v>7.3020319517652634</c:v>
                </c:pt>
                <c:pt idx="57">
                  <c:v>7.4016382501722129</c:v>
                </c:pt>
                <c:pt idx="58">
                  <c:v>7.5028753202883127</c:v>
                </c:pt>
                <c:pt idx="59">
                  <c:v>7.6057412450263611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ED-463F-8811-2A7D9643F889}"/>
            </c:ext>
          </c:extLst>
        </c:ser>
        <c:ser>
          <c:idx val="3"/>
          <c:order val="3"/>
          <c:tx>
            <c:strRef>
              <c:f>'03_CDA'!$C$42</c:f>
              <c:strCache>
                <c:ptCount val="1"/>
                <c:pt idx="0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'03_CDA'!$E$42:$BM$42</c:f>
              <c:numCache>
                <c:formatCode>General</c:formatCode>
                <c:ptCount val="61"/>
                <c:pt idx="0">
                  <c:v>71.081603486000006</c:v>
                </c:pt>
                <c:pt idx="1">
                  <c:v>66.744312055999998</c:v>
                </c:pt>
                <c:pt idx="2">
                  <c:v>65.596548978999991</c:v>
                </c:pt>
                <c:pt idx="3">
                  <c:v>59.427869613000006</c:v>
                </c:pt>
                <c:pt idx="4">
                  <c:v>58.103432142999992</c:v>
                </c:pt>
                <c:pt idx="5">
                  <c:v>59.436627259673799</c:v>
                </c:pt>
                <c:pt idx="6">
                  <c:v>59.980843657196694</c:v>
                </c:pt>
                <c:pt idx="7">
                  <c:v>62.105226269595349</c:v>
                </c:pt>
                <c:pt idx="8">
                  <c:v>62.935445712642291</c:v>
                </c:pt>
                <c:pt idx="9">
                  <c:v>60.492270788498274</c:v>
                </c:pt>
                <c:pt idx="10">
                  <c:v>61.785135625360475</c:v>
                </c:pt>
                <c:pt idx="11">
                  <c:v>63.233942646832048</c:v>
                </c:pt>
                <c:pt idx="12">
                  <c:v>64.221525102284346</c:v>
                </c:pt>
                <c:pt idx="13">
                  <c:v>65.032623851755801</c:v>
                </c:pt>
                <c:pt idx="14">
                  <c:v>65.808700023526214</c:v>
                </c:pt>
                <c:pt idx="15">
                  <c:v>66.572985334966049</c:v>
                </c:pt>
                <c:pt idx="16">
                  <c:v>67.342983858418194</c:v>
                </c:pt>
                <c:pt idx="17">
                  <c:v>68.11920816484205</c:v>
                </c:pt>
                <c:pt idx="18">
                  <c:v>68.902339266359746</c:v>
                </c:pt>
                <c:pt idx="19">
                  <c:v>69.693220899260751</c:v>
                </c:pt>
                <c:pt idx="20">
                  <c:v>70.49325087705239</c:v>
                </c:pt>
                <c:pt idx="21">
                  <c:v>71.299872808799506</c:v>
                </c:pt>
                <c:pt idx="22">
                  <c:v>72.113054904541443</c:v>
                </c:pt>
                <c:pt idx="23">
                  <c:v>72.932273805773193</c:v>
                </c:pt>
                <c:pt idx="24">
                  <c:v>73.757346763812663</c:v>
                </c:pt>
                <c:pt idx="25">
                  <c:v>74.588821503001313</c:v>
                </c:pt>
                <c:pt idx="26">
                  <c:v>75.427950711660515</c:v>
                </c:pt>
                <c:pt idx="27">
                  <c:v>76.276215628751629</c:v>
                </c:pt>
                <c:pt idx="28">
                  <c:v>77.135369134553443</c:v>
                </c:pt>
                <c:pt idx="29">
                  <c:v>78.007229280493391</c:v>
                </c:pt>
                <c:pt idx="30">
                  <c:v>78.89332794849139</c:v>
                </c:pt>
                <c:pt idx="31">
                  <c:v>79.79513585145294</c:v>
                </c:pt>
                <c:pt idx="32">
                  <c:v>80.714046612511183</c:v>
                </c:pt>
                <c:pt idx="33">
                  <c:v>81.651298443564713</c:v>
                </c:pt>
                <c:pt idx="34">
                  <c:v>82.608226159856812</c:v>
                </c:pt>
                <c:pt idx="35">
                  <c:v>83.586686593113456</c:v>
                </c:pt>
                <c:pt idx="36">
                  <c:v>84.588772471382796</c:v>
                </c:pt>
                <c:pt idx="37">
                  <c:v>85.616570063845288</c:v>
                </c:pt>
                <c:pt idx="38">
                  <c:v>86.672204416183249</c:v>
                </c:pt>
                <c:pt idx="39">
                  <c:v>87.758354144561721</c:v>
                </c:pt>
                <c:pt idx="40">
                  <c:v>88.869508025667486</c:v>
                </c:pt>
                <c:pt idx="41">
                  <c:v>89.998016594885726</c:v>
                </c:pt>
                <c:pt idx="42">
                  <c:v>91.144837680668729</c:v>
                </c:pt>
                <c:pt idx="43">
                  <c:v>92.311053739507997</c:v>
                </c:pt>
                <c:pt idx="44">
                  <c:v>93.497618416609242</c:v>
                </c:pt>
                <c:pt idx="45">
                  <c:v>94.705123644771504</c:v>
                </c:pt>
                <c:pt idx="46">
                  <c:v>95.934109601532512</c:v>
                </c:pt>
                <c:pt idx="47">
                  <c:v>97.185405918882509</c:v>
                </c:pt>
                <c:pt idx="48">
                  <c:v>98.459848790229515</c:v>
                </c:pt>
                <c:pt idx="49">
                  <c:v>99.758114151237535</c:v>
                </c:pt>
                <c:pt idx="50">
                  <c:v>101.08075443434454</c:v>
                </c:pt>
                <c:pt idx="51">
                  <c:v>102.42801389817353</c:v>
                </c:pt>
                <c:pt idx="52">
                  <c:v>103.79983860218755</c:v>
                </c:pt>
                <c:pt idx="53">
                  <c:v>105.19597924121156</c:v>
                </c:pt>
                <c:pt idx="54">
                  <c:v>106.61628416103656</c:v>
                </c:pt>
                <c:pt idx="55">
                  <c:v>108.06102005561308</c:v>
                </c:pt>
                <c:pt idx="56">
                  <c:v>109.53047927648008</c:v>
                </c:pt>
                <c:pt idx="57">
                  <c:v>111.02457375258435</c:v>
                </c:pt>
                <c:pt idx="58">
                  <c:v>112.54312980432586</c:v>
                </c:pt>
                <c:pt idx="59">
                  <c:v>114.08611867539661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ED-463F-8811-2A7D9643F889}"/>
            </c:ext>
          </c:extLst>
        </c:ser>
        <c:ser>
          <c:idx val="4"/>
          <c:order val="4"/>
          <c:tx>
            <c:strRef>
              <c:f>'03_CDA'!$C$43</c:f>
              <c:strCache>
                <c:ptCount val="1"/>
                <c:pt idx="0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'03_CDA'!$E$43:$BM$43</c:f>
              <c:numCache>
                <c:formatCode>General</c:formatCode>
                <c:ptCount val="61"/>
                <c:pt idx="0">
                  <c:v>200.11829246700003</c:v>
                </c:pt>
                <c:pt idx="1">
                  <c:v>204.42294562800001</c:v>
                </c:pt>
                <c:pt idx="2">
                  <c:v>215.63028765299998</c:v>
                </c:pt>
                <c:pt idx="3">
                  <c:v>216.08792283799991</c:v>
                </c:pt>
                <c:pt idx="4">
                  <c:v>227.07515928099997</c:v>
                </c:pt>
                <c:pt idx="5">
                  <c:v>232.28544518504577</c:v>
                </c:pt>
                <c:pt idx="6">
                  <c:v>241.74381302757891</c:v>
                </c:pt>
                <c:pt idx="7">
                  <c:v>253.45002298823653</c:v>
                </c:pt>
                <c:pt idx="8">
                  <c:v>259.61604454473803</c:v>
                </c:pt>
                <c:pt idx="9">
                  <c:v>251.83699972599109</c:v>
                </c:pt>
                <c:pt idx="10">
                  <c:v>259.21057605019837</c:v>
                </c:pt>
                <c:pt idx="11">
                  <c:v>266.98230222906386</c:v>
                </c:pt>
                <c:pt idx="12">
                  <c:v>272.54302188015737</c:v>
                </c:pt>
                <c:pt idx="13">
                  <c:v>277.08134319850325</c:v>
                </c:pt>
                <c:pt idx="14">
                  <c:v>281.20154175410772</c:v>
                </c:pt>
                <c:pt idx="15">
                  <c:v>285.01165421397468</c:v>
                </c:pt>
                <c:pt idx="16">
                  <c:v>288.59708888665727</c:v>
                </c:pt>
                <c:pt idx="17">
                  <c:v>291.97144297883483</c:v>
                </c:pt>
                <c:pt idx="18">
                  <c:v>295.14967117146267</c:v>
                </c:pt>
                <c:pt idx="19">
                  <c:v>298.14810987065943</c:v>
                </c:pt>
                <c:pt idx="20">
                  <c:v>300.98619133983783</c:v>
                </c:pt>
                <c:pt idx="21">
                  <c:v>303.66726101855249</c:v>
                </c:pt>
                <c:pt idx="22">
                  <c:v>306.20637980896146</c:v>
                </c:pt>
                <c:pt idx="23">
                  <c:v>308.61749225221513</c:v>
                </c:pt>
                <c:pt idx="24">
                  <c:v>310.91703347838114</c:v>
                </c:pt>
                <c:pt idx="25">
                  <c:v>313.12559769488041</c:v>
                </c:pt>
                <c:pt idx="26">
                  <c:v>315.26781568893699</c:v>
                </c:pt>
                <c:pt idx="27">
                  <c:v>317.37034647773294</c:v>
                </c:pt>
                <c:pt idx="28">
                  <c:v>319.46207019826227</c:v>
                </c:pt>
                <c:pt idx="29">
                  <c:v>321.57324899762079</c:v>
                </c:pt>
                <c:pt idx="30">
                  <c:v>323.73412075982213</c:v>
                </c:pt>
                <c:pt idx="31">
                  <c:v>325.97589014612339</c:v>
                </c:pt>
                <c:pt idx="32">
                  <c:v>328.33071565544884</c:v>
                </c:pt>
                <c:pt idx="33">
                  <c:v>330.83144524742289</c:v>
                </c:pt>
                <c:pt idx="34">
                  <c:v>333.51269049302465</c:v>
                </c:pt>
                <c:pt idx="35">
                  <c:v>336.41257377470782</c:v>
                </c:pt>
                <c:pt idx="36">
                  <c:v>339.57159278450251</c:v>
                </c:pt>
                <c:pt idx="37">
                  <c:v>343.03169030983793</c:v>
                </c:pt>
                <c:pt idx="38">
                  <c:v>346.83649122685028</c:v>
                </c:pt>
                <c:pt idx="39">
                  <c:v>351.03341657824467</c:v>
                </c:pt>
                <c:pt idx="40">
                  <c:v>355.47803210266767</c:v>
                </c:pt>
                <c:pt idx="41">
                  <c:v>359.99206637954063</c:v>
                </c:pt>
                <c:pt idx="42">
                  <c:v>364.57935072267264</c:v>
                </c:pt>
                <c:pt idx="43">
                  <c:v>369.24421495802966</c:v>
                </c:pt>
                <c:pt idx="44">
                  <c:v>373.99047366643458</c:v>
                </c:pt>
                <c:pt idx="45">
                  <c:v>378.82049457908363</c:v>
                </c:pt>
                <c:pt idx="46">
                  <c:v>383.7364384061276</c:v>
                </c:pt>
                <c:pt idx="47">
                  <c:v>388.74162367552759</c:v>
                </c:pt>
                <c:pt idx="48">
                  <c:v>393.83939516091561</c:v>
                </c:pt>
                <c:pt idx="49">
                  <c:v>399.03245660494764</c:v>
                </c:pt>
                <c:pt idx="50">
                  <c:v>404.32301773737561</c:v>
                </c:pt>
                <c:pt idx="51">
                  <c:v>409.71205559269157</c:v>
                </c:pt>
                <c:pt idx="52">
                  <c:v>415.19935440874758</c:v>
                </c:pt>
                <c:pt idx="53">
                  <c:v>420.78391696484357</c:v>
                </c:pt>
                <c:pt idx="54">
                  <c:v>426.46513664414357</c:v>
                </c:pt>
                <c:pt idx="55">
                  <c:v>432.24408022244961</c:v>
                </c:pt>
                <c:pt idx="56">
                  <c:v>438.12191710591759</c:v>
                </c:pt>
                <c:pt idx="57">
                  <c:v>444.0982950103346</c:v>
                </c:pt>
                <c:pt idx="58">
                  <c:v>450.17251921730059</c:v>
                </c:pt>
                <c:pt idx="59">
                  <c:v>456.34447470158352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ED-463F-8811-2A7D9643F889}"/>
            </c:ext>
          </c:extLst>
        </c:ser>
        <c:ser>
          <c:idx val="5"/>
          <c:order val="5"/>
          <c:tx>
            <c:strRef>
              <c:f>'03_CDA'!$C$44</c:f>
              <c:strCache>
                <c:ptCount val="1"/>
                <c:pt idx="0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'03_CDA'!$D$44:$BL$44</c:f>
              <c:numCache>
                <c:formatCode>General</c:formatCode>
                <c:ptCount val="61"/>
                <c:pt idx="0">
                  <c:v>320.708476561</c:v>
                </c:pt>
                <c:pt idx="1">
                  <c:v>313.35025703999997</c:v>
                </c:pt>
                <c:pt idx="2">
                  <c:v>309.48868616400006</c:v>
                </c:pt>
                <c:pt idx="3">
                  <c:v>310.140740209</c:v>
                </c:pt>
                <c:pt idx="4">
                  <c:v>295.27316239899994</c:v>
                </c:pt>
                <c:pt idx="5">
                  <c:v>295.84347250599996</c:v>
                </c:pt>
                <c:pt idx="6">
                  <c:v>302.63166140117755</c:v>
                </c:pt>
                <c:pt idx="7">
                  <c:v>290.01834393174158</c:v>
                </c:pt>
                <c:pt idx="8">
                  <c:v>293.2102748193654</c:v>
                </c:pt>
                <c:pt idx="9">
                  <c:v>290.51438369412369</c:v>
                </c:pt>
                <c:pt idx="10">
                  <c:v>273.38893204225383</c:v>
                </c:pt>
                <c:pt idx="11">
                  <c:v>273.75588558736382</c:v>
                </c:pt>
                <c:pt idx="12">
                  <c:v>275.05400955734251</c:v>
                </c:pt>
                <c:pt idx="13">
                  <c:v>274.6150114876616</c:v>
                </c:pt>
                <c:pt idx="14">
                  <c:v>273.73731250697421</c:v>
                </c:pt>
                <c:pt idx="15">
                  <c:v>273.03680002201128</c:v>
                </c:pt>
                <c:pt idx="16">
                  <c:v>272.60736443345087</c:v>
                </c:pt>
                <c:pt idx="17">
                  <c:v>272.51349557496337</c:v>
                </c:pt>
                <c:pt idx="18">
                  <c:v>272.74774834754459</c:v>
                </c:pt>
                <c:pt idx="19">
                  <c:v>273.30288335988195</c:v>
                </c:pt>
                <c:pt idx="20">
                  <c:v>274.17176682943898</c:v>
                </c:pt>
                <c:pt idx="21">
                  <c:v>275.34883255958943</c:v>
                </c:pt>
                <c:pt idx="22">
                  <c:v>276.81247426994537</c:v>
                </c:pt>
                <c:pt idx="23">
                  <c:v>278.55043989249532</c:v>
                </c:pt>
                <c:pt idx="24">
                  <c:v>280.54785518359006</c:v>
                </c:pt>
                <c:pt idx="25">
                  <c:v>282.79037642276927</c:v>
                </c:pt>
                <c:pt idx="26">
                  <c:v>285.26558407093722</c:v>
                </c:pt>
                <c:pt idx="27">
                  <c:v>287.96279524298188</c:v>
                </c:pt>
                <c:pt idx="28">
                  <c:v>290.87118906213897</c:v>
                </c:pt>
                <c:pt idx="29">
                  <c:v>293.97994171812877</c:v>
                </c:pt>
                <c:pt idx="30">
                  <c:v>297.27741366660678</c:v>
                </c:pt>
                <c:pt idx="31">
                  <c:v>300.74978537440785</c:v>
                </c:pt>
                <c:pt idx="32">
                  <c:v>304.38188249327385</c:v>
                </c:pt>
                <c:pt idx="33">
                  <c:v>308.15707686390419</c:v>
                </c:pt>
                <c:pt idx="34">
                  <c:v>312.05694554163074</c:v>
                </c:pt>
                <c:pt idx="35">
                  <c:v>316.06218986710428</c:v>
                </c:pt>
                <c:pt idx="36">
                  <c:v>320.1542247499778</c:v>
                </c:pt>
                <c:pt idx="37">
                  <c:v>324.31405049621094</c:v>
                </c:pt>
                <c:pt idx="38">
                  <c:v>328.52128339027905</c:v>
                </c:pt>
                <c:pt idx="39">
                  <c:v>332.75428277555079</c:v>
                </c:pt>
                <c:pt idx="40">
                  <c:v>336.99207991511378</c:v>
                </c:pt>
                <c:pt idx="41">
                  <c:v>341.25891081855991</c:v>
                </c:pt>
                <c:pt idx="42">
                  <c:v>345.59238372435794</c:v>
                </c:pt>
                <c:pt idx="43">
                  <c:v>349.9961766937646</c:v>
                </c:pt>
                <c:pt idx="44">
                  <c:v>354.47444635970737</c:v>
                </c:pt>
                <c:pt idx="45">
                  <c:v>359.03085471977607</c:v>
                </c:pt>
                <c:pt idx="46">
                  <c:v>363.66767479591914</c:v>
                </c:pt>
                <c:pt idx="47">
                  <c:v>368.38698086988137</c:v>
                </c:pt>
                <c:pt idx="48">
                  <c:v>373.19195872850531</c:v>
                </c:pt>
                <c:pt idx="49">
                  <c:v>378.08581935447779</c:v>
                </c:pt>
                <c:pt idx="50">
                  <c:v>383.07115834074853</c:v>
                </c:pt>
                <c:pt idx="51">
                  <c:v>388.15009702787933</c:v>
                </c:pt>
                <c:pt idx="52">
                  <c:v>393.32357336898269</c:v>
                </c:pt>
                <c:pt idx="53">
                  <c:v>398.59138023239643</c:v>
                </c:pt>
                <c:pt idx="54">
                  <c:v>403.95256028624857</c:v>
                </c:pt>
                <c:pt idx="55">
                  <c:v>409.40653117837655</c:v>
                </c:pt>
                <c:pt idx="56">
                  <c:v>414.95431701355028</c:v>
                </c:pt>
                <c:pt idx="57">
                  <c:v>420.59704042167954</c:v>
                </c:pt>
                <c:pt idx="58">
                  <c:v>426.33436320991984</c:v>
                </c:pt>
                <c:pt idx="59">
                  <c:v>432.16561844860718</c:v>
                </c:pt>
                <c:pt idx="60">
                  <c:v>438.09069571351881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ED-463F-8811-2A7D9643F889}"/>
            </c:ext>
          </c:extLst>
        </c:ser>
        <c:ser>
          <c:idx val="6"/>
          <c:order val="6"/>
          <c:tx>
            <c:strRef>
              <c:f>'03_CDA'!$C$46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'03_CDA'!$E$46:$BM$46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ED-463F-8811-2A7D9643F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83264"/>
        <c:axId val="574971568"/>
      </c:scatterChart>
      <c:valAx>
        <c:axId val="85968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71568"/>
        <c:crosses val="autoZero"/>
        <c:crossBetween val="midCat"/>
      </c:valAx>
      <c:valAx>
        <c:axId val="5749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944444444444445"/>
          <c:y val="0.66666447944007012"/>
          <c:w val="0.69841732283464564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nz</a:t>
            </a:r>
            <a:r>
              <a:rPr lang="en-AU" sz="1400" b="0" i="0" u="none" strike="noStrike" baseline="0">
                <a:effectLst/>
              </a:rPr>
              <a:t>ship_passenger(gpkm)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layout>
        <c:manualLayout>
          <c:xMode val="edge"/>
          <c:yMode val="edge"/>
          <c:x val="0.2794234470691163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'03_CDA'!$C$54</c:f>
              <c:strCache>
                <c:ptCount val="1"/>
                <c:pt idx="0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'03_CDA'!$E$54:$BM$54</c:f>
              <c:numCache>
                <c:formatCode>General</c:formatCode>
                <c:ptCount val="61"/>
                <c:pt idx="0">
                  <c:v>147.10671300000001</c:v>
                </c:pt>
                <c:pt idx="1">
                  <c:v>156.32258200000001</c:v>
                </c:pt>
                <c:pt idx="2">
                  <c:v>155.87618599999999</c:v>
                </c:pt>
                <c:pt idx="3">
                  <c:v>167.10833499999998</c:v>
                </c:pt>
                <c:pt idx="4">
                  <c:v>176.25467999999998</c:v>
                </c:pt>
                <c:pt idx="5">
                  <c:v>180.29887962814902</c:v>
                </c:pt>
                <c:pt idx="6">
                  <c:v>187.39636534876473</c:v>
                </c:pt>
                <c:pt idx="7">
                  <c:v>204.83889573480343</c:v>
                </c:pt>
                <c:pt idx="8">
                  <c:v>209.71310240996539</c:v>
                </c:pt>
                <c:pt idx="9">
                  <c:v>203.64918390727482</c:v>
                </c:pt>
                <c:pt idx="10">
                  <c:v>210.13908610527938</c:v>
                </c:pt>
                <c:pt idx="11">
                  <c:v>217.26136958143945</c:v>
                </c:pt>
                <c:pt idx="12">
                  <c:v>222.88165537455035</c:v>
                </c:pt>
                <c:pt idx="13">
                  <c:v>227.9407108105672</c:v>
                </c:pt>
                <c:pt idx="14">
                  <c:v>230.82543060004235</c:v>
                </c:pt>
                <c:pt idx="15">
                  <c:v>233.58085096325269</c:v>
                </c:pt>
                <c:pt idx="16">
                  <c:v>236.25575833047654</c:v>
                </c:pt>
                <c:pt idx="17">
                  <c:v>238.83922769770035</c:v>
                </c:pt>
                <c:pt idx="18">
                  <c:v>241.32077370029214</c:v>
                </c:pt>
                <c:pt idx="19">
                  <c:v>243.69033404113316</c:v>
                </c:pt>
                <c:pt idx="20">
                  <c:v>245.93963628960523</c:v>
                </c:pt>
                <c:pt idx="21">
                  <c:v>248.04649347907863</c:v>
                </c:pt>
                <c:pt idx="22">
                  <c:v>249.99750238417784</c:v>
                </c:pt>
                <c:pt idx="23">
                  <c:v>251.77753989179013</c:v>
                </c:pt>
                <c:pt idx="24">
                  <c:v>253.37270370378843</c:v>
                </c:pt>
                <c:pt idx="25">
                  <c:v>254.77166834400265</c:v>
                </c:pt>
                <c:pt idx="26">
                  <c:v>255.96557205192755</c:v>
                </c:pt>
                <c:pt idx="27">
                  <c:v>256.94636400104577</c:v>
                </c:pt>
                <c:pt idx="28">
                  <c:v>257.70694089480213</c:v>
                </c:pt>
                <c:pt idx="29">
                  <c:v>258.40471814562562</c:v>
                </c:pt>
                <c:pt idx="30">
                  <c:v>258.97447242702589</c:v>
                </c:pt>
                <c:pt idx="31">
                  <c:v>259.24326622007914</c:v>
                </c:pt>
                <c:pt idx="32">
                  <c:v>259.40756440542049</c:v>
                </c:pt>
                <c:pt idx="33">
                  <c:v>259.32475439456908</c:v>
                </c:pt>
                <c:pt idx="34">
                  <c:v>259.34592121955188</c:v>
                </c:pt>
                <c:pt idx="35">
                  <c:v>259.11696737433573</c:v>
                </c:pt>
                <c:pt idx="36">
                  <c:v>258.63192403750458</c:v>
                </c:pt>
                <c:pt idx="37">
                  <c:v>257.88488852180268</c:v>
                </c:pt>
                <c:pt idx="38">
                  <c:v>256.87019101926774</c:v>
                </c:pt>
                <c:pt idx="39">
                  <c:v>255.58392027645544</c:v>
                </c:pt>
                <c:pt idx="40">
                  <c:v>254.12769036987737</c:v>
                </c:pt>
                <c:pt idx="41">
                  <c:v>252.60283305786115</c:v>
                </c:pt>
                <c:pt idx="42">
                  <c:v>251.00923717905417</c:v>
                </c:pt>
                <c:pt idx="43">
                  <c:v>249.34692591900915</c:v>
                </c:pt>
                <c:pt idx="44">
                  <c:v>247.61535270981096</c:v>
                </c:pt>
                <c:pt idx="45">
                  <c:v>245.81283072742283</c:v>
                </c:pt>
                <c:pt idx="46">
                  <c:v>243.93741653039251</c:v>
                </c:pt>
                <c:pt idx="47">
                  <c:v>241.9877733217804</c:v>
                </c:pt>
                <c:pt idx="48">
                  <c:v>239.96240507759549</c:v>
                </c:pt>
                <c:pt idx="49">
                  <c:v>237.85925705764444</c:v>
                </c:pt>
                <c:pt idx="50">
                  <c:v>235.67584380894007</c:v>
                </c:pt>
                <c:pt idx="51">
                  <c:v>233.40886095060165</c:v>
                </c:pt>
                <c:pt idx="52">
                  <c:v>231.05428873492511</c:v>
                </c:pt>
                <c:pt idx="53">
                  <c:v>228.60769424783103</c:v>
                </c:pt>
                <c:pt idx="54">
                  <c:v>226.0649042836952</c:v>
                </c:pt>
                <c:pt idx="55">
                  <c:v>223.42264262618309</c:v>
                </c:pt>
                <c:pt idx="56">
                  <c:v>220.67762842708075</c:v>
                </c:pt>
                <c:pt idx="57">
                  <c:v>217.82577271962012</c:v>
                </c:pt>
                <c:pt idx="58">
                  <c:v>214.86284169722649</c:v>
                </c:pt>
                <c:pt idx="59">
                  <c:v>211.78490726425898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89-4CCE-A73B-5B6DAB392890}"/>
            </c:ext>
          </c:extLst>
        </c:ser>
        <c:ser>
          <c:idx val="1"/>
          <c:order val="1"/>
          <c:tx>
            <c:strRef>
              <c:f>'03_CDA'!$C$40</c:f>
              <c:strCache>
                <c:ptCount val="1"/>
                <c:pt idx="0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'03_CDA'!$E$40:$BM$40</c:f>
              <c:numCache>
                <c:formatCode>General</c:formatCode>
                <c:ptCount val="61"/>
                <c:pt idx="0">
                  <c:v>1.4043899999999998</c:v>
                </c:pt>
                <c:pt idx="1">
                  <c:v>1.3738009999999998</c:v>
                </c:pt>
                <c:pt idx="2">
                  <c:v>1.3654139999999997</c:v>
                </c:pt>
                <c:pt idx="3">
                  <c:v>1.3272170000000001</c:v>
                </c:pt>
                <c:pt idx="4">
                  <c:v>1.3493709999999999</c:v>
                </c:pt>
                <c:pt idx="5">
                  <c:v>1.3803325931698103</c:v>
                </c:pt>
                <c:pt idx="6">
                  <c:v>1.2869094150155296</c:v>
                </c:pt>
                <c:pt idx="7">
                  <c:v>1.2891757219106832</c:v>
                </c:pt>
                <c:pt idx="8">
                  <c:v>1.2697666210631109</c:v>
                </c:pt>
                <c:pt idx="9">
                  <c:v>1.1918195798704712</c:v>
                </c:pt>
                <c:pt idx="10">
                  <c:v>1.1943341576257278</c:v>
                </c:pt>
                <c:pt idx="11">
                  <c:v>1.204906975823036</c:v>
                </c:pt>
                <c:pt idx="12">
                  <c:v>1.2117860481294698</c:v>
                </c:pt>
                <c:pt idx="13">
                  <c:v>1.2204527741142721</c:v>
                </c:pt>
                <c:pt idx="14">
                  <c:v>1.2334324818745324</c:v>
                </c:pt>
                <c:pt idx="15">
                  <c:v>1.2509621039752326</c:v>
                </c:pt>
                <c:pt idx="16">
                  <c:v>1.2731524641954199</c:v>
                </c:pt>
                <c:pt idx="17">
                  <c:v>1.299783409624204</c:v>
                </c:pt>
                <c:pt idx="18">
                  <c:v>1.3306249101813101</c:v>
                </c:pt>
                <c:pt idx="19">
                  <c:v>1.3654361310964929</c:v>
                </c:pt>
                <c:pt idx="20">
                  <c:v>1.4039724950028447</c:v>
                </c:pt>
                <c:pt idx="21">
                  <c:v>1.4458942963340926</c:v>
                </c:pt>
                <c:pt idx="22">
                  <c:v>1.4908919994403311</c:v>
                </c:pt>
                <c:pt idx="23">
                  <c:v>1.5386259375567839</c:v>
                </c:pt>
                <c:pt idx="24">
                  <c:v>1.588742040931806</c:v>
                </c:pt>
                <c:pt idx="25">
                  <c:v>1.64088009071762</c:v>
                </c:pt>
                <c:pt idx="26">
                  <c:v>1.6946739319428237</c:v>
                </c:pt>
                <c:pt idx="27">
                  <c:v>1.7497414298497294</c:v>
                </c:pt>
                <c:pt idx="28">
                  <c:v>1.8056852649468902</c:v>
                </c:pt>
                <c:pt idx="29">
                  <c:v>1.862087833563961</c:v>
                </c:pt>
                <c:pt idx="30">
                  <c:v>1.9185019686363527</c:v>
                </c:pt>
                <c:pt idx="31">
                  <c:v>1.9744549367257309</c:v>
                </c:pt>
                <c:pt idx="32">
                  <c:v>2.0294469701209197</c:v>
                </c:pt>
                <c:pt idx="33">
                  <c:v>2.0829481894450632</c:v>
                </c:pt>
                <c:pt idx="34">
                  <c:v>2.1344039621922</c:v>
                </c:pt>
                <c:pt idx="35">
                  <c:v>2.1832453570736527</c:v>
                </c:pt>
                <c:pt idx="36">
                  <c:v>2.2288814321663803</c:v>
                </c:pt>
                <c:pt idx="37">
                  <c:v>2.2706920088864941</c:v>
                </c:pt>
                <c:pt idx="38">
                  <c:v>2.308027747418643</c:v>
                </c:pt>
                <c:pt idx="39">
                  <c:v>2.3402227771883082</c:v>
                </c:pt>
                <c:pt idx="40">
                  <c:v>2.3698535473511284</c:v>
                </c:pt>
                <c:pt idx="41">
                  <c:v>2.3999471091969484</c:v>
                </c:pt>
                <c:pt idx="42">
                  <c:v>2.4305290048178283</c:v>
                </c:pt>
                <c:pt idx="43">
                  <c:v>2.4616280997202087</c:v>
                </c:pt>
                <c:pt idx="44">
                  <c:v>2.4932698244429083</c:v>
                </c:pt>
                <c:pt idx="45">
                  <c:v>2.5254699638605684</c:v>
                </c:pt>
                <c:pt idx="46">
                  <c:v>2.558242922707529</c:v>
                </c:pt>
                <c:pt idx="47">
                  <c:v>2.5916108245035288</c:v>
                </c:pt>
                <c:pt idx="48">
                  <c:v>2.6255959677394491</c:v>
                </c:pt>
                <c:pt idx="49">
                  <c:v>2.6602163773663294</c:v>
                </c:pt>
                <c:pt idx="50">
                  <c:v>2.6954867849158495</c:v>
                </c:pt>
                <c:pt idx="51">
                  <c:v>2.7314137039512891</c:v>
                </c:pt>
                <c:pt idx="52">
                  <c:v>2.7679956960583296</c:v>
                </c:pt>
                <c:pt idx="53">
                  <c:v>2.80522611309897</c:v>
                </c:pt>
                <c:pt idx="54">
                  <c:v>2.84310091096097</c:v>
                </c:pt>
                <c:pt idx="55">
                  <c:v>2.8816272014830102</c:v>
                </c:pt>
                <c:pt idx="56">
                  <c:v>2.9208127807061302</c:v>
                </c:pt>
                <c:pt idx="57">
                  <c:v>2.9606553000689102</c:v>
                </c:pt>
                <c:pt idx="58">
                  <c:v>3.0011501281153508</c:v>
                </c:pt>
                <c:pt idx="59">
                  <c:v>3.0422964980105704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89-4CCE-A73B-5B6DAB392890}"/>
            </c:ext>
          </c:extLst>
        </c:ser>
        <c:ser>
          <c:idx val="2"/>
          <c:order val="2"/>
          <c:tx>
            <c:strRef>
              <c:f>'03_CDA'!$C$41</c:f>
              <c:strCache>
                <c:ptCount val="1"/>
                <c:pt idx="0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'03_CDA'!$E$41:$BM$41</c:f>
              <c:numCache>
                <c:formatCode>General</c:formatCode>
                <c:ptCount val="61"/>
                <c:pt idx="0">
                  <c:v>3.0882839469999999</c:v>
                </c:pt>
                <c:pt idx="1">
                  <c:v>3.2060276409999999</c:v>
                </c:pt>
                <c:pt idx="2">
                  <c:v>3.2017047210000005</c:v>
                </c:pt>
                <c:pt idx="3">
                  <c:v>3.0924150859999995</c:v>
                </c:pt>
                <c:pt idx="4">
                  <c:v>3.124537831</c:v>
                </c:pt>
                <c:pt idx="5">
                  <c:v>3.196230989639917</c:v>
                </c:pt>
                <c:pt idx="6">
                  <c:v>3.2682456673667164</c:v>
                </c:pt>
                <c:pt idx="7">
                  <c:v>3.4079584132385903</c:v>
                </c:pt>
                <c:pt idx="8">
                  <c:v>3.4788895606890833</c:v>
                </c:pt>
                <c:pt idx="9">
                  <c:v>3.3691785710546838</c:v>
                </c:pt>
                <c:pt idx="10">
                  <c:v>3.4679387787176408</c:v>
                </c:pt>
                <c:pt idx="11">
                  <c:v>3.5774257947121639</c:v>
                </c:pt>
                <c:pt idx="12">
                  <c:v>3.6625974565175143</c:v>
                </c:pt>
                <c:pt idx="13">
                  <c:v>3.7391181619700427</c:v>
                </c:pt>
                <c:pt idx="14">
                  <c:v>3.8148537209251834</c:v>
                </c:pt>
                <c:pt idx="15">
                  <c:v>3.8910164376618672</c:v>
                </c:pt>
                <c:pt idx="16">
                  <c:v>3.9685179309681566</c:v>
                </c:pt>
                <c:pt idx="17">
                  <c:v>4.0472868142791008</c:v>
                </c:pt>
                <c:pt idx="18">
                  <c:v>4.1272553234701048</c:v>
                </c:pt>
                <c:pt idx="19">
                  <c:v>4.2083589686069889</c:v>
                </c:pt>
                <c:pt idx="20">
                  <c:v>4.29056032619419</c:v>
                </c:pt>
                <c:pt idx="21">
                  <c:v>4.3735733834205677</c:v>
                </c:pt>
                <c:pt idx="22">
                  <c:v>4.4572542395840307</c:v>
                </c:pt>
                <c:pt idx="23">
                  <c:v>4.5414189394763715</c:v>
                </c:pt>
                <c:pt idx="24">
                  <c:v>4.6258942618524657</c:v>
                </c:pt>
                <c:pt idx="25">
                  <c:v>4.7105428830610263</c:v>
                </c:pt>
                <c:pt idx="26">
                  <c:v>4.7952631033156718</c:v>
                </c:pt>
                <c:pt idx="27">
                  <c:v>4.8799595291584783</c:v>
                </c:pt>
                <c:pt idx="28">
                  <c:v>4.9645459180963005</c:v>
                </c:pt>
                <c:pt idx="29">
                  <c:v>5.048931893546909</c:v>
                </c:pt>
                <c:pt idx="30">
                  <c:v>5.1329997153870517</c:v>
                </c:pt>
                <c:pt idx="31">
                  <c:v>5.2166180348077127</c:v>
                </c:pt>
                <c:pt idx="32">
                  <c:v>5.2996403281268645</c:v>
                </c:pt>
                <c:pt idx="33">
                  <c:v>5.3818992323116763</c:v>
                </c:pt>
                <c:pt idx="34">
                  <c:v>5.4632226809056794</c:v>
                </c:pt>
                <c:pt idx="35">
                  <c:v>5.5434619322011676</c:v>
                </c:pt>
                <c:pt idx="36">
                  <c:v>5.6224726709581256</c:v>
                </c:pt>
                <c:pt idx="37">
                  <c:v>5.7000985724597566</c:v>
                </c:pt>
                <c:pt idx="38">
                  <c:v>5.7761738166309309</c:v>
                </c:pt>
                <c:pt idx="39">
                  <c:v>5.8505569429707203</c:v>
                </c:pt>
                <c:pt idx="40">
                  <c:v>5.9246338683777706</c:v>
                </c:pt>
                <c:pt idx="41">
                  <c:v>5.99986777299232</c:v>
                </c:pt>
                <c:pt idx="42">
                  <c:v>6.076322512044519</c:v>
                </c:pt>
                <c:pt idx="43">
                  <c:v>6.15407024930047</c:v>
                </c:pt>
                <c:pt idx="44">
                  <c:v>6.2331745611072185</c:v>
                </c:pt>
                <c:pt idx="45">
                  <c:v>6.3136749096513682</c:v>
                </c:pt>
                <c:pt idx="46">
                  <c:v>6.3956073067687678</c:v>
                </c:pt>
                <c:pt idx="47">
                  <c:v>6.4790270612587673</c:v>
                </c:pt>
                <c:pt idx="48">
                  <c:v>6.5639899193485665</c:v>
                </c:pt>
                <c:pt idx="49">
                  <c:v>6.6505409434157672</c:v>
                </c:pt>
                <c:pt idx="50">
                  <c:v>6.7387169622895664</c:v>
                </c:pt>
                <c:pt idx="51">
                  <c:v>6.8285342598781655</c:v>
                </c:pt>
                <c:pt idx="52">
                  <c:v>6.9199892401457648</c:v>
                </c:pt>
                <c:pt idx="53">
                  <c:v>7.0130652827473652</c:v>
                </c:pt>
                <c:pt idx="54">
                  <c:v>7.1077522774023638</c:v>
                </c:pt>
                <c:pt idx="55">
                  <c:v>7.204068003707464</c:v>
                </c:pt>
                <c:pt idx="56">
                  <c:v>7.3020319517652634</c:v>
                </c:pt>
                <c:pt idx="57">
                  <c:v>7.4016382501722129</c:v>
                </c:pt>
                <c:pt idx="58">
                  <c:v>7.5028753202883127</c:v>
                </c:pt>
                <c:pt idx="59">
                  <c:v>7.6057412450263611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89-4CCE-A73B-5B6DAB392890}"/>
            </c:ext>
          </c:extLst>
        </c:ser>
        <c:ser>
          <c:idx val="3"/>
          <c:order val="3"/>
          <c:tx>
            <c:strRef>
              <c:f>'03_CDA'!$C$57</c:f>
              <c:strCache>
                <c:ptCount val="1"/>
                <c:pt idx="0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'03_CDA'!$E$57:$BM$57</c:f>
              <c:numCache>
                <c:formatCode>General</c:formatCode>
                <c:ptCount val="61"/>
                <c:pt idx="0">
                  <c:v>71.081603486000006</c:v>
                </c:pt>
                <c:pt idx="1">
                  <c:v>66.744312055999998</c:v>
                </c:pt>
                <c:pt idx="2">
                  <c:v>65.596548978999991</c:v>
                </c:pt>
                <c:pt idx="3">
                  <c:v>59.427869613000006</c:v>
                </c:pt>
                <c:pt idx="4">
                  <c:v>58.103432142999992</c:v>
                </c:pt>
                <c:pt idx="5">
                  <c:v>59.436627259673799</c:v>
                </c:pt>
                <c:pt idx="6">
                  <c:v>59.980843657196694</c:v>
                </c:pt>
                <c:pt idx="7">
                  <c:v>62.105226269595349</c:v>
                </c:pt>
                <c:pt idx="8">
                  <c:v>62.935445712642291</c:v>
                </c:pt>
                <c:pt idx="9">
                  <c:v>60.492270788498274</c:v>
                </c:pt>
                <c:pt idx="10">
                  <c:v>61.785135625360475</c:v>
                </c:pt>
                <c:pt idx="11">
                  <c:v>63.233942646832048</c:v>
                </c:pt>
                <c:pt idx="12">
                  <c:v>64.221525102284346</c:v>
                </c:pt>
                <c:pt idx="13">
                  <c:v>65.032623851755801</c:v>
                </c:pt>
                <c:pt idx="14">
                  <c:v>67.782961024232009</c:v>
                </c:pt>
                <c:pt idx="15">
                  <c:v>70.567364455064009</c:v>
                </c:pt>
                <c:pt idx="16">
                  <c:v>73.403852405675835</c:v>
                </c:pt>
                <c:pt idx="17">
                  <c:v>76.293513144623105</c:v>
                </c:pt>
                <c:pt idx="18">
                  <c:v>79.237690156313718</c:v>
                </c:pt>
                <c:pt idx="19">
                  <c:v>82.238000661127685</c:v>
                </c:pt>
                <c:pt idx="20">
                  <c:v>85.296833561233399</c:v>
                </c:pt>
                <c:pt idx="21">
                  <c:v>88.411842282911394</c:v>
                </c:pt>
                <c:pt idx="22">
                  <c:v>91.583579728767646</c:v>
                </c:pt>
                <c:pt idx="23">
                  <c:v>94.811955947505155</c:v>
                </c:pt>
                <c:pt idx="24">
                  <c:v>98.09727119587086</c:v>
                </c:pt>
                <c:pt idx="25">
                  <c:v>101.44079724408182</c:v>
                </c:pt>
                <c:pt idx="26">
                  <c:v>104.84485148920814</c:v>
                </c:pt>
                <c:pt idx="27">
                  <c:v>108.31222619282734</c:v>
                </c:pt>
                <c:pt idx="28">
                  <c:v>111.84628524510252</c:v>
                </c:pt>
                <c:pt idx="29">
                  <c:v>115.45069933513024</c:v>
                </c:pt>
                <c:pt idx="30">
                  <c:v>119.12892520222202</c:v>
                </c:pt>
                <c:pt idx="31">
                  <c:v>122.88450921123756</c:v>
                </c:pt>
                <c:pt idx="32">
                  <c:v>126.72105318164259</c:v>
                </c:pt>
                <c:pt idx="33">
                  <c:v>130.64207750970357</c:v>
                </c:pt>
                <c:pt idx="34">
                  <c:v>134.65140864056664</c:v>
                </c:pt>
                <c:pt idx="35">
                  <c:v>138.7538997445684</c:v>
                </c:pt>
                <c:pt idx="36">
                  <c:v>142.95502547663699</c:v>
                </c:pt>
                <c:pt idx="37">
                  <c:v>147.26050050981394</c:v>
                </c:pt>
                <c:pt idx="38">
                  <c:v>151.67635772832074</c:v>
                </c:pt>
                <c:pt idx="39">
                  <c:v>156.2098703773199</c:v>
                </c:pt>
                <c:pt idx="40">
                  <c:v>160.85380952645821</c:v>
                </c:pt>
                <c:pt idx="41">
                  <c:v>165.59635053458979</c:v>
                </c:pt>
                <c:pt idx="42">
                  <c:v>170.4408464628506</c:v>
                </c:pt>
                <c:pt idx="43">
                  <c:v>175.39100210506527</c:v>
                </c:pt>
                <c:pt idx="44">
                  <c:v>180.45040354405589</c:v>
                </c:pt>
                <c:pt idx="45">
                  <c:v>185.62204234375221</c:v>
                </c:pt>
                <c:pt idx="46">
                  <c:v>190.90887810704976</c:v>
                </c:pt>
                <c:pt idx="47">
                  <c:v>196.31451995614276</c:v>
                </c:pt>
                <c:pt idx="48">
                  <c:v>201.8426900199706</c:v>
                </c:pt>
                <c:pt idx="49">
                  <c:v>207.49687743457412</c:v>
                </c:pt>
                <c:pt idx="50">
                  <c:v>213.28039185646699</c:v>
                </c:pt>
                <c:pt idx="51">
                  <c:v>219.19594974209139</c:v>
                </c:pt>
                <c:pt idx="52">
                  <c:v>225.24564976674699</c:v>
                </c:pt>
                <c:pt idx="53">
                  <c:v>231.43115433066541</c:v>
                </c:pt>
                <c:pt idx="54">
                  <c:v>237.7543136791115</c:v>
                </c:pt>
                <c:pt idx="55">
                  <c:v>244.21790532568548</c:v>
                </c:pt>
                <c:pt idx="56">
                  <c:v>250.82479754313928</c:v>
                </c:pt>
                <c:pt idx="57">
                  <c:v>257.57701110599555</c:v>
                </c:pt>
                <c:pt idx="58">
                  <c:v>264.47635504016563</c:v>
                </c:pt>
                <c:pt idx="59">
                  <c:v>271.52496244744378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89-4CCE-A73B-5B6DAB392890}"/>
            </c:ext>
          </c:extLst>
        </c:ser>
        <c:ser>
          <c:idx val="4"/>
          <c:order val="4"/>
          <c:tx>
            <c:strRef>
              <c:f>'03_CDA'!$C$58</c:f>
              <c:strCache>
                <c:ptCount val="1"/>
                <c:pt idx="0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'03_CDA'!$E$58:$BM$58</c:f>
              <c:numCache>
                <c:formatCode>General</c:formatCode>
                <c:ptCount val="61"/>
                <c:pt idx="0">
                  <c:v>200.11829246700003</c:v>
                </c:pt>
                <c:pt idx="1">
                  <c:v>204.42294562800001</c:v>
                </c:pt>
                <c:pt idx="2">
                  <c:v>215.63028765299998</c:v>
                </c:pt>
                <c:pt idx="3">
                  <c:v>216.08792283799991</c:v>
                </c:pt>
                <c:pt idx="4">
                  <c:v>227.07515928099997</c:v>
                </c:pt>
                <c:pt idx="5">
                  <c:v>232.28544518504577</c:v>
                </c:pt>
                <c:pt idx="6">
                  <c:v>241.74381302757891</c:v>
                </c:pt>
                <c:pt idx="7">
                  <c:v>253.45002298823653</c:v>
                </c:pt>
                <c:pt idx="8">
                  <c:v>259.61604454473803</c:v>
                </c:pt>
                <c:pt idx="9">
                  <c:v>251.83699972599109</c:v>
                </c:pt>
                <c:pt idx="10">
                  <c:v>259.21057605019837</c:v>
                </c:pt>
                <c:pt idx="11">
                  <c:v>266.98230222906386</c:v>
                </c:pt>
                <c:pt idx="12">
                  <c:v>272.54302188015737</c:v>
                </c:pt>
                <c:pt idx="13">
                  <c:v>277.08134319850325</c:v>
                </c:pt>
                <c:pt idx="14">
                  <c:v>274.17150321025503</c:v>
                </c:pt>
                <c:pt idx="15">
                  <c:v>276.46130458755545</c:v>
                </c:pt>
                <c:pt idx="16">
                  <c:v>278.49619077562426</c:v>
                </c:pt>
                <c:pt idx="17">
                  <c:v>280.2925852596814</c:v>
                </c:pt>
                <c:pt idx="18">
                  <c:v>281.86793596874685</c:v>
                </c:pt>
                <c:pt idx="19">
                  <c:v>283.24070437712646</c:v>
                </c:pt>
                <c:pt idx="20">
                  <c:v>284.43195081614675</c:v>
                </c:pt>
                <c:pt idx="21">
                  <c:v>285.44722535743938</c:v>
                </c:pt>
                <c:pt idx="22">
                  <c:v>286.30296512137897</c:v>
                </c:pt>
                <c:pt idx="23">
                  <c:v>287.01426779456011</c:v>
                </c:pt>
                <c:pt idx="24">
                  <c:v>287.5982559675025</c:v>
                </c:pt>
                <c:pt idx="25">
                  <c:v>288.07554987928995</c:v>
                </c:pt>
                <c:pt idx="26">
                  <c:v>288.47005135537734</c:v>
                </c:pt>
                <c:pt idx="27">
                  <c:v>288.80701529473691</c:v>
                </c:pt>
                <c:pt idx="28">
                  <c:v>289.11317352942734</c:v>
                </c:pt>
                <c:pt idx="29">
                  <c:v>289.41592409785869</c:v>
                </c:pt>
                <c:pt idx="30">
                  <c:v>289.7420380800408</c:v>
                </c:pt>
                <c:pt idx="31">
                  <c:v>290.1185422300498</c:v>
                </c:pt>
                <c:pt idx="32">
                  <c:v>290.57268335507217</c:v>
                </c:pt>
                <c:pt idx="33">
                  <c:v>291.13167181773207</c:v>
                </c:pt>
                <c:pt idx="34">
                  <c:v>291.82360418139655</c:v>
                </c:pt>
                <c:pt idx="35">
                  <c:v>292.67893918399579</c:v>
                </c:pt>
                <c:pt idx="36">
                  <c:v>293.72942775859462</c:v>
                </c:pt>
                <c:pt idx="37">
                  <c:v>295.00725366646054</c:v>
                </c:pt>
                <c:pt idx="38">
                  <c:v>296.54519999895695</c:v>
                </c:pt>
                <c:pt idx="39">
                  <c:v>298.37840409150795</c:v>
                </c:pt>
                <c:pt idx="40">
                  <c:v>300.37893712675418</c:v>
                </c:pt>
                <c:pt idx="41">
                  <c:v>302.39333575881409</c:v>
                </c:pt>
                <c:pt idx="42">
                  <c:v>304.4237578534316</c:v>
                </c:pt>
                <c:pt idx="43">
                  <c:v>306.47269841516459</c:v>
                </c:pt>
                <c:pt idx="44">
                  <c:v>308.5421407748085</c:v>
                </c:pt>
                <c:pt idx="45">
                  <c:v>310.63280555484852</c:v>
                </c:pt>
                <c:pt idx="46">
                  <c:v>312.74519730099394</c:v>
                </c:pt>
                <c:pt idx="47">
                  <c:v>314.88071517717731</c:v>
                </c:pt>
                <c:pt idx="48">
                  <c:v>317.04071310453696</c:v>
                </c:pt>
                <c:pt idx="49">
                  <c:v>319.22596528395803</c:v>
                </c:pt>
                <c:pt idx="50">
                  <c:v>321.43679910121352</c:v>
                </c:pt>
                <c:pt idx="51">
                  <c:v>323.67252391822626</c:v>
                </c:pt>
                <c:pt idx="52">
                  <c:v>325.93149321086679</c:v>
                </c:pt>
                <c:pt idx="53">
                  <c:v>328.21145523257792</c:v>
                </c:pt>
                <c:pt idx="54">
                  <c:v>330.51048089921119</c:v>
                </c:pt>
                <c:pt idx="55">
                  <c:v>332.82794177128608</c:v>
                </c:pt>
                <c:pt idx="56">
                  <c:v>335.16326658602685</c:v>
                </c:pt>
                <c:pt idx="57">
                  <c:v>337.51470420785427</c:v>
                </c:pt>
                <c:pt idx="58">
                  <c:v>339.88025200906196</c:v>
                </c:pt>
                <c:pt idx="59">
                  <c:v>342.25835602618764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89-4CCE-A73B-5B6DAB392890}"/>
            </c:ext>
          </c:extLst>
        </c:ser>
        <c:ser>
          <c:idx val="5"/>
          <c:order val="5"/>
          <c:tx>
            <c:strRef>
              <c:f>'03_CDA'!$C$59</c:f>
              <c:strCache>
                <c:ptCount val="1"/>
                <c:pt idx="0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'03_CDA'!$D$31:$BL$31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'03_CDA'!$D$59:$BL$59</c:f>
              <c:numCache>
                <c:formatCode>General</c:formatCode>
                <c:ptCount val="61"/>
                <c:pt idx="0">
                  <c:v>320.708476561</c:v>
                </c:pt>
                <c:pt idx="1">
                  <c:v>313.35025703999997</c:v>
                </c:pt>
                <c:pt idx="2">
                  <c:v>309.48868616400006</c:v>
                </c:pt>
                <c:pt idx="3">
                  <c:v>310.140740209</c:v>
                </c:pt>
                <c:pt idx="4">
                  <c:v>295.27316239899994</c:v>
                </c:pt>
                <c:pt idx="5">
                  <c:v>295.84347250599996</c:v>
                </c:pt>
                <c:pt idx="6">
                  <c:v>302.63166140117755</c:v>
                </c:pt>
                <c:pt idx="7">
                  <c:v>290.01834393174158</c:v>
                </c:pt>
                <c:pt idx="8">
                  <c:v>293.2102748193654</c:v>
                </c:pt>
                <c:pt idx="9">
                  <c:v>290.51438369412369</c:v>
                </c:pt>
                <c:pt idx="10">
                  <c:v>273.38893204225383</c:v>
                </c:pt>
                <c:pt idx="11">
                  <c:v>273.75588558736382</c:v>
                </c:pt>
                <c:pt idx="12">
                  <c:v>275.05400955734251</c:v>
                </c:pt>
                <c:pt idx="13">
                  <c:v>274.6150114876616</c:v>
                </c:pt>
                <c:pt idx="14">
                  <c:v>273.73731250697421</c:v>
                </c:pt>
                <c:pt idx="15">
                  <c:v>271.67161602190117</c:v>
                </c:pt>
                <c:pt idx="16">
                  <c:v>269.88129078911635</c:v>
                </c:pt>
                <c:pt idx="17">
                  <c:v>268.42579314133889</c:v>
                </c:pt>
                <c:pt idx="18">
                  <c:v>267.29279338059371</c:v>
                </c:pt>
                <c:pt idx="19">
                  <c:v>266.47031127588485</c:v>
                </c:pt>
                <c:pt idx="20">
                  <c:v>265.94661382455581</c:v>
                </c:pt>
                <c:pt idx="21">
                  <c:v>265.71162342000383</c:v>
                </c:pt>
                <c:pt idx="22">
                  <c:v>265.73997529914755</c:v>
                </c:pt>
                <c:pt idx="23">
                  <c:v>266.01567009733304</c:v>
                </c:pt>
                <c:pt idx="24">
                  <c:v>266.52046242441054</c:v>
                </c:pt>
                <c:pt idx="25">
                  <c:v>267.23690571951693</c:v>
                </c:pt>
                <c:pt idx="26">
                  <c:v>268.149649026681</c:v>
                </c:pt>
                <c:pt idx="27">
                  <c:v>269.24521355218803</c:v>
                </c:pt>
                <c:pt idx="28">
                  <c:v>270.51020582778921</c:v>
                </c:pt>
                <c:pt idx="29">
                  <c:v>271.93144608926906</c:v>
                </c:pt>
                <c:pt idx="30">
                  <c:v>273.49522057327823</c:v>
                </c:pt>
                <c:pt idx="31">
                  <c:v>275.18605361758313</c:v>
                </c:pt>
                <c:pt idx="32">
                  <c:v>276.9875130688792</c:v>
                </c:pt>
                <c:pt idx="33">
                  <c:v>278.88215456183326</c:v>
                </c:pt>
                <c:pt idx="34">
                  <c:v>280.85125098746761</c:v>
                </c:pt>
                <c:pt idx="35">
                  <c:v>282.87565993105829</c:v>
                </c:pt>
                <c:pt idx="36">
                  <c:v>284.93726002748025</c:v>
                </c:pt>
                <c:pt idx="37">
                  <c:v>287.01793468914661</c:v>
                </c:pt>
                <c:pt idx="38">
                  <c:v>289.09872938344552</c:v>
                </c:pt>
                <c:pt idx="39">
                  <c:v>291.15999742860697</c:v>
                </c:pt>
                <c:pt idx="40">
                  <c:v>293.183109526149</c:v>
                </c:pt>
                <c:pt idx="41">
                  <c:v>295.18895785805427</c:v>
                </c:pt>
                <c:pt idx="42">
                  <c:v>297.20945000294779</c:v>
                </c:pt>
                <c:pt idx="43">
                  <c:v>299.24673107316875</c:v>
                </c:pt>
                <c:pt idx="44">
                  <c:v>301.30327940575125</c:v>
                </c:pt>
                <c:pt idx="45">
                  <c:v>303.38107223821078</c:v>
                </c:pt>
                <c:pt idx="46">
                  <c:v>305.480846828572</c:v>
                </c:pt>
                <c:pt idx="47">
                  <c:v>307.60312902635087</c:v>
                </c:pt>
                <c:pt idx="48">
                  <c:v>309.74932574465936</c:v>
                </c:pt>
                <c:pt idx="49">
                  <c:v>311.92080096744411</c:v>
                </c:pt>
                <c:pt idx="50">
                  <c:v>314.11834983941372</c:v>
                </c:pt>
                <c:pt idx="51">
                  <c:v>316.34232907772162</c:v>
                </c:pt>
                <c:pt idx="52">
                  <c:v>318.5920944288759</c:v>
                </c:pt>
                <c:pt idx="53">
                  <c:v>320.86606108707906</c:v>
                </c:pt>
                <c:pt idx="54">
                  <c:v>323.1620482289988</c:v>
                </c:pt>
                <c:pt idx="55">
                  <c:v>325.47819228680925</c:v>
                </c:pt>
                <c:pt idx="56">
                  <c:v>327.81391044070466</c:v>
                </c:pt>
                <c:pt idx="57">
                  <c:v>330.16867673101837</c:v>
                </c:pt>
                <c:pt idx="58">
                  <c:v>332.54080330373739</c:v>
                </c:pt>
                <c:pt idx="59">
                  <c:v>334.92835429767047</c:v>
                </c:pt>
                <c:pt idx="60">
                  <c:v>337.32983569940939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89-4CCE-A73B-5B6DAB392890}"/>
            </c:ext>
          </c:extLst>
        </c:ser>
        <c:ser>
          <c:idx val="6"/>
          <c:order val="6"/>
          <c:tx>
            <c:strRef>
              <c:f>'03_CDA'!$C$46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'03_CDA'!$E$31:$BM$31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'03_CDA'!$E$46:$BM$46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89-4CCE-A73B-5B6DAB392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83264"/>
        <c:axId val="574971568"/>
      </c:scatterChart>
      <c:valAx>
        <c:axId val="85968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71568"/>
        <c:crosses val="autoZero"/>
        <c:crossBetween val="midCat"/>
      </c:valAx>
      <c:valAx>
        <c:axId val="5749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944444444444445"/>
          <c:y val="0.66666447944007012"/>
          <c:w val="0.69841732283464564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698"/>
          <c:y val="0.17171296296296298"/>
          <c:w val="0.83953018372703414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'20_USA'!$A$27:$C$27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'20_USA'!$D$26:$BL$26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'20_USA'!$D$27:$BL$27</c:f>
              <c:numCache>
                <c:formatCode>General</c:formatCode>
                <c:ptCount val="61"/>
                <c:pt idx="0">
                  <c:v>7419.8343050875301</c:v>
                </c:pt>
                <c:pt idx="1">
                  <c:v>7400.9048738149604</c:v>
                </c:pt>
                <c:pt idx="2">
                  <c:v>7508.2252616382302</c:v>
                </c:pt>
                <c:pt idx="3">
                  <c:v>7574.4543909186305</c:v>
                </c:pt>
                <c:pt idx="4">
                  <c:v>7709.6997618377</c:v>
                </c:pt>
                <c:pt idx="5">
                  <c:v>7786.7967594560796</c:v>
                </c:pt>
                <c:pt idx="6">
                  <c:v>7864.6647270506401</c:v>
                </c:pt>
                <c:pt idx="7">
                  <c:v>7876.9802393784703</c:v>
                </c:pt>
                <c:pt idx="8">
                  <c:v>7970.1172441594899</c:v>
                </c:pt>
                <c:pt idx="9">
                  <c:v>8052.2412896873993</c:v>
                </c:pt>
                <c:pt idx="10">
                  <c:v>8033.8477380754193</c:v>
                </c:pt>
                <c:pt idx="11">
                  <c:v>8162.4710146954603</c:v>
                </c:pt>
                <c:pt idx="12">
                  <c:v>8247.2457457390592</c:v>
                </c:pt>
                <c:pt idx="13">
                  <c:v>8328.6268636718196</c:v>
                </c:pt>
                <c:pt idx="14">
                  <c:v>8403.1618803104993</c:v>
                </c:pt>
                <c:pt idx="15">
                  <c:v>8476.1086924287902</c:v>
                </c:pt>
                <c:pt idx="16">
                  <c:v>8548.1174580762199</c:v>
                </c:pt>
                <c:pt idx="17">
                  <c:v>8620.7847082955104</c:v>
                </c:pt>
                <c:pt idx="18">
                  <c:v>8693.9863675602792</c:v>
                </c:pt>
                <c:pt idx="19">
                  <c:v>8767.6287453541408</c:v>
                </c:pt>
                <c:pt idx="20">
                  <c:v>8841.6220081602005</c:v>
                </c:pt>
                <c:pt idx="21">
                  <c:v>8915.9824569105895</c:v>
                </c:pt>
                <c:pt idx="22">
                  <c:v>8990.6379976645894</c:v>
                </c:pt>
                <c:pt idx="23">
                  <c:v>9065.3120558371593</c:v>
                </c:pt>
                <c:pt idx="24">
                  <c:v>9139.6160848378495</c:v>
                </c:pt>
                <c:pt idx="25">
                  <c:v>9213.2631320568998</c:v>
                </c:pt>
                <c:pt idx="26">
                  <c:v>9286.1724699785991</c:v>
                </c:pt>
                <c:pt idx="27">
                  <c:v>9358.4268786808007</c:v>
                </c:pt>
                <c:pt idx="28">
                  <c:v>9430.08224926</c:v>
                </c:pt>
                <c:pt idx="29">
                  <c:v>9501.2370414477991</c:v>
                </c:pt>
                <c:pt idx="30">
                  <c:v>9571.9631038657008</c:v>
                </c:pt>
                <c:pt idx="31">
                  <c:v>9642.2518808418008</c:v>
                </c:pt>
                <c:pt idx="32">
                  <c:v>9712.0910649893995</c:v>
                </c:pt>
                <c:pt idx="33">
                  <c:v>9781.5334550677999</c:v>
                </c:pt>
                <c:pt idx="34">
                  <c:v>9850.6343999663004</c:v>
                </c:pt>
                <c:pt idx="35">
                  <c:v>9919.4381369400999</c:v>
                </c:pt>
                <c:pt idx="36">
                  <c:v>9987.9624743738004</c:v>
                </c:pt>
                <c:pt idx="37">
                  <c:v>10056.244269862</c:v>
                </c:pt>
                <c:pt idx="38">
                  <c:v>10124.3625894735</c:v>
                </c:pt>
                <c:pt idx="39">
                  <c:v>10192.404209721801</c:v>
                </c:pt>
                <c:pt idx="40">
                  <c:v>10260.4456000911</c:v>
                </c:pt>
                <c:pt idx="41">
                  <c:v>10328.569313280501</c:v>
                </c:pt>
                <c:pt idx="42">
                  <c:v>10396.8408145004</c:v>
                </c:pt>
                <c:pt idx="43">
                  <c:v>10465.373933430301</c:v>
                </c:pt>
                <c:pt idx="44">
                  <c:v>10534.2905936765</c:v>
                </c:pt>
                <c:pt idx="45">
                  <c:v>10603.6864062936</c:v>
                </c:pt>
                <c:pt idx="46">
                  <c:v>10673.615212688101</c:v>
                </c:pt>
                <c:pt idx="47">
                  <c:v>10744.091699659301</c:v>
                </c:pt>
                <c:pt idx="48">
                  <c:v>10815.116054267901</c:v>
                </c:pt>
                <c:pt idx="49">
                  <c:v>10886.665257127201</c:v>
                </c:pt>
                <c:pt idx="50">
                  <c:v>10958.711288771299</c:v>
                </c:pt>
                <c:pt idx="51">
                  <c:v>11031.2449189581</c:v>
                </c:pt>
                <c:pt idx="52">
                  <c:v>11104.242330102399</c:v>
                </c:pt>
                <c:pt idx="53">
                  <c:v>11177.636533278899</c:v>
                </c:pt>
                <c:pt idx="54">
                  <c:v>11251.3394587414</c:v>
                </c:pt>
                <c:pt idx="55">
                  <c:v>11325.2658114801</c:v>
                </c:pt>
                <c:pt idx="56">
                  <c:v>11399.3736970222</c:v>
                </c:pt>
                <c:pt idx="57">
                  <c:v>11473.6071192134</c:v>
                </c:pt>
                <c:pt idx="58">
                  <c:v>11547.8489007313</c:v>
                </c:pt>
                <c:pt idx="59">
                  <c:v>11621.959694123399</c:v>
                </c:pt>
                <c:pt idx="60">
                  <c:v>11695.8257381157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5-46DC-9AFD-C0B03CE407A6}"/>
            </c:ext>
          </c:extLst>
        </c:ser>
        <c:ser>
          <c:idx val="1"/>
          <c:order val="1"/>
          <c:tx>
            <c:strRef>
              <c:f>'20_USA'!$A$28:$C$28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'20_USA'!$D$26:$BL$26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'20_USA'!$D$28:$BL$28</c:f>
              <c:numCache>
                <c:formatCode>General</c:formatCode>
                <c:ptCount val="61"/>
                <c:pt idx="0">
                  <c:v>8283.378851599</c:v>
                </c:pt>
                <c:pt idx="1">
                  <c:v>8617.1088627036097</c:v>
                </c:pt>
                <c:pt idx="2">
                  <c:v>7211.4374160975103</c:v>
                </c:pt>
                <c:pt idx="3">
                  <c:v>7418.6163315391004</c:v>
                </c:pt>
                <c:pt idx="4">
                  <c:v>7755.2815168053903</c:v>
                </c:pt>
                <c:pt idx="5">
                  <c:v>7683.9664403725201</c:v>
                </c:pt>
                <c:pt idx="6">
                  <c:v>7884.6382050724296</c:v>
                </c:pt>
                <c:pt idx="7">
                  <c:v>8061.7766082154794</c:v>
                </c:pt>
                <c:pt idx="8">
                  <c:v>8122.67090417484</c:v>
                </c:pt>
                <c:pt idx="9">
                  <c:v>8171.9161739971896</c:v>
                </c:pt>
                <c:pt idx="10">
                  <c:v>8097.4444794336596</c:v>
                </c:pt>
                <c:pt idx="11">
                  <c:v>8205.35396485622</c:v>
                </c:pt>
                <c:pt idx="12">
                  <c:v>8260.9485085714696</c:v>
                </c:pt>
                <c:pt idx="13">
                  <c:v>8313.3741632949495</c:v>
                </c:pt>
                <c:pt idx="14">
                  <c:v>8357.6784002888708</c:v>
                </c:pt>
                <c:pt idx="15">
                  <c:v>8400.4483116016399</c:v>
                </c:pt>
                <c:pt idx="16">
                  <c:v>8442.4481437022405</c:v>
                </c:pt>
                <c:pt idx="17">
                  <c:v>8485.8046747226199</c:v>
                </c:pt>
                <c:pt idx="18">
                  <c:v>8530.3166891036308</c:v>
                </c:pt>
                <c:pt idx="19">
                  <c:v>8575.8287568624291</c:v>
                </c:pt>
                <c:pt idx="20">
                  <c:v>8622.2468970791906</c:v>
                </c:pt>
                <c:pt idx="21">
                  <c:v>8669.5530365000996</c:v>
                </c:pt>
                <c:pt idx="22">
                  <c:v>8717.8062144209598</c:v>
                </c:pt>
                <c:pt idx="23">
                  <c:v>8767.1112557138895</c:v>
                </c:pt>
                <c:pt idx="24">
                  <c:v>8817.5802145525595</c:v>
                </c:pt>
                <c:pt idx="25">
                  <c:v>8869.3203255762601</c:v>
                </c:pt>
                <c:pt idx="26">
                  <c:v>8922.4352087735497</c:v>
                </c:pt>
                <c:pt idx="27">
                  <c:v>8977.0345085509107</c:v>
                </c:pt>
                <c:pt idx="28">
                  <c:v>9033.2025667594808</c:v>
                </c:pt>
                <c:pt idx="29">
                  <c:v>9090.9911933935091</c:v>
                </c:pt>
                <c:pt idx="30">
                  <c:v>9150.4329203099005</c:v>
                </c:pt>
                <c:pt idx="31">
                  <c:v>9211.5542549475704</c:v>
                </c:pt>
                <c:pt idx="32">
                  <c:v>9274.3913438141408</c:v>
                </c:pt>
                <c:pt idx="33">
                  <c:v>9338.9502113275594</c:v>
                </c:pt>
                <c:pt idx="34">
                  <c:v>9405.1995305145392</c:v>
                </c:pt>
                <c:pt idx="35">
                  <c:v>9473.0899011479905</c:v>
                </c:pt>
                <c:pt idx="36">
                  <c:v>9542.5875864874506</c:v>
                </c:pt>
                <c:pt idx="37">
                  <c:v>9613.6781279298793</c:v>
                </c:pt>
                <c:pt idx="38">
                  <c:v>9686.3289936184101</c:v>
                </c:pt>
                <c:pt idx="39">
                  <c:v>9760.4883735586991</c:v>
                </c:pt>
                <c:pt idx="40">
                  <c:v>9836.1044577566008</c:v>
                </c:pt>
                <c:pt idx="41">
                  <c:v>9913.2336192368002</c:v>
                </c:pt>
                <c:pt idx="42">
                  <c:v>9991.9061346644994</c:v>
                </c:pt>
                <c:pt idx="43">
                  <c:v>10072.1528865407</c:v>
                </c:pt>
                <c:pt idx="44">
                  <c:v>10154.005375324999</c:v>
                </c:pt>
                <c:pt idx="45">
                  <c:v>10237.495731801</c:v>
                </c:pt>
                <c:pt idx="46">
                  <c:v>10322.656729689101</c:v>
                </c:pt>
                <c:pt idx="47">
                  <c:v>10409.5217985114</c:v>
                </c:pt>
                <c:pt idx="48">
                  <c:v>10498.1250367147</c:v>
                </c:pt>
                <c:pt idx="49">
                  <c:v>10588.501225055301</c:v>
                </c:pt>
                <c:pt idx="50">
                  <c:v>10680.685840252399</c:v>
                </c:pt>
                <c:pt idx="51">
                  <c:v>10774.7150689138</c:v>
                </c:pt>
                <c:pt idx="52">
                  <c:v>10870.6258217413</c:v>
                </c:pt>
                <c:pt idx="53">
                  <c:v>10968.4557480195</c:v>
                </c:pt>
                <c:pt idx="54">
                  <c:v>11068.2432503947</c:v>
                </c:pt>
                <c:pt idx="55">
                  <c:v>11170.0274999502</c:v>
                </c:pt>
                <c:pt idx="56">
                  <c:v>11273.8484515822</c:v>
                </c:pt>
                <c:pt idx="57">
                  <c:v>11379.746859684001</c:v>
                </c:pt>
                <c:pt idx="58">
                  <c:v>11487.764294144201</c:v>
                </c:pt>
                <c:pt idx="59">
                  <c:v>11597.9431566645</c:v>
                </c:pt>
                <c:pt idx="60">
                  <c:v>11710.3266974042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35-46DC-9AFD-C0B03CE40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70080"/>
        <c:axId val="450371680"/>
      </c:scatterChart>
      <c:valAx>
        <c:axId val="82997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71680"/>
        <c:crosses val="autoZero"/>
        <c:crossBetween val="midCat"/>
      </c:valAx>
      <c:valAx>
        <c:axId val="4503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7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2038495188105E-2"/>
          <c:y val="0.17171296296296298"/>
          <c:w val="0.85219685039370074"/>
          <c:h val="0.38755212890055407"/>
        </c:manualLayout>
      </c:layout>
      <c:scatterChart>
        <c:scatterStyle val="lineMarker"/>
        <c:varyColors val="0"/>
        <c:ser>
          <c:idx val="0"/>
          <c:order val="0"/>
          <c:tx>
            <c:strRef>
              <c:f>'20_USA'!$A$32:$C$32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'20_USA'!$D$32:$BL$32</c:f>
              <c:numCache>
                <c:formatCode>General</c:formatCode>
                <c:ptCount val="61"/>
                <c:pt idx="0">
                  <c:v>17.556964950185577</c:v>
                </c:pt>
                <c:pt idx="1">
                  <c:v>16.920542239826702</c:v>
                </c:pt>
                <c:pt idx="2">
                  <c:v>17.280249802473204</c:v>
                </c:pt>
                <c:pt idx="3">
                  <c:v>17.349176340549029</c:v>
                </c:pt>
                <c:pt idx="4">
                  <c:v>17.918177219834131</c:v>
                </c:pt>
                <c:pt idx="5">
                  <c:v>18.277196350203688</c:v>
                </c:pt>
                <c:pt idx="6">
                  <c:v>18.754517181030259</c:v>
                </c:pt>
                <c:pt idx="7">
                  <c:v>18.855552720275632</c:v>
                </c:pt>
                <c:pt idx="8">
                  <c:v>18.68416461441689</c:v>
                </c:pt>
                <c:pt idx="9">
                  <c:v>18.600945160517405</c:v>
                </c:pt>
                <c:pt idx="10">
                  <c:v>18.258664294042553</c:v>
                </c:pt>
                <c:pt idx="11">
                  <c:v>18.347647682682787</c:v>
                </c:pt>
                <c:pt idx="12">
                  <c:v>18.335966184207745</c:v>
                </c:pt>
                <c:pt idx="13">
                  <c:v>18.333517579821294</c:v>
                </c:pt>
                <c:pt idx="14">
                  <c:v>18.328465969058328</c:v>
                </c:pt>
                <c:pt idx="15">
                  <c:v>18.334319894352472</c:v>
                </c:pt>
                <c:pt idx="16">
                  <c:v>18.351606686864624</c:v>
                </c:pt>
                <c:pt idx="17">
                  <c:v>18.383764524096581</c:v>
                </c:pt>
                <c:pt idx="18">
                  <c:v>18.429141849494176</c:v>
                </c:pt>
                <c:pt idx="19">
                  <c:v>18.486197136527199</c:v>
                </c:pt>
                <c:pt idx="20">
                  <c:v>18.553528177551708</c:v>
                </c:pt>
                <c:pt idx="21">
                  <c:v>18.62989977682205</c:v>
                </c:pt>
                <c:pt idx="22">
                  <c:v>18.714243974767484</c:v>
                </c:pt>
                <c:pt idx="23">
                  <c:v>18.805591444162406</c:v>
                </c:pt>
                <c:pt idx="24">
                  <c:v>18.902988199426296</c:v>
                </c:pt>
                <c:pt idx="25">
                  <c:v>19.005469391546889</c:v>
                </c:pt>
                <c:pt idx="26">
                  <c:v>19.112061318010515</c:v>
                </c:pt>
                <c:pt idx="27">
                  <c:v>19.221801228406495</c:v>
                </c:pt>
                <c:pt idx="28">
                  <c:v>19.333669170681418</c:v>
                </c:pt>
                <c:pt idx="29">
                  <c:v>19.446571371739878</c:v>
                </c:pt>
                <c:pt idx="30">
                  <c:v>19.559367397078958</c:v>
                </c:pt>
                <c:pt idx="31">
                  <c:v>19.670897249029021</c:v>
                </c:pt>
                <c:pt idx="32">
                  <c:v>19.780013514676206</c:v>
                </c:pt>
                <c:pt idx="33">
                  <c:v>19.885495235461647</c:v>
                </c:pt>
                <c:pt idx="34">
                  <c:v>19.986031822233628</c:v>
                </c:pt>
                <c:pt idx="35">
                  <c:v>20.08026381994236</c:v>
                </c:pt>
                <c:pt idx="36">
                  <c:v>20.166854160784833</c:v>
                </c:pt>
                <c:pt idx="37">
                  <c:v>20.244494921958324</c:v>
                </c:pt>
                <c:pt idx="38">
                  <c:v>20.3118278605439</c:v>
                </c:pt>
                <c:pt idx="39">
                  <c:v>20.367442407269106</c:v>
                </c:pt>
                <c:pt idx="40">
                  <c:v>20.40991674984495</c:v>
                </c:pt>
                <c:pt idx="41">
                  <c:v>20.446044339675904</c:v>
                </c:pt>
                <c:pt idx="42">
                  <c:v>20.483407576062227</c:v>
                </c:pt>
                <c:pt idx="43">
                  <c:v>20.522011506326677</c:v>
                </c:pt>
                <c:pt idx="44">
                  <c:v>20.561860885033127</c:v>
                </c:pt>
                <c:pt idx="45">
                  <c:v>20.602960160249516</c:v>
                </c:pt>
                <c:pt idx="46">
                  <c:v>20.645313459378208</c:v>
                </c:pt>
                <c:pt idx="47">
                  <c:v>20.688924574541407</c:v>
                </c:pt>
                <c:pt idx="48">
                  <c:v>20.733796947511536</c:v>
                </c:pt>
                <c:pt idx="49">
                  <c:v>20.779933654171032</c:v>
                </c:pt>
                <c:pt idx="50">
                  <c:v>20.827337388492179</c:v>
                </c:pt>
                <c:pt idx="51">
                  <c:v>20.876010446020491</c:v>
                </c:pt>
                <c:pt idx="52">
                  <c:v>20.925954706852004</c:v>
                </c:pt>
                <c:pt idx="53">
                  <c:v>20.977171618087294</c:v>
                </c:pt>
                <c:pt idx="54">
                  <c:v>21.029662175749934</c:v>
                </c:pt>
                <c:pt idx="55">
                  <c:v>21.083426906156003</c:v>
                </c:pt>
                <c:pt idx="56">
                  <c:v>21.138465846716628</c:v>
                </c:pt>
                <c:pt idx="57">
                  <c:v>21.194778526161453</c:v>
                </c:pt>
                <c:pt idx="58">
                  <c:v>21.252363944166774</c:v>
                </c:pt>
                <c:pt idx="59">
                  <c:v>21.311220550371019</c:v>
                </c:pt>
                <c:pt idx="60">
                  <c:v>21.371346222762664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0-4A87-A1AE-2C530984ED4A}"/>
            </c:ext>
          </c:extLst>
        </c:ser>
        <c:ser>
          <c:idx val="1"/>
          <c:order val="1"/>
          <c:tx>
            <c:strRef>
              <c:f>'20_USA'!$A$33:$C$33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'20_USA'!$D$33:$BL$33</c:f>
              <c:numCache>
                <c:formatCode>General</c:formatCode>
                <c:ptCount val="61"/>
                <c:pt idx="0">
                  <c:v>1395.7128591127193</c:v>
                </c:pt>
                <c:pt idx="1">
                  <c:v>1486.3714785429202</c:v>
                </c:pt>
                <c:pt idx="2">
                  <c:v>1198.3354985825592</c:v>
                </c:pt>
                <c:pt idx="3">
                  <c:v>1301.9952187497986</c:v>
                </c:pt>
                <c:pt idx="4">
                  <c:v>1356.2697654481192</c:v>
                </c:pt>
                <c:pt idx="5">
                  <c:v>1411.9338112979992</c:v>
                </c:pt>
                <c:pt idx="6">
                  <c:v>1448.8073780621589</c:v>
                </c:pt>
                <c:pt idx="7">
                  <c:v>1488.5536483792241</c:v>
                </c:pt>
                <c:pt idx="8">
                  <c:v>1502.5456092129873</c:v>
                </c:pt>
                <c:pt idx="9">
                  <c:v>1513.8707694971793</c:v>
                </c:pt>
                <c:pt idx="10">
                  <c:v>1501.755168942102</c:v>
                </c:pt>
                <c:pt idx="11">
                  <c:v>1522.9787197301157</c:v>
                </c:pt>
                <c:pt idx="12">
                  <c:v>1534.0505111873699</c:v>
                </c:pt>
                <c:pt idx="13">
                  <c:v>1544.1048995095807</c:v>
                </c:pt>
                <c:pt idx="14">
                  <c:v>1552.2435611793064</c:v>
                </c:pt>
                <c:pt idx="15">
                  <c:v>1559.713522339312</c:v>
                </c:pt>
                <c:pt idx="16">
                  <c:v>1566.6814624689096</c:v>
                </c:pt>
                <c:pt idx="17">
                  <c:v>1573.5672968026265</c:v>
                </c:pt>
                <c:pt idx="18">
                  <c:v>1580.3589666873279</c:v>
                </c:pt>
                <c:pt idx="19">
                  <c:v>1587.0534020215393</c:v>
                </c:pt>
                <c:pt idx="20">
                  <c:v>1593.6594680101762</c:v>
                </c:pt>
                <c:pt idx="21">
                  <c:v>1600.2006347017611</c:v>
                </c:pt>
                <c:pt idx="22">
                  <c:v>1606.7151500835766</c:v>
                </c:pt>
                <c:pt idx="23">
                  <c:v>1613.2501990202963</c:v>
                </c:pt>
                <c:pt idx="24">
                  <c:v>1619.8547748256469</c:v>
                </c:pt>
                <c:pt idx="25">
                  <c:v>1626.5774824337673</c:v>
                </c:pt>
                <c:pt idx="26">
                  <c:v>1633.4667980095351</c:v>
                </c:pt>
                <c:pt idx="27">
                  <c:v>1640.5728758456983</c:v>
                </c:pt>
                <c:pt idx="28">
                  <c:v>1647.9418708811061</c:v>
                </c:pt>
                <c:pt idx="29">
                  <c:v>1655.614717039876</c:v>
                </c:pt>
                <c:pt idx="30">
                  <c:v>1663.6296475587371</c:v>
                </c:pt>
                <c:pt idx="31">
                  <c:v>1672.0246920179477</c:v>
                </c:pt>
                <c:pt idx="32">
                  <c:v>1680.84058708374</c:v>
                </c:pt>
                <c:pt idx="33">
                  <c:v>1690.1136329646226</c:v>
                </c:pt>
                <c:pt idx="34">
                  <c:v>1699.8744913617654</c:v>
                </c:pt>
                <c:pt idx="35">
                  <c:v>1710.1517684695789</c:v>
                </c:pt>
                <c:pt idx="36">
                  <c:v>1720.9781682302801</c:v>
                </c:pt>
                <c:pt idx="37">
                  <c:v>1732.3911765072651</c:v>
                </c:pt>
                <c:pt idx="38">
                  <c:v>1744.4263704724494</c:v>
                </c:pt>
                <c:pt idx="39">
                  <c:v>1757.1172598923461</c:v>
                </c:pt>
                <c:pt idx="40">
                  <c:v>1770.498802396188</c:v>
                </c:pt>
                <c:pt idx="41">
                  <c:v>1784.3820514626241</c:v>
                </c:pt>
                <c:pt idx="42">
                  <c:v>1798.5431042396099</c:v>
                </c:pt>
                <c:pt idx="43">
                  <c:v>1812.9875195773259</c:v>
                </c:pt>
                <c:pt idx="44">
                  <c:v>1827.7209675584998</c:v>
                </c:pt>
                <c:pt idx="45">
                  <c:v>1842.7492317241799</c:v>
                </c:pt>
                <c:pt idx="46">
                  <c:v>1858.078211344038</c:v>
                </c:pt>
                <c:pt idx="47">
                  <c:v>1873.7139237320519</c:v>
                </c:pt>
                <c:pt idx="48">
                  <c:v>1889.662506608646</c:v>
                </c:pt>
                <c:pt idx="49">
                  <c:v>1905.9302205099541</c:v>
                </c:pt>
                <c:pt idx="50">
                  <c:v>1922.5234512454317</c:v>
                </c:pt>
                <c:pt idx="51">
                  <c:v>1939.4487124044838</c:v>
                </c:pt>
                <c:pt idx="52">
                  <c:v>1956.7126479134338</c:v>
                </c:pt>
                <c:pt idx="53">
                  <c:v>1974.3220346435098</c:v>
                </c:pt>
                <c:pt idx="54">
                  <c:v>1992.2837850710459</c:v>
                </c:pt>
                <c:pt idx="55">
                  <c:v>2010.6049499910359</c:v>
                </c:pt>
                <c:pt idx="56">
                  <c:v>2029.292721284796</c:v>
                </c:pt>
                <c:pt idx="57">
                  <c:v>2048.3544347431202</c:v>
                </c:pt>
                <c:pt idx="58">
                  <c:v>2067.7975729459563</c:v>
                </c:pt>
                <c:pt idx="59">
                  <c:v>2087.6297681996098</c:v>
                </c:pt>
                <c:pt idx="60">
                  <c:v>2107.8588055327559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A0-4A87-A1AE-2C530984ED4A}"/>
            </c:ext>
          </c:extLst>
        </c:ser>
        <c:ser>
          <c:idx val="2"/>
          <c:order val="2"/>
          <c:tx>
            <c:strRef>
              <c:f>'20_USA'!$A$34:$C$34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'20_USA'!$D$34:$BL$34</c:f>
              <c:numCache>
                <c:formatCode>General</c:formatCode>
                <c:ptCount val="61"/>
                <c:pt idx="0">
                  <c:v>2468.8179999999984</c:v>
                </c:pt>
                <c:pt idx="1">
                  <c:v>2524.6649999999977</c:v>
                </c:pt>
                <c:pt idx="2">
                  <c:v>2500.2999999999988</c:v>
                </c:pt>
                <c:pt idx="3">
                  <c:v>2541.3539999999966</c:v>
                </c:pt>
                <c:pt idx="4">
                  <c:v>2702.742999999999</c:v>
                </c:pt>
                <c:pt idx="5">
                  <c:v>2547.2579999999984</c:v>
                </c:pt>
                <c:pt idx="6">
                  <c:v>2613.7812939228152</c:v>
                </c:pt>
                <c:pt idx="7">
                  <c:v>2721.3359624952104</c:v>
                </c:pt>
                <c:pt idx="8">
                  <c:v>2762.6041700440082</c:v>
                </c:pt>
                <c:pt idx="9">
                  <c:v>2797.7370012476599</c:v>
                </c:pt>
                <c:pt idx="10">
                  <c:v>2788.1395118955488</c:v>
                </c:pt>
                <c:pt idx="11">
                  <c:v>2839.172656847602</c:v>
                </c:pt>
                <c:pt idx="12">
                  <c:v>2870.2487206456626</c:v>
                </c:pt>
                <c:pt idx="13">
                  <c:v>2898.3502921363333</c:v>
                </c:pt>
                <c:pt idx="14">
                  <c:v>2921.8141211368479</c:v>
                </c:pt>
                <c:pt idx="15">
                  <c:v>2943.0122538274991</c:v>
                </c:pt>
                <c:pt idx="16">
                  <c:v>2962.3006656728594</c:v>
                </c:pt>
                <c:pt idx="17">
                  <c:v>2980.5192088249883</c:v>
                </c:pt>
                <c:pt idx="18">
                  <c:v>2997.6943887292173</c:v>
                </c:pt>
                <c:pt idx="19">
                  <c:v>3013.8698533906186</c:v>
                </c:pt>
                <c:pt idx="20">
                  <c:v>3029.1123513676189</c:v>
                </c:pt>
                <c:pt idx="21">
                  <c:v>3043.5170959235957</c:v>
                </c:pt>
                <c:pt idx="22">
                  <c:v>3057.208297157169</c:v>
                </c:pt>
                <c:pt idx="23">
                  <c:v>3070.3281538503606</c:v>
                </c:pt>
                <c:pt idx="24">
                  <c:v>3083.0233157269404</c:v>
                </c:pt>
                <c:pt idx="25">
                  <c:v>3095.4407101062161</c:v>
                </c:pt>
                <c:pt idx="26">
                  <c:v>3107.7280584716623</c:v>
                </c:pt>
                <c:pt idx="27">
                  <c:v>3120.0373539553666</c:v>
                </c:pt>
                <c:pt idx="28">
                  <c:v>3132.5141195895699</c:v>
                </c:pt>
                <c:pt idx="29">
                  <c:v>3145.2951814522007</c:v>
                </c:pt>
                <c:pt idx="30">
                  <c:v>3158.5135794902781</c:v>
                </c:pt>
                <c:pt idx="31">
                  <c:v>3172.3034343319878</c:v>
                </c:pt>
                <c:pt idx="32">
                  <c:v>3186.8055886702127</c:v>
                </c:pt>
                <c:pt idx="33">
                  <c:v>3202.1541815271521</c:v>
                </c:pt>
                <c:pt idx="34">
                  <c:v>3218.4745321619353</c:v>
                </c:pt>
                <c:pt idx="35">
                  <c:v>3235.8900856062719</c:v>
                </c:pt>
                <c:pt idx="36">
                  <c:v>3254.5341844444829</c:v>
                </c:pt>
                <c:pt idx="37">
                  <c:v>3274.5514572158859</c:v>
                </c:pt>
                <c:pt idx="38">
                  <c:v>3296.0852711190873</c:v>
                </c:pt>
                <c:pt idx="39">
                  <c:v>3319.2775499325062</c:v>
                </c:pt>
                <c:pt idx="40">
                  <c:v>3344.2755156372436</c:v>
                </c:pt>
                <c:pt idx="41">
                  <c:v>3370.4994305405112</c:v>
                </c:pt>
                <c:pt idx="42">
                  <c:v>3397.2480857859291</c:v>
                </c:pt>
                <c:pt idx="43">
                  <c:v>3424.5319814238369</c:v>
                </c:pt>
                <c:pt idx="44">
                  <c:v>3452.3618276104989</c:v>
                </c:pt>
                <c:pt idx="45">
                  <c:v>3480.7485488123393</c:v>
                </c:pt>
                <c:pt idx="46">
                  <c:v>3509.7032880942934</c:v>
                </c:pt>
                <c:pt idx="47">
                  <c:v>3539.2374114938748</c:v>
                </c:pt>
                <c:pt idx="48">
                  <c:v>3569.3625124829973</c:v>
                </c:pt>
                <c:pt idx="49">
                  <c:v>3600.0904165188012</c:v>
                </c:pt>
                <c:pt idx="50">
                  <c:v>3631.4331856858148</c:v>
                </c:pt>
                <c:pt idx="51">
                  <c:v>3663.4031234306908</c:v>
                </c:pt>
                <c:pt idx="52">
                  <c:v>3696.012779392041</c:v>
                </c:pt>
                <c:pt idx="53">
                  <c:v>3729.2749543266291</c:v>
                </c:pt>
                <c:pt idx="54">
                  <c:v>3763.202705134197</c:v>
                </c:pt>
                <c:pt idx="55">
                  <c:v>3797.809349983067</c:v>
                </c:pt>
                <c:pt idx="56">
                  <c:v>3833.1084735379472</c:v>
                </c:pt>
                <c:pt idx="57">
                  <c:v>3869.1139322925592</c:v>
                </c:pt>
                <c:pt idx="58">
                  <c:v>3905.8398600090272</c:v>
                </c:pt>
                <c:pt idx="59">
                  <c:v>3943.3006732659292</c:v>
                </c:pt>
                <c:pt idx="60">
                  <c:v>3981.5110771174268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A0-4A87-A1AE-2C530984ED4A}"/>
            </c:ext>
          </c:extLst>
        </c:ser>
        <c:ser>
          <c:idx val="3"/>
          <c:order val="3"/>
          <c:tx>
            <c:strRef>
              <c:f>'20_USA'!$A$35:$C$35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'20_USA'!$D$35:$BL$35</c:f>
              <c:numCache>
                <c:formatCode>General</c:formatCode>
                <c:ptCount val="61"/>
                <c:pt idx="0">
                  <c:v>0.36677092365400443</c:v>
                </c:pt>
                <c:pt idx="1">
                  <c:v>0.38591485699938671</c:v>
                </c:pt>
                <c:pt idx="2">
                  <c:v>0.28021083620946702</c:v>
                </c:pt>
                <c:pt idx="3">
                  <c:v>0.28786096540425515</c:v>
                </c:pt>
                <c:pt idx="4">
                  <c:v>0.29415096010037373</c:v>
                </c:pt>
                <c:pt idx="5">
                  <c:v>0.29898971985520628</c:v>
                </c:pt>
                <c:pt idx="6">
                  <c:v>0.30679803020846791</c:v>
                </c:pt>
                <c:pt idx="7">
                  <c:v>0.31510688610900633</c:v>
                </c:pt>
                <c:pt idx="8">
                  <c:v>0.32178976845813884</c:v>
                </c:pt>
                <c:pt idx="9">
                  <c:v>0.33027855056343552</c:v>
                </c:pt>
                <c:pt idx="10">
                  <c:v>0.33578851512414754</c:v>
                </c:pt>
                <c:pt idx="11">
                  <c:v>0.35081614506428344</c:v>
                </c:pt>
                <c:pt idx="12">
                  <c:v>0.3655994300165058</c:v>
                </c:pt>
                <c:pt idx="13">
                  <c:v>0.3820467823689776</c:v>
                </c:pt>
                <c:pt idx="14">
                  <c:v>0.39978401524813728</c:v>
                </c:pt>
                <c:pt idx="15">
                  <c:v>0.4189649512096848</c:v>
                </c:pt>
                <c:pt idx="16">
                  <c:v>0.43948702366392306</c:v>
                </c:pt>
                <c:pt idx="17">
                  <c:v>0.46132441931912854</c:v>
                </c:pt>
                <c:pt idx="18">
                  <c:v>0.48433607557540737</c:v>
                </c:pt>
                <c:pt idx="19">
                  <c:v>0.50837929149406536</c:v>
                </c:pt>
                <c:pt idx="20">
                  <c:v>0.5333108975065074</c:v>
                </c:pt>
                <c:pt idx="21">
                  <c:v>0.55898870297577874</c:v>
                </c:pt>
                <c:pt idx="22">
                  <c:v>0.58527237221920114</c:v>
                </c:pt>
                <c:pt idx="23">
                  <c:v>0.61202210073470642</c:v>
                </c:pt>
                <c:pt idx="24">
                  <c:v>0.63909626890642124</c:v>
                </c:pt>
                <c:pt idx="25">
                  <c:v>0.66635043833060348</c:v>
                </c:pt>
                <c:pt idx="26">
                  <c:v>0.6936371473489723</c:v>
                </c:pt>
                <c:pt idx="27">
                  <c:v>0.72080636561547051</c:v>
                </c:pt>
                <c:pt idx="28">
                  <c:v>0.74770266617880266</c:v>
                </c:pt>
                <c:pt idx="29">
                  <c:v>0.77416395526989112</c:v>
                </c:pt>
                <c:pt idx="30">
                  <c:v>0.80002189688868686</c:v>
                </c:pt>
                <c:pt idx="31">
                  <c:v>0.82510254054814025</c:v>
                </c:pt>
                <c:pt idx="32">
                  <c:v>0.84922735228501778</c:v>
                </c:pt>
                <c:pt idx="33">
                  <c:v>0.87220924428519875</c:v>
                </c:pt>
                <c:pt idx="34">
                  <c:v>0.8938512679074917</c:v>
                </c:pt>
                <c:pt idx="35">
                  <c:v>0.91394788013040407</c:v>
                </c:pt>
                <c:pt idx="36">
                  <c:v>0.9322878852664146</c:v>
                </c:pt>
                <c:pt idx="37">
                  <c:v>0.94865467894110023</c:v>
                </c:pt>
                <c:pt idx="38">
                  <c:v>0.96282239320121832</c:v>
                </c:pt>
                <c:pt idx="39">
                  <c:v>0.97455548316123042</c:v>
                </c:pt>
                <c:pt idx="40">
                  <c:v>0.98361044577565893</c:v>
                </c:pt>
                <c:pt idx="41">
                  <c:v>0.99132336192367887</c:v>
                </c:pt>
                <c:pt idx="42">
                  <c:v>0.99919061346644877</c:v>
                </c:pt>
                <c:pt idx="43">
                  <c:v>1.0072152886540688</c:v>
                </c:pt>
                <c:pt idx="44">
                  <c:v>1.0154005375324988</c:v>
                </c:pt>
                <c:pt idx="45">
                  <c:v>1.0237495731800987</c:v>
                </c:pt>
                <c:pt idx="46">
                  <c:v>1.0322656729689088</c:v>
                </c:pt>
                <c:pt idx="47">
                  <c:v>1.0409521798511387</c:v>
                </c:pt>
                <c:pt idx="48">
                  <c:v>1.0498125036714687</c:v>
                </c:pt>
                <c:pt idx="49">
                  <c:v>1.0588501225055289</c:v>
                </c:pt>
                <c:pt idx="50">
                  <c:v>1.0680685840252386</c:v>
                </c:pt>
                <c:pt idx="51">
                  <c:v>1.0774715068913787</c:v>
                </c:pt>
                <c:pt idx="52">
                  <c:v>1.0870625821741287</c:v>
                </c:pt>
                <c:pt idx="53">
                  <c:v>1.0968455748019488</c:v>
                </c:pt>
                <c:pt idx="54">
                  <c:v>1.1068243250394687</c:v>
                </c:pt>
                <c:pt idx="55">
                  <c:v>1.1170027499950186</c:v>
                </c:pt>
                <c:pt idx="56">
                  <c:v>1.1273848451582187</c:v>
                </c:pt>
                <c:pt idx="57">
                  <c:v>1.1379746859683988</c:v>
                </c:pt>
                <c:pt idx="58">
                  <c:v>1.1487764294144187</c:v>
                </c:pt>
                <c:pt idx="59">
                  <c:v>1.1597943156664485</c:v>
                </c:pt>
                <c:pt idx="60">
                  <c:v>1.1710326697404185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A0-4A87-A1AE-2C530984ED4A}"/>
            </c:ext>
          </c:extLst>
        </c:ser>
        <c:ser>
          <c:idx val="4"/>
          <c:order val="4"/>
          <c:tx>
            <c:strRef>
              <c:f>'20_USA'!$A$36:$C$36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'20_USA'!$D$36:$BL$36</c:f>
              <c:numCache>
                <c:formatCode>General</c:formatCode>
                <c:ptCount val="61"/>
                <c:pt idx="0">
                  <c:v>3484.3237747130415</c:v>
                </c:pt>
                <c:pt idx="1">
                  <c:v>3666.1911414941737</c:v>
                </c:pt>
                <c:pt idx="2">
                  <c:v>2662.0029439899363</c:v>
                </c:pt>
                <c:pt idx="3">
                  <c:v>2734.6791713404255</c:v>
                </c:pt>
                <c:pt idx="4">
                  <c:v>2794.434120953551</c:v>
                </c:pt>
                <c:pt idx="5">
                  <c:v>2840.4023386244612</c:v>
                </c:pt>
                <c:pt idx="6">
                  <c:v>2914.5812869804467</c:v>
                </c:pt>
                <c:pt idx="7">
                  <c:v>2950.0184149454353</c:v>
                </c:pt>
                <c:pt idx="8">
                  <c:v>2960.3479233489397</c:v>
                </c:pt>
                <c:pt idx="9">
                  <c:v>2968.2659565261624</c:v>
                </c:pt>
                <c:pt idx="10">
                  <c:v>2933.153175109283</c:v>
                </c:pt>
                <c:pt idx="11">
                  <c:v>2965.8683575260561</c:v>
                </c:pt>
                <c:pt idx="12">
                  <c:v>2981.2517970919735</c:v>
                </c:pt>
                <c:pt idx="13">
                  <c:v>2997.040562896852</c:v>
                </c:pt>
                <c:pt idx="14">
                  <c:v>3011.3785803865844</c:v>
                </c:pt>
                <c:pt idx="15">
                  <c:v>3026.5618591766383</c:v>
                </c:pt>
                <c:pt idx="16">
                  <c:v>3042.7809209461961</c:v>
                </c:pt>
                <c:pt idx="17">
                  <c:v>3060.7150081221039</c:v>
                </c:pt>
                <c:pt idx="18">
                  <c:v>3080.2034095733893</c:v>
                </c:pt>
                <c:pt idx="19">
                  <c:v>3101.1003889384647</c:v>
                </c:pt>
                <c:pt idx="20">
                  <c:v>3123.2806184659958</c:v>
                </c:pt>
                <c:pt idx="21">
                  <c:v>3146.6443575266976</c:v>
                </c:pt>
                <c:pt idx="22">
                  <c:v>3171.1179923467434</c:v>
                </c:pt>
                <c:pt idx="23">
                  <c:v>3196.6428207775721</c:v>
                </c:pt>
                <c:pt idx="24">
                  <c:v>3223.1610893506781</c:v>
                </c:pt>
                <c:pt idx="25">
                  <c:v>3250.6115366410472</c:v>
                </c:pt>
                <c:pt idx="26">
                  <c:v>3278.9297122628991</c:v>
                </c:pt>
                <c:pt idx="27">
                  <c:v>3308.0513816357243</c:v>
                </c:pt>
                <c:pt idx="28">
                  <c:v>3337.9008244618208</c:v>
                </c:pt>
                <c:pt idx="29">
                  <c:v>3368.3878460728911</c:v>
                </c:pt>
                <c:pt idx="30">
                  <c:v>3399.412335904346</c:v>
                </c:pt>
                <c:pt idx="31">
                  <c:v>3430.8688966401178</c:v>
                </c:pt>
                <c:pt idx="32">
                  <c:v>3462.6524452183262</c:v>
                </c:pt>
                <c:pt idx="33">
                  <c:v>3494.6431503678746</c:v>
                </c:pt>
                <c:pt idx="34">
                  <c:v>3526.7033672879311</c:v>
                </c:pt>
                <c:pt idx="35">
                  <c:v>3558.684529236697</c:v>
                </c:pt>
                <c:pt idx="36">
                  <c:v>3590.4396004441282</c:v>
                </c:pt>
                <c:pt idx="37">
                  <c:v>3621.8243161637956</c:v>
                </c:pt>
                <c:pt idx="38">
                  <c:v>3652.6829661583934</c:v>
                </c:pt>
                <c:pt idx="39">
                  <c:v>3682.8477361062824</c:v>
                </c:pt>
                <c:pt idx="40">
                  <c:v>3712.1458223573422</c:v>
                </c:pt>
                <c:pt idx="41">
                  <c:v>3741.2543678999696</c:v>
                </c:pt>
                <c:pt idx="42">
                  <c:v>3770.9453752223835</c:v>
                </c:pt>
                <c:pt idx="43">
                  <c:v>3801.2304993804614</c:v>
                </c:pt>
                <c:pt idx="44">
                  <c:v>3832.1216286476561</c:v>
                </c:pt>
                <c:pt idx="45">
                  <c:v>3863.6308891816989</c:v>
                </c:pt>
                <c:pt idx="46">
                  <c:v>3895.770649784668</c:v>
                </c:pt>
                <c:pt idx="47">
                  <c:v>3928.5535267582036</c:v>
                </c:pt>
                <c:pt idx="48">
                  <c:v>3961.9923888561293</c:v>
                </c:pt>
                <c:pt idx="49">
                  <c:v>3996.100362335872</c:v>
                </c:pt>
                <c:pt idx="50">
                  <c:v>4030.8908361112567</c:v>
                </c:pt>
                <c:pt idx="51">
                  <c:v>4066.3774670080693</c:v>
                </c:pt>
                <c:pt idx="52">
                  <c:v>4102.5741851251678</c:v>
                </c:pt>
                <c:pt idx="53">
                  <c:v>4139.4951993025606</c:v>
                </c:pt>
                <c:pt idx="54">
                  <c:v>4177.1550026989617</c:v>
                </c:pt>
                <c:pt idx="55">
                  <c:v>4215.5683784812072</c:v>
                </c:pt>
                <c:pt idx="56">
                  <c:v>4254.7504056271237</c:v>
                </c:pt>
                <c:pt idx="57">
                  <c:v>4294.7164648447433</c:v>
                </c:pt>
                <c:pt idx="58">
                  <c:v>4335.4822446100225</c:v>
                </c:pt>
                <c:pt idx="59">
                  <c:v>4377.0637473251836</c:v>
                </c:pt>
                <c:pt idx="60">
                  <c:v>4419.4772956003462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A0-4A87-A1AE-2C530984ED4A}"/>
            </c:ext>
          </c:extLst>
        </c:ser>
        <c:ser>
          <c:idx val="5"/>
          <c:order val="5"/>
          <c:tx>
            <c:strRef>
              <c:f>'20_USA'!$A$37:$C$37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'20_USA'!$D$37:$BL$37</c:f>
              <c:numCache>
                <c:formatCode>General</c:formatCode>
                <c:ptCount val="61"/>
                <c:pt idx="0">
                  <c:v>183.38546182700227</c:v>
                </c:pt>
                <c:pt idx="1">
                  <c:v>192.95742849969329</c:v>
                </c:pt>
                <c:pt idx="2">
                  <c:v>140.10541810473356</c:v>
                </c:pt>
                <c:pt idx="3">
                  <c:v>143.93048270212765</c:v>
                </c:pt>
                <c:pt idx="4">
                  <c:v>147.07548005018697</c:v>
                </c:pt>
                <c:pt idx="5">
                  <c:v>149.4948599276031</c:v>
                </c:pt>
                <c:pt idx="6">
                  <c:v>153.39901510423394</c:v>
                </c:pt>
                <c:pt idx="7">
                  <c:v>155.27452218006428</c:v>
                </c:pt>
                <c:pt idx="8">
                  <c:v>155.83088438607021</c:v>
                </c:pt>
                <c:pt idx="9">
                  <c:v>156.26500316366983</c:v>
                </c:pt>
                <c:pt idx="10">
                  <c:v>154.43786294610535</c:v>
                </c:pt>
                <c:pt idx="11">
                  <c:v>156.18601417108857</c:v>
                </c:pt>
                <c:pt idx="12">
                  <c:v>157.02555566151014</c:v>
                </c:pt>
                <c:pt idx="13">
                  <c:v>157.89011125390371</c:v>
                </c:pt>
                <c:pt idx="14">
                  <c:v>158.68158685193879</c:v>
                </c:pt>
                <c:pt idx="15">
                  <c:v>159.5206255883196</c:v>
                </c:pt>
                <c:pt idx="16">
                  <c:v>160.41697652663126</c:v>
                </c:pt>
                <c:pt idx="17">
                  <c:v>161.40616833527426</c:v>
                </c:pt>
                <c:pt idx="18">
                  <c:v>162.47946068014275</c:v>
                </c:pt>
                <c:pt idx="19">
                  <c:v>163.62889407456566</c:v>
                </c:pt>
                <c:pt idx="20">
                  <c:v>164.84757722797488</c:v>
                </c:pt>
                <c:pt idx="21">
                  <c:v>166.12996164804318</c:v>
                </c:pt>
                <c:pt idx="22">
                  <c:v>167.47187190759226</c:v>
                </c:pt>
                <c:pt idx="23">
                  <c:v>168.86991504415369</c:v>
                </c:pt>
                <c:pt idx="24">
                  <c:v>170.32074367813277</c:v>
                </c:pt>
                <c:pt idx="25">
                  <c:v>171.82082023936655</c:v>
                </c:pt>
                <c:pt idx="26">
                  <c:v>173.36643321592865</c:v>
                </c:pt>
                <c:pt idx="27">
                  <c:v>174.95387657068105</c:v>
                </c:pt>
                <c:pt idx="28">
                  <c:v>176.57883024779463</c:v>
                </c:pt>
                <c:pt idx="29">
                  <c:v>178.2362007056195</c:v>
                </c:pt>
                <c:pt idx="30">
                  <c:v>179.92036071094267</c:v>
                </c:pt>
                <c:pt idx="31">
                  <c:v>181.6253932970944</c:v>
                </c:pt>
                <c:pt idx="32">
                  <c:v>183.34538755592121</c:v>
                </c:pt>
                <c:pt idx="33">
                  <c:v>185.07364046211515</c:v>
                </c:pt>
                <c:pt idx="34">
                  <c:v>186.80249330582927</c:v>
                </c:pt>
                <c:pt idx="35">
                  <c:v>188.52369563616935</c:v>
                </c:pt>
                <c:pt idx="36">
                  <c:v>190.22906438031845</c:v>
                </c:pt>
                <c:pt idx="37">
                  <c:v>191.91054936698825</c:v>
                </c:pt>
                <c:pt idx="38">
                  <c:v>193.55947973439319</c:v>
                </c:pt>
                <c:pt idx="39">
                  <c:v>195.16652848637477</c:v>
                </c:pt>
                <c:pt idx="40">
                  <c:v>196.72208915513232</c:v>
                </c:pt>
                <c:pt idx="41">
                  <c:v>198.26467238473631</c:v>
                </c:pt>
                <c:pt idx="42">
                  <c:v>199.8381226932903</c:v>
                </c:pt>
                <c:pt idx="43">
                  <c:v>201.4430577308143</c:v>
                </c:pt>
                <c:pt idx="44">
                  <c:v>203.0801075065003</c:v>
                </c:pt>
                <c:pt idx="45">
                  <c:v>204.74991463602032</c:v>
                </c:pt>
                <c:pt idx="46">
                  <c:v>206.45313459378235</c:v>
                </c:pt>
                <c:pt idx="47">
                  <c:v>208.19043597022832</c:v>
                </c:pt>
                <c:pt idx="48">
                  <c:v>209.96250073429434</c:v>
                </c:pt>
                <c:pt idx="49">
                  <c:v>211.77002450110635</c:v>
                </c:pt>
                <c:pt idx="50">
                  <c:v>213.61371680504831</c:v>
                </c:pt>
                <c:pt idx="51">
                  <c:v>215.49430137827633</c:v>
                </c:pt>
                <c:pt idx="52">
                  <c:v>217.41251643482633</c:v>
                </c:pt>
                <c:pt idx="53">
                  <c:v>219.36911496039033</c:v>
                </c:pt>
                <c:pt idx="54">
                  <c:v>221.36486500789437</c:v>
                </c:pt>
                <c:pt idx="55">
                  <c:v>223.40054999900434</c:v>
                </c:pt>
                <c:pt idx="56">
                  <c:v>225.47696903164436</c:v>
                </c:pt>
                <c:pt idx="57">
                  <c:v>227.59493719368038</c:v>
                </c:pt>
                <c:pt idx="58">
                  <c:v>229.75528588288438</c:v>
                </c:pt>
                <c:pt idx="59">
                  <c:v>231.95886313329035</c:v>
                </c:pt>
                <c:pt idx="60">
                  <c:v>234.20653394808437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A0-4A87-A1AE-2C530984ED4A}"/>
            </c:ext>
          </c:extLst>
        </c:ser>
        <c:ser>
          <c:idx val="6"/>
          <c:order val="6"/>
          <c:tx>
            <c:strRef>
              <c:f>'20_USA'!$A$38:$C$38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'20_USA'!$D$38:$BL$38</c:f>
              <c:numCache>
                <c:formatCode>General</c:formatCode>
                <c:ptCount val="61"/>
                <c:pt idx="0">
                  <c:v>733.21502007239962</c:v>
                </c:pt>
                <c:pt idx="1">
                  <c:v>729.61735706999946</c:v>
                </c:pt>
                <c:pt idx="2">
                  <c:v>693.13309478159988</c:v>
                </c:pt>
                <c:pt idx="3">
                  <c:v>679.02042144079928</c:v>
                </c:pt>
                <c:pt idx="4">
                  <c:v>736.54682217359937</c:v>
                </c:pt>
                <c:pt idx="5">
                  <c:v>716.30124445239971</c:v>
                </c:pt>
                <c:pt idx="6">
                  <c:v>735.00791579153633</c:v>
                </c:pt>
                <c:pt idx="7">
                  <c:v>727.42340060916069</c:v>
                </c:pt>
                <c:pt idx="8">
                  <c:v>722.14763386445998</c:v>
                </c:pt>
                <c:pt idx="9">
                  <c:v>716.56295672716567</c:v>
                </c:pt>
                <c:pt idx="10">
                  <c:v>700.99168192953493</c:v>
                </c:pt>
                <c:pt idx="11">
                  <c:v>701.97930024892719</c:v>
                </c:pt>
                <c:pt idx="12">
                  <c:v>699.10326663307387</c:v>
                </c:pt>
                <c:pt idx="13">
                  <c:v>696.60778690262532</c:v>
                </c:pt>
                <c:pt idx="14">
                  <c:v>694.06861466784153</c:v>
                </c:pt>
                <c:pt idx="15">
                  <c:v>692.02284499158998</c:v>
                </c:pt>
                <c:pt idx="16">
                  <c:v>690.51115034096449</c:v>
                </c:pt>
                <c:pt idx="17">
                  <c:v>689.68194914518892</c:v>
                </c:pt>
                <c:pt idx="18">
                  <c:v>689.49065730532595</c:v>
                </c:pt>
                <c:pt idx="19">
                  <c:v>689.89650530988922</c:v>
                </c:pt>
                <c:pt idx="20">
                  <c:v>690.86354081147647</c:v>
                </c:pt>
                <c:pt idx="21">
                  <c:v>692.36156580586487</c:v>
                </c:pt>
                <c:pt idx="22">
                  <c:v>694.36606101586744</c:v>
                </c:pt>
                <c:pt idx="23">
                  <c:v>696.85558596540386</c:v>
                </c:pt>
                <c:pt idx="24">
                  <c:v>699.80868019739069</c:v>
                </c:pt>
                <c:pt idx="25">
                  <c:v>703.20290705284049</c:v>
                </c:pt>
                <c:pt idx="26">
                  <c:v>707.01494597949602</c:v>
                </c:pt>
                <c:pt idx="27">
                  <c:v>711.22134129692336</c:v>
                </c:pt>
                <c:pt idx="28">
                  <c:v>715.79599512572827</c:v>
                </c:pt>
                <c:pt idx="29">
                  <c:v>720.70955719393635</c:v>
                </c:pt>
                <c:pt idx="30">
                  <c:v>725.93042088839184</c:v>
                </c:pt>
                <c:pt idx="31">
                  <c:v>731.42571069241194</c:v>
                </c:pt>
                <c:pt idx="32">
                  <c:v>737.16246021563654</c:v>
                </c:pt>
                <c:pt idx="33">
                  <c:v>743.10438492860624</c:v>
                </c:pt>
                <c:pt idx="34">
                  <c:v>749.21122324285352</c:v>
                </c:pt>
                <c:pt idx="35">
                  <c:v>755.44018564084797</c:v>
                </c:pt>
                <c:pt idx="36">
                  <c:v>761.7485703255818</c:v>
                </c:pt>
                <c:pt idx="37">
                  <c:v>768.09399184083975</c:v>
                </c:pt>
                <c:pt idx="38">
                  <c:v>774.43133628785779</c:v>
                </c:pt>
                <c:pt idx="39">
                  <c:v>780.71259706249668</c:v>
                </c:pt>
                <c:pt idx="40">
                  <c:v>786.88835662052907</c:v>
                </c:pt>
                <c:pt idx="41">
                  <c:v>793.05868953894503</c:v>
                </c:pt>
                <c:pt idx="42">
                  <c:v>799.35249077316098</c:v>
                </c:pt>
                <c:pt idx="43">
                  <c:v>805.77223092325698</c:v>
                </c:pt>
                <c:pt idx="44">
                  <c:v>812.32043002600096</c:v>
                </c:pt>
                <c:pt idx="45">
                  <c:v>818.99965854408106</c:v>
                </c:pt>
                <c:pt idx="46">
                  <c:v>825.81253837512907</c:v>
                </c:pt>
                <c:pt idx="47">
                  <c:v>832.76174388091295</c:v>
                </c:pt>
                <c:pt idx="48">
                  <c:v>839.85000293717712</c:v>
                </c:pt>
                <c:pt idx="49">
                  <c:v>847.08009800442517</c:v>
                </c:pt>
                <c:pt idx="50">
                  <c:v>854.45486722019302</c:v>
                </c:pt>
                <c:pt idx="51">
                  <c:v>861.97720551310499</c:v>
                </c:pt>
                <c:pt idx="52">
                  <c:v>869.65006573930509</c:v>
                </c:pt>
                <c:pt idx="53">
                  <c:v>877.47645984156111</c:v>
                </c:pt>
                <c:pt idx="54">
                  <c:v>885.45946003157712</c:v>
                </c:pt>
                <c:pt idx="55">
                  <c:v>893.60219999601713</c:v>
                </c:pt>
                <c:pt idx="56">
                  <c:v>901.90787612657709</c:v>
                </c:pt>
                <c:pt idx="57">
                  <c:v>910.37974877472118</c:v>
                </c:pt>
                <c:pt idx="58">
                  <c:v>919.02114353153718</c:v>
                </c:pt>
                <c:pt idx="59">
                  <c:v>927.83545253316117</c:v>
                </c:pt>
                <c:pt idx="60">
                  <c:v>936.82613579233714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A0-4A87-A1AE-2C530984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6944422572178478"/>
          <c:w val="0.77797462817147844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Road</a:t>
            </a:r>
            <a:r>
              <a:rPr lang="en-AU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28729805627331E-2"/>
          <c:y val="0.12891382114834504"/>
          <c:w val="0.85552603982378927"/>
          <c:h val="0.50807667059295225"/>
        </c:manualLayout>
      </c:layout>
      <c:scatterChart>
        <c:scatterStyle val="lineMarker"/>
        <c:varyColors val="0"/>
        <c:ser>
          <c:idx val="2"/>
          <c:order val="2"/>
          <c:tx>
            <c:strRef>
              <c:f>'20_USA'!$A$41:$C$41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'20_USA'!$D$41:$BL$41</c:f>
              <c:numCache>
                <c:formatCode>General</c:formatCode>
                <c:ptCount val="61"/>
                <c:pt idx="0">
                  <c:v>32.084363654458002</c:v>
                </c:pt>
                <c:pt idx="1">
                  <c:v>32.062054834211686</c:v>
                </c:pt>
                <c:pt idx="2">
                  <c:v>37.062487440224373</c:v>
                </c:pt>
                <c:pt idx="3">
                  <c:v>35.296244599062632</c:v>
                </c:pt>
                <c:pt idx="4">
                  <c:v>34.609056646523157</c:v>
                </c:pt>
                <c:pt idx="5">
                  <c:v>34.955147212988393</c:v>
                </c:pt>
                <c:pt idx="6">
                  <c:v>35.304698685118282</c:v>
                </c:pt>
                <c:pt idx="7">
                  <c:v>38.247660441724783</c:v>
                </c:pt>
                <c:pt idx="8">
                  <c:v>39.004953798329836</c:v>
                </c:pt>
                <c:pt idx="9">
                  <c:v>39.68353920721939</c:v>
                </c:pt>
                <c:pt idx="10">
                  <c:v>39.83888591637632</c:v>
                </c:pt>
                <c:pt idx="11">
                  <c:v>40.697532275453568</c:v>
                </c:pt>
                <c:pt idx="12">
                  <c:v>41.315342199723609</c:v>
                </c:pt>
                <c:pt idx="13">
                  <c:v>41.89327031750414</c:v>
                </c:pt>
                <c:pt idx="14">
                  <c:v>42.414357217404358</c:v>
                </c:pt>
                <c:pt idx="15">
                  <c:v>42.905651869678877</c:v>
                </c:pt>
                <c:pt idx="16">
                  <c:v>43.371240702723718</c:v>
                </c:pt>
                <c:pt idx="17">
                  <c:v>43.820120684055119</c:v>
                </c:pt>
                <c:pt idx="18">
                  <c:v>44.252639166115891</c:v>
                </c:pt>
                <c:pt idx="19">
                  <c:v>44.669337390812544</c:v>
                </c:pt>
                <c:pt idx="20">
                  <c:v>45.0708193113961</c:v>
                </c:pt>
                <c:pt idx="21">
                  <c:v>45.458275716173091</c:v>
                </c:pt>
                <c:pt idx="22">
                  <c:v>45.83249443083109</c:v>
                </c:pt>
                <c:pt idx="23">
                  <c:v>46.193270129283682</c:v>
                </c:pt>
                <c:pt idx="24">
                  <c:v>46.539880559460009</c:v>
                </c:pt>
                <c:pt idx="25">
                  <c:v>46.872179298523513</c:v>
                </c:pt>
                <c:pt idx="26">
                  <c:v>47.191128394741746</c:v>
                </c:pt>
                <c:pt idx="27">
                  <c:v>47.498576586974771</c:v>
                </c:pt>
                <c:pt idx="28">
                  <c:v>47.796287914638526</c:v>
                </c:pt>
                <c:pt idx="29">
                  <c:v>48.086292600913978</c:v>
                </c:pt>
                <c:pt idx="30">
                  <c:v>48.370534537645256</c:v>
                </c:pt>
                <c:pt idx="31">
                  <c:v>48.650599774164661</c:v>
                </c:pt>
                <c:pt idx="32">
                  <c:v>48.928104970464197</c:v>
                </c:pt>
                <c:pt idx="33">
                  <c:v>49.205043152771744</c:v>
                </c:pt>
                <c:pt idx="34">
                  <c:v>49.483466371949213</c:v>
                </c:pt>
                <c:pt idx="35">
                  <c:v>49.765416618607851</c:v>
                </c:pt>
                <c:pt idx="36">
                  <c:v>50.052849117839543</c:v>
                </c:pt>
                <c:pt idx="37">
                  <c:v>50.34786046830127</c:v>
                </c:pt>
                <c:pt idx="38">
                  <c:v>50.652803853697932</c:v>
                </c:pt>
                <c:pt idx="39">
                  <c:v>50.970116040031783</c:v>
                </c:pt>
                <c:pt idx="40">
                  <c:v>51.302228000455514</c:v>
                </c:pt>
                <c:pt idx="41">
                  <c:v>51.642846566402525</c:v>
                </c:pt>
                <c:pt idx="42">
                  <c:v>51.984204072502017</c:v>
                </c:pt>
                <c:pt idx="43">
                  <c:v>52.326869667151527</c:v>
                </c:pt>
                <c:pt idx="44">
                  <c:v>52.671452968382518</c:v>
                </c:pt>
                <c:pt idx="45">
                  <c:v>53.018432031468024</c:v>
                </c:pt>
                <c:pt idx="46">
                  <c:v>53.368076063440526</c:v>
                </c:pt>
                <c:pt idx="47">
                  <c:v>53.720458498296523</c:v>
                </c:pt>
                <c:pt idx="48">
                  <c:v>54.075580271339525</c:v>
                </c:pt>
                <c:pt idx="49">
                  <c:v>54.433326285636021</c:v>
                </c:pt>
                <c:pt idx="50">
                  <c:v>54.793556443856517</c:v>
                </c:pt>
                <c:pt idx="51">
                  <c:v>55.156224594790523</c:v>
                </c:pt>
                <c:pt idx="52">
                  <c:v>55.521211650512015</c:v>
                </c:pt>
                <c:pt idx="53">
                  <c:v>55.888182666394513</c:v>
                </c:pt>
                <c:pt idx="54">
                  <c:v>56.25669729370702</c:v>
                </c:pt>
                <c:pt idx="55">
                  <c:v>56.626329057400518</c:v>
                </c:pt>
                <c:pt idx="56">
                  <c:v>56.996868485111023</c:v>
                </c:pt>
                <c:pt idx="57">
                  <c:v>57.368035596067024</c:v>
                </c:pt>
                <c:pt idx="58">
                  <c:v>57.739244503656522</c:v>
                </c:pt>
                <c:pt idx="59">
                  <c:v>58.109798470617015</c:v>
                </c:pt>
                <c:pt idx="60">
                  <c:v>58.47912869057852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EE-4687-9FC6-0993338C28CA}"/>
            </c:ext>
          </c:extLst>
        </c:ser>
        <c:ser>
          <c:idx val="3"/>
          <c:order val="3"/>
          <c:tx>
            <c:strRef>
              <c:f>'20_USA'!$A$57:$C$57</c:f>
              <c:strCache>
                <c:ptCount val="3"/>
                <c:pt idx="0">
                  <c:v>20_USA</c:v>
                </c:pt>
                <c:pt idx="1">
                  <c:v>Net-zero</c:v>
                </c:pt>
                <c:pt idx="2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'20_USA'!$D$57:$BL$57</c:f>
              <c:numCache>
                <c:formatCode>General</c:formatCode>
                <c:ptCount val="61"/>
                <c:pt idx="0">
                  <c:v>469.68969833998193</c:v>
                </c:pt>
                <c:pt idx="1">
                  <c:v>470.97959330261659</c:v>
                </c:pt>
                <c:pt idx="2">
                  <c:v>504.19183563393284</c:v>
                </c:pt>
                <c:pt idx="3">
                  <c:v>517.3556212277847</c:v>
                </c:pt>
                <c:pt idx="4">
                  <c:v>545.73542196985136</c:v>
                </c:pt>
                <c:pt idx="5">
                  <c:v>551.19277618955005</c:v>
                </c:pt>
                <c:pt idx="6">
                  <c:v>556.70470395144559</c:v>
                </c:pt>
                <c:pt idx="7">
                  <c:v>580.04199033136808</c:v>
                </c:pt>
                <c:pt idx="8">
                  <c:v>595.44011498556904</c:v>
                </c:pt>
                <c:pt idx="9">
                  <c:v>609.42381843934766</c:v>
                </c:pt>
                <c:pt idx="10">
                  <c:v>615.11699110584584</c:v>
                </c:pt>
                <c:pt idx="11">
                  <c:v>631.43987629447918</c:v>
                </c:pt>
                <c:pt idx="12">
                  <c:v>643.84192272617554</c:v>
                </c:pt>
                <c:pt idx="13">
                  <c:v>655.42560582577801</c:v>
                </c:pt>
                <c:pt idx="14">
                  <c:v>665.92533013474417</c:v>
                </c:pt>
                <c:pt idx="15">
                  <c:v>680.4965427886666</c:v>
                </c:pt>
                <c:pt idx="16">
                  <c:v>694.60698915997295</c:v>
                </c:pt>
                <c:pt idx="17">
                  <c:v>708.39486017987542</c:v>
                </c:pt>
                <c:pt idx="18">
                  <c:v>721.86305574156847</c:v>
                </c:pt>
                <c:pt idx="19">
                  <c:v>735.01821549485851</c:v>
                </c:pt>
                <c:pt idx="20">
                  <c:v>747.86871360223927</c:v>
                </c:pt>
                <c:pt idx="21">
                  <c:v>760.43349853437724</c:v>
                </c:pt>
                <c:pt idx="22">
                  <c:v>772.72581958202704</c:v>
                </c:pt>
                <c:pt idx="23">
                  <c:v>784.74295176493763</c:v>
                </c:pt>
                <c:pt idx="24">
                  <c:v>796.47374692325161</c:v>
                </c:pt>
                <c:pt idx="25">
                  <c:v>807.91720374208785</c:v>
                </c:pt>
                <c:pt idx="26">
                  <c:v>819.09212014444904</c:v>
                </c:pt>
                <c:pt idx="27">
                  <c:v>830.03391275023955</c:v>
                </c:pt>
                <c:pt idx="28">
                  <c:v>840.77805636298456</c:v>
                </c:pt>
                <c:pt idx="29">
                  <c:v>851.36624404844849</c:v>
                </c:pt>
                <c:pt idx="30">
                  <c:v>861.84025620384159</c:v>
                </c:pt>
                <c:pt idx="31">
                  <c:v>872.23704350773903</c:v>
                </c:pt>
                <c:pt idx="32">
                  <c:v>882.59553994814382</c:v>
                </c:pt>
                <c:pt idx="33">
                  <c:v>892.9629622471823</c:v>
                </c:pt>
                <c:pt idx="34">
                  <c:v>903.38922849062499</c:v>
                </c:pt>
                <c:pt idx="35">
                  <c:v>913.92572764141289</c:v>
                </c:pt>
                <c:pt idx="36">
                  <c:v>924.6239046724254</c:v>
                </c:pt>
                <c:pt idx="37">
                  <c:v>935.53946138937442</c:v>
                </c:pt>
                <c:pt idx="38">
                  <c:v>946.73459595593761</c:v>
                </c:pt>
                <c:pt idx="39">
                  <c:v>958.27490154497286</c:v>
                </c:pt>
                <c:pt idx="40">
                  <c:v>970.2277359446133</c:v>
                </c:pt>
                <c:pt idx="41">
                  <c:v>982.45351307924011</c:v>
                </c:pt>
                <c:pt idx="42">
                  <c:v>994.76972913139707</c:v>
                </c:pt>
                <c:pt idx="43">
                  <c:v>1007.187587353331</c:v>
                </c:pt>
                <c:pt idx="44">
                  <c:v>1019.7193294678839</c:v>
                </c:pt>
                <c:pt idx="45">
                  <c:v>1032.3749085167435</c:v>
                </c:pt>
                <c:pt idx="46">
                  <c:v>1045.1604016264173</c:v>
                </c:pt>
                <c:pt idx="47">
                  <c:v>1058.0781505824461</c:v>
                </c:pt>
                <c:pt idx="48">
                  <c:v>1071.1290940146912</c:v>
                </c:pt>
                <c:pt idx="49">
                  <c:v>1084.3118596098673</c:v>
                </c:pt>
                <c:pt idx="50">
                  <c:v>1097.6245226833314</c:v>
                </c:pt>
                <c:pt idx="51">
                  <c:v>1111.0669882374577</c:v>
                </c:pt>
                <c:pt idx="52">
                  <c:v>1124.6376631927687</c:v>
                </c:pt>
                <c:pt idx="53">
                  <c:v>1138.3305045491209</c:v>
                </c:pt>
                <c:pt idx="54">
                  <c:v>1152.1371605751172</c:v>
                </c:pt>
                <c:pt idx="55">
                  <c:v>1166.0493679499887</c:v>
                </c:pt>
                <c:pt idx="56">
                  <c:v>1180.0631651157355</c:v>
                </c:pt>
                <c:pt idx="57">
                  <c:v>1194.173028967728</c:v>
                </c:pt>
                <c:pt idx="58">
                  <c:v>1208.3669089725204</c:v>
                </c:pt>
                <c:pt idx="59">
                  <c:v>1222.6301598217788</c:v>
                </c:pt>
                <c:pt idx="60">
                  <c:v>1236.9505300631133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EE-4687-9FC6-0993338C28CA}"/>
            </c:ext>
          </c:extLst>
        </c:ser>
        <c:ser>
          <c:idx val="4"/>
          <c:order val="4"/>
          <c:tx>
            <c:strRef>
              <c:f>'20_USA'!$A$58:$C$58</c:f>
              <c:strCache>
                <c:ptCount val="3"/>
                <c:pt idx="0">
                  <c:v>20_USA</c:v>
                </c:pt>
                <c:pt idx="1">
                  <c:v>Net-zero</c:v>
                </c:pt>
                <c:pt idx="2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'20_USA'!$D$58:$BL$58</c:f>
              <c:numCache>
                <c:formatCode>General</c:formatCode>
                <c:ptCount val="61"/>
                <c:pt idx="0">
                  <c:v>1799.5684844139594</c:v>
                </c:pt>
                <c:pt idx="1">
                  <c:v>1729.2609126944722</c:v>
                </c:pt>
                <c:pt idx="2">
                  <c:v>1725.5282933625592</c:v>
                </c:pt>
                <c:pt idx="3">
                  <c:v>1739.3375095543677</c:v>
                </c:pt>
                <c:pt idx="4">
                  <c:v>1821.5724207575431</c:v>
                </c:pt>
                <c:pt idx="5">
                  <c:v>1839.78814496512</c:v>
                </c:pt>
                <c:pt idx="6">
                  <c:v>1858.186026414771</c:v>
                </c:pt>
                <c:pt idx="7">
                  <c:v>1724.9068031029983</c:v>
                </c:pt>
                <c:pt idx="8">
                  <c:v>1730.446755941349</c:v>
                </c:pt>
                <c:pt idx="9">
                  <c:v>1735.6043843025695</c:v>
                </c:pt>
                <c:pt idx="10">
                  <c:v>1721.2072493049743</c:v>
                </c:pt>
                <c:pt idx="11">
                  <c:v>1740.2907209247599</c:v>
                </c:pt>
                <c:pt idx="12">
                  <c:v>1751.8303176411139</c:v>
                </c:pt>
                <c:pt idx="13">
                  <c:v>1764.4407865582798</c:v>
                </c:pt>
                <c:pt idx="14">
                  <c:v>1777.3297917698826</c:v>
                </c:pt>
                <c:pt idx="15">
                  <c:v>1746.7504568854654</c:v>
                </c:pt>
                <c:pt idx="16">
                  <c:v>1752.910394447372</c:v>
                </c:pt>
                <c:pt idx="17">
                  <c:v>1760.4842971486698</c:v>
                </c:pt>
                <c:pt idx="18">
                  <c:v>1769.3355653187814</c:v>
                </c:pt>
                <c:pt idx="19">
                  <c:v>1779.3323322923632</c:v>
                </c:pt>
                <c:pt idx="20">
                  <c:v>1790.3418798849773</c:v>
                </c:pt>
                <c:pt idx="21">
                  <c:v>1802.2512343788853</c:v>
                </c:pt>
                <c:pt idx="22">
                  <c:v>1814.9277182055807</c:v>
                </c:pt>
                <c:pt idx="23">
                  <c:v>1828.1956935377964</c:v>
                </c:pt>
                <c:pt idx="24">
                  <c:v>1841.8553684382202</c:v>
                </c:pt>
                <c:pt idx="25">
                  <c:v>1855.7258291632811</c:v>
                </c:pt>
                <c:pt idx="26">
                  <c:v>1869.6660755024122</c:v>
                </c:pt>
                <c:pt idx="27">
                  <c:v>1883.566482459411</c:v>
                </c:pt>
                <c:pt idx="28">
                  <c:v>1897.3106368269255</c:v>
                </c:pt>
                <c:pt idx="29">
                  <c:v>1910.789512665988</c:v>
                </c:pt>
                <c:pt idx="30">
                  <c:v>1923.8877195186565</c:v>
                </c:pt>
                <c:pt idx="31">
                  <c:v>1936.4728627261534</c:v>
                </c:pt>
                <c:pt idx="32">
                  <c:v>1948.4111372096777</c:v>
                </c:pt>
                <c:pt idx="33">
                  <c:v>1959.5812911386809</c:v>
                </c:pt>
                <c:pt idx="34">
                  <c:v>1969.8621655669676</c:v>
                </c:pt>
                <c:pt idx="35">
                  <c:v>1979.1300713839937</c:v>
                </c:pt>
                <c:pt idx="36">
                  <c:v>1987.2558644041214</c:v>
                </c:pt>
                <c:pt idx="37">
                  <c:v>1994.1141422632427</c:v>
                </c:pt>
                <c:pt idx="38">
                  <c:v>1999.5878550226357</c:v>
                </c:pt>
                <c:pt idx="39">
                  <c:v>2003.5614091334157</c:v>
                </c:pt>
                <c:pt idx="40">
                  <c:v>2005.9171148178102</c:v>
                </c:pt>
                <c:pt idx="41">
                  <c:v>2007.3574460360658</c:v>
                </c:pt>
                <c:pt idx="42">
                  <c:v>2008.6696453614777</c:v>
                </c:pt>
                <c:pt idx="43">
                  <c:v>2009.87506391529</c:v>
                </c:pt>
                <c:pt idx="44">
                  <c:v>2010.9960743328443</c:v>
                </c:pt>
                <c:pt idx="45">
                  <c:v>2012.0494955942108</c:v>
                </c:pt>
                <c:pt idx="46">
                  <c:v>2013.0438291129763</c:v>
                </c:pt>
                <c:pt idx="47">
                  <c:v>2013.9799891011362</c:v>
                </c:pt>
                <c:pt idx="48">
                  <c:v>2014.8561209101103</c:v>
                </c:pt>
                <c:pt idx="49">
                  <c:v>2015.6660723571017</c:v>
                </c:pt>
                <c:pt idx="50">
                  <c:v>2016.4028771339192</c:v>
                </c:pt>
                <c:pt idx="51">
                  <c:v>2017.0631334314892</c:v>
                </c:pt>
                <c:pt idx="52">
                  <c:v>2017.6408313796062</c:v>
                </c:pt>
                <c:pt idx="53">
                  <c:v>2018.1222760835053</c:v>
                </c:pt>
                <c:pt idx="54">
                  <c:v>2018.4902988982076</c:v>
                </c:pt>
                <c:pt idx="55">
                  <c:v>2018.728630896328</c:v>
                </c:pt>
                <c:pt idx="56">
                  <c:v>2018.8290817426321</c:v>
                </c:pt>
                <c:pt idx="57">
                  <c:v>2018.7811726255982</c:v>
                </c:pt>
                <c:pt idx="58">
                  <c:v>2018.5639878478321</c:v>
                </c:pt>
                <c:pt idx="59">
                  <c:v>2018.1533008845292</c:v>
                </c:pt>
                <c:pt idx="60">
                  <c:v>2017.529939824959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EE-4687-9FC6-0993338C28CA}"/>
            </c:ext>
          </c:extLst>
        </c:ser>
        <c:ser>
          <c:idx val="5"/>
          <c:order val="5"/>
          <c:tx>
            <c:strRef>
              <c:f>'20_USA'!$A$59:$C$59</c:f>
              <c:strCache>
                <c:ptCount val="3"/>
                <c:pt idx="0">
                  <c:v>20_USA</c:v>
                </c:pt>
                <c:pt idx="1">
                  <c:v>Net-zero</c:v>
                </c:pt>
                <c:pt idx="2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'20_USA'!$D$59:$BL$59</c:f>
              <c:numCache>
                <c:formatCode>General</c:formatCode>
                <c:ptCount val="61"/>
                <c:pt idx="0">
                  <c:v>4528.5942177627112</c:v>
                </c:pt>
                <c:pt idx="1">
                  <c:v>4574.5070495458558</c:v>
                </c:pt>
                <c:pt idx="2">
                  <c:v>4611.494494066952</c:v>
                </c:pt>
                <c:pt idx="3">
                  <c:v>4637.41602164086</c:v>
                </c:pt>
                <c:pt idx="4">
                  <c:v>4632.1588187968173</c:v>
                </c:pt>
                <c:pt idx="5">
                  <c:v>4678.480406984786</c:v>
                </c:pt>
                <c:pt idx="6">
                  <c:v>4725.2652110546342</c:v>
                </c:pt>
                <c:pt idx="7">
                  <c:v>4817.4619447327677</c:v>
                </c:pt>
                <c:pt idx="8">
                  <c:v>4870.9847450180805</c:v>
                </c:pt>
                <c:pt idx="9">
                  <c:v>4916.9496005623432</c:v>
                </c:pt>
                <c:pt idx="10">
                  <c:v>4900.806247994954</c:v>
                </c:pt>
                <c:pt idx="11">
                  <c:v>4973.627225098965</c:v>
                </c:pt>
                <c:pt idx="12">
                  <c:v>5018.9801472377676</c:v>
                </c:pt>
                <c:pt idx="13">
                  <c:v>5061.5889182315723</c:v>
                </c:pt>
                <c:pt idx="14">
                  <c:v>5099.4076096693107</c:v>
                </c:pt>
                <c:pt idx="15">
                  <c:v>5110.0058926443025</c:v>
                </c:pt>
                <c:pt idx="16">
                  <c:v>5119.1545125689363</c:v>
                </c:pt>
                <c:pt idx="17">
                  <c:v>5127.8700387344106</c:v>
                </c:pt>
                <c:pt idx="18">
                  <c:v>5136.127733894099</c:v>
                </c:pt>
                <c:pt idx="19">
                  <c:v>5143.9235457237455</c:v>
                </c:pt>
                <c:pt idx="20">
                  <c:v>5151.2580375760854</c:v>
                </c:pt>
                <c:pt idx="21">
                  <c:v>5158.1954685439641</c:v>
                </c:pt>
                <c:pt idx="22">
                  <c:v>5164.749856398561</c:v>
                </c:pt>
                <c:pt idx="23">
                  <c:v>5170.8205333105207</c:v>
                </c:pt>
                <c:pt idx="24">
                  <c:v>5176.248632063649</c:v>
                </c:pt>
                <c:pt idx="25">
                  <c:v>5180.9393294734009</c:v>
                </c:pt>
                <c:pt idx="26">
                  <c:v>5184.9180704025321</c:v>
                </c:pt>
                <c:pt idx="27">
                  <c:v>5188.3026329104541</c:v>
                </c:pt>
                <c:pt idx="28">
                  <c:v>5191.1949991924002</c:v>
                </c:pt>
                <c:pt idx="29">
                  <c:v>5193.7197905905441</c:v>
                </c:pt>
                <c:pt idx="30">
                  <c:v>5195.9858496963088</c:v>
                </c:pt>
                <c:pt idx="31">
                  <c:v>5198.0577163308299</c:v>
                </c:pt>
                <c:pt idx="32">
                  <c:v>5199.9981184419075</c:v>
                </c:pt>
                <c:pt idx="33">
                  <c:v>5201.9045824852747</c:v>
                </c:pt>
                <c:pt idx="34">
                  <c:v>5203.8751578443798</c:v>
                </c:pt>
                <c:pt idx="35">
                  <c:v>5206.0011755945552</c:v>
                </c:pt>
                <c:pt idx="36">
                  <c:v>5208.359429026792</c:v>
                </c:pt>
                <c:pt idx="37">
                  <c:v>5211.0361495350289</c:v>
                </c:pt>
                <c:pt idx="38">
                  <c:v>5214.1385875939714</c:v>
                </c:pt>
                <c:pt idx="39">
                  <c:v>5217.7766796444848</c:v>
                </c:pt>
                <c:pt idx="40">
                  <c:v>5222.0537881663604</c:v>
                </c:pt>
                <c:pt idx="41">
                  <c:v>5226.5142867527611</c:v>
                </c:pt>
                <c:pt idx="42">
                  <c:v>5230.6506137751476</c:v>
                </c:pt>
                <c:pt idx="43">
                  <c:v>5234.5184071534968</c:v>
                </c:pt>
                <c:pt idx="44">
                  <c:v>5238.1759977056354</c:v>
                </c:pt>
                <c:pt idx="45">
                  <c:v>5241.6672827910797</c:v>
                </c:pt>
                <c:pt idx="46">
                  <c:v>5245.0145155149285</c:v>
                </c:pt>
                <c:pt idx="47">
                  <c:v>5248.2201929910725</c:v>
                </c:pt>
                <c:pt idx="48">
                  <c:v>5251.2796001497745</c:v>
                </c:pt>
                <c:pt idx="49">
                  <c:v>5254.1768197210104</c:v>
                </c:pt>
                <c:pt idx="50">
                  <c:v>5256.8938052235881</c:v>
                </c:pt>
                <c:pt idx="51">
                  <c:v>5259.4217962362436</c:v>
                </c:pt>
                <c:pt idx="52">
                  <c:v>5261.7452281190172</c:v>
                </c:pt>
                <c:pt idx="53">
                  <c:v>5263.8284844343607</c:v>
                </c:pt>
                <c:pt idx="54">
                  <c:v>5265.6268666909709</c:v>
                </c:pt>
                <c:pt idx="55">
                  <c:v>5267.0979972741034</c:v>
                </c:pt>
                <c:pt idx="56">
                  <c:v>5268.2205540788054</c:v>
                </c:pt>
                <c:pt idx="57">
                  <c:v>5268.9672293207695</c:v>
                </c:pt>
                <c:pt idx="58">
                  <c:v>5269.2834534036874</c:v>
                </c:pt>
                <c:pt idx="59">
                  <c:v>5269.1059763231915</c:v>
                </c:pt>
                <c:pt idx="60">
                  <c:v>5268.3847037342121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EE-4687-9FC6-0993338C28CA}"/>
            </c:ext>
          </c:extLst>
        </c:ser>
        <c:ser>
          <c:idx val="6"/>
          <c:order val="6"/>
          <c:tx>
            <c:strRef>
              <c:f>'20_USA'!$A$46:$C$46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'20_USA'!$D$46:$BL$46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EE-4687-9FC6-0993338C2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'20_USA'!$A$39:$C$39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air_passenger(gpkm)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'20_USA'!$D$39:$BL$39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469.68969833998193</c:v>
                      </c:pt>
                      <c:pt idx="1">
                        <c:v>470.97959330261659</c:v>
                      </c:pt>
                      <c:pt idx="2">
                        <c:v>504.19183563393284</c:v>
                      </c:pt>
                      <c:pt idx="3">
                        <c:v>517.3556212277847</c:v>
                      </c:pt>
                      <c:pt idx="4">
                        <c:v>545.73542196985136</c:v>
                      </c:pt>
                      <c:pt idx="5">
                        <c:v>551.19277618955005</c:v>
                      </c:pt>
                      <c:pt idx="6">
                        <c:v>556.70470395144559</c:v>
                      </c:pt>
                      <c:pt idx="7">
                        <c:v>580.04199033136808</c:v>
                      </c:pt>
                      <c:pt idx="8">
                        <c:v>589.48571383571334</c:v>
                      </c:pt>
                      <c:pt idx="9">
                        <c:v>600.28246116275739</c:v>
                      </c:pt>
                      <c:pt idx="10">
                        <c:v>602.81465128372895</c:v>
                      </c:pt>
                      <c:pt idx="11">
                        <c:v>615.65387938711717</c:v>
                      </c:pt>
                      <c:pt idx="12">
                        <c:v>624.52666504439014</c:v>
                      </c:pt>
                      <c:pt idx="13">
                        <c:v>632.4857096218758</c:v>
                      </c:pt>
                      <c:pt idx="14">
                        <c:v>639.28831692935432</c:v>
                      </c:pt>
                      <c:pt idx="15">
                        <c:v>645.3567014530056</c:v>
                      </c:pt>
                      <c:pt idx="16">
                        <c:v>650.76591686585255</c:v>
                      </c:pt>
                      <c:pt idx="17">
                        <c:v>655.66419477961063</c:v>
                      </c:pt>
                      <c:pt idx="18">
                        <c:v>660.06933112555896</c:v>
                      </c:pt>
                      <c:pt idx="19">
                        <c:v>664.0019627900416</c:v>
                      </c:pt>
                      <c:pt idx="20">
                        <c:v>667.48359275439816</c:v>
                      </c:pt>
                      <c:pt idx="21">
                        <c:v>670.54431472287843</c:v>
                      </c:pt>
                      <c:pt idx="22">
                        <c:v>673.20810039343314</c:v>
                      </c:pt>
                      <c:pt idx="23">
                        <c:v>675.48429055965994</c:v>
                      </c:pt>
                      <c:pt idx="24">
                        <c:v>677.37486887865384</c:v>
                      </c:pt>
                      <c:pt idx="25">
                        <c:v>678.89050082320352</c:v>
                      </c:pt>
                      <c:pt idx="26">
                        <c:v>680.05803333026279</c:v>
                      </c:pt>
                      <c:pt idx="27">
                        <c:v>680.91691284277283</c:v>
                      </c:pt>
                      <c:pt idx="28">
                        <c:v>681.50498193356759</c:v>
                      </c:pt>
                      <c:pt idx="29">
                        <c:v>681.86346242794377</c:v>
                      </c:pt>
                      <c:pt idx="30">
                        <c:v>682.03185742750145</c:v>
                      </c:pt>
                      <c:pt idx="31">
                        <c:v>682.0441582388496</c:v>
                      </c:pt>
                      <c:pt idx="32">
                        <c:v>681.93438699368232</c:v>
                      </c:pt>
                      <c:pt idx="33">
                        <c:v>681.74136129198052</c:v>
                      </c:pt>
                      <c:pt idx="34">
                        <c:v>681.50415482626227</c:v>
                      </c:pt>
                      <c:pt idx="35">
                        <c:v>681.26111345545723</c:v>
                      </c:pt>
                      <c:pt idx="36">
                        <c:v>681.04880326825219</c:v>
                      </c:pt>
                      <c:pt idx="37">
                        <c:v>680.90512047719449</c:v>
                      </c:pt>
                      <c:pt idx="38">
                        <c:v>680.87077106420304</c:v>
                      </c:pt>
                      <c:pt idx="39">
                        <c:v>680.98684492770542</c:v>
                      </c:pt>
                      <c:pt idx="40">
                        <c:v>681.29358784604972</c:v>
                      </c:pt>
                      <c:pt idx="41">
                        <c:v>681.68557467651385</c:v>
                      </c:pt>
                      <c:pt idx="42">
                        <c:v>682.03275743122697</c:v>
                      </c:pt>
                      <c:pt idx="43">
                        <c:v>682.34238045965628</c:v>
                      </c:pt>
                      <c:pt idx="44">
                        <c:v>682.62203047023786</c:v>
                      </c:pt>
                      <c:pt idx="45">
                        <c:v>682.87740456530855</c:v>
                      </c:pt>
                      <c:pt idx="46">
                        <c:v>683.11137361203919</c:v>
                      </c:pt>
                      <c:pt idx="47">
                        <c:v>683.32423209833212</c:v>
                      </c:pt>
                      <c:pt idx="48">
                        <c:v>683.51533462973202</c:v>
                      </c:pt>
                      <c:pt idx="49">
                        <c:v>683.68257814758886</c:v>
                      </c:pt>
                      <c:pt idx="50">
                        <c:v>683.82358441932968</c:v>
                      </c:pt>
                      <c:pt idx="51">
                        <c:v>683.93718497540294</c:v>
                      </c:pt>
                      <c:pt idx="52">
                        <c:v>684.0213275343084</c:v>
                      </c:pt>
                      <c:pt idx="53">
                        <c:v>684.07135583666934</c:v>
                      </c:pt>
                      <c:pt idx="54">
                        <c:v>684.08143909147782</c:v>
                      </c:pt>
                      <c:pt idx="55">
                        <c:v>684.0460550133987</c:v>
                      </c:pt>
                      <c:pt idx="56">
                        <c:v>683.96242182133255</c:v>
                      </c:pt>
                      <c:pt idx="57">
                        <c:v>683.82698430511925</c:v>
                      </c:pt>
                      <c:pt idx="58">
                        <c:v>683.63265492329356</c:v>
                      </c:pt>
                      <c:pt idx="59">
                        <c:v>683.3712300144565</c:v>
                      </c:pt>
                      <c:pt idx="60">
                        <c:v>683.03622310595756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DEE-4687-9FC6-0993338C28C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'20_USA'!$A$40:$C$40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rail_passenger(gpkm)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'20_USA'!$D$40:$BL$40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57.571368458833128</c:v>
                      </c:pt>
                      <c:pt idx="1">
                        <c:v>60.450358987117419</c:v>
                      </c:pt>
                      <c:pt idx="2">
                        <c:v>61.042066429614344</c:v>
                      </c:pt>
                      <c:pt idx="3">
                        <c:v>62.948508564040708</c:v>
                      </c:pt>
                      <c:pt idx="4">
                        <c:v>63.228048246874337</c:v>
                      </c:pt>
                      <c:pt idx="5">
                        <c:v>63.860328729343102</c:v>
                      </c:pt>
                      <c:pt idx="6">
                        <c:v>64.49893201663653</c:v>
                      </c:pt>
                      <c:pt idx="7">
                        <c:v>67.605143727790932</c:v>
                      </c:pt>
                      <c:pt idx="8">
                        <c:v>68.94100126653305</c:v>
                      </c:pt>
                      <c:pt idx="9">
                        <c:v>70.189561745008888</c:v>
                      </c:pt>
                      <c:pt idx="10">
                        <c:v>70.561554601421761</c:v>
                      </c:pt>
                      <c:pt idx="11">
                        <c:v>72.226565926005193</c:v>
                      </c:pt>
                      <c:pt idx="12">
                        <c:v>73.511141338434797</c:v>
                      </c:pt>
                      <c:pt idx="13">
                        <c:v>74.768896196061405</c:v>
                      </c:pt>
                      <c:pt idx="14">
                        <c:v>75.966901662775314</c:v>
                      </c:pt>
                      <c:pt idx="15">
                        <c:v>77.150645475406478</c:v>
                      </c:pt>
                      <c:pt idx="16">
                        <c:v>78.324687262765224</c:v>
                      </c:pt>
                      <c:pt idx="17">
                        <c:v>79.502450771344428</c:v>
                      </c:pt>
                      <c:pt idx="18">
                        <c:v>80.68174083349804</c:v>
                      </c:pt>
                      <c:pt idx="19">
                        <c:v>81.860582875494231</c:v>
                      </c:pt>
                      <c:pt idx="20">
                        <c:v>83.036983426274119</c:v>
                      </c:pt>
                      <c:pt idx="21">
                        <c:v>84.209898180024453</c:v>
                      </c:pt>
                      <c:pt idx="22">
                        <c:v>85.377413153304161</c:v>
                      </c:pt>
                      <c:pt idx="23">
                        <c:v>86.535613995374703</c:v>
                      </c:pt>
                      <c:pt idx="24">
                        <c:v>87.679425913771226</c:v>
                      </c:pt>
                      <c:pt idx="25">
                        <c:v>88.804652247213966</c:v>
                      </c:pt>
                      <c:pt idx="26">
                        <c:v>89.909017997292665</c:v>
                      </c:pt>
                      <c:pt idx="27">
                        <c:v>90.991803682828632</c:v>
                      </c:pt>
                      <c:pt idx="28">
                        <c:v>92.052020896189774</c:v>
                      </c:pt>
                      <c:pt idx="29">
                        <c:v>93.089086649485495</c:v>
                      </c:pt>
                      <c:pt idx="30">
                        <c:v>94.102149593862123</c:v>
                      </c:pt>
                      <c:pt idx="31">
                        <c:v>95.089553378193784</c:v>
                      </c:pt>
                      <c:pt idx="32">
                        <c:v>96.049581980801335</c:v>
                      </c:pt>
                      <c:pt idx="33">
                        <c:v>96.981142629202239</c:v>
                      </c:pt>
                      <c:pt idx="34">
                        <c:v>97.88315217825425</c:v>
                      </c:pt>
                      <c:pt idx="35">
                        <c:v>98.754400153180953</c:v>
                      </c:pt>
                      <c:pt idx="36">
                        <c:v>99.593393768774689</c:v>
                      </c:pt>
                      <c:pt idx="37">
                        <c:v>100.39880921414365</c:v>
                      </c:pt>
                      <c:pt idx="38">
                        <c:v>101.16972362405488</c:v>
                      </c:pt>
                      <c:pt idx="39">
                        <c:v>101.90527030155718</c:v>
                      </c:pt>
                      <c:pt idx="40">
                        <c:v>102.6044560009111</c:v>
                      </c:pt>
                      <c:pt idx="41">
                        <c:v>103.28569313280512</c:v>
                      </c:pt>
                      <c:pt idx="42">
                        <c:v>103.9684081450041</c:v>
                      </c:pt>
                      <c:pt idx="43">
                        <c:v>104.65373933430313</c:v>
                      </c:pt>
                      <c:pt idx="44">
                        <c:v>105.34290593676511</c:v>
                      </c:pt>
                      <c:pt idx="45">
                        <c:v>106.03686406293612</c:v>
                      </c:pt>
                      <c:pt idx="46">
                        <c:v>106.73615212688112</c:v>
                      </c:pt>
                      <c:pt idx="47">
                        <c:v>107.44091699659312</c:v>
                      </c:pt>
                      <c:pt idx="48">
                        <c:v>108.15116054267912</c:v>
                      </c:pt>
                      <c:pt idx="49">
                        <c:v>108.86665257127213</c:v>
                      </c:pt>
                      <c:pt idx="50">
                        <c:v>109.5871128877131</c:v>
                      </c:pt>
                      <c:pt idx="51">
                        <c:v>110.31244918958112</c:v>
                      </c:pt>
                      <c:pt idx="52">
                        <c:v>111.04242330102412</c:v>
                      </c:pt>
                      <c:pt idx="53">
                        <c:v>111.77636533278911</c:v>
                      </c:pt>
                      <c:pt idx="54">
                        <c:v>112.51339458741413</c:v>
                      </c:pt>
                      <c:pt idx="55">
                        <c:v>113.25265811480112</c:v>
                      </c:pt>
                      <c:pt idx="56">
                        <c:v>113.99373697022212</c:v>
                      </c:pt>
                      <c:pt idx="57">
                        <c:v>114.73607119213412</c:v>
                      </c:pt>
                      <c:pt idx="58">
                        <c:v>115.47848900731313</c:v>
                      </c:pt>
                      <c:pt idx="59">
                        <c:v>116.21959694123412</c:v>
                      </c:pt>
                      <c:pt idx="60">
                        <c:v>116.95825738115713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EE-4687-9FC6-0993338C28CA}"/>
                  </c:ext>
                </c:extLst>
              </c15:ser>
            </c15:filteredScatterSeries>
          </c:ext>
        </c:extLst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5474997455185289"/>
          <c:w val="0.77797462817147844"/>
          <c:h val="0.24195347931331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net Zero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257466463512086E-2"/>
          <c:y val="0.12752650176678446"/>
          <c:w val="0.85599693137139998"/>
          <c:h val="0.706136445841796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'20_USA'!$A$54:$C$54</c:f>
              <c:strCache>
                <c:ptCount val="3"/>
                <c:pt idx="0">
                  <c:v>20_USA</c:v>
                </c:pt>
                <c:pt idx="1">
                  <c:v>Net-zero</c:v>
                </c:pt>
                <c:pt idx="2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'20_USA'!$D$54:$BL$54</c:f>
              <c:numCache>
                <c:formatCode>General</c:formatCode>
                <c:ptCount val="61"/>
                <c:pt idx="0">
                  <c:v>469.68969833998193</c:v>
                </c:pt>
                <c:pt idx="1">
                  <c:v>470.97959330261659</c:v>
                </c:pt>
                <c:pt idx="2">
                  <c:v>504.19183563393284</c:v>
                </c:pt>
                <c:pt idx="3">
                  <c:v>517.3556212277847</c:v>
                </c:pt>
                <c:pt idx="4">
                  <c:v>545.73542196985136</c:v>
                </c:pt>
                <c:pt idx="5">
                  <c:v>551.19277618955005</c:v>
                </c:pt>
                <c:pt idx="6">
                  <c:v>556.70470395144559</c:v>
                </c:pt>
                <c:pt idx="7">
                  <c:v>580.04199033136808</c:v>
                </c:pt>
                <c:pt idx="8">
                  <c:v>589.48571383571334</c:v>
                </c:pt>
                <c:pt idx="9">
                  <c:v>600.28246116275739</c:v>
                </c:pt>
                <c:pt idx="10">
                  <c:v>602.81465128372895</c:v>
                </c:pt>
                <c:pt idx="11">
                  <c:v>615.65387938711717</c:v>
                </c:pt>
                <c:pt idx="12">
                  <c:v>624.52666504439014</c:v>
                </c:pt>
                <c:pt idx="13">
                  <c:v>632.4857096218758</c:v>
                </c:pt>
                <c:pt idx="14">
                  <c:v>639.28831692935432</c:v>
                </c:pt>
                <c:pt idx="15">
                  <c:v>641.97787055534593</c:v>
                </c:pt>
                <c:pt idx="16">
                  <c:v>643.91574931989624</c:v>
                </c:pt>
                <c:pt idx="17">
                  <c:v>645.25682660850566</c:v>
                </c:pt>
                <c:pt idx="18">
                  <c:v>646.02530280373855</c:v>
                </c:pt>
                <c:pt idx="19">
                  <c:v>646.24789961383715</c:v>
                </c:pt>
                <c:pt idx="20">
                  <c:v>645.95186395586916</c:v>
                </c:pt>
                <c:pt idx="21">
                  <c:v>645.1723676793099</c:v>
                </c:pt>
                <c:pt idx="22">
                  <c:v>643.93818298502299</c:v>
                </c:pt>
                <c:pt idx="23">
                  <c:v>642.2637516796766</c:v>
                </c:pt>
                <c:pt idx="24">
                  <c:v>640.15646948971687</c:v>
                </c:pt>
                <c:pt idx="25">
                  <c:v>637.63196209914145</c:v>
                </c:pt>
                <c:pt idx="26">
                  <c:v>634.72083110824519</c:v>
                </c:pt>
                <c:pt idx="27">
                  <c:v>631.46484654692904</c:v>
                </c:pt>
                <c:pt idx="28">
                  <c:v>627.90346650059018</c:v>
                </c:pt>
                <c:pt idx="29">
                  <c:v>624.07842323913485</c:v>
                </c:pt>
                <c:pt idx="30">
                  <c:v>620.02896129772853</c:v>
                </c:pt>
                <c:pt idx="31">
                  <c:v>615.78844000993274</c:v>
                </c:pt>
                <c:pt idx="32">
                  <c:v>611.38945040812894</c:v>
                </c:pt>
                <c:pt idx="33">
                  <c:v>606.8680325951733</c:v>
                </c:pt>
                <c:pt idx="34">
                  <c:v>602.25948566041768</c:v>
                </c:pt>
                <c:pt idx="35">
                  <c:v>597.59746794338344</c:v>
                </c:pt>
                <c:pt idx="36">
                  <c:v>592.91307578647832</c:v>
                </c:pt>
                <c:pt idx="37">
                  <c:v>588.23755970219167</c:v>
                </c:pt>
                <c:pt idx="38">
                  <c:v>583.60351805503103</c:v>
                </c:pt>
                <c:pt idx="39">
                  <c:v>579.042706465474</c:v>
                </c:pt>
                <c:pt idx="40">
                  <c:v>574.5849536051021</c:v>
                </c:pt>
                <c:pt idx="41">
                  <c:v>570.13702609308416</c:v>
                </c:pt>
                <c:pt idx="42">
                  <c:v>565.58814030882218</c:v>
                </c:pt>
                <c:pt idx="43">
                  <c:v>560.94404283186464</c:v>
                </c:pt>
                <c:pt idx="44">
                  <c:v>556.21054334611961</c:v>
                </c:pt>
                <c:pt idx="45">
                  <c:v>551.39169312726767</c:v>
                </c:pt>
                <c:pt idx="46">
                  <c:v>546.48909888963112</c:v>
                </c:pt>
                <c:pt idx="47">
                  <c:v>541.50222166282913</c:v>
                </c:pt>
                <c:pt idx="48">
                  <c:v>536.42975629168825</c:v>
                </c:pt>
                <c:pt idx="49">
                  <c:v>531.26926454780778</c:v>
                </c:pt>
                <c:pt idx="50">
                  <c:v>526.01814186102263</c:v>
                </c:pt>
                <c:pt idx="51">
                  <c:v>520.67476017482261</c:v>
                </c:pt>
                <c:pt idx="52">
                  <c:v>515.23684411675163</c:v>
                </c:pt>
                <c:pt idx="53">
                  <c:v>509.70022591751803</c:v>
                </c:pt>
                <c:pt idx="54">
                  <c:v>504.06000775161505</c:v>
                </c:pt>
                <c:pt idx="55">
                  <c:v>498.31169570512469</c:v>
                </c:pt>
                <c:pt idx="56">
                  <c:v>492.4529437113593</c:v>
                </c:pt>
                <c:pt idx="57">
                  <c:v>486.48094185464839</c:v>
                </c:pt>
                <c:pt idx="58">
                  <c:v>507.18152372011895</c:v>
                </c:pt>
                <c:pt idx="59">
                  <c:v>502.06865878613115</c:v>
                </c:pt>
                <c:pt idx="60">
                  <c:v>496.83867735515514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C-4DF9-BAC1-96E506E89B87}"/>
            </c:ext>
          </c:extLst>
        </c:ser>
        <c:ser>
          <c:idx val="1"/>
          <c:order val="1"/>
          <c:tx>
            <c:strRef>
              <c:f>'20_USA'!$A$55:$C$55</c:f>
              <c:strCache>
                <c:ptCount val="3"/>
                <c:pt idx="0">
                  <c:v>20_USA</c:v>
                </c:pt>
                <c:pt idx="1">
                  <c:v>Net-zero</c:v>
                </c:pt>
                <c:pt idx="2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'20_USA'!$D$55:$BL$55</c:f>
              <c:numCache>
                <c:formatCode>General</c:formatCode>
                <c:ptCount val="61"/>
                <c:pt idx="0">
                  <c:v>57.571368458833128</c:v>
                </c:pt>
                <c:pt idx="1">
                  <c:v>60.450358987117419</c:v>
                </c:pt>
                <c:pt idx="2">
                  <c:v>61.042066429614344</c:v>
                </c:pt>
                <c:pt idx="3">
                  <c:v>62.948508564040708</c:v>
                </c:pt>
                <c:pt idx="4">
                  <c:v>63.228048246874337</c:v>
                </c:pt>
                <c:pt idx="5">
                  <c:v>63.860328729343102</c:v>
                </c:pt>
                <c:pt idx="6">
                  <c:v>64.49893201663653</c:v>
                </c:pt>
                <c:pt idx="7">
                  <c:v>67.605143727790932</c:v>
                </c:pt>
                <c:pt idx="8">
                  <c:v>68.94100126653305</c:v>
                </c:pt>
                <c:pt idx="9">
                  <c:v>70.189561745008888</c:v>
                </c:pt>
                <c:pt idx="10">
                  <c:v>70.561554601421761</c:v>
                </c:pt>
                <c:pt idx="11">
                  <c:v>72.226565926005193</c:v>
                </c:pt>
                <c:pt idx="12">
                  <c:v>73.511141338434797</c:v>
                </c:pt>
                <c:pt idx="13">
                  <c:v>74.768896196061405</c:v>
                </c:pt>
                <c:pt idx="14">
                  <c:v>75.966901662775314</c:v>
                </c:pt>
                <c:pt idx="15">
                  <c:v>81.008177749176795</c:v>
                </c:pt>
                <c:pt idx="16">
                  <c:v>86.157155989041755</c:v>
                </c:pt>
                <c:pt idx="17">
                  <c:v>91.427818387046102</c:v>
                </c:pt>
                <c:pt idx="18">
                  <c:v>96.818089000197659</c:v>
                </c:pt>
                <c:pt idx="19">
                  <c:v>102.32572859436782</c:v>
                </c:pt>
                <c:pt idx="20">
                  <c:v>107.94807845415637</c:v>
                </c:pt>
                <c:pt idx="21">
                  <c:v>113.68336254303304</c:v>
                </c:pt>
                <c:pt idx="22">
                  <c:v>119.52837841462586</c:v>
                </c:pt>
                <c:pt idx="23">
                  <c:v>125.47664029329334</c:v>
                </c:pt>
                <c:pt idx="24">
                  <c:v>131.51913887065689</c:v>
                </c:pt>
                <c:pt idx="25">
                  <c:v>137.64721098318171</c:v>
                </c:pt>
                <c:pt idx="26">
                  <c:v>184.31348689445002</c:v>
                </c:pt>
                <c:pt idx="27">
                  <c:v>191.08278773394019</c:v>
                </c:pt>
                <c:pt idx="28">
                  <c:v>197.91184492680804</c:v>
                </c:pt>
                <c:pt idx="29">
                  <c:v>204.79599062886811</c:v>
                </c:pt>
                <c:pt idx="30">
                  <c:v>211.72983658618975</c:v>
                </c:pt>
                <c:pt idx="31">
                  <c:v>218.70597276984569</c:v>
                </c:pt>
                <c:pt idx="32">
                  <c:v>225.71651765488312</c:v>
                </c:pt>
                <c:pt idx="33">
                  <c:v>232.75474231008533</c:v>
                </c:pt>
                <c:pt idx="34">
                  <c:v>239.81372283672286</c:v>
                </c:pt>
                <c:pt idx="35">
                  <c:v>246.88600038295232</c:v>
                </c:pt>
                <c:pt idx="36">
                  <c:v>253.96315411037537</c:v>
                </c:pt>
                <c:pt idx="37">
                  <c:v>261.03690395677336</c:v>
                </c:pt>
                <c:pt idx="38">
                  <c:v>268.09976760374531</c:v>
                </c:pt>
                <c:pt idx="39">
                  <c:v>275.14422981420421</c:v>
                </c:pt>
                <c:pt idx="40">
                  <c:v>282.16225400250534</c:v>
                </c:pt>
                <c:pt idx="41">
                  <c:v>289.19994077185413</c:v>
                </c:pt>
                <c:pt idx="42">
                  <c:v>296.30996321326148</c:v>
                </c:pt>
                <c:pt idx="43">
                  <c:v>303.49584406947884</c:v>
                </c:pt>
                <c:pt idx="44">
                  <c:v>310.76157251345683</c:v>
                </c:pt>
                <c:pt idx="45">
                  <c:v>318.11059218880808</c:v>
                </c:pt>
                <c:pt idx="46">
                  <c:v>325.54526398698709</c:v>
                </c:pt>
                <c:pt idx="47">
                  <c:v>333.06684268943837</c:v>
                </c:pt>
                <c:pt idx="48">
                  <c:v>340.67615570943889</c:v>
                </c:pt>
                <c:pt idx="49">
                  <c:v>348.37328822807041</c:v>
                </c:pt>
                <c:pt idx="50">
                  <c:v>356.15811688506722</c:v>
                </c:pt>
                <c:pt idx="51">
                  <c:v>364.03108232561726</c:v>
                </c:pt>
                <c:pt idx="52">
                  <c:v>371.99211805843032</c:v>
                </c:pt>
                <c:pt idx="53">
                  <c:v>380.03964213148254</c:v>
                </c:pt>
                <c:pt idx="54">
                  <c:v>388.17121132657826</c:v>
                </c:pt>
                <c:pt idx="55">
                  <c:v>396.38430340180338</c:v>
                </c:pt>
                <c:pt idx="56">
                  <c:v>404.67776624428797</c:v>
                </c:pt>
                <c:pt idx="57">
                  <c:v>413.04985629168232</c:v>
                </c:pt>
                <c:pt idx="58">
                  <c:v>421.49648487669236</c:v>
                </c:pt>
                <c:pt idx="59">
                  <c:v>430.01250868256568</c:v>
                </c:pt>
                <c:pt idx="60">
                  <c:v>438.59346517933858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C-4DF9-BAC1-96E506E89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2"/>
                <c:tx>
                  <c:strRef>
                    <c:extLst>
                      <c:ext uri="{02D57815-91ED-43cb-92C2-25804820EDAC}">
                        <c15:formulaRef>
                          <c15:sqref>'20_USA'!$A$46:$C$46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ship_passenger(gpkm)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'20_USA'!$D$46:$BL$46</c15:sqref>
                        </c15:formulaRef>
                      </c:ext>
                    </c:extLst>
                    <c:numCache>
                      <c:formatCode>General</c:formatCode>
                      <c:ptCount val="6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DD9C-4DF9-BAC1-96E506E89B87}"/>
                  </c:ext>
                </c:extLst>
              </c15:ser>
            </c15:filteredScatterSeries>
          </c:ext>
        </c:extLst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952638700947224E-2"/>
          <c:y val="0.88195848752121531"/>
          <c:w val="0.79962558469095291"/>
          <c:h val="0.114744998747948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'20_USA'!$A$63:$C$63</c:f>
              <c:strCache>
                <c:ptCount val="3"/>
                <c:pt idx="0">
                  <c:v>Reference </c:v>
                </c:pt>
                <c:pt idx="2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'20_USA'!$D$63:$BL$63</c:f>
              <c:numCache>
                <c:formatCode>General</c:formatCode>
                <c:ptCount val="61"/>
                <c:pt idx="0">
                  <c:v>2.1195414654729249E-3</c:v>
                </c:pt>
                <c:pt idx="1">
                  <c:v>1.9635985235212519E-3</c:v>
                </c:pt>
                <c:pt idx="2">
                  <c:v>2.3962282143501512E-3</c:v>
                </c:pt>
                <c:pt idx="3">
                  <c:v>2.3386000252893098E-3</c:v>
                </c:pt>
                <c:pt idx="4">
                  <c:v>2.3104483287945312E-3</c:v>
                </c:pt>
                <c:pt idx="5">
                  <c:v>2.3786148068233371E-3</c:v>
                </c:pt>
                <c:pt idx="6">
                  <c:v>2.3786148068233371E-3</c:v>
                </c:pt>
                <c:pt idx="7">
                  <c:v>2.3388830572482729E-3</c:v>
                </c:pt>
                <c:pt idx="8">
                  <c:v>2.3234837127546161E-3</c:v>
                </c:pt>
                <c:pt idx="9">
                  <c:v>2.310866617168476E-3</c:v>
                </c:pt>
                <c:pt idx="10">
                  <c:v>2.300885192023555E-3</c:v>
                </c:pt>
                <c:pt idx="11">
                  <c:v>2.2933928588535551E-3</c:v>
                </c:pt>
                <c:pt idx="12">
                  <c:v>2.2882430391921761E-3</c:v>
                </c:pt>
                <c:pt idx="13">
                  <c:v>2.285289154573118E-3</c:v>
                </c:pt>
                <c:pt idx="14">
                  <c:v>2.2843846265300821E-3</c:v>
                </c:pt>
                <c:pt idx="15">
                  <c:v>2.285382876596772E-3</c:v>
                </c:pt>
                <c:pt idx="16">
                  <c:v>2.2881373263068882E-3</c:v>
                </c:pt>
                <c:pt idx="17">
                  <c:v>2.2925013971941289E-3</c:v>
                </c:pt>
                <c:pt idx="18">
                  <c:v>2.2983285107921981E-3</c:v>
                </c:pt>
                <c:pt idx="19">
                  <c:v>2.3054720886347959E-3</c:v>
                </c:pt>
                <c:pt idx="20">
                  <c:v>2.3137855522556219E-3</c:v>
                </c:pt>
                <c:pt idx="21">
                  <c:v>2.3231223231883788E-3</c:v>
                </c:pt>
                <c:pt idx="22">
                  <c:v>2.3333358229667691E-3</c:v>
                </c:pt>
                <c:pt idx="23">
                  <c:v>2.3442794731244909E-3</c:v>
                </c:pt>
                <c:pt idx="24">
                  <c:v>2.3558066951952471E-3</c:v>
                </c:pt>
                <c:pt idx="25">
                  <c:v>2.3677709107127378E-3</c:v>
                </c:pt>
                <c:pt idx="26">
                  <c:v>2.380025541210664E-3</c:v>
                </c:pt>
                <c:pt idx="27">
                  <c:v>2.3924240082227278E-3</c:v>
                </c:pt>
                <c:pt idx="28">
                  <c:v>2.4048197332826289E-3</c:v>
                </c:pt>
                <c:pt idx="29">
                  <c:v>2.41706613792407E-3</c:v>
                </c:pt>
                <c:pt idx="30">
                  <c:v>2.4290166436807502E-3</c:v>
                </c:pt>
                <c:pt idx="31">
                  <c:v>2.4405246720863721E-3</c:v>
                </c:pt>
                <c:pt idx="32">
                  <c:v>2.4514436446746359E-3</c:v>
                </c:pt>
                <c:pt idx="33">
                  <c:v>2.4616269829792451E-3</c:v>
                </c:pt>
                <c:pt idx="34">
                  <c:v>2.4709281085338961E-3</c:v>
                </c:pt>
                <c:pt idx="35">
                  <c:v>2.4792004428722948E-3</c:v>
                </c:pt>
                <c:pt idx="36">
                  <c:v>2.4862974075281368E-3</c:v>
                </c:pt>
                <c:pt idx="37">
                  <c:v>2.4920724240351279E-3</c:v>
                </c:pt>
                <c:pt idx="38">
                  <c:v>2.496378913926971E-3</c:v>
                </c:pt>
                <c:pt idx="39">
                  <c:v>2.4990702987373599E-3</c:v>
                </c:pt>
                <c:pt idx="40">
                  <c:v>2.5000000000000009E-3</c:v>
                </c:pt>
                <c:pt idx="41">
                  <c:v>2.5000000000000009E-3</c:v>
                </c:pt>
                <c:pt idx="42">
                  <c:v>2.5000000000000009E-3</c:v>
                </c:pt>
                <c:pt idx="43">
                  <c:v>2.5000000000000009E-3</c:v>
                </c:pt>
                <c:pt idx="44">
                  <c:v>2.5000000000000009E-3</c:v>
                </c:pt>
                <c:pt idx="45">
                  <c:v>2.5000000000000009E-3</c:v>
                </c:pt>
                <c:pt idx="46">
                  <c:v>2.5000000000000009E-3</c:v>
                </c:pt>
                <c:pt idx="47">
                  <c:v>2.5000000000000009E-3</c:v>
                </c:pt>
                <c:pt idx="48">
                  <c:v>2.5000000000000009E-3</c:v>
                </c:pt>
                <c:pt idx="49">
                  <c:v>2.5000000000000009E-3</c:v>
                </c:pt>
                <c:pt idx="50">
                  <c:v>2.5000000000000009E-3</c:v>
                </c:pt>
                <c:pt idx="51">
                  <c:v>2.5000000000000009E-3</c:v>
                </c:pt>
                <c:pt idx="52">
                  <c:v>2.5000000000000009E-3</c:v>
                </c:pt>
                <c:pt idx="53">
                  <c:v>2.5000000000000009E-3</c:v>
                </c:pt>
                <c:pt idx="54">
                  <c:v>2.5000000000000009E-3</c:v>
                </c:pt>
                <c:pt idx="55">
                  <c:v>2.5000000000000009E-3</c:v>
                </c:pt>
                <c:pt idx="56">
                  <c:v>2.5000000000000009E-3</c:v>
                </c:pt>
                <c:pt idx="57">
                  <c:v>2.5000000000000009E-3</c:v>
                </c:pt>
                <c:pt idx="58">
                  <c:v>2.5000000000000009E-3</c:v>
                </c:pt>
                <c:pt idx="59">
                  <c:v>2.5000000000000009E-3</c:v>
                </c:pt>
                <c:pt idx="60">
                  <c:v>2.5000000000000009E-3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E-43CC-9618-88C36CA18270}"/>
            </c:ext>
          </c:extLst>
        </c:ser>
        <c:ser>
          <c:idx val="1"/>
          <c:order val="1"/>
          <c:tx>
            <c:strRef>
              <c:f>'20_USA'!$A$64:$C$64</c:f>
              <c:strCache>
                <c:ptCount val="3"/>
                <c:pt idx="0">
                  <c:v>Reference </c:v>
                </c:pt>
                <c:pt idx="2">
                  <c:v>pipeline_freight(gtkm)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'20_USA'!$D$64:$BL$64</c:f>
              <c:numCache>
                <c:formatCode>General</c:formatCode>
                <c:ptCount val="61"/>
                <c:pt idx="0">
                  <c:v>0.16849559631614519</c:v>
                </c:pt>
                <c:pt idx="1">
                  <c:v>0.17249073932165371</c:v>
                </c:pt>
                <c:pt idx="2">
                  <c:v>0.16617151747134509</c:v>
                </c:pt>
                <c:pt idx="3">
                  <c:v>0.17550378137423919</c:v>
                </c:pt>
                <c:pt idx="4">
                  <c:v>0.17488336980535599</c:v>
                </c:pt>
                <c:pt idx="5">
                  <c:v>0.1837506478268206</c:v>
                </c:pt>
                <c:pt idx="6">
                  <c:v>0.1837506478268206</c:v>
                </c:pt>
                <c:pt idx="7">
                  <c:v>0.18464337586113341</c:v>
                </c:pt>
                <c:pt idx="8">
                  <c:v>0.18498171684399009</c:v>
                </c:pt>
                <c:pt idx="9">
                  <c:v>0.18525285101605349</c:v>
                </c:pt>
                <c:pt idx="10">
                  <c:v>0.18546038478637841</c:v>
                </c:pt>
                <c:pt idx="11">
                  <c:v>0.18560792456402</c:v>
                </c:pt>
                <c:pt idx="12">
                  <c:v>0.18569907675803279</c:v>
                </c:pt>
                <c:pt idx="13">
                  <c:v>0.185737447777472</c:v>
                </c:pt>
                <c:pt idx="14">
                  <c:v>0.18572664403139219</c:v>
                </c:pt>
                <c:pt idx="15">
                  <c:v>0.18567027192884841</c:v>
                </c:pt>
                <c:pt idx="16">
                  <c:v>0.18557193787889559</c:v>
                </c:pt>
                <c:pt idx="17">
                  <c:v>0.18543524829058861</c:v>
                </c:pt>
                <c:pt idx="18">
                  <c:v>0.1852638095729823</c:v>
                </c:pt>
                <c:pt idx="19">
                  <c:v>0.18506122813513151</c:v>
                </c:pt>
                <c:pt idx="20">
                  <c:v>0.18483111038609121</c:v>
                </c:pt>
                <c:pt idx="21">
                  <c:v>0.18457706273491609</c:v>
                </c:pt>
                <c:pt idx="22">
                  <c:v>0.18430269159066129</c:v>
                </c:pt>
                <c:pt idx="23">
                  <c:v>0.1840116033623817</c:v>
                </c:pt>
                <c:pt idx="24">
                  <c:v>0.183707404459132</c:v>
                </c:pt>
                <c:pt idx="25">
                  <c:v>0.18339370128996721</c:v>
                </c:pt>
                <c:pt idx="26">
                  <c:v>0.183074100263942</c:v>
                </c:pt>
                <c:pt idx="27">
                  <c:v>0.18275220779011159</c:v>
                </c:pt>
                <c:pt idx="28">
                  <c:v>0.18243163027753059</c:v>
                </c:pt>
                <c:pt idx="29">
                  <c:v>0.18211597413525421</c:v>
                </c:pt>
                <c:pt idx="30">
                  <c:v>0.18180884577233691</c:v>
                </c:pt>
                <c:pt idx="31">
                  <c:v>0.18151385159783379</c:v>
                </c:pt>
                <c:pt idx="32">
                  <c:v>0.18123459802079969</c:v>
                </c:pt>
                <c:pt idx="33">
                  <c:v>0.18097469145028969</c:v>
                </c:pt>
                <c:pt idx="34">
                  <c:v>0.1807377382953585</c:v>
                </c:pt>
                <c:pt idx="35">
                  <c:v>0.18052734496506101</c:v>
                </c:pt>
                <c:pt idx="36">
                  <c:v>0.18034711786845209</c:v>
                </c:pt>
                <c:pt idx="37">
                  <c:v>0.1802006634145866</c:v>
                </c:pt>
                <c:pt idx="38">
                  <c:v>0.18009158801251951</c:v>
                </c:pt>
                <c:pt idx="39">
                  <c:v>0.18002349807130569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0.18</c:v>
                </c:pt>
                <c:pt idx="56">
                  <c:v>0.18</c:v>
                </c:pt>
                <c:pt idx="57">
                  <c:v>0.18</c:v>
                </c:pt>
                <c:pt idx="58">
                  <c:v>0.18</c:v>
                </c:pt>
                <c:pt idx="59">
                  <c:v>0.18</c:v>
                </c:pt>
                <c:pt idx="60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EE-43CC-9618-88C36CA18270}"/>
            </c:ext>
          </c:extLst>
        </c:ser>
        <c:ser>
          <c:idx val="2"/>
          <c:order val="2"/>
          <c:tx>
            <c:strRef>
              <c:f>'20_USA'!$A$65:$C$65</c:f>
              <c:strCache>
                <c:ptCount val="3"/>
                <c:pt idx="0">
                  <c:v>Reference </c:v>
                </c:pt>
                <c:pt idx="2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'20_USA'!$D$65:$BL$65</c:f>
              <c:numCache>
                <c:formatCode>General</c:formatCode>
                <c:ptCount val="61"/>
                <c:pt idx="0">
                  <c:v>0.2980448008270713</c:v>
                </c:pt>
                <c:pt idx="1">
                  <c:v>0.29298283684533682</c:v>
                </c:pt>
                <c:pt idx="2">
                  <c:v>0.34671312468423848</c:v>
                </c:pt>
                <c:pt idx="3">
                  <c:v>0.34256441988997638</c:v>
                </c:pt>
                <c:pt idx="4">
                  <c:v>0.34850353196634593</c:v>
                </c:pt>
                <c:pt idx="5">
                  <c:v>0.33150300951555262</c:v>
                </c:pt>
                <c:pt idx="6">
                  <c:v>0.33150300951555262</c:v>
                </c:pt>
                <c:pt idx="7">
                  <c:v>0.33756032878931308</c:v>
                </c:pt>
                <c:pt idx="8">
                  <c:v>0.34011031625374633</c:v>
                </c:pt>
                <c:pt idx="9">
                  <c:v>0.34235997306849297</c:v>
                </c:pt>
                <c:pt idx="10">
                  <c:v>0.34432338733251222</c:v>
                </c:pt>
                <c:pt idx="11">
                  <c:v>0.34601464714476238</c:v>
                </c:pt>
                <c:pt idx="12">
                  <c:v>0.34744784060420231</c:v>
                </c:pt>
                <c:pt idx="13">
                  <c:v>0.34863705580979071</c:v>
                </c:pt>
                <c:pt idx="14">
                  <c:v>0.34959638086048628</c:v>
                </c:pt>
                <c:pt idx="15">
                  <c:v>0.35033990385524799</c:v>
                </c:pt>
                <c:pt idx="16">
                  <c:v>0.35088171289303421</c:v>
                </c:pt>
                <c:pt idx="17">
                  <c:v>0.35123589607280398</c:v>
                </c:pt>
                <c:pt idx="18">
                  <c:v>0.35141654149351592</c:v>
                </c:pt>
                <c:pt idx="19">
                  <c:v>0.35143773725412858</c:v>
                </c:pt>
                <c:pt idx="20">
                  <c:v>0.35131357145360093</c:v>
                </c:pt>
                <c:pt idx="21">
                  <c:v>0.35105813219089138</c:v>
                </c:pt>
                <c:pt idx="22">
                  <c:v>0.35068550756495909</c:v>
                </c:pt>
                <c:pt idx="23">
                  <c:v>0.35020978567476269</c:v>
                </c:pt>
                <c:pt idx="24">
                  <c:v>0.34964505461926049</c:v>
                </c:pt>
                <c:pt idx="25">
                  <c:v>0.34900540249741158</c:v>
                </c:pt>
                <c:pt idx="26">
                  <c:v>0.34830491740817482</c:v>
                </c:pt>
                <c:pt idx="27">
                  <c:v>0.34755768745050852</c:v>
                </c:pt>
                <c:pt idx="28">
                  <c:v>0.34677780072337178</c:v>
                </c:pt>
                <c:pt idx="29">
                  <c:v>0.34597934532572311</c:v>
                </c:pt>
                <c:pt idx="30">
                  <c:v>0.34517640935652122</c:v>
                </c:pt>
                <c:pt idx="31">
                  <c:v>0.34438308091472492</c:v>
                </c:pt>
                <c:pt idx="32">
                  <c:v>0.34361344809929301</c:v>
                </c:pt>
                <c:pt idx="33">
                  <c:v>0.34288159900918419</c:v>
                </c:pt>
                <c:pt idx="34">
                  <c:v>0.342201621743357</c:v>
                </c:pt>
                <c:pt idx="35">
                  <c:v>0.34158760440077029</c:v>
                </c:pt>
                <c:pt idx="36">
                  <c:v>0.34105363508038289</c:v>
                </c:pt>
                <c:pt idx="37">
                  <c:v>0.34061380188115342</c:v>
                </c:pt>
                <c:pt idx="38">
                  <c:v>0.34028219290204048</c:v>
                </c:pt>
                <c:pt idx="39">
                  <c:v>0.34007289624200321</c:v>
                </c:pt>
                <c:pt idx="40">
                  <c:v>0.33999999999999991</c:v>
                </c:pt>
                <c:pt idx="41">
                  <c:v>0.33999999999999991</c:v>
                </c:pt>
                <c:pt idx="42">
                  <c:v>0.33999999999999991</c:v>
                </c:pt>
                <c:pt idx="43">
                  <c:v>0.33999999999999991</c:v>
                </c:pt>
                <c:pt idx="44">
                  <c:v>0.33999999999999991</c:v>
                </c:pt>
                <c:pt idx="45">
                  <c:v>0.33999999999999991</c:v>
                </c:pt>
                <c:pt idx="46">
                  <c:v>0.33999999999999991</c:v>
                </c:pt>
                <c:pt idx="47">
                  <c:v>0.33999999999999991</c:v>
                </c:pt>
                <c:pt idx="48">
                  <c:v>0.33999999999999991</c:v>
                </c:pt>
                <c:pt idx="49">
                  <c:v>0.33999999999999991</c:v>
                </c:pt>
                <c:pt idx="50">
                  <c:v>0.33999999999999991</c:v>
                </c:pt>
                <c:pt idx="51">
                  <c:v>0.33999999999999991</c:v>
                </c:pt>
                <c:pt idx="52">
                  <c:v>0.33999999999999991</c:v>
                </c:pt>
                <c:pt idx="53">
                  <c:v>0.33999999999999991</c:v>
                </c:pt>
                <c:pt idx="54">
                  <c:v>0.33999999999999991</c:v>
                </c:pt>
                <c:pt idx="55">
                  <c:v>0.33999999999999991</c:v>
                </c:pt>
                <c:pt idx="56">
                  <c:v>0.33999999999999991</c:v>
                </c:pt>
                <c:pt idx="57">
                  <c:v>0.33999999999999991</c:v>
                </c:pt>
                <c:pt idx="58">
                  <c:v>0.33999999999999991</c:v>
                </c:pt>
                <c:pt idx="59">
                  <c:v>0.33999999999999991</c:v>
                </c:pt>
                <c:pt idx="60">
                  <c:v>0.33999999999999991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EE-43CC-9618-88C36CA18270}"/>
            </c:ext>
          </c:extLst>
        </c:ser>
        <c:ser>
          <c:idx val="3"/>
          <c:order val="3"/>
          <c:tx>
            <c:strRef>
              <c:f>'20_USA'!$A$66:$C$66</c:f>
              <c:strCache>
                <c:ptCount val="3"/>
                <c:pt idx="0">
                  <c:v>Reference </c:v>
                </c:pt>
                <c:pt idx="2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'20_USA'!$D$66:$BL$66</c:f>
              <c:numCache>
                <c:formatCode>General</c:formatCode>
                <c:ptCount val="61"/>
                <c:pt idx="0">
                  <c:v>4.4277936603515851E-5</c:v>
                </c:pt>
                <c:pt idx="1">
                  <c:v>4.4784725729727673E-5</c:v>
                </c:pt>
                <c:pt idx="2">
                  <c:v>3.8856447063379482E-5</c:v>
                </c:pt>
                <c:pt idx="3">
                  <c:v>3.880251418050274E-5</c:v>
                </c:pt>
                <c:pt idx="4">
                  <c:v>3.7929114431624457E-5</c:v>
                </c:pt>
                <c:pt idx="5">
                  <c:v>3.8910857065210088E-5</c:v>
                </c:pt>
                <c:pt idx="6">
                  <c:v>3.8910857065210088E-5</c:v>
                </c:pt>
                <c:pt idx="7">
                  <c:v>3.9086531595019853E-5</c:v>
                </c:pt>
                <c:pt idx="8">
                  <c:v>3.9616250892640168E-5</c:v>
                </c:pt>
                <c:pt idx="9">
                  <c:v>4.0416292033730437E-5</c:v>
                </c:pt>
                <c:pt idx="10">
                  <c:v>4.1468455384535443E-5</c:v>
                </c:pt>
                <c:pt idx="11">
                  <c:v>4.2754541311299873E-5</c:v>
                </c:pt>
                <c:pt idx="12">
                  <c:v>4.4256350180268508E-5</c:v>
                </c:pt>
                <c:pt idx="13">
                  <c:v>4.5955682357686152E-5</c:v>
                </c:pt>
                <c:pt idx="14">
                  <c:v>4.7834338209797512E-5</c:v>
                </c:pt>
                <c:pt idx="15">
                  <c:v>4.987411810284735E-5</c:v>
                </c:pt>
                <c:pt idx="16">
                  <c:v>5.2056822403080367E-5</c:v>
                </c:pt>
                <c:pt idx="17">
                  <c:v>5.4364251476741432E-5</c:v>
                </c:pt>
                <c:pt idx="18">
                  <c:v>5.677820569007522E-5</c:v>
                </c:pt>
                <c:pt idx="19">
                  <c:v>5.9280485409326437E-5</c:v>
                </c:pt>
                <c:pt idx="20">
                  <c:v>6.1852891000739948E-5</c:v>
                </c:pt>
                <c:pt idx="21">
                  <c:v>6.4477222830560427E-5</c:v>
                </c:pt>
                <c:pt idx="22">
                  <c:v>6.7135281265032708E-5</c:v>
                </c:pt>
                <c:pt idx="23">
                  <c:v>6.9808866670401413E-5</c:v>
                </c:pt>
                <c:pt idx="24">
                  <c:v>7.2479779412911377E-5</c:v>
                </c:pt>
                <c:pt idx="25">
                  <c:v>7.5129819858807409E-5</c:v>
                </c:pt>
                <c:pt idx="26">
                  <c:v>7.7740788374334129E-5</c:v>
                </c:pt>
                <c:pt idx="27">
                  <c:v>8.0294485325736414E-5</c:v>
                </c:pt>
                <c:pt idx="28">
                  <c:v>8.2772711079258924E-5</c:v>
                </c:pt>
                <c:pt idx="29">
                  <c:v>8.5157266001146482E-5</c:v>
                </c:pt>
                <c:pt idx="30">
                  <c:v>8.7429950457643734E-5</c:v>
                </c:pt>
                <c:pt idx="31">
                  <c:v>8.9572564814995652E-5</c:v>
                </c:pt>
                <c:pt idx="32">
                  <c:v>9.1566909439446694E-5</c:v>
                </c:pt>
                <c:pt idx="33">
                  <c:v>9.3394784697241857E-5</c:v>
                </c:pt>
                <c:pt idx="34">
                  <c:v>9.5037990954625816E-5</c:v>
                </c:pt>
                <c:pt idx="35">
                  <c:v>9.6478328577843204E-5</c:v>
                </c:pt>
                <c:pt idx="36">
                  <c:v>9.7697597933139033E-5</c:v>
                </c:pt>
                <c:pt idx="37">
                  <c:v>9.8677599386757787E-5</c:v>
                </c:pt>
                <c:pt idx="38">
                  <c:v>9.9400133304944439E-5</c:v>
                </c:pt>
                <c:pt idx="39">
                  <c:v>9.9847000053943511E-5</c:v>
                </c:pt>
                <c:pt idx="40">
                  <c:v>9.9999999999999883E-5</c:v>
                </c:pt>
                <c:pt idx="41">
                  <c:v>9.9999999999999883E-5</c:v>
                </c:pt>
                <c:pt idx="42">
                  <c:v>9.9999999999999883E-5</c:v>
                </c:pt>
                <c:pt idx="43">
                  <c:v>9.9999999999999883E-5</c:v>
                </c:pt>
                <c:pt idx="44">
                  <c:v>9.9999999999999883E-5</c:v>
                </c:pt>
                <c:pt idx="45">
                  <c:v>9.9999999999999883E-5</c:v>
                </c:pt>
                <c:pt idx="46">
                  <c:v>9.9999999999999883E-5</c:v>
                </c:pt>
                <c:pt idx="47">
                  <c:v>9.9999999999999883E-5</c:v>
                </c:pt>
                <c:pt idx="48">
                  <c:v>9.9999999999999883E-5</c:v>
                </c:pt>
                <c:pt idx="49">
                  <c:v>9.9999999999999883E-5</c:v>
                </c:pt>
                <c:pt idx="50">
                  <c:v>9.9999999999999883E-5</c:v>
                </c:pt>
                <c:pt idx="51">
                  <c:v>9.9999999999999883E-5</c:v>
                </c:pt>
                <c:pt idx="52">
                  <c:v>9.9999999999999883E-5</c:v>
                </c:pt>
                <c:pt idx="53">
                  <c:v>9.9999999999999883E-5</c:v>
                </c:pt>
                <c:pt idx="54">
                  <c:v>9.9999999999999883E-5</c:v>
                </c:pt>
                <c:pt idx="55">
                  <c:v>9.9999999999999883E-5</c:v>
                </c:pt>
                <c:pt idx="56">
                  <c:v>9.9999999999999883E-5</c:v>
                </c:pt>
                <c:pt idx="57">
                  <c:v>9.9999999999999883E-5</c:v>
                </c:pt>
                <c:pt idx="58">
                  <c:v>9.9999999999999883E-5</c:v>
                </c:pt>
                <c:pt idx="59">
                  <c:v>9.9999999999999883E-5</c:v>
                </c:pt>
                <c:pt idx="60">
                  <c:v>9.9999999999999883E-5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EE-43CC-9618-88C36CA18270}"/>
            </c:ext>
          </c:extLst>
        </c:ser>
        <c:ser>
          <c:idx val="4"/>
          <c:order val="4"/>
          <c:tx>
            <c:strRef>
              <c:f>'20_USA'!$A$67:$C$67</c:f>
              <c:strCache>
                <c:ptCount val="3"/>
                <c:pt idx="0">
                  <c:v>Reference </c:v>
                </c:pt>
                <c:pt idx="2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'20_USA'!$D$67:$BL$67</c:f>
              <c:numCache>
                <c:formatCode>General</c:formatCode>
                <c:ptCount val="61"/>
                <c:pt idx="0">
                  <c:v>0.42064039773340051</c:v>
                </c:pt>
                <c:pt idx="1">
                  <c:v>0.42545489443241291</c:v>
                </c:pt>
                <c:pt idx="2">
                  <c:v>0.36913624710210502</c:v>
                </c:pt>
                <c:pt idx="3">
                  <c:v>0.3686238847147762</c:v>
                </c:pt>
                <c:pt idx="4">
                  <c:v>0.36032658710043242</c:v>
                </c:pt>
                <c:pt idx="5">
                  <c:v>0.36965314211949601</c:v>
                </c:pt>
                <c:pt idx="6">
                  <c:v>0.36965314211949601</c:v>
                </c:pt>
                <c:pt idx="7">
                  <c:v>0.3659265889281989</c:v>
                </c:pt>
                <c:pt idx="8">
                  <c:v>0.36445498756171429</c:v>
                </c:pt>
                <c:pt idx="9">
                  <c:v>0.36322765595309242</c:v>
                </c:pt>
                <c:pt idx="10">
                  <c:v>0.36223195880614789</c:v>
                </c:pt>
                <c:pt idx="11">
                  <c:v>0.3614552608246957</c:v>
                </c:pt>
                <c:pt idx="12">
                  <c:v>0.36088492671255112</c:v>
                </c:pt>
                <c:pt idx="13">
                  <c:v>0.36050832117352882</c:v>
                </c:pt>
                <c:pt idx="14">
                  <c:v>0.36031280891144368</c:v>
                </c:pt>
                <c:pt idx="15">
                  <c:v>0.36028575463011098</c:v>
                </c:pt>
                <c:pt idx="16">
                  <c:v>0.36041452303334548</c:v>
                </c:pt>
                <c:pt idx="17">
                  <c:v>0.36068647882496202</c:v>
                </c:pt>
                <c:pt idx="18">
                  <c:v>0.36108898670877582</c:v>
                </c:pt>
                <c:pt idx="19">
                  <c:v>0.36160941138860142</c:v>
                </c:pt>
                <c:pt idx="20">
                  <c:v>0.36223511756825422</c:v>
                </c:pt>
                <c:pt idx="21">
                  <c:v>0.36295346995154881</c:v>
                </c:pt>
                <c:pt idx="22">
                  <c:v>0.36375183324230043</c:v>
                </c:pt>
                <c:pt idx="23">
                  <c:v>0.36461757214432378</c:v>
                </c:pt>
                <c:pt idx="24">
                  <c:v>0.36553805136143402</c:v>
                </c:pt>
                <c:pt idx="25">
                  <c:v>0.36650063559744611</c:v>
                </c:pt>
                <c:pt idx="26">
                  <c:v>0.36749268955617448</c:v>
                </c:pt>
                <c:pt idx="27">
                  <c:v>0.3685015779414349</c:v>
                </c:pt>
                <c:pt idx="28">
                  <c:v>0.36951466545704181</c:v>
                </c:pt>
                <c:pt idx="29">
                  <c:v>0.37051931680681022</c:v>
                </c:pt>
                <c:pt idx="30">
                  <c:v>0.37150289669455522</c:v>
                </c:pt>
                <c:pt idx="31">
                  <c:v>0.37245276982409148</c:v>
                </c:pt>
                <c:pt idx="32">
                  <c:v>0.37335630089923427</c:v>
                </c:pt>
                <c:pt idx="33">
                  <c:v>0.37420085462379832</c:v>
                </c:pt>
                <c:pt idx="34">
                  <c:v>0.37497379570159872</c:v>
                </c:pt>
                <c:pt idx="35">
                  <c:v>0.37566248883645031</c:v>
                </c:pt>
                <c:pt idx="36">
                  <c:v>0.37625429873216809</c:v>
                </c:pt>
                <c:pt idx="37">
                  <c:v>0.37673659009256699</c:v>
                </c:pt>
                <c:pt idx="38">
                  <c:v>0.37709672762146218</c:v>
                </c:pt>
                <c:pt idx="39">
                  <c:v>0.37732207602266798</c:v>
                </c:pt>
                <c:pt idx="40">
                  <c:v>0.37740000000000012</c:v>
                </c:pt>
                <c:pt idx="41">
                  <c:v>0.37740000000000012</c:v>
                </c:pt>
                <c:pt idx="42">
                  <c:v>0.37740000000000012</c:v>
                </c:pt>
                <c:pt idx="43">
                  <c:v>0.37740000000000012</c:v>
                </c:pt>
                <c:pt idx="44">
                  <c:v>0.37740000000000012</c:v>
                </c:pt>
                <c:pt idx="45">
                  <c:v>0.37740000000000012</c:v>
                </c:pt>
                <c:pt idx="46">
                  <c:v>0.37740000000000012</c:v>
                </c:pt>
                <c:pt idx="47">
                  <c:v>0.37740000000000012</c:v>
                </c:pt>
                <c:pt idx="48">
                  <c:v>0.37740000000000012</c:v>
                </c:pt>
                <c:pt idx="49">
                  <c:v>0.37740000000000012</c:v>
                </c:pt>
                <c:pt idx="50">
                  <c:v>0.37740000000000012</c:v>
                </c:pt>
                <c:pt idx="51">
                  <c:v>0.37740000000000012</c:v>
                </c:pt>
                <c:pt idx="52">
                  <c:v>0.37740000000000012</c:v>
                </c:pt>
                <c:pt idx="53">
                  <c:v>0.37740000000000012</c:v>
                </c:pt>
                <c:pt idx="54">
                  <c:v>0.37740000000000012</c:v>
                </c:pt>
                <c:pt idx="55">
                  <c:v>0.37740000000000012</c:v>
                </c:pt>
                <c:pt idx="56">
                  <c:v>0.37740000000000012</c:v>
                </c:pt>
                <c:pt idx="57">
                  <c:v>0.37740000000000012</c:v>
                </c:pt>
                <c:pt idx="58">
                  <c:v>0.37740000000000012</c:v>
                </c:pt>
                <c:pt idx="59">
                  <c:v>0.37740000000000012</c:v>
                </c:pt>
                <c:pt idx="60">
                  <c:v>0.37740000000000012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EE-43CC-9618-88C36CA18270}"/>
            </c:ext>
          </c:extLst>
        </c:ser>
        <c:ser>
          <c:idx val="5"/>
          <c:order val="5"/>
          <c:tx>
            <c:strRef>
              <c:f>'20_USA'!$A$68:$C$68</c:f>
              <c:strCache>
                <c:ptCount val="3"/>
                <c:pt idx="0">
                  <c:v>Reference </c:v>
                </c:pt>
                <c:pt idx="2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'20_USA'!$D$68:$BL$68</c:f>
              <c:numCache>
                <c:formatCode>General</c:formatCode>
                <c:ptCount val="61"/>
                <c:pt idx="0">
                  <c:v>2.213896830175793E-2</c:v>
                </c:pt>
                <c:pt idx="1">
                  <c:v>2.2392362864863829E-2</c:v>
                </c:pt>
                <c:pt idx="2">
                  <c:v>1.9428223531689749E-2</c:v>
                </c:pt>
                <c:pt idx="3">
                  <c:v>1.9401257090251381E-2</c:v>
                </c:pt>
                <c:pt idx="4">
                  <c:v>1.896455721581224E-2</c:v>
                </c:pt>
                <c:pt idx="5">
                  <c:v>1.945542853260504E-2</c:v>
                </c:pt>
                <c:pt idx="6">
                  <c:v>1.945542853260504E-2</c:v>
                </c:pt>
                <c:pt idx="7">
                  <c:v>1.9260583581766501E-2</c:v>
                </c:pt>
                <c:pt idx="8">
                  <c:v>1.9184685213083939E-2</c:v>
                </c:pt>
                <c:pt idx="9">
                  <c:v>1.912219849499934E-2</c:v>
                </c:pt>
                <c:pt idx="10">
                  <c:v>1.90724201120928E-2</c:v>
                </c:pt>
                <c:pt idx="11">
                  <c:v>1.9034646748944409E-2</c:v>
                </c:pt>
                <c:pt idx="12">
                  <c:v>1.9008175090134281E-2</c:v>
                </c:pt>
                <c:pt idx="13">
                  <c:v>1.8992301820242509E-2</c:v>
                </c:pt>
                <c:pt idx="14">
                  <c:v>1.8986323623849201E-2</c:v>
                </c:pt>
                <c:pt idx="15">
                  <c:v>1.8989537185534471E-2</c:v>
                </c:pt>
                <c:pt idx="16">
                  <c:v>1.9001239189878411E-2</c:v>
                </c:pt>
                <c:pt idx="17">
                  <c:v>1.9020726321461109E-2</c:v>
                </c:pt>
                <c:pt idx="18">
                  <c:v>1.904729526486269E-2</c:v>
                </c:pt>
                <c:pt idx="19">
                  <c:v>1.9080242704663249E-2</c:v>
                </c:pt>
                <c:pt idx="20">
                  <c:v>1.911886532544289E-2</c:v>
                </c:pt>
                <c:pt idx="21">
                  <c:v>1.9162459811781701E-2</c:v>
                </c:pt>
                <c:pt idx="22">
                  <c:v>1.9210322848259801E-2</c:v>
                </c:pt>
                <c:pt idx="23">
                  <c:v>1.9261751119457299E-2</c:v>
                </c:pt>
                <c:pt idx="24">
                  <c:v>1.931604130995428E-2</c:v>
                </c:pt>
                <c:pt idx="25">
                  <c:v>1.9372490104330849E-2</c:v>
                </c:pt>
                <c:pt idx="26">
                  <c:v>1.9430394187167101E-2</c:v>
                </c:pt>
                <c:pt idx="27">
                  <c:v>1.948905024304317E-2</c:v>
                </c:pt>
                <c:pt idx="28">
                  <c:v>1.954775495653913E-2</c:v>
                </c:pt>
                <c:pt idx="29">
                  <c:v>1.9605805012235088E-2</c:v>
                </c:pt>
                <c:pt idx="30">
                  <c:v>1.966249709471115E-2</c:v>
                </c:pt>
                <c:pt idx="31">
                  <c:v>1.9717127888547421E-2</c:v>
                </c:pt>
                <c:pt idx="32">
                  <c:v>1.9768994078324009E-2</c:v>
                </c:pt>
                <c:pt idx="33">
                  <c:v>1.9817392348620989E-2</c:v>
                </c:pt>
                <c:pt idx="34">
                  <c:v>1.9861619384018502E-2</c:v>
                </c:pt>
                <c:pt idx="35">
                  <c:v>1.9900971869096611E-2</c:v>
                </c:pt>
                <c:pt idx="36">
                  <c:v>1.9934746488435452E-2</c:v>
                </c:pt>
                <c:pt idx="37">
                  <c:v>1.9962239926615111E-2</c:v>
                </c:pt>
                <c:pt idx="38">
                  <c:v>1.9982748868215699E-2</c:v>
                </c:pt>
                <c:pt idx="39">
                  <c:v>1.9995569997817288E-2</c:v>
                </c:pt>
                <c:pt idx="40">
                  <c:v>2.0000000000000032E-2</c:v>
                </c:pt>
                <c:pt idx="41">
                  <c:v>2.0000000000000032E-2</c:v>
                </c:pt>
                <c:pt idx="42">
                  <c:v>2.0000000000000032E-2</c:v>
                </c:pt>
                <c:pt idx="43">
                  <c:v>2.0000000000000032E-2</c:v>
                </c:pt>
                <c:pt idx="44">
                  <c:v>2.0000000000000032E-2</c:v>
                </c:pt>
                <c:pt idx="45">
                  <c:v>2.0000000000000032E-2</c:v>
                </c:pt>
                <c:pt idx="46">
                  <c:v>2.0000000000000032E-2</c:v>
                </c:pt>
                <c:pt idx="47">
                  <c:v>2.0000000000000032E-2</c:v>
                </c:pt>
                <c:pt idx="48">
                  <c:v>2.0000000000000032E-2</c:v>
                </c:pt>
                <c:pt idx="49">
                  <c:v>2.0000000000000032E-2</c:v>
                </c:pt>
                <c:pt idx="50">
                  <c:v>2.0000000000000032E-2</c:v>
                </c:pt>
                <c:pt idx="51">
                  <c:v>2.0000000000000032E-2</c:v>
                </c:pt>
                <c:pt idx="52">
                  <c:v>2.0000000000000032E-2</c:v>
                </c:pt>
                <c:pt idx="53">
                  <c:v>2.0000000000000032E-2</c:v>
                </c:pt>
                <c:pt idx="54">
                  <c:v>2.0000000000000032E-2</c:v>
                </c:pt>
                <c:pt idx="55">
                  <c:v>2.0000000000000032E-2</c:v>
                </c:pt>
                <c:pt idx="56">
                  <c:v>2.0000000000000032E-2</c:v>
                </c:pt>
                <c:pt idx="57">
                  <c:v>2.0000000000000032E-2</c:v>
                </c:pt>
                <c:pt idx="58">
                  <c:v>2.0000000000000032E-2</c:v>
                </c:pt>
                <c:pt idx="59">
                  <c:v>2.0000000000000032E-2</c:v>
                </c:pt>
                <c:pt idx="60">
                  <c:v>2.0000000000000032E-2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EE-43CC-9618-88C36CA18270}"/>
            </c:ext>
          </c:extLst>
        </c:ser>
        <c:ser>
          <c:idx val="6"/>
          <c:order val="6"/>
          <c:tx>
            <c:strRef>
              <c:f>'20_USA'!$A$69:$C$69</c:f>
              <c:strCache>
                <c:ptCount val="3"/>
                <c:pt idx="0">
                  <c:v>Reference </c:v>
                </c:pt>
                <c:pt idx="2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'20_USA'!$D$69:$BL$69</c:f>
              <c:numCache>
                <c:formatCode>General</c:formatCode>
                <c:ptCount val="61"/>
                <c:pt idx="0">
                  <c:v>8.8516417419548771E-2</c:v>
                </c:pt>
                <c:pt idx="1">
                  <c:v>8.4670783286481852E-2</c:v>
                </c:pt>
                <c:pt idx="2">
                  <c:v>9.6115802549208124E-2</c:v>
                </c:pt>
                <c:pt idx="3">
                  <c:v>9.152925439128709E-2</c:v>
                </c:pt>
                <c:pt idx="4">
                  <c:v>9.4973576468827259E-2</c:v>
                </c:pt>
                <c:pt idx="5">
                  <c:v>9.3220246341637239E-2</c:v>
                </c:pt>
                <c:pt idx="6">
                  <c:v>9.3220246341637239E-2</c:v>
                </c:pt>
                <c:pt idx="7">
                  <c:v>9.0231153250744822E-2</c:v>
                </c:pt>
                <c:pt idx="8">
                  <c:v>8.8905194163818091E-2</c:v>
                </c:pt>
                <c:pt idx="9">
                  <c:v>8.768603855815961E-2</c:v>
                </c:pt>
                <c:pt idx="10">
                  <c:v>8.6569495315460654E-2</c:v>
                </c:pt>
                <c:pt idx="11">
                  <c:v>8.5551373317412735E-2</c:v>
                </c:pt>
                <c:pt idx="12">
                  <c:v>8.4627481445707115E-2</c:v>
                </c:pt>
                <c:pt idx="13">
                  <c:v>8.3793628582035276E-2</c:v>
                </c:pt>
                <c:pt idx="14">
                  <c:v>8.3045623608088592E-2</c:v>
                </c:pt>
                <c:pt idx="15">
                  <c:v>8.237927540555845E-2</c:v>
                </c:pt>
                <c:pt idx="16">
                  <c:v>8.1790392856136249E-2</c:v>
                </c:pt>
                <c:pt idx="17">
                  <c:v>8.1274784841513334E-2</c:v>
                </c:pt>
                <c:pt idx="18">
                  <c:v>8.0828260243381175E-2</c:v>
                </c:pt>
                <c:pt idx="19">
                  <c:v>8.0446627943431118E-2</c:v>
                </c:pt>
                <c:pt idx="20">
                  <c:v>8.012569682335452E-2</c:v>
                </c:pt>
                <c:pt idx="21">
                  <c:v>7.9861275764842823E-2</c:v>
                </c:pt>
                <c:pt idx="22">
                  <c:v>7.9649173649587429E-2</c:v>
                </c:pt>
                <c:pt idx="23">
                  <c:v>7.9485199359279737E-2</c:v>
                </c:pt>
                <c:pt idx="24">
                  <c:v>7.9365161775611009E-2</c:v>
                </c:pt>
                <c:pt idx="25">
                  <c:v>7.9284869780272799E-2</c:v>
                </c:pt>
                <c:pt idx="26">
                  <c:v>7.924013225495645E-2</c:v>
                </c:pt>
                <c:pt idx="27">
                  <c:v>7.9226758081353307E-2</c:v>
                </c:pt>
                <c:pt idx="28">
                  <c:v>7.92405561411548E-2</c:v>
                </c:pt>
                <c:pt idx="29">
                  <c:v>7.9277335316052369E-2</c:v>
                </c:pt>
                <c:pt idx="30">
                  <c:v>7.9332904487737235E-2</c:v>
                </c:pt>
                <c:pt idx="31">
                  <c:v>7.9403072537900937E-2</c:v>
                </c:pt>
                <c:pt idx="32">
                  <c:v>7.9483648348234862E-2</c:v>
                </c:pt>
                <c:pt idx="33">
                  <c:v>7.9570440800430367E-2</c:v>
                </c:pt>
                <c:pt idx="34">
                  <c:v>7.9659258776178854E-2</c:v>
                </c:pt>
                <c:pt idx="35">
                  <c:v>7.9745911157171681E-2</c:v>
                </c:pt>
                <c:pt idx="36">
                  <c:v>7.982620682510029E-2</c:v>
                </c:pt>
                <c:pt idx="37">
                  <c:v>7.9895954661656013E-2</c:v>
                </c:pt>
                <c:pt idx="38">
                  <c:v>7.9950963548530304E-2</c:v>
                </c:pt>
                <c:pt idx="39">
                  <c:v>7.9987042367414538E-2</c:v>
                </c:pt>
                <c:pt idx="40">
                  <c:v>8.0000000000000099E-2</c:v>
                </c:pt>
                <c:pt idx="41">
                  <c:v>8.0000000000000099E-2</c:v>
                </c:pt>
                <c:pt idx="42">
                  <c:v>8.0000000000000099E-2</c:v>
                </c:pt>
                <c:pt idx="43">
                  <c:v>8.0000000000000099E-2</c:v>
                </c:pt>
                <c:pt idx="44">
                  <c:v>8.0000000000000099E-2</c:v>
                </c:pt>
                <c:pt idx="45">
                  <c:v>8.0000000000000099E-2</c:v>
                </c:pt>
                <c:pt idx="46">
                  <c:v>8.0000000000000099E-2</c:v>
                </c:pt>
                <c:pt idx="47">
                  <c:v>8.0000000000000099E-2</c:v>
                </c:pt>
                <c:pt idx="48">
                  <c:v>8.0000000000000099E-2</c:v>
                </c:pt>
                <c:pt idx="49">
                  <c:v>8.0000000000000099E-2</c:v>
                </c:pt>
                <c:pt idx="50">
                  <c:v>8.0000000000000099E-2</c:v>
                </c:pt>
                <c:pt idx="51">
                  <c:v>8.0000000000000099E-2</c:v>
                </c:pt>
                <c:pt idx="52">
                  <c:v>8.0000000000000099E-2</c:v>
                </c:pt>
                <c:pt idx="53">
                  <c:v>8.0000000000000099E-2</c:v>
                </c:pt>
                <c:pt idx="54">
                  <c:v>8.0000000000000099E-2</c:v>
                </c:pt>
                <c:pt idx="55">
                  <c:v>8.0000000000000099E-2</c:v>
                </c:pt>
                <c:pt idx="56">
                  <c:v>8.0000000000000099E-2</c:v>
                </c:pt>
                <c:pt idx="57">
                  <c:v>8.0000000000000099E-2</c:v>
                </c:pt>
                <c:pt idx="58">
                  <c:v>8.0000000000000099E-2</c:v>
                </c:pt>
                <c:pt idx="59">
                  <c:v>8.0000000000000099E-2</c:v>
                </c:pt>
                <c:pt idx="60">
                  <c:v>8.0000000000000099E-2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EE-43CC-9618-88C36CA1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777777777777779E-3"/>
          <c:y val="0.67129410906969955"/>
          <c:w val="0.77797462817147844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Reff 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'20_USA'!$A$39:$C$39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'20_USA'!$D$39:$BL$39</c:f>
              <c:numCache>
                <c:formatCode>General</c:formatCode>
                <c:ptCount val="61"/>
                <c:pt idx="0">
                  <c:v>469.68969833998193</c:v>
                </c:pt>
                <c:pt idx="1">
                  <c:v>470.97959330261659</c:v>
                </c:pt>
                <c:pt idx="2">
                  <c:v>504.19183563393284</c:v>
                </c:pt>
                <c:pt idx="3">
                  <c:v>517.3556212277847</c:v>
                </c:pt>
                <c:pt idx="4">
                  <c:v>545.73542196985136</c:v>
                </c:pt>
                <c:pt idx="5">
                  <c:v>551.19277618955005</c:v>
                </c:pt>
                <c:pt idx="6">
                  <c:v>556.70470395144559</c:v>
                </c:pt>
                <c:pt idx="7">
                  <c:v>580.04199033136808</c:v>
                </c:pt>
                <c:pt idx="8">
                  <c:v>589.48571383571334</c:v>
                </c:pt>
                <c:pt idx="9">
                  <c:v>600.28246116275739</c:v>
                </c:pt>
                <c:pt idx="10">
                  <c:v>602.81465128372895</c:v>
                </c:pt>
                <c:pt idx="11">
                  <c:v>615.65387938711717</c:v>
                </c:pt>
                <c:pt idx="12">
                  <c:v>624.52666504439014</c:v>
                </c:pt>
                <c:pt idx="13">
                  <c:v>632.4857096218758</c:v>
                </c:pt>
                <c:pt idx="14">
                  <c:v>639.28831692935432</c:v>
                </c:pt>
                <c:pt idx="15">
                  <c:v>645.3567014530056</c:v>
                </c:pt>
                <c:pt idx="16">
                  <c:v>650.76591686585255</c:v>
                </c:pt>
                <c:pt idx="17">
                  <c:v>655.66419477961063</c:v>
                </c:pt>
                <c:pt idx="18">
                  <c:v>660.06933112555896</c:v>
                </c:pt>
                <c:pt idx="19">
                  <c:v>664.0019627900416</c:v>
                </c:pt>
                <c:pt idx="20">
                  <c:v>667.48359275439816</c:v>
                </c:pt>
                <c:pt idx="21">
                  <c:v>670.54431472287843</c:v>
                </c:pt>
                <c:pt idx="22">
                  <c:v>673.20810039343314</c:v>
                </c:pt>
                <c:pt idx="23">
                  <c:v>675.48429055965994</c:v>
                </c:pt>
                <c:pt idx="24">
                  <c:v>677.37486887865384</c:v>
                </c:pt>
                <c:pt idx="25">
                  <c:v>678.89050082320352</c:v>
                </c:pt>
                <c:pt idx="26">
                  <c:v>680.05803333026279</c:v>
                </c:pt>
                <c:pt idx="27">
                  <c:v>680.91691284277283</c:v>
                </c:pt>
                <c:pt idx="28">
                  <c:v>681.50498193356759</c:v>
                </c:pt>
                <c:pt idx="29">
                  <c:v>681.86346242794377</c:v>
                </c:pt>
                <c:pt idx="30">
                  <c:v>682.03185742750145</c:v>
                </c:pt>
                <c:pt idx="31">
                  <c:v>682.0441582388496</c:v>
                </c:pt>
                <c:pt idx="32">
                  <c:v>681.93438699368232</c:v>
                </c:pt>
                <c:pt idx="33">
                  <c:v>681.74136129198052</c:v>
                </c:pt>
                <c:pt idx="34">
                  <c:v>681.50415482626227</c:v>
                </c:pt>
                <c:pt idx="35">
                  <c:v>681.26111345545723</c:v>
                </c:pt>
                <c:pt idx="36">
                  <c:v>681.04880326825219</c:v>
                </c:pt>
                <c:pt idx="37">
                  <c:v>680.90512047719449</c:v>
                </c:pt>
                <c:pt idx="38">
                  <c:v>680.87077106420304</c:v>
                </c:pt>
                <c:pt idx="39">
                  <c:v>680.98684492770542</c:v>
                </c:pt>
                <c:pt idx="40">
                  <c:v>681.29358784604972</c:v>
                </c:pt>
                <c:pt idx="41">
                  <c:v>681.68557467651385</c:v>
                </c:pt>
                <c:pt idx="42">
                  <c:v>682.03275743122697</c:v>
                </c:pt>
                <c:pt idx="43">
                  <c:v>682.34238045965628</c:v>
                </c:pt>
                <c:pt idx="44">
                  <c:v>682.62203047023786</c:v>
                </c:pt>
                <c:pt idx="45">
                  <c:v>682.87740456530855</c:v>
                </c:pt>
                <c:pt idx="46">
                  <c:v>683.11137361203919</c:v>
                </c:pt>
                <c:pt idx="47">
                  <c:v>683.32423209833212</c:v>
                </c:pt>
                <c:pt idx="48">
                  <c:v>683.51533462973202</c:v>
                </c:pt>
                <c:pt idx="49">
                  <c:v>683.68257814758886</c:v>
                </c:pt>
                <c:pt idx="50">
                  <c:v>683.82358441932968</c:v>
                </c:pt>
                <c:pt idx="51">
                  <c:v>683.93718497540294</c:v>
                </c:pt>
                <c:pt idx="52">
                  <c:v>684.0213275343084</c:v>
                </c:pt>
                <c:pt idx="53">
                  <c:v>684.07135583666934</c:v>
                </c:pt>
                <c:pt idx="54">
                  <c:v>684.08143909147782</c:v>
                </c:pt>
                <c:pt idx="55">
                  <c:v>684.0460550133987</c:v>
                </c:pt>
                <c:pt idx="56">
                  <c:v>683.96242182133255</c:v>
                </c:pt>
                <c:pt idx="57">
                  <c:v>683.82698430511925</c:v>
                </c:pt>
                <c:pt idx="58">
                  <c:v>683.63265492329356</c:v>
                </c:pt>
                <c:pt idx="59">
                  <c:v>683.3712300144565</c:v>
                </c:pt>
                <c:pt idx="60">
                  <c:v>683.03622310595756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E-4A98-82FD-12D517804915}"/>
            </c:ext>
          </c:extLst>
        </c:ser>
        <c:ser>
          <c:idx val="1"/>
          <c:order val="1"/>
          <c:tx>
            <c:strRef>
              <c:f>'20_USA'!$A$40:$C$40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'20_USA'!$D$40:$BL$40</c:f>
              <c:numCache>
                <c:formatCode>General</c:formatCode>
                <c:ptCount val="61"/>
                <c:pt idx="0">
                  <c:v>57.571368458833128</c:v>
                </c:pt>
                <c:pt idx="1">
                  <c:v>60.450358987117419</c:v>
                </c:pt>
                <c:pt idx="2">
                  <c:v>61.042066429614344</c:v>
                </c:pt>
                <c:pt idx="3">
                  <c:v>62.948508564040708</c:v>
                </c:pt>
                <c:pt idx="4">
                  <c:v>63.228048246874337</c:v>
                </c:pt>
                <c:pt idx="5">
                  <c:v>63.860328729343102</c:v>
                </c:pt>
                <c:pt idx="6">
                  <c:v>64.49893201663653</c:v>
                </c:pt>
                <c:pt idx="7">
                  <c:v>67.605143727790932</c:v>
                </c:pt>
                <c:pt idx="8">
                  <c:v>68.94100126653305</c:v>
                </c:pt>
                <c:pt idx="9">
                  <c:v>70.189561745008888</c:v>
                </c:pt>
                <c:pt idx="10">
                  <c:v>70.561554601421761</c:v>
                </c:pt>
                <c:pt idx="11">
                  <c:v>72.226565926005193</c:v>
                </c:pt>
                <c:pt idx="12">
                  <c:v>73.511141338434797</c:v>
                </c:pt>
                <c:pt idx="13">
                  <c:v>74.768896196061405</c:v>
                </c:pt>
                <c:pt idx="14">
                  <c:v>75.966901662775314</c:v>
                </c:pt>
                <c:pt idx="15">
                  <c:v>77.150645475406478</c:v>
                </c:pt>
                <c:pt idx="16">
                  <c:v>78.324687262765224</c:v>
                </c:pt>
                <c:pt idx="17">
                  <c:v>79.502450771344428</c:v>
                </c:pt>
                <c:pt idx="18">
                  <c:v>80.68174083349804</c:v>
                </c:pt>
                <c:pt idx="19">
                  <c:v>81.860582875494231</c:v>
                </c:pt>
                <c:pt idx="20">
                  <c:v>83.036983426274119</c:v>
                </c:pt>
                <c:pt idx="21">
                  <c:v>84.209898180024453</c:v>
                </c:pt>
                <c:pt idx="22">
                  <c:v>85.377413153304161</c:v>
                </c:pt>
                <c:pt idx="23">
                  <c:v>86.535613995374703</c:v>
                </c:pt>
                <c:pt idx="24">
                  <c:v>87.679425913771226</c:v>
                </c:pt>
                <c:pt idx="25">
                  <c:v>88.804652247213966</c:v>
                </c:pt>
                <c:pt idx="26">
                  <c:v>89.909017997292665</c:v>
                </c:pt>
                <c:pt idx="27">
                  <c:v>90.991803682828632</c:v>
                </c:pt>
                <c:pt idx="28">
                  <c:v>92.052020896189774</c:v>
                </c:pt>
                <c:pt idx="29">
                  <c:v>93.089086649485495</c:v>
                </c:pt>
                <c:pt idx="30">
                  <c:v>94.102149593862123</c:v>
                </c:pt>
                <c:pt idx="31">
                  <c:v>95.089553378193784</c:v>
                </c:pt>
                <c:pt idx="32">
                  <c:v>96.049581980801335</c:v>
                </c:pt>
                <c:pt idx="33">
                  <c:v>96.981142629202239</c:v>
                </c:pt>
                <c:pt idx="34">
                  <c:v>97.88315217825425</c:v>
                </c:pt>
                <c:pt idx="35">
                  <c:v>98.754400153180953</c:v>
                </c:pt>
                <c:pt idx="36">
                  <c:v>99.593393768774689</c:v>
                </c:pt>
                <c:pt idx="37">
                  <c:v>100.39880921414365</c:v>
                </c:pt>
                <c:pt idx="38">
                  <c:v>101.16972362405488</c:v>
                </c:pt>
                <c:pt idx="39">
                  <c:v>101.90527030155718</c:v>
                </c:pt>
                <c:pt idx="40">
                  <c:v>102.6044560009111</c:v>
                </c:pt>
                <c:pt idx="41">
                  <c:v>103.28569313280512</c:v>
                </c:pt>
                <c:pt idx="42">
                  <c:v>103.9684081450041</c:v>
                </c:pt>
                <c:pt idx="43">
                  <c:v>104.65373933430313</c:v>
                </c:pt>
                <c:pt idx="44">
                  <c:v>105.34290593676511</c:v>
                </c:pt>
                <c:pt idx="45">
                  <c:v>106.03686406293612</c:v>
                </c:pt>
                <c:pt idx="46">
                  <c:v>106.73615212688112</c:v>
                </c:pt>
                <c:pt idx="47">
                  <c:v>107.44091699659312</c:v>
                </c:pt>
                <c:pt idx="48">
                  <c:v>108.15116054267912</c:v>
                </c:pt>
                <c:pt idx="49">
                  <c:v>108.86665257127213</c:v>
                </c:pt>
                <c:pt idx="50">
                  <c:v>109.5871128877131</c:v>
                </c:pt>
                <c:pt idx="51">
                  <c:v>110.31244918958112</c:v>
                </c:pt>
                <c:pt idx="52">
                  <c:v>111.04242330102412</c:v>
                </c:pt>
                <c:pt idx="53">
                  <c:v>111.77636533278911</c:v>
                </c:pt>
                <c:pt idx="54">
                  <c:v>112.51339458741413</c:v>
                </c:pt>
                <c:pt idx="55">
                  <c:v>113.25265811480112</c:v>
                </c:pt>
                <c:pt idx="56">
                  <c:v>113.99373697022212</c:v>
                </c:pt>
                <c:pt idx="57">
                  <c:v>114.73607119213412</c:v>
                </c:pt>
                <c:pt idx="58">
                  <c:v>115.47848900731313</c:v>
                </c:pt>
                <c:pt idx="59">
                  <c:v>116.21959694123412</c:v>
                </c:pt>
                <c:pt idx="60">
                  <c:v>116.95825738115713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E-4A98-82FD-12D517804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2"/>
                <c:tx>
                  <c:strRef>
                    <c:extLst>
                      <c:ext uri="{02D57815-91ED-43cb-92C2-25804820EDAC}">
                        <c15:formulaRef>
                          <c15:sqref>'20_USA'!$A$46:$C$46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ship_passenger(gpkm)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'20_USA'!$D$46:$BL$46</c15:sqref>
                        </c15:formulaRef>
                      </c:ext>
                    </c:extLst>
                    <c:numCache>
                      <c:formatCode>General</c:formatCode>
                      <c:ptCount val="6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E0E-4A98-82FD-12D517804915}"/>
                  </c:ext>
                </c:extLst>
              </c15:ser>
            </c15:filteredScatterSeries>
          </c:ext>
        </c:extLst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744962867462948"/>
          <c:y val="0.88195838020247475"/>
          <c:w val="0.79962558469095291"/>
          <c:h val="0.114744998747948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Road</a:t>
            </a:r>
            <a:r>
              <a:rPr lang="en-AU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'20_USA'!$A$41:$C$41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'20_USA'!$D$41:$BL$41</c:f>
              <c:numCache>
                <c:formatCode>General</c:formatCode>
                <c:ptCount val="61"/>
                <c:pt idx="0">
                  <c:v>32.084363654458002</c:v>
                </c:pt>
                <c:pt idx="1">
                  <c:v>32.062054834211686</c:v>
                </c:pt>
                <c:pt idx="2">
                  <c:v>37.062487440224373</c:v>
                </c:pt>
                <c:pt idx="3">
                  <c:v>35.296244599062632</c:v>
                </c:pt>
                <c:pt idx="4">
                  <c:v>34.609056646523157</c:v>
                </c:pt>
                <c:pt idx="5">
                  <c:v>34.955147212988393</c:v>
                </c:pt>
                <c:pt idx="6">
                  <c:v>35.304698685118282</c:v>
                </c:pt>
                <c:pt idx="7">
                  <c:v>38.247660441724783</c:v>
                </c:pt>
                <c:pt idx="8">
                  <c:v>39.004953798329836</c:v>
                </c:pt>
                <c:pt idx="9">
                  <c:v>39.68353920721939</c:v>
                </c:pt>
                <c:pt idx="10">
                  <c:v>39.83888591637632</c:v>
                </c:pt>
                <c:pt idx="11">
                  <c:v>40.697532275453568</c:v>
                </c:pt>
                <c:pt idx="12">
                  <c:v>41.315342199723609</c:v>
                </c:pt>
                <c:pt idx="13">
                  <c:v>41.89327031750414</c:v>
                </c:pt>
                <c:pt idx="14">
                  <c:v>42.414357217404358</c:v>
                </c:pt>
                <c:pt idx="15">
                  <c:v>42.905651869678877</c:v>
                </c:pt>
                <c:pt idx="16">
                  <c:v>43.371240702723718</c:v>
                </c:pt>
                <c:pt idx="17">
                  <c:v>43.820120684055119</c:v>
                </c:pt>
                <c:pt idx="18">
                  <c:v>44.252639166115891</c:v>
                </c:pt>
                <c:pt idx="19">
                  <c:v>44.669337390812544</c:v>
                </c:pt>
                <c:pt idx="20">
                  <c:v>45.0708193113961</c:v>
                </c:pt>
                <c:pt idx="21">
                  <c:v>45.458275716173091</c:v>
                </c:pt>
                <c:pt idx="22">
                  <c:v>45.83249443083109</c:v>
                </c:pt>
                <c:pt idx="23">
                  <c:v>46.193270129283682</c:v>
                </c:pt>
                <c:pt idx="24">
                  <c:v>46.539880559460009</c:v>
                </c:pt>
                <c:pt idx="25">
                  <c:v>46.872179298523513</c:v>
                </c:pt>
                <c:pt idx="26">
                  <c:v>47.191128394741746</c:v>
                </c:pt>
                <c:pt idx="27">
                  <c:v>47.498576586974771</c:v>
                </c:pt>
                <c:pt idx="28">
                  <c:v>47.796287914638526</c:v>
                </c:pt>
                <c:pt idx="29">
                  <c:v>48.086292600913978</c:v>
                </c:pt>
                <c:pt idx="30">
                  <c:v>48.370534537645256</c:v>
                </c:pt>
                <c:pt idx="31">
                  <c:v>48.650599774164661</c:v>
                </c:pt>
                <c:pt idx="32">
                  <c:v>48.928104970464197</c:v>
                </c:pt>
                <c:pt idx="33">
                  <c:v>49.205043152771744</c:v>
                </c:pt>
                <c:pt idx="34">
                  <c:v>49.483466371949213</c:v>
                </c:pt>
                <c:pt idx="35">
                  <c:v>49.765416618607851</c:v>
                </c:pt>
                <c:pt idx="36">
                  <c:v>50.052849117839543</c:v>
                </c:pt>
                <c:pt idx="37">
                  <c:v>50.34786046830127</c:v>
                </c:pt>
                <c:pt idx="38">
                  <c:v>50.652803853697932</c:v>
                </c:pt>
                <c:pt idx="39">
                  <c:v>50.970116040031783</c:v>
                </c:pt>
                <c:pt idx="40">
                  <c:v>51.302228000455514</c:v>
                </c:pt>
                <c:pt idx="41">
                  <c:v>51.642846566402525</c:v>
                </c:pt>
                <c:pt idx="42">
                  <c:v>51.984204072502017</c:v>
                </c:pt>
                <c:pt idx="43">
                  <c:v>52.326869667151527</c:v>
                </c:pt>
                <c:pt idx="44">
                  <c:v>52.671452968382518</c:v>
                </c:pt>
                <c:pt idx="45">
                  <c:v>53.018432031468024</c:v>
                </c:pt>
                <c:pt idx="46">
                  <c:v>53.368076063440526</c:v>
                </c:pt>
                <c:pt idx="47">
                  <c:v>53.720458498296523</c:v>
                </c:pt>
                <c:pt idx="48">
                  <c:v>54.075580271339525</c:v>
                </c:pt>
                <c:pt idx="49">
                  <c:v>54.433326285636021</c:v>
                </c:pt>
                <c:pt idx="50">
                  <c:v>54.793556443856517</c:v>
                </c:pt>
                <c:pt idx="51">
                  <c:v>55.156224594790523</c:v>
                </c:pt>
                <c:pt idx="52">
                  <c:v>55.521211650512015</c:v>
                </c:pt>
                <c:pt idx="53">
                  <c:v>55.888182666394513</c:v>
                </c:pt>
                <c:pt idx="54">
                  <c:v>56.25669729370702</c:v>
                </c:pt>
                <c:pt idx="55">
                  <c:v>56.626329057400518</c:v>
                </c:pt>
                <c:pt idx="56">
                  <c:v>56.996868485111023</c:v>
                </c:pt>
                <c:pt idx="57">
                  <c:v>57.368035596067024</c:v>
                </c:pt>
                <c:pt idx="58">
                  <c:v>57.739244503656522</c:v>
                </c:pt>
                <c:pt idx="59">
                  <c:v>58.109798470617015</c:v>
                </c:pt>
                <c:pt idx="60">
                  <c:v>58.47912869057852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CD-4376-9D26-1E1EAE024EE8}"/>
            </c:ext>
          </c:extLst>
        </c:ser>
        <c:ser>
          <c:idx val="3"/>
          <c:order val="3"/>
          <c:tx>
            <c:strRef>
              <c:f>'20_USA'!$A$42:$C$42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'20_USA'!$D$42:$BL$42</c:f>
              <c:numCache>
                <c:formatCode>General</c:formatCode>
                <c:ptCount val="61"/>
                <c:pt idx="0">
                  <c:v>469.68969833998193</c:v>
                </c:pt>
                <c:pt idx="1">
                  <c:v>470.97959330261659</c:v>
                </c:pt>
                <c:pt idx="2">
                  <c:v>504.19183563393284</c:v>
                </c:pt>
                <c:pt idx="3">
                  <c:v>517.3556212277847</c:v>
                </c:pt>
                <c:pt idx="4">
                  <c:v>545.73542196985136</c:v>
                </c:pt>
                <c:pt idx="5">
                  <c:v>551.19277618955005</c:v>
                </c:pt>
                <c:pt idx="6">
                  <c:v>556.70470395144559</c:v>
                </c:pt>
                <c:pt idx="7">
                  <c:v>580.04199033136808</c:v>
                </c:pt>
                <c:pt idx="8">
                  <c:v>595.44011498556904</c:v>
                </c:pt>
                <c:pt idx="9">
                  <c:v>609.42381843934766</c:v>
                </c:pt>
                <c:pt idx="10">
                  <c:v>615.11699110584584</c:v>
                </c:pt>
                <c:pt idx="11">
                  <c:v>631.43987629447918</c:v>
                </c:pt>
                <c:pt idx="12">
                  <c:v>643.84192272617554</c:v>
                </c:pt>
                <c:pt idx="13">
                  <c:v>655.42560582577801</c:v>
                </c:pt>
                <c:pt idx="14">
                  <c:v>665.92533013474417</c:v>
                </c:pt>
                <c:pt idx="15">
                  <c:v>675.76617953194307</c:v>
                </c:pt>
                <c:pt idx="16">
                  <c:v>685.01675459563432</c:v>
                </c:pt>
                <c:pt idx="17">
                  <c:v>693.82454474032875</c:v>
                </c:pt>
                <c:pt idx="18">
                  <c:v>702.20141609102018</c:v>
                </c:pt>
                <c:pt idx="19">
                  <c:v>710.16252704817282</c:v>
                </c:pt>
                <c:pt idx="20">
                  <c:v>717.72429328429916</c:v>
                </c:pt>
                <c:pt idx="21">
                  <c:v>724.91277267338205</c:v>
                </c:pt>
                <c:pt idx="22">
                  <c:v>731.74793521025344</c:v>
                </c:pt>
                <c:pt idx="23">
                  <c:v>738.23419733296168</c:v>
                </c:pt>
                <c:pt idx="24">
                  <c:v>744.3679877787406</c:v>
                </c:pt>
                <c:pt idx="25">
                  <c:v>750.15524952840178</c:v>
                </c:pt>
                <c:pt idx="26">
                  <c:v>755.62003703362541</c:v>
                </c:pt>
                <c:pt idx="27">
                  <c:v>760.80101993605922</c:v>
                </c:pt>
                <c:pt idx="28">
                  <c:v>765.73593475681753</c:v>
                </c:pt>
                <c:pt idx="29">
                  <c:v>770.46718918411727</c:v>
                </c:pt>
                <c:pt idx="30">
                  <c:v>775.03620162216089</c:v>
                </c:pt>
                <c:pt idx="31">
                  <c:v>779.47903798725679</c:v>
                </c:pt>
                <c:pt idx="32">
                  <c:v>783.83262872837054</c:v>
                </c:pt>
                <c:pt idx="33">
                  <c:v>788.14030207165388</c:v>
                </c:pt>
                <c:pt idx="34">
                  <c:v>792.44669165844448</c:v>
                </c:pt>
                <c:pt idx="35">
                  <c:v>796.79662392451144</c:v>
                </c:pt>
                <c:pt idx="36">
                  <c:v>801.233886197944</c:v>
                </c:pt>
                <c:pt idx="37">
                  <c:v>805.80487630437244</c:v>
                </c:pt>
                <c:pt idx="38">
                  <c:v>810.56044174309909</c:v>
                </c:pt>
                <c:pt idx="39">
                  <c:v>815.55310769785103</c:v>
                </c:pt>
                <c:pt idx="40">
                  <c:v>820.83564800728902</c:v>
                </c:pt>
                <c:pt idx="41">
                  <c:v>826.28554506244109</c:v>
                </c:pt>
                <c:pt idx="42">
                  <c:v>831.74726516003295</c:v>
                </c:pt>
                <c:pt idx="43">
                  <c:v>837.22991467442512</c:v>
                </c:pt>
                <c:pt idx="44">
                  <c:v>842.74324749412108</c:v>
                </c:pt>
                <c:pt idx="45">
                  <c:v>848.29491250348906</c:v>
                </c:pt>
                <c:pt idx="46">
                  <c:v>853.8892170150491</c:v>
                </c:pt>
                <c:pt idx="47">
                  <c:v>859.52733597274505</c:v>
                </c:pt>
                <c:pt idx="48">
                  <c:v>865.20928434143309</c:v>
                </c:pt>
                <c:pt idx="49">
                  <c:v>870.93322057017713</c:v>
                </c:pt>
                <c:pt idx="50">
                  <c:v>876.69690310170506</c:v>
                </c:pt>
                <c:pt idx="51">
                  <c:v>882.49959351664916</c:v>
                </c:pt>
                <c:pt idx="52">
                  <c:v>888.33938640819304</c:v>
                </c:pt>
                <c:pt idx="53">
                  <c:v>894.21092266231301</c:v>
                </c:pt>
                <c:pt idx="54">
                  <c:v>900.10715669931312</c:v>
                </c:pt>
                <c:pt idx="55">
                  <c:v>906.02126491840909</c:v>
                </c:pt>
                <c:pt idx="56">
                  <c:v>911.94989576177716</c:v>
                </c:pt>
                <c:pt idx="57">
                  <c:v>917.88856953707318</c:v>
                </c:pt>
                <c:pt idx="58">
                  <c:v>923.82791205850515</c:v>
                </c:pt>
                <c:pt idx="59">
                  <c:v>929.75677552987315</c:v>
                </c:pt>
                <c:pt idx="60">
                  <c:v>935.66605904925711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D-4376-9D26-1E1EAE024EE8}"/>
            </c:ext>
          </c:extLst>
        </c:ser>
        <c:ser>
          <c:idx val="4"/>
          <c:order val="4"/>
          <c:tx>
            <c:strRef>
              <c:f>'20_USA'!$A$43:$C$43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'20_USA'!$D$43:$BL$43</c:f>
              <c:numCache>
                <c:formatCode>General</c:formatCode>
                <c:ptCount val="61"/>
                <c:pt idx="0">
                  <c:v>1799.5684844139594</c:v>
                </c:pt>
                <c:pt idx="1">
                  <c:v>1729.2609126944722</c:v>
                </c:pt>
                <c:pt idx="2">
                  <c:v>1725.5282933625592</c:v>
                </c:pt>
                <c:pt idx="3">
                  <c:v>1739.3375095543677</c:v>
                </c:pt>
                <c:pt idx="4">
                  <c:v>1821.5724207575431</c:v>
                </c:pt>
                <c:pt idx="5">
                  <c:v>1839.78814496512</c:v>
                </c:pt>
                <c:pt idx="6">
                  <c:v>1858.186026414771</c:v>
                </c:pt>
                <c:pt idx="7">
                  <c:v>1724.9068031029983</c:v>
                </c:pt>
                <c:pt idx="8">
                  <c:v>1730.446755941349</c:v>
                </c:pt>
                <c:pt idx="9">
                  <c:v>1735.6043843025695</c:v>
                </c:pt>
                <c:pt idx="10">
                  <c:v>1721.2072493049743</c:v>
                </c:pt>
                <c:pt idx="11">
                  <c:v>1740.2907209247599</c:v>
                </c:pt>
                <c:pt idx="12">
                  <c:v>1751.8303176411139</c:v>
                </c:pt>
                <c:pt idx="13">
                  <c:v>1764.4407865582798</c:v>
                </c:pt>
                <c:pt idx="14">
                  <c:v>1777.3297917698826</c:v>
                </c:pt>
                <c:pt idx="15">
                  <c:v>1791.5389301389389</c:v>
                </c:pt>
                <c:pt idx="16">
                  <c:v>1807.1241179869814</c:v>
                </c:pt>
                <c:pt idx="17">
                  <c:v>1824.3360592214196</c:v>
                </c:pt>
                <c:pt idx="18">
                  <c:v>1843.0578805403975</c:v>
                </c:pt>
                <c:pt idx="19">
                  <c:v>1863.1752170600662</c:v>
                </c:pt>
                <c:pt idx="20">
                  <c:v>1884.5703998789236</c:v>
                </c:pt>
                <c:pt idx="21">
                  <c:v>1907.1441633638999</c:v>
                </c:pt>
                <c:pt idx="22">
                  <c:v>1930.7741683038093</c:v>
                </c:pt>
                <c:pt idx="23">
                  <c:v>1955.2895118051299</c:v>
                </c:pt>
                <c:pt idx="24">
                  <c:v>1980.4896434819575</c:v>
                </c:pt>
                <c:pt idx="25">
                  <c:v>2006.1900855819256</c:v>
                </c:pt>
                <c:pt idx="26">
                  <c:v>2032.2457342417526</c:v>
                </c:pt>
                <c:pt idx="27">
                  <c:v>2058.5426037807774</c:v>
                </c:pt>
                <c:pt idx="28">
                  <c:v>2084.9567437658525</c:v>
                </c:pt>
                <c:pt idx="29">
                  <c:v>2111.3696272552356</c:v>
                </c:pt>
                <c:pt idx="30">
                  <c:v>2137.6530216873962</c:v>
                </c:pt>
                <c:pt idx="31">
                  <c:v>2163.6568298616239</c:v>
                </c:pt>
                <c:pt idx="32">
                  <c:v>2189.2259968648068</c:v>
                </c:pt>
                <c:pt idx="33">
                  <c:v>2214.2161481793005</c:v>
                </c:pt>
                <c:pt idx="34">
                  <c:v>2238.4797335988274</c:v>
                </c:pt>
                <c:pt idx="35">
                  <c:v>2261.8629387245646</c:v>
                </c:pt>
                <c:pt idx="36">
                  <c:v>2284.2021429932433</c:v>
                </c:pt>
                <c:pt idx="37">
                  <c:v>2305.3342685124194</c:v>
                </c:pt>
                <c:pt idx="38">
                  <c:v>2325.1021570030648</c:v>
                </c:pt>
                <c:pt idx="39">
                  <c:v>2343.3466773490245</c:v>
                </c:pt>
                <c:pt idx="40">
                  <c:v>2359.902488020954</c:v>
                </c:pt>
                <c:pt idx="41">
                  <c:v>2375.5709420545163</c:v>
                </c:pt>
                <c:pt idx="42">
                  <c:v>2391.273387335093</c:v>
                </c:pt>
                <c:pt idx="43">
                  <c:v>2407.03600468897</c:v>
                </c:pt>
                <c:pt idx="44">
                  <c:v>2422.886836545596</c:v>
                </c:pt>
                <c:pt idx="45">
                  <c:v>2438.8478734475289</c:v>
                </c:pt>
                <c:pt idx="46">
                  <c:v>2454.931498918264</c:v>
                </c:pt>
                <c:pt idx="47">
                  <c:v>2471.1410909216402</c:v>
                </c:pt>
                <c:pt idx="48">
                  <c:v>2487.4766924816181</c:v>
                </c:pt>
                <c:pt idx="49">
                  <c:v>2503.9330091392571</c:v>
                </c:pt>
                <c:pt idx="50">
                  <c:v>2520.5035964173999</c:v>
                </c:pt>
                <c:pt idx="51">
                  <c:v>2537.186331360364</c:v>
                </c:pt>
                <c:pt idx="52">
                  <c:v>2553.9757359235527</c:v>
                </c:pt>
                <c:pt idx="53">
                  <c:v>2570.856402654148</c:v>
                </c:pt>
                <c:pt idx="54">
                  <c:v>2587.8080755105229</c:v>
                </c:pt>
                <c:pt idx="55">
                  <c:v>2604.8111366404241</c:v>
                </c:pt>
                <c:pt idx="56">
                  <c:v>2621.8559503151068</c:v>
                </c:pt>
                <c:pt idx="57">
                  <c:v>2638.9296374190831</c:v>
                </c:pt>
                <c:pt idx="58">
                  <c:v>2656.0052471682002</c:v>
                </c:pt>
                <c:pt idx="59">
                  <c:v>2673.0507296483829</c:v>
                </c:pt>
                <c:pt idx="60">
                  <c:v>2690.039919766612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CD-4376-9D26-1E1EAE024EE8}"/>
            </c:ext>
          </c:extLst>
        </c:ser>
        <c:ser>
          <c:idx val="5"/>
          <c:order val="5"/>
          <c:tx>
            <c:strRef>
              <c:f>'20_USA'!$A$44:$C$44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'20_USA'!$D$44:$BL$44</c:f>
              <c:numCache>
                <c:formatCode>General</c:formatCode>
                <c:ptCount val="61"/>
                <c:pt idx="0">
                  <c:v>4528.5942177627112</c:v>
                </c:pt>
                <c:pt idx="1">
                  <c:v>4574.5070495458558</c:v>
                </c:pt>
                <c:pt idx="2">
                  <c:v>4611.494494066952</c:v>
                </c:pt>
                <c:pt idx="3">
                  <c:v>4637.41602164086</c:v>
                </c:pt>
                <c:pt idx="4">
                  <c:v>4632.1588187968173</c:v>
                </c:pt>
                <c:pt idx="5">
                  <c:v>4678.480406984786</c:v>
                </c:pt>
                <c:pt idx="6">
                  <c:v>4725.2652110546342</c:v>
                </c:pt>
                <c:pt idx="7">
                  <c:v>4817.4619447327677</c:v>
                </c:pt>
                <c:pt idx="8">
                  <c:v>4870.9847450180805</c:v>
                </c:pt>
                <c:pt idx="9">
                  <c:v>4916.9496005623432</c:v>
                </c:pt>
                <c:pt idx="10">
                  <c:v>4900.806247994954</c:v>
                </c:pt>
                <c:pt idx="11">
                  <c:v>4973.627225098965</c:v>
                </c:pt>
                <c:pt idx="12">
                  <c:v>5018.9801472377676</c:v>
                </c:pt>
                <c:pt idx="13">
                  <c:v>5061.5889182315723</c:v>
                </c:pt>
                <c:pt idx="14">
                  <c:v>5099.4076096693107</c:v>
                </c:pt>
                <c:pt idx="15">
                  <c:v>5135.6843142153793</c:v>
                </c:pt>
                <c:pt idx="16">
                  <c:v>5170.8631440090267</c:v>
                </c:pt>
                <c:pt idx="17">
                  <c:v>5205.9594301872194</c:v>
                </c:pt>
                <c:pt idx="18">
                  <c:v>5240.9466672388762</c:v>
                </c:pt>
                <c:pt idx="19">
                  <c:v>5275.8190212551226</c:v>
                </c:pt>
                <c:pt idx="20">
                  <c:v>5310.5752964701906</c:v>
                </c:pt>
                <c:pt idx="21">
                  <c:v>5345.2802782839008</c:v>
                </c:pt>
                <c:pt idx="22">
                  <c:v>5379.9477670818351</c:v>
                </c:pt>
                <c:pt idx="23">
                  <c:v>5414.4717626288184</c:v>
                </c:pt>
                <c:pt idx="24">
                  <c:v>5448.6827705933147</c:v>
                </c:pt>
                <c:pt idx="25">
                  <c:v>5482.475480924234</c:v>
                </c:pt>
                <c:pt idx="26">
                  <c:v>5515.8702876622674</c:v>
                </c:pt>
                <c:pt idx="27">
                  <c:v>5548.9867731662616</c:v>
                </c:pt>
                <c:pt idx="28">
                  <c:v>5581.9301066584958</c:v>
                </c:pt>
                <c:pt idx="29">
                  <c:v>5614.8322060438313</c:v>
                </c:pt>
                <c:pt idx="30">
                  <c:v>5647.8107061916407</c:v>
                </c:pt>
                <c:pt idx="31">
                  <c:v>5680.9373948970824</c:v>
                </c:pt>
                <c:pt idx="32">
                  <c:v>5714.2836466394592</c:v>
                </c:pt>
                <c:pt idx="33">
                  <c:v>5747.9608646246134</c:v>
                </c:pt>
                <c:pt idx="34">
                  <c:v>5782.0835087159785</c:v>
                </c:pt>
                <c:pt idx="35">
                  <c:v>5816.7610900497839</c:v>
                </c:pt>
                <c:pt idx="36">
                  <c:v>5852.0892460975201</c:v>
                </c:pt>
                <c:pt idx="37">
                  <c:v>5888.1764401525752</c:v>
                </c:pt>
                <c:pt idx="38">
                  <c:v>5925.1574859022412</c:v>
                </c:pt>
                <c:pt idx="39">
                  <c:v>5963.1733481651263</c:v>
                </c:pt>
                <c:pt idx="40">
                  <c:v>6002.3606760532894</c:v>
                </c:pt>
                <c:pt idx="41">
                  <c:v>6042.2130482690891</c:v>
                </c:pt>
                <c:pt idx="42">
                  <c:v>6082.1518764827297</c:v>
                </c:pt>
                <c:pt idx="43">
                  <c:v>6122.2437510567224</c:v>
                </c:pt>
                <c:pt idx="44">
                  <c:v>6162.5599973007484</c:v>
                </c:pt>
                <c:pt idx="45">
                  <c:v>6203.1565476817523</c:v>
                </c:pt>
                <c:pt idx="46">
                  <c:v>6244.0648994225348</c:v>
                </c:pt>
                <c:pt idx="47">
                  <c:v>6285.2936443006865</c:v>
                </c:pt>
                <c:pt idx="48">
                  <c:v>6326.8428917467181</c:v>
                </c:pt>
                <c:pt idx="49">
                  <c:v>6368.6991754194087</c:v>
                </c:pt>
                <c:pt idx="50">
                  <c:v>6410.846103931206</c:v>
                </c:pt>
                <c:pt idx="51">
                  <c:v>6453.2782775904843</c:v>
                </c:pt>
                <c:pt idx="52">
                  <c:v>6495.9817631098995</c:v>
                </c:pt>
                <c:pt idx="53">
                  <c:v>6538.9173719681521</c:v>
                </c:pt>
                <c:pt idx="54">
                  <c:v>6582.0335833637155</c:v>
                </c:pt>
                <c:pt idx="55">
                  <c:v>6625.2804997158546</c:v>
                </c:pt>
                <c:pt idx="56">
                  <c:v>6668.6336127579825</c:v>
                </c:pt>
                <c:pt idx="57">
                  <c:v>6712.0601647398353</c:v>
                </c:pt>
                <c:pt idx="58">
                  <c:v>6755.4916069278061</c:v>
                </c:pt>
                <c:pt idx="59">
                  <c:v>6798.8464210621842</c:v>
                </c:pt>
                <c:pt idx="60">
                  <c:v>6842.0580567976804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CD-4376-9D26-1E1EAE024EE8}"/>
            </c:ext>
          </c:extLst>
        </c:ser>
        <c:ser>
          <c:idx val="6"/>
          <c:order val="6"/>
          <c:tx>
            <c:strRef>
              <c:f>'20_USA'!$A$46:$C$46</c:f>
              <c:strCache>
                <c:ptCount val="3"/>
                <c:pt idx="0">
                  <c:v>20_USA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'20_USA'!$D$31:$BL$31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'20_USA'!$D$46:$BL$46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CD-4376-9D26-1E1EAE024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57712"/>
        <c:axId val="836208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'20_USA'!$A$39:$C$39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air_passenger(gpkm)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'20_USA'!$D$39:$BL$39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469.68969833998193</c:v>
                      </c:pt>
                      <c:pt idx="1">
                        <c:v>470.97959330261659</c:v>
                      </c:pt>
                      <c:pt idx="2">
                        <c:v>504.19183563393284</c:v>
                      </c:pt>
                      <c:pt idx="3">
                        <c:v>517.3556212277847</c:v>
                      </c:pt>
                      <c:pt idx="4">
                        <c:v>545.73542196985136</c:v>
                      </c:pt>
                      <c:pt idx="5">
                        <c:v>551.19277618955005</c:v>
                      </c:pt>
                      <c:pt idx="6">
                        <c:v>556.70470395144559</c:v>
                      </c:pt>
                      <c:pt idx="7">
                        <c:v>580.04199033136808</c:v>
                      </c:pt>
                      <c:pt idx="8">
                        <c:v>589.48571383571334</c:v>
                      </c:pt>
                      <c:pt idx="9">
                        <c:v>600.28246116275739</c:v>
                      </c:pt>
                      <c:pt idx="10">
                        <c:v>602.81465128372895</c:v>
                      </c:pt>
                      <c:pt idx="11">
                        <c:v>615.65387938711717</c:v>
                      </c:pt>
                      <c:pt idx="12">
                        <c:v>624.52666504439014</c:v>
                      </c:pt>
                      <c:pt idx="13">
                        <c:v>632.4857096218758</c:v>
                      </c:pt>
                      <c:pt idx="14">
                        <c:v>639.28831692935432</c:v>
                      </c:pt>
                      <c:pt idx="15">
                        <c:v>645.3567014530056</c:v>
                      </c:pt>
                      <c:pt idx="16">
                        <c:v>650.76591686585255</c:v>
                      </c:pt>
                      <c:pt idx="17">
                        <c:v>655.66419477961063</c:v>
                      </c:pt>
                      <c:pt idx="18">
                        <c:v>660.06933112555896</c:v>
                      </c:pt>
                      <c:pt idx="19">
                        <c:v>664.0019627900416</c:v>
                      </c:pt>
                      <c:pt idx="20">
                        <c:v>667.48359275439816</c:v>
                      </c:pt>
                      <c:pt idx="21">
                        <c:v>670.54431472287843</c:v>
                      </c:pt>
                      <c:pt idx="22">
                        <c:v>673.20810039343314</c:v>
                      </c:pt>
                      <c:pt idx="23">
                        <c:v>675.48429055965994</c:v>
                      </c:pt>
                      <c:pt idx="24">
                        <c:v>677.37486887865384</c:v>
                      </c:pt>
                      <c:pt idx="25">
                        <c:v>678.89050082320352</c:v>
                      </c:pt>
                      <c:pt idx="26">
                        <c:v>680.05803333026279</c:v>
                      </c:pt>
                      <c:pt idx="27">
                        <c:v>680.91691284277283</c:v>
                      </c:pt>
                      <c:pt idx="28">
                        <c:v>681.50498193356759</c:v>
                      </c:pt>
                      <c:pt idx="29">
                        <c:v>681.86346242794377</c:v>
                      </c:pt>
                      <c:pt idx="30">
                        <c:v>682.03185742750145</c:v>
                      </c:pt>
                      <c:pt idx="31">
                        <c:v>682.0441582388496</c:v>
                      </c:pt>
                      <c:pt idx="32">
                        <c:v>681.93438699368232</c:v>
                      </c:pt>
                      <c:pt idx="33">
                        <c:v>681.74136129198052</c:v>
                      </c:pt>
                      <c:pt idx="34">
                        <c:v>681.50415482626227</c:v>
                      </c:pt>
                      <c:pt idx="35">
                        <c:v>681.26111345545723</c:v>
                      </c:pt>
                      <c:pt idx="36">
                        <c:v>681.04880326825219</c:v>
                      </c:pt>
                      <c:pt idx="37">
                        <c:v>680.90512047719449</c:v>
                      </c:pt>
                      <c:pt idx="38">
                        <c:v>680.87077106420304</c:v>
                      </c:pt>
                      <c:pt idx="39">
                        <c:v>680.98684492770542</c:v>
                      </c:pt>
                      <c:pt idx="40">
                        <c:v>681.29358784604972</c:v>
                      </c:pt>
                      <c:pt idx="41">
                        <c:v>681.68557467651385</c:v>
                      </c:pt>
                      <c:pt idx="42">
                        <c:v>682.03275743122697</c:v>
                      </c:pt>
                      <c:pt idx="43">
                        <c:v>682.34238045965628</c:v>
                      </c:pt>
                      <c:pt idx="44">
                        <c:v>682.62203047023786</c:v>
                      </c:pt>
                      <c:pt idx="45">
                        <c:v>682.87740456530855</c:v>
                      </c:pt>
                      <c:pt idx="46">
                        <c:v>683.11137361203919</c:v>
                      </c:pt>
                      <c:pt idx="47">
                        <c:v>683.32423209833212</c:v>
                      </c:pt>
                      <c:pt idx="48">
                        <c:v>683.51533462973202</c:v>
                      </c:pt>
                      <c:pt idx="49">
                        <c:v>683.68257814758886</c:v>
                      </c:pt>
                      <c:pt idx="50">
                        <c:v>683.82358441932968</c:v>
                      </c:pt>
                      <c:pt idx="51">
                        <c:v>683.93718497540294</c:v>
                      </c:pt>
                      <c:pt idx="52">
                        <c:v>684.0213275343084</c:v>
                      </c:pt>
                      <c:pt idx="53">
                        <c:v>684.07135583666934</c:v>
                      </c:pt>
                      <c:pt idx="54">
                        <c:v>684.08143909147782</c:v>
                      </c:pt>
                      <c:pt idx="55">
                        <c:v>684.0460550133987</c:v>
                      </c:pt>
                      <c:pt idx="56">
                        <c:v>683.96242182133255</c:v>
                      </c:pt>
                      <c:pt idx="57">
                        <c:v>683.82698430511925</c:v>
                      </c:pt>
                      <c:pt idx="58">
                        <c:v>683.63265492329356</c:v>
                      </c:pt>
                      <c:pt idx="59">
                        <c:v>683.3712300144565</c:v>
                      </c:pt>
                      <c:pt idx="60">
                        <c:v>683.03622310595756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BCD-4376-9D26-1E1EAE024EE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'20_USA'!$A$40:$C$40</c15:sqref>
                        </c15:formulaRef>
                      </c:ext>
                    </c:extLst>
                    <c:strCache>
                      <c:ptCount val="3"/>
                      <c:pt idx="0">
                        <c:v>20_USA</c:v>
                      </c:pt>
                      <c:pt idx="1">
                        <c:v>Reference</c:v>
                      </c:pt>
                      <c:pt idx="2">
                        <c:v>rail_passenger(gpkm)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'20_USA'!$D$31:$BL$31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  <c:pt idx="12">
                        <c:v>2022</c:v>
                      </c:pt>
                      <c:pt idx="13">
                        <c:v>2023</c:v>
                      </c:pt>
                      <c:pt idx="14">
                        <c:v>2024</c:v>
                      </c:pt>
                      <c:pt idx="15">
                        <c:v>2025</c:v>
                      </c:pt>
                      <c:pt idx="16">
                        <c:v>2026</c:v>
                      </c:pt>
                      <c:pt idx="17">
                        <c:v>2027</c:v>
                      </c:pt>
                      <c:pt idx="18">
                        <c:v>2028</c:v>
                      </c:pt>
                      <c:pt idx="19">
                        <c:v>2029</c:v>
                      </c:pt>
                      <c:pt idx="20">
                        <c:v>2030</c:v>
                      </c:pt>
                      <c:pt idx="21">
                        <c:v>2031</c:v>
                      </c:pt>
                      <c:pt idx="22">
                        <c:v>2032</c:v>
                      </c:pt>
                      <c:pt idx="23">
                        <c:v>2033</c:v>
                      </c:pt>
                      <c:pt idx="24">
                        <c:v>2034</c:v>
                      </c:pt>
                      <c:pt idx="25">
                        <c:v>2035</c:v>
                      </c:pt>
                      <c:pt idx="26">
                        <c:v>2036</c:v>
                      </c:pt>
                      <c:pt idx="27">
                        <c:v>2037</c:v>
                      </c:pt>
                      <c:pt idx="28">
                        <c:v>2038</c:v>
                      </c:pt>
                      <c:pt idx="29">
                        <c:v>2039</c:v>
                      </c:pt>
                      <c:pt idx="30">
                        <c:v>2040</c:v>
                      </c:pt>
                      <c:pt idx="31">
                        <c:v>2041</c:v>
                      </c:pt>
                      <c:pt idx="32">
                        <c:v>2042</c:v>
                      </c:pt>
                      <c:pt idx="33">
                        <c:v>2043</c:v>
                      </c:pt>
                      <c:pt idx="34">
                        <c:v>2044</c:v>
                      </c:pt>
                      <c:pt idx="35">
                        <c:v>2045</c:v>
                      </c:pt>
                      <c:pt idx="36">
                        <c:v>2046</c:v>
                      </c:pt>
                      <c:pt idx="37">
                        <c:v>2047</c:v>
                      </c:pt>
                      <c:pt idx="38">
                        <c:v>2048</c:v>
                      </c:pt>
                      <c:pt idx="39">
                        <c:v>2049</c:v>
                      </c:pt>
                      <c:pt idx="40">
                        <c:v>2050</c:v>
                      </c:pt>
                      <c:pt idx="41">
                        <c:v>2051</c:v>
                      </c:pt>
                      <c:pt idx="42">
                        <c:v>2052</c:v>
                      </c:pt>
                      <c:pt idx="43">
                        <c:v>2053</c:v>
                      </c:pt>
                      <c:pt idx="44">
                        <c:v>2054</c:v>
                      </c:pt>
                      <c:pt idx="45">
                        <c:v>2055</c:v>
                      </c:pt>
                      <c:pt idx="46">
                        <c:v>2056</c:v>
                      </c:pt>
                      <c:pt idx="47">
                        <c:v>2057</c:v>
                      </c:pt>
                      <c:pt idx="48">
                        <c:v>2058</c:v>
                      </c:pt>
                      <c:pt idx="49">
                        <c:v>2059</c:v>
                      </c:pt>
                      <c:pt idx="50">
                        <c:v>2060</c:v>
                      </c:pt>
                      <c:pt idx="51">
                        <c:v>2061</c:v>
                      </c:pt>
                      <c:pt idx="52">
                        <c:v>2062</c:v>
                      </c:pt>
                      <c:pt idx="53">
                        <c:v>2063</c:v>
                      </c:pt>
                      <c:pt idx="54">
                        <c:v>2064</c:v>
                      </c:pt>
                      <c:pt idx="55">
                        <c:v>2065</c:v>
                      </c:pt>
                      <c:pt idx="56">
                        <c:v>2066</c:v>
                      </c:pt>
                      <c:pt idx="57">
                        <c:v>2067</c:v>
                      </c:pt>
                      <c:pt idx="58">
                        <c:v>2068</c:v>
                      </c:pt>
                      <c:pt idx="59">
                        <c:v>2069</c:v>
                      </c:pt>
                      <c:pt idx="60">
                        <c:v>2070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'20_USA'!$D$40:$BL$40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57.571368458833128</c:v>
                      </c:pt>
                      <c:pt idx="1">
                        <c:v>60.450358987117419</c:v>
                      </c:pt>
                      <c:pt idx="2">
                        <c:v>61.042066429614344</c:v>
                      </c:pt>
                      <c:pt idx="3">
                        <c:v>62.948508564040708</c:v>
                      </c:pt>
                      <c:pt idx="4">
                        <c:v>63.228048246874337</c:v>
                      </c:pt>
                      <c:pt idx="5">
                        <c:v>63.860328729343102</c:v>
                      </c:pt>
                      <c:pt idx="6">
                        <c:v>64.49893201663653</c:v>
                      </c:pt>
                      <c:pt idx="7">
                        <c:v>67.605143727790932</c:v>
                      </c:pt>
                      <c:pt idx="8">
                        <c:v>68.94100126653305</c:v>
                      </c:pt>
                      <c:pt idx="9">
                        <c:v>70.189561745008888</c:v>
                      </c:pt>
                      <c:pt idx="10">
                        <c:v>70.561554601421761</c:v>
                      </c:pt>
                      <c:pt idx="11">
                        <c:v>72.226565926005193</c:v>
                      </c:pt>
                      <c:pt idx="12">
                        <c:v>73.511141338434797</c:v>
                      </c:pt>
                      <c:pt idx="13">
                        <c:v>74.768896196061405</c:v>
                      </c:pt>
                      <c:pt idx="14">
                        <c:v>75.966901662775314</c:v>
                      </c:pt>
                      <c:pt idx="15">
                        <c:v>77.150645475406478</c:v>
                      </c:pt>
                      <c:pt idx="16">
                        <c:v>78.324687262765224</c:v>
                      </c:pt>
                      <c:pt idx="17">
                        <c:v>79.502450771344428</c:v>
                      </c:pt>
                      <c:pt idx="18">
                        <c:v>80.68174083349804</c:v>
                      </c:pt>
                      <c:pt idx="19">
                        <c:v>81.860582875494231</c:v>
                      </c:pt>
                      <c:pt idx="20">
                        <c:v>83.036983426274119</c:v>
                      </c:pt>
                      <c:pt idx="21">
                        <c:v>84.209898180024453</c:v>
                      </c:pt>
                      <c:pt idx="22">
                        <c:v>85.377413153304161</c:v>
                      </c:pt>
                      <c:pt idx="23">
                        <c:v>86.535613995374703</c:v>
                      </c:pt>
                      <c:pt idx="24">
                        <c:v>87.679425913771226</c:v>
                      </c:pt>
                      <c:pt idx="25">
                        <c:v>88.804652247213966</c:v>
                      </c:pt>
                      <c:pt idx="26">
                        <c:v>89.909017997292665</c:v>
                      </c:pt>
                      <c:pt idx="27">
                        <c:v>90.991803682828632</c:v>
                      </c:pt>
                      <c:pt idx="28">
                        <c:v>92.052020896189774</c:v>
                      </c:pt>
                      <c:pt idx="29">
                        <c:v>93.089086649485495</c:v>
                      </c:pt>
                      <c:pt idx="30">
                        <c:v>94.102149593862123</c:v>
                      </c:pt>
                      <c:pt idx="31">
                        <c:v>95.089553378193784</c:v>
                      </c:pt>
                      <c:pt idx="32">
                        <c:v>96.049581980801335</c:v>
                      </c:pt>
                      <c:pt idx="33">
                        <c:v>96.981142629202239</c:v>
                      </c:pt>
                      <c:pt idx="34">
                        <c:v>97.88315217825425</c:v>
                      </c:pt>
                      <c:pt idx="35">
                        <c:v>98.754400153180953</c:v>
                      </c:pt>
                      <c:pt idx="36">
                        <c:v>99.593393768774689</c:v>
                      </c:pt>
                      <c:pt idx="37">
                        <c:v>100.39880921414365</c:v>
                      </c:pt>
                      <c:pt idx="38">
                        <c:v>101.16972362405488</c:v>
                      </c:pt>
                      <c:pt idx="39">
                        <c:v>101.90527030155718</c:v>
                      </c:pt>
                      <c:pt idx="40">
                        <c:v>102.6044560009111</c:v>
                      </c:pt>
                      <c:pt idx="41">
                        <c:v>103.28569313280512</c:v>
                      </c:pt>
                      <c:pt idx="42">
                        <c:v>103.9684081450041</c:v>
                      </c:pt>
                      <c:pt idx="43">
                        <c:v>104.65373933430313</c:v>
                      </c:pt>
                      <c:pt idx="44">
                        <c:v>105.34290593676511</c:v>
                      </c:pt>
                      <c:pt idx="45">
                        <c:v>106.03686406293612</c:v>
                      </c:pt>
                      <c:pt idx="46">
                        <c:v>106.73615212688112</c:v>
                      </c:pt>
                      <c:pt idx="47">
                        <c:v>107.44091699659312</c:v>
                      </c:pt>
                      <c:pt idx="48">
                        <c:v>108.15116054267912</c:v>
                      </c:pt>
                      <c:pt idx="49">
                        <c:v>108.86665257127213</c:v>
                      </c:pt>
                      <c:pt idx="50">
                        <c:v>109.5871128877131</c:v>
                      </c:pt>
                      <c:pt idx="51">
                        <c:v>110.31244918958112</c:v>
                      </c:pt>
                      <c:pt idx="52">
                        <c:v>111.04242330102412</c:v>
                      </c:pt>
                      <c:pt idx="53">
                        <c:v>111.77636533278911</c:v>
                      </c:pt>
                      <c:pt idx="54">
                        <c:v>112.51339458741413</c:v>
                      </c:pt>
                      <c:pt idx="55">
                        <c:v>113.25265811480112</c:v>
                      </c:pt>
                      <c:pt idx="56">
                        <c:v>113.99373697022212</c:v>
                      </c:pt>
                      <c:pt idx="57">
                        <c:v>114.73607119213412</c:v>
                      </c:pt>
                      <c:pt idx="58">
                        <c:v>115.47848900731313</c:v>
                      </c:pt>
                      <c:pt idx="59">
                        <c:v>116.21959694123412</c:v>
                      </c:pt>
                      <c:pt idx="60">
                        <c:v>116.95825738115713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CD-4376-9D26-1E1EAE024EE8}"/>
                  </c:ext>
                </c:extLst>
              </c15:ser>
            </c15:filteredScatterSeries>
          </c:ext>
        </c:extLst>
      </c:scatterChart>
      <c:valAx>
        <c:axId val="88245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08480"/>
        <c:crosses val="autoZero"/>
        <c:crossBetween val="midCat"/>
      </c:valAx>
      <c:valAx>
        <c:axId val="8362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5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782510947971844E-2"/>
          <c:y val="0.75121643805125071"/>
          <c:w val="0.77797462817147844"/>
          <c:h val="0.24195347931331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69816272965882E-2"/>
          <c:y val="0.17171296296296298"/>
          <c:w val="0.86486351706036746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'04_CHL'!$A$27:$C$27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'04_CHL'!$D$26:$BL$26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'04_CHL'!$D$27:$BL$27</c:f>
              <c:numCache>
                <c:formatCode>General</c:formatCode>
                <c:ptCount val="61"/>
                <c:pt idx="0">
                  <c:v>91.953522891939002</c:v>
                </c:pt>
                <c:pt idx="1">
                  <c:v>99.680591495860497</c:v>
                </c:pt>
                <c:pt idx="2">
                  <c:v>111.967024285403</c:v>
                </c:pt>
                <c:pt idx="3">
                  <c:v>132.04840846623</c:v>
                </c:pt>
                <c:pt idx="4">
                  <c:v>128.84195103834401</c:v>
                </c:pt>
                <c:pt idx="5">
                  <c:v>81.690890216993395</c:v>
                </c:pt>
                <c:pt idx="6">
                  <c:v>134.08843827535199</c:v>
                </c:pt>
                <c:pt idx="7">
                  <c:v>125.54734757063201</c:v>
                </c:pt>
                <c:pt idx="8">
                  <c:v>135.37136078339299</c:v>
                </c:pt>
                <c:pt idx="9">
                  <c:v>136.81857079373299</c:v>
                </c:pt>
                <c:pt idx="10">
                  <c:v>116.27914732135299</c:v>
                </c:pt>
                <c:pt idx="11">
                  <c:v>127.064476662903</c:v>
                </c:pt>
                <c:pt idx="12">
                  <c:v>134.26915173957102</c:v>
                </c:pt>
                <c:pt idx="13">
                  <c:v>140.74080504155299</c:v>
                </c:pt>
                <c:pt idx="14">
                  <c:v>146.76298425870903</c:v>
                </c:pt>
                <c:pt idx="15">
                  <c:v>152.30358237654599</c:v>
                </c:pt>
                <c:pt idx="16">
                  <c:v>157.31938260733099</c:v>
                </c:pt>
                <c:pt idx="17">
                  <c:v>162.35836643514702</c:v>
                </c:pt>
                <c:pt idx="18">
                  <c:v>167.39274872298199</c:v>
                </c:pt>
                <c:pt idx="19">
                  <c:v>172.39046071031498</c:v>
                </c:pt>
                <c:pt idx="20">
                  <c:v>177.32555807223</c:v>
                </c:pt>
                <c:pt idx="21">
                  <c:v>182.19264624221299</c:v>
                </c:pt>
                <c:pt idx="22">
                  <c:v>186.98721740837701</c:v>
                </c:pt>
                <c:pt idx="23">
                  <c:v>191.772787029797</c:v>
                </c:pt>
                <c:pt idx="24">
                  <c:v>196.63275333708299</c:v>
                </c:pt>
                <c:pt idx="25">
                  <c:v>201.629327838199</c:v>
                </c:pt>
                <c:pt idx="26">
                  <c:v>206.78841123956403</c:v>
                </c:pt>
                <c:pt idx="27">
                  <c:v>212.10613450336902</c:v>
                </c:pt>
                <c:pt idx="28">
                  <c:v>217.57451369701801</c:v>
                </c:pt>
                <c:pt idx="29">
                  <c:v>223.17045738452799</c:v>
                </c:pt>
                <c:pt idx="30">
                  <c:v>228.873008418182</c:v>
                </c:pt>
                <c:pt idx="31">
                  <c:v>234.67966067022704</c:v>
                </c:pt>
                <c:pt idx="32">
                  <c:v>240.63833684106703</c:v>
                </c:pt>
                <c:pt idx="33">
                  <c:v>246.74735539483004</c:v>
                </c:pt>
                <c:pt idx="34">
                  <c:v>253.00544262110401</c:v>
                </c:pt>
                <c:pt idx="35">
                  <c:v>259.41268924401606</c:v>
                </c:pt>
                <c:pt idx="36">
                  <c:v>265.97085603707205</c:v>
                </c:pt>
                <c:pt idx="37">
                  <c:v>272.63598006180706</c:v>
                </c:pt>
                <c:pt idx="38">
                  <c:v>279.40325035756501</c:v>
                </c:pt>
                <c:pt idx="39">
                  <c:v>286.26536851881303</c:v>
                </c:pt>
                <c:pt idx="40">
                  <c:v>293.21499986463408</c:v>
                </c:pt>
                <c:pt idx="41">
                  <c:v>300.35824701023904</c:v>
                </c:pt>
                <c:pt idx="42">
                  <c:v>301.87482948034142</c:v>
                </c:pt>
                <c:pt idx="43">
                  <c:v>303.42957777514482</c:v>
                </c:pt>
                <c:pt idx="44">
                  <c:v>305.02287355289633</c:v>
                </c:pt>
                <c:pt idx="45">
                  <c:v>306.65510228842527</c:v>
                </c:pt>
                <c:pt idx="46">
                  <c:v>308.32665331130949</c:v>
                </c:pt>
                <c:pt idx="47">
                  <c:v>310.03791984442262</c:v>
                </c:pt>
                <c:pt idx="48">
                  <c:v>311.78929904286684</c:v>
                </c:pt>
                <c:pt idx="49">
                  <c:v>313.58119203329551</c:v>
                </c:pt>
                <c:pt idx="50">
                  <c:v>315.41400395362848</c:v>
                </c:pt>
                <c:pt idx="51">
                  <c:v>317.28814399316479</c:v>
                </c:pt>
                <c:pt idx="52">
                  <c:v>319.20402543309643</c:v>
                </c:pt>
                <c:pt idx="53">
                  <c:v>321.1620656874274</c:v>
                </c:pt>
                <c:pt idx="54">
                  <c:v>323.16268634430168</c:v>
                </c:pt>
                <c:pt idx="55">
                  <c:v>325.20631320774476</c:v>
                </c:pt>
                <c:pt idx="56">
                  <c:v>327.2933763398222</c:v>
                </c:pt>
                <c:pt idx="57">
                  <c:v>329.42431010322042</c:v>
                </c:pt>
                <c:pt idx="58">
                  <c:v>331.59955320425263</c:v>
                </c:pt>
                <c:pt idx="59">
                  <c:v>333.81954873629513</c:v>
                </c:pt>
                <c:pt idx="60">
                  <c:v>336.08474422365811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C-4621-8334-D9C8AC4FCDC3}"/>
            </c:ext>
          </c:extLst>
        </c:ser>
        <c:ser>
          <c:idx val="1"/>
          <c:order val="1"/>
          <c:tx>
            <c:strRef>
              <c:f>'04_CHL'!$A$28:$C$28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'04_CHL'!$D$26:$BL$26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'04_CHL'!$D$28:$BL$28</c:f>
              <c:numCache>
                <c:formatCode>General</c:formatCode>
                <c:ptCount val="61"/>
                <c:pt idx="0">
                  <c:v>40.431018520000002</c:v>
                </c:pt>
                <c:pt idx="1">
                  <c:v>41.627302</c:v>
                </c:pt>
                <c:pt idx="2">
                  <c:v>41.692070000000001</c:v>
                </c:pt>
                <c:pt idx="3">
                  <c:v>42.791545999999997</c:v>
                </c:pt>
                <c:pt idx="4">
                  <c:v>43.289885999999996</c:v>
                </c:pt>
                <c:pt idx="5">
                  <c:v>39.946527000000003</c:v>
                </c:pt>
                <c:pt idx="6">
                  <c:v>39.944882</c:v>
                </c:pt>
                <c:pt idx="7">
                  <c:v>47.744220904218096</c:v>
                </c:pt>
                <c:pt idx="8">
                  <c:v>48.434877801003097</c:v>
                </c:pt>
                <c:pt idx="9">
                  <c:v>47.452074115967001</c:v>
                </c:pt>
                <c:pt idx="10">
                  <c:v>43.780533178752599</c:v>
                </c:pt>
                <c:pt idx="11">
                  <c:v>43.240913048965197</c:v>
                </c:pt>
                <c:pt idx="12">
                  <c:v>45.942590840163632</c:v>
                </c:pt>
                <c:pt idx="13">
                  <c:v>47.538979851977352</c:v>
                </c:pt>
                <c:pt idx="14">
                  <c:v>49.090741192082604</c:v>
                </c:pt>
                <c:pt idx="15">
                  <c:v>50.59229927881438</c:v>
                </c:pt>
                <c:pt idx="16">
                  <c:v>52.040246952660524</c:v>
                </c:pt>
                <c:pt idx="17">
                  <c:v>53.433832012667892</c:v>
                </c:pt>
                <c:pt idx="18">
                  <c:v>54.774268525673165</c:v>
                </c:pt>
                <c:pt idx="19">
                  <c:v>56.064224382244703</c:v>
                </c:pt>
                <c:pt idx="20">
                  <c:v>57.307186948978938</c:v>
                </c:pt>
                <c:pt idx="21">
                  <c:v>58.506769396333787</c:v>
                </c:pt>
                <c:pt idx="22">
                  <c:v>59.666674225597873</c:v>
                </c:pt>
                <c:pt idx="23">
                  <c:v>60.79060644948494</c:v>
                </c:pt>
                <c:pt idx="24">
                  <c:v>61.882162463271186</c:v>
                </c:pt>
                <c:pt idx="25">
                  <c:v>62.944754164895812</c:v>
                </c:pt>
                <c:pt idx="26">
                  <c:v>63.981420472897369</c:v>
                </c:pt>
                <c:pt idx="27">
                  <c:v>64.994917622501504</c:v>
                </c:pt>
                <c:pt idx="28">
                  <c:v>65.987575770416314</c:v>
                </c:pt>
                <c:pt idx="29">
                  <c:v>66.961244931107942</c:v>
                </c:pt>
                <c:pt idx="30">
                  <c:v>67.917412616564079</c:v>
                </c:pt>
                <c:pt idx="31">
                  <c:v>68.856995467921394</c:v>
                </c:pt>
                <c:pt idx="32">
                  <c:v>69.780240275490456</c:v>
                </c:pt>
                <c:pt idx="33">
                  <c:v>70.686916878628054</c:v>
                </c:pt>
                <c:pt idx="34">
                  <c:v>71.576683091517324</c:v>
                </c:pt>
                <c:pt idx="35">
                  <c:v>72.449323963758332</c:v>
                </c:pt>
                <c:pt idx="36">
                  <c:v>73.304390510951379</c:v>
                </c:pt>
                <c:pt idx="37">
                  <c:v>74.141149512870015</c:v>
                </c:pt>
                <c:pt idx="38">
                  <c:v>74.958627221376943</c:v>
                </c:pt>
                <c:pt idx="39">
                  <c:v>75.755871673448183</c:v>
                </c:pt>
                <c:pt idx="40">
                  <c:v>76.53218250576721</c:v>
                </c:pt>
                <c:pt idx="41">
                  <c:v>77.286896701493234</c:v>
                </c:pt>
                <c:pt idx="42">
                  <c:v>78.019466267095794</c:v>
                </c:pt>
                <c:pt idx="43">
                  <c:v>78.729383548745076</c:v>
                </c:pt>
                <c:pt idx="44">
                  <c:v>79.473025429409404</c:v>
                </c:pt>
                <c:pt idx="45">
                  <c:v>80.205442698862996</c:v>
                </c:pt>
                <c:pt idx="46">
                  <c:v>80.937859968316602</c:v>
                </c:pt>
                <c:pt idx="47">
                  <c:v>81.670277237770193</c:v>
                </c:pt>
                <c:pt idx="48">
                  <c:v>82.402694507223799</c:v>
                </c:pt>
                <c:pt idx="49">
                  <c:v>83.135111776677405</c:v>
                </c:pt>
                <c:pt idx="50">
                  <c:v>83.867529046131096</c:v>
                </c:pt>
                <c:pt idx="51">
                  <c:v>84.599946315584702</c:v>
                </c:pt>
                <c:pt idx="52">
                  <c:v>85.332363585038294</c:v>
                </c:pt>
                <c:pt idx="53">
                  <c:v>86.0647808544919</c:v>
                </c:pt>
                <c:pt idx="54">
                  <c:v>86.797198123945506</c:v>
                </c:pt>
                <c:pt idx="55">
                  <c:v>87.529615393399098</c:v>
                </c:pt>
                <c:pt idx="56">
                  <c:v>88.262032662852803</c:v>
                </c:pt>
                <c:pt idx="57">
                  <c:v>88.994449932306395</c:v>
                </c:pt>
                <c:pt idx="58">
                  <c:v>89.726867201760001</c:v>
                </c:pt>
                <c:pt idx="59">
                  <c:v>90.459284471213607</c:v>
                </c:pt>
                <c:pt idx="60">
                  <c:v>91.191701740667199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3C-4621-8334-D9C8AC4F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676704"/>
        <c:axId val="574961584"/>
      </c:scatterChart>
      <c:valAx>
        <c:axId val="57467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61584"/>
        <c:crosses val="autoZero"/>
        <c:crossBetween val="midCat"/>
      </c:valAx>
      <c:valAx>
        <c:axId val="57496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7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7171296296296296"/>
          <c:w val="0.86486351706036746"/>
          <c:h val="0.426323636628754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'04_CHL'!$A$32:$C$32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'04_CHL'!$D$32:$BL$32</c:f>
              <c:numCache>
                <c:formatCode>General</c:formatCode>
                <c:ptCount val="61"/>
                <c:pt idx="0">
                  <c:v>4.960599999999999E-2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5.0716801448678808E-2</c:v>
                </c:pt>
                <c:pt idx="6">
                  <c:v>5.0714712928232882E-2</c:v>
                </c:pt>
                <c:pt idx="7">
                  <c:v>1.2542224110754085</c:v>
                </c:pt>
                <c:pt idx="8">
                  <c:v>8.6251402134492977E-2</c:v>
                </c:pt>
                <c:pt idx="9">
                  <c:v>8.5083261004963634E-2</c:v>
                </c:pt>
                <c:pt idx="10">
                  <c:v>8.0511722106875294E-2</c:v>
                </c:pt>
                <c:pt idx="11">
                  <c:v>7.9910497022979726E-2</c:v>
                </c:pt>
                <c:pt idx="12">
                  <c:v>8.3434763238397519E-2</c:v>
                </c:pt>
                <c:pt idx="13">
                  <c:v>8.5565679939901718E-2</c:v>
                </c:pt>
                <c:pt idx="14">
                  <c:v>8.7648467070366193E-2</c:v>
                </c:pt>
                <c:pt idx="15">
                  <c:v>8.9674107492024202E-2</c:v>
                </c:pt>
                <c:pt idx="16">
                  <c:v>9.163613039232138E-2</c:v>
                </c:pt>
                <c:pt idx="17">
                  <c:v>9.3531282046721204E-2</c:v>
                </c:pt>
                <c:pt idx="18">
                  <c:v>9.5358692893418112E-2</c:v>
                </c:pt>
                <c:pt idx="19">
                  <c:v>9.7119260280556535E-2</c:v>
                </c:pt>
                <c:pt idx="20">
                  <c:v>9.8814864193670665E-2</c:v>
                </c:pt>
                <c:pt idx="21">
                  <c:v>0.10044749527530442</c:v>
                </c:pt>
                <c:pt idx="22">
                  <c:v>0.10201922094815682</c:v>
                </c:pt>
                <c:pt idx="23">
                  <c:v>0.10353208318111198</c:v>
                </c:pt>
                <c:pt idx="24">
                  <c:v>0.10498796146499323</c:v>
                </c:pt>
                <c:pt idx="25">
                  <c:v>0.10638847849959651</c:v>
                </c:pt>
                <c:pt idx="26">
                  <c:v>0.10773475830424836</c:v>
                </c:pt>
                <c:pt idx="27">
                  <c:v>0.10902754373221793</c:v>
                </c:pt>
                <c:pt idx="28">
                  <c:v>0.11026701170312714</c:v>
                </c:pt>
                <c:pt idx="29">
                  <c:v>0.11145270460187773</c:v>
                </c:pt>
                <c:pt idx="30">
                  <c:v>0.11258368476828956</c:v>
                </c:pt>
                <c:pt idx="31">
                  <c:v>0.11365826980571522</c:v>
                </c:pt>
                <c:pt idx="32">
                  <c:v>0.11467391313683056</c:v>
                </c:pt>
                <c:pt idx="33">
                  <c:v>0.11562746406682622</c:v>
                </c:pt>
                <c:pt idx="34">
                  <c:v>0.11651564849544735</c:v>
                </c:pt>
                <c:pt idx="35">
                  <c:v>0.11733538422777615</c:v>
                </c:pt>
                <c:pt idx="36">
                  <c:v>0.11808332792080509</c:v>
                </c:pt>
                <c:pt idx="37">
                  <c:v>0.11875582561923587</c:v>
                </c:pt>
                <c:pt idx="38">
                  <c:v>0.11934898533593682</c:v>
                </c:pt>
                <c:pt idx="39">
                  <c:v>0.11985902435296469</c:v>
                </c:pt>
                <c:pt idx="40">
                  <c:v>0.12028256721968036</c:v>
                </c:pt>
                <c:pt idx="41">
                  <c:v>0.12064253466809804</c:v>
                </c:pt>
                <c:pt idx="42">
                  <c:v>0.12096394350852802</c:v>
                </c:pt>
                <c:pt idx="43">
                  <c:v>0.12124667138834103</c:v>
                </c:pt>
                <c:pt idx="44">
                  <c:v>0.12155972589673261</c:v>
                </c:pt>
                <c:pt idx="45">
                  <c:v>0.12184807205887724</c:v>
                </c:pt>
                <c:pt idx="46">
                  <c:v>0.12212543196198011</c:v>
                </c:pt>
                <c:pt idx="47">
                  <c:v>0.12239180560604113</c:v>
                </c:pt>
                <c:pt idx="48">
                  <c:v>0.12264719299106039</c:v>
                </c:pt>
                <c:pt idx="49">
                  <c:v>0.12289159411703782</c:v>
                </c:pt>
                <c:pt idx="50">
                  <c:v>0.12312500898397358</c:v>
                </c:pt>
                <c:pt idx="51">
                  <c:v>0.12334743759186739</c:v>
                </c:pt>
                <c:pt idx="52">
                  <c:v>0.12355887994071943</c:v>
                </c:pt>
                <c:pt idx="53">
                  <c:v>0.12375933603052963</c:v>
                </c:pt>
                <c:pt idx="54">
                  <c:v>0.12394880586129806</c:v>
                </c:pt>
                <c:pt idx="55">
                  <c:v>0.12412728943302465</c:v>
                </c:pt>
                <c:pt idx="56">
                  <c:v>0.12429478674570957</c:v>
                </c:pt>
                <c:pt idx="57">
                  <c:v>0.12445129779935257</c:v>
                </c:pt>
                <c:pt idx="58">
                  <c:v>0.12459682259395377</c:v>
                </c:pt>
                <c:pt idx="59">
                  <c:v>0.12473136112951316</c:v>
                </c:pt>
                <c:pt idx="60">
                  <c:v>0.12485491340603075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9-42BD-A564-892E39BF09DA}"/>
            </c:ext>
          </c:extLst>
        </c:ser>
        <c:ser>
          <c:idx val="1"/>
          <c:order val="1"/>
          <c:tx>
            <c:strRef>
              <c:f>'04_CHL'!$A$33:$C$33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'04_CHL'!$D$33:$BL$33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9-42BD-A564-892E39BF09DA}"/>
            </c:ext>
          </c:extLst>
        </c:ser>
        <c:ser>
          <c:idx val="2"/>
          <c:order val="2"/>
          <c:tx>
            <c:strRef>
              <c:f>'04_CHL'!$A$34:$C$34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'04_CHL'!$D$34:$BL$34</c:f>
              <c:numCache>
                <c:formatCode>General</c:formatCode>
                <c:ptCount val="61"/>
                <c:pt idx="0">
                  <c:v>4.032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3.6161424541431888</c:v>
                </c:pt>
                <c:pt idx="6">
                  <c:v>3.6159935412142357</c:v>
                </c:pt>
                <c:pt idx="7">
                  <c:v>4.3220253953925392</c:v>
                </c:pt>
                <c:pt idx="8">
                  <c:v>4.3108547738925331</c:v>
                </c:pt>
                <c:pt idx="9">
                  <c:v>4.149477574634199</c:v>
                </c:pt>
                <c:pt idx="10">
                  <c:v>3.7588854063963275</c:v>
                </c:pt>
                <c:pt idx="11">
                  <c:v>3.642778546727091</c:v>
                </c:pt>
                <c:pt idx="12">
                  <c:v>3.7953132247579382</c:v>
                </c:pt>
                <c:pt idx="13">
                  <c:v>3.8488063800609287</c:v>
                </c:pt>
                <c:pt idx="14">
                  <c:v>3.8930193518343366</c:v>
                </c:pt>
                <c:pt idx="15">
                  <c:v>3.9279621819074029</c:v>
                </c:pt>
                <c:pt idx="16">
                  <c:v>3.9538800903905034</c:v>
                </c:pt>
                <c:pt idx="17">
                  <c:v>3.9712689949526676</c:v>
                </c:pt>
                <c:pt idx="18">
                  <c:v>3.980800599479128</c:v>
                </c:pt>
                <c:pt idx="19">
                  <c:v>3.9832670349674686</c:v>
                </c:pt>
                <c:pt idx="20">
                  <c:v>3.9795225393769251</c:v>
                </c:pt>
                <c:pt idx="21">
                  <c:v>3.9704278410022025</c:v>
                </c:pt>
                <c:pt idx="22">
                  <c:v>3.9568452410479571</c:v>
                </c:pt>
                <c:pt idx="23">
                  <c:v>3.9396312014277779</c:v>
                </c:pt>
                <c:pt idx="24">
                  <c:v>3.9196285940688789</c:v>
                </c:pt>
                <c:pt idx="25">
                  <c:v>3.8976624697115971</c:v>
                </c:pt>
                <c:pt idx="26">
                  <c:v>3.8745299318576105</c:v>
                </c:pt>
                <c:pt idx="27">
                  <c:v>3.8510082216237804</c:v>
                </c:pt>
                <c:pt idx="28">
                  <c:v>3.8278485746810058</c:v>
                </c:pt>
                <c:pt idx="29">
                  <c:v>3.8057761909942149</c:v>
                </c:pt>
                <c:pt idx="30">
                  <c:v>3.785499945341642</c:v>
                </c:pt>
                <c:pt idx="31">
                  <c:v>3.7677032112760558</c:v>
                </c:pt>
                <c:pt idx="32">
                  <c:v>3.7530414688609324</c:v>
                </c:pt>
                <c:pt idx="33">
                  <c:v>3.742155249686391</c:v>
                </c:pt>
                <c:pt idx="34">
                  <c:v>3.7356903312141334</c:v>
                </c:pt>
                <c:pt idx="35">
                  <c:v>3.7343093411054396</c:v>
                </c:pt>
                <c:pt idx="36">
                  <c:v>3.7386717533470515</c:v>
                </c:pt>
                <c:pt idx="37">
                  <c:v>3.7494307249910759</c:v>
                </c:pt>
                <c:pt idx="38">
                  <c:v>3.7672343156081687</c:v>
                </c:pt>
                <c:pt idx="39">
                  <c:v>3.7927370345548308</c:v>
                </c:pt>
                <c:pt idx="40">
                  <c:v>3.8266091252883676</c:v>
                </c:pt>
                <c:pt idx="41">
                  <c:v>3.864344835074669</c:v>
                </c:pt>
                <c:pt idx="42">
                  <c:v>3.9009733133547968</c:v>
                </c:pt>
                <c:pt idx="43">
                  <c:v>3.9364691774372611</c:v>
                </c:pt>
                <c:pt idx="44">
                  <c:v>3.9736512714704775</c:v>
                </c:pt>
                <c:pt idx="45">
                  <c:v>4.0102721349431576</c:v>
                </c:pt>
                <c:pt idx="46">
                  <c:v>4.0468929984158377</c:v>
                </c:pt>
                <c:pt idx="47">
                  <c:v>4.0835138618885169</c:v>
                </c:pt>
                <c:pt idx="48">
                  <c:v>4.120134725361198</c:v>
                </c:pt>
                <c:pt idx="49">
                  <c:v>4.1567555888338781</c:v>
                </c:pt>
                <c:pt idx="50">
                  <c:v>4.1933764523065626</c:v>
                </c:pt>
                <c:pt idx="51">
                  <c:v>4.2299973157792428</c:v>
                </c:pt>
                <c:pt idx="52">
                  <c:v>4.2666181792519229</c:v>
                </c:pt>
                <c:pt idx="53">
                  <c:v>4.303239042724603</c:v>
                </c:pt>
                <c:pt idx="54">
                  <c:v>4.3398599061972831</c:v>
                </c:pt>
                <c:pt idx="55">
                  <c:v>4.3764807696699632</c:v>
                </c:pt>
                <c:pt idx="56">
                  <c:v>4.4131016331426487</c:v>
                </c:pt>
                <c:pt idx="57">
                  <c:v>4.4497224966153279</c:v>
                </c:pt>
                <c:pt idx="58">
                  <c:v>4.486343360088008</c:v>
                </c:pt>
                <c:pt idx="59">
                  <c:v>4.5229642235606891</c:v>
                </c:pt>
                <c:pt idx="60">
                  <c:v>4.5595850870333683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9-42BD-A564-892E39BF09DA}"/>
            </c:ext>
          </c:extLst>
        </c:ser>
        <c:ser>
          <c:idx val="3"/>
          <c:order val="3"/>
          <c:tx>
            <c:strRef>
              <c:f>'04_CHL'!$A$35:$C$35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79-42BD-A564-892E39BF09DA}"/>
            </c:ext>
          </c:extLst>
        </c:ser>
        <c:ser>
          <c:idx val="4"/>
          <c:order val="4"/>
          <c:tx>
            <c:strRef>
              <c:f>'04_CHL'!$A$36:$C$36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'04_CHL'!$D$36:$BL$36</c:f>
              <c:numCache>
                <c:formatCode>General</c:formatCode>
                <c:ptCount val="61"/>
                <c:pt idx="0">
                  <c:v>24.542853520000001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26.823318634019074</c:v>
                </c:pt>
                <c:pt idx="6">
                  <c:v>26.822214048402582</c:v>
                </c:pt>
                <c:pt idx="7">
                  <c:v>30.865713432627778</c:v>
                </c:pt>
                <c:pt idx="8">
                  <c:v>32.846108096961011</c:v>
                </c:pt>
                <c:pt idx="9">
                  <c:v>32.498252193517999</c:v>
                </c:pt>
                <c:pt idx="10">
                  <c:v>30.256783272617014</c:v>
                </c:pt>
                <c:pt idx="11">
                  <c:v>30.136551604999227</c:v>
                </c:pt>
                <c:pt idx="12">
                  <c:v>32.270811444451368</c:v>
                </c:pt>
                <c:pt idx="13">
                  <c:v>33.632483617370227</c:v>
                </c:pt>
                <c:pt idx="14">
                  <c:v>34.959562041522119</c:v>
                </c:pt>
                <c:pt idx="15">
                  <c:v>36.246405630098494</c:v>
                </c:pt>
                <c:pt idx="16">
                  <c:v>37.489040348307945</c:v>
                </c:pt>
                <c:pt idx="17">
                  <c:v>38.68556274453443</c:v>
                </c:pt>
                <c:pt idx="18">
                  <c:v>39.835685567632495</c:v>
                </c:pt>
                <c:pt idx="19">
                  <c:v>40.940386622680492</c:v>
                </c:pt>
                <c:pt idx="20">
                  <c:v>42.001451154403263</c:v>
                </c:pt>
                <c:pt idx="21">
                  <c:v>43.020955796440276</c:v>
                </c:pt>
                <c:pt idx="22">
                  <c:v>44.001226176648487</c:v>
                </c:pt>
                <c:pt idx="23">
                  <c:v>44.944757458121408</c:v>
                </c:pt>
                <c:pt idx="24">
                  <c:v>45.854116784147543</c:v>
                </c:pt>
                <c:pt idx="25">
                  <c:v>46.731872068907343</c:v>
                </c:pt>
                <c:pt idx="26">
                  <c:v>47.580437900894708</c:v>
                </c:pt>
                <c:pt idx="27">
                  <c:v>48.402129593478989</c:v>
                </c:pt>
                <c:pt idx="28">
                  <c:v>49.199045377648844</c:v>
                </c:pt>
                <c:pt idx="29">
                  <c:v>49.973016269545269</c:v>
                </c:pt>
                <c:pt idx="30">
                  <c:v>50.725685796995243</c:v>
                </c:pt>
                <c:pt idx="31">
                  <c:v>51.458347904260911</c:v>
                </c:pt>
                <c:pt idx="32">
                  <c:v>52.17186743054441</c:v>
                </c:pt>
                <c:pt idx="33">
                  <c:v>52.86682012114089</c:v>
                </c:pt>
                <c:pt idx="34">
                  <c:v>53.543762655021879</c:v>
                </c:pt>
                <c:pt idx="35">
                  <c:v>54.203409354223247</c:v>
                </c:pt>
                <c:pt idx="36">
                  <c:v>54.846359444138784</c:v>
                </c:pt>
                <c:pt idx="37">
                  <c:v>55.47305698085664</c:v>
                </c:pt>
                <c:pt idx="38">
                  <c:v>56.083821082887177</c:v>
                </c:pt>
                <c:pt idx="39">
                  <c:v>56.679039670635206</c:v>
                </c:pt>
                <c:pt idx="40">
                  <c:v>57.259338605566747</c:v>
                </c:pt>
                <c:pt idx="41">
                  <c:v>57.824242181067675</c:v>
                </c:pt>
                <c:pt idx="42">
                  <c:v>58.372570500921192</c:v>
                </c:pt>
                <c:pt idx="43">
                  <c:v>58.903943586235677</c:v>
                </c:pt>
                <c:pt idx="44">
                  <c:v>59.460559533912928</c:v>
                </c:pt>
                <c:pt idx="45">
                  <c:v>60.008773860098941</c:v>
                </c:pt>
                <c:pt idx="46">
                  <c:v>60.556988186284961</c:v>
                </c:pt>
                <c:pt idx="47">
                  <c:v>61.105202512470974</c:v>
                </c:pt>
                <c:pt idx="48">
                  <c:v>61.653416838657002</c:v>
                </c:pt>
                <c:pt idx="49">
                  <c:v>62.201631164843022</c:v>
                </c:pt>
                <c:pt idx="50">
                  <c:v>62.749845491029113</c:v>
                </c:pt>
                <c:pt idx="51">
                  <c:v>63.29805981721514</c:v>
                </c:pt>
                <c:pt idx="52">
                  <c:v>63.846274143401153</c:v>
                </c:pt>
                <c:pt idx="53">
                  <c:v>64.394488469587174</c:v>
                </c:pt>
                <c:pt idx="54">
                  <c:v>64.942702795773187</c:v>
                </c:pt>
                <c:pt idx="55">
                  <c:v>65.4909171219592</c:v>
                </c:pt>
                <c:pt idx="56">
                  <c:v>66.039131448145298</c:v>
                </c:pt>
                <c:pt idx="57">
                  <c:v>66.587345774331311</c:v>
                </c:pt>
                <c:pt idx="58">
                  <c:v>67.135560100517338</c:v>
                </c:pt>
                <c:pt idx="59">
                  <c:v>67.683774426703366</c:v>
                </c:pt>
                <c:pt idx="60">
                  <c:v>68.231988752889379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9-42BD-A564-892E39BF09DA}"/>
            </c:ext>
          </c:extLst>
        </c:ser>
        <c:ser>
          <c:idx val="5"/>
          <c:order val="5"/>
          <c:tx>
            <c:strRef>
              <c:f>'04_CHL'!$A$37:$C$37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'04_CHL'!$D$37:$BL$37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9-42BD-A564-892E39BF09DA}"/>
            </c:ext>
          </c:extLst>
        </c:ser>
        <c:ser>
          <c:idx val="6"/>
          <c:order val="6"/>
          <c:tx>
            <c:strRef>
              <c:f>'04_CHL'!$A$38:$C$38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'04_CHL'!$D$31:$BL$31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'04_CHL'!$D$38:$BL$38</c:f>
              <c:numCache>
                <c:formatCode>General</c:formatCode>
                <c:ptCount val="61"/>
                <c:pt idx="0">
                  <c:v>11.806559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9.4563491103890609</c:v>
                </c:pt>
                <c:pt idx="6">
                  <c:v>9.4559596974549489</c:v>
                </c:pt>
                <c:pt idx="7">
                  <c:v>11.302259665122365</c:v>
                </c:pt>
                <c:pt idx="8">
                  <c:v>11.191044826983395</c:v>
                </c:pt>
                <c:pt idx="9">
                  <c:v>10.718346113292005</c:v>
                </c:pt>
                <c:pt idx="10">
                  <c:v>9.6832198853444815</c:v>
                </c:pt>
                <c:pt idx="11">
                  <c:v>9.380264438753775</c:v>
                </c:pt>
                <c:pt idx="12">
                  <c:v>9.7912241469972123</c:v>
                </c:pt>
                <c:pt idx="13">
                  <c:v>9.9699274919141789</c:v>
                </c:pt>
                <c:pt idx="14">
                  <c:v>10.14790097886118</c:v>
                </c:pt>
                <c:pt idx="15">
                  <c:v>10.325209888282801</c:v>
                </c:pt>
                <c:pt idx="16">
                  <c:v>10.502183218812267</c:v>
                </c:pt>
                <c:pt idx="17">
                  <c:v>10.679480397999088</c:v>
                </c:pt>
                <c:pt idx="18">
                  <c:v>10.857932685270665</c:v>
                </c:pt>
                <c:pt idx="19">
                  <c:v>11.038437825900962</c:v>
                </c:pt>
                <c:pt idx="20">
                  <c:v>11.221842433485129</c:v>
                </c:pt>
                <c:pt idx="21">
                  <c:v>11.408820899134215</c:v>
                </c:pt>
                <c:pt idx="22">
                  <c:v>11.599886263392566</c:v>
                </c:pt>
                <c:pt idx="23">
                  <c:v>11.79539037662307</c:v>
                </c:pt>
                <c:pt idx="24">
                  <c:v>11.995518226302023</c:v>
                </c:pt>
                <c:pt idx="25">
                  <c:v>12.200287605835337</c:v>
                </c:pt>
                <c:pt idx="26">
                  <c:v>12.409525130918107</c:v>
                </c:pt>
                <c:pt idx="27">
                  <c:v>12.622894283675585</c:v>
                </c:pt>
                <c:pt idx="28">
                  <c:v>12.839876186959359</c:v>
                </c:pt>
                <c:pt idx="29">
                  <c:v>13.059765798701937</c:v>
                </c:pt>
                <c:pt idx="30">
                  <c:v>13.281699959717779</c:v>
                </c:pt>
                <c:pt idx="31">
                  <c:v>13.50462061546361</c:v>
                </c:pt>
                <c:pt idx="32">
                  <c:v>13.727257912709455</c:v>
                </c:pt>
                <c:pt idx="33">
                  <c:v>13.948169873041429</c:v>
                </c:pt>
                <c:pt idx="34">
                  <c:v>14.165816560519175</c:v>
                </c:pt>
                <c:pt idx="35">
                  <c:v>14.37861066699365</c:v>
                </c:pt>
                <c:pt idx="36">
                  <c:v>14.584849515911655</c:v>
                </c:pt>
                <c:pt idx="37">
                  <c:v>14.782708167236216</c:v>
                </c:pt>
                <c:pt idx="38">
                  <c:v>14.970251602243584</c:v>
                </c:pt>
                <c:pt idx="39">
                  <c:v>15.145491346278545</c:v>
                </c:pt>
                <c:pt idx="40">
                  <c:v>15.306436501153449</c:v>
                </c:pt>
                <c:pt idx="41">
                  <c:v>15.457379340298655</c:v>
                </c:pt>
                <c:pt idx="42">
                  <c:v>15.603893253419166</c:v>
                </c:pt>
                <c:pt idx="43">
                  <c:v>15.745876709749023</c:v>
                </c:pt>
                <c:pt idx="44">
                  <c:v>15.894605085881889</c:v>
                </c:pt>
                <c:pt idx="45">
                  <c:v>16.041088539772606</c:v>
                </c:pt>
                <c:pt idx="46">
                  <c:v>16.18757199366333</c:v>
                </c:pt>
                <c:pt idx="47">
                  <c:v>16.334055447554046</c:v>
                </c:pt>
                <c:pt idx="48">
                  <c:v>16.480538901444767</c:v>
                </c:pt>
                <c:pt idx="49">
                  <c:v>16.627022355335487</c:v>
                </c:pt>
                <c:pt idx="50">
                  <c:v>16.773505809226226</c:v>
                </c:pt>
                <c:pt idx="51">
                  <c:v>16.91998926311695</c:v>
                </c:pt>
                <c:pt idx="52">
                  <c:v>17.066472717007667</c:v>
                </c:pt>
                <c:pt idx="53">
                  <c:v>17.212956170898387</c:v>
                </c:pt>
                <c:pt idx="54">
                  <c:v>17.359439624789111</c:v>
                </c:pt>
                <c:pt idx="55">
                  <c:v>17.505923078679828</c:v>
                </c:pt>
                <c:pt idx="56">
                  <c:v>17.65240653257057</c:v>
                </c:pt>
                <c:pt idx="57">
                  <c:v>17.798889986461287</c:v>
                </c:pt>
                <c:pt idx="58">
                  <c:v>17.945373440352007</c:v>
                </c:pt>
                <c:pt idx="59">
                  <c:v>18.091856894242731</c:v>
                </c:pt>
                <c:pt idx="60">
                  <c:v>18.238340348133448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79-42BD-A564-892E39BF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05616"/>
        <c:axId val="574965744"/>
      </c:scatterChart>
      <c:valAx>
        <c:axId val="78640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65744"/>
        <c:crosses val="autoZero"/>
        <c:crossBetween val="midCat"/>
      </c:valAx>
      <c:valAx>
        <c:axId val="5749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0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699037620297464E-3"/>
          <c:y val="0.63136191309419654"/>
          <c:w val="0.99773009623797027"/>
          <c:h val="0.33160104986876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'04_CHL'!$A$39:$C$39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'04_CHL'!$E$39:$BM$39</c:f>
              <c:numCache>
                <c:formatCode>General</c:formatCode>
                <c:ptCount val="61"/>
                <c:pt idx="0">
                  <c:v>7.4309419999999937</c:v>
                </c:pt>
                <c:pt idx="1">
                  <c:v>8.8069229999999923</c:v>
                </c:pt>
                <c:pt idx="2">
                  <c:v>10.11659899999993</c:v>
                </c:pt>
                <c:pt idx="3">
                  <c:v>10.470890999999984</c:v>
                </c:pt>
                <c:pt idx="4">
                  <c:v>7.4787908763004509</c:v>
                </c:pt>
                <c:pt idx="5">
                  <c:v>12.275779907983809</c:v>
                </c:pt>
                <c:pt idx="6">
                  <c:v>11.493844112371356</c:v>
                </c:pt>
                <c:pt idx="7">
                  <c:v>12.675319257314833</c:v>
                </c:pt>
                <c:pt idx="8">
                  <c:v>13.129004573149052</c:v>
                </c:pt>
                <c:pt idx="9">
                  <c:v>11.404370520806065</c:v>
                </c:pt>
                <c:pt idx="10">
                  <c:v>12.706091803337015</c:v>
                </c:pt>
                <c:pt idx="11">
                  <c:v>13.658768710953582</c:v>
                </c:pt>
                <c:pt idx="12">
                  <c:v>14.534959566164888</c:v>
                </c:pt>
                <c:pt idx="13">
                  <c:v>15.358618054116858</c:v>
                </c:pt>
                <c:pt idx="14">
                  <c:v>16.122601137766519</c:v>
                </c:pt>
                <c:pt idx="15">
                  <c:v>16.819058678646787</c:v>
                </c:pt>
                <c:pt idx="16">
                  <c:v>17.50432834111772</c:v>
                </c:pt>
                <c:pt idx="17">
                  <c:v>18.174503343653335</c:v>
                </c:pt>
                <c:pt idx="18">
                  <c:v>18.825256252991704</c:v>
                </c:pt>
                <c:pt idx="19">
                  <c:v>19.453003851679512</c:v>
                </c:pt>
                <c:pt idx="20">
                  <c:v>20.056541570316323</c:v>
                </c:pt>
                <c:pt idx="21">
                  <c:v>20.634924593766897</c:v>
                </c:pt>
                <c:pt idx="22">
                  <c:v>21.194886687273833</c:v>
                </c:pt>
                <c:pt idx="23">
                  <c:v>21.745536342432345</c:v>
                </c:pt>
                <c:pt idx="24">
                  <c:v>22.293748271502611</c:v>
                </c:pt>
                <c:pt idx="25">
                  <c:v>22.842430699429563</c:v>
                </c:pt>
                <c:pt idx="26">
                  <c:v>23.391234040885578</c:v>
                </c:pt>
                <c:pt idx="27">
                  <c:v>23.939399065757588</c:v>
                </c:pt>
                <c:pt idx="28">
                  <c:v>24.484567319828422</c:v>
                </c:pt>
                <c:pt idx="29">
                  <c:v>25.024706063054936</c:v>
                </c:pt>
                <c:pt idx="30">
                  <c:v>25.559898840813187</c:v>
                </c:pt>
                <c:pt idx="31">
                  <c:v>26.095783857509172</c:v>
                </c:pt>
                <c:pt idx="32">
                  <c:v>26.63263250497991</c:v>
                </c:pt>
                <c:pt idx="33">
                  <c:v>27.170841497463627</c:v>
                </c:pt>
                <c:pt idx="34">
                  <c:v>27.71103956191461</c:v>
                </c:pt>
                <c:pt idx="35">
                  <c:v>28.254120975476834</c:v>
                </c:pt>
                <c:pt idx="36">
                  <c:v>28.796239153804969</c:v>
                </c:pt>
                <c:pt idx="37">
                  <c:v>29.337864457535115</c:v>
                </c:pt>
                <c:pt idx="38">
                  <c:v>29.879322187833182</c:v>
                </c:pt>
                <c:pt idx="39">
                  <c:v>30.421056235955852</c:v>
                </c:pt>
                <c:pt idx="40">
                  <c:v>30.97444422293097</c:v>
                </c:pt>
                <c:pt idx="41">
                  <c:v>30.942170021735066</c:v>
                </c:pt>
                <c:pt idx="42">
                  <c:v>30.911888235842948</c:v>
                </c:pt>
                <c:pt idx="43">
                  <c:v>30.883565947230824</c:v>
                </c:pt>
                <c:pt idx="44">
                  <c:v>30.857169667772862</c:v>
                </c:pt>
                <c:pt idx="45">
                  <c:v>30.832665331131018</c:v>
                </c:pt>
                <c:pt idx="46">
                  <c:v>30.810018284539563</c:v>
                </c:pt>
                <c:pt idx="47">
                  <c:v>30.789193280483168</c:v>
                </c:pt>
                <c:pt idx="48">
                  <c:v>30.770154468267187</c:v>
                </c:pt>
                <c:pt idx="49">
                  <c:v>30.752865385478845</c:v>
                </c:pt>
                <c:pt idx="50">
                  <c:v>30.737288949337906</c:v>
                </c:pt>
                <c:pt idx="51">
                  <c:v>30.7233874479356</c:v>
                </c:pt>
                <c:pt idx="52">
                  <c:v>30.711122531360314</c:v>
                </c:pt>
                <c:pt idx="53">
                  <c:v>30.700455202708728</c:v>
                </c:pt>
                <c:pt idx="54">
                  <c:v>30.69134580898098</c:v>
                </c:pt>
                <c:pt idx="55">
                  <c:v>30.683754031858395</c:v>
                </c:pt>
                <c:pt idx="56">
                  <c:v>30.677638878362465</c:v>
                </c:pt>
                <c:pt idx="57">
                  <c:v>30.672958671393431</c:v>
                </c:pt>
                <c:pt idx="58">
                  <c:v>30.669671040147179</c:v>
                </c:pt>
                <c:pt idx="59">
                  <c:v>30.667732910408866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B-4F26-8483-B630B80805AE}"/>
            </c:ext>
          </c:extLst>
        </c:ser>
        <c:ser>
          <c:idx val="1"/>
          <c:order val="1"/>
          <c:tx>
            <c:strRef>
              <c:f>'04_CHL'!$A$40:$C$40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'04_CHL'!$E$40:$BM$40</c:f>
              <c:numCache>
                <c:formatCode>General</c:formatCode>
                <c:ptCount val="61"/>
                <c:pt idx="0">
                  <c:v>0.85158199999999928</c:v>
                </c:pt>
                <c:pt idx="1">
                  <c:v>0.93399899999999925</c:v>
                </c:pt>
                <c:pt idx="2">
                  <c:v>0.86177999999999388</c:v>
                </c:pt>
                <c:pt idx="3">
                  <c:v>0.66256199999999899</c:v>
                </c:pt>
                <c:pt idx="4">
                  <c:v>0.3078520474301773</c:v>
                </c:pt>
                <c:pt idx="5">
                  <c:v>0.50531216088027264</c:v>
                </c:pt>
                <c:pt idx="6">
                  <c:v>0.47312506812426874</c:v>
                </c:pt>
                <c:pt idx="7">
                  <c:v>0.46928046033631865</c:v>
                </c:pt>
                <c:pt idx="8">
                  <c:v>0.44277224809000626</c:v>
                </c:pt>
                <c:pt idx="9">
                  <c:v>0.35736118092232844</c:v>
                </c:pt>
                <c:pt idx="10">
                  <c:v>0.37788719483116318</c:v>
                </c:pt>
                <c:pt idx="11">
                  <c:v>0.39398314950449126</c:v>
                </c:pt>
                <c:pt idx="12">
                  <c:v>0.41522101675816886</c:v>
                </c:pt>
                <c:pt idx="13">
                  <c:v>0.44292400114292652</c:v>
                </c:pt>
                <c:pt idx="14">
                  <c:v>0.47723328077384553</c:v>
                </c:pt>
                <c:pt idx="15">
                  <c:v>0.51801258228120584</c:v>
                </c:pt>
                <c:pt idx="16">
                  <c:v>0.56694527913949067</c:v>
                </c:pt>
                <c:pt idx="17">
                  <c:v>0.62388355553466157</c:v>
                </c:pt>
                <c:pt idx="18">
                  <c:v>0.68855803457424392</c:v>
                </c:pt>
                <c:pt idx="19">
                  <c:v>0.76060739465385863</c:v>
                </c:pt>
                <c:pt idx="20">
                  <c:v>0.83964708183649295</c:v>
                </c:pt>
                <c:pt idx="21">
                  <c:v>0.92520311163135038</c:v>
                </c:pt>
                <c:pt idx="22">
                  <c:v>1.0170713041722641</c:v>
                </c:pt>
                <c:pt idx="23">
                  <c:v>1.1151714974172697</c:v>
                </c:pt>
                <c:pt idx="24">
                  <c:v>1.2193447049994666</c:v>
                </c:pt>
                <c:pt idx="25">
                  <c:v>1.3292195778089197</c:v>
                </c:pt>
                <c:pt idx="26">
                  <c:v>1.4441851048593284</c:v>
                </c:pt>
                <c:pt idx="27">
                  <c:v>1.5635124960691655</c:v>
                </c:pt>
                <c:pt idx="28">
                  <c:v>1.6862583879648705</c:v>
                </c:pt>
                <c:pt idx="29">
                  <c:v>1.8113688798230181</c:v>
                </c:pt>
                <c:pt idx="30">
                  <c:v>1.9378155317747694</c:v>
                </c:pt>
                <c:pt idx="31">
                  <c:v>2.0648986382581471</c:v>
                </c:pt>
                <c:pt idx="32">
                  <c:v>2.1914309137251373</c:v>
                </c:pt>
                <c:pt idx="33">
                  <c:v>2.3161104211232955</c:v>
                </c:pt>
                <c:pt idx="34">
                  <c:v>2.4375245759963398</c:v>
                </c:pt>
                <c:pt idx="35">
                  <c:v>2.5541490038057177</c:v>
                </c:pt>
                <c:pt idx="36">
                  <c:v>2.6638799429763167</c:v>
                </c:pt>
                <c:pt idx="37">
                  <c:v>2.7648389816076682</c:v>
                </c:pt>
                <c:pt idx="38">
                  <c:v>2.854987684439775</c:v>
                </c:pt>
                <c:pt idx="39">
                  <c:v>2.9321499986463402</c:v>
                </c:pt>
                <c:pt idx="40">
                  <c:v>3.0035824701023901</c:v>
                </c:pt>
                <c:pt idx="41">
                  <c:v>3.0187482948034137</c:v>
                </c:pt>
                <c:pt idx="42">
                  <c:v>3.0342957777514479</c:v>
                </c:pt>
                <c:pt idx="43">
                  <c:v>3.0502287355289628</c:v>
                </c:pt>
                <c:pt idx="44">
                  <c:v>3.0665510228842523</c:v>
                </c:pt>
                <c:pt idx="45">
                  <c:v>3.0832665331130942</c:v>
                </c:pt>
                <c:pt idx="46">
                  <c:v>3.1003791984442257</c:v>
                </c:pt>
                <c:pt idx="47">
                  <c:v>3.1178929904286679</c:v>
                </c:pt>
                <c:pt idx="48">
                  <c:v>3.1358119203329546</c:v>
                </c:pt>
                <c:pt idx="49">
                  <c:v>3.1541400395362844</c:v>
                </c:pt>
                <c:pt idx="50">
                  <c:v>3.1728814399316474</c:v>
                </c:pt>
                <c:pt idx="51">
                  <c:v>3.1920402543309638</c:v>
                </c:pt>
                <c:pt idx="52">
                  <c:v>3.2116206568742736</c:v>
                </c:pt>
                <c:pt idx="53">
                  <c:v>3.2316268634430161</c:v>
                </c:pt>
                <c:pt idx="54">
                  <c:v>3.2520631320774469</c:v>
                </c:pt>
                <c:pt idx="55">
                  <c:v>3.2729337633982216</c:v>
                </c:pt>
                <c:pt idx="56">
                  <c:v>3.2942431010322037</c:v>
                </c:pt>
                <c:pt idx="57">
                  <c:v>3.3159955320425256</c:v>
                </c:pt>
                <c:pt idx="58">
                  <c:v>3.3381954873629507</c:v>
                </c:pt>
                <c:pt idx="59">
                  <c:v>3.3608474422365804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9B-4F26-8483-B630B80805AE}"/>
            </c:ext>
          </c:extLst>
        </c:ser>
        <c:ser>
          <c:idx val="2"/>
          <c:order val="2"/>
          <c:tx>
            <c:strRef>
              <c:f>'04_CHL'!$A$41:$C$41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'04_CHL'!$E$41:$BM$41</c:f>
              <c:numCache>
                <c:formatCode>General</c:formatCode>
                <c:ptCount val="61"/>
                <c:pt idx="0">
                  <c:v>0.25082745882352925</c:v>
                </c:pt>
                <c:pt idx="1">
                  <c:v>0.29715247058823496</c:v>
                </c:pt>
                <c:pt idx="2">
                  <c:v>0.33009405882352716</c:v>
                </c:pt>
                <c:pt idx="3">
                  <c:v>0.37327722352941112</c:v>
                </c:pt>
                <c:pt idx="4">
                  <c:v>0.26970561277964944</c:v>
                </c:pt>
                <c:pt idx="5">
                  <c:v>0.4426981309134646</c:v>
                </c:pt>
                <c:pt idx="6">
                  <c:v>0.41449939178595446</c:v>
                </c:pt>
                <c:pt idx="7">
                  <c:v>0.46077419511296536</c:v>
                </c:pt>
                <c:pt idx="8">
                  <c:v>0.47763387252174011</c:v>
                </c:pt>
                <c:pt idx="9">
                  <c:v>0.41441429497815113</c:v>
                </c:pt>
                <c:pt idx="10">
                  <c:v>0.46040659526057276</c:v>
                </c:pt>
                <c:pt idx="11">
                  <c:v>0.49278142331303149</c:v>
                </c:pt>
                <c:pt idx="12">
                  <c:v>0.52141532987806061</c:v>
                </c:pt>
                <c:pt idx="13">
                  <c:v>0.54716655541487391</c:v>
                </c:pt>
                <c:pt idx="14">
                  <c:v>0.56979498538676776</c:v>
                </c:pt>
                <c:pt idx="15">
                  <c:v>0.58906427842981346</c:v>
                </c:pt>
                <c:pt idx="16">
                  <c:v>0.60699347537953252</c:v>
                </c:pt>
                <c:pt idx="17">
                  <c:v>0.62346903558862243</c:v>
                </c:pt>
                <c:pt idx="18">
                  <c:v>0.63837802860251658</c:v>
                </c:pt>
                <c:pt idx="19">
                  <c:v>0.65164903036956956</c:v>
                </c:pt>
                <c:pt idx="20">
                  <c:v>0.66330547461475642</c:v>
                </c:pt>
                <c:pt idx="21">
                  <c:v>0.67339186903638781</c:v>
                </c:pt>
                <c:pt idx="22">
                  <c:v>0.68221220092153279</c:v>
                </c:pt>
                <c:pt idx="23">
                  <c:v>0.6901444433760785</c:v>
                </c:pt>
                <c:pt idx="24">
                  <c:v>0.69749103581748884</c:v>
                </c:pt>
                <c:pt idx="25">
                  <c:v>0.70443104582116634</c:v>
                </c:pt>
                <c:pt idx="26">
                  <c:v>0.71105159524809347</c:v>
                </c:pt>
                <c:pt idx="27">
                  <c:v>0.71744147552087589</c:v>
                </c:pt>
                <c:pt idx="28">
                  <c:v>0.72365785355588974</c:v>
                </c:pt>
                <c:pt idx="29">
                  <c:v>0.72978646025926563</c:v>
                </c:pt>
                <c:pt idx="30">
                  <c:v>0.73599297665997876</c:v>
                </c:pt>
                <c:pt idx="31">
                  <c:v>0.74261756919548894</c:v>
                </c:pt>
                <c:pt idx="32">
                  <c:v>0.74985975366051094</c:v>
                </c:pt>
                <c:pt idx="33">
                  <c:v>0.75794155914798855</c:v>
                </c:pt>
                <c:pt idx="34">
                  <c:v>0.76711134700962458</c:v>
                </c:pt>
                <c:pt idx="35">
                  <c:v>0.77764554255078533</c:v>
                </c:pt>
                <c:pt idx="36">
                  <c:v>0.78971225712745918</c:v>
                </c:pt>
                <c:pt idx="37">
                  <c:v>0.80362131117675928</c:v>
                </c:pt>
                <c:pt idx="38">
                  <c:v>0.81970029902911934</c:v>
                </c:pt>
                <c:pt idx="39">
                  <c:v>0.83830205637627342</c:v>
                </c:pt>
                <c:pt idx="40">
                  <c:v>0.85872460902238323</c:v>
                </c:pt>
                <c:pt idx="41">
                  <c:v>0.8630605202272601</c:v>
                </c:pt>
                <c:pt idx="42">
                  <c:v>0.86750554757334708</c:v>
                </c:pt>
                <c:pt idx="43">
                  <c:v>0.87206078222205652</c:v>
                </c:pt>
                <c:pt idx="44">
                  <c:v>0.87672732624641425</c:v>
                </c:pt>
                <c:pt idx="45">
                  <c:v>0.88150629274017689</c:v>
                </c:pt>
                <c:pt idx="46">
                  <c:v>0.88639880592803877</c:v>
                </c:pt>
                <c:pt idx="47">
                  <c:v>0.89140600127694047</c:v>
                </c:pt>
                <c:pt idx="48">
                  <c:v>0.89652902560849268</c:v>
                </c:pt>
                <c:pt idx="49">
                  <c:v>0.90176903721252177</c:v>
                </c:pt>
                <c:pt idx="50">
                  <c:v>0.90712720596175256</c:v>
                </c:pt>
                <c:pt idx="51">
                  <c:v>0.91260471342763705</c:v>
                </c:pt>
                <c:pt idx="52">
                  <c:v>0.91820275299734166</c:v>
                </c:pt>
                <c:pt idx="53">
                  <c:v>0.92392252999190483</c:v>
                </c:pt>
                <c:pt idx="54">
                  <c:v>0.92976526178557506</c:v>
                </c:pt>
                <c:pt idx="55">
                  <c:v>0.93573217792634322</c:v>
                </c:pt>
                <c:pt idx="56">
                  <c:v>0.94182452025768049</c:v>
                </c:pt>
                <c:pt idx="57">
                  <c:v>0.94804354304149252</c:v>
                </c:pt>
                <c:pt idx="58">
                  <c:v>0.95439051308230405</c:v>
                </c:pt>
                <c:pt idx="59">
                  <c:v>0.96086670985268507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9B-4F26-8483-B630B80805AE}"/>
            </c:ext>
          </c:extLst>
        </c:ser>
        <c:ser>
          <c:idx val="3"/>
          <c:order val="3"/>
          <c:tx>
            <c:strRef>
              <c:f>'04_CHL'!$A$42:$C$42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'04_CHL'!$E$42:$BM$42</c:f>
              <c:numCache>
                <c:formatCode>General</c:formatCode>
                <c:ptCount val="61"/>
                <c:pt idx="0">
                  <c:v>37.708986999999965</c:v>
                </c:pt>
                <c:pt idx="1">
                  <c:v>43.851158999999967</c:v>
                </c:pt>
                <c:pt idx="2">
                  <c:v>58.333999999999598</c:v>
                </c:pt>
                <c:pt idx="3">
                  <c:v>50.46901399999993</c:v>
                </c:pt>
                <c:pt idx="4">
                  <c:v>31.355800029933157</c:v>
                </c:pt>
                <c:pt idx="5">
                  <c:v>51.467798254123558</c:v>
                </c:pt>
                <c:pt idx="6">
                  <c:v>48.189431089029185</c:v>
                </c:pt>
                <c:pt idx="7">
                  <c:v>51.635271697580436</c:v>
                </c:pt>
                <c:pt idx="8">
                  <c:v>51.873771727764087</c:v>
                </c:pt>
                <c:pt idx="9">
                  <c:v>43.83236454047708</c:v>
                </c:pt>
                <c:pt idx="10">
                  <c:v>47.633670497234107</c:v>
                </c:pt>
                <c:pt idx="11">
                  <c:v>50.068984776299565</c:v>
                </c:pt>
                <c:pt idx="12">
                  <c:v>52.217992168030825</c:v>
                </c:pt>
                <c:pt idx="13">
                  <c:v>54.191135992312475</c:v>
                </c:pt>
                <c:pt idx="14">
                  <c:v>55.980442917317035</c:v>
                </c:pt>
                <c:pt idx="15">
                  <c:v>57.5737684646259</c:v>
                </c:pt>
                <c:pt idx="16">
                  <c:v>59.174382918484717</c:v>
                </c:pt>
                <c:pt idx="17">
                  <c:v>60.773098696791763</c:v>
                </c:pt>
                <c:pt idx="18">
                  <c:v>62.359293123467914</c:v>
                </c:pt>
                <c:pt idx="19">
                  <c:v>63.924663028535171</c:v>
                </c:pt>
                <c:pt idx="20">
                  <c:v>65.468346574481572</c:v>
                </c:pt>
                <c:pt idx="21">
                  <c:v>66.989748181881851</c:v>
                </c:pt>
                <c:pt idx="22">
                  <c:v>68.512516411368708</c:v>
                </c:pt>
                <c:pt idx="23">
                  <c:v>70.067073644502827</c:v>
                </c:pt>
                <c:pt idx="24">
                  <c:v>71.675980133997555</c:v>
                </c:pt>
                <c:pt idx="25">
                  <c:v>73.34871150012647</c:v>
                </c:pt>
                <c:pt idx="26">
                  <c:v>75.084144450275133</c:v>
                </c:pt>
                <c:pt idx="27">
                  <c:v>76.879731997451344</c:v>
                </c:pt>
                <c:pt idx="28">
                  <c:v>78.72763142164095</c:v>
                </c:pt>
                <c:pt idx="29">
                  <c:v>80.620808322598876</c:v>
                </c:pt>
                <c:pt idx="30">
                  <c:v>82.558754655780533</c:v>
                </c:pt>
                <c:pt idx="31">
                  <c:v>84.558673661348436</c:v>
                </c:pt>
                <c:pt idx="32">
                  <c:v>86.620272715313462</c:v>
                </c:pt>
                <c:pt idx="33">
                  <c:v>88.743400890911303</c:v>
                </c:pt>
                <c:pt idx="34">
                  <c:v>90.928379524425651</c:v>
                </c:pt>
                <c:pt idx="35">
                  <c:v>93.176103994042748</c:v>
                </c:pt>
                <c:pt idx="36">
                  <c:v>95.471442912823036</c:v>
                </c:pt>
                <c:pt idx="37">
                  <c:v>97.812971800385824</c:v>
                </c:pt>
                <c:pt idx="38">
                  <c:v>100.19836508589066</c:v>
                </c:pt>
                <c:pt idx="39">
                  <c:v>102.6252499526219</c:v>
                </c:pt>
                <c:pt idx="40">
                  <c:v>105.12538645358364</c:v>
                </c:pt>
                <c:pt idx="41">
                  <c:v>105.65619031811947</c:v>
                </c:pt>
                <c:pt idx="42">
                  <c:v>106.20035222130066</c:v>
                </c:pt>
                <c:pt idx="43">
                  <c:v>106.75800574351369</c:v>
                </c:pt>
                <c:pt idx="44">
                  <c:v>107.32928580094882</c:v>
                </c:pt>
                <c:pt idx="45">
                  <c:v>107.9143286589583</c:v>
                </c:pt>
                <c:pt idx="46">
                  <c:v>108.5132719455479</c:v>
                </c:pt>
                <c:pt idx="47">
                  <c:v>109.12625466500337</c:v>
                </c:pt>
                <c:pt idx="48">
                  <c:v>109.7534172116534</c:v>
                </c:pt>
                <c:pt idx="49">
                  <c:v>110.39490138376995</c:v>
                </c:pt>
                <c:pt idx="50">
                  <c:v>111.05085039760765</c:v>
                </c:pt>
                <c:pt idx="51">
                  <c:v>111.72140890158373</c:v>
                </c:pt>
                <c:pt idx="52">
                  <c:v>112.40672299059956</c:v>
                </c:pt>
                <c:pt idx="53">
                  <c:v>113.10694022050556</c:v>
                </c:pt>
                <c:pt idx="54">
                  <c:v>113.82220962271064</c:v>
                </c:pt>
                <c:pt idx="55">
                  <c:v>114.55268171893775</c:v>
                </c:pt>
                <c:pt idx="56">
                  <c:v>115.29850853612712</c:v>
                </c:pt>
                <c:pt idx="57">
                  <c:v>116.0598436214884</c:v>
                </c:pt>
                <c:pt idx="58">
                  <c:v>116.83684205770327</c:v>
                </c:pt>
                <c:pt idx="59">
                  <c:v>117.62966047828031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9B-4F26-8483-B630B80805AE}"/>
            </c:ext>
          </c:extLst>
        </c:ser>
        <c:ser>
          <c:idx val="4"/>
          <c:order val="4"/>
          <c:tx>
            <c:strRef>
              <c:f>'04_CHL'!$A$43:$C$43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'04_CHL'!$E$43:$BM$43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9B-4F26-8483-B630B80805AE}"/>
            </c:ext>
          </c:extLst>
        </c:ser>
        <c:ser>
          <c:idx val="5"/>
          <c:order val="5"/>
          <c:tx>
            <c:strRef>
              <c:f>'04_CHL'!$A$44:$C$44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'04_CHL'!$E$44:$BM$44</c:f>
              <c:numCache>
                <c:formatCode>General</c:formatCode>
                <c:ptCount val="61"/>
                <c:pt idx="0">
                  <c:v>53.438253037037001</c:v>
                </c:pt>
                <c:pt idx="1">
                  <c:v>58.07779081481479</c:v>
                </c:pt>
                <c:pt idx="2">
                  <c:v>62.405935407406986</c:v>
                </c:pt>
                <c:pt idx="3">
                  <c:v>66.866206814814731</c:v>
                </c:pt>
                <c:pt idx="4">
                  <c:v>42.278741650549946</c:v>
                </c:pt>
                <c:pt idx="5">
                  <c:v>69.396849821450857</c:v>
                </c:pt>
                <c:pt idx="6">
                  <c:v>64.976447909321237</c:v>
                </c:pt>
                <c:pt idx="7">
                  <c:v>70.002681645196759</c:v>
                </c:pt>
                <c:pt idx="8">
                  <c:v>70.69545429241397</c:v>
                </c:pt>
                <c:pt idx="9">
                  <c:v>60.037894528642703</c:v>
                </c:pt>
                <c:pt idx="10">
                  <c:v>65.560623346513552</c:v>
                </c:pt>
                <c:pt idx="11">
                  <c:v>69.232197533800758</c:v>
                </c:pt>
                <c:pt idx="12">
                  <c:v>72.524042261430068</c:v>
                </c:pt>
                <c:pt idx="13">
                  <c:v>75.583197236800373</c:v>
                </c:pt>
                <c:pt idx="14">
                  <c:v>78.393806336768336</c:v>
                </c:pt>
                <c:pt idx="15">
                  <c:v>80.934264988681647</c:v>
                </c:pt>
                <c:pt idx="16">
                  <c:v>83.486945988473735</c:v>
                </c:pt>
                <c:pt idx="17">
                  <c:v>86.037719409903815</c:v>
                </c:pt>
                <c:pt idx="18">
                  <c:v>88.570267616727335</c:v>
                </c:pt>
                <c:pt idx="19">
                  <c:v>91.071430176005251</c:v>
                </c:pt>
                <c:pt idx="20">
                  <c:v>93.538599467694908</c:v>
                </c:pt>
                <c:pt idx="21">
                  <c:v>95.969608383037325</c:v>
                </c:pt>
                <c:pt idx="22">
                  <c:v>98.397176526150005</c:v>
                </c:pt>
                <c:pt idx="23">
                  <c:v>100.86416996889415</c:v>
                </c:pt>
                <c:pt idx="24">
                  <c:v>103.40253597277386</c:v>
                </c:pt>
                <c:pt idx="25">
                  <c:v>106.02557056088574</c:v>
                </c:pt>
                <c:pt idx="26">
                  <c:v>108.73129632406406</c:v>
                </c:pt>
                <c:pt idx="27">
                  <c:v>111.51562653049615</c:v>
                </c:pt>
                <c:pt idx="28">
                  <c:v>114.36673195884833</c:v>
                </c:pt>
                <c:pt idx="29">
                  <c:v>117.2738787747566</c:v>
                </c:pt>
                <c:pt idx="30">
                  <c:v>120.23578454508242</c:v>
                </c:pt>
                <c:pt idx="31">
                  <c:v>123.27699311305899</c:v>
                </c:pt>
                <c:pt idx="32">
                  <c:v>126.39662148614255</c:v>
                </c:pt>
                <c:pt idx="33">
                  <c:v>129.59398800868462</c:v>
                </c:pt>
                <c:pt idx="34">
                  <c:v>132.86910120954983</c:v>
                </c:pt>
                <c:pt idx="35">
                  <c:v>136.22281517258241</c:v>
                </c:pt>
                <c:pt idx="36">
                  <c:v>139.63255541775007</c:v>
                </c:pt>
                <c:pt idx="37">
                  <c:v>143.09578914828151</c:v>
                </c:pt>
                <c:pt idx="38">
                  <c:v>146.60869606282691</c:v>
                </c:pt>
                <c:pt idx="39">
                  <c:v>150.16742287391023</c:v>
                </c:pt>
                <c:pt idx="40">
                  <c:v>153.82577260125066</c:v>
                </c:pt>
                <c:pt idx="41">
                  <c:v>154.60247666214852</c:v>
                </c:pt>
                <c:pt idx="42">
                  <c:v>155.39872700662619</c:v>
                </c:pt>
                <c:pt idx="43">
                  <c:v>156.21471909751949</c:v>
                </c:pt>
                <c:pt idx="44">
                  <c:v>157.05065035229254</c:v>
                </c:pt>
                <c:pt idx="45">
                  <c:v>157.90672016258415</c:v>
                </c:pt>
                <c:pt idx="46">
                  <c:v>158.78312991394955</c:v>
                </c:pt>
                <c:pt idx="47">
                  <c:v>159.68008300579942</c:v>
                </c:pt>
                <c:pt idx="48">
                  <c:v>160.59778487153864</c:v>
                </c:pt>
                <c:pt idx="49">
                  <c:v>161.5364429989061</c:v>
                </c:pt>
                <c:pt idx="50">
                  <c:v>162.49626695051805</c:v>
                </c:pt>
                <c:pt idx="51">
                  <c:v>163.47746838461697</c:v>
                </c:pt>
                <c:pt idx="52">
                  <c:v>164.48026107602772</c:v>
                </c:pt>
                <c:pt idx="53">
                  <c:v>165.5048609373234</c:v>
                </c:pt>
                <c:pt idx="54">
                  <c:v>166.55148604020292</c:v>
                </c:pt>
                <c:pt idx="55">
                  <c:v>167.62035663708204</c:v>
                </c:pt>
                <c:pt idx="56">
                  <c:v>168.71169518290077</c:v>
                </c:pt>
                <c:pt idx="57">
                  <c:v>169.82572635714854</c:v>
                </c:pt>
                <c:pt idx="58">
                  <c:v>170.96267708610964</c:v>
                </c:pt>
                <c:pt idx="59">
                  <c:v>172.12277656533118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09B-4F26-8483-B630B80805AE}"/>
            </c:ext>
          </c:extLst>
        </c:ser>
        <c:ser>
          <c:idx val="6"/>
          <c:order val="6"/>
          <c:tx>
            <c:strRef>
              <c:f>'04_CHL'!$A$46:$C$46</c:f>
              <c:strCache>
                <c:ptCount val="3"/>
                <c:pt idx="0">
                  <c:v>04_CHL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'04_CHL'!$E$31:$BM$31</c:f>
              <c:numCache>
                <c:formatCode>General</c:formatCode>
                <c:ptCount val="6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  <c:pt idx="20">
                  <c:v>2031</c:v>
                </c:pt>
                <c:pt idx="21">
                  <c:v>2032</c:v>
                </c:pt>
                <c:pt idx="22">
                  <c:v>2033</c:v>
                </c:pt>
                <c:pt idx="23">
                  <c:v>2034</c:v>
                </c:pt>
                <c:pt idx="24">
                  <c:v>2035</c:v>
                </c:pt>
                <c:pt idx="25">
                  <c:v>2036</c:v>
                </c:pt>
                <c:pt idx="26">
                  <c:v>2037</c:v>
                </c:pt>
                <c:pt idx="27">
                  <c:v>2038</c:v>
                </c:pt>
                <c:pt idx="28">
                  <c:v>2039</c:v>
                </c:pt>
                <c:pt idx="29">
                  <c:v>2040</c:v>
                </c:pt>
                <c:pt idx="30">
                  <c:v>2041</c:v>
                </c:pt>
                <c:pt idx="31">
                  <c:v>2042</c:v>
                </c:pt>
                <c:pt idx="32">
                  <c:v>2043</c:v>
                </c:pt>
                <c:pt idx="33">
                  <c:v>2044</c:v>
                </c:pt>
                <c:pt idx="34">
                  <c:v>2045</c:v>
                </c:pt>
                <c:pt idx="35">
                  <c:v>2046</c:v>
                </c:pt>
                <c:pt idx="36">
                  <c:v>2047</c:v>
                </c:pt>
                <c:pt idx="37">
                  <c:v>2048</c:v>
                </c:pt>
                <c:pt idx="38">
                  <c:v>2049</c:v>
                </c:pt>
                <c:pt idx="39">
                  <c:v>2050</c:v>
                </c:pt>
                <c:pt idx="40">
                  <c:v>2051</c:v>
                </c:pt>
                <c:pt idx="41">
                  <c:v>2052</c:v>
                </c:pt>
                <c:pt idx="42">
                  <c:v>2053</c:v>
                </c:pt>
                <c:pt idx="43">
                  <c:v>2054</c:v>
                </c:pt>
                <c:pt idx="44">
                  <c:v>2055</c:v>
                </c:pt>
                <c:pt idx="45">
                  <c:v>2056</c:v>
                </c:pt>
                <c:pt idx="46">
                  <c:v>2057</c:v>
                </c:pt>
                <c:pt idx="47">
                  <c:v>2058</c:v>
                </c:pt>
                <c:pt idx="48">
                  <c:v>2059</c:v>
                </c:pt>
                <c:pt idx="49">
                  <c:v>2060</c:v>
                </c:pt>
                <c:pt idx="50">
                  <c:v>2061</c:v>
                </c:pt>
                <c:pt idx="51">
                  <c:v>2062</c:v>
                </c:pt>
                <c:pt idx="52">
                  <c:v>2063</c:v>
                </c:pt>
                <c:pt idx="53">
                  <c:v>2064</c:v>
                </c:pt>
                <c:pt idx="54">
                  <c:v>2065</c:v>
                </c:pt>
                <c:pt idx="55">
                  <c:v>2066</c:v>
                </c:pt>
                <c:pt idx="56">
                  <c:v>2067</c:v>
                </c:pt>
                <c:pt idx="57">
                  <c:v>2068</c:v>
                </c:pt>
                <c:pt idx="58">
                  <c:v>2069</c:v>
                </c:pt>
                <c:pt idx="59">
                  <c:v>2070</c:v>
                </c:pt>
              </c:numCache>
            </c:numRef>
          </c:xVal>
          <c:yVal>
            <c:numRef>
              <c:f>'04_CHL'!$E$46:$BM$46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B-4F26-8483-B630B8080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05616"/>
        <c:axId val="574965744"/>
      </c:scatterChart>
      <c:valAx>
        <c:axId val="78640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65744"/>
        <c:crosses val="autoZero"/>
        <c:crossBetween val="midCat"/>
      </c:valAx>
      <c:valAx>
        <c:axId val="5749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0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47594050743664E-2"/>
          <c:y val="5.5085831093779326E-2"/>
          <c:w val="0.86486351706036746"/>
          <c:h val="0.52906199833410938"/>
        </c:manualLayout>
      </c:layout>
      <c:areaChart>
        <c:grouping val="stacked"/>
        <c:varyColors val="0"/>
        <c:ser>
          <c:idx val="0"/>
          <c:order val="0"/>
          <c:tx>
            <c:strRef>
              <c:f>'11_MEX'!$A$39:$C$39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air_passenger(gpkm)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'11_MEX'!$D$39:$BL$39</c:f>
              <c:numCache>
                <c:formatCode>General</c:formatCode>
                <c:ptCount val="61"/>
                <c:pt idx="0">
                  <c:v>21.114999999999998</c:v>
                </c:pt>
                <c:pt idx="1">
                  <c:v>21.942</c:v>
                </c:pt>
                <c:pt idx="2">
                  <c:v>24.207999999999995</c:v>
                </c:pt>
                <c:pt idx="3">
                  <c:v>26.280999999999995</c:v>
                </c:pt>
                <c:pt idx="4">
                  <c:v>28.346</c:v>
                </c:pt>
                <c:pt idx="5">
                  <c:v>32.013999999999989</c:v>
                </c:pt>
                <c:pt idx="6">
                  <c:v>35.187999999999988</c:v>
                </c:pt>
                <c:pt idx="7">
                  <c:v>36.893588068977891</c:v>
                </c:pt>
                <c:pt idx="8">
                  <c:v>38.511238120663911</c:v>
                </c:pt>
                <c:pt idx="9">
                  <c:v>39.92383555059579</c:v>
                </c:pt>
                <c:pt idx="10">
                  <c:v>41.640998676175947</c:v>
                </c:pt>
                <c:pt idx="11">
                  <c:v>43.408009575136361</c:v>
                </c:pt>
                <c:pt idx="12">
                  <c:v>45.224102865436727</c:v>
                </c:pt>
                <c:pt idx="13">
                  <c:v>47.08705182779277</c:v>
                </c:pt>
                <c:pt idx="14">
                  <c:v>48.994658234159012</c:v>
                </c:pt>
                <c:pt idx="15">
                  <c:v>50.946972949549668</c:v>
                </c:pt>
                <c:pt idx="16">
                  <c:v>52.945507708281262</c:v>
                </c:pt>
                <c:pt idx="17">
                  <c:v>54.991434045791102</c:v>
                </c:pt>
                <c:pt idx="18">
                  <c:v>57.085163355411261</c:v>
                </c:pt>
                <c:pt idx="19">
                  <c:v>59.225896706449625</c:v>
                </c:pt>
                <c:pt idx="20">
                  <c:v>61.412269892692265</c:v>
                </c:pt>
                <c:pt idx="21">
                  <c:v>63.641569417338346</c:v>
                </c:pt>
                <c:pt idx="22">
                  <c:v>65.909596045628689</c:v>
                </c:pt>
                <c:pt idx="23">
                  <c:v>68.21079770428031</c:v>
                </c:pt>
                <c:pt idx="24">
                  <c:v>70.539566124520135</c:v>
                </c:pt>
                <c:pt idx="25">
                  <c:v>71.887819389230103</c:v>
                </c:pt>
                <c:pt idx="26">
                  <c:v>74.247031958721948</c:v>
                </c:pt>
                <c:pt idx="27">
                  <c:v>76.607541434029869</c:v>
                </c:pt>
                <c:pt idx="28">
                  <c:v>78.960360902970407</c:v>
                </c:pt>
                <c:pt idx="29">
                  <c:v>81.295078283619048</c:v>
                </c:pt>
                <c:pt idx="30">
                  <c:v>83.601074784368677</c:v>
                </c:pt>
                <c:pt idx="31">
                  <c:v>83.868511556520843</c:v>
                </c:pt>
                <c:pt idx="32">
                  <c:v>86.087419126762697</c:v>
                </c:pt>
                <c:pt idx="33">
                  <c:v>88.247908993449371</c:v>
                </c:pt>
                <c:pt idx="34">
                  <c:v>90.339497165755887</c:v>
                </c:pt>
                <c:pt idx="35">
                  <c:v>90.353348304811931</c:v>
                </c:pt>
                <c:pt idx="36">
                  <c:v>92.278380911468901</c:v>
                </c:pt>
                <c:pt idx="37">
                  <c:v>94.101203549802449</c:v>
                </c:pt>
                <c:pt idx="38">
                  <c:v>95.815032552200222</c:v>
                </c:pt>
                <c:pt idx="39">
                  <c:v>97.41131965673074</c:v>
                </c:pt>
                <c:pt idx="40">
                  <c:v>98.882500000000007</c:v>
                </c:pt>
                <c:pt idx="41">
                  <c:v>100.32196666666701</c:v>
                </c:pt>
                <c:pt idx="42">
                  <c:v>101.756666666667</c:v>
                </c:pt>
                <c:pt idx="43">
                  <c:v>103.19136666666701</c:v>
                </c:pt>
                <c:pt idx="44">
                  <c:v>104.626066666667</c:v>
                </c:pt>
                <c:pt idx="45">
                  <c:v>106.06076666666701</c:v>
                </c:pt>
                <c:pt idx="46">
                  <c:v>107.495466666667</c:v>
                </c:pt>
                <c:pt idx="47">
                  <c:v>108.93016666666699</c:v>
                </c:pt>
                <c:pt idx="48">
                  <c:v>110.364866666667</c:v>
                </c:pt>
                <c:pt idx="49">
                  <c:v>111.79956666666702</c:v>
                </c:pt>
                <c:pt idx="50">
                  <c:v>113.23426666666701</c:v>
                </c:pt>
                <c:pt idx="51">
                  <c:v>114.66896666666702</c:v>
                </c:pt>
                <c:pt idx="52">
                  <c:v>116.10366666666701</c:v>
                </c:pt>
                <c:pt idx="53">
                  <c:v>117.538366666667</c:v>
                </c:pt>
                <c:pt idx="54">
                  <c:v>118.97306666666701</c:v>
                </c:pt>
                <c:pt idx="55">
                  <c:v>120.407766666667</c:v>
                </c:pt>
                <c:pt idx="56">
                  <c:v>121.84246666666701</c:v>
                </c:pt>
                <c:pt idx="57">
                  <c:v>123.277166666667</c:v>
                </c:pt>
                <c:pt idx="58">
                  <c:v>124.71186666666699</c:v>
                </c:pt>
                <c:pt idx="59">
                  <c:v>126.14656666666698</c:v>
                </c:pt>
                <c:pt idx="60">
                  <c:v>127.58126666666701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2-4FDD-B1D7-26B9C601469F}"/>
            </c:ext>
          </c:extLst>
        </c:ser>
        <c:ser>
          <c:idx val="1"/>
          <c:order val="1"/>
          <c:tx>
            <c:strRef>
              <c:f>'11_MEX'!$A$40:$C$40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rail_passenger(gpkm)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'11_MEX'!$D$40:$BL$40</c:f>
              <c:numCache>
                <c:formatCode>General</c:formatCode>
                <c:ptCount val="61"/>
                <c:pt idx="0">
                  <c:v>0.84399999999999997</c:v>
                </c:pt>
                <c:pt idx="1">
                  <c:v>0.89100000000000013</c:v>
                </c:pt>
                <c:pt idx="2">
                  <c:v>0.97000000000000008</c:v>
                </c:pt>
                <c:pt idx="3">
                  <c:v>1.036</c:v>
                </c:pt>
                <c:pt idx="4">
                  <c:v>1.1500000000000001</c:v>
                </c:pt>
                <c:pt idx="5">
                  <c:v>1.4109999999999998</c:v>
                </c:pt>
                <c:pt idx="6">
                  <c:v>1.4809999999999994</c:v>
                </c:pt>
                <c:pt idx="7">
                  <c:v>1.6037876057702634</c:v>
                </c:pt>
                <c:pt idx="8">
                  <c:v>1.7255565018760302</c:v>
                </c:pt>
                <c:pt idx="9">
                  <c:v>1.8403089477291266</c:v>
                </c:pt>
                <c:pt idx="10">
                  <c:v>1.9711674511055248</c:v>
                </c:pt>
                <c:pt idx="11">
                  <c:v>2.1277290710628822</c:v>
                </c:pt>
                <c:pt idx="12">
                  <c:v>2.2916285376122865</c:v>
                </c:pt>
                <c:pt idx="13">
                  <c:v>2.4628148652737982</c:v>
                </c:pt>
                <c:pt idx="14">
                  <c:v>2.6412167037758154</c:v>
                </c:pt>
                <c:pt idx="15">
                  <c:v>2.8268659655765265</c:v>
                </c:pt>
                <c:pt idx="16">
                  <c:v>3.019870450136644</c:v>
                </c:pt>
                <c:pt idx="17">
                  <c:v>3.2203189627293538</c:v>
                </c:pt>
                <c:pt idx="18">
                  <c:v>4.4282525210487371</c:v>
                </c:pt>
                <c:pt idx="19">
                  <c:v>6.6436300546450688</c:v>
                </c:pt>
                <c:pt idx="20">
                  <c:v>6.866359408524219</c:v>
                </c:pt>
                <c:pt idx="21">
                  <c:v>7.0962422472563649</c:v>
                </c:pt>
                <c:pt idx="22">
                  <c:v>10.332955208152239</c:v>
                </c:pt>
                <c:pt idx="23">
                  <c:v>10.576048533544899</c:v>
                </c:pt>
                <c:pt idx="24">
                  <c:v>10.82502593971482</c:v>
                </c:pt>
                <c:pt idx="25">
                  <c:v>15.079176191245729</c:v>
                </c:pt>
                <c:pt idx="26">
                  <c:v>15.337701945598393</c:v>
                </c:pt>
                <c:pt idx="27">
                  <c:v>15.599668055001001</c:v>
                </c:pt>
                <c:pt idx="28">
                  <c:v>15.864128842590061</c:v>
                </c:pt>
                <c:pt idx="29">
                  <c:v>16.129976926524098</c:v>
                </c:pt>
                <c:pt idx="30">
                  <c:v>16.396028521018295</c:v>
                </c:pt>
                <c:pt idx="31">
                  <c:v>21.661099562903495</c:v>
                </c:pt>
                <c:pt idx="32">
                  <c:v>21.923940638689334</c:v>
                </c:pt>
                <c:pt idx="33">
                  <c:v>22.183254319015912</c:v>
                </c:pt>
                <c:pt idx="34">
                  <c:v>22.437643015696928</c:v>
                </c:pt>
                <c:pt idx="35">
                  <c:v>27.685788469176451</c:v>
                </c:pt>
                <c:pt idx="36">
                  <c:v>27.926143237666526</c:v>
                </c:pt>
                <c:pt idx="37">
                  <c:v>28.156917043075421</c:v>
                </c:pt>
                <c:pt idx="38">
                  <c:v>28.376810720159128</c:v>
                </c:pt>
                <c:pt idx="39">
                  <c:v>28.58434188921472</c:v>
                </c:pt>
                <c:pt idx="40">
                  <c:v>28.778071249999954</c:v>
                </c:pt>
                <c:pt idx="41">
                  <c:v>28.968165461666651</c:v>
                </c:pt>
                <c:pt idx="42">
                  <c:v>29.159721999999981</c:v>
                </c:pt>
                <c:pt idx="43">
                  <c:v>29.353143648333315</c:v>
                </c:pt>
                <c:pt idx="44">
                  <c:v>29.548430406666647</c:v>
                </c:pt>
                <c:pt idx="45">
                  <c:v>29.745582274999979</c:v>
                </c:pt>
                <c:pt idx="46">
                  <c:v>29.944599253333308</c:v>
                </c:pt>
                <c:pt idx="47">
                  <c:v>30.145481341666645</c:v>
                </c:pt>
                <c:pt idx="48">
                  <c:v>30.348228539999976</c:v>
                </c:pt>
                <c:pt idx="49">
                  <c:v>30.552840848333311</c:v>
                </c:pt>
                <c:pt idx="50">
                  <c:v>30.759318266666643</c:v>
                </c:pt>
                <c:pt idx="51">
                  <c:v>30.967660794999972</c:v>
                </c:pt>
                <c:pt idx="52">
                  <c:v>31.177868433333309</c:v>
                </c:pt>
                <c:pt idx="53">
                  <c:v>31.389941181666639</c:v>
                </c:pt>
                <c:pt idx="54">
                  <c:v>31.603879039999971</c:v>
                </c:pt>
                <c:pt idx="55">
                  <c:v>31.819682008333306</c:v>
                </c:pt>
                <c:pt idx="56">
                  <c:v>32.037350086666635</c:v>
                </c:pt>
                <c:pt idx="57">
                  <c:v>32.256883274999964</c:v>
                </c:pt>
                <c:pt idx="58">
                  <c:v>32.478281573333305</c:v>
                </c:pt>
                <c:pt idx="59">
                  <c:v>32.701544981666629</c:v>
                </c:pt>
                <c:pt idx="60">
                  <c:v>32.926673499999964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2-4FDD-B1D7-26B9C601469F}"/>
            </c:ext>
          </c:extLst>
        </c:ser>
        <c:ser>
          <c:idx val="2"/>
          <c:order val="2"/>
          <c:tx>
            <c:strRef>
              <c:f>'11_MEX'!$A$41:$C$41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'11_MEX'!$D$41:$BL$41</c:f>
              <c:numCache>
                <c:formatCode>General</c:formatCode>
                <c:ptCount val="61"/>
                <c:pt idx="0">
                  <c:v>11.300749999999999</c:v>
                </c:pt>
                <c:pt idx="1">
                  <c:v>11.640000000000002</c:v>
                </c:pt>
                <c:pt idx="2">
                  <c:v>12.017250000000002</c:v>
                </c:pt>
                <c:pt idx="3">
                  <c:v>12.119400000000001</c:v>
                </c:pt>
                <c:pt idx="4">
                  <c:v>12.353199999999998</c:v>
                </c:pt>
                <c:pt idx="5">
                  <c:v>12.712449999999992</c:v>
                </c:pt>
                <c:pt idx="6">
                  <c:v>12.959199999999994</c:v>
                </c:pt>
                <c:pt idx="7">
                  <c:v>13.239566545919441</c:v>
                </c:pt>
                <c:pt idx="8">
                  <c:v>13.471647563225975</c:v>
                </c:pt>
                <c:pt idx="9">
                  <c:v>13.61954255052872</c:v>
                </c:pt>
                <c:pt idx="10">
                  <c:v>13.859557001788179</c:v>
                </c:pt>
                <c:pt idx="11">
                  <c:v>14.102951921321967</c:v>
                </c:pt>
                <c:pt idx="12">
                  <c:v>14.349874207261262</c:v>
                </c:pt>
                <c:pt idx="13">
                  <c:v>14.600065792919212</c:v>
                </c:pt>
                <c:pt idx="14">
                  <c:v>14.85336380258231</c:v>
                </c:pt>
                <c:pt idx="15">
                  <c:v>15.1103519357924</c:v>
                </c:pt>
                <c:pt idx="16">
                  <c:v>15.372055825993044</c:v>
                </c:pt>
                <c:pt idx="17">
                  <c:v>15.63938967670712</c:v>
                </c:pt>
                <c:pt idx="18">
                  <c:v>15.913055779830584</c:v>
                </c:pt>
                <c:pt idx="19">
                  <c:v>16.193447794790625</c:v>
                </c:pt>
                <c:pt idx="20">
                  <c:v>16.480858480552122</c:v>
                </c:pt>
                <c:pt idx="21">
                  <c:v>16.775287488834891</c:v>
                </c:pt>
                <c:pt idx="22">
                  <c:v>17.076436310330877</c:v>
                </c:pt>
                <c:pt idx="23">
                  <c:v>17.383770557322027</c:v>
                </c:pt>
                <c:pt idx="24">
                  <c:v>17.696866038402035</c:v>
                </c:pt>
                <c:pt idx="25">
                  <c:v>18.014803724341494</c:v>
                </c:pt>
                <c:pt idx="26">
                  <c:v>18.336699730584598</c:v>
                </c:pt>
                <c:pt idx="27">
                  <c:v>18.661533128639327</c:v>
                </c:pt>
                <c:pt idx="28">
                  <c:v>18.988580789145939</c:v>
                </c:pt>
                <c:pt idx="29">
                  <c:v>19.316900953804286</c:v>
                </c:pt>
                <c:pt idx="30">
                  <c:v>19.645622724312148</c:v>
                </c:pt>
                <c:pt idx="31">
                  <c:v>19.974161583041067</c:v>
                </c:pt>
                <c:pt idx="32">
                  <c:v>20.301990644777682</c:v>
                </c:pt>
                <c:pt idx="33">
                  <c:v>20.628679029641965</c:v>
                </c:pt>
                <c:pt idx="34">
                  <c:v>20.953729089672933</c:v>
                </c:pt>
                <c:pt idx="35">
                  <c:v>21.277071667947844</c:v>
                </c:pt>
                <c:pt idx="36">
                  <c:v>21.598181707915732</c:v>
                </c:pt>
                <c:pt idx="37">
                  <c:v>21.916067778766791</c:v>
                </c:pt>
                <c:pt idx="38">
                  <c:v>22.231234530941492</c:v>
                </c:pt>
                <c:pt idx="39">
                  <c:v>22.543809883251733</c:v>
                </c:pt>
                <c:pt idx="40">
                  <c:v>22.854150000000001</c:v>
                </c:pt>
                <c:pt idx="41">
                  <c:v>23.17083266666674</c:v>
                </c:pt>
                <c:pt idx="42">
                  <c:v>23.48646666666674</c:v>
                </c:pt>
                <c:pt idx="43">
                  <c:v>23.802100666666739</c:v>
                </c:pt>
                <c:pt idx="44">
                  <c:v>24.117734666666738</c:v>
                </c:pt>
                <c:pt idx="45">
                  <c:v>24.433368666666738</c:v>
                </c:pt>
                <c:pt idx="46">
                  <c:v>24.749002666666737</c:v>
                </c:pt>
                <c:pt idx="47">
                  <c:v>25.064636666666736</c:v>
                </c:pt>
                <c:pt idx="48">
                  <c:v>25.380270666666735</c:v>
                </c:pt>
                <c:pt idx="49">
                  <c:v>25.695904666666742</c:v>
                </c:pt>
                <c:pt idx="50">
                  <c:v>26.011538666666741</c:v>
                </c:pt>
                <c:pt idx="51">
                  <c:v>26.32717266666674</c:v>
                </c:pt>
                <c:pt idx="52">
                  <c:v>26.64280666666674</c:v>
                </c:pt>
                <c:pt idx="53">
                  <c:v>26.958440666666739</c:v>
                </c:pt>
                <c:pt idx="54">
                  <c:v>27.274074666666738</c:v>
                </c:pt>
                <c:pt idx="55">
                  <c:v>27.589708666666738</c:v>
                </c:pt>
                <c:pt idx="56">
                  <c:v>27.905342666666737</c:v>
                </c:pt>
                <c:pt idx="57">
                  <c:v>28.220976666666736</c:v>
                </c:pt>
                <c:pt idx="58">
                  <c:v>28.536610666666736</c:v>
                </c:pt>
                <c:pt idx="59">
                  <c:v>28.852244666666735</c:v>
                </c:pt>
                <c:pt idx="60">
                  <c:v>29.167878666666741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2-4FDD-B1D7-26B9C601469F}"/>
            </c:ext>
          </c:extLst>
        </c:ser>
        <c:ser>
          <c:idx val="3"/>
          <c:order val="3"/>
          <c:tx>
            <c:strRef>
              <c:f>'11_MEX'!$A$42:$C$42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road_passenger_bus(gpkm)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'11_MEX'!$D$42:$BL$42</c:f>
              <c:numCache>
                <c:formatCode>General</c:formatCode>
                <c:ptCount val="61"/>
                <c:pt idx="0">
                  <c:v>70.06465</c:v>
                </c:pt>
                <c:pt idx="1">
                  <c:v>72.167999999999992</c:v>
                </c:pt>
                <c:pt idx="2">
                  <c:v>74.506950000000003</c:v>
                </c:pt>
                <c:pt idx="3">
                  <c:v>75.140280000000018</c:v>
                </c:pt>
                <c:pt idx="4">
                  <c:v>76.589839999999967</c:v>
                </c:pt>
                <c:pt idx="5">
                  <c:v>78.817189999999925</c:v>
                </c:pt>
                <c:pt idx="6">
                  <c:v>80.347039999999993</c:v>
                </c:pt>
                <c:pt idx="7">
                  <c:v>82.086181150212539</c:v>
                </c:pt>
                <c:pt idx="8">
                  <c:v>83.527686213162625</c:v>
                </c:pt>
                <c:pt idx="9">
                  <c:v>84.448914678053157</c:v>
                </c:pt>
                <c:pt idx="10">
                  <c:v>85.943012210028314</c:v>
                </c:pt>
                <c:pt idx="11">
                  <c:v>87.459758026077708</c:v>
                </c:pt>
                <c:pt idx="12">
                  <c:v>89.000041561042607</c:v>
                </c:pt>
                <c:pt idx="13">
                  <c:v>90.56223475932326</c:v>
                </c:pt>
                <c:pt idx="14">
                  <c:v>92.145292905935008</c:v>
                </c:pt>
                <c:pt idx="15">
                  <c:v>93.752795903317335</c:v>
                </c:pt>
                <c:pt idx="16">
                  <c:v>95.391060768521086</c:v>
                </c:pt>
                <c:pt idx="17">
                  <c:v>97.065709303094835</c:v>
                </c:pt>
                <c:pt idx="18">
                  <c:v>98.781043800624388</c:v>
                </c:pt>
                <c:pt idx="19">
                  <c:v>100.53944520635039</c:v>
                </c:pt>
                <c:pt idx="20">
                  <c:v>102.34266094386449</c:v>
                </c:pt>
                <c:pt idx="21">
                  <c:v>104.19060995235179</c:v>
                </c:pt>
                <c:pt idx="22">
                  <c:v>106.08134888419804</c:v>
                </c:pt>
                <c:pt idx="23">
                  <c:v>108.01145655539658</c:v>
                </c:pt>
                <c:pt idx="24">
                  <c:v>109.97818248174016</c:v>
                </c:pt>
                <c:pt idx="25">
                  <c:v>111.97568612922393</c:v>
                </c:pt>
                <c:pt idx="26">
                  <c:v>113.99832827751798</c:v>
                </c:pt>
                <c:pt idx="27">
                  <c:v>116.03960017491993</c:v>
                </c:pt>
                <c:pt idx="28">
                  <c:v>118.0948269793729</c:v>
                </c:pt>
                <c:pt idx="29">
                  <c:v>120.15795709776341</c:v>
                </c:pt>
                <c:pt idx="30">
                  <c:v>122.22336221668692</c:v>
                </c:pt>
                <c:pt idx="31">
                  <c:v>124.28717916576051</c:v>
                </c:pt>
                <c:pt idx="32">
                  <c:v>126.3458883048679</c:v>
                </c:pt>
                <c:pt idx="33">
                  <c:v>128.39655324604786</c:v>
                </c:pt>
                <c:pt idx="34">
                  <c:v>130.43580872452924</c:v>
                </c:pt>
                <c:pt idx="35">
                  <c:v>132.46294449964233</c:v>
                </c:pt>
                <c:pt idx="36">
                  <c:v>134.47440124244636</c:v>
                </c:pt>
                <c:pt idx="37">
                  <c:v>136.46370499631689</c:v>
                </c:pt>
                <c:pt idx="38">
                  <c:v>138.43368794292647</c:v>
                </c:pt>
                <c:pt idx="39">
                  <c:v>140.38482972849158</c:v>
                </c:pt>
                <c:pt idx="40">
                  <c:v>142.31902500000029</c:v>
                </c:pt>
                <c:pt idx="41">
                  <c:v>144.29109433333409</c:v>
                </c:pt>
                <c:pt idx="42">
                  <c:v>146.25663333333409</c:v>
                </c:pt>
                <c:pt idx="43">
                  <c:v>148.2221723333341</c:v>
                </c:pt>
                <c:pt idx="44">
                  <c:v>150.18771133333411</c:v>
                </c:pt>
                <c:pt idx="45">
                  <c:v>152.15325033333411</c:v>
                </c:pt>
                <c:pt idx="46">
                  <c:v>154.11878933333409</c:v>
                </c:pt>
                <c:pt idx="47">
                  <c:v>156.0843283333341</c:v>
                </c:pt>
                <c:pt idx="48">
                  <c:v>158.04986733333411</c:v>
                </c:pt>
                <c:pt idx="49">
                  <c:v>160.01540633333414</c:v>
                </c:pt>
                <c:pt idx="50">
                  <c:v>161.98094533333415</c:v>
                </c:pt>
                <c:pt idx="51">
                  <c:v>163.94648433333415</c:v>
                </c:pt>
                <c:pt idx="52">
                  <c:v>165.91202333333413</c:v>
                </c:pt>
                <c:pt idx="53">
                  <c:v>167.87756233333414</c:v>
                </c:pt>
                <c:pt idx="54">
                  <c:v>169.84310133333415</c:v>
                </c:pt>
                <c:pt idx="55">
                  <c:v>171.80864033333415</c:v>
                </c:pt>
                <c:pt idx="56">
                  <c:v>173.77417933333416</c:v>
                </c:pt>
                <c:pt idx="57">
                  <c:v>175.73971833333414</c:v>
                </c:pt>
                <c:pt idx="58">
                  <c:v>177.70525733333415</c:v>
                </c:pt>
                <c:pt idx="59">
                  <c:v>179.67079633333415</c:v>
                </c:pt>
                <c:pt idx="60">
                  <c:v>181.63633533333419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2-4FDD-B1D7-26B9C601469F}"/>
            </c:ext>
          </c:extLst>
        </c:ser>
        <c:ser>
          <c:idx val="4"/>
          <c:order val="4"/>
          <c:tx>
            <c:strRef>
              <c:f>'11_MEX'!$A$43:$C$43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road_passenger_lv(gpkm)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'11_MEX'!$D$43:$BL$43</c:f>
              <c:numCache>
                <c:formatCode>General</c:formatCode>
                <c:ptCount val="61"/>
                <c:pt idx="0">
                  <c:v>201.15334999999999</c:v>
                </c:pt>
                <c:pt idx="1">
                  <c:v>207.19200000000001</c:v>
                </c:pt>
                <c:pt idx="2">
                  <c:v>213.90705</c:v>
                </c:pt>
                <c:pt idx="3">
                  <c:v>215.72531999999998</c:v>
                </c:pt>
                <c:pt idx="4">
                  <c:v>219.88696000000002</c:v>
                </c:pt>
                <c:pt idx="5">
                  <c:v>226.28160999999989</c:v>
                </c:pt>
                <c:pt idx="6">
                  <c:v>230.67375999999987</c:v>
                </c:pt>
                <c:pt idx="7">
                  <c:v>235.67644443453406</c:v>
                </c:pt>
                <c:pt idx="8">
                  <c:v>239.84392512168398</c:v>
                </c:pt>
                <c:pt idx="9">
                  <c:v>242.53636950626233</c:v>
                </c:pt>
                <c:pt idx="10">
                  <c:v>246.89273781701164</c:v>
                </c:pt>
                <c:pt idx="11">
                  <c:v>251.33292979387249</c:v>
                </c:pt>
                <c:pt idx="12">
                  <c:v>255.85926155356947</c:v>
                </c:pt>
                <c:pt idx="13">
                  <c:v>260.46674691909919</c:v>
                </c:pt>
                <c:pt idx="14">
                  <c:v>265.15199830491048</c:v>
                </c:pt>
                <c:pt idx="15">
                  <c:v>269.92485907676667</c:v>
                </c:pt>
                <c:pt idx="16">
                  <c:v>274.80299876577396</c:v>
                </c:pt>
                <c:pt idx="17">
                  <c:v>279.80204255053616</c:v>
                </c:pt>
                <c:pt idx="18">
                  <c:v>284.43376440043056</c:v>
                </c:pt>
                <c:pt idx="19">
                  <c:v>288.70433504835177</c:v>
                </c:pt>
                <c:pt idx="20">
                  <c:v>294.1180180560055</c:v>
                </c:pt>
                <c:pt idx="21">
                  <c:v>299.67370260331649</c:v>
                </c:pt>
                <c:pt idx="22">
                  <c:v>303.86477896594101</c:v>
                </c:pt>
                <c:pt idx="23">
                  <c:v>309.68022332033172</c:v>
                </c:pt>
                <c:pt idx="24">
                  <c:v>315.61079809462041</c:v>
                </c:pt>
                <c:pt idx="25">
                  <c:v>320.13814882956979</c:v>
                </c:pt>
                <c:pt idx="26">
                  <c:v>326.24431447491224</c:v>
                </c:pt>
                <c:pt idx="27">
                  <c:v>332.40861657276355</c:v>
                </c:pt>
                <c:pt idx="28">
                  <c:v>338.61550326014958</c:v>
                </c:pt>
                <c:pt idx="29">
                  <c:v>344.84523355618933</c:v>
                </c:pt>
                <c:pt idx="30">
                  <c:v>351.07910305607754</c:v>
                </c:pt>
                <c:pt idx="31">
                  <c:v>355.80335909081117</c:v>
                </c:pt>
                <c:pt idx="32">
                  <c:v>362.00508177848747</c:v>
                </c:pt>
                <c:pt idx="33">
                  <c:v>368.17289239937065</c:v>
                </c:pt>
                <c:pt idx="34">
                  <c:v>374.29401495597421</c:v>
                </c:pt>
                <c:pt idx="35">
                  <c:v>378.86327790658891</c:v>
                </c:pt>
                <c:pt idx="36">
                  <c:v>384.86707954806008</c:v>
                </c:pt>
                <c:pt idx="37">
                  <c:v>390.78319321352387</c:v>
                </c:pt>
                <c:pt idx="38">
                  <c:v>396.61644856600316</c:v>
                </c:pt>
                <c:pt idx="39">
                  <c:v>402.36473425450782</c:v>
                </c:pt>
                <c:pt idx="40">
                  <c:v>408.02999999999929</c:v>
                </c:pt>
                <c:pt idx="41">
                  <c:v>413.7878666666673</c:v>
                </c:pt>
                <c:pt idx="42">
                  <c:v>419.52666666666727</c:v>
                </c:pt>
                <c:pt idx="43">
                  <c:v>425.26546666666724</c:v>
                </c:pt>
                <c:pt idx="44">
                  <c:v>431.00426666666721</c:v>
                </c:pt>
                <c:pt idx="45">
                  <c:v>436.74306666666723</c:v>
                </c:pt>
                <c:pt idx="46">
                  <c:v>442.4818666666672</c:v>
                </c:pt>
                <c:pt idx="47">
                  <c:v>448.22066666666717</c:v>
                </c:pt>
                <c:pt idx="48">
                  <c:v>453.95946666666714</c:v>
                </c:pt>
                <c:pt idx="49">
                  <c:v>459.69826666666722</c:v>
                </c:pt>
                <c:pt idx="50">
                  <c:v>465.43706666666719</c:v>
                </c:pt>
                <c:pt idx="51">
                  <c:v>471.17586666666716</c:v>
                </c:pt>
                <c:pt idx="52">
                  <c:v>476.91466666666719</c:v>
                </c:pt>
                <c:pt idx="53">
                  <c:v>482.65346666666716</c:v>
                </c:pt>
                <c:pt idx="54">
                  <c:v>488.39226666666713</c:v>
                </c:pt>
                <c:pt idx="55">
                  <c:v>494.1310666666671</c:v>
                </c:pt>
                <c:pt idx="56">
                  <c:v>499.86986666666712</c:v>
                </c:pt>
                <c:pt idx="57">
                  <c:v>505.60866666666709</c:v>
                </c:pt>
                <c:pt idx="58">
                  <c:v>511.34746666666706</c:v>
                </c:pt>
                <c:pt idx="59">
                  <c:v>517.08626666666703</c:v>
                </c:pt>
                <c:pt idx="60">
                  <c:v>522.82506666666711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22-4FDD-B1D7-26B9C601469F}"/>
            </c:ext>
          </c:extLst>
        </c:ser>
        <c:ser>
          <c:idx val="5"/>
          <c:order val="5"/>
          <c:tx>
            <c:strRef>
              <c:f>'11_MEX'!$A$44:$C$44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road_passenger_lt(gpkm)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'11_MEX'!$D$44:$BL$44</c:f>
              <c:numCache>
                <c:formatCode>General</c:formatCode>
                <c:ptCount val="61"/>
                <c:pt idx="0">
                  <c:v>169.51125000000002</c:v>
                </c:pt>
                <c:pt idx="1">
                  <c:v>174.60000000000011</c:v>
                </c:pt>
                <c:pt idx="2">
                  <c:v>180.25874999999999</c:v>
                </c:pt>
                <c:pt idx="3">
                  <c:v>181.79100000000003</c:v>
                </c:pt>
                <c:pt idx="4">
                  <c:v>185.29800000000003</c:v>
                </c:pt>
                <c:pt idx="5">
                  <c:v>190.6867499999999</c:v>
                </c:pt>
                <c:pt idx="6">
                  <c:v>194.38799999999992</c:v>
                </c:pt>
                <c:pt idx="7">
                  <c:v>198.59784101635162</c:v>
                </c:pt>
                <c:pt idx="8">
                  <c:v>202.09207005419745</c:v>
                </c:pt>
                <c:pt idx="9">
                  <c:v>204.3318925818063</c:v>
                </c:pt>
                <c:pt idx="10">
                  <c:v>207.96214902153062</c:v>
                </c:pt>
                <c:pt idx="11">
                  <c:v>211.65155938923729</c:v>
                </c:pt>
                <c:pt idx="12">
                  <c:v>215.40222048903297</c:v>
                </c:pt>
                <c:pt idx="13">
                  <c:v>219.21012110990881</c:v>
                </c:pt>
                <c:pt idx="14">
                  <c:v>223.07264368835806</c:v>
                </c:pt>
                <c:pt idx="15">
                  <c:v>226.99834854390829</c:v>
                </c:pt>
                <c:pt idx="16">
                  <c:v>231.00241062671643</c:v>
                </c:pt>
                <c:pt idx="17">
                  <c:v>235.09831168816032</c:v>
                </c:pt>
                <c:pt idx="18">
                  <c:v>238.79632652583254</c:v>
                </c:pt>
                <c:pt idx="19">
                  <c:v>242.10206131510193</c:v>
                </c:pt>
                <c:pt idx="20">
                  <c:v>246.51956903048841</c:v>
                </c:pt>
                <c:pt idx="21">
                  <c:v>251.04844994040056</c:v>
                </c:pt>
                <c:pt idx="22">
                  <c:v>254.18376345569607</c:v>
                </c:pt>
                <c:pt idx="23">
                  <c:v>258.91695385983058</c:v>
                </c:pt>
                <c:pt idx="24">
                  <c:v>263.74105579426794</c:v>
                </c:pt>
                <c:pt idx="25">
                  <c:v>267.14157105665532</c:v>
                </c:pt>
                <c:pt idx="26">
                  <c:v>272.10444569823585</c:v>
                </c:pt>
                <c:pt idx="27">
                  <c:v>277.11347081637007</c:v>
                </c:pt>
                <c:pt idx="28">
                  <c:v>282.1568422705293</c:v>
                </c:pt>
                <c:pt idx="29">
                  <c:v>287.21937022794782</c:v>
                </c:pt>
                <c:pt idx="30">
                  <c:v>292.28684749444022</c:v>
                </c:pt>
                <c:pt idx="31">
                  <c:v>295.84931050014495</c:v>
                </c:pt>
                <c:pt idx="32">
                  <c:v>300.89759120789597</c:v>
                </c:pt>
                <c:pt idx="33">
                  <c:v>305.92390175596711</c:v>
                </c:pt>
                <c:pt idx="34">
                  <c:v>310.91937818787881</c:v>
                </c:pt>
                <c:pt idx="35">
                  <c:v>314.38157581104565</c:v>
                </c:pt>
                <c:pt idx="36">
                  <c:v>319.30109888557956</c:v>
                </c:pt>
                <c:pt idx="37">
                  <c:v>324.16144052131511</c:v>
                </c:pt>
                <c:pt idx="38">
                  <c:v>328.96868721956753</c:v>
                </c:pt>
                <c:pt idx="39">
                  <c:v>333.72319051042911</c:v>
                </c:pt>
                <c:pt idx="40">
                  <c:v>338.42872500000055</c:v>
                </c:pt>
                <c:pt idx="41">
                  <c:v>343.22214900000165</c:v>
                </c:pt>
                <c:pt idx="42">
                  <c:v>347.99970000000167</c:v>
                </c:pt>
                <c:pt idx="43">
                  <c:v>352.77725100000168</c:v>
                </c:pt>
                <c:pt idx="44">
                  <c:v>357.55480200000164</c:v>
                </c:pt>
                <c:pt idx="45">
                  <c:v>362.33235300000166</c:v>
                </c:pt>
                <c:pt idx="46">
                  <c:v>367.10990400000168</c:v>
                </c:pt>
                <c:pt idx="47">
                  <c:v>371.88745500000169</c:v>
                </c:pt>
                <c:pt idx="48">
                  <c:v>376.66500600000165</c:v>
                </c:pt>
                <c:pt idx="49">
                  <c:v>381.44255700000173</c:v>
                </c:pt>
                <c:pt idx="50">
                  <c:v>386.22010800000174</c:v>
                </c:pt>
                <c:pt idx="51">
                  <c:v>390.99765900000176</c:v>
                </c:pt>
                <c:pt idx="52">
                  <c:v>395.77521000000178</c:v>
                </c:pt>
                <c:pt idx="53">
                  <c:v>400.55276100000174</c:v>
                </c:pt>
                <c:pt idx="54">
                  <c:v>405.33031200000175</c:v>
                </c:pt>
                <c:pt idx="55">
                  <c:v>410.10786300000177</c:v>
                </c:pt>
                <c:pt idx="56">
                  <c:v>414.88541400000173</c:v>
                </c:pt>
                <c:pt idx="57">
                  <c:v>419.66296500000175</c:v>
                </c:pt>
                <c:pt idx="58">
                  <c:v>424.44051600000176</c:v>
                </c:pt>
                <c:pt idx="59">
                  <c:v>429.21806700000178</c:v>
                </c:pt>
                <c:pt idx="60">
                  <c:v>433.99561800000185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22-4FDD-B1D7-26B9C601469F}"/>
            </c:ext>
          </c:extLst>
        </c:ser>
        <c:ser>
          <c:idx val="6"/>
          <c:order val="6"/>
          <c:tx>
            <c:strRef>
              <c:f>'11_MEX'!$A$46:$C$46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'11_MEX'!$D$46:$BL$46</c:f>
              <c:numCache>
                <c:formatCode>General</c:formatCode>
                <c:ptCount val="61"/>
              </c:numCache>
            </c:numRef>
          </c:val>
          <c:extLst>
            <c:ext xmlns:c16="http://schemas.microsoft.com/office/drawing/2014/chart" uri="{C3380CC4-5D6E-409C-BE32-E72D297353CC}">
              <c16:uniqueId val="{00000006-A122-4FDD-B1D7-26B9C6014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10912"/>
        <c:axId val="574938704"/>
      </c:areaChart>
      <c:catAx>
        <c:axId val="62541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38704"/>
        <c:crosses val="autoZero"/>
        <c:auto val="1"/>
        <c:lblAlgn val="ctr"/>
        <c:lblOffset val="100"/>
        <c:noMultiLvlLbl val="1"/>
      </c:catAx>
      <c:valAx>
        <c:axId val="5749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1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9699109776226445E-3"/>
          <c:y val="0.75676581925980047"/>
          <c:w val="0.99203002584835265"/>
          <c:h val="0.24323418074019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02537182852142"/>
          <c:y val="0.18560185185185185"/>
          <c:w val="0.85219685039370074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'11_MEX'!$A$27:$C$27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'11_MEX'!$D$26:$BL$26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'11_MEX'!$D$27:$BL$27</c:f>
              <c:numCache>
                <c:formatCode>General</c:formatCode>
                <c:ptCount val="61"/>
                <c:pt idx="0">
                  <c:v>474.50200000000001</c:v>
                </c:pt>
                <c:pt idx="1">
                  <c:v>488.94799999999998</c:v>
                </c:pt>
                <c:pt idx="2">
                  <c:v>506.41699999999997</c:v>
                </c:pt>
                <c:pt idx="3">
                  <c:v>512.65499999999997</c:v>
                </c:pt>
                <c:pt idx="4">
                  <c:v>524.26199999999994</c:v>
                </c:pt>
                <c:pt idx="5">
                  <c:v>542.69899999999996</c:v>
                </c:pt>
                <c:pt idx="6">
                  <c:v>555.85699999999997</c:v>
                </c:pt>
                <c:pt idx="7">
                  <c:v>568.96831473222505</c:v>
                </c:pt>
                <c:pt idx="8">
                  <c:v>580.08846485537595</c:v>
                </c:pt>
                <c:pt idx="9">
                  <c:v>587.65430000000003</c:v>
                </c:pt>
                <c:pt idx="10">
                  <c:v>599.26400000000001</c:v>
                </c:pt>
                <c:pt idx="11">
                  <c:v>611.09500000000003</c:v>
                </c:pt>
                <c:pt idx="12">
                  <c:v>623.15189999999996</c:v>
                </c:pt>
                <c:pt idx="13">
                  <c:v>635.42139999999995</c:v>
                </c:pt>
                <c:pt idx="14">
                  <c:v>647.89390000000003</c:v>
                </c:pt>
                <c:pt idx="15">
                  <c:v>660.59199999999998</c:v>
                </c:pt>
                <c:pt idx="16">
                  <c:v>673.5575</c:v>
                </c:pt>
                <c:pt idx="17">
                  <c:v>686.82730000000004</c:v>
                </c:pt>
                <c:pt idx="18">
                  <c:v>700.4289</c:v>
                </c:pt>
                <c:pt idx="19">
                  <c:v>714.37599999999998</c:v>
                </c:pt>
                <c:pt idx="20">
                  <c:v>728.67750000000001</c:v>
                </c:pt>
                <c:pt idx="21">
                  <c:v>743.32889999999998</c:v>
                </c:pt>
                <c:pt idx="22">
                  <c:v>758.31190000000004</c:v>
                </c:pt>
                <c:pt idx="23">
                  <c:v>773.59699999999998</c:v>
                </c:pt>
                <c:pt idx="24">
                  <c:v>789.15880000000004</c:v>
                </c:pt>
                <c:pt idx="25">
                  <c:v>804.94899999999996</c:v>
                </c:pt>
                <c:pt idx="26">
                  <c:v>820.91989999999998</c:v>
                </c:pt>
                <c:pt idx="27">
                  <c:v>837.01670000000001</c:v>
                </c:pt>
                <c:pt idx="28">
                  <c:v>853.197</c:v>
                </c:pt>
                <c:pt idx="29">
                  <c:v>869.40769999999998</c:v>
                </c:pt>
                <c:pt idx="30">
                  <c:v>885.59799999999996</c:v>
                </c:pt>
                <c:pt idx="31">
                  <c:v>901.72919999999999</c:v>
                </c:pt>
                <c:pt idx="32">
                  <c:v>917.7645</c:v>
                </c:pt>
                <c:pt idx="33">
                  <c:v>933.67079999999999</c:v>
                </c:pt>
                <c:pt idx="34">
                  <c:v>949.41139999999996</c:v>
                </c:pt>
                <c:pt idx="35">
                  <c:v>964.96849999999995</c:v>
                </c:pt>
                <c:pt idx="36">
                  <c:v>980.30319999999995</c:v>
                </c:pt>
                <c:pt idx="37">
                  <c:v>995.35500000000002</c:v>
                </c:pt>
                <c:pt idx="38">
                  <c:v>1010.131</c:v>
                </c:pt>
                <c:pt idx="39">
                  <c:v>1024.6210000000001</c:v>
                </c:pt>
                <c:pt idx="40">
                  <c:v>1038.825</c:v>
                </c:pt>
                <c:pt idx="41">
                  <c:v>1053.21966666667</c:v>
                </c:pt>
                <c:pt idx="42">
                  <c:v>1067.56666666667</c:v>
                </c:pt>
                <c:pt idx="43">
                  <c:v>1081.91366666667</c:v>
                </c:pt>
                <c:pt idx="44">
                  <c:v>1096.26066666667</c:v>
                </c:pt>
                <c:pt idx="45">
                  <c:v>1110.60766666667</c:v>
                </c:pt>
                <c:pt idx="46">
                  <c:v>1124.9546666666699</c:v>
                </c:pt>
                <c:pt idx="47">
                  <c:v>1139.3016666666699</c:v>
                </c:pt>
                <c:pt idx="48">
                  <c:v>1153.6486666666699</c:v>
                </c:pt>
                <c:pt idx="49">
                  <c:v>1167.9956666666701</c:v>
                </c:pt>
                <c:pt idx="50">
                  <c:v>1182.3426666666701</c:v>
                </c:pt>
                <c:pt idx="51">
                  <c:v>1196.6896666666701</c:v>
                </c:pt>
                <c:pt idx="52">
                  <c:v>1211.03666666667</c:v>
                </c:pt>
                <c:pt idx="53">
                  <c:v>1225.38366666667</c:v>
                </c:pt>
                <c:pt idx="54">
                  <c:v>1239.73066666667</c:v>
                </c:pt>
                <c:pt idx="55">
                  <c:v>1254.07766666667</c:v>
                </c:pt>
                <c:pt idx="56">
                  <c:v>1268.42466666667</c:v>
                </c:pt>
                <c:pt idx="57">
                  <c:v>1282.7716666666699</c:v>
                </c:pt>
                <c:pt idx="58">
                  <c:v>1297.1186666666699</c:v>
                </c:pt>
                <c:pt idx="59">
                  <c:v>1311.4656666666699</c:v>
                </c:pt>
                <c:pt idx="60">
                  <c:v>1325.8126666666701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4-4E7A-9693-2EC4BC9C9FE8}"/>
            </c:ext>
          </c:extLst>
        </c:ser>
        <c:ser>
          <c:idx val="1"/>
          <c:order val="1"/>
          <c:tx>
            <c:strRef>
              <c:f>'11_MEX'!$A$28:$C$28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'11_MEX'!$D$26:$BL$26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'11_MEX'!$D$28:$BL$28</c:f>
              <c:numCache>
                <c:formatCode>General</c:formatCode>
                <c:ptCount val="61"/>
                <c:pt idx="0">
                  <c:v>346.17599999999902</c:v>
                </c:pt>
                <c:pt idx="1">
                  <c:v>354.91</c:v>
                </c:pt>
                <c:pt idx="2">
                  <c:v>357.673</c:v>
                </c:pt>
                <c:pt idx="3">
                  <c:v>359.20100000000002</c:v>
                </c:pt>
                <c:pt idx="4">
                  <c:v>367.80509999999998</c:v>
                </c:pt>
                <c:pt idx="5">
                  <c:v>375.37849999999997</c:v>
                </c:pt>
                <c:pt idx="6">
                  <c:v>375.7441</c:v>
                </c:pt>
                <c:pt idx="7">
                  <c:v>383.35026125085398</c:v>
                </c:pt>
                <c:pt idx="8">
                  <c:v>393.445884823673</c:v>
                </c:pt>
                <c:pt idx="9">
                  <c:v>407.48777476467802</c:v>
                </c:pt>
                <c:pt idx="10">
                  <c:v>410.929282308582</c:v>
                </c:pt>
                <c:pt idx="11">
                  <c:v>432.70400057942402</c:v>
                </c:pt>
                <c:pt idx="12">
                  <c:v>436.97148535179298</c:v>
                </c:pt>
                <c:pt idx="13">
                  <c:v>444.55690493909998</c:v>
                </c:pt>
                <c:pt idx="14">
                  <c:v>451.52789068323898</c:v>
                </c:pt>
                <c:pt idx="15">
                  <c:v>458.40364539542998</c:v>
                </c:pt>
                <c:pt idx="16">
                  <c:v>468.82273529342899</c:v>
                </c:pt>
                <c:pt idx="17">
                  <c:v>479.37857648322</c:v>
                </c:pt>
                <c:pt idx="18">
                  <c:v>490.06905171380703</c:v>
                </c:pt>
                <c:pt idx="19">
                  <c:v>500.893927870759</c:v>
                </c:pt>
                <c:pt idx="20">
                  <c:v>511.85086800911</c:v>
                </c:pt>
                <c:pt idx="21">
                  <c:v>522.94104048569102</c:v>
                </c:pt>
                <c:pt idx="22">
                  <c:v>534.14169479751695</c:v>
                </c:pt>
                <c:pt idx="23">
                  <c:v>545.44009664977796</c:v>
                </c:pt>
                <c:pt idx="24">
                  <c:v>556.82572894647205</c:v>
                </c:pt>
                <c:pt idx="25">
                  <c:v>568.28744786390905</c:v>
                </c:pt>
                <c:pt idx="26">
                  <c:v>579.81527999858497</c:v>
                </c:pt>
                <c:pt idx="27">
                  <c:v>591.40323048620098</c:v>
                </c:pt>
                <c:pt idx="28">
                  <c:v>603.04255297712803</c:v>
                </c:pt>
                <c:pt idx="29">
                  <c:v>614.71893746111505</c:v>
                </c:pt>
                <c:pt idx="30">
                  <c:v>626.41888784366404</c:v>
                </c:pt>
                <c:pt idx="31">
                  <c:v>638.12868617934896</c:v>
                </c:pt>
                <c:pt idx="32">
                  <c:v>649.82544341271296</c:v>
                </c:pt>
                <c:pt idx="33">
                  <c:v>661.49108420885204</c:v>
                </c:pt>
                <c:pt idx="34">
                  <c:v>673.10342315262699</c:v>
                </c:pt>
                <c:pt idx="35">
                  <c:v>684.64970427308799</c:v>
                </c:pt>
                <c:pt idx="36">
                  <c:v>696.12111803580399</c:v>
                </c:pt>
                <c:pt idx="37">
                  <c:v>707.51338093711104</c:v>
                </c:pt>
                <c:pt idx="38">
                  <c:v>718.82772820822095</c:v>
                </c:pt>
                <c:pt idx="39">
                  <c:v>730.06753768081899</c:v>
                </c:pt>
                <c:pt idx="40">
                  <c:v>741.23707802957995</c:v>
                </c:pt>
                <c:pt idx="41">
                  <c:v>753.78425790687197</c:v>
                </c:pt>
                <c:pt idx="42">
                  <c:v>766.50440998832698</c:v>
                </c:pt>
                <c:pt idx="43">
                  <c:v>779.40728305541404</c:v>
                </c:pt>
                <c:pt idx="44">
                  <c:v>792.50033110094103</c:v>
                </c:pt>
                <c:pt idx="45">
                  <c:v>805.79106445654998</c:v>
                </c:pt>
                <c:pt idx="46">
                  <c:v>819.28637584222201</c:v>
                </c:pt>
                <c:pt idx="47">
                  <c:v>832.99340358022403</c:v>
                </c:pt>
                <c:pt idx="48">
                  <c:v>846.92203882817296</c:v>
                </c:pt>
                <c:pt idx="49">
                  <c:v>861.08132557603301</c:v>
                </c:pt>
                <c:pt idx="50">
                  <c:v>875.47711679272697</c:v>
                </c:pt>
                <c:pt idx="51">
                  <c:v>890.12110788635505</c:v>
                </c:pt>
                <c:pt idx="52">
                  <c:v>905.01874934299894</c:v>
                </c:pt>
                <c:pt idx="53">
                  <c:v>920.17863701259</c:v>
                </c:pt>
                <c:pt idx="54">
                  <c:v>935.61084576954704</c:v>
                </c:pt>
                <c:pt idx="55">
                  <c:v>951.31995735649002</c:v>
                </c:pt>
                <c:pt idx="56">
                  <c:v>967.31719442074802</c:v>
                </c:pt>
                <c:pt idx="57">
                  <c:v>983.61128919516204</c:v>
                </c:pt>
                <c:pt idx="58">
                  <c:v>1000.209498432662</c:v>
                </c:pt>
                <c:pt idx="59">
                  <c:v>1017.123752556259</c:v>
                </c:pt>
                <c:pt idx="60">
                  <c:v>1034.3590754006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4-4E7A-9693-2EC4BC9C9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7552"/>
        <c:axId val="574954512"/>
      </c:scatterChart>
      <c:valAx>
        <c:axId val="679547552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54512"/>
        <c:crosses val="autoZero"/>
        <c:crossBetween val="midCat"/>
      </c:valAx>
      <c:valAx>
        <c:axId val="57495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4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801773030119483E-2"/>
          <c:y val="0.14660079051383398"/>
          <c:w val="0.86391850669016024"/>
          <c:h val="0.47069527870281036"/>
        </c:manualLayout>
      </c:layout>
      <c:areaChart>
        <c:grouping val="stacked"/>
        <c:varyColors val="0"/>
        <c:ser>
          <c:idx val="0"/>
          <c:order val="0"/>
          <c:tx>
            <c:strRef>
              <c:f>'11_MEX'!$A$32:$C$32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'11_MEX'!$D$32:$BL$32</c:f>
              <c:numCache>
                <c:formatCode>General</c:formatCode>
                <c:ptCount val="61"/>
                <c:pt idx="0">
                  <c:v>0.1199999999999997</c:v>
                </c:pt>
                <c:pt idx="1">
                  <c:v>0.11900000000000001</c:v>
                </c:pt>
                <c:pt idx="2">
                  <c:v>0.126</c:v>
                </c:pt>
                <c:pt idx="3">
                  <c:v>0.11299999999999998</c:v>
                </c:pt>
                <c:pt idx="4">
                  <c:v>0.1341</c:v>
                </c:pt>
                <c:pt idx="5">
                  <c:v>0.14649999999999999</c:v>
                </c:pt>
                <c:pt idx="6">
                  <c:v>0.14310000000000003</c:v>
                </c:pt>
                <c:pt idx="7">
                  <c:v>0.1460388813846695</c:v>
                </c:pt>
                <c:pt idx="8">
                  <c:v>0.15016617256637593</c:v>
                </c:pt>
                <c:pt idx="9">
                  <c:v>0.15604822387987638</c:v>
                </c:pt>
                <c:pt idx="10">
                  <c:v>0.15811116452831026</c:v>
                </c:pt>
                <c:pt idx="11">
                  <c:v>0.16748704133211909</c:v>
                </c:pt>
                <c:pt idx="12">
                  <c:v>0.17034541344060031</c:v>
                </c:pt>
                <c:pt idx="13">
                  <c:v>0.17471574241661506</c:v>
                </c:pt>
                <c:pt idx="14">
                  <c:v>0.17906266664279025</c:v>
                </c:pt>
                <c:pt idx="15">
                  <c:v>0.18357836319084456</c:v>
                </c:pt>
                <c:pt idx="16">
                  <c:v>0.1897238343666233</c:v>
                </c:pt>
                <c:pt idx="17">
                  <c:v>0.19614145753655424</c:v>
                </c:pt>
                <c:pt idx="18">
                  <c:v>0.20282233389736418</c:v>
                </c:pt>
                <c:pt idx="19">
                  <c:v>0.20975691016669412</c:v>
                </c:pt>
                <c:pt idx="20">
                  <c:v>0.21693328152499794</c:v>
                </c:pt>
                <c:pt idx="21">
                  <c:v>0.22433949278892035</c:v>
                </c:pt>
                <c:pt idx="22">
                  <c:v>0.23195166932845951</c:v>
                </c:pt>
                <c:pt idx="23">
                  <c:v>0.23974825056746712</c:v>
                </c:pt>
                <c:pt idx="24">
                  <c:v>0.24770673497059645</c:v>
                </c:pt>
                <c:pt idx="25">
                  <c:v>0.25580242100327866</c:v>
                </c:pt>
                <c:pt idx="26">
                  <c:v>0.26400917976355004</c:v>
                </c:pt>
                <c:pt idx="27">
                  <c:v>0.27230075694772538</c:v>
                </c:pt>
                <c:pt idx="28">
                  <c:v>0.28064772519617492</c:v>
                </c:pt>
                <c:pt idx="29">
                  <c:v>0.28901608235754789</c:v>
                </c:pt>
                <c:pt idx="30">
                  <c:v>0.29737014892106528</c:v>
                </c:pt>
                <c:pt idx="31">
                  <c:v>0.30567210677327211</c:v>
                </c:pt>
                <c:pt idx="32">
                  <c:v>0.31387769783405706</c:v>
                </c:pt>
                <c:pt idx="33">
                  <c:v>0.32194289846516488</c:v>
                </c:pt>
                <c:pt idx="34">
                  <c:v>0.32981970702597885</c:v>
                </c:pt>
                <c:pt idx="35">
                  <c:v>0.33746283613277456</c:v>
                </c:pt>
                <c:pt idx="36">
                  <c:v>0.34482722244744118</c:v>
                </c:pt>
                <c:pt idx="37">
                  <c:v>0.35186843519970618</c:v>
                </c:pt>
                <c:pt idx="38">
                  <c:v>0.35854327471109709</c:v>
                </c:pt>
                <c:pt idx="39">
                  <c:v>0.36480816209788608</c:v>
                </c:pt>
                <c:pt idx="40">
                  <c:v>0.37061853901478958</c:v>
                </c:pt>
                <c:pt idx="41">
                  <c:v>0.3768921289534356</c:v>
                </c:pt>
                <c:pt idx="42">
                  <c:v>0.38325220499416307</c:v>
                </c:pt>
                <c:pt idx="43">
                  <c:v>0.38970364152770659</c:v>
                </c:pt>
                <c:pt idx="44">
                  <c:v>0.3962501655504701</c:v>
                </c:pt>
                <c:pt idx="45">
                  <c:v>0.40289553222827457</c:v>
                </c:pt>
                <c:pt idx="46">
                  <c:v>0.4096431879211106</c:v>
                </c:pt>
                <c:pt idx="47">
                  <c:v>0.41649670179011156</c:v>
                </c:pt>
                <c:pt idx="48">
                  <c:v>0.42346101941408604</c:v>
                </c:pt>
                <c:pt idx="49">
                  <c:v>0.43054066278801606</c:v>
                </c:pt>
                <c:pt idx="50">
                  <c:v>0.437738558396363</c:v>
                </c:pt>
                <c:pt idx="51">
                  <c:v>0.44506055394317706</c:v>
                </c:pt>
                <c:pt idx="52">
                  <c:v>0.45250937467149899</c:v>
                </c:pt>
                <c:pt idx="53">
                  <c:v>0.46008931850629453</c:v>
                </c:pt>
                <c:pt idx="54">
                  <c:v>0.467805422884773</c:v>
                </c:pt>
                <c:pt idx="55">
                  <c:v>0.4756599786782445</c:v>
                </c:pt>
                <c:pt idx="56">
                  <c:v>0.48365859721037352</c:v>
                </c:pt>
                <c:pt idx="57">
                  <c:v>0.49180564459758047</c:v>
                </c:pt>
                <c:pt idx="58">
                  <c:v>0.50010474921633052</c:v>
                </c:pt>
                <c:pt idx="59">
                  <c:v>0.50856187627812899</c:v>
                </c:pt>
                <c:pt idx="60">
                  <c:v>0.51717953770029945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3-4DF9-8C79-66217DBA9307}"/>
            </c:ext>
          </c:extLst>
        </c:ser>
        <c:ser>
          <c:idx val="1"/>
          <c:order val="1"/>
          <c:tx>
            <c:strRef>
              <c:f>'11_MEX'!$A$33:$C$33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'11_MEX'!$D$33:$BL$33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3-4DF9-8C79-66217DBA9307}"/>
            </c:ext>
          </c:extLst>
        </c:ser>
        <c:ser>
          <c:idx val="2"/>
          <c:order val="2"/>
          <c:tx>
            <c:strRef>
              <c:f>'11_MEX'!$A$34:$C$34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'11_MEX'!$D$34:$BL$34</c:f>
              <c:numCache>
                <c:formatCode>General</c:formatCode>
                <c:ptCount val="61"/>
                <c:pt idx="0">
                  <c:v>78.769999999999811</c:v>
                </c:pt>
                <c:pt idx="1">
                  <c:v>79.728000000000023</c:v>
                </c:pt>
                <c:pt idx="2">
                  <c:v>79.353000000000037</c:v>
                </c:pt>
                <c:pt idx="3">
                  <c:v>77.716999999999985</c:v>
                </c:pt>
                <c:pt idx="4">
                  <c:v>80.682999999999979</c:v>
                </c:pt>
                <c:pt idx="5">
                  <c:v>83.401000000000039</c:v>
                </c:pt>
                <c:pt idx="6">
                  <c:v>84.694000000000003</c:v>
                </c:pt>
                <c:pt idx="7">
                  <c:v>87.279698889247456</c:v>
                </c:pt>
                <c:pt idx="8">
                  <c:v>90.415889136943349</c:v>
                </c:pt>
                <c:pt idx="9">
                  <c:v>94.45369473461588</c:v>
                </c:pt>
                <c:pt idx="10">
                  <c:v>96.013968310402859</c:v>
                </c:pt>
                <c:pt idx="11">
                  <c:v>101.84849211588939</c:v>
                </c:pt>
                <c:pt idx="12">
                  <c:v>103.55254098236372</c:v>
                </c:pt>
                <c:pt idx="13">
                  <c:v>106.00834307720346</c:v>
                </c:pt>
                <c:pt idx="14">
                  <c:v>108.28694957720573</c:v>
                </c:pt>
                <c:pt idx="15">
                  <c:v>110.51073046022063</c:v>
                </c:pt>
                <c:pt idx="16">
                  <c:v>113.56056034460667</c:v>
                </c:pt>
                <c:pt idx="17">
                  <c:v>116.61884501649838</c:v>
                </c:pt>
                <c:pt idx="18">
                  <c:v>119.68456405736246</c:v>
                </c:pt>
                <c:pt idx="19">
                  <c:v>122.75727030532779</c:v>
                </c:pt>
                <c:pt idx="20">
                  <c:v>125.83612491487159</c:v>
                </c:pt>
                <c:pt idx="21">
                  <c:v>128.92127944515531</c:v>
                </c:pt>
                <c:pt idx="22">
                  <c:v>132.00711703892836</c:v>
                </c:pt>
                <c:pt idx="23">
                  <c:v>135.09059866323736</c:v>
                </c:pt>
                <c:pt idx="24">
                  <c:v>138.16937308170498</c:v>
                </c:pt>
                <c:pt idx="25">
                  <c:v>141.24108782030925</c:v>
                </c:pt>
                <c:pt idx="26">
                  <c:v>144.3038462091545</c:v>
                </c:pt>
                <c:pt idx="27">
                  <c:v>147.35691894076763</c:v>
                </c:pt>
                <c:pt idx="28">
                  <c:v>150.39907885605265</c:v>
                </c:pt>
                <c:pt idx="29">
                  <c:v>153.42790226354248</c:v>
                </c:pt>
                <c:pt idx="30">
                  <c:v>156.4413639203465</c:v>
                </c:pt>
                <c:pt idx="31">
                  <c:v>159.4375862988351</c:v>
                </c:pt>
                <c:pt idx="32">
                  <c:v>162.41260878791763</c:v>
                </c:pt>
                <c:pt idx="33">
                  <c:v>165.36388604466913</c:v>
                </c:pt>
                <c:pt idx="34">
                  <c:v>168.28806321270278</c:v>
                </c:pt>
                <c:pt idx="35">
                  <c:v>171.18436353511746</c:v>
                </c:pt>
                <c:pt idx="36">
                  <c:v>174.05321889544183</c:v>
                </c:pt>
                <c:pt idx="37">
                  <c:v>176.89641315908062</c:v>
                </c:pt>
                <c:pt idx="38">
                  <c:v>179.7173273522952</c:v>
                </c:pt>
                <c:pt idx="39">
                  <c:v>182.52009179844808</c:v>
                </c:pt>
                <c:pt idx="40">
                  <c:v>185.3092695073949</c:v>
                </c:pt>
                <c:pt idx="41">
                  <c:v>188.44606447671791</c:v>
                </c:pt>
                <c:pt idx="42">
                  <c:v>191.62610249708166</c:v>
                </c:pt>
                <c:pt idx="43">
                  <c:v>194.85182076385342</c:v>
                </c:pt>
                <c:pt idx="44">
                  <c:v>198.12508277523517</c:v>
                </c:pt>
                <c:pt idx="45">
                  <c:v>201.44776611413741</c:v>
                </c:pt>
                <c:pt idx="46">
                  <c:v>204.82159396055542</c:v>
                </c:pt>
                <c:pt idx="47">
                  <c:v>208.24835089505592</c:v>
                </c:pt>
                <c:pt idx="48">
                  <c:v>211.73050970704315</c:v>
                </c:pt>
                <c:pt idx="49">
                  <c:v>215.27033139400817</c:v>
                </c:pt>
                <c:pt idx="50">
                  <c:v>218.86927919818166</c:v>
                </c:pt>
                <c:pt idx="51">
                  <c:v>222.53027697158868</c:v>
                </c:pt>
                <c:pt idx="52">
                  <c:v>226.25468733574962</c:v>
                </c:pt>
                <c:pt idx="53">
                  <c:v>230.04465925314739</c:v>
                </c:pt>
                <c:pt idx="54">
                  <c:v>233.90271144238665</c:v>
                </c:pt>
                <c:pt idx="55">
                  <c:v>237.82998933912239</c:v>
                </c:pt>
                <c:pt idx="56">
                  <c:v>241.82929860518689</c:v>
                </c:pt>
                <c:pt idx="57">
                  <c:v>245.9028222987904</c:v>
                </c:pt>
                <c:pt idx="58">
                  <c:v>250.05237460816539</c:v>
                </c:pt>
                <c:pt idx="59">
                  <c:v>254.28093813906463</c:v>
                </c:pt>
                <c:pt idx="60">
                  <c:v>258.58976885014988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3-4DF9-8C79-66217DBA9307}"/>
            </c:ext>
          </c:extLst>
        </c:ser>
        <c:ser>
          <c:idx val="3"/>
          <c:order val="3"/>
          <c:tx>
            <c:strRef>
              <c:f>'11_MEX'!$A$35:$C$35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3-4DF9-8C79-66217DBA9307}"/>
            </c:ext>
          </c:extLst>
        </c:ser>
        <c:ser>
          <c:idx val="4"/>
          <c:order val="4"/>
          <c:tx>
            <c:strRef>
              <c:f>'11_MEX'!$A$36:$C$36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'11_MEX'!$D$36:$BL$36</c:f>
              <c:numCache>
                <c:formatCode>General</c:formatCode>
                <c:ptCount val="61"/>
                <c:pt idx="0">
                  <c:v>211.47359999999946</c:v>
                </c:pt>
                <c:pt idx="1">
                  <c:v>218.78399999999996</c:v>
                </c:pt>
                <c:pt idx="2">
                  <c:v>224.12544</c:v>
                </c:pt>
                <c:pt idx="3">
                  <c:v>226.00320000000002</c:v>
                </c:pt>
                <c:pt idx="4">
                  <c:v>230.1216</c:v>
                </c:pt>
                <c:pt idx="5">
                  <c:v>235.33055999999996</c:v>
                </c:pt>
                <c:pt idx="6">
                  <c:v>241.07711999999998</c:v>
                </c:pt>
                <c:pt idx="7">
                  <c:v>246.02339828367579</c:v>
                </c:pt>
                <c:pt idx="8">
                  <c:v>252.57437883053521</c:v>
                </c:pt>
                <c:pt idx="9">
                  <c:v>261.66683273128427</c:v>
                </c:pt>
                <c:pt idx="10">
                  <c:v>263.95902823624579</c:v>
                </c:pt>
                <c:pt idx="11">
                  <c:v>278.0357034126859</c:v>
                </c:pt>
                <c:pt idx="12">
                  <c:v>280.87121490852832</c:v>
                </c:pt>
                <c:pt idx="13">
                  <c:v>285.84433055051022</c:v>
                </c:pt>
                <c:pt idx="14">
                  <c:v>290.42758589885477</c:v>
                </c:pt>
                <c:pt idx="15">
                  <c:v>294.95430681416536</c:v>
                </c:pt>
                <c:pt idx="16">
                  <c:v>301.76609210922629</c:v>
                </c:pt>
                <c:pt idx="17">
                  <c:v>308.67151551253153</c:v>
                </c:pt>
                <c:pt idx="18">
                  <c:v>315.66890023351198</c:v>
                </c:pt>
                <c:pt idx="19">
                  <c:v>322.75774224340961</c:v>
                </c:pt>
                <c:pt idx="20">
                  <c:v>329.93614056858706</c:v>
                </c:pt>
                <c:pt idx="21">
                  <c:v>337.20441052190608</c:v>
                </c:pt>
                <c:pt idx="22">
                  <c:v>344.5473965469692</c:v>
                </c:pt>
                <c:pt idx="23">
                  <c:v>351.95634171064393</c:v>
                </c:pt>
                <c:pt idx="24">
                  <c:v>359.42386426651899</c:v>
                </c:pt>
                <c:pt idx="25">
                  <c:v>366.94212338320125</c:v>
                </c:pt>
                <c:pt idx="26">
                  <c:v>374.50397908294786</c:v>
                </c:pt>
                <c:pt idx="27">
                  <c:v>382.10480775539565</c:v>
                </c:pt>
                <c:pt idx="28">
                  <c:v>389.73815651932375</c:v>
                </c:pt>
                <c:pt idx="29">
                  <c:v>397.39392275654455</c:v>
                </c:pt>
                <c:pt idx="30">
                  <c:v>405.06247375441211</c:v>
                </c:pt>
                <c:pt idx="31">
                  <c:v>412.73397858180851</c:v>
                </c:pt>
                <c:pt idx="32">
                  <c:v>420.39261970139029</c:v>
                </c:pt>
                <c:pt idx="33">
                  <c:v>428.02563766144578</c:v>
                </c:pt>
                <c:pt idx="34">
                  <c:v>435.61756178457398</c:v>
                </c:pt>
                <c:pt idx="35">
                  <c:v>443.15897482092316</c:v>
                </c:pt>
                <c:pt idx="36">
                  <c:v>450.6429713201025</c:v>
                </c:pt>
                <c:pt idx="37">
                  <c:v>458.06553689309737</c:v>
                </c:pt>
                <c:pt idx="38">
                  <c:v>465.42619429543339</c:v>
                </c:pt>
                <c:pt idx="39">
                  <c:v>472.72581969983241</c:v>
                </c:pt>
                <c:pt idx="40">
                  <c:v>479.96583276571408</c:v>
                </c:pt>
                <c:pt idx="41">
                  <c:v>488.09038267985824</c:v>
                </c:pt>
                <c:pt idx="42">
                  <c:v>496.32693555564197</c:v>
                </c:pt>
                <c:pt idx="43">
                  <c:v>504.68180392404219</c:v>
                </c:pt>
                <c:pt idx="44">
                  <c:v>513.15981439448183</c:v>
                </c:pt>
                <c:pt idx="45">
                  <c:v>521.76583005690577</c:v>
                </c:pt>
                <c:pt idx="46">
                  <c:v>530.5043140853561</c:v>
                </c:pt>
                <c:pt idx="47">
                  <c:v>539.37988868626724</c:v>
                </c:pt>
                <c:pt idx="48">
                  <c:v>548.39895858201908</c:v>
                </c:pt>
                <c:pt idx="49">
                  <c:v>557.56737993699346</c:v>
                </c:pt>
                <c:pt idx="50">
                  <c:v>566.88894266562716</c:v>
                </c:pt>
                <c:pt idx="51">
                  <c:v>576.37121977857316</c:v>
                </c:pt>
                <c:pt idx="52">
                  <c:v>586.01774057457931</c:v>
                </c:pt>
                <c:pt idx="53">
                  <c:v>595.83407103839284</c:v>
                </c:pt>
                <c:pt idx="54">
                  <c:v>605.82673485269765</c:v>
                </c:pt>
                <c:pt idx="55">
                  <c:v>615.99869878747506</c:v>
                </c:pt>
                <c:pt idx="56">
                  <c:v>626.3572297313234</c:v>
                </c:pt>
                <c:pt idx="57">
                  <c:v>636.90798197965194</c:v>
                </c:pt>
                <c:pt idx="58">
                  <c:v>647.65565442511797</c:v>
                </c:pt>
                <c:pt idx="59">
                  <c:v>658.60797225522947</c:v>
                </c:pt>
                <c:pt idx="60">
                  <c:v>669.76818850339714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53-4DF9-8C79-66217DBA9307}"/>
            </c:ext>
          </c:extLst>
        </c:ser>
        <c:ser>
          <c:idx val="5"/>
          <c:order val="5"/>
          <c:tx>
            <c:strRef>
              <c:f>'11_MEX'!$A$37:$C$37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'11_MEX'!$D$37:$BL$37</c:f>
              <c:numCache>
                <c:formatCode>General</c:formatCode>
                <c:ptCount val="61"/>
                <c:pt idx="0">
                  <c:v>8.8113999999999777</c:v>
                </c:pt>
                <c:pt idx="1">
                  <c:v>9.1159999999999997</c:v>
                </c:pt>
                <c:pt idx="2">
                  <c:v>9.3385599999999975</c:v>
                </c:pt>
                <c:pt idx="3">
                  <c:v>9.4168000000000021</c:v>
                </c:pt>
                <c:pt idx="4">
                  <c:v>9.5883999999999983</c:v>
                </c:pt>
                <c:pt idx="5">
                  <c:v>9.8054400000000026</c:v>
                </c:pt>
                <c:pt idx="6">
                  <c:v>10.044880000000001</c:v>
                </c:pt>
                <c:pt idx="7">
                  <c:v>10.250974928486485</c:v>
                </c:pt>
                <c:pt idx="8">
                  <c:v>10.523932451272296</c:v>
                </c:pt>
                <c:pt idx="9">
                  <c:v>10.902784697136841</c:v>
                </c:pt>
                <c:pt idx="10">
                  <c:v>10.998292843176904</c:v>
                </c:pt>
                <c:pt idx="11">
                  <c:v>11.584820975528574</c:v>
                </c:pt>
                <c:pt idx="12">
                  <c:v>11.702967287855342</c:v>
                </c:pt>
                <c:pt idx="13">
                  <c:v>11.910180439604583</c:v>
                </c:pt>
                <c:pt idx="14">
                  <c:v>12.101149412452278</c:v>
                </c:pt>
                <c:pt idx="15">
                  <c:v>12.289762783923548</c:v>
                </c:pt>
                <c:pt idx="16">
                  <c:v>12.573587171217747</c:v>
                </c:pt>
                <c:pt idx="17">
                  <c:v>12.861313146355464</c:v>
                </c:pt>
                <c:pt idx="18">
                  <c:v>13.152870843062992</c:v>
                </c:pt>
                <c:pt idx="19">
                  <c:v>13.448239260142051</c:v>
                </c:pt>
                <c:pt idx="20">
                  <c:v>13.747339190357783</c:v>
                </c:pt>
                <c:pt idx="21">
                  <c:v>14.050183771746072</c:v>
                </c:pt>
                <c:pt idx="22">
                  <c:v>14.356141522790377</c:v>
                </c:pt>
                <c:pt idx="23">
                  <c:v>14.664847571276812</c:v>
                </c:pt>
                <c:pt idx="24">
                  <c:v>14.975994344438275</c:v>
                </c:pt>
                <c:pt idx="25">
                  <c:v>15.289255140966702</c:v>
                </c:pt>
                <c:pt idx="26">
                  <c:v>15.604332461789472</c:v>
                </c:pt>
                <c:pt idx="27">
                  <c:v>15.921033656474794</c:v>
                </c:pt>
                <c:pt idx="28">
                  <c:v>16.239089854971795</c:v>
                </c:pt>
                <c:pt idx="29">
                  <c:v>16.558080114855994</c:v>
                </c:pt>
                <c:pt idx="30">
                  <c:v>16.877603073100467</c:v>
                </c:pt>
                <c:pt idx="31">
                  <c:v>17.19724910757532</c:v>
                </c:pt>
                <c:pt idx="32">
                  <c:v>17.516359154224556</c:v>
                </c:pt>
                <c:pt idx="33">
                  <c:v>17.83440156922687</c:v>
                </c:pt>
                <c:pt idx="34">
                  <c:v>18.150731741023872</c:v>
                </c:pt>
                <c:pt idx="35">
                  <c:v>18.464957284205088</c:v>
                </c:pt>
                <c:pt idx="36">
                  <c:v>18.776790471670893</c:v>
                </c:pt>
                <c:pt idx="37">
                  <c:v>19.086064037212338</c:v>
                </c:pt>
                <c:pt idx="38">
                  <c:v>19.392758095643011</c:v>
                </c:pt>
                <c:pt idx="39">
                  <c:v>19.696909154159634</c:v>
                </c:pt>
                <c:pt idx="40">
                  <c:v>19.998576365238023</c:v>
                </c:pt>
                <c:pt idx="41">
                  <c:v>20.337099278327361</c:v>
                </c:pt>
                <c:pt idx="42">
                  <c:v>20.680288981485017</c:v>
                </c:pt>
                <c:pt idx="43">
                  <c:v>21.028408496835024</c:v>
                </c:pt>
                <c:pt idx="44">
                  <c:v>21.381658933103342</c:v>
                </c:pt>
                <c:pt idx="45">
                  <c:v>21.740242919037673</c:v>
                </c:pt>
                <c:pt idx="46">
                  <c:v>22.104346420223102</c:v>
                </c:pt>
                <c:pt idx="47">
                  <c:v>22.474162028594396</c:v>
                </c:pt>
                <c:pt idx="48">
                  <c:v>22.849956607584058</c:v>
                </c:pt>
                <c:pt idx="49">
                  <c:v>23.231974164041322</c:v>
                </c:pt>
                <c:pt idx="50">
                  <c:v>23.620372611067722</c:v>
                </c:pt>
                <c:pt idx="51">
                  <c:v>24.015467490773808</c:v>
                </c:pt>
                <c:pt idx="52">
                  <c:v>24.417405857274058</c:v>
                </c:pt>
                <c:pt idx="53">
                  <c:v>24.826419626599623</c:v>
                </c:pt>
                <c:pt idx="54">
                  <c:v>25.242780618862323</c:v>
                </c:pt>
                <c:pt idx="55">
                  <c:v>25.666612449478045</c:v>
                </c:pt>
                <c:pt idx="56">
                  <c:v>26.098217905471724</c:v>
                </c:pt>
                <c:pt idx="57">
                  <c:v>26.537832582485414</c:v>
                </c:pt>
                <c:pt idx="58">
                  <c:v>26.985652267713164</c:v>
                </c:pt>
                <c:pt idx="59">
                  <c:v>27.441998843967809</c:v>
                </c:pt>
                <c:pt idx="60">
                  <c:v>27.907007854308127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53-4DF9-8C79-66217DBA9307}"/>
            </c:ext>
          </c:extLst>
        </c:ser>
        <c:ser>
          <c:idx val="6"/>
          <c:order val="6"/>
          <c:tx>
            <c:strRef>
              <c:f>'11_MEX'!$A$38:$C$38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'11_MEX'!$D$38:$BL$38</c:f>
              <c:numCache>
                <c:formatCode>General</c:formatCode>
                <c:ptCount val="61"/>
                <c:pt idx="0">
                  <c:v>47.000999999999898</c:v>
                </c:pt>
                <c:pt idx="1">
                  <c:v>47.16299999999999</c:v>
                </c:pt>
                <c:pt idx="2">
                  <c:v>44.730000000000011</c:v>
                </c:pt>
                <c:pt idx="3">
                  <c:v>45.951000000000008</c:v>
                </c:pt>
                <c:pt idx="4">
                  <c:v>47.277999999999984</c:v>
                </c:pt>
                <c:pt idx="5">
                  <c:v>46.694999999999986</c:v>
                </c:pt>
                <c:pt idx="6">
                  <c:v>39.784999999999997</c:v>
                </c:pt>
                <c:pt idx="7">
                  <c:v>39.650150268059548</c:v>
                </c:pt>
                <c:pt idx="8">
                  <c:v>39.781518232355793</c:v>
                </c:pt>
                <c:pt idx="9">
                  <c:v>40.308414377761096</c:v>
                </c:pt>
                <c:pt idx="10">
                  <c:v>39.799881754228167</c:v>
                </c:pt>
                <c:pt idx="11">
                  <c:v>41.067497033988055</c:v>
                </c:pt>
                <c:pt idx="12">
                  <c:v>40.674416759604966</c:v>
                </c:pt>
                <c:pt idx="13">
                  <c:v>40.619335129365091</c:v>
                </c:pt>
                <c:pt idx="14">
                  <c:v>40.533143128083395</c:v>
                </c:pt>
                <c:pt idx="15">
                  <c:v>40.465266973929594</c:v>
                </c:pt>
                <c:pt idx="16">
                  <c:v>40.732771834011629</c:v>
                </c:pt>
                <c:pt idx="17">
                  <c:v>41.0307613502981</c:v>
                </c:pt>
                <c:pt idx="18">
                  <c:v>41.359894245972193</c:v>
                </c:pt>
                <c:pt idx="19">
                  <c:v>41.720919151712863</c:v>
                </c:pt>
                <c:pt idx="20">
                  <c:v>42.114330053768526</c:v>
                </c:pt>
                <c:pt idx="21">
                  <c:v>42.540827254094573</c:v>
                </c:pt>
                <c:pt idx="22">
                  <c:v>42.999088019500554</c:v>
                </c:pt>
                <c:pt idx="23">
                  <c:v>43.488560454052312</c:v>
                </c:pt>
                <c:pt idx="24">
                  <c:v>44.008790518839156</c:v>
                </c:pt>
                <c:pt idx="25">
                  <c:v>44.559179098428586</c:v>
                </c:pt>
                <c:pt idx="26">
                  <c:v>45.139113064929631</c:v>
                </c:pt>
                <c:pt idx="27">
                  <c:v>45.748169376615202</c:v>
                </c:pt>
                <c:pt idx="28">
                  <c:v>46.385580021583664</c:v>
                </c:pt>
                <c:pt idx="29">
                  <c:v>47.050016243814532</c:v>
                </c:pt>
                <c:pt idx="30">
                  <c:v>47.74007694688386</c:v>
                </c:pt>
                <c:pt idx="31">
                  <c:v>48.454200084356714</c:v>
                </c:pt>
                <c:pt idx="32">
                  <c:v>49.189978071346516</c:v>
                </c:pt>
                <c:pt idx="33">
                  <c:v>49.945216035045092</c:v>
                </c:pt>
                <c:pt idx="34">
                  <c:v>50.717246707300333</c:v>
                </c:pt>
                <c:pt idx="35">
                  <c:v>51.503945796709552</c:v>
                </c:pt>
                <c:pt idx="36">
                  <c:v>52.303310126141255</c:v>
                </c:pt>
                <c:pt idx="37">
                  <c:v>53.113498412520933</c:v>
                </c:pt>
                <c:pt idx="38">
                  <c:v>53.932905190138293</c:v>
                </c:pt>
                <c:pt idx="39">
                  <c:v>54.759908866280988</c:v>
                </c:pt>
                <c:pt idx="40">
                  <c:v>55.592780852218318</c:v>
                </c:pt>
                <c:pt idx="41">
                  <c:v>56.533819343015217</c:v>
                </c:pt>
                <c:pt idx="42">
                  <c:v>57.487830749124342</c:v>
                </c:pt>
                <c:pt idx="43">
                  <c:v>58.455546229155864</c:v>
                </c:pt>
                <c:pt idx="44">
                  <c:v>59.437524832570389</c:v>
                </c:pt>
                <c:pt idx="45">
                  <c:v>60.434329834241055</c:v>
                </c:pt>
                <c:pt idx="46">
                  <c:v>61.446478188166452</c:v>
                </c:pt>
                <c:pt idx="47">
                  <c:v>62.474505268516602</c:v>
                </c:pt>
                <c:pt idx="48">
                  <c:v>63.519152912112773</c:v>
                </c:pt>
                <c:pt idx="49">
                  <c:v>64.581099418202271</c:v>
                </c:pt>
                <c:pt idx="50">
                  <c:v>65.660783759454318</c:v>
                </c:pt>
                <c:pt idx="51">
                  <c:v>66.759083091476413</c:v>
                </c:pt>
                <c:pt idx="52">
                  <c:v>67.876406200724702</c:v>
                </c:pt>
                <c:pt idx="53">
                  <c:v>69.013397775944028</c:v>
                </c:pt>
                <c:pt idx="54">
                  <c:v>70.170813432715804</c:v>
                </c:pt>
                <c:pt idx="55">
                  <c:v>71.348996801736519</c:v>
                </c:pt>
                <c:pt idx="56">
                  <c:v>72.548789581555866</c:v>
                </c:pt>
                <c:pt idx="57">
                  <c:v>73.770846689636912</c:v>
                </c:pt>
                <c:pt idx="58">
                  <c:v>75.015712382449408</c:v>
                </c:pt>
                <c:pt idx="59">
                  <c:v>76.284281441719187</c:v>
                </c:pt>
                <c:pt idx="60">
                  <c:v>77.576930655044748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53-4DF9-8C79-66217DBA9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10912"/>
        <c:axId val="574938704"/>
      </c:areaChart>
      <c:catAx>
        <c:axId val="62541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38704"/>
        <c:crosses val="autoZero"/>
        <c:auto val="1"/>
        <c:lblAlgn val="ctr"/>
        <c:lblOffset val="100"/>
        <c:noMultiLvlLbl val="1"/>
      </c:catAx>
      <c:valAx>
        <c:axId val="5749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1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752106161554982E-2"/>
          <c:y val="0.69105692322056578"/>
          <c:w val="0.46663531743846703"/>
          <c:h val="0.30894307677943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84904077711936E-2"/>
          <c:y val="2.5398925711555883E-2"/>
          <c:w val="0.89235489893660214"/>
          <c:h val="0.56966016306580014"/>
        </c:manualLayout>
      </c:layout>
      <c:areaChart>
        <c:grouping val="stacked"/>
        <c:varyColors val="0"/>
        <c:ser>
          <c:idx val="0"/>
          <c:order val="0"/>
          <c:tx>
            <c:strRef>
              <c:f>'11_MEX'!$A$54:$C$54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air_passenger(gpkm)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'11_MEX'!$D$54:$BL$54</c:f>
              <c:numCache>
                <c:formatCode>General</c:formatCode>
                <c:ptCount val="61"/>
                <c:pt idx="0">
                  <c:v>21.114999999999998</c:v>
                </c:pt>
                <c:pt idx="1">
                  <c:v>21.942</c:v>
                </c:pt>
                <c:pt idx="2">
                  <c:v>24.207999999999995</c:v>
                </c:pt>
                <c:pt idx="3">
                  <c:v>26.280999999999995</c:v>
                </c:pt>
                <c:pt idx="4">
                  <c:v>28.346</c:v>
                </c:pt>
                <c:pt idx="5">
                  <c:v>32.013999999999989</c:v>
                </c:pt>
                <c:pt idx="6">
                  <c:v>35.187999999999988</c:v>
                </c:pt>
                <c:pt idx="7">
                  <c:v>36.893588068977891</c:v>
                </c:pt>
                <c:pt idx="8">
                  <c:v>38.511238120663911</c:v>
                </c:pt>
                <c:pt idx="9">
                  <c:v>39.92383555059579</c:v>
                </c:pt>
                <c:pt idx="10">
                  <c:v>41.640998676175947</c:v>
                </c:pt>
                <c:pt idx="11">
                  <c:v>43.408009575136361</c:v>
                </c:pt>
                <c:pt idx="12">
                  <c:v>45.224102865436727</c:v>
                </c:pt>
                <c:pt idx="13">
                  <c:v>47.08705182779277</c:v>
                </c:pt>
                <c:pt idx="14">
                  <c:v>48.994658234159012</c:v>
                </c:pt>
                <c:pt idx="15">
                  <c:v>50.743185057751475</c:v>
                </c:pt>
                <c:pt idx="16">
                  <c:v>52.521943646615014</c:v>
                </c:pt>
                <c:pt idx="17">
                  <c:v>54.331536837241615</c:v>
                </c:pt>
                <c:pt idx="18">
                  <c:v>56.171800741724674</c:v>
                </c:pt>
                <c:pt idx="19">
                  <c:v>58.041378772320627</c:v>
                </c:pt>
                <c:pt idx="20">
                  <c:v>59.93837541526765</c:v>
                </c:pt>
                <c:pt idx="21">
                  <c:v>61.85960547365287</c:v>
                </c:pt>
                <c:pt idx="22">
                  <c:v>63.800488972168573</c:v>
                </c:pt>
                <c:pt idx="23">
                  <c:v>65.75520898692622</c:v>
                </c:pt>
                <c:pt idx="24">
                  <c:v>67.717983479539328</c:v>
                </c:pt>
                <c:pt idx="25">
                  <c:v>68.680755336103971</c:v>
                </c:pt>
                <c:pt idx="26">
                  <c:v>70.635174424703294</c:v>
                </c:pt>
                <c:pt idx="27">
                  <c:v>72.571949279460313</c:v>
                </c:pt>
                <c:pt idx="28">
                  <c:v>74.482580692404056</c:v>
                </c:pt>
                <c:pt idx="29">
                  <c:v>76.357373586601895</c:v>
                </c:pt>
                <c:pt idx="30">
                  <c:v>78.186605998169085</c:v>
                </c:pt>
                <c:pt idx="31">
                  <c:v>77.961452770677425</c:v>
                </c:pt>
                <c:pt idx="32">
                  <c:v>79.673124949635778</c:v>
                </c:pt>
                <c:pt idx="33">
                  <c:v>81.313067909947208</c:v>
                </c:pt>
                <c:pt idx="34">
                  <c:v>82.87233739249541</c:v>
                </c:pt>
                <c:pt idx="35">
                  <c:v>82.343667047207717</c:v>
                </c:pt>
                <c:pt idx="36">
                  <c:v>83.717883391259633</c:v>
                </c:pt>
                <c:pt idx="37">
                  <c:v>84.983892823220614</c:v>
                </c:pt>
                <c:pt idx="38">
                  <c:v>86.136789427188987</c:v>
                </c:pt>
                <c:pt idx="39">
                  <c:v>87.170187691057649</c:v>
                </c:pt>
                <c:pt idx="40">
                  <c:v>88.078720000000004</c:v>
                </c:pt>
                <c:pt idx="41">
                  <c:v>88.947194266666969</c:v>
                </c:pt>
                <c:pt idx="42">
                  <c:v>89.799920000000284</c:v>
                </c:pt>
                <c:pt idx="43">
                  <c:v>90.641168133333622</c:v>
                </c:pt>
                <c:pt idx="44">
                  <c:v>91.470938666666953</c:v>
                </c:pt>
                <c:pt idx="45">
                  <c:v>92.289231600000292</c:v>
                </c:pt>
                <c:pt idx="46">
                  <c:v>93.096046933333625</c:v>
                </c:pt>
                <c:pt idx="47">
                  <c:v>93.891384666666937</c:v>
                </c:pt>
                <c:pt idx="48">
                  <c:v>94.675244800000272</c:v>
                </c:pt>
                <c:pt idx="49">
                  <c:v>95.447627333333614</c:v>
                </c:pt>
                <c:pt idx="50">
                  <c:v>96.20853226666695</c:v>
                </c:pt>
                <c:pt idx="51">
                  <c:v>96.957959600000294</c:v>
                </c:pt>
                <c:pt idx="52">
                  <c:v>97.695909333333603</c:v>
                </c:pt>
                <c:pt idx="53">
                  <c:v>98.422381466666934</c:v>
                </c:pt>
                <c:pt idx="54">
                  <c:v>99.137376000000273</c:v>
                </c:pt>
                <c:pt idx="55">
                  <c:v>99.840892933333606</c:v>
                </c:pt>
                <c:pt idx="56">
                  <c:v>100.53293226666693</c:v>
                </c:pt>
                <c:pt idx="57">
                  <c:v>101.21349400000025</c:v>
                </c:pt>
                <c:pt idx="58">
                  <c:v>101.88257813333358</c:v>
                </c:pt>
                <c:pt idx="59">
                  <c:v>102.54018466666692</c:v>
                </c:pt>
                <c:pt idx="60">
                  <c:v>103.18631360000028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AAA-81CB-8869CF5B72A8}"/>
            </c:ext>
          </c:extLst>
        </c:ser>
        <c:ser>
          <c:idx val="1"/>
          <c:order val="1"/>
          <c:tx>
            <c:strRef>
              <c:f>'11_MEX'!$A$55:$C$55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rail_passenger(gpkm)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'11_MEX'!$D$55:$BL$55</c:f>
              <c:numCache>
                <c:formatCode>General</c:formatCode>
                <c:ptCount val="61"/>
                <c:pt idx="0">
                  <c:v>0.84399999999999997</c:v>
                </c:pt>
                <c:pt idx="1">
                  <c:v>0.89100000000000013</c:v>
                </c:pt>
                <c:pt idx="2">
                  <c:v>0.97000000000000008</c:v>
                </c:pt>
                <c:pt idx="3">
                  <c:v>1.036</c:v>
                </c:pt>
                <c:pt idx="4">
                  <c:v>1.1500000000000001</c:v>
                </c:pt>
                <c:pt idx="5">
                  <c:v>1.4109999999999998</c:v>
                </c:pt>
                <c:pt idx="6">
                  <c:v>1.4809999999999994</c:v>
                </c:pt>
                <c:pt idx="7">
                  <c:v>1.6037876057702634</c:v>
                </c:pt>
                <c:pt idx="8">
                  <c:v>1.7255565018760302</c:v>
                </c:pt>
                <c:pt idx="9">
                  <c:v>1.8403089477291266</c:v>
                </c:pt>
                <c:pt idx="10">
                  <c:v>1.9711674511055248</c:v>
                </c:pt>
                <c:pt idx="11">
                  <c:v>2.1277290710628822</c:v>
                </c:pt>
                <c:pt idx="12">
                  <c:v>2.2916285376122865</c:v>
                </c:pt>
                <c:pt idx="13">
                  <c:v>2.4628148652737982</c:v>
                </c:pt>
                <c:pt idx="14">
                  <c:v>2.6412167037758154</c:v>
                </c:pt>
                <c:pt idx="15">
                  <c:v>2.9884011636094709</c:v>
                </c:pt>
                <c:pt idx="16">
                  <c:v>3.3617425765672073</c:v>
                </c:pt>
                <c:pt idx="17">
                  <c:v>3.7620548630015826</c:v>
                </c:pt>
                <c:pt idx="18">
                  <c:v>5.1900864146151227</c:v>
                </c:pt>
                <c:pt idx="19">
                  <c:v>7.6464640146391263</c:v>
                </c:pt>
                <c:pt idx="20">
                  <c:v>8.1317133967685109</c:v>
                </c:pt>
                <c:pt idx="21">
                  <c:v>8.6461717462182328</c:v>
                </c:pt>
                <c:pt idx="22">
                  <c:v>12.189936011646056</c:v>
                </c:pt>
                <c:pt idx="23">
                  <c:v>12.762832788513258</c:v>
                </c:pt>
                <c:pt idx="24">
                  <c:v>13.364513276406832</c:v>
                </c:pt>
                <c:pt idx="25">
                  <c:v>17.994181657525889</c:v>
                </c:pt>
                <c:pt idx="26">
                  <c:v>18.650758325624984</c:v>
                </c:pt>
                <c:pt idx="27">
                  <c:v>19.332780091668337</c:v>
                </c:pt>
                <c:pt idx="28">
                  <c:v>20.038593442399936</c:v>
                </c:pt>
                <c:pt idx="29">
                  <c:v>20.766093929777618</c:v>
                </c:pt>
                <c:pt idx="30">
                  <c:v>21.512851337832934</c:v>
                </c:pt>
                <c:pt idx="31">
                  <c:v>27.276241343202308</c:v>
                </c:pt>
                <c:pt idx="32">
                  <c:v>28.05333071228317</c:v>
                </c:pt>
                <c:pt idx="33">
                  <c:v>28.840904663469679</c:v>
                </c:pt>
                <c:pt idx="34">
                  <c:v>29.635362063145571</c:v>
                </c:pt>
                <c:pt idx="35">
                  <c:v>35.433063246106315</c:v>
                </c:pt>
                <c:pt idx="36">
                  <c:v>36.229721867602876</c:v>
                </c:pt>
                <c:pt idx="37">
                  <c:v>37.020338711929021</c:v>
                </c:pt>
                <c:pt idx="38">
                  <c:v>37.800722780338141</c:v>
                </c:pt>
                <c:pt idx="39">
                  <c:v>38.566134783650433</c:v>
                </c:pt>
                <c:pt idx="40">
                  <c:v>39.311756749999887</c:v>
                </c:pt>
                <c:pt idx="41">
                  <c:v>40.05856855166661</c:v>
                </c:pt>
                <c:pt idx="42">
                  <c:v>40.81754999999994</c:v>
                </c:pt>
                <c:pt idx="43">
                  <c:v>41.589587218333271</c:v>
                </c:pt>
                <c:pt idx="44">
                  <c:v>42.374680206666604</c:v>
                </c:pt>
                <c:pt idx="45">
                  <c:v>43.172828964999937</c:v>
                </c:pt>
                <c:pt idx="46">
                  <c:v>43.984033493333257</c:v>
                </c:pt>
                <c:pt idx="47">
                  <c:v>44.808293791666586</c:v>
                </c:pt>
                <c:pt idx="48">
                  <c:v>45.645609859999915</c:v>
                </c:pt>
                <c:pt idx="49">
                  <c:v>46.495981698333253</c:v>
                </c:pt>
                <c:pt idx="50">
                  <c:v>47.359409306666578</c:v>
                </c:pt>
                <c:pt idx="51">
                  <c:v>48.235892684999911</c:v>
                </c:pt>
                <c:pt idx="52">
                  <c:v>49.125431833333238</c:v>
                </c:pt>
                <c:pt idx="53">
                  <c:v>50.028026751666559</c:v>
                </c:pt>
                <c:pt idx="54">
                  <c:v>50.943677439999888</c:v>
                </c:pt>
                <c:pt idx="55">
                  <c:v>51.872383898333219</c:v>
                </c:pt>
                <c:pt idx="56">
                  <c:v>52.814146126666543</c:v>
                </c:pt>
                <c:pt idx="57">
                  <c:v>53.768964124999876</c:v>
                </c:pt>
                <c:pt idx="58">
                  <c:v>54.736837893333202</c:v>
                </c:pt>
                <c:pt idx="59">
                  <c:v>55.717767431666537</c:v>
                </c:pt>
                <c:pt idx="60">
                  <c:v>56.711752739999874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F-4AAA-81CB-8869CF5B72A8}"/>
            </c:ext>
          </c:extLst>
        </c:ser>
        <c:ser>
          <c:idx val="2"/>
          <c:order val="2"/>
          <c:tx>
            <c:strRef>
              <c:f>'11_MEX'!$A$56:$C$56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road_passenger_2w(gpkm)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'11_MEX'!$D$56:$BL$56</c:f>
              <c:numCache>
                <c:formatCode>General</c:formatCode>
                <c:ptCount val="61"/>
                <c:pt idx="0">
                  <c:v>11.300749999999999</c:v>
                </c:pt>
                <c:pt idx="1">
                  <c:v>11.640000000000002</c:v>
                </c:pt>
                <c:pt idx="2">
                  <c:v>12.017250000000002</c:v>
                </c:pt>
                <c:pt idx="3">
                  <c:v>12.119400000000001</c:v>
                </c:pt>
                <c:pt idx="4">
                  <c:v>12.353199999999998</c:v>
                </c:pt>
                <c:pt idx="5">
                  <c:v>12.712449999999992</c:v>
                </c:pt>
                <c:pt idx="6">
                  <c:v>12.959199999999994</c:v>
                </c:pt>
                <c:pt idx="7">
                  <c:v>13.239566545919441</c:v>
                </c:pt>
                <c:pt idx="8">
                  <c:v>13.471647563225975</c:v>
                </c:pt>
                <c:pt idx="9">
                  <c:v>13.61954255052872</c:v>
                </c:pt>
                <c:pt idx="10">
                  <c:v>13.859557001788179</c:v>
                </c:pt>
                <c:pt idx="11">
                  <c:v>14.102951921321967</c:v>
                </c:pt>
                <c:pt idx="12">
                  <c:v>14.349874207261262</c:v>
                </c:pt>
                <c:pt idx="13">
                  <c:v>14.600065792919212</c:v>
                </c:pt>
                <c:pt idx="14">
                  <c:v>14.85336380258231</c:v>
                </c:pt>
                <c:pt idx="15">
                  <c:v>15.034800176113437</c:v>
                </c:pt>
                <c:pt idx="16">
                  <c:v>15.218335267733114</c:v>
                </c:pt>
                <c:pt idx="17">
                  <c:v>15.404798831556514</c:v>
                </c:pt>
                <c:pt idx="18">
                  <c:v>15.594794664233971</c:v>
                </c:pt>
                <c:pt idx="19">
                  <c:v>15.788611599920861</c:v>
                </c:pt>
                <c:pt idx="20">
                  <c:v>15.986432726135556</c:v>
                </c:pt>
                <c:pt idx="21">
                  <c:v>16.188152426725672</c:v>
                </c:pt>
                <c:pt idx="22">
                  <c:v>16.393378857917639</c:v>
                </c:pt>
                <c:pt idx="23">
                  <c:v>16.601500882242533</c:v>
                </c:pt>
                <c:pt idx="24">
                  <c:v>16.812022736481932</c:v>
                </c:pt>
                <c:pt idx="25">
                  <c:v>17.02398951950271</c:v>
                </c:pt>
                <c:pt idx="26">
                  <c:v>17.236497746749521</c:v>
                </c:pt>
                <c:pt idx="27">
                  <c:v>17.44853347527777</c:v>
                </c:pt>
                <c:pt idx="28">
                  <c:v>17.659380133905724</c:v>
                </c:pt>
                <c:pt idx="29">
                  <c:v>17.868133382268965</c:v>
                </c:pt>
                <c:pt idx="30">
                  <c:v>18.073972906367175</c:v>
                </c:pt>
                <c:pt idx="31">
                  <c:v>18.276357848482572</c:v>
                </c:pt>
                <c:pt idx="32">
                  <c:v>18.47481148674769</c:v>
                </c:pt>
                <c:pt idx="33">
                  <c:v>18.668954521825977</c:v>
                </c:pt>
                <c:pt idx="34">
                  <c:v>18.858356180705641</c:v>
                </c:pt>
                <c:pt idx="35">
                  <c:v>19.042979142813319</c:v>
                </c:pt>
                <c:pt idx="36">
                  <c:v>19.222381720045</c:v>
                </c:pt>
                <c:pt idx="37">
                  <c:v>19.395719984208611</c:v>
                </c:pt>
                <c:pt idx="38">
                  <c:v>19.563486387228508</c:v>
                </c:pt>
                <c:pt idx="39">
                  <c:v>19.725833647845267</c:v>
                </c:pt>
                <c:pt idx="40">
                  <c:v>19.883110499999997</c:v>
                </c:pt>
                <c:pt idx="41">
                  <c:v>20.042770256666724</c:v>
                </c:pt>
                <c:pt idx="42">
                  <c:v>20.198361333333391</c:v>
                </c:pt>
                <c:pt idx="43">
                  <c:v>20.350796070000058</c:v>
                </c:pt>
                <c:pt idx="44">
                  <c:v>20.500074466666721</c:v>
                </c:pt>
                <c:pt idx="45">
                  <c:v>20.646196523333391</c:v>
                </c:pt>
                <c:pt idx="46">
                  <c:v>20.789162240000056</c:v>
                </c:pt>
                <c:pt idx="47">
                  <c:v>20.928971616666722</c:v>
                </c:pt>
                <c:pt idx="48">
                  <c:v>21.065624653333387</c:v>
                </c:pt>
                <c:pt idx="49">
                  <c:v>21.199121350000059</c:v>
                </c:pt>
                <c:pt idx="50">
                  <c:v>21.329461706666724</c:v>
                </c:pt>
                <c:pt idx="51">
                  <c:v>21.456645723333388</c:v>
                </c:pt>
                <c:pt idx="52">
                  <c:v>21.580673400000055</c:v>
                </c:pt>
                <c:pt idx="53">
                  <c:v>21.701544736666722</c:v>
                </c:pt>
                <c:pt idx="54">
                  <c:v>21.819259733333386</c:v>
                </c:pt>
                <c:pt idx="55">
                  <c:v>21.933818390000052</c:v>
                </c:pt>
                <c:pt idx="56">
                  <c:v>22.045220706666719</c:v>
                </c:pt>
                <c:pt idx="57">
                  <c:v>22.153466683333381</c:v>
                </c:pt>
                <c:pt idx="58">
                  <c:v>22.25855632000005</c:v>
                </c:pt>
                <c:pt idx="59">
                  <c:v>22.360489616666715</c:v>
                </c:pt>
                <c:pt idx="60">
                  <c:v>22.459266573333384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F-4AAA-81CB-8869CF5B72A8}"/>
            </c:ext>
          </c:extLst>
        </c:ser>
        <c:ser>
          <c:idx val="3"/>
          <c:order val="3"/>
          <c:tx>
            <c:strRef>
              <c:f>'11_MEX'!$A$57:$C$57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road_passenger_bus(gpkm)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'11_MEX'!$D$57:$BL$57</c:f>
              <c:numCache>
                <c:formatCode>General</c:formatCode>
                <c:ptCount val="61"/>
                <c:pt idx="0">
                  <c:v>70.06465</c:v>
                </c:pt>
                <c:pt idx="1">
                  <c:v>72.167999999999992</c:v>
                </c:pt>
                <c:pt idx="2">
                  <c:v>74.506950000000003</c:v>
                </c:pt>
                <c:pt idx="3">
                  <c:v>75.140280000000018</c:v>
                </c:pt>
                <c:pt idx="4">
                  <c:v>76.589839999999967</c:v>
                </c:pt>
                <c:pt idx="5">
                  <c:v>78.817189999999925</c:v>
                </c:pt>
                <c:pt idx="6">
                  <c:v>80.347039999999993</c:v>
                </c:pt>
                <c:pt idx="7">
                  <c:v>82.086181150212539</c:v>
                </c:pt>
                <c:pt idx="8">
                  <c:v>83.527686213162625</c:v>
                </c:pt>
                <c:pt idx="9">
                  <c:v>84.448914678053157</c:v>
                </c:pt>
                <c:pt idx="10">
                  <c:v>85.943012210028314</c:v>
                </c:pt>
                <c:pt idx="11">
                  <c:v>87.459758026077708</c:v>
                </c:pt>
                <c:pt idx="12">
                  <c:v>89.000041561042607</c:v>
                </c:pt>
                <c:pt idx="13">
                  <c:v>90.56223475932326</c:v>
                </c:pt>
                <c:pt idx="14">
                  <c:v>92.145292905935008</c:v>
                </c:pt>
                <c:pt idx="15">
                  <c:v>96.565379780416862</c:v>
                </c:pt>
                <c:pt idx="16">
                  <c:v>101.11452441463234</c:v>
                </c:pt>
                <c:pt idx="17">
                  <c:v>105.80162314037337</c:v>
                </c:pt>
                <c:pt idx="18">
                  <c:v>110.63476905669934</c:v>
                </c:pt>
                <c:pt idx="19">
                  <c:v>115.62036198730296</c:v>
                </c:pt>
                <c:pt idx="20">
                  <c:v>120.76433991376011</c:v>
                </c:pt>
                <c:pt idx="21">
                  <c:v>126.07063804234569</c:v>
                </c:pt>
                <c:pt idx="22">
                  <c:v>131.54087261640558</c:v>
                </c:pt>
                <c:pt idx="23">
                  <c:v>137.17454982535369</c:v>
                </c:pt>
                <c:pt idx="24">
                  <c:v>142.97163722626223</c:v>
                </c:pt>
                <c:pt idx="25">
                  <c:v>148.92766255186785</c:v>
                </c:pt>
                <c:pt idx="26">
                  <c:v>155.0377264574245</c:v>
                </c:pt>
                <c:pt idx="27">
                  <c:v>161.29504424313873</c:v>
                </c:pt>
                <c:pt idx="28">
                  <c:v>167.69465431070955</c:v>
                </c:pt>
                <c:pt idx="29">
                  <c:v>174.22903779175701</c:v>
                </c:pt>
                <c:pt idx="30">
                  <c:v>180.89057608069669</c:v>
                </c:pt>
                <c:pt idx="31">
                  <c:v>187.67364054029844</c:v>
                </c:pt>
                <c:pt idx="32">
                  <c:v>194.57266798949664</c:v>
                </c:pt>
                <c:pt idx="33">
                  <c:v>201.58258859629518</c:v>
                </c:pt>
                <c:pt idx="34">
                  <c:v>208.69729395924685</c:v>
                </c:pt>
                <c:pt idx="35">
                  <c:v>215.91459953441708</c:v>
                </c:pt>
                <c:pt idx="36">
                  <c:v>223.22750606246106</c:v>
                </c:pt>
                <c:pt idx="37">
                  <c:v>230.62366144377563</c:v>
                </c:pt>
                <c:pt idx="38">
                  <c:v>238.1059432618336</c:v>
                </c:pt>
                <c:pt idx="39">
                  <c:v>245.67345202486038</c:v>
                </c:pt>
                <c:pt idx="40">
                  <c:v>253.32786450000063</c:v>
                </c:pt>
                <c:pt idx="41">
                  <c:v>261.16688074333479</c:v>
                </c:pt>
                <c:pt idx="42">
                  <c:v>269.11220533333488</c:v>
                </c:pt>
                <c:pt idx="43">
                  <c:v>277.17546226333485</c:v>
                </c:pt>
                <c:pt idx="44">
                  <c:v>285.35665153333491</c:v>
                </c:pt>
                <c:pt idx="45">
                  <c:v>293.6557731433349</c:v>
                </c:pt>
                <c:pt idx="46">
                  <c:v>302.07282709333498</c:v>
                </c:pt>
                <c:pt idx="47">
                  <c:v>310.60781338333504</c:v>
                </c:pt>
                <c:pt idx="48">
                  <c:v>319.26073201333503</c:v>
                </c:pt>
                <c:pt idx="49">
                  <c:v>328.03158298333511</c:v>
                </c:pt>
                <c:pt idx="50">
                  <c:v>336.92036629333506</c:v>
                </c:pt>
                <c:pt idx="51">
                  <c:v>345.92708194333511</c:v>
                </c:pt>
                <c:pt idx="52">
                  <c:v>355.05172993333508</c:v>
                </c:pt>
                <c:pt idx="53">
                  <c:v>364.29431026333509</c:v>
                </c:pt>
                <c:pt idx="54">
                  <c:v>373.65482293333508</c:v>
                </c:pt>
                <c:pt idx="55">
                  <c:v>383.13326794333506</c:v>
                </c:pt>
                <c:pt idx="56">
                  <c:v>392.72964529333507</c:v>
                </c:pt>
                <c:pt idx="57">
                  <c:v>402.44395498333506</c:v>
                </c:pt>
                <c:pt idx="58">
                  <c:v>412.27619701333504</c:v>
                </c:pt>
                <c:pt idx="59">
                  <c:v>422.22637138333505</c:v>
                </c:pt>
                <c:pt idx="60">
                  <c:v>432.29447809333516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F-4AAA-81CB-8869CF5B72A8}"/>
            </c:ext>
          </c:extLst>
        </c:ser>
        <c:ser>
          <c:idx val="4"/>
          <c:order val="4"/>
          <c:tx>
            <c:strRef>
              <c:f>'11_MEX'!$A$58:$C$58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road_passenger_lv(gpkm)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'11_MEX'!$D$58:$BL$58</c:f>
              <c:numCache>
                <c:formatCode>General</c:formatCode>
                <c:ptCount val="61"/>
                <c:pt idx="0">
                  <c:v>201.15334999999999</c:v>
                </c:pt>
                <c:pt idx="1">
                  <c:v>207.19200000000001</c:v>
                </c:pt>
                <c:pt idx="2">
                  <c:v>213.90705</c:v>
                </c:pt>
                <c:pt idx="3">
                  <c:v>215.72531999999998</c:v>
                </c:pt>
                <c:pt idx="4">
                  <c:v>219.88696000000002</c:v>
                </c:pt>
                <c:pt idx="5">
                  <c:v>226.28160999999989</c:v>
                </c:pt>
                <c:pt idx="6">
                  <c:v>230.67375999999987</c:v>
                </c:pt>
                <c:pt idx="7">
                  <c:v>235.67644443453406</c:v>
                </c:pt>
                <c:pt idx="8">
                  <c:v>239.84392512168398</c:v>
                </c:pt>
                <c:pt idx="9">
                  <c:v>242.53636950626233</c:v>
                </c:pt>
                <c:pt idx="10">
                  <c:v>246.89273781701164</c:v>
                </c:pt>
                <c:pt idx="11">
                  <c:v>251.33292979387249</c:v>
                </c:pt>
                <c:pt idx="12">
                  <c:v>255.85926155356947</c:v>
                </c:pt>
                <c:pt idx="13">
                  <c:v>260.46674691909919</c:v>
                </c:pt>
                <c:pt idx="14">
                  <c:v>265.15199830491048</c:v>
                </c:pt>
                <c:pt idx="15">
                  <c:v>268.57523478138279</c:v>
                </c:pt>
                <c:pt idx="16">
                  <c:v>271.2305597818189</c:v>
                </c:pt>
                <c:pt idx="17">
                  <c:v>273.92619965697492</c:v>
                </c:pt>
                <c:pt idx="18">
                  <c:v>276.17068523281807</c:v>
                </c:pt>
                <c:pt idx="19">
                  <c:v>277.96677465156273</c:v>
                </c:pt>
                <c:pt idx="20">
                  <c:v>280.81520724348525</c:v>
                </c:pt>
                <c:pt idx="21">
                  <c:v>283.71149636534074</c:v>
                </c:pt>
                <c:pt idx="22">
                  <c:v>285.14602744901862</c:v>
                </c:pt>
                <c:pt idx="23">
                  <c:v>288.1052879112288</c:v>
                </c:pt>
                <c:pt idx="24">
                  <c:v>291.07776664133462</c:v>
                </c:pt>
                <c:pt idx="25">
                  <c:v>292.54390617905631</c:v>
                </c:pt>
                <c:pt idx="26">
                  <c:v>295.48509322874537</c:v>
                </c:pt>
                <c:pt idx="27">
                  <c:v>298.38084629891438</c:v>
                </c:pt>
                <c:pt idx="28">
                  <c:v>301.21591340479324</c:v>
                </c:pt>
                <c:pt idx="29">
                  <c:v>303.9718412301151</c:v>
                </c:pt>
                <c:pt idx="30">
                  <c:v>306.63171517406778</c:v>
                </c:pt>
                <c:pt idx="31">
                  <c:v>307.68351233173325</c:v>
                </c:pt>
                <c:pt idx="32">
                  <c:v>310.11636524772069</c:v>
                </c:pt>
                <c:pt idx="33">
                  <c:v>312.42113143186435</c:v>
                </c:pt>
                <c:pt idx="34">
                  <c:v>314.58785460788619</c:v>
                </c:pt>
                <c:pt idx="35">
                  <c:v>315.11333705200167</c:v>
                </c:pt>
                <c:pt idx="36">
                  <c:v>316.9875747862456</c:v>
                </c:pt>
                <c:pt idx="37">
                  <c:v>318.69393524187598</c:v>
                </c:pt>
                <c:pt idx="38">
                  <c:v>320.23843978702848</c:v>
                </c:pt>
                <c:pt idx="39">
                  <c:v>321.62138160636971</c:v>
                </c:pt>
                <c:pt idx="40">
                  <c:v>322.8463499999994</c:v>
                </c:pt>
                <c:pt idx="41">
                  <c:v>324.05355106666707</c:v>
                </c:pt>
                <c:pt idx="42">
                  <c:v>325.15377333333373</c:v>
                </c:pt>
                <c:pt idx="43">
                  <c:v>326.1621748000004</c:v>
                </c:pt>
                <c:pt idx="44">
                  <c:v>327.07875546666696</c:v>
                </c:pt>
                <c:pt idx="45">
                  <c:v>327.90351533333364</c:v>
                </c:pt>
                <c:pt idx="46">
                  <c:v>328.63645440000028</c:v>
                </c:pt>
                <c:pt idx="47">
                  <c:v>329.27757266666691</c:v>
                </c:pt>
                <c:pt idx="48">
                  <c:v>329.82687013333356</c:v>
                </c:pt>
                <c:pt idx="49">
                  <c:v>330.28434680000032</c:v>
                </c:pt>
                <c:pt idx="50">
                  <c:v>330.65000266666698</c:v>
                </c:pt>
                <c:pt idx="51">
                  <c:v>330.92383773333358</c:v>
                </c:pt>
                <c:pt idx="52">
                  <c:v>331.1058520000002</c:v>
                </c:pt>
                <c:pt idx="53">
                  <c:v>331.19604546666687</c:v>
                </c:pt>
                <c:pt idx="54">
                  <c:v>331.1944181333335</c:v>
                </c:pt>
                <c:pt idx="55">
                  <c:v>331.10097000000013</c:v>
                </c:pt>
                <c:pt idx="56">
                  <c:v>330.91570106666683</c:v>
                </c:pt>
                <c:pt idx="57">
                  <c:v>330.63861133333342</c:v>
                </c:pt>
                <c:pt idx="58">
                  <c:v>330.26970080000007</c:v>
                </c:pt>
                <c:pt idx="59">
                  <c:v>329.80896946666672</c:v>
                </c:pt>
                <c:pt idx="60">
                  <c:v>329.2564173333335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BF-4AAA-81CB-8869CF5B72A8}"/>
            </c:ext>
          </c:extLst>
        </c:ser>
        <c:ser>
          <c:idx val="5"/>
          <c:order val="5"/>
          <c:tx>
            <c:strRef>
              <c:f>'11_MEX'!$A$59:$C$59</c:f>
              <c:strCache>
                <c:ptCount val="3"/>
                <c:pt idx="0">
                  <c:v>11_MEX</c:v>
                </c:pt>
                <c:pt idx="1">
                  <c:v>Net-zero</c:v>
                </c:pt>
                <c:pt idx="2">
                  <c:v>road_passenger_lt(gpkm)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'11_MEX'!$D$59:$BL$59</c:f>
              <c:numCache>
                <c:formatCode>General</c:formatCode>
                <c:ptCount val="61"/>
                <c:pt idx="0">
                  <c:v>169.51125000000002</c:v>
                </c:pt>
                <c:pt idx="1">
                  <c:v>174.60000000000011</c:v>
                </c:pt>
                <c:pt idx="2">
                  <c:v>180.25874999999999</c:v>
                </c:pt>
                <c:pt idx="3">
                  <c:v>181.79100000000003</c:v>
                </c:pt>
                <c:pt idx="4">
                  <c:v>185.29800000000003</c:v>
                </c:pt>
                <c:pt idx="5">
                  <c:v>190.6867499999999</c:v>
                </c:pt>
                <c:pt idx="6">
                  <c:v>194.38799999999992</c:v>
                </c:pt>
                <c:pt idx="7">
                  <c:v>198.59784101635162</c:v>
                </c:pt>
                <c:pt idx="8">
                  <c:v>202.09207005419745</c:v>
                </c:pt>
                <c:pt idx="9">
                  <c:v>204.3318925818063</c:v>
                </c:pt>
                <c:pt idx="10">
                  <c:v>207.96214902153062</c:v>
                </c:pt>
                <c:pt idx="11">
                  <c:v>211.65155938923729</c:v>
                </c:pt>
                <c:pt idx="12">
                  <c:v>215.40222048903297</c:v>
                </c:pt>
                <c:pt idx="13">
                  <c:v>219.21012110990881</c:v>
                </c:pt>
                <c:pt idx="14">
                  <c:v>223.07264368835806</c:v>
                </c:pt>
                <c:pt idx="15">
                  <c:v>225.86335680118876</c:v>
                </c:pt>
                <c:pt idx="16">
                  <c:v>228.69238652044925</c:v>
                </c:pt>
                <c:pt idx="17">
                  <c:v>231.5718370128379</c:v>
                </c:pt>
                <c:pt idx="18">
                  <c:v>234.01039999531588</c:v>
                </c:pt>
                <c:pt idx="19">
                  <c:v>236.0120097822244</c:v>
                </c:pt>
                <c:pt idx="20">
                  <c:v>239.07898195957375</c:v>
                </c:pt>
                <c:pt idx="21">
                  <c:v>242.2092541924865</c:v>
                </c:pt>
                <c:pt idx="22">
                  <c:v>243.89641291746818</c:v>
                </c:pt>
                <c:pt idx="23">
                  <c:v>247.13069093613822</c:v>
                </c:pt>
                <c:pt idx="24">
                  <c:v>250.40400300455451</c:v>
                </c:pt>
                <c:pt idx="25">
                  <c:v>252.20128464853929</c:v>
                </c:pt>
                <c:pt idx="26">
                  <c:v>255.50817895634168</c:v>
                </c:pt>
                <c:pt idx="27">
                  <c:v>258.80859521330598</c:v>
                </c:pt>
                <c:pt idx="28">
                  <c:v>262.09086331159222</c:v>
                </c:pt>
                <c:pt idx="29">
                  <c:v>265.34041746085171</c:v>
                </c:pt>
                <c:pt idx="30">
                  <c:v>268.54389969488494</c:v>
                </c:pt>
                <c:pt idx="31">
                  <c:v>270.19211910763255</c:v>
                </c:pt>
                <c:pt idx="32">
                  <c:v>273.27680799918528</c:v>
                </c:pt>
                <c:pt idx="33">
                  <c:v>276.29113108915021</c:v>
                </c:pt>
                <c:pt idx="34">
                  <c:v>279.22744036909086</c:v>
                </c:pt>
                <c:pt idx="35">
                  <c:v>280.58401035088582</c:v>
                </c:pt>
                <c:pt idx="36">
                  <c:v>283.35297800816579</c:v>
                </c:pt>
                <c:pt idx="37">
                  <c:v>286.02037486136379</c:v>
                </c:pt>
                <c:pt idx="38">
                  <c:v>288.59244475321941</c:v>
                </c:pt>
                <c:pt idx="39">
                  <c:v>291.07029169662542</c:v>
                </c:pt>
                <c:pt idx="40">
                  <c:v>293.45799075000042</c:v>
                </c:pt>
                <c:pt idx="41">
                  <c:v>295.87465888500139</c:v>
                </c:pt>
                <c:pt idx="42">
                  <c:v>298.22974200000141</c:v>
                </c:pt>
                <c:pt idx="43">
                  <c:v>300.53704960500136</c:v>
                </c:pt>
                <c:pt idx="44">
                  <c:v>302.79658170000141</c:v>
                </c:pt>
                <c:pt idx="45">
                  <c:v>305.00833828500134</c:v>
                </c:pt>
                <c:pt idx="46">
                  <c:v>307.17231936000138</c:v>
                </c:pt>
                <c:pt idx="47">
                  <c:v>309.28852492500135</c:v>
                </c:pt>
                <c:pt idx="48">
                  <c:v>311.35695498000132</c:v>
                </c:pt>
                <c:pt idx="49">
                  <c:v>313.37760952500139</c:v>
                </c:pt>
                <c:pt idx="50">
                  <c:v>315.35048856000134</c:v>
                </c:pt>
                <c:pt idx="51">
                  <c:v>317.27559208500139</c:v>
                </c:pt>
                <c:pt idx="52">
                  <c:v>319.15292010000132</c:v>
                </c:pt>
                <c:pt idx="53">
                  <c:v>320.98247260500136</c:v>
                </c:pt>
                <c:pt idx="54">
                  <c:v>322.76424960000134</c:v>
                </c:pt>
                <c:pt idx="55">
                  <c:v>324.4982510850013</c:v>
                </c:pt>
                <c:pt idx="56">
                  <c:v>326.18447706000131</c:v>
                </c:pt>
                <c:pt idx="57">
                  <c:v>327.82292752500126</c:v>
                </c:pt>
                <c:pt idx="58">
                  <c:v>329.41360248000132</c:v>
                </c:pt>
                <c:pt idx="59">
                  <c:v>330.95650192500125</c:v>
                </c:pt>
                <c:pt idx="60">
                  <c:v>332.45162586000129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F-4AAA-81CB-8869CF5B72A8}"/>
            </c:ext>
          </c:extLst>
        </c:ser>
        <c:ser>
          <c:idx val="6"/>
          <c:order val="6"/>
          <c:tx>
            <c:strRef>
              <c:f>'11_MEX'!$A$46:$C$46</c:f>
              <c:strCache>
                <c:ptCount val="3"/>
                <c:pt idx="0">
                  <c:v>11_MEX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'11_MEX'!$D$31:$BL$31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'11_MEX'!$D$46:$BL$46</c:f>
              <c:numCache>
                <c:formatCode>General</c:formatCode>
                <c:ptCount val="61"/>
              </c:numCache>
            </c:numRef>
          </c:val>
          <c:extLst>
            <c:ext xmlns:c16="http://schemas.microsoft.com/office/drawing/2014/chart" uri="{C3380CC4-5D6E-409C-BE32-E72D297353CC}">
              <c16:uniqueId val="{00000006-9ABF-4AAA-81CB-8869CF5B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10912"/>
        <c:axId val="574938704"/>
      </c:areaChart>
      <c:catAx>
        <c:axId val="62541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38704"/>
        <c:crosses val="autoZero"/>
        <c:auto val="1"/>
        <c:lblAlgn val="ctr"/>
        <c:lblOffset val="100"/>
        <c:noMultiLvlLbl val="1"/>
      </c:catAx>
      <c:valAx>
        <c:axId val="5749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1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6097987751531"/>
          <c:y val="0.70062936966504408"/>
          <c:w val="0.8783902012248469"/>
          <c:h val="0.27074120551043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'14_PE'!$A$27:$C$27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'14_PE'!$D$26:$BL$26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'14_PE'!$D$27:$BL$27</c:f>
              <c:numCache>
                <c:formatCode>General</c:formatCode>
                <c:ptCount val="61"/>
                <c:pt idx="0">
                  <c:v>59.7079932897418</c:v>
                </c:pt>
                <c:pt idx="1">
                  <c:v>63.138833919230002</c:v>
                </c:pt>
                <c:pt idx="2">
                  <c:v>67.409415534964097</c:v>
                </c:pt>
                <c:pt idx="3">
                  <c:v>69.901993056752801</c:v>
                </c:pt>
                <c:pt idx="4">
                  <c:v>77.193156925535405</c:v>
                </c:pt>
                <c:pt idx="5">
                  <c:v>79.263034978893998</c:v>
                </c:pt>
                <c:pt idx="6">
                  <c:v>82.880972916356299</c:v>
                </c:pt>
                <c:pt idx="7">
                  <c:v>80.936982664091502</c:v>
                </c:pt>
                <c:pt idx="8">
                  <c:v>83.828130288289103</c:v>
                </c:pt>
                <c:pt idx="9">
                  <c:v>85.587563805403803</c:v>
                </c:pt>
                <c:pt idx="10">
                  <c:v>86.003797333167697</c:v>
                </c:pt>
                <c:pt idx="11">
                  <c:v>90.614262373604205</c:v>
                </c:pt>
                <c:pt idx="12">
                  <c:v>94.021198238882803</c:v>
                </c:pt>
                <c:pt idx="13">
                  <c:v>97.502603438325195</c:v>
                </c:pt>
                <c:pt idx="14">
                  <c:v>100.4254751430793</c:v>
                </c:pt>
                <c:pt idx="15">
                  <c:v>103.3881013890673</c:v>
                </c:pt>
                <c:pt idx="16">
                  <c:v>106.28888722383</c:v>
                </c:pt>
                <c:pt idx="17">
                  <c:v>109.1934496178938</c:v>
                </c:pt>
                <c:pt idx="18">
                  <c:v>112.284041245678</c:v>
                </c:pt>
                <c:pt idx="19">
                  <c:v>115.372863946462</c:v>
                </c:pt>
                <c:pt idx="20">
                  <c:v>118.641449170291</c:v>
                </c:pt>
                <c:pt idx="21">
                  <c:v>121.721379402124</c:v>
                </c:pt>
                <c:pt idx="22">
                  <c:v>124.98218209019799</c:v>
                </c:pt>
                <c:pt idx="23">
                  <c:v>128.23950497516699</c:v>
                </c:pt>
                <c:pt idx="24">
                  <c:v>131.67744721445399</c:v>
                </c:pt>
                <c:pt idx="25">
                  <c:v>135.11177636577298</c:v>
                </c:pt>
                <c:pt idx="26">
                  <c:v>138.54231316794599</c:v>
                </c:pt>
                <c:pt idx="27">
                  <c:v>141.96900421414699</c:v>
                </c:pt>
                <c:pt idx="28">
                  <c:v>145.57630764855799</c:v>
                </c:pt>
                <c:pt idx="29">
                  <c:v>148.99625132263699</c:v>
                </c:pt>
                <c:pt idx="30">
                  <c:v>152.59748959909501</c:v>
                </c:pt>
                <c:pt idx="31">
                  <c:v>156.38007588475901</c:v>
                </c:pt>
                <c:pt idx="32">
                  <c:v>160.15971922203499</c:v>
                </c:pt>
                <c:pt idx="33">
                  <c:v>164.12052991412</c:v>
                </c:pt>
                <c:pt idx="34">
                  <c:v>167.89401242556099</c:v>
                </c:pt>
                <c:pt idx="35">
                  <c:v>171.84842172888301</c:v>
                </c:pt>
                <c:pt idx="36">
                  <c:v>175.799543029273</c:v>
                </c:pt>
                <c:pt idx="37">
                  <c:v>179.93153585708799</c:v>
                </c:pt>
                <c:pt idx="38">
                  <c:v>184.060125044578</c:v>
                </c:pt>
                <c:pt idx="39">
                  <c:v>188.18521817471199</c:v>
                </c:pt>
                <c:pt idx="40">
                  <c:v>192.49091254728401</c:v>
                </c:pt>
                <c:pt idx="41">
                  <c:v>196.90547049501001</c:v>
                </c:pt>
                <c:pt idx="42">
                  <c:v>201.431836519493</c:v>
                </c:pt>
                <c:pt idx="43">
                  <c:v>206.07295925047799</c:v>
                </c:pt>
                <c:pt idx="44">
                  <c:v>210.831866465552</c:v>
                </c:pt>
                <c:pt idx="45">
                  <c:v>215.71169883358101</c:v>
                </c:pt>
                <c:pt idx="46">
                  <c:v>220.715721888481</c:v>
                </c:pt>
                <c:pt idx="47">
                  <c:v>225.84733341789999</c:v>
                </c:pt>
                <c:pt idx="48">
                  <c:v>231.11002725819901</c:v>
                </c:pt>
                <c:pt idx="49">
                  <c:v>236.507431921143</c:v>
                </c:pt>
                <c:pt idx="50">
                  <c:v>242.043257331799</c:v>
                </c:pt>
                <c:pt idx="51">
                  <c:v>247.72132243879301</c:v>
                </c:pt>
                <c:pt idx="52">
                  <c:v>253.54552994940801</c:v>
                </c:pt>
                <c:pt idx="53">
                  <c:v>259.519834632011</c:v>
                </c:pt>
                <c:pt idx="54">
                  <c:v>265.64829342503504</c:v>
                </c:pt>
                <c:pt idx="55">
                  <c:v>271.935123978033</c:v>
                </c:pt>
                <c:pt idx="56">
                  <c:v>278.38467549446801</c:v>
                </c:pt>
                <c:pt idx="57">
                  <c:v>285.00150135635403</c:v>
                </c:pt>
                <c:pt idx="58">
                  <c:v>291.79034126819403</c:v>
                </c:pt>
                <c:pt idx="59">
                  <c:v>298.75610533935298</c:v>
                </c:pt>
                <c:pt idx="60">
                  <c:v>305.90379555440802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C-400B-B283-D6589CD93FE0}"/>
            </c:ext>
          </c:extLst>
        </c:ser>
        <c:ser>
          <c:idx val="1"/>
          <c:order val="1"/>
          <c:tx>
            <c:strRef>
              <c:f>'14_PE'!$A$28:$C$28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'14_PE'!$D$26:$BL$26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'14_PE'!$D$28:$BL$28</c:f>
              <c:numCache>
                <c:formatCode>General</c:formatCode>
                <c:ptCount val="61"/>
                <c:pt idx="0">
                  <c:v>43.238252936666498</c:v>
                </c:pt>
                <c:pt idx="1">
                  <c:v>47.377910756125303</c:v>
                </c:pt>
                <c:pt idx="2">
                  <c:v>49.922606575516802</c:v>
                </c:pt>
                <c:pt idx="3">
                  <c:v>52.050525517470803</c:v>
                </c:pt>
                <c:pt idx="4">
                  <c:v>62.608003655076402</c:v>
                </c:pt>
                <c:pt idx="5">
                  <c:v>68.463888531702906</c:v>
                </c:pt>
                <c:pt idx="6">
                  <c:v>71.908699433175897</c:v>
                </c:pt>
                <c:pt idx="7">
                  <c:v>81.120158747763895</c:v>
                </c:pt>
                <c:pt idx="8">
                  <c:v>83.818241667218004</c:v>
                </c:pt>
                <c:pt idx="9">
                  <c:v>85.370151256013003</c:v>
                </c:pt>
                <c:pt idx="10">
                  <c:v>90.349188875783909</c:v>
                </c:pt>
                <c:pt idx="11">
                  <c:v>94.880466203010798</c:v>
                </c:pt>
                <c:pt idx="12">
                  <c:v>98.210644677061794</c:v>
                </c:pt>
                <c:pt idx="13">
                  <c:v>101.63739832686019</c:v>
                </c:pt>
                <c:pt idx="14">
                  <c:v>104.49845788945019</c:v>
                </c:pt>
                <c:pt idx="15">
                  <c:v>107.3948772138136</c:v>
                </c:pt>
                <c:pt idx="16">
                  <c:v>110.22051937423591</c:v>
                </c:pt>
                <c:pt idx="17">
                  <c:v>113.0461615346581</c:v>
                </c:pt>
                <c:pt idx="18">
                  <c:v>116.0601798391086</c:v>
                </c:pt>
                <c:pt idx="19">
                  <c:v>119.0741981435589</c:v>
                </c:pt>
                <c:pt idx="20">
                  <c:v>122.2765925920374</c:v>
                </c:pt>
                <c:pt idx="21">
                  <c:v>125.29061089648791</c:v>
                </c:pt>
                <c:pt idx="22">
                  <c:v>128.49300534496641</c:v>
                </c:pt>
                <c:pt idx="23">
                  <c:v>131.69539979344398</c:v>
                </c:pt>
                <c:pt idx="24">
                  <c:v>135.08617038595099</c:v>
                </c:pt>
                <c:pt idx="25">
                  <c:v>138.476940978458</c:v>
                </c:pt>
                <c:pt idx="26">
                  <c:v>141.86771157096501</c:v>
                </c:pt>
                <c:pt idx="27">
                  <c:v>145.258482163471</c:v>
                </c:pt>
                <c:pt idx="28">
                  <c:v>148.837628900006</c:v>
                </c:pt>
                <c:pt idx="29">
                  <c:v>152.22839949251301</c:v>
                </c:pt>
                <c:pt idx="30">
                  <c:v>155.807546229048</c:v>
                </c:pt>
                <c:pt idx="31">
                  <c:v>159.57506910961101</c:v>
                </c:pt>
                <c:pt idx="32">
                  <c:v>163.34259199017399</c:v>
                </c:pt>
                <c:pt idx="33">
                  <c:v>167.29849101476501</c:v>
                </c:pt>
                <c:pt idx="34">
                  <c:v>171.06601389532801</c:v>
                </c:pt>
                <c:pt idx="35">
                  <c:v>175.021912919919</c:v>
                </c:pt>
                <c:pt idx="36">
                  <c:v>178.97781194450999</c:v>
                </c:pt>
                <c:pt idx="37">
                  <c:v>183.122087113129</c:v>
                </c:pt>
                <c:pt idx="38">
                  <c:v>187.266362281749</c:v>
                </c:pt>
                <c:pt idx="39">
                  <c:v>191.410637450368</c:v>
                </c:pt>
                <c:pt idx="40">
                  <c:v>195.74328876301499</c:v>
                </c:pt>
                <c:pt idx="41">
                  <c:v>200.19101049158701</c:v>
                </c:pt>
                <c:pt idx="42">
                  <c:v>204.75685877876899</c:v>
                </c:pt>
                <c:pt idx="43">
                  <c:v>209.44397093501101</c:v>
                </c:pt>
                <c:pt idx="44">
                  <c:v>214.25556759424799</c:v>
                </c:pt>
                <c:pt idx="45">
                  <c:v>219.19495492688301</c:v>
                </c:pt>
                <c:pt idx="46">
                  <c:v>224.26552691153901</c:v>
                </c:pt>
                <c:pt idx="47">
                  <c:v>229.47076766715</c:v>
                </c:pt>
                <c:pt idx="48">
                  <c:v>234.81425384698599</c:v>
                </c:pt>
                <c:pt idx="49">
                  <c:v>240.29965709626299</c:v>
                </c:pt>
                <c:pt idx="50">
                  <c:v>245.93074657502501</c:v>
                </c:pt>
                <c:pt idx="51">
                  <c:v>251.711391548027</c:v>
                </c:pt>
                <c:pt idx="52">
                  <c:v>257.64556404340601</c:v>
                </c:pt>
                <c:pt idx="53">
                  <c:v>263.73734158196498</c:v>
                </c:pt>
                <c:pt idx="54">
                  <c:v>269.99090997893802</c:v>
                </c:pt>
                <c:pt idx="55">
                  <c:v>276.410566220173</c:v>
                </c:pt>
                <c:pt idx="56">
                  <c:v>283.00072141469599</c:v>
                </c:pt>
                <c:pt idx="57">
                  <c:v>289.76590382570299</c:v>
                </c:pt>
                <c:pt idx="58">
                  <c:v>296.71076198203599</c:v>
                </c:pt>
                <c:pt idx="59">
                  <c:v>303.84006787231402</c:v>
                </c:pt>
                <c:pt idx="60">
                  <c:v>311.15872022388101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7C-400B-B283-D6589CD9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64464"/>
        <c:axId val="575046032"/>
      </c:scatterChart>
      <c:valAx>
        <c:axId val="8596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46032"/>
        <c:crosses val="autoZero"/>
        <c:crossBetween val="midCat"/>
      </c:valAx>
      <c:valAx>
        <c:axId val="5750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'14_PE'!$A$32:$C$32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'14_PE'!$D$32:$BL$32</c:f>
              <c:numCache>
                <c:formatCode>General</c:formatCode>
                <c:ptCount val="61"/>
                <c:pt idx="0">
                  <c:v>8.3580402606641624E-2</c:v>
                </c:pt>
                <c:pt idx="1">
                  <c:v>0.10717909399999986</c:v>
                </c:pt>
                <c:pt idx="2">
                  <c:v>0.12215124400000002</c:v>
                </c:pt>
                <c:pt idx="3">
                  <c:v>0.33488048568155687</c:v>
                </c:pt>
                <c:pt idx="4">
                  <c:v>0.29531226543067968</c:v>
                </c:pt>
                <c:pt idx="5">
                  <c:v>0.32956881731915161</c:v>
                </c:pt>
                <c:pt idx="6">
                  <c:v>0.27617509999999995</c:v>
                </c:pt>
                <c:pt idx="7">
                  <c:v>0.33111934530358528</c:v>
                </c:pt>
                <c:pt idx="8">
                  <c:v>0.35993621865652786</c:v>
                </c:pt>
                <c:pt idx="9">
                  <c:v>0.38238920681016153</c:v>
                </c:pt>
                <c:pt idx="10">
                  <c:v>0.41903946642932566</c:v>
                </c:pt>
                <c:pt idx="11">
                  <c:v>0.45276964331462155</c:v>
                </c:pt>
                <c:pt idx="12">
                  <c:v>0.4795158389601335</c:v>
                </c:pt>
                <c:pt idx="13">
                  <c:v>0.50522919879934569</c:v>
                </c:pt>
                <c:pt idx="14">
                  <c:v>0.52651056943968744</c:v>
                </c:pt>
                <c:pt idx="15">
                  <c:v>0.54626579597011071</c:v>
                </c:pt>
                <c:pt idx="16">
                  <c:v>0.5639341902360504</c:v>
                </c:pt>
                <c:pt idx="17">
                  <c:v>0.57986863175446002</c:v>
                </c:pt>
                <c:pt idx="18">
                  <c:v>0.59504622677611407</c:v>
                </c:pt>
                <c:pt idx="19">
                  <c:v>0.60852121603534037</c:v>
                </c:pt>
                <c:pt idx="20">
                  <c:v>0.621284808298742</c:v>
                </c:pt>
                <c:pt idx="21">
                  <c:v>0.63146510955542468</c:v>
                </c:pt>
                <c:pt idx="22">
                  <c:v>0.64103095001702215</c:v>
                </c:pt>
                <c:pt idx="23">
                  <c:v>0.64910232652717414</c:v>
                </c:pt>
                <c:pt idx="24">
                  <c:v>0.65668913994448186</c:v>
                </c:pt>
                <c:pt idx="25">
                  <c:v>0.66295903525778765</c:v>
                </c:pt>
                <c:pt idx="26">
                  <c:v>0.66803746027665389</c:v>
                </c:pt>
                <c:pt idx="27">
                  <c:v>0.67206788732790934</c:v>
                </c:pt>
                <c:pt idx="28">
                  <c:v>0.67606747714516846</c:v>
                </c:pt>
                <c:pt idx="29">
                  <c:v>0.67848835979427247</c:v>
                </c:pt>
                <c:pt idx="30">
                  <c:v>0.68122351230999212</c:v>
                </c:pt>
                <c:pt idx="31">
                  <c:v>0.68444181658170888</c:v>
                </c:pt>
                <c:pt idx="32">
                  <c:v>0.68754077191693808</c:v>
                </c:pt>
                <c:pt idx="33">
                  <c:v>0.69155618941784969</c:v>
                </c:pt>
                <c:pt idx="34">
                  <c:v>0.69519471200995286</c:v>
                </c:pt>
                <c:pt idx="35">
                  <c:v>0.70030041688022926</c:v>
                </c:pt>
                <c:pt idx="36">
                  <c:v>0.70641658496432636</c:v>
                </c:pt>
                <c:pt idx="37">
                  <c:v>0.71462133491191149</c:v>
                </c:pt>
                <c:pt idx="38">
                  <c:v>0.72453096364297154</c:v>
                </c:pt>
                <c:pt idx="39">
                  <c:v>0.73653753161840774</c:v>
                </c:pt>
                <c:pt idx="40">
                  <c:v>0.75320933390529854</c:v>
                </c:pt>
                <c:pt idx="41">
                  <c:v>0.7703239207794863</c:v>
                </c:pt>
                <c:pt idx="42">
                  <c:v>0.78789305210875815</c:v>
                </c:pt>
                <c:pt idx="43">
                  <c:v>0.8059288000899657</c:v>
                </c:pt>
                <c:pt idx="44">
                  <c:v>0.82444355754411558</c:v>
                </c:pt>
                <c:pt idx="45">
                  <c:v>0.84345004643180643</c:v>
                </c:pt>
                <c:pt idx="46">
                  <c:v>0.8629613265948034</c:v>
                </c:pt>
                <c:pt idx="47">
                  <c:v>0.88299080472979663</c:v>
                </c:pt>
                <c:pt idx="48">
                  <c:v>0.90355224360047581</c:v>
                </c:pt>
                <c:pt idx="49">
                  <c:v>0.9246597714942778</c:v>
                </c:pt>
                <c:pt idx="50">
                  <c:v>0.94632789193029698</c:v>
                </c:pt>
                <c:pt idx="51">
                  <c:v>0.96857149362501072</c:v>
                </c:pt>
                <c:pt idx="52">
                  <c:v>0.99140586072269943</c:v>
                </c:pt>
                <c:pt idx="53">
                  <c:v>1.0148466832975791</c:v>
                </c:pt>
                <c:pt idx="54">
                  <c:v>1.0389100681348387</c:v>
                </c:pt>
                <c:pt idx="55">
                  <c:v>1.0636125497980324</c:v>
                </c:pt>
                <c:pt idx="56">
                  <c:v>1.0889711019903825</c:v>
                </c:pt>
                <c:pt idx="57">
                  <c:v>1.1150031492178696</c:v>
                </c:pt>
                <c:pt idx="58">
                  <c:v>1.1417265787620181</c:v>
                </c:pt>
                <c:pt idx="59">
                  <c:v>1.1691597529707374</c:v>
                </c:pt>
                <c:pt idx="60">
                  <c:v>1.1973215218755306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D-45D6-9573-1317367970F7}"/>
            </c:ext>
          </c:extLst>
        </c:ser>
        <c:ser>
          <c:idx val="1"/>
          <c:order val="1"/>
          <c:tx>
            <c:strRef>
              <c:f>'14_PE'!$A$33:$C$33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'14_PE'!$D$33:$BL$33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D-45D6-9573-1317367970F7}"/>
            </c:ext>
          </c:extLst>
        </c:ser>
        <c:ser>
          <c:idx val="2"/>
          <c:order val="2"/>
          <c:tx>
            <c:strRef>
              <c:f>'14_PE'!$A$34:$C$34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'14_PE'!$D$34:$BL$34</c:f>
              <c:numCache>
                <c:formatCode>General</c:formatCode>
                <c:ptCount val="61"/>
                <c:pt idx="0">
                  <c:v>0.89999999999999813</c:v>
                </c:pt>
                <c:pt idx="1">
                  <c:v>0.89999999999999925</c:v>
                </c:pt>
                <c:pt idx="2">
                  <c:v>0.9</c:v>
                </c:pt>
                <c:pt idx="3">
                  <c:v>0.89999999999999969</c:v>
                </c:pt>
                <c:pt idx="4">
                  <c:v>0.89999999999999925</c:v>
                </c:pt>
                <c:pt idx="5">
                  <c:v>0.8999999999999988</c:v>
                </c:pt>
                <c:pt idx="6">
                  <c:v>0.89999999999999969</c:v>
                </c:pt>
                <c:pt idx="7">
                  <c:v>0.9075592561044924</c:v>
                </c:pt>
                <c:pt idx="8">
                  <c:v>0.83971974375456526</c:v>
                </c:pt>
                <c:pt idx="9">
                  <c:v>0.76833659110710162</c:v>
                </c:pt>
                <c:pt idx="10">
                  <c:v>0.7341487740904159</c:v>
                </c:pt>
                <c:pt idx="11">
                  <c:v>0.70096609781129593</c:v>
                </c:pt>
                <c:pt idx="12">
                  <c:v>0.6658050553796675</c:v>
                </c:pt>
                <c:pt idx="13">
                  <c:v>0.6395815911861773</c:v>
                </c:pt>
                <c:pt idx="14">
                  <c:v>0.61871776164132641</c:v>
                </c:pt>
                <c:pt idx="15">
                  <c:v>0.60744697645309897</c:v>
                </c:pt>
                <c:pt idx="16">
                  <c:v>0.60528354151437325</c:v>
                </c:pt>
                <c:pt idx="17">
                  <c:v>0.6126670418428416</c:v>
                </c:pt>
                <c:pt idx="18">
                  <c:v>0.63055875586366461</c:v>
                </c:pt>
                <c:pt idx="19">
                  <c:v>0.65782481242213386</c:v>
                </c:pt>
                <c:pt idx="20">
                  <c:v>0.69534884318751689</c:v>
                </c:pt>
                <c:pt idx="21">
                  <c:v>0.74075505560128052</c:v>
                </c:pt>
                <c:pt idx="22">
                  <c:v>0.79588552316022232</c:v>
                </c:pt>
                <c:pt idx="23">
                  <c:v>0.85924432948091234</c:v>
                </c:pt>
                <c:pt idx="24">
                  <c:v>0.93161218982244742</c:v>
                </c:pt>
                <c:pt idx="25">
                  <c:v>1.0112308428450458</c:v>
                </c:pt>
                <c:pt idx="26">
                  <c:v>1.0974095879981907</c:v>
                </c:pt>
                <c:pt idx="27">
                  <c:v>1.1893584839072433</c:v>
                </c:pt>
                <c:pt idx="28">
                  <c:v>1.2878182738326833</c:v>
                </c:pt>
                <c:pt idx="29">
                  <c:v>1.3886291276232108</c:v>
                </c:pt>
                <c:pt idx="30">
                  <c:v>1.4940507572437767</c:v>
                </c:pt>
                <c:pt idx="31">
                  <c:v>1.6031533193246339</c:v>
                </c:pt>
                <c:pt idx="32">
                  <c:v>1.7129130022944457</c:v>
                </c:pt>
                <c:pt idx="33">
                  <c:v>1.8239678627276084</c:v>
                </c:pt>
                <c:pt idx="34">
                  <c:v>1.9307567532804797</c:v>
                </c:pt>
                <c:pt idx="35">
                  <c:v>2.0358086225982452</c:v>
                </c:pt>
                <c:pt idx="36">
                  <c:v>2.1352970029997094</c:v>
                </c:pt>
                <c:pt idx="37">
                  <c:v>2.2296270107915603</c:v>
                </c:pt>
                <c:pt idx="38">
                  <c:v>2.3145701610653138</c:v>
                </c:pt>
                <c:pt idx="39">
                  <c:v>2.3879678160803883</c:v>
                </c:pt>
                <c:pt idx="40">
                  <c:v>2.4420203600283816</c:v>
                </c:pt>
                <c:pt idx="41">
                  <c:v>2.4975084796239577</c:v>
                </c:pt>
                <c:pt idx="42">
                  <c:v>2.5544703021648991</c:v>
                </c:pt>
                <c:pt idx="43">
                  <c:v>2.612944967567794</c:v>
                </c:pt>
                <c:pt idx="44">
                  <c:v>2.672972655261991</c:v>
                </c:pt>
                <c:pt idx="45">
                  <c:v>2.734594611797954</c:v>
                </c:pt>
                <c:pt idx="46">
                  <c:v>2.7978531791887922</c:v>
                </c:pt>
                <c:pt idx="47">
                  <c:v>2.8627918240045593</c:v>
                </c:pt>
                <c:pt idx="48">
                  <c:v>2.9294551672392179</c:v>
                </c:pt>
                <c:pt idx="49">
                  <c:v>2.9978890149708661</c:v>
                </c:pt>
                <c:pt idx="50">
                  <c:v>3.0681403898362749</c:v>
                </c:pt>
                <c:pt idx="51">
                  <c:v>3.1402575633412999</c:v>
                </c:pt>
                <c:pt idx="52">
                  <c:v>3.2142900890294759</c:v>
                </c:pt>
                <c:pt idx="53">
                  <c:v>3.290288836531543</c:v>
                </c:pt>
                <c:pt idx="54">
                  <c:v>3.3683060265192268</c:v>
                </c:pt>
                <c:pt idx="55">
                  <c:v>3.4483952665874216</c:v>
                </c:pt>
                <c:pt idx="56">
                  <c:v>3.5306115880892843</c:v>
                </c:pt>
                <c:pt idx="57">
                  <c:v>3.6150114839497576</c:v>
                </c:pt>
                <c:pt idx="58">
                  <c:v>3.7016529474831872</c:v>
                </c:pt>
                <c:pt idx="59">
                  <c:v>3.7905955122421111</c:v>
                </c:pt>
                <c:pt idx="60">
                  <c:v>3.881900292924191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CD-45D6-9573-1317367970F7}"/>
            </c:ext>
          </c:extLst>
        </c:ser>
        <c:ser>
          <c:idx val="3"/>
          <c:order val="3"/>
          <c:tx>
            <c:strRef>
              <c:f>'14_PE'!$A$35:$C$35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CD-45D6-9573-1317367970F7}"/>
            </c:ext>
          </c:extLst>
        </c:ser>
        <c:ser>
          <c:idx val="4"/>
          <c:order val="4"/>
          <c:tx>
            <c:strRef>
              <c:f>'14_PE'!$A$36:$C$36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'14_PE'!$D$36:$BL$36</c:f>
              <c:numCache>
                <c:formatCode>General</c:formatCode>
                <c:ptCount val="61"/>
                <c:pt idx="0">
                  <c:v>32.455561307901839</c:v>
                </c:pt>
                <c:pt idx="1">
                  <c:v>33.836991825613048</c:v>
                </c:pt>
                <c:pt idx="2">
                  <c:v>35.259596730245228</c:v>
                </c:pt>
                <c:pt idx="3">
                  <c:v>35.79605722070842</c:v>
                </c:pt>
                <c:pt idx="4">
                  <c:v>46.409501362397776</c:v>
                </c:pt>
                <c:pt idx="5">
                  <c:v>52.177110831095192</c:v>
                </c:pt>
                <c:pt idx="6">
                  <c:v>55.028812566960617</c:v>
                </c:pt>
                <c:pt idx="7">
                  <c:v>61.985109724878548</c:v>
                </c:pt>
                <c:pt idx="8">
                  <c:v>63.96226073589461</c:v>
                </c:pt>
                <c:pt idx="9">
                  <c:v>65.071602422495616</c:v>
                </c:pt>
                <c:pt idx="10">
                  <c:v>68.798674669152518</c:v>
                </c:pt>
                <c:pt idx="11">
                  <c:v>72.188791033225456</c:v>
                </c:pt>
                <c:pt idx="12">
                  <c:v>74.671007549899102</c:v>
                </c:pt>
                <c:pt idx="13">
                  <c:v>77.233791107112708</c:v>
                </c:pt>
                <c:pt idx="14">
                  <c:v>79.374394527027121</c:v>
                </c:pt>
                <c:pt idx="15">
                  <c:v>81.549944702932734</c:v>
                </c:pt>
                <c:pt idx="16">
                  <c:v>83.679945724633058</c:v>
                </c:pt>
                <c:pt idx="17">
                  <c:v>85.818175833841906</c:v>
                </c:pt>
                <c:pt idx="18">
                  <c:v>88.107588003144727</c:v>
                </c:pt>
                <c:pt idx="19">
                  <c:v>90.405080491724632</c:v>
                </c:pt>
                <c:pt idx="20">
                  <c:v>92.853539343678392</c:v>
                </c:pt>
                <c:pt idx="21">
                  <c:v>95.166667942253426</c:v>
                </c:pt>
                <c:pt idx="22">
                  <c:v>97.630302859094385</c:v>
                </c:pt>
                <c:pt idx="23">
                  <c:v>100.10103028445454</c:v>
                </c:pt>
                <c:pt idx="24">
                  <c:v>102.72164755248249</c:v>
                </c:pt>
                <c:pt idx="25">
                  <c:v>105.34851472226529</c:v>
                </c:pt>
                <c:pt idx="26">
                  <c:v>107.98103643674706</c:v>
                </c:pt>
                <c:pt idx="27">
                  <c:v>110.61853179713424</c:v>
                </c:pt>
                <c:pt idx="28">
                  <c:v>113.40376368326459</c:v>
                </c:pt>
                <c:pt idx="29">
                  <c:v>116.04889770725119</c:v>
                </c:pt>
                <c:pt idx="30">
                  <c:v>118.84013042888198</c:v>
                </c:pt>
                <c:pt idx="31">
                  <c:v>121.77666035927658</c:v>
                </c:pt>
                <c:pt idx="32">
                  <c:v>124.71375670236253</c:v>
                </c:pt>
                <c:pt idx="33">
                  <c:v>127.79409382603986</c:v>
                </c:pt>
                <c:pt idx="34">
                  <c:v>130.72862946141339</c:v>
                </c:pt>
                <c:pt idx="35">
                  <c:v>133.80379223983545</c:v>
                </c:pt>
                <c:pt idx="36">
                  <c:v>136.87415950683274</c:v>
                </c:pt>
                <c:pt idx="37">
                  <c:v>140.0822048448392</c:v>
                </c:pt>
                <c:pt idx="38">
                  <c:v>143.28215907614199</c:v>
                </c:pt>
                <c:pt idx="39">
                  <c:v>146.47216153882349</c:v>
                </c:pt>
                <c:pt idx="40">
                  <c:v>149.78761365481142</c:v>
                </c:pt>
                <c:pt idx="41">
                  <c:v>153.19112050367221</c:v>
                </c:pt>
                <c:pt idx="42">
                  <c:v>156.6850207214973</c:v>
                </c:pt>
                <c:pt idx="43">
                  <c:v>160.2717150559628</c:v>
                </c:pt>
                <c:pt idx="44">
                  <c:v>163.95366801593957</c:v>
                </c:pt>
                <c:pt idx="45">
                  <c:v>167.73340956492288</c:v>
                </c:pt>
                <c:pt idx="46">
                  <c:v>171.61353685943305</c:v>
                </c:pt>
                <c:pt idx="47">
                  <c:v>175.59671603358953</c:v>
                </c:pt>
                <c:pt idx="48">
                  <c:v>179.68568403107793</c:v>
                </c:pt>
                <c:pt idx="49">
                  <c:v>183.88325048577417</c:v>
                </c:pt>
                <c:pt idx="50">
                  <c:v>188.19229965231625</c:v>
                </c:pt>
                <c:pt idx="51">
                  <c:v>192.6157923879469</c:v>
                </c:pt>
                <c:pt idx="52">
                  <c:v>197.15676818699453</c:v>
                </c:pt>
                <c:pt idx="53">
                  <c:v>201.81834726938877</c:v>
                </c:pt>
                <c:pt idx="54">
                  <c:v>206.60373272464085</c:v>
                </c:pt>
                <c:pt idx="55">
                  <c:v>211.51621271276952</c:v>
                </c:pt>
                <c:pt idx="56">
                  <c:v>216.55916272367671</c:v>
                </c:pt>
                <c:pt idx="57">
                  <c:v>221.73604789653743</c:v>
                </c:pt>
                <c:pt idx="58">
                  <c:v>227.05042540077818</c:v>
                </c:pt>
                <c:pt idx="59">
                  <c:v>232.50594688030546</c:v>
                </c:pt>
                <c:pt idx="60">
                  <c:v>238.10636096263758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CD-45D6-9573-1317367970F7}"/>
            </c:ext>
          </c:extLst>
        </c:ser>
        <c:ser>
          <c:idx val="5"/>
          <c:order val="5"/>
          <c:tx>
            <c:strRef>
              <c:f>'14_PE'!$A$37:$C$37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'14_PE'!$D$37:$BL$37</c:f>
              <c:numCache>
                <c:formatCode>General</c:formatCode>
                <c:ptCount val="61"/>
                <c:pt idx="0">
                  <c:v>0.64911122615803674</c:v>
                </c:pt>
                <c:pt idx="1">
                  <c:v>0.67673983651226088</c:v>
                </c:pt>
                <c:pt idx="2">
                  <c:v>0.70519193460490459</c:v>
                </c:pt>
                <c:pt idx="3">
                  <c:v>0.71592114441416888</c:v>
                </c:pt>
                <c:pt idx="4">
                  <c:v>0.92819002724795552</c:v>
                </c:pt>
                <c:pt idx="5">
                  <c:v>1.0435422166219037</c:v>
                </c:pt>
                <c:pt idx="6">
                  <c:v>1.1060450995486155</c:v>
                </c:pt>
                <c:pt idx="7">
                  <c:v>1.2462590543979108</c:v>
                </c:pt>
                <c:pt idx="8">
                  <c:v>1.2863727093577035</c:v>
                </c:pt>
                <c:pt idx="9">
                  <c:v>1.3090041595090154</c:v>
                </c:pt>
                <c:pt idx="10">
                  <c:v>1.3842713567155938</c:v>
                </c:pt>
                <c:pt idx="11">
                  <c:v>1.4527416124868475</c:v>
                </c:pt>
                <c:pt idx="12">
                  <c:v>1.5029155737833007</c:v>
                </c:pt>
                <c:pt idx="13">
                  <c:v>1.5546804235679164</c:v>
                </c:pt>
                <c:pt idx="14">
                  <c:v>1.5979139078929838</c:v>
                </c:pt>
                <c:pt idx="15">
                  <c:v>1.6418161064726255</c:v>
                </c:pt>
                <c:pt idx="16">
                  <c:v>1.684765998297443</c:v>
                </c:pt>
                <c:pt idx="17">
                  <c:v>1.7278461359588075</c:v>
                </c:pt>
                <c:pt idx="18">
                  <c:v>1.7739349276685799</c:v>
                </c:pt>
                <c:pt idx="19">
                  <c:v>1.8201516105865483</c:v>
                </c:pt>
                <c:pt idx="20">
                  <c:v>1.8693735336142936</c:v>
                </c:pt>
                <c:pt idx="21">
                  <c:v>1.9158376969758166</c:v>
                </c:pt>
                <c:pt idx="22">
                  <c:v>1.9652998190857434</c:v>
                </c:pt>
                <c:pt idx="23">
                  <c:v>2.014874197834609</c:v>
                </c:pt>
                <c:pt idx="24">
                  <c:v>2.0674367780678002</c:v>
                </c:pt>
                <c:pt idx="25">
                  <c:v>2.120098278586084</c:v>
                </c:pt>
                <c:pt idx="26">
                  <c:v>2.1728492763789875</c:v>
                </c:pt>
                <c:pt idx="27">
                  <c:v>2.2256789945246545</c:v>
                </c:pt>
                <c:pt idx="28">
                  <c:v>2.2814628325430544</c:v>
                </c:pt>
                <c:pt idx="29">
                  <c:v>2.3344134515941515</c:v>
                </c:pt>
                <c:pt idx="30">
                  <c:v>2.3902922678028942</c:v>
                </c:pt>
                <c:pt idx="31">
                  <c:v>2.4490865956085086</c:v>
                </c:pt>
                <c:pt idx="32">
                  <c:v>2.5078898883078304</c:v>
                </c:pt>
                <c:pt idx="33">
                  <c:v>2.5695761444986154</c:v>
                </c:pt>
                <c:pt idx="34">
                  <c:v>2.6283389076109289</c:v>
                </c:pt>
                <c:pt idx="35">
                  <c:v>2.6899432668811087</c:v>
                </c:pt>
                <c:pt idx="36">
                  <c:v>2.7514717252210139</c:v>
                </c:pt>
                <c:pt idx="37">
                  <c:v>2.8157951032975643</c:v>
                </c:pt>
                <c:pt idx="38">
                  <c:v>2.8799904194279851</c:v>
                </c:pt>
                <c:pt idx="39">
                  <c:v>2.9440282239961748</c:v>
                </c:pt>
                <c:pt idx="40">
                  <c:v>3.0106674030881639</c:v>
                </c:pt>
                <c:pt idx="41">
                  <c:v>3.0790764449043082</c:v>
                </c:pt>
                <c:pt idx="42">
                  <c:v>3.1493023550365691</c:v>
                </c:pt>
                <c:pt idx="43">
                  <c:v>3.2213933874933733</c:v>
                </c:pt>
                <c:pt idx="44">
                  <c:v>3.2953990778560756</c:v>
                </c:pt>
                <c:pt idx="45">
                  <c:v>3.3713702773161751</c:v>
                </c:pt>
                <c:pt idx="46">
                  <c:v>3.4493591876164311</c:v>
                </c:pt>
                <c:pt idx="47">
                  <c:v>3.5294193969200411</c:v>
                </c:pt>
                <c:pt idx="48">
                  <c:v>3.6116059166324046</c:v>
                </c:pt>
                <c:pt idx="49">
                  <c:v>3.6959752192008639</c:v>
                </c:pt>
                <c:pt idx="50">
                  <c:v>3.7825852769183821</c:v>
                </c:pt>
                <c:pt idx="51">
                  <c:v>3.8714956017577329</c:v>
                </c:pt>
                <c:pt idx="52">
                  <c:v>3.9627672862637082</c:v>
                </c:pt>
                <c:pt idx="53">
                  <c:v>4.0564630455313919</c:v>
                </c:pt>
                <c:pt idx="54">
                  <c:v>4.1526472602992515</c:v>
                </c:pt>
                <c:pt idx="55">
                  <c:v>4.2513860211868204</c:v>
                </c:pt>
                <c:pt idx="56">
                  <c:v>4.3527471741071819</c:v>
                </c:pt>
                <c:pt idx="57">
                  <c:v>4.4568003668857266</c:v>
                </c:pt>
                <c:pt idx="58">
                  <c:v>4.5636170971168033</c:v>
                </c:pt>
                <c:pt idx="59">
                  <c:v>4.6732707612916746</c:v>
                </c:pt>
                <c:pt idx="60">
                  <c:v>4.7858367052310022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CD-45D6-9573-1317367970F7}"/>
            </c:ext>
          </c:extLst>
        </c:ser>
        <c:ser>
          <c:idx val="6"/>
          <c:order val="6"/>
          <c:tx>
            <c:strRef>
              <c:f>'14_PE'!$A$38:$C$38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'14_PE'!$D$38:$BL$38</c:f>
              <c:numCache>
                <c:formatCode>General</c:formatCode>
                <c:ptCount val="61"/>
                <c:pt idx="0">
                  <c:v>9.1499999999999808</c:v>
                </c:pt>
                <c:pt idx="1">
                  <c:v>11.856999999999989</c:v>
                </c:pt>
                <c:pt idx="2">
                  <c:v>12.93566666666667</c:v>
                </c:pt>
                <c:pt idx="3">
                  <c:v>14.303666666666667</c:v>
                </c:pt>
                <c:pt idx="4">
                  <c:v>14.074999999999982</c:v>
                </c:pt>
                <c:pt idx="5">
                  <c:v>14.013666666666655</c:v>
                </c:pt>
                <c:pt idx="6">
                  <c:v>14.597666666666665</c:v>
                </c:pt>
                <c:pt idx="7">
                  <c:v>16.650111367079358</c:v>
                </c:pt>
                <c:pt idx="8">
                  <c:v>17.369952259554584</c:v>
                </c:pt>
                <c:pt idx="9">
                  <c:v>17.838818876091125</c:v>
                </c:pt>
                <c:pt idx="10">
                  <c:v>19.013054609396054</c:v>
                </c:pt>
                <c:pt idx="11">
                  <c:v>20.085197816172585</c:v>
                </c:pt>
                <c:pt idx="12">
                  <c:v>20.89140065903959</c:v>
                </c:pt>
                <c:pt idx="13">
                  <c:v>21.704116006194045</c:v>
                </c:pt>
                <c:pt idx="14">
                  <c:v>22.380921123449088</c:v>
                </c:pt>
                <c:pt idx="15">
                  <c:v>23.049403631985033</c:v>
                </c:pt>
                <c:pt idx="16">
                  <c:v>23.686589919554994</c:v>
                </c:pt>
                <c:pt idx="17">
                  <c:v>24.307603891260097</c:v>
                </c:pt>
                <c:pt idx="18">
                  <c:v>24.953051925655522</c:v>
                </c:pt>
                <c:pt idx="19">
                  <c:v>25.582620012790244</c:v>
                </c:pt>
                <c:pt idx="20">
                  <c:v>26.237046063258454</c:v>
                </c:pt>
                <c:pt idx="21">
                  <c:v>26.83588509210195</c:v>
                </c:pt>
                <c:pt idx="22">
                  <c:v>27.460486193609022</c:v>
                </c:pt>
                <c:pt idx="23">
                  <c:v>28.071148655146779</c:v>
                </c:pt>
                <c:pt idx="24">
                  <c:v>28.708784725633752</c:v>
                </c:pt>
                <c:pt idx="25">
                  <c:v>29.334138099503786</c:v>
                </c:pt>
                <c:pt idx="26">
                  <c:v>29.948378809564115</c:v>
                </c:pt>
                <c:pt idx="27">
                  <c:v>30.552845000576948</c:v>
                </c:pt>
                <c:pt idx="28">
                  <c:v>31.188516633220523</c:v>
                </c:pt>
                <c:pt idx="29">
                  <c:v>31.777970846250195</c:v>
                </c:pt>
                <c:pt idx="30">
                  <c:v>32.401849262809364</c:v>
                </c:pt>
                <c:pt idx="31">
                  <c:v>33.061727018819568</c:v>
                </c:pt>
                <c:pt idx="32">
                  <c:v>33.720491625292254</c:v>
                </c:pt>
                <c:pt idx="33">
                  <c:v>34.419296992081073</c:v>
                </c:pt>
                <c:pt idx="34">
                  <c:v>35.083094061013256</c:v>
                </c:pt>
                <c:pt idx="35">
                  <c:v>35.792068373723978</c:v>
                </c:pt>
                <c:pt idx="36">
                  <c:v>36.510467124492187</c:v>
                </c:pt>
                <c:pt idx="37">
                  <c:v>37.279838819288784</c:v>
                </c:pt>
                <c:pt idx="38">
                  <c:v>38.065111661470773</c:v>
                </c:pt>
                <c:pt idx="39">
                  <c:v>38.869942339849551</c:v>
                </c:pt>
                <c:pt idx="40">
                  <c:v>39.749778011181711</c:v>
                </c:pt>
                <c:pt idx="41">
                  <c:v>40.65298114260704</c:v>
                </c:pt>
                <c:pt idx="42">
                  <c:v>41.580172347961458</c:v>
                </c:pt>
                <c:pt idx="43">
                  <c:v>42.531988723897072</c:v>
                </c:pt>
                <c:pt idx="44">
                  <c:v>43.509084287646239</c:v>
                </c:pt>
                <c:pt idx="45">
                  <c:v>44.512130426414203</c:v>
                </c:pt>
                <c:pt idx="46">
                  <c:v>45.541816358705923</c:v>
                </c:pt>
                <c:pt idx="47">
                  <c:v>46.598849607906075</c:v>
                </c:pt>
                <c:pt idx="48">
                  <c:v>47.683956488435967</c:v>
                </c:pt>
                <c:pt idx="49">
                  <c:v>48.797882604822824</c:v>
                </c:pt>
                <c:pt idx="50">
                  <c:v>49.941393364023803</c:v>
                </c:pt>
                <c:pt idx="51">
                  <c:v>51.115274501356048</c:v>
                </c:pt>
                <c:pt idx="52">
                  <c:v>52.320332620395604</c:v>
                </c:pt>
                <c:pt idx="53">
                  <c:v>53.557395747215693</c:v>
                </c:pt>
                <c:pt idx="54">
                  <c:v>54.827313899343864</c:v>
                </c:pt>
                <c:pt idx="55">
                  <c:v>56.130959669831213</c:v>
                </c:pt>
                <c:pt idx="56">
                  <c:v>57.469228826832421</c:v>
                </c:pt>
                <c:pt idx="57">
                  <c:v>58.84304092911222</c:v>
                </c:pt>
                <c:pt idx="58">
                  <c:v>60.25333995789579</c:v>
                </c:pt>
                <c:pt idx="59">
                  <c:v>61.701094965504033</c:v>
                </c:pt>
                <c:pt idx="60">
                  <c:v>63.187300741212695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CD-45D6-9573-131736797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92304"/>
        <c:axId val="574932880"/>
      </c:scatterChart>
      <c:valAx>
        <c:axId val="68369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32880"/>
        <c:crosses val="autoZero"/>
        <c:crossBetween val="midCat"/>
      </c:valAx>
      <c:valAx>
        <c:axId val="5749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9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'14_PE'!$A$39:$C$39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air_passenger(gpkm)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'14_PE'!$D$39:$BL$39</c:f>
              <c:numCache>
                <c:formatCode>General</c:formatCode>
                <c:ptCount val="61"/>
                <c:pt idx="0">
                  <c:v>5.0316119999999955</c:v>
                </c:pt>
                <c:pt idx="1">
                  <c:v>5.750738999999994</c:v>
                </c:pt>
                <c:pt idx="2">
                  <c:v>6.7849409999999937</c:v>
                </c:pt>
                <c:pt idx="3">
                  <c:v>7.4995229999999911</c:v>
                </c:pt>
                <c:pt idx="4">
                  <c:v>7.7284819999999979</c:v>
                </c:pt>
                <c:pt idx="5">
                  <c:v>8.2110589999999899</c:v>
                </c:pt>
                <c:pt idx="6">
                  <c:v>8.5298531060845431</c:v>
                </c:pt>
                <c:pt idx="7">
                  <c:v>8.4541455648172636</c:v>
                </c:pt>
                <c:pt idx="8">
                  <c:v>8.8776312734425318</c:v>
                </c:pt>
                <c:pt idx="9">
                  <c:v>9.1795854099089009</c:v>
                </c:pt>
                <c:pt idx="10">
                  <c:v>9.3352438571645404</c:v>
                </c:pt>
                <c:pt idx="11">
                  <c:v>9.9473271872153539</c:v>
                </c:pt>
                <c:pt idx="12">
                  <c:v>10.431769345481317</c:v>
                </c:pt>
                <c:pt idx="13">
                  <c:v>10.927091654053385</c:v>
                </c:pt>
                <c:pt idx="14">
                  <c:v>11.361471129707292</c:v>
                </c:pt>
                <c:pt idx="15">
                  <c:v>11.801060984535773</c:v>
                </c:pt>
                <c:pt idx="16">
                  <c:v>12.233938413843966</c:v>
                </c:pt>
                <c:pt idx="17">
                  <c:v>12.667208842268346</c:v>
                </c:pt>
                <c:pt idx="18">
                  <c:v>13.121862401908041</c:v>
                </c:pt>
                <c:pt idx="19">
                  <c:v>13.575943111553014</c:v>
                </c:pt>
                <c:pt idx="20">
                  <c:v>14.050621202522713</c:v>
                </c:pt>
                <c:pt idx="21">
                  <c:v>14.502074076089007</c:v>
                </c:pt>
                <c:pt idx="22">
                  <c:v>14.97387048251103</c:v>
                </c:pt>
                <c:pt idx="23">
                  <c:v>15.443857101463982</c:v>
                </c:pt>
                <c:pt idx="24">
                  <c:v>15.934003521231029</c:v>
                </c:pt>
                <c:pt idx="25">
                  <c:v>16.421918091776863</c:v>
                </c:pt>
                <c:pt idx="26">
                  <c:v>16.907273305322882</c:v>
                </c:pt>
                <c:pt idx="27">
                  <c:v>17.389770233929898</c:v>
                </c:pt>
                <c:pt idx="28">
                  <c:v>17.891800481384909</c:v>
                </c:pt>
                <c:pt idx="29">
                  <c:v>18.367943239701173</c:v>
                </c:pt>
                <c:pt idx="30">
                  <c:v>18.863311652708404</c:v>
                </c:pt>
                <c:pt idx="31">
                  <c:v>19.377841255332843</c:v>
                </c:pt>
                <c:pt idx="32">
                  <c:v>19.886957287298713</c:v>
                </c:pt>
                <c:pt idx="33">
                  <c:v>20.412608982768731</c:v>
                </c:pt>
                <c:pt idx="34">
                  <c:v>20.911170431467543</c:v>
                </c:pt>
                <c:pt idx="35">
                  <c:v>21.42834201253882</c:v>
                </c:pt>
                <c:pt idx="36">
                  <c:v>21.941095240468165</c:v>
                </c:pt>
                <c:pt idx="37">
                  <c:v>22.47233679707907</c:v>
                </c:pt>
                <c:pt idx="38">
                  <c:v>22.999003100516489</c:v>
                </c:pt>
                <c:pt idx="39">
                  <c:v>23.521020790569725</c:v>
                </c:pt>
                <c:pt idx="40">
                  <c:v>24.059183818661985</c:v>
                </c:pt>
                <c:pt idx="41">
                  <c:v>24.610953560604401</c:v>
                </c:pt>
                <c:pt idx="42">
                  <c:v>25.176698045746431</c:v>
                </c:pt>
                <c:pt idx="43">
                  <c:v>25.75678581940852</c:v>
                </c:pt>
                <c:pt idx="44">
                  <c:v>26.351595319494905</c:v>
                </c:pt>
                <c:pt idx="45">
                  <c:v>26.961519094041027</c:v>
                </c:pt>
                <c:pt idx="46">
                  <c:v>27.586965297799285</c:v>
                </c:pt>
                <c:pt idx="47">
                  <c:v>28.228358615740611</c:v>
                </c:pt>
                <c:pt idx="48">
                  <c:v>28.886135737837179</c:v>
                </c:pt>
                <c:pt idx="49">
                  <c:v>29.560750186961233</c:v>
                </c:pt>
                <c:pt idx="50">
                  <c:v>30.252665661725665</c:v>
                </c:pt>
                <c:pt idx="51">
                  <c:v>30.962359487453373</c:v>
                </c:pt>
                <c:pt idx="52">
                  <c:v>31.690319458350686</c:v>
                </c:pt>
                <c:pt idx="53">
                  <c:v>32.437039875669768</c:v>
                </c:pt>
                <c:pt idx="54">
                  <c:v>33.2030278107638</c:v>
                </c:pt>
                <c:pt idx="55">
                  <c:v>33.988810422055664</c:v>
                </c:pt>
                <c:pt idx="56">
                  <c:v>34.794931310716954</c:v>
                </c:pt>
                <c:pt idx="57">
                  <c:v>35.62195959792551</c:v>
                </c:pt>
                <c:pt idx="58">
                  <c:v>36.470487693059901</c:v>
                </c:pt>
                <c:pt idx="59">
                  <c:v>37.341129304176363</c:v>
                </c:pt>
                <c:pt idx="60">
                  <c:v>38.234509622692009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B-4DB9-A4ED-2C9E2A985C4E}"/>
            </c:ext>
          </c:extLst>
        </c:ser>
        <c:ser>
          <c:idx val="1"/>
          <c:order val="1"/>
          <c:tx>
            <c:strRef>
              <c:f>'14_PE'!$A$40:$C$40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rail_passenger(gpkm)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'14_PE'!$D$40:$BL$40</c:f>
              <c:numCache>
                <c:formatCode>General</c:formatCode>
                <c:ptCount val="61"/>
                <c:pt idx="0">
                  <c:v>7.3985999999999913E-2</c:v>
                </c:pt>
                <c:pt idx="1">
                  <c:v>9.5493999999999885E-2</c:v>
                </c:pt>
                <c:pt idx="2">
                  <c:v>0.11740899999999993</c:v>
                </c:pt>
                <c:pt idx="3">
                  <c:v>0.11657999999999986</c:v>
                </c:pt>
                <c:pt idx="4">
                  <c:v>0.12838700000000003</c:v>
                </c:pt>
                <c:pt idx="5">
                  <c:v>8.0199516718339955E-2</c:v>
                </c:pt>
                <c:pt idx="6">
                  <c:v>7.8721207346778205E-2</c:v>
                </c:pt>
                <c:pt idx="7">
                  <c:v>2.8530198568110132E-2</c:v>
                </c:pt>
                <c:pt idx="8">
                  <c:v>2.9549324968589016E-2</c:v>
                </c:pt>
                <c:pt idx="9">
                  <c:v>3.0169523374291889E-2</c:v>
                </c:pt>
                <c:pt idx="10">
                  <c:v>3.0316245241192884E-2</c:v>
                </c:pt>
                <c:pt idx="11">
                  <c:v>3.1941429165344051E-2</c:v>
                </c:pt>
                <c:pt idx="12">
                  <c:v>3.3142370361145992E-2</c:v>
                </c:pt>
                <c:pt idx="13">
                  <c:v>3.4369561916437426E-2</c:v>
                </c:pt>
                <c:pt idx="14">
                  <c:v>3.5399871020890143E-2</c:v>
                </c:pt>
                <c:pt idx="15">
                  <c:v>3.6444193557991993E-2</c:v>
                </c:pt>
                <c:pt idx="16">
                  <c:v>3.7466717417237096E-2</c:v>
                </c:pt>
                <c:pt idx="17">
                  <c:v>3.8490572509538065E-2</c:v>
                </c:pt>
                <c:pt idx="18">
                  <c:v>3.9580002704873746E-2</c:v>
                </c:pt>
                <c:pt idx="19">
                  <c:v>4.0668809355361241E-2</c:v>
                </c:pt>
                <c:pt idx="20">
                  <c:v>4.1820982100170087E-2</c:v>
                </c:pt>
                <c:pt idx="21">
                  <c:v>4.2906654165001161E-2</c:v>
                </c:pt>
                <c:pt idx="22">
                  <c:v>4.4056083574400835E-2</c:v>
                </c:pt>
                <c:pt idx="23">
                  <c:v>4.5204286356981767E-2</c:v>
                </c:pt>
                <c:pt idx="24">
                  <c:v>4.6416157265978079E-2</c:v>
                </c:pt>
                <c:pt idx="25">
                  <c:v>4.7626754565386065E-2</c:v>
                </c:pt>
                <c:pt idx="26">
                  <c:v>4.8836015065834994E-2</c:v>
                </c:pt>
                <c:pt idx="27">
                  <c:v>5.0043919941476639E-2</c:v>
                </c:pt>
                <c:pt idx="28">
                  <c:v>5.1315490487988148E-2</c:v>
                </c:pt>
                <c:pt idx="29">
                  <c:v>5.2521016922278056E-2</c:v>
                </c:pt>
                <c:pt idx="30">
                  <c:v>5.379044950719216E-2</c:v>
                </c:pt>
                <c:pt idx="31">
                  <c:v>5.5123807068579021E-2</c:v>
                </c:pt>
                <c:pt idx="32">
                  <c:v>5.6456127243852371E-2</c:v>
                </c:pt>
                <c:pt idx="33">
                  <c:v>5.7852308715119573E-2</c:v>
                </c:pt>
                <c:pt idx="34">
                  <c:v>5.9182457205970908E-2</c:v>
                </c:pt>
                <c:pt idx="35">
                  <c:v>6.0576382194645007E-2</c:v>
                </c:pt>
                <c:pt idx="36">
                  <c:v>6.1969148165853222E-2</c:v>
                </c:pt>
                <c:pt idx="37">
                  <c:v>6.3425671154223415E-2</c:v>
                </c:pt>
                <c:pt idx="38">
                  <c:v>6.4880994363072167E-2</c:v>
                </c:pt>
                <c:pt idx="39">
                  <c:v>6.6335085215496345E-2</c:v>
                </c:pt>
                <c:pt idx="40">
                  <c:v>6.7852837809917868E-2</c:v>
                </c:pt>
                <c:pt idx="41">
                  <c:v>6.9408964696458325E-2</c:v>
                </c:pt>
                <c:pt idx="42">
                  <c:v>7.1004503808737837E-2</c:v>
                </c:pt>
                <c:pt idx="43">
                  <c:v>7.2640494535542097E-2</c:v>
                </c:pt>
                <c:pt idx="44">
                  <c:v>7.4318004165185247E-2</c:v>
                </c:pt>
                <c:pt idx="45">
                  <c:v>7.6038139780034722E-2</c:v>
                </c:pt>
                <c:pt idx="46">
                  <c:v>7.7802052477252651E-2</c:v>
                </c:pt>
                <c:pt idx="47">
                  <c:v>7.9610939973298156E-2</c:v>
                </c:pt>
                <c:pt idx="48">
                  <c:v>8.146603384169751E-2</c:v>
                </c:pt>
                <c:pt idx="49">
                  <c:v>8.3368613128910724E-2</c:v>
                </c:pt>
                <c:pt idx="50">
                  <c:v>8.5319985579498464E-2</c:v>
                </c:pt>
                <c:pt idx="51">
                  <c:v>8.7321497368707618E-2</c:v>
                </c:pt>
                <c:pt idx="52">
                  <c:v>8.93745241966208E-2</c:v>
                </c:pt>
                <c:pt idx="53">
                  <c:v>9.1480460114796255E-2</c:v>
                </c:pt>
                <c:pt idx="54">
                  <c:v>9.3640735189629606E-2</c:v>
                </c:pt>
                <c:pt idx="55">
                  <c:v>9.5856836138011894E-2</c:v>
                </c:pt>
                <c:pt idx="56">
                  <c:v>9.8130296049444732E-2</c:v>
                </c:pt>
                <c:pt idx="57">
                  <c:v>0.10046271998614738</c:v>
                </c:pt>
                <c:pt idx="58">
                  <c:v>0.10285577868881431</c:v>
                </c:pt>
                <c:pt idx="59">
                  <c:v>0.10531120296566893</c:v>
                </c:pt>
                <c:pt idx="60">
                  <c:v>0.10783075601084727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B-4DB9-A4ED-2C9E2A985C4E}"/>
            </c:ext>
          </c:extLst>
        </c:ser>
        <c:ser>
          <c:idx val="2"/>
          <c:order val="2"/>
          <c:tx>
            <c:strRef>
              <c:f>'14_PE'!$A$41:$C$41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'14_PE'!$D$41:$BL$41</c:f>
              <c:numCache>
                <c:formatCode>General</c:formatCode>
                <c:ptCount val="61"/>
                <c:pt idx="0">
                  <c:v>0.26539487999999989</c:v>
                </c:pt>
                <c:pt idx="1">
                  <c:v>0.33009551999999959</c:v>
                </c:pt>
                <c:pt idx="2">
                  <c:v>0.36767519999999976</c:v>
                </c:pt>
                <c:pt idx="3">
                  <c:v>0.42703473600000041</c:v>
                </c:pt>
                <c:pt idx="4">
                  <c:v>0.46093630628571408</c:v>
                </c:pt>
                <c:pt idx="5">
                  <c:v>0.48688158795499548</c:v>
                </c:pt>
                <c:pt idx="6">
                  <c:v>0.54671905736097481</c:v>
                </c:pt>
                <c:pt idx="7">
                  <c:v>0.55291120519011883</c:v>
                </c:pt>
                <c:pt idx="8">
                  <c:v>0.58920899445986497</c:v>
                </c:pt>
                <c:pt idx="9">
                  <c:v>0.61533558544512656</c:v>
                </c:pt>
                <c:pt idx="10">
                  <c:v>0.6293720531793412</c:v>
                </c:pt>
                <c:pt idx="11">
                  <c:v>0.67198188190976971</c:v>
                </c:pt>
                <c:pt idx="12">
                  <c:v>0.70375365491611619</c:v>
                </c:pt>
                <c:pt idx="13">
                  <c:v>0.73393854167658412</c:v>
                </c:pt>
                <c:pt idx="14">
                  <c:v>0.75767140919492171</c:v>
                </c:pt>
                <c:pt idx="15">
                  <c:v>0.7793977390912824</c:v>
                </c:pt>
                <c:pt idx="16">
                  <c:v>0.79833640253871574</c:v>
                </c:pt>
                <c:pt idx="17">
                  <c:v>0.8149889626921345</c:v>
                </c:pt>
                <c:pt idx="18">
                  <c:v>0.83072995813876427</c:v>
                </c:pt>
                <c:pt idx="19">
                  <c:v>0.84418667424828986</c:v>
                </c:pt>
                <c:pt idx="20">
                  <c:v>0.85672957379945114</c:v>
                </c:pt>
                <c:pt idx="21">
                  <c:v>0.8657605500258102</c:v>
                </c:pt>
                <c:pt idx="22">
                  <c:v>0.87402812212213477</c:v>
                </c:pt>
                <c:pt idx="23">
                  <c:v>0.88032208659815192</c:v>
                </c:pt>
                <c:pt idx="24">
                  <c:v>0.88602562511652638</c:v>
                </c:pt>
                <c:pt idx="25">
                  <c:v>0.89001485569052252</c:v>
                </c:pt>
                <c:pt idx="26">
                  <c:v>0.89247790558799711</c:v>
                </c:pt>
                <c:pt idx="27">
                  <c:v>0.89362862241469687</c:v>
                </c:pt>
                <c:pt idx="28">
                  <c:v>0.89483990614858522</c:v>
                </c:pt>
                <c:pt idx="29">
                  <c:v>0.8940867022777087</c:v>
                </c:pt>
                <c:pt idx="30">
                  <c:v>0.89389779484621967</c:v>
                </c:pt>
                <c:pt idx="31">
                  <c:v>0.89451093511572766</c:v>
                </c:pt>
                <c:pt idx="32">
                  <c:v>0.89509426359141386</c:v>
                </c:pt>
                <c:pt idx="33">
                  <c:v>0.89700143885288341</c:v>
                </c:pt>
                <c:pt idx="34">
                  <c:v>0.89870785501020012</c:v>
                </c:pt>
                <c:pt idx="35">
                  <c:v>0.90264027325039276</c:v>
                </c:pt>
                <c:pt idx="36">
                  <c:v>0.90825696242797105</c:v>
                </c:pt>
                <c:pt idx="37">
                  <c:v>0.91698980221332937</c:v>
                </c:pt>
                <c:pt idx="38">
                  <c:v>0.92840193523249204</c:v>
                </c:pt>
                <c:pt idx="39">
                  <c:v>0.94305339791135545</c:v>
                </c:pt>
                <c:pt idx="40">
                  <c:v>0.96463054274667437</c:v>
                </c:pt>
                <c:pt idx="41">
                  <c:v>0.98675323608709642</c:v>
                </c:pt>
                <c:pt idx="42">
                  <c:v>1.0094362337262426</c:v>
                </c:pt>
                <c:pt idx="43">
                  <c:v>1.0326943121451095</c:v>
                </c:pt>
                <c:pt idx="44">
                  <c:v>1.0565426444586168</c:v>
                </c:pt>
                <c:pt idx="45">
                  <c:v>1.080996969514239</c:v>
                </c:pt>
                <c:pt idx="46">
                  <c:v>1.1060736518962153</c:v>
                </c:pt>
                <c:pt idx="47">
                  <c:v>1.1317897189524853</c:v>
                </c:pt>
                <c:pt idx="48">
                  <c:v>1.1581626793603186</c:v>
                </c:pt>
                <c:pt idx="49">
                  <c:v>1.1852107166964196</c:v>
                </c:pt>
                <c:pt idx="50">
                  <c:v>1.2129524225243256</c:v>
                </c:pt>
                <c:pt idx="51">
                  <c:v>1.2414069347578065</c:v>
                </c:pt>
                <c:pt idx="52">
                  <c:v>1.270593811050752</c:v>
                </c:pt>
                <c:pt idx="53">
                  <c:v>1.3005328699509882</c:v>
                </c:pt>
                <c:pt idx="54">
                  <c:v>1.3312444420116341</c:v>
                </c:pt>
                <c:pt idx="55">
                  <c:v>1.3627496631581393</c:v>
                </c:pt>
                <c:pt idx="56">
                  <c:v>1.3950703285726331</c:v>
                </c:pt>
                <c:pt idx="57">
                  <c:v>1.4282292566380994</c:v>
                </c:pt>
                <c:pt idx="58">
                  <c:v>1.4622501994562174</c:v>
                </c:pt>
                <c:pt idx="59">
                  <c:v>1.4971577630792885</c:v>
                </c:pt>
                <c:pt idx="60">
                  <c:v>1.5329770139742624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7B-4DB9-A4ED-2C9E2A985C4E}"/>
            </c:ext>
          </c:extLst>
        </c:ser>
        <c:ser>
          <c:idx val="3"/>
          <c:order val="3"/>
          <c:tx>
            <c:strRef>
              <c:f>'14_PE'!$A$42:$C$42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road_passenger_bus(gpkm)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'14_PE'!$D$42:$BL$42</c:f>
              <c:numCache>
                <c:formatCode>General</c:formatCode>
                <c:ptCount val="61"/>
                <c:pt idx="0">
                  <c:v>11.553855269999991</c:v>
                </c:pt>
                <c:pt idx="1">
                  <c:v>12.045630719999988</c:v>
                </c:pt>
                <c:pt idx="2">
                  <c:v>12.55206383999999</c:v>
                </c:pt>
                <c:pt idx="3">
                  <c:v>12.743038409999983</c:v>
                </c:pt>
                <c:pt idx="4">
                  <c:v>16.521318390000001</c:v>
                </c:pt>
                <c:pt idx="5">
                  <c:v>16.870599168720783</c:v>
                </c:pt>
                <c:pt idx="6">
                  <c:v>17.484174005789232</c:v>
                </c:pt>
                <c:pt idx="7">
                  <c:v>17.213449090696226</c:v>
                </c:pt>
                <c:pt idx="8">
                  <c:v>17.947572476065009</c:v>
                </c:pt>
                <c:pt idx="9">
                  <c:v>18.419396005196475</c:v>
                </c:pt>
                <c:pt idx="10">
                  <c:v>18.585372703900976</c:v>
                </c:pt>
                <c:pt idx="11">
                  <c:v>19.643113081664115</c:v>
                </c:pt>
                <c:pt idx="12">
                  <c:v>20.426783225230821</c:v>
                </c:pt>
                <c:pt idx="13">
                  <c:v>21.211860127084979</c:v>
                </c:pt>
                <c:pt idx="14">
                  <c:v>21.859939509902159</c:v>
                </c:pt>
                <c:pt idx="15">
                  <c:v>22.500777562589882</c:v>
                </c:pt>
                <c:pt idx="16">
                  <c:v>23.112157831756701</c:v>
                </c:pt>
                <c:pt idx="17">
                  <c:v>23.708407427294283</c:v>
                </c:pt>
                <c:pt idx="18">
                  <c:v>24.329195463601952</c:v>
                </c:pt>
                <c:pt idx="19">
                  <c:v>24.933945793978115</c:v>
                </c:pt>
                <c:pt idx="20">
                  <c:v>25.562180617145572</c:v>
                </c:pt>
                <c:pt idx="21">
                  <c:v>26.134950524829851</c:v>
                </c:pt>
                <c:pt idx="22">
                  <c:v>26.73242452162912</c:v>
                </c:pt>
                <c:pt idx="23">
                  <c:v>27.315715926631601</c:v>
                </c:pt>
                <c:pt idx="24">
                  <c:v>27.924861293751327</c:v>
                </c:pt>
                <c:pt idx="25">
                  <c:v>28.521588098114659</c:v>
                </c:pt>
                <c:pt idx="26">
                  <c:v>29.107162470767218</c:v>
                </c:pt>
                <c:pt idx="27">
                  <c:v>29.683048699511755</c:v>
                </c:pt>
                <c:pt idx="28">
                  <c:v>30.289272917436289</c:v>
                </c:pt>
                <c:pt idx="29">
                  <c:v>30.850904906300432</c:v>
                </c:pt>
                <c:pt idx="30">
                  <c:v>31.446458734587694</c:v>
                </c:pt>
                <c:pt idx="31">
                  <c:v>32.077581699185792</c:v>
                </c:pt>
                <c:pt idx="32">
                  <c:v>32.705877539245776</c:v>
                </c:pt>
                <c:pt idx="33">
                  <c:v>33.370251825185271</c:v>
                </c:pt>
                <c:pt idx="34">
                  <c:v>34.002359417105062</c:v>
                </c:pt>
                <c:pt idx="35">
                  <c:v>34.68004712733584</c:v>
                </c:pt>
                <c:pt idx="36">
                  <c:v>35.369195397402265</c:v>
                </c:pt>
                <c:pt idx="37">
                  <c:v>36.110302778162144</c:v>
                </c:pt>
                <c:pt idx="38">
                  <c:v>36.86999209863643</c:v>
                </c:pt>
                <c:pt idx="39">
                  <c:v>37.652267478214277</c:v>
                </c:pt>
                <c:pt idx="40">
                  <c:v>38.51375467560409</c:v>
                </c:pt>
                <c:pt idx="41">
                  <c:v>39.397023394890738</c:v>
                </c:pt>
                <c:pt idx="42">
                  <c:v>40.302662774599661</c:v>
                </c:pt>
                <c:pt idx="43">
                  <c:v>41.231262779218675</c:v>
                </c:pt>
                <c:pt idx="44">
                  <c:v>42.183429209206892</c:v>
                </c:pt>
                <c:pt idx="45">
                  <c:v>43.159790452411947</c:v>
                </c:pt>
                <c:pt idx="46">
                  <c:v>44.160999879792811</c:v>
                </c:pt>
                <c:pt idx="47">
                  <c:v>45.187737323753943</c:v>
                </c:pt>
                <c:pt idx="48">
                  <c:v>46.240701834212587</c:v>
                </c:pt>
                <c:pt idx="49">
                  <c:v>47.32061940706177</c:v>
                </c:pt>
                <c:pt idx="50">
                  <c:v>48.428232327441101</c:v>
                </c:pt>
                <c:pt idx="51">
                  <c:v>49.564304694021821</c:v>
                </c:pt>
                <c:pt idx="52">
                  <c:v>50.72961736398247</c:v>
                </c:pt>
                <c:pt idx="53">
                  <c:v>51.92496161093004</c:v>
                </c:pt>
                <c:pt idx="54">
                  <c:v>53.151149150750122</c:v>
                </c:pt>
                <c:pt idx="55">
                  <c:v>54.409023854553496</c:v>
                </c:pt>
                <c:pt idx="56">
                  <c:v>55.699455914875465</c:v>
                </c:pt>
                <c:pt idx="57">
                  <c:v>57.023356376479185</c:v>
                </c:pt>
                <c:pt idx="58">
                  <c:v>58.381673563698762</c:v>
                </c:pt>
                <c:pt idx="59">
                  <c:v>59.775389895626134</c:v>
                </c:pt>
                <c:pt idx="60">
                  <c:v>61.205506173828219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7B-4DB9-A4ED-2C9E2A985C4E}"/>
            </c:ext>
          </c:extLst>
        </c:ser>
        <c:ser>
          <c:idx val="4"/>
          <c:order val="4"/>
          <c:tx>
            <c:strRef>
              <c:f>'14_PE'!$A$43:$C$43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road_passenger_lt(gpkm)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'14_PE'!$D$43:$BL$43</c:f>
              <c:numCache>
                <c:formatCode>General</c:formatCode>
                <c:ptCount val="61"/>
                <c:pt idx="0">
                  <c:v>8.3612948571428483</c:v>
                </c:pt>
                <c:pt idx="1">
                  <c:v>9.0147775127791263</c:v>
                </c:pt>
                <c:pt idx="2">
                  <c:v>9.7611972670807372</c:v>
                </c:pt>
                <c:pt idx="3">
                  <c:v>10.170087950310547</c:v>
                </c:pt>
                <c:pt idx="4">
                  <c:v>10.783342360248451</c:v>
                </c:pt>
                <c:pt idx="5">
                  <c:v>11.157797968396995</c:v>
                </c:pt>
                <c:pt idx="6">
                  <c:v>11.814279163082766</c:v>
                </c:pt>
                <c:pt idx="7">
                  <c:v>11.738006884151432</c:v>
                </c:pt>
                <c:pt idx="8">
                  <c:v>12.337271445127236</c:v>
                </c:pt>
                <c:pt idx="9">
                  <c:v>12.751078662781634</c:v>
                </c:pt>
                <c:pt idx="10">
                  <c:v>12.945347887159755</c:v>
                </c:pt>
                <c:pt idx="11">
                  <c:v>13.755371137683452</c:v>
                </c:pt>
                <c:pt idx="12">
                  <c:v>14.370150437365947</c:v>
                </c:pt>
                <c:pt idx="13">
                  <c:v>14.981197142852608</c:v>
                </c:pt>
                <c:pt idx="14">
                  <c:v>15.490104789741997</c:v>
                </c:pt>
                <c:pt idx="15">
                  <c:v>15.987967723996402</c:v>
                </c:pt>
                <c:pt idx="16">
                  <c:v>16.458816987686816</c:v>
                </c:pt>
                <c:pt idx="17">
                  <c:v>16.912684002111593</c:v>
                </c:pt>
                <c:pt idx="18">
                  <c:v>17.377838861532453</c:v>
                </c:pt>
                <c:pt idx="19">
                  <c:v>17.825339238947201</c:v>
                </c:pt>
                <c:pt idx="20">
                  <c:v>18.283468711746657</c:v>
                </c:pt>
                <c:pt idx="21">
                  <c:v>18.695840386370829</c:v>
                </c:pt>
                <c:pt idx="22">
                  <c:v>19.119923498691723</c:v>
                </c:pt>
                <c:pt idx="23">
                  <c:v>19.528085675874692</c:v>
                </c:pt>
                <c:pt idx="24">
                  <c:v>19.949178503469039</c:v>
                </c:pt>
                <c:pt idx="25">
                  <c:v>20.356125657546841</c:v>
                </c:pt>
                <c:pt idx="26">
                  <c:v>20.750201891349061</c:v>
                </c:pt>
                <c:pt idx="27">
                  <c:v>21.132895456455902</c:v>
                </c:pt>
                <c:pt idx="28">
                  <c:v>21.533181509680432</c:v>
                </c:pt>
                <c:pt idx="29">
                  <c:v>21.898340862962897</c:v>
                </c:pt>
                <c:pt idx="30">
                  <c:v>22.284810099778024</c:v>
                </c:pt>
                <c:pt idx="31">
                  <c:v>22.694366271320273</c:v>
                </c:pt>
                <c:pt idx="32">
                  <c:v>23.100579884400492</c:v>
                </c:pt>
                <c:pt idx="33">
                  <c:v>23.531802879702258</c:v>
                </c:pt>
                <c:pt idx="34">
                  <c:v>23.940796173345888</c:v>
                </c:pt>
                <c:pt idx="35">
                  <c:v>24.383489345747574</c:v>
                </c:pt>
                <c:pt idx="36">
                  <c:v>24.836982687772018</c:v>
                </c:pt>
                <c:pt idx="37">
                  <c:v>25.330942264192377</c:v>
                </c:pt>
                <c:pt idx="38">
                  <c:v>25.843253863087423</c:v>
                </c:pt>
                <c:pt idx="39">
                  <c:v>26.378173307763067</c:v>
                </c:pt>
                <c:pt idx="40">
                  <c:v>26.981708237188396</c:v>
                </c:pt>
                <c:pt idx="41">
                  <c:v>27.600502719304249</c:v>
                </c:pt>
                <c:pt idx="42">
                  <c:v>28.23496948883199</c:v>
                </c:pt>
                <c:pt idx="43">
                  <c:v>28.885521859140169</c:v>
                </c:pt>
                <c:pt idx="44">
                  <c:v>29.552584237856028</c:v>
                </c:pt>
                <c:pt idx="45">
                  <c:v>30.236596856728124</c:v>
                </c:pt>
                <c:pt idx="46">
                  <c:v>30.938017450005791</c:v>
                </c:pt>
                <c:pt idx="47">
                  <c:v>31.657322290120586</c:v>
                </c:pt>
                <c:pt idx="48">
                  <c:v>32.395001112780413</c:v>
                </c:pt>
                <c:pt idx="49">
                  <c:v>33.15156253132438</c:v>
                </c:pt>
                <c:pt idx="50">
                  <c:v>33.927526570902835</c:v>
                </c:pt>
                <c:pt idx="51">
                  <c:v>34.723428538643979</c:v>
                </c:pt>
                <c:pt idx="52">
                  <c:v>35.539815482238801</c:v>
                </c:pt>
                <c:pt idx="53">
                  <c:v>36.377241746849947</c:v>
                </c:pt>
                <c:pt idx="54">
                  <c:v>37.236275998954639</c:v>
                </c:pt>
                <c:pt idx="55">
                  <c:v>38.117509432122375</c:v>
                </c:pt>
                <c:pt idx="56">
                  <c:v>39.021551680009885</c:v>
                </c:pt>
                <c:pt idx="57">
                  <c:v>39.949040996254027</c:v>
                </c:pt>
                <c:pt idx="58">
                  <c:v>40.900641751563718</c:v>
                </c:pt>
                <c:pt idx="59">
                  <c:v>41.877042202524912</c:v>
                </c:pt>
                <c:pt idx="60">
                  <c:v>42.878943483994746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7B-4DB9-A4ED-2C9E2A985C4E}"/>
            </c:ext>
          </c:extLst>
        </c:ser>
        <c:ser>
          <c:idx val="5"/>
          <c:order val="5"/>
          <c:tx>
            <c:strRef>
              <c:f>'14_PE'!$A$44:$C$44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road_passenger_lv(gpkm)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'14_PE'!$D$44:$BL$44</c:f>
              <c:numCache>
                <c:formatCode>General</c:formatCode>
                <c:ptCount val="61"/>
                <c:pt idx="0">
                  <c:v>20.942506751999986</c:v>
                </c:pt>
                <c:pt idx="1">
                  <c:v>22.245623295999977</c:v>
                </c:pt>
                <c:pt idx="2">
                  <c:v>23.986559487999976</c:v>
                </c:pt>
                <c:pt idx="3">
                  <c:v>24.919392255999966</c:v>
                </c:pt>
                <c:pt idx="4">
                  <c:v>27.357587199999998</c:v>
                </c:pt>
                <c:pt idx="5">
                  <c:v>28.058003764215165</c:v>
                </c:pt>
                <c:pt idx="6">
                  <c:v>29.846554308153419</c:v>
                </c:pt>
                <c:pt idx="7">
                  <c:v>29.287083198617754</c:v>
                </c:pt>
                <c:pt idx="8">
                  <c:v>30.453497922228429</c:v>
                </c:pt>
                <c:pt idx="9">
                  <c:v>31.187038895095448</c:v>
                </c:pt>
                <c:pt idx="10">
                  <c:v>31.41689082258614</c:v>
                </c:pt>
                <c:pt idx="11">
                  <c:v>33.166888251941963</c:v>
                </c:pt>
                <c:pt idx="12">
                  <c:v>34.466004410847312</c:v>
                </c:pt>
                <c:pt idx="13">
                  <c:v>35.780481337541026</c:v>
                </c:pt>
                <c:pt idx="14">
                  <c:v>36.877333215180926</c:v>
                </c:pt>
                <c:pt idx="15">
                  <c:v>37.975660515077813</c:v>
                </c:pt>
                <c:pt idx="16">
                  <c:v>39.038015053275473</c:v>
                </c:pt>
                <c:pt idx="17">
                  <c:v>40.088486746632114</c:v>
                </c:pt>
                <c:pt idx="18">
                  <c:v>41.194047769564804</c:v>
                </c:pt>
                <c:pt idx="19">
                  <c:v>42.285894423790708</c:v>
                </c:pt>
                <c:pt idx="20">
                  <c:v>43.430776964094534</c:v>
                </c:pt>
                <c:pt idx="21">
                  <c:v>44.494161105937266</c:v>
                </c:pt>
                <c:pt idx="22">
                  <c:v>45.611751857467866</c:v>
                </c:pt>
                <c:pt idx="23">
                  <c:v>46.716714507930149</c:v>
                </c:pt>
                <c:pt idx="24">
                  <c:v>47.876772314843272</c:v>
                </c:pt>
                <c:pt idx="25">
                  <c:v>49.025590316594794</c:v>
                </c:pt>
                <c:pt idx="26">
                  <c:v>50.164147400262898</c:v>
                </c:pt>
                <c:pt idx="27">
                  <c:v>51.293612553926934</c:v>
                </c:pt>
                <c:pt idx="28">
                  <c:v>52.481817562111679</c:v>
                </c:pt>
                <c:pt idx="29">
                  <c:v>53.597435519248847</c:v>
                </c:pt>
                <c:pt idx="30">
                  <c:v>54.774849632447996</c:v>
                </c:pt>
                <c:pt idx="31">
                  <c:v>56.015430310569194</c:v>
                </c:pt>
                <c:pt idx="32">
                  <c:v>57.250244784108212</c:v>
                </c:pt>
                <c:pt idx="33">
                  <c:v>58.54511270441823</c:v>
                </c:pt>
                <c:pt idx="34">
                  <c:v>59.777662593305614</c:v>
                </c:pt>
                <c:pt idx="35">
                  <c:v>61.081835972799254</c:v>
                </c:pt>
                <c:pt idx="36">
                  <c:v>62.394814472481428</c:v>
                </c:pt>
                <c:pt idx="37">
                  <c:v>63.784957607534722</c:v>
                </c:pt>
                <c:pt idx="38">
                  <c:v>65.190080056153732</c:v>
                </c:pt>
                <c:pt idx="39">
                  <c:v>66.613651234835032</c:v>
                </c:pt>
                <c:pt idx="40">
                  <c:v>68.137777444323078</c:v>
                </c:pt>
                <c:pt idx="41">
                  <c:v>69.700439094042949</c:v>
                </c:pt>
                <c:pt idx="42">
                  <c:v>71.302678476289145</c:v>
                </c:pt>
                <c:pt idx="43">
                  <c:v>72.94553934463255</c:v>
                </c:pt>
                <c:pt idx="44">
                  <c:v>74.630093469333076</c:v>
                </c:pt>
                <c:pt idx="45">
                  <c:v>76.357452581814229</c:v>
                </c:pt>
                <c:pt idx="46">
                  <c:v>78.128772613128859</c:v>
                </c:pt>
                <c:pt idx="47">
                  <c:v>79.945256309398857</c:v>
                </c:pt>
                <c:pt idx="48">
                  <c:v>81.808140415991772</c:v>
                </c:pt>
                <c:pt idx="49">
                  <c:v>83.718709350565717</c:v>
                </c:pt>
                <c:pt idx="50">
                  <c:v>85.678276349393514</c:v>
                </c:pt>
                <c:pt idx="51">
                  <c:v>87.688193240819231</c:v>
                </c:pt>
                <c:pt idx="52">
                  <c:v>89.749841502008479</c:v>
                </c:pt>
                <c:pt idx="53">
                  <c:v>91.864621038667295</c:v>
                </c:pt>
                <c:pt idx="54">
                  <c:v>94.033967922579038</c:v>
                </c:pt>
                <c:pt idx="55">
                  <c:v>96.259375113919148</c:v>
                </c:pt>
                <c:pt idx="56">
                  <c:v>98.542382140209781</c:v>
                </c:pt>
                <c:pt idx="57">
                  <c:v>100.88460080393126</c:v>
                </c:pt>
                <c:pt idx="58">
                  <c:v>103.28770886184785</c:v>
                </c:pt>
                <c:pt idx="59">
                  <c:v>105.75344439049884</c:v>
                </c:pt>
                <c:pt idx="60">
                  <c:v>108.28357798833687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7B-4DB9-A4ED-2C9E2A985C4E}"/>
            </c:ext>
          </c:extLst>
        </c:ser>
        <c:ser>
          <c:idx val="6"/>
          <c:order val="6"/>
          <c:tx>
            <c:strRef>
              <c:f>'14_PE'!$A$46:$C$46</c:f>
              <c:strCache>
                <c:ptCount val="3"/>
                <c:pt idx="0">
                  <c:v>14_PE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'14_PE'!$D$31:$BL$31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'14_PE'!$D$46:$BL$46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7B-4DB9-A4ED-2C9E2A98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92304"/>
        <c:axId val="574932880"/>
      </c:scatterChart>
      <c:valAx>
        <c:axId val="68369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32880"/>
        <c:crosses val="autoZero"/>
        <c:crossBetween val="midCat"/>
      </c:valAx>
      <c:valAx>
        <c:axId val="5749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9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469816272965886E-2"/>
          <c:y val="3.7453703703703718E-2"/>
          <c:w val="0.87753018372703417"/>
          <c:h val="0.73998432487605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'02_BD'!$A$23:$C$23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'02_BD'!$D$22:$BL$22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'02_BD'!$D$23:$AR$23</c:f>
              <c:numCache>
                <c:formatCode>General</c:formatCode>
                <c:ptCount val="41"/>
                <c:pt idx="0">
                  <c:v>2.3443849896590998</c:v>
                </c:pt>
                <c:pt idx="1">
                  <c:v>2.9204595452544599</c:v>
                </c:pt>
                <c:pt idx="2">
                  <c:v>5.2999159608684803</c:v>
                </c:pt>
                <c:pt idx="3">
                  <c:v>5.7890619118090703</c:v>
                </c:pt>
                <c:pt idx="4">
                  <c:v>6.5033757104543497</c:v>
                </c:pt>
                <c:pt idx="5">
                  <c:v>6.75859241235118</c:v>
                </c:pt>
                <c:pt idx="6">
                  <c:v>6.3540288040842103</c:v>
                </c:pt>
                <c:pt idx="7">
                  <c:v>6.5075972250004499</c:v>
                </c:pt>
                <c:pt idx="8">
                  <c:v>6.6510880907739294</c:v>
                </c:pt>
                <c:pt idx="9">
                  <c:v>6.7890376754999</c:v>
                </c:pt>
                <c:pt idx="10">
                  <c:v>6.9204394432109506</c:v>
                </c:pt>
                <c:pt idx="11">
                  <c:v>7.0456518968929203</c:v>
                </c:pt>
                <c:pt idx="12">
                  <c:v>7.3630511359254704</c:v>
                </c:pt>
                <c:pt idx="13">
                  <c:v>7.6717173771934295</c:v>
                </c:pt>
                <c:pt idx="14">
                  <c:v>7.9724117671503905</c:v>
                </c:pt>
                <c:pt idx="15">
                  <c:v>8.2612117800241691</c:v>
                </c:pt>
                <c:pt idx="16">
                  <c:v>8.5419700372185492</c:v>
                </c:pt>
                <c:pt idx="17">
                  <c:v>8.8115374780669402</c:v>
                </c:pt>
                <c:pt idx="18">
                  <c:v>9.0702678634114005</c:v>
                </c:pt>
                <c:pt idx="19">
                  <c:v>9.3173273862062</c:v>
                </c:pt>
                <c:pt idx="20">
                  <c:v>9.5515306492416006</c:v>
                </c:pt>
                <c:pt idx="21">
                  <c:v>9.7733080133287</c:v>
                </c:pt>
                <c:pt idx="22">
                  <c:v>9.9829565405453007</c:v>
                </c:pt>
                <c:pt idx="23">
                  <c:v>10.178622744462</c:v>
                </c:pt>
                <c:pt idx="24">
                  <c:v>10.3608211885399</c:v>
                </c:pt>
                <c:pt idx="25">
                  <c:v>10.531586792539899</c:v>
                </c:pt>
                <c:pt idx="26">
                  <c:v>10.6889413970957</c:v>
                </c:pt>
                <c:pt idx="27">
                  <c:v>10.832847075827299</c:v>
                </c:pt>
                <c:pt idx="28">
                  <c:v>10.964225924057301</c:v>
                </c:pt>
                <c:pt idx="29">
                  <c:v>11.0819691172143</c:v>
                </c:pt>
                <c:pt idx="30">
                  <c:v>11.1880844873188</c:v>
                </c:pt>
                <c:pt idx="31">
                  <c:v>11.2808410035933</c:v>
                </c:pt>
                <c:pt idx="32">
                  <c:v>11.362203810436201</c:v>
                </c:pt>
                <c:pt idx="33">
                  <c:v>11.4300869603602</c:v>
                </c:pt>
                <c:pt idx="34">
                  <c:v>11.4853548322021</c:v>
                </c:pt>
                <c:pt idx="35">
                  <c:v>11.526320471201901</c:v>
                </c:pt>
                <c:pt idx="36">
                  <c:v>11.5541689228656</c:v>
                </c:pt>
                <c:pt idx="37">
                  <c:v>11.568579500652101</c:v>
                </c:pt>
                <c:pt idx="38">
                  <c:v>11.568865869099101</c:v>
                </c:pt>
                <c:pt idx="39">
                  <c:v>11.555695564911201</c:v>
                </c:pt>
                <c:pt idx="40">
                  <c:v>11.5269877878969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7-4919-949E-C817FC9C8501}"/>
            </c:ext>
          </c:extLst>
        </c:ser>
        <c:ser>
          <c:idx val="1"/>
          <c:order val="1"/>
          <c:tx>
            <c:strRef>
              <c:f>'02_BD'!$A$24:$C$24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'02_BD'!$D$22:$BL$22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'02_BD'!$D$24:$AR$24</c:f>
              <c:numCache>
                <c:formatCode>General</c:formatCode>
                <c:ptCount val="41"/>
                <c:pt idx="0">
                  <c:v>0.50832143618532299</c:v>
                </c:pt>
                <c:pt idx="1">
                  <c:v>0.72872942773154503</c:v>
                </c:pt>
                <c:pt idx="2">
                  <c:v>0.94851379358134402</c:v>
                </c:pt>
                <c:pt idx="3">
                  <c:v>0.85973687920128605</c:v>
                </c:pt>
                <c:pt idx="4">
                  <c:v>1.0186293864056599</c:v>
                </c:pt>
                <c:pt idx="5">
                  <c:v>1.09550244</c:v>
                </c:pt>
                <c:pt idx="6">
                  <c:v>1.0890439701300001</c:v>
                </c:pt>
                <c:pt idx="7">
                  <c:v>1.096921179180294</c:v>
                </c:pt>
                <c:pt idx="8">
                  <c:v>1.1059707253444802</c:v>
                </c:pt>
                <c:pt idx="9">
                  <c:v>1.12167358340193</c:v>
                </c:pt>
                <c:pt idx="10">
                  <c:v>1.14908091411919</c:v>
                </c:pt>
                <c:pt idx="11">
                  <c:v>1.19032585021143</c:v>
                </c:pt>
                <c:pt idx="12">
                  <c:v>1.2035304115393599</c:v>
                </c:pt>
                <c:pt idx="13">
                  <c:v>1.21927951461382</c:v>
                </c:pt>
                <c:pt idx="14">
                  <c:v>1.25282404427758</c:v>
                </c:pt>
                <c:pt idx="15">
                  <c:v>1.2843385923061299</c:v>
                </c:pt>
                <c:pt idx="16">
                  <c:v>1.3124995332402201</c:v>
                </c:pt>
                <c:pt idx="17">
                  <c:v>1.3663976577047574</c:v>
                </c:pt>
                <c:pt idx="18">
                  <c:v>1.4179014998619537</c:v>
                </c:pt>
                <c:pt idx="19">
                  <c:v>1.4717534042720917</c:v>
                </c:pt>
                <c:pt idx="20">
                  <c:v>1.5228989285731993</c:v>
                </c:pt>
                <c:pt idx="21">
                  <c:v>1.571195667061416</c:v>
                </c:pt>
                <c:pt idx="22">
                  <c:v>1.6217502812091504</c:v>
                </c:pt>
                <c:pt idx="23">
                  <c:v>1.6691671686853344</c:v>
                </c:pt>
                <c:pt idx="24">
                  <c:v>1.7160303415930629</c:v>
                </c:pt>
                <c:pt idx="25">
                  <c:v>1.7801973461665515</c:v>
                </c:pt>
                <c:pt idx="26">
                  <c:v>1.8384172430420453</c:v>
                </c:pt>
                <c:pt idx="27">
                  <c:v>1.8989976637807755</c:v>
                </c:pt>
                <c:pt idx="28">
                  <c:v>1.9591550748642437</c:v>
                </c:pt>
                <c:pt idx="29">
                  <c:v>2.0187235825255181</c:v>
                </c:pt>
                <c:pt idx="30">
                  <c:v>2.0778140184669733</c:v>
                </c:pt>
                <c:pt idx="31">
                  <c:v>2.1362024679144236</c:v>
                </c:pt>
                <c:pt idx="32">
                  <c:v>2.1907163296168783</c:v>
                </c:pt>
                <c:pt idx="33">
                  <c:v>2.2475943532110931</c:v>
                </c:pt>
                <c:pt idx="34">
                  <c:v>2.3194090338269495</c:v>
                </c:pt>
                <c:pt idx="35">
                  <c:v>2.3902438414670999</c:v>
                </c:pt>
                <c:pt idx="36">
                  <c:v>2.4564729014601756</c:v>
                </c:pt>
                <c:pt idx="37">
                  <c:v>2.5251429662087372</c:v>
                </c:pt>
                <c:pt idx="38">
                  <c:v>2.5887000302691598</c:v>
                </c:pt>
                <c:pt idx="39">
                  <c:v>2.6546646375062575</c:v>
                </c:pt>
                <c:pt idx="40">
                  <c:v>2.7189531196803758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87-4919-949E-C817FC9C8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18192"/>
        <c:axId val="529124432"/>
      </c:scatterChart>
      <c:valAx>
        <c:axId val="52911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24432"/>
        <c:crosses val="autoZero"/>
        <c:crossBetween val="midCat"/>
      </c:valAx>
      <c:valAx>
        <c:axId val="5291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1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768974754444353"/>
          <c:y val="0.88713143681467299"/>
          <c:w val="0.67760997916497556"/>
          <c:h val="7.3610111713135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'06_HKC'!$A$23:$C$23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'06_HKC'!$D$22:$BM$22</c:f>
              <c:numCache>
                <c:formatCode>General</c:formatCode>
                <c:ptCount val="6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'06_HKC'!$D$23:$BM$23</c:f>
              <c:numCache>
                <c:formatCode>General</c:formatCode>
                <c:ptCount val="62"/>
                <c:pt idx="0">
                  <c:v>36.449630543731701</c:v>
                </c:pt>
                <c:pt idx="1">
                  <c:v>37.766103838112002</c:v>
                </c:pt>
                <c:pt idx="2">
                  <c:v>38.999383482636397</c:v>
                </c:pt>
                <c:pt idx="3">
                  <c:v>28.396039993868001</c:v>
                </c:pt>
                <c:pt idx="4">
                  <c:v>29.145446132064698</c:v>
                </c:pt>
                <c:pt idx="5">
                  <c:v>43.561727900000001</c:v>
                </c:pt>
                <c:pt idx="6">
                  <c:v>44.484906615339902</c:v>
                </c:pt>
                <c:pt idx="7">
                  <c:v>44.505309758872897</c:v>
                </c:pt>
                <c:pt idx="8">
                  <c:v>46.214166839671996</c:v>
                </c:pt>
                <c:pt idx="9">
                  <c:v>45.271698035126597</c:v>
                </c:pt>
                <c:pt idx="10">
                  <c:v>40.044117189657399</c:v>
                </c:pt>
                <c:pt idx="11">
                  <c:v>41.725768628708401</c:v>
                </c:pt>
                <c:pt idx="12">
                  <c:v>43.260894598150898</c:v>
                </c:pt>
                <c:pt idx="13">
                  <c:v>44.443696596087499</c:v>
                </c:pt>
                <c:pt idx="14">
                  <c:v>45.645564101755703</c:v>
                </c:pt>
                <c:pt idx="15">
                  <c:v>46.927508122615301</c:v>
                </c:pt>
                <c:pt idx="16">
                  <c:v>47.787792544576902</c:v>
                </c:pt>
                <c:pt idx="17">
                  <c:v>48.775100807083703</c:v>
                </c:pt>
                <c:pt idx="18">
                  <c:v>49.746857423946402</c:v>
                </c:pt>
                <c:pt idx="19">
                  <c:v>50.711383677489003</c:v>
                </c:pt>
                <c:pt idx="20">
                  <c:v>51.810934836232001</c:v>
                </c:pt>
                <c:pt idx="21">
                  <c:v>52.765184308617599</c:v>
                </c:pt>
                <c:pt idx="22">
                  <c:v>53.843695585616103</c:v>
                </c:pt>
                <c:pt idx="23">
                  <c:v>54.903018135519403</c:v>
                </c:pt>
                <c:pt idx="24">
                  <c:v>55.938303897670103</c:v>
                </c:pt>
                <c:pt idx="25">
                  <c:v>57.072213619255393</c:v>
                </c:pt>
                <c:pt idx="26">
                  <c:v>58.0515463650366</c:v>
                </c:pt>
                <c:pt idx="27">
                  <c:v>59.124579327875907</c:v>
                </c:pt>
                <c:pt idx="28">
                  <c:v>60.166281351913696</c:v>
                </c:pt>
                <c:pt idx="29">
                  <c:v>61.176780996508896</c:v>
                </c:pt>
                <c:pt idx="30">
                  <c:v>62.156025128974505</c:v>
                </c:pt>
                <c:pt idx="31">
                  <c:v>63.214116192331204</c:v>
                </c:pt>
                <c:pt idx="32">
                  <c:v>64.128549062940095</c:v>
                </c:pt>
                <c:pt idx="33">
                  <c:v>65.117598648216102</c:v>
                </c:pt>
                <c:pt idx="34">
                  <c:v>66.071658183663899</c:v>
                </c:pt>
                <c:pt idx="35">
                  <c:v>66.890289418926699</c:v>
                </c:pt>
                <c:pt idx="36">
                  <c:v>67.976145745246697</c:v>
                </c:pt>
                <c:pt idx="37">
                  <c:v>68.923819950027706</c:v>
                </c:pt>
                <c:pt idx="38">
                  <c:v>69.930008851428198</c:v>
                </c:pt>
                <c:pt idx="39">
                  <c:v>70.897669241901895</c:v>
                </c:pt>
                <c:pt idx="40">
                  <c:v>71.828666634505296</c:v>
                </c:pt>
                <c:pt idx="41">
                  <c:v>72.754503670955302</c:v>
                </c:pt>
                <c:pt idx="42">
                  <c:v>73.675330663734997</c:v>
                </c:pt>
                <c:pt idx="43">
                  <c:v>74.591464134871302</c:v>
                </c:pt>
                <c:pt idx="44">
                  <c:v>75.503096927702799</c:v>
                </c:pt>
                <c:pt idx="45">
                  <c:v>76.4104691899838</c:v>
                </c:pt>
                <c:pt idx="46">
                  <c:v>77.313955817997595</c:v>
                </c:pt>
                <c:pt idx="47">
                  <c:v>78.213763533982402</c:v>
                </c:pt>
                <c:pt idx="48">
                  <c:v>79.109891573515995</c:v>
                </c:pt>
                <c:pt idx="49">
                  <c:v>80.002304487777806</c:v>
                </c:pt>
                <c:pt idx="50">
                  <c:v>80.890620935509304</c:v>
                </c:pt>
                <c:pt idx="51">
                  <c:v>81.775016616602997</c:v>
                </c:pt>
                <c:pt idx="52">
                  <c:v>82.655236942594001</c:v>
                </c:pt>
                <c:pt idx="53">
                  <c:v>83.530864554850993</c:v>
                </c:pt>
                <c:pt idx="54">
                  <c:v>84.401126299463996</c:v>
                </c:pt>
                <c:pt idx="55">
                  <c:v>85.265319459156004</c:v>
                </c:pt>
                <c:pt idx="56">
                  <c:v>86.123146889042999</c:v>
                </c:pt>
                <c:pt idx="57">
                  <c:v>86.974337255254</c:v>
                </c:pt>
                <c:pt idx="58">
                  <c:v>87.817979036704997</c:v>
                </c:pt>
                <c:pt idx="59">
                  <c:v>88.653048995361999</c:v>
                </c:pt>
                <c:pt idx="60">
                  <c:v>89.478699306517001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D-463C-8288-019F5E49F621}"/>
            </c:ext>
          </c:extLst>
        </c:ser>
        <c:ser>
          <c:idx val="1"/>
          <c:order val="1"/>
          <c:tx>
            <c:strRef>
              <c:f>'06_HKC'!$A$24:$C$24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'06_HKC'!$D$22:$BM$22</c:f>
              <c:numCache>
                <c:formatCode>General</c:formatCode>
                <c:ptCount val="6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'06_HKC'!$D$24:$BM$24</c:f>
              <c:numCache>
                <c:formatCode>General</c:formatCode>
                <c:ptCount val="62"/>
                <c:pt idx="0">
                  <c:v>3.61932004569762</c:v>
                </c:pt>
                <c:pt idx="1">
                  <c:v>3.8050127717400999</c:v>
                </c:pt>
                <c:pt idx="2">
                  <c:v>3.8646986215318799</c:v>
                </c:pt>
                <c:pt idx="3">
                  <c:v>4.0079936097320203</c:v>
                </c:pt>
                <c:pt idx="4">
                  <c:v>4.1216776047441401</c:v>
                </c:pt>
                <c:pt idx="5">
                  <c:v>4.6243996203996005</c:v>
                </c:pt>
                <c:pt idx="6">
                  <c:v>7.0719321924195597</c:v>
                </c:pt>
                <c:pt idx="7">
                  <c:v>7.0187210050378805</c:v>
                </c:pt>
                <c:pt idx="8">
                  <c:v>7.0818306864939595</c:v>
                </c:pt>
                <c:pt idx="9">
                  <c:v>6.99409978173402</c:v>
                </c:pt>
                <c:pt idx="10">
                  <c:v>6.4523614448412596</c:v>
                </c:pt>
                <c:pt idx="11">
                  <c:v>6.5745747059100097</c:v>
                </c:pt>
                <c:pt idx="12">
                  <c:v>6.6851488993900396</c:v>
                </c:pt>
                <c:pt idx="13">
                  <c:v>6.7607472537910196</c:v>
                </c:pt>
                <c:pt idx="14">
                  <c:v>6.8419623621152503</c:v>
                </c:pt>
                <c:pt idx="15">
                  <c:v>6.9365225338781595</c:v>
                </c:pt>
                <c:pt idx="16">
                  <c:v>6.9858089002625396</c:v>
                </c:pt>
                <c:pt idx="17">
                  <c:v>7.0525239032853406</c:v>
                </c:pt>
                <c:pt idx="18">
                  <c:v>7.1192389063081105</c:v>
                </c:pt>
                <c:pt idx="19">
                  <c:v>7.185953909330939</c:v>
                </c:pt>
                <c:pt idx="20">
                  <c:v>7.27009754899216</c:v>
                </c:pt>
                <c:pt idx="21">
                  <c:v>7.3368125520149583</c:v>
                </c:pt>
                <c:pt idx="22">
                  <c:v>7.4209561916761793</c:v>
                </c:pt>
                <c:pt idx="23">
                  <c:v>7.5050998313374002</c:v>
                </c:pt>
                <c:pt idx="24">
                  <c:v>7.5892434709986496</c:v>
                </c:pt>
                <c:pt idx="25">
                  <c:v>7.6908157472982897</c:v>
                </c:pt>
                <c:pt idx="26">
                  <c:v>7.7749593869595408</c:v>
                </c:pt>
                <c:pt idx="27">
                  <c:v>7.8765316632592111</c:v>
                </c:pt>
                <c:pt idx="28">
                  <c:v>7.9781039395588813</c:v>
                </c:pt>
                <c:pt idx="29">
                  <c:v>8.0796762158585498</c:v>
                </c:pt>
                <c:pt idx="30">
                  <c:v>8.18124849215822</c:v>
                </c:pt>
                <c:pt idx="31">
                  <c:v>8.3002494050963094</c:v>
                </c:pt>
                <c:pt idx="32">
                  <c:v>8.4018216813959494</c:v>
                </c:pt>
                <c:pt idx="33">
                  <c:v>8.520822594334069</c:v>
                </c:pt>
                <c:pt idx="34">
                  <c:v>8.6398235072721903</c:v>
                </c:pt>
                <c:pt idx="35">
                  <c:v>8.7413957835718303</c:v>
                </c:pt>
                <c:pt idx="36">
                  <c:v>8.89525396978682</c:v>
                </c:pt>
                <c:pt idx="37">
                  <c:v>9.0316835193633604</c:v>
                </c:pt>
                <c:pt idx="38">
                  <c:v>9.1855417055783484</c:v>
                </c:pt>
                <c:pt idx="39">
                  <c:v>9.3393998917933096</c:v>
                </c:pt>
                <c:pt idx="40">
                  <c:v>9.4932580780082692</c:v>
                </c:pt>
                <c:pt idx="41">
                  <c:v>9.6530102285289701</c:v>
                </c:pt>
                <c:pt idx="42">
                  <c:v>9.8187809185586907</c:v>
                </c:pt>
                <c:pt idx="43">
                  <c:v>9.99069735633012</c:v>
                </c:pt>
                <c:pt idx="44">
                  <c:v>10.168889438757249</c:v>
                </c:pt>
                <c:pt idx="45">
                  <c:v>10.35348980826338</c:v>
                </c:pt>
                <c:pt idx="46">
                  <c:v>10.5446339108106</c:v>
                </c:pt>
                <c:pt idx="47">
                  <c:v>10.742460055155401</c:v>
                </c:pt>
                <c:pt idx="48">
                  <c:v>10.947109473356869</c:v>
                </c:pt>
                <c:pt idx="49">
                  <c:v>11.15872638256392</c:v>
                </c:pt>
                <c:pt idx="50">
                  <c:v>11.377458048108252</c:v>
                </c:pt>
                <c:pt idx="51">
                  <c:v>11.603454847930941</c:v>
                </c:pt>
                <c:pt idx="52">
                  <c:v>11.836870338370709</c:v>
                </c:pt>
                <c:pt idx="53">
                  <c:v>12.077861321342947</c:v>
                </c:pt>
                <c:pt idx="54">
                  <c:v>12.326587912938081</c:v>
                </c:pt>
                <c:pt idx="55">
                  <c:v>12.583213613470498</c:v>
                </c:pt>
                <c:pt idx="56">
                  <c:v>12.84790537900756</c:v>
                </c:pt>
                <c:pt idx="57">
                  <c:v>13.120833694410649</c:v>
                </c:pt>
                <c:pt idx="58">
                  <c:v>13.402172647920057</c:v>
                </c:pt>
                <c:pt idx="59">
                  <c:v>13.692100007316011</c:v>
                </c:pt>
                <c:pt idx="60">
                  <c:v>13.990797297689987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D-463C-8288-019F5E49F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12256"/>
        <c:axId val="407113504"/>
      </c:scatterChart>
      <c:valAx>
        <c:axId val="40711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13504"/>
        <c:crosses val="autoZero"/>
        <c:crossBetween val="midCat"/>
      </c:valAx>
      <c:valAx>
        <c:axId val="40711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1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07750799037317"/>
          <c:y val="0.16988235548695166"/>
          <c:w val="0.85181358171561394"/>
          <c:h val="0.61908892222911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'08_JPN'!$C$27</c:f>
              <c:strCache>
                <c:ptCount val="1"/>
                <c:pt idx="0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'08_JPN'!$D$26:$BL$26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'08_JPN'!$K$23:$AR$23</c:f>
              <c:numCache>
                <c:formatCode>General</c:formatCode>
                <c:ptCount val="34"/>
                <c:pt idx="0">
                  <c:v>1419.2327423991801</c:v>
                </c:pt>
                <c:pt idx="1">
                  <c:v>1416.3898680433199</c:v>
                </c:pt>
                <c:pt idx="2">
                  <c:v>1413.0687507600401</c:v>
                </c:pt>
                <c:pt idx="3">
                  <c:v>1406.7397111621599</c:v>
                </c:pt>
                <c:pt idx="4">
                  <c:v>1403.54808695513</c:v>
                </c:pt>
                <c:pt idx="5">
                  <c:v>1399.6276472684999</c:v>
                </c:pt>
                <c:pt idx="6">
                  <c:v>1394.79703663394</c:v>
                </c:pt>
                <c:pt idx="7">
                  <c:v>1389.5179873140401</c:v>
                </c:pt>
                <c:pt idx="8">
                  <c:v>1383.74213807246</c:v>
                </c:pt>
                <c:pt idx="9">
                  <c:v>1377.85691943655</c:v>
                </c:pt>
                <c:pt idx="10">
                  <c:v>1371.70696357419</c:v>
                </c:pt>
                <c:pt idx="11">
                  <c:v>1365.32292496021</c:v>
                </c:pt>
                <c:pt idx="12">
                  <c:v>1358.74282669682</c:v>
                </c:pt>
                <c:pt idx="13">
                  <c:v>1351.9982001282799</c:v>
                </c:pt>
                <c:pt idx="14">
                  <c:v>1345.1115806091</c:v>
                </c:pt>
                <c:pt idx="15">
                  <c:v>1338.0957797741301</c:v>
                </c:pt>
                <c:pt idx="16">
                  <c:v>1330.95268382429</c:v>
                </c:pt>
                <c:pt idx="17">
                  <c:v>1323.6783983000601</c:v>
                </c:pt>
                <c:pt idx="18">
                  <c:v>1316.27544093132</c:v>
                </c:pt>
                <c:pt idx="19">
                  <c:v>1308.75686364802</c:v>
                </c:pt>
                <c:pt idx="20">
                  <c:v>1301.1406538096601</c:v>
                </c:pt>
                <c:pt idx="21">
                  <c:v>1293.4490957504099</c:v>
                </c:pt>
                <c:pt idx="22">
                  <c:v>1285.7079818012401</c:v>
                </c:pt>
                <c:pt idx="23">
                  <c:v>1277.93963412227</c:v>
                </c:pt>
                <c:pt idx="24">
                  <c:v>1270.1559497083799</c:v>
                </c:pt>
                <c:pt idx="25">
                  <c:v>1262.36583766577</c:v>
                </c:pt>
                <c:pt idx="26">
                  <c:v>1254.58389631195</c:v>
                </c:pt>
                <c:pt idx="27">
                  <c:v>1246.82464531908</c:v>
                </c:pt>
                <c:pt idx="28">
                  <c:v>1239.0992160885301</c:v>
                </c:pt>
                <c:pt idx="29">
                  <c:v>1231.41329067679</c:v>
                </c:pt>
                <c:pt idx="30">
                  <c:v>1223.7651481928499</c:v>
                </c:pt>
                <c:pt idx="31">
                  <c:v>1216.15616502393</c:v>
                </c:pt>
                <c:pt idx="32">
                  <c:v>1208.5864472563201</c:v>
                </c:pt>
                <c:pt idx="33">
                  <c:v>1201.0532426539901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E-4DF4-B7AB-CFBBA2EC8DE3}"/>
            </c:ext>
          </c:extLst>
        </c:ser>
        <c:ser>
          <c:idx val="1"/>
          <c:order val="1"/>
          <c:tx>
            <c:strRef>
              <c:f>'08_JPN'!$C$28</c:f>
              <c:strCache>
                <c:ptCount val="1"/>
                <c:pt idx="0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'08_JPN'!$D$26:$BL$26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'08_JPN'!$D$24:$AR$24</c:f>
              <c:numCache>
                <c:formatCode>General</c:formatCode>
                <c:ptCount val="41"/>
                <c:pt idx="0">
                  <c:v>449.00556659443299</c:v>
                </c:pt>
                <c:pt idx="1">
                  <c:v>431.26506327609599</c:v>
                </c:pt>
                <c:pt idx="2">
                  <c:v>410.72460349988</c:v>
                </c:pt>
                <c:pt idx="3">
                  <c:v>422.693506936853</c:v>
                </c:pt>
                <c:pt idx="4">
                  <c:v>417.04625933852799</c:v>
                </c:pt>
                <c:pt idx="5">
                  <c:v>409.044627268</c:v>
                </c:pt>
                <c:pt idx="6">
                  <c:v>414.83300000000003</c:v>
                </c:pt>
                <c:pt idx="7">
                  <c:v>415.43702368861</c:v>
                </c:pt>
                <c:pt idx="8">
                  <c:v>415.50763433038702</c:v>
                </c:pt>
                <c:pt idx="9">
                  <c:v>415.57081752732802</c:v>
                </c:pt>
                <c:pt idx="10">
                  <c:v>415.10726046371701</c:v>
                </c:pt>
                <c:pt idx="11">
                  <c:v>415.37466017458701</c:v>
                </c:pt>
                <c:pt idx="12">
                  <c:v>415.58809689864398</c:v>
                </c:pt>
                <c:pt idx="13">
                  <c:v>415.69737650136102</c:v>
                </c:pt>
                <c:pt idx="14">
                  <c:v>415.78953563298597</c:v>
                </c:pt>
                <c:pt idx="15">
                  <c:v>415.84538406675102</c:v>
                </c:pt>
                <c:pt idx="16">
                  <c:v>415.94666706709501</c:v>
                </c:pt>
                <c:pt idx="17">
                  <c:v>416.05592151524701</c:v>
                </c:pt>
                <c:pt idx="18">
                  <c:v>416.17153646921201</c:v>
                </c:pt>
                <c:pt idx="19">
                  <c:v>416.29206570128599</c:v>
                </c:pt>
                <c:pt idx="20">
                  <c:v>416.41627656933701</c:v>
                </c:pt>
                <c:pt idx="21">
                  <c:v>416.54309028524102</c:v>
                </c:pt>
                <c:pt idx="22">
                  <c:v>416.672378335649</c:v>
                </c:pt>
                <c:pt idx="23">
                  <c:v>416.803251987392</c:v>
                </c:pt>
                <c:pt idx="24">
                  <c:v>416.93514650574798</c:v>
                </c:pt>
                <c:pt idx="25">
                  <c:v>417.06787364580902</c:v>
                </c:pt>
                <c:pt idx="26">
                  <c:v>417.20153658026601</c:v>
                </c:pt>
                <c:pt idx="27">
                  <c:v>417.33517598410901</c:v>
                </c:pt>
                <c:pt idx="28">
                  <c:v>417.46884977884798</c:v>
                </c:pt>
                <c:pt idx="29">
                  <c:v>417.602664757269</c:v>
                </c:pt>
                <c:pt idx="30">
                  <c:v>417.73681097432399</c:v>
                </c:pt>
                <c:pt idx="31">
                  <c:v>417.87148391510999</c:v>
                </c:pt>
                <c:pt idx="32">
                  <c:v>418.00663289830698</c:v>
                </c:pt>
                <c:pt idx="33">
                  <c:v>418.141941165655</c:v>
                </c:pt>
                <c:pt idx="34">
                  <c:v>418.27700326658697</c:v>
                </c:pt>
                <c:pt idx="35">
                  <c:v>418.41164724661797</c:v>
                </c:pt>
                <c:pt idx="36">
                  <c:v>418.54619348410199</c:v>
                </c:pt>
                <c:pt idx="37">
                  <c:v>418.68010620506999</c:v>
                </c:pt>
                <c:pt idx="38">
                  <c:v>418.81441894646599</c:v>
                </c:pt>
                <c:pt idx="39">
                  <c:v>418.950603276653</c:v>
                </c:pt>
                <c:pt idx="40">
                  <c:v>419.09034977970202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4E-4DF4-B7AB-CFBBA2EC8DE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'08_JPN'!$P$22:$AB$22</c:f>
              <c:numCache>
                <c:formatCode>General</c:formatCode>
                <c:ptCount val="1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  <c:pt idx="12">
                  <c:v>2034</c:v>
                </c:pt>
              </c:numCache>
            </c:numRef>
          </c:xVal>
          <c:yVal>
            <c:numRef>
              <c:f>'08_JPN'!$P$20:$AB$20</c:f>
              <c:numCache>
                <c:formatCode>General</c:formatCode>
                <c:ptCount val="13"/>
                <c:pt idx="0">
                  <c:v>1399.6276472684997</c:v>
                </c:pt>
                <c:pt idx="1">
                  <c:v>1394.7970366339398</c:v>
                </c:pt>
                <c:pt idx="2">
                  <c:v>1389.5179873140401</c:v>
                </c:pt>
                <c:pt idx="3">
                  <c:v>1383.74213807246</c:v>
                </c:pt>
                <c:pt idx="4">
                  <c:v>1377.85691943655</c:v>
                </c:pt>
                <c:pt idx="5">
                  <c:v>1371.7069635741898</c:v>
                </c:pt>
                <c:pt idx="6">
                  <c:v>1365.3229249602098</c:v>
                </c:pt>
                <c:pt idx="7">
                  <c:v>1358.74282669682</c:v>
                </c:pt>
                <c:pt idx="8">
                  <c:v>1351.9982001282804</c:v>
                </c:pt>
                <c:pt idx="9">
                  <c:v>1345.1115806091002</c:v>
                </c:pt>
                <c:pt idx="10">
                  <c:v>1338.0957797741305</c:v>
                </c:pt>
                <c:pt idx="11">
                  <c:v>1330.9526838242903</c:v>
                </c:pt>
                <c:pt idx="12">
                  <c:v>1323.6783983000603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86-4DB2-88C7-1852563D8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86384"/>
        <c:axId val="597978704"/>
      </c:scatterChart>
      <c:valAx>
        <c:axId val="7903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78704"/>
        <c:crosses val="autoZero"/>
        <c:crossBetween val="midCat"/>
      </c:valAx>
      <c:valAx>
        <c:axId val="5979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86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162498700861643E-2"/>
          <c:y val="0.15049085659287778"/>
          <c:w val="0.86622467917468837"/>
          <c:h val="0.679832970830522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'01_AUS'!$A$23:$C$23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'01_AUS'!$D$22:$BL$22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'01_AUS'!$D$23:$BL$23</c:f>
              <c:numCache>
                <c:formatCode>General</c:formatCode>
                <c:ptCount val="61"/>
                <c:pt idx="0">
                  <c:v>395.01377731228098</c:v>
                </c:pt>
                <c:pt idx="1">
                  <c:v>403.66927206833401</c:v>
                </c:pt>
                <c:pt idx="2">
                  <c:v>409.731199291466</c:v>
                </c:pt>
                <c:pt idx="3">
                  <c:v>416.85019070684399</c:v>
                </c:pt>
                <c:pt idx="4">
                  <c:v>421.44832893694598</c:v>
                </c:pt>
                <c:pt idx="5">
                  <c:v>425.79854823190902</c:v>
                </c:pt>
                <c:pt idx="6">
                  <c:v>433.09078573206398</c:v>
                </c:pt>
                <c:pt idx="7">
                  <c:v>457.72061335370802</c:v>
                </c:pt>
                <c:pt idx="8">
                  <c:v>461.08933586747202</c:v>
                </c:pt>
                <c:pt idx="9">
                  <c:v>472.660757560381</c:v>
                </c:pt>
                <c:pt idx="10">
                  <c:v>481.50665924359902</c:v>
                </c:pt>
                <c:pt idx="11">
                  <c:v>490.81840692649001</c:v>
                </c:pt>
                <c:pt idx="12">
                  <c:v>499.41099343057698</c:v>
                </c:pt>
                <c:pt idx="13">
                  <c:v>507.68521826842601</c:v>
                </c:pt>
                <c:pt idx="14">
                  <c:v>516.107758390041</c:v>
                </c:pt>
                <c:pt idx="15">
                  <c:v>524.49189958614807</c:v>
                </c:pt>
                <c:pt idx="16">
                  <c:v>533.19921045356602</c:v>
                </c:pt>
                <c:pt idx="17">
                  <c:v>542.03957084093395</c:v>
                </c:pt>
                <c:pt idx="18">
                  <c:v>551.02381210911597</c:v>
                </c:pt>
                <c:pt idx="19">
                  <c:v>560.16894864492394</c:v>
                </c:pt>
                <c:pt idx="20">
                  <c:v>569.49273773981497</c:v>
                </c:pt>
                <c:pt idx="21">
                  <c:v>574.00744385434598</c:v>
                </c:pt>
                <c:pt idx="22">
                  <c:v>583.73982845144496</c:v>
                </c:pt>
                <c:pt idx="23">
                  <c:v>588.68358716261901</c:v>
                </c:pt>
                <c:pt idx="24">
                  <c:v>598.82432031733197</c:v>
                </c:pt>
                <c:pt idx="25">
                  <c:v>609.15366407501494</c:v>
                </c:pt>
                <c:pt idx="26">
                  <c:v>619.67148061900605</c:v>
                </c:pt>
                <c:pt idx="27">
                  <c:v>630.36097407703198</c:v>
                </c:pt>
                <c:pt idx="28">
                  <c:v>641.232974286944</c:v>
                </c:pt>
                <c:pt idx="29">
                  <c:v>647.30331765646702</c:v>
                </c:pt>
                <c:pt idx="30">
                  <c:v>658.58545892124698</c:v>
                </c:pt>
                <c:pt idx="31">
                  <c:v>670.08583909365495</c:v>
                </c:pt>
                <c:pt idx="32">
                  <c:v>681.83819904850998</c:v>
                </c:pt>
                <c:pt idx="33">
                  <c:v>693.85387251123598</c:v>
                </c:pt>
                <c:pt idx="34">
                  <c:v>706.14467180236602</c:v>
                </c:pt>
                <c:pt idx="35">
                  <c:v>718.72122128237902</c:v>
                </c:pt>
                <c:pt idx="36">
                  <c:v>731.59365157517902</c:v>
                </c:pt>
                <c:pt idx="37">
                  <c:v>744.73308232210695</c:v>
                </c:pt>
                <c:pt idx="38">
                  <c:v>758.13745232753001</c:v>
                </c:pt>
                <c:pt idx="39">
                  <c:v>771.80493288921696</c:v>
                </c:pt>
                <c:pt idx="40">
                  <c:v>785.73796912116495</c:v>
                </c:pt>
                <c:pt idx="41">
                  <c:v>809.98404086792698</c:v>
                </c:pt>
                <c:pt idx="42">
                  <c:v>824.553237419271</c:v>
                </c:pt>
                <c:pt idx="43">
                  <c:v>839.456481671039</c:v>
                </c:pt>
                <c:pt idx="44">
                  <c:v>854.705391345973</c:v>
                </c:pt>
                <c:pt idx="45">
                  <c:v>870.310836275067</c:v>
                </c:pt>
                <c:pt idx="46">
                  <c:v>886.28281204254802</c:v>
                </c:pt>
                <c:pt idx="47">
                  <c:v>902.62949270548302</c:v>
                </c:pt>
                <c:pt idx="48">
                  <c:v>919.35814326690695</c:v>
                </c:pt>
                <c:pt idx="49">
                  <c:v>936.47457125328503</c:v>
                </c:pt>
                <c:pt idx="50">
                  <c:v>953.98556104111799</c:v>
                </c:pt>
                <c:pt idx="51">
                  <c:v>971.900330303121</c:v>
                </c:pt>
                <c:pt idx="52">
                  <c:v>990.22842450678695</c:v>
                </c:pt>
                <c:pt idx="53">
                  <c:v>1008.977732378862</c:v>
                </c:pt>
                <c:pt idx="54">
                  <c:v>1028.1563897751701</c:v>
                </c:pt>
                <c:pt idx="55">
                  <c:v>1047.77334344066</c:v>
                </c:pt>
                <c:pt idx="56">
                  <c:v>1067.8386855758599</c:v>
                </c:pt>
                <c:pt idx="57">
                  <c:v>1088.3637471412501</c:v>
                </c:pt>
                <c:pt idx="58">
                  <c:v>1109.3584503591301</c:v>
                </c:pt>
                <c:pt idx="59">
                  <c:v>1130.83292398195</c:v>
                </c:pt>
                <c:pt idx="60">
                  <c:v>1152.7988531691899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B-4A46-BD46-C5419D94DAD5}"/>
            </c:ext>
          </c:extLst>
        </c:ser>
        <c:ser>
          <c:idx val="1"/>
          <c:order val="1"/>
          <c:tx>
            <c:strRef>
              <c:f>'01_AUS'!$A$24:$C$24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'01_AUS'!$D$22:$BL$22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'01_AUS'!$D$24:$BL$24</c:f>
              <c:numCache>
                <c:formatCode>General</c:formatCode>
                <c:ptCount val="61"/>
                <c:pt idx="0">
                  <c:v>561.19979633493006</c:v>
                </c:pt>
                <c:pt idx="1">
                  <c:v>567.46947037480402</c:v>
                </c:pt>
                <c:pt idx="2">
                  <c:v>590.85311086520301</c:v>
                </c:pt>
                <c:pt idx="3">
                  <c:v>625.11975033522504</c:v>
                </c:pt>
                <c:pt idx="4">
                  <c:v>679.71917042641405</c:v>
                </c:pt>
                <c:pt idx="5">
                  <c:v>716.36557248481199</c:v>
                </c:pt>
                <c:pt idx="6">
                  <c:v>738.88682046914596</c:v>
                </c:pt>
                <c:pt idx="7">
                  <c:v>744.92922768004496</c:v>
                </c:pt>
                <c:pt idx="8">
                  <c:v>764.61035057831396</c:v>
                </c:pt>
                <c:pt idx="9">
                  <c:v>783.32931101467</c:v>
                </c:pt>
                <c:pt idx="10">
                  <c:v>779.47216300109005</c:v>
                </c:pt>
                <c:pt idx="11">
                  <c:v>779.29642372674596</c:v>
                </c:pt>
                <c:pt idx="12">
                  <c:v>799.25221419136506</c:v>
                </c:pt>
                <c:pt idx="13">
                  <c:v>819.35207942908301</c:v>
                </c:pt>
                <c:pt idx="14">
                  <c:v>844.649318793053</c:v>
                </c:pt>
                <c:pt idx="15">
                  <c:v>870.03830095519902</c:v>
                </c:pt>
                <c:pt idx="16">
                  <c:v>890.58869183720299</c:v>
                </c:pt>
                <c:pt idx="17">
                  <c:v>911.23980676626604</c:v>
                </c:pt>
                <c:pt idx="18">
                  <c:v>932.00547991091298</c:v>
                </c:pt>
                <c:pt idx="19">
                  <c:v>952.91482711681601</c:v>
                </c:pt>
                <c:pt idx="20">
                  <c:v>973.99317312969902</c:v>
                </c:pt>
                <c:pt idx="21">
                  <c:v>995.24342701220996</c:v>
                </c:pt>
                <c:pt idx="22">
                  <c:v>1016.6390651101301</c:v>
                </c:pt>
                <c:pt idx="23">
                  <c:v>1038.1012537709</c:v>
                </c:pt>
                <c:pt idx="24">
                  <c:v>1059.5234832496701</c:v>
                </c:pt>
                <c:pt idx="25">
                  <c:v>1080.83417884085</c:v>
                </c:pt>
                <c:pt idx="26">
                  <c:v>1102.0055099246999</c:v>
                </c:pt>
                <c:pt idx="27">
                  <c:v>1123.05757118721</c:v>
                </c:pt>
                <c:pt idx="28">
                  <c:v>1144.04369453561</c:v>
                </c:pt>
                <c:pt idx="29">
                  <c:v>1165.04343334653</c:v>
                </c:pt>
                <c:pt idx="30">
                  <c:v>1186.12104451099</c:v>
                </c:pt>
                <c:pt idx="31">
                  <c:v>1207.29615180468</c:v>
                </c:pt>
                <c:pt idx="32">
                  <c:v>1228.5762041207699</c:v>
                </c:pt>
                <c:pt idx="33">
                  <c:v>1249.98427085401</c:v>
                </c:pt>
                <c:pt idx="34">
                  <c:v>1271.54266463865</c:v>
                </c:pt>
                <c:pt idx="35">
                  <c:v>1293.2697674731501</c:v>
                </c:pt>
                <c:pt idx="36">
                  <c:v>1315.1858789507601</c:v>
                </c:pt>
                <c:pt idx="37">
                  <c:v>1337.2998017058301</c:v>
                </c:pt>
                <c:pt idx="38">
                  <c:v>1359.6243417078099</c:v>
                </c:pt>
                <c:pt idx="39">
                  <c:v>1382.17220206048</c:v>
                </c:pt>
                <c:pt idx="40">
                  <c:v>1404.95775351932</c:v>
                </c:pt>
                <c:pt idx="41">
                  <c:v>1428.0010214563599</c:v>
                </c:pt>
                <c:pt idx="42">
                  <c:v>1451.3155262226401</c:v>
                </c:pt>
                <c:pt idx="43">
                  <c:v>1474.9178452824301</c:v>
                </c:pt>
                <c:pt idx="44">
                  <c:v>1498.82690957458</c:v>
                </c:pt>
                <c:pt idx="45">
                  <c:v>1523.05695210915</c:v>
                </c:pt>
                <c:pt idx="46">
                  <c:v>1547.61686320013</c:v>
                </c:pt>
                <c:pt idx="47">
                  <c:v>1572.5055489776501</c:v>
                </c:pt>
                <c:pt idx="48">
                  <c:v>1597.7163414603999</c:v>
                </c:pt>
                <c:pt idx="49">
                  <c:v>1623.2342967806201</c:v>
                </c:pt>
                <c:pt idx="50">
                  <c:v>1649.0480111434099</c:v>
                </c:pt>
                <c:pt idx="51">
                  <c:v>1675.15667598288</c:v>
                </c:pt>
                <c:pt idx="52">
                  <c:v>1701.5597942454999</c:v>
                </c:pt>
                <c:pt idx="53">
                  <c:v>1728.2474844926101</c:v>
                </c:pt>
                <c:pt idx="54">
                  <c:v>1755.2097109460101</c:v>
                </c:pt>
                <c:pt idx="55">
                  <c:v>1782.4389894559999</c:v>
                </c:pt>
                <c:pt idx="56">
                  <c:v>1809.9319767885299</c:v>
                </c:pt>
                <c:pt idx="57">
                  <c:v>1837.68988445732</c:v>
                </c:pt>
                <c:pt idx="58">
                  <c:v>1865.70555046392</c:v>
                </c:pt>
                <c:pt idx="59">
                  <c:v>1893.97125904683</c:v>
                </c:pt>
                <c:pt idx="60">
                  <c:v>1922.4852674292999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B-4A46-BD46-C5419D94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111616"/>
        <c:axId val="1074100384"/>
      </c:scatterChart>
      <c:valAx>
        <c:axId val="107411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100384"/>
        <c:crosses val="autoZero"/>
        <c:crossBetween val="midCat"/>
      </c:valAx>
      <c:valAx>
        <c:axId val="10741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11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01309446180396E-2"/>
          <c:y val="0.10324286708420322"/>
          <c:w val="0.90684703904592112"/>
          <c:h val="0.6317641192554479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'01_AUS'!$A$32:$C$32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'01_AUS'!$D$32:$BL$32</c:f>
              <c:numCache>
                <c:formatCode>General</c:formatCode>
                <c:ptCount val="61"/>
                <c:pt idx="0">
                  <c:v>1.0080024999999988</c:v>
                </c:pt>
                <c:pt idx="1">
                  <c:v>1.0480899999999984</c:v>
                </c:pt>
                <c:pt idx="2">
                  <c:v>1.0876312500000003</c:v>
                </c:pt>
                <c:pt idx="3">
                  <c:v>1.0984937499999987</c:v>
                </c:pt>
                <c:pt idx="4">
                  <c:v>1.1234787499999999</c:v>
                </c:pt>
                <c:pt idx="5">
                  <c:v>1.2235712499999984</c:v>
                </c:pt>
                <c:pt idx="6">
                  <c:v>1.2235712499999987</c:v>
                </c:pt>
                <c:pt idx="7">
                  <c:v>1.2334380027790408</c:v>
                </c:pt>
                <c:pt idx="8">
                  <c:v>1.2526281265045058</c:v>
                </c:pt>
                <c:pt idx="9">
                  <c:v>1.2754923085172305</c:v>
                </c:pt>
                <c:pt idx="10">
                  <c:v>1.2609345915660364</c:v>
                </c:pt>
                <c:pt idx="11">
                  <c:v>1.2519069928147499</c:v>
                </c:pt>
                <c:pt idx="12">
                  <c:v>1.2745633993499321</c:v>
                </c:pt>
                <c:pt idx="13">
                  <c:v>1.2965787610111512</c:v>
                </c:pt>
                <c:pt idx="14">
                  <c:v>1.3258969941887568</c:v>
                </c:pt>
                <c:pt idx="15">
                  <c:v>1.3543868183473833</c:v>
                </c:pt>
                <c:pt idx="16">
                  <c:v>1.3744542356677039</c:v>
                </c:pt>
                <c:pt idx="17">
                  <c:v>1.3938760832740993</c:v>
                </c:pt>
                <c:pt idx="18">
                  <c:v>1.4126998403126831</c:v>
                </c:pt>
                <c:pt idx="19">
                  <c:v>1.4309983213234945</c:v>
                </c:pt>
                <c:pt idx="20">
                  <c:v>1.4488401536482911</c:v>
                </c:pt>
                <c:pt idx="21">
                  <c:v>1.4662625411163726</c:v>
                </c:pt>
                <c:pt idx="22">
                  <c:v>1.4832625865588691</c:v>
                </c:pt>
                <c:pt idx="23">
                  <c:v>1.4997663165316983</c:v>
                </c:pt>
                <c:pt idx="24">
                  <c:v>1.5156675933566475</c:v>
                </c:pt>
                <c:pt idx="25">
                  <c:v>1.530918625349158</c:v>
                </c:pt>
                <c:pt idx="26">
                  <c:v>1.5455396494509506</c:v>
                </c:pt>
                <c:pt idx="27">
                  <c:v>1.5596214703896125</c:v>
                </c:pt>
                <c:pt idx="28">
                  <c:v>1.573301806705478</c:v>
                </c:pt>
                <c:pt idx="29">
                  <c:v>1.5867534299318256</c:v>
                </c:pt>
                <c:pt idx="30">
                  <c:v>1.600126477515986</c:v>
                </c:pt>
                <c:pt idx="31">
                  <c:v>1.6135103596215099</c:v>
                </c:pt>
                <c:pt idx="32">
                  <c:v>1.6269796155846394</c:v>
                </c:pt>
                <c:pt idx="33">
                  <c:v>1.6406311213925815</c:v>
                </c:pt>
                <c:pt idx="34">
                  <c:v>1.6545618630068892</c:v>
                </c:pt>
                <c:pt idx="35">
                  <c:v>1.668864928986511</c:v>
                </c:pt>
                <c:pt idx="36">
                  <c:v>1.6836372562847932</c:v>
                </c:pt>
                <c:pt idx="37">
                  <c:v>1.6989625425935195</c:v>
                </c:pt>
                <c:pt idx="38">
                  <c:v>1.7149313899150123</c:v>
                </c:pt>
                <c:pt idx="39">
                  <c:v>1.7316359970059632</c:v>
                </c:pt>
                <c:pt idx="40">
                  <c:v>1.7491724031315552</c:v>
                </c:pt>
                <c:pt idx="41">
                  <c:v>1.7671512640522473</c:v>
                </c:pt>
                <c:pt idx="42">
                  <c:v>1.7851180972538494</c:v>
                </c:pt>
                <c:pt idx="43">
                  <c:v>1.8030870658577729</c:v>
                </c:pt>
                <c:pt idx="44">
                  <c:v>1.8210746951331169</c:v>
                </c:pt>
                <c:pt idx="45">
                  <c:v>1.8390912696718007</c:v>
                </c:pt>
                <c:pt idx="46">
                  <c:v>1.8571402358401581</c:v>
                </c:pt>
                <c:pt idx="47">
                  <c:v>1.8752128671558497</c:v>
                </c:pt>
                <c:pt idx="48">
                  <c:v>1.8932938646305761</c:v>
                </c:pt>
                <c:pt idx="49">
                  <c:v>1.9113583844591822</c:v>
                </c:pt>
                <c:pt idx="50">
                  <c:v>1.9293861730377917</c:v>
                </c:pt>
                <c:pt idx="51">
                  <c:v>1.9473696358301</c:v>
                </c:pt>
                <c:pt idx="52">
                  <c:v>1.9653015623535546</c:v>
                </c:pt>
                <c:pt idx="53">
                  <c:v>1.9831639884552721</c:v>
                </c:pt>
                <c:pt idx="54">
                  <c:v>2.0009390704784535</c:v>
                </c:pt>
                <c:pt idx="55">
                  <c:v>2.0186121555589218</c:v>
                </c:pt>
                <c:pt idx="56">
                  <c:v>2.0361734738870982</c:v>
                </c:pt>
                <c:pt idx="57">
                  <c:v>2.0536184458810571</c:v>
                </c:pt>
                <c:pt idx="58">
                  <c:v>2.0709331610149535</c:v>
                </c:pt>
                <c:pt idx="59">
                  <c:v>2.0881033130991322</c:v>
                </c:pt>
                <c:pt idx="60">
                  <c:v>2.1051213678350855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A-4E14-BBD7-8BFAC8465528}"/>
            </c:ext>
          </c:extLst>
        </c:ser>
        <c:ser>
          <c:idx val="1"/>
          <c:order val="1"/>
          <c:tx>
            <c:strRef>
              <c:f>'01_AUS'!$A$33:$C$33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'01_AUS'!$D$33:$BL$33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5A-4E14-BBD7-8BFAC8465528}"/>
            </c:ext>
          </c:extLst>
        </c:ser>
        <c:ser>
          <c:idx val="2"/>
          <c:order val="2"/>
          <c:tx>
            <c:strRef>
              <c:f>'01_AUS'!$A$34:$C$34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'01_AUS'!$D$34:$BL$34</c:f>
              <c:numCache>
                <c:formatCode>General</c:formatCode>
                <c:ptCount val="61"/>
                <c:pt idx="0">
                  <c:v>258.6239999999998</c:v>
                </c:pt>
                <c:pt idx="1">
                  <c:v>261.83058328910312</c:v>
                </c:pt>
                <c:pt idx="2">
                  <c:v>290.67724300374078</c:v>
                </c:pt>
                <c:pt idx="3">
                  <c:v>318.96546923341907</c:v>
                </c:pt>
                <c:pt idx="4">
                  <c:v>367.72620146843224</c:v>
                </c:pt>
                <c:pt idx="5">
                  <c:v>401.59731505951191</c:v>
                </c:pt>
                <c:pt idx="6">
                  <c:v>413.4899999999995</c:v>
                </c:pt>
                <c:pt idx="7">
                  <c:v>416.87140414528966</c:v>
                </c:pt>
                <c:pt idx="8">
                  <c:v>427.88519852050689</c:v>
                </c:pt>
                <c:pt idx="9">
                  <c:v>438.3605551467279</c:v>
                </c:pt>
                <c:pt idx="10">
                  <c:v>436.2020484743224</c:v>
                </c:pt>
                <c:pt idx="11">
                  <c:v>436.10370265120645</c:v>
                </c:pt>
                <c:pt idx="12">
                  <c:v>438.32578023171209</c:v>
                </c:pt>
                <c:pt idx="13">
                  <c:v>440.17855869143517</c:v>
                </c:pt>
                <c:pt idx="14">
                  <c:v>444.31541465257959</c:v>
                </c:pt>
                <c:pt idx="15">
                  <c:v>447.93323812009737</c:v>
                </c:pt>
                <c:pt idx="16">
                  <c:v>448.54578155630753</c:v>
                </c:pt>
                <c:pt idx="17">
                  <c:v>448.74791752988722</c:v>
                </c:pt>
                <c:pt idx="18">
                  <c:v>448.54292197763118</c:v>
                </c:pt>
                <c:pt idx="19">
                  <c:v>447.9406350164117</c:v>
                </c:pt>
                <c:pt idx="20">
                  <c:v>446.94785360954626</c:v>
                </c:pt>
                <c:pt idx="21">
                  <c:v>445.56020568778007</c:v>
                </c:pt>
                <c:pt idx="22">
                  <c:v>443.76034164078544</c:v>
                </c:pt>
                <c:pt idx="23">
                  <c:v>441.50985158103288</c:v>
                </c:pt>
                <c:pt idx="24">
                  <c:v>438.76239389402889</c:v>
                </c:pt>
                <c:pt idx="25">
                  <c:v>435.49047134729119</c:v>
                </c:pt>
                <c:pt idx="26">
                  <c:v>431.68692683760452</c:v>
                </c:pt>
                <c:pt idx="27">
                  <c:v>427.36408652469805</c:v>
                </c:pt>
                <c:pt idx="28">
                  <c:v>422.54565291757848</c:v>
                </c:pt>
                <c:pt idx="29">
                  <c:v>415.6899662472336</c:v>
                </c:pt>
                <c:pt idx="30">
                  <c:v>406.91182657013826</c:v>
                </c:pt>
                <c:pt idx="31">
                  <c:v>397.88251533641807</c:v>
                </c:pt>
                <c:pt idx="32">
                  <c:v>388.64667485432796</c:v>
                </c:pt>
                <c:pt idx="33">
                  <c:v>379.24993084020321</c:v>
                </c:pt>
                <c:pt idx="34">
                  <c:v>369.73270619331851</c:v>
                </c:pt>
                <c:pt idx="35">
                  <c:v>360.12899073027529</c:v>
                </c:pt>
                <c:pt idx="36">
                  <c:v>350.46773574374669</c:v>
                </c:pt>
                <c:pt idx="37">
                  <c:v>340.76890402788354</c:v>
                </c:pt>
                <c:pt idx="38">
                  <c:v>331.0474708429611</c:v>
                </c:pt>
                <c:pt idx="39">
                  <c:v>321.31177345964181</c:v>
                </c:pt>
                <c:pt idx="40">
                  <c:v>311.5634314204446</c:v>
                </c:pt>
                <c:pt idx="41">
                  <c:v>298.73781368867071</c:v>
                </c:pt>
                <c:pt idx="42">
                  <c:v>285.67694818166461</c:v>
                </c:pt>
                <c:pt idx="43">
                  <c:v>287.52048475935709</c:v>
                </c:pt>
                <c:pt idx="44">
                  <c:v>289.33354662427706</c:v>
                </c:pt>
                <c:pt idx="45">
                  <c:v>291.11710582614307</c:v>
                </c:pt>
                <c:pt idx="46">
                  <c:v>292.87101519199274</c:v>
                </c:pt>
                <c:pt idx="47">
                  <c:v>294.59318954547314</c:v>
                </c:pt>
                <c:pt idx="48">
                  <c:v>296.28051836041675</c:v>
                </c:pt>
                <c:pt idx="49">
                  <c:v>297.9284228311152</c:v>
                </c:pt>
                <c:pt idx="50">
                  <c:v>299.53308074408915</c:v>
                </c:pt>
                <c:pt idx="51">
                  <c:v>301.09266094116305</c:v>
                </c:pt>
                <c:pt idx="52">
                  <c:v>302.60539380861991</c:v>
                </c:pt>
                <c:pt idx="53">
                  <c:v>304.06786242163002</c:v>
                </c:pt>
                <c:pt idx="54">
                  <c:v>305.47669809304381</c:v>
                </c:pt>
                <c:pt idx="55">
                  <c:v>306.82904764495606</c:v>
                </c:pt>
                <c:pt idx="56">
                  <c:v>308.12281972847956</c:v>
                </c:pt>
                <c:pt idx="57">
                  <c:v>309.35671514954549</c:v>
                </c:pt>
                <c:pt idx="58">
                  <c:v>310.52803181921507</c:v>
                </c:pt>
                <c:pt idx="59">
                  <c:v>311.63403096356564</c:v>
                </c:pt>
                <c:pt idx="60">
                  <c:v>312.67300389470159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5A-4E14-BBD7-8BFAC8465528}"/>
            </c:ext>
          </c:extLst>
        </c:ser>
        <c:ser>
          <c:idx val="3"/>
          <c:order val="3"/>
          <c:tx>
            <c:strRef>
              <c:f>'01_AUS'!$A$35:$C$35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5A-4E14-BBD7-8BFAC8465528}"/>
            </c:ext>
          </c:extLst>
        </c:ser>
        <c:ser>
          <c:idx val="4"/>
          <c:order val="4"/>
          <c:tx>
            <c:strRef>
              <c:f>'01_AUS'!$A$36:$C$36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'01_AUS'!$D$36:$BL$36</c:f>
              <c:numCache>
                <c:formatCode>General</c:formatCode>
                <c:ptCount val="61"/>
                <c:pt idx="0">
                  <c:v>178.01881190087369</c:v>
                </c:pt>
                <c:pt idx="1">
                  <c:v>183.66018135953485</c:v>
                </c:pt>
                <c:pt idx="2">
                  <c:v>188.72861337932511</c:v>
                </c:pt>
                <c:pt idx="3">
                  <c:v>192.64947894183356</c:v>
                </c:pt>
                <c:pt idx="4">
                  <c:v>197.3282430710322</c:v>
                </c:pt>
                <c:pt idx="5">
                  <c:v>200.05104393697027</c:v>
                </c:pt>
                <c:pt idx="6">
                  <c:v>205.46748846593979</c:v>
                </c:pt>
                <c:pt idx="7">
                  <c:v>207.14774341097132</c:v>
                </c:pt>
                <c:pt idx="8">
                  <c:v>212.62061257045809</c:v>
                </c:pt>
                <c:pt idx="9">
                  <c:v>217.8259264033795</c:v>
                </c:pt>
                <c:pt idx="10">
                  <c:v>216.75334195196317</c:v>
                </c:pt>
                <c:pt idx="11">
                  <c:v>216.70447288795498</c:v>
                </c:pt>
                <c:pt idx="12">
                  <c:v>222.2537208018837</c:v>
                </c:pt>
                <c:pt idx="13">
                  <c:v>227.84303260781843</c:v>
                </c:pt>
                <c:pt idx="14">
                  <c:v>234.87761502726985</c:v>
                </c:pt>
                <c:pt idx="15">
                  <c:v>241.93770901602238</c:v>
                </c:pt>
                <c:pt idx="16">
                  <c:v>247.65230167696296</c:v>
                </c:pt>
                <c:pt idx="17">
                  <c:v>253.39490338665641</c:v>
                </c:pt>
                <c:pt idx="18">
                  <c:v>259.16936111027115</c:v>
                </c:pt>
                <c:pt idx="19">
                  <c:v>264.98377129711332</c:v>
                </c:pt>
                <c:pt idx="20">
                  <c:v>270.84517617849053</c:v>
                </c:pt>
                <c:pt idx="21">
                  <c:v>276.75438469804544</c:v>
                </c:pt>
                <c:pt idx="22">
                  <c:v>282.7040212354986</c:v>
                </c:pt>
                <c:pt idx="23">
                  <c:v>288.67216395904944</c:v>
                </c:pt>
                <c:pt idx="24">
                  <c:v>294.6291949500058</c:v>
                </c:pt>
                <c:pt idx="25">
                  <c:v>300.55521092333407</c:v>
                </c:pt>
                <c:pt idx="26">
                  <c:v>306.44247282160092</c:v>
                </c:pt>
                <c:pt idx="27">
                  <c:v>312.29656851638219</c:v>
                </c:pt>
                <c:pt idx="28">
                  <c:v>318.13232838863752</c:v>
                </c:pt>
                <c:pt idx="29">
                  <c:v>323.97187440893447</c:v>
                </c:pt>
                <c:pt idx="30">
                  <c:v>329.83307494580896</c:v>
                </c:pt>
                <c:pt idx="31">
                  <c:v>335.72138692147638</c:v>
                </c:pt>
                <c:pt idx="32">
                  <c:v>341.63888170238835</c:v>
                </c:pt>
                <c:pt idx="33">
                  <c:v>347.59197435844249</c:v>
                </c:pt>
                <c:pt idx="34">
                  <c:v>353.58686952178726</c:v>
                </c:pt>
                <c:pt idx="35">
                  <c:v>359.62867880485373</c:v>
                </c:pt>
                <c:pt idx="36">
                  <c:v>365.72304705922983</c:v>
                </c:pt>
                <c:pt idx="37">
                  <c:v>371.87242209575993</c:v>
                </c:pt>
                <c:pt idx="38">
                  <c:v>378.08036496101738</c:v>
                </c:pt>
                <c:pt idx="39">
                  <c:v>384.35040809699086</c:v>
                </c:pt>
                <c:pt idx="40">
                  <c:v>390.6865476813818</c:v>
                </c:pt>
                <c:pt idx="41">
                  <c:v>397.09435231114242</c:v>
                </c:pt>
                <c:pt idx="42">
                  <c:v>403.57758168599196</c:v>
                </c:pt>
                <c:pt idx="43">
                  <c:v>410.14084561876547</c:v>
                </c:pt>
                <c:pt idx="44">
                  <c:v>416.78940836963386</c:v>
                </c:pt>
                <c:pt idx="45">
                  <c:v>423.52722781245456</c:v>
                </c:pt>
                <c:pt idx="46">
                  <c:v>430.35677613976992</c:v>
                </c:pt>
                <c:pt idx="47">
                  <c:v>437.27774917144217</c:v>
                </c:pt>
                <c:pt idx="48">
                  <c:v>444.28829269470822</c:v>
                </c:pt>
                <c:pt idx="49">
                  <c:v>451.38425116247822</c:v>
                </c:pt>
                <c:pt idx="50">
                  <c:v>458.5624534407811</c:v>
                </c:pt>
                <c:pt idx="51">
                  <c:v>465.82267468597638</c:v>
                </c:pt>
                <c:pt idx="52">
                  <c:v>473.16477667887051</c:v>
                </c:pt>
                <c:pt idx="53">
                  <c:v>480.58601161786839</c:v>
                </c:pt>
                <c:pt idx="54">
                  <c:v>488.08358878308644</c:v>
                </c:pt>
                <c:pt idx="55">
                  <c:v>495.65542700404006</c:v>
                </c:pt>
                <c:pt idx="56">
                  <c:v>503.30059660397171</c:v>
                </c:pt>
                <c:pt idx="57">
                  <c:v>511.0194344770772</c:v>
                </c:pt>
                <c:pt idx="58">
                  <c:v>518.80994903575049</c:v>
                </c:pt>
                <c:pt idx="59">
                  <c:v>526.66999470357439</c:v>
                </c:pt>
                <c:pt idx="60">
                  <c:v>534.5990868542815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5A-4E14-BBD7-8BFAC8465528}"/>
            </c:ext>
          </c:extLst>
        </c:ser>
        <c:ser>
          <c:idx val="5"/>
          <c:order val="5"/>
          <c:tx>
            <c:strRef>
              <c:f>'01_AUS'!$A$37:$C$37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'01_AUS'!$D$37:$BL$37</c:f>
              <c:numCache>
                <c:formatCode>General</c:formatCode>
                <c:ptCount val="61"/>
                <c:pt idx="0">
                  <c:v>7.3409819340566527</c:v>
                </c:pt>
                <c:pt idx="1">
                  <c:v>7.5736157261663886</c:v>
                </c:pt>
                <c:pt idx="2">
                  <c:v>7.7826232321371194</c:v>
                </c:pt>
                <c:pt idx="3">
                  <c:v>7.9443084099725167</c:v>
                </c:pt>
                <c:pt idx="4">
                  <c:v>8.1372471369497834</c:v>
                </c:pt>
                <c:pt idx="5">
                  <c:v>8.2495275850297087</c:v>
                </c:pt>
                <c:pt idx="6">
                  <c:v>8.4728861223067895</c:v>
                </c:pt>
                <c:pt idx="7">
                  <c:v>8.5086415414642289</c:v>
                </c:pt>
                <c:pt idx="8">
                  <c:v>8.712236525876623</c:v>
                </c:pt>
                <c:pt idx="9">
                  <c:v>8.9165734943233659</c:v>
                </c:pt>
                <c:pt idx="10">
                  <c:v>8.8757011952943756</c:v>
                </c:pt>
                <c:pt idx="11">
                  <c:v>8.8879081401381193</c:v>
                </c:pt>
                <c:pt idx="12">
                  <c:v>9.1407542139975497</c:v>
                </c:pt>
                <c:pt idx="13">
                  <c:v>9.4066557579433727</c:v>
                </c:pt>
                <c:pt idx="14">
                  <c:v>9.7438492831171573</c:v>
                </c:pt>
                <c:pt idx="15">
                  <c:v>10.093970288665703</c:v>
                </c:pt>
                <c:pt idx="16">
                  <c:v>10.399380415878136</c:v>
                </c:pt>
                <c:pt idx="17">
                  <c:v>10.716769999453113</c:v>
                </c:pt>
                <c:pt idx="18">
                  <c:v>11.045937814276511</c:v>
                </c:pt>
                <c:pt idx="19">
                  <c:v>11.386793932022128</c:v>
                </c:pt>
                <c:pt idx="20">
                  <c:v>11.739137500932548</c:v>
                </c:pt>
                <c:pt idx="21">
                  <c:v>12.102428420053451</c:v>
                </c:pt>
                <c:pt idx="22">
                  <c:v>12.475688252503435</c:v>
                </c:pt>
                <c:pt idx="23">
                  <c:v>12.857198552935452</c:v>
                </c:pt>
                <c:pt idx="24">
                  <c:v>13.244776520954433</c:v>
                </c:pt>
                <c:pt idx="25">
                  <c:v>13.636546990123556</c:v>
                </c:pt>
                <c:pt idx="26">
                  <c:v>14.031074529353107</c:v>
                </c:pt>
                <c:pt idx="27">
                  <c:v>14.427443511560897</c:v>
                </c:pt>
                <c:pt idx="28">
                  <c:v>14.825096343765329</c:v>
                </c:pt>
                <c:pt idx="29">
                  <c:v>15.223760541980841</c:v>
                </c:pt>
                <c:pt idx="30">
                  <c:v>15.622914434467168</c:v>
                </c:pt>
                <c:pt idx="31">
                  <c:v>16.021386723548019</c:v>
                </c:pt>
                <c:pt idx="32">
                  <c:v>16.41776537248597</c:v>
                </c:pt>
                <c:pt idx="33">
                  <c:v>16.810764027747389</c:v>
                </c:pt>
                <c:pt idx="34">
                  <c:v>17.199004968111765</c:v>
                </c:pt>
                <c:pt idx="35">
                  <c:v>17.580972548107678</c:v>
                </c:pt>
                <c:pt idx="36">
                  <c:v>17.955088372298697</c:v>
                </c:pt>
                <c:pt idx="37">
                  <c:v>18.31952445212438</c:v>
                </c:pt>
                <c:pt idx="38">
                  <c:v>18.672409968879517</c:v>
                </c:pt>
                <c:pt idx="39">
                  <c:v>19.01177221344415</c:v>
                </c:pt>
                <c:pt idx="40">
                  <c:v>19.335557201899508</c:v>
                </c:pt>
                <c:pt idx="41">
                  <c:v>19.652687324993423</c:v>
                </c:pt>
                <c:pt idx="42">
                  <c:v>19.973550311380841</c:v>
                </c:pt>
                <c:pt idx="43">
                  <c:v>20.29837430636211</c:v>
                </c:pt>
                <c:pt idx="44">
                  <c:v>20.627419844640208</c:v>
                </c:pt>
                <c:pt idx="45">
                  <c:v>20.960882806254588</c:v>
                </c:pt>
                <c:pt idx="46">
                  <c:v>21.298885543051242</c:v>
                </c:pt>
                <c:pt idx="47">
                  <c:v>21.641413000781469</c:v>
                </c:pt>
                <c:pt idx="48">
                  <c:v>21.988373412177729</c:v>
                </c:pt>
                <c:pt idx="49">
                  <c:v>22.339561114109472</c:v>
                </c:pt>
                <c:pt idx="50">
                  <c:v>22.694819163260735</c:v>
                </c:pt>
                <c:pt idx="51">
                  <c:v>23.054136431843542</c:v>
                </c:pt>
                <c:pt idx="52">
                  <c:v>23.417506079220189</c:v>
                </c:pt>
                <c:pt idx="53">
                  <c:v>23.784792113314083</c:v>
                </c:pt>
                <c:pt idx="54">
                  <c:v>24.155856417969783</c:v>
                </c:pt>
                <c:pt idx="55">
                  <c:v>24.530595993503308</c:v>
                </c:pt>
                <c:pt idx="56">
                  <c:v>24.908964829069809</c:v>
                </c:pt>
                <c:pt idx="57">
                  <c:v>25.290979597976918</c:v>
                </c:pt>
                <c:pt idx="58">
                  <c:v>25.676541734107353</c:v>
                </c:pt>
                <c:pt idx="59">
                  <c:v>26.065545050248392</c:v>
                </c:pt>
                <c:pt idx="60">
                  <c:v>26.457965561650699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5A-4E14-BBD7-8BFAC8465528}"/>
            </c:ext>
          </c:extLst>
        </c:ser>
        <c:ser>
          <c:idx val="6"/>
          <c:order val="6"/>
          <c:tx>
            <c:strRef>
              <c:f>'01_AUS'!$A$38:$C$38</c:f>
              <c:strCache>
                <c:ptCount val="3"/>
                <c:pt idx="0">
                  <c:v>01_AUS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'01_AUS'!$D$31:$BL$31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'01_AUS'!$D$38:$BL$38</c:f>
              <c:numCache>
                <c:formatCode>General</c:formatCode>
                <c:ptCount val="61"/>
                <c:pt idx="0">
                  <c:v>116.20799999999986</c:v>
                </c:pt>
                <c:pt idx="1">
                  <c:v>113.35699999999983</c:v>
                </c:pt>
                <c:pt idx="2">
                  <c:v>102.57700000000001</c:v>
                </c:pt>
                <c:pt idx="3">
                  <c:v>104.46199999999988</c:v>
                </c:pt>
                <c:pt idx="4">
                  <c:v>105.40399999999994</c:v>
                </c:pt>
                <c:pt idx="5">
                  <c:v>105.24411465329992</c:v>
                </c:pt>
                <c:pt idx="6">
                  <c:v>110.23287463089986</c:v>
                </c:pt>
                <c:pt idx="7">
                  <c:v>110.38939864084146</c:v>
                </c:pt>
                <c:pt idx="8">
                  <c:v>112.54128993979911</c:v>
                </c:pt>
                <c:pt idx="9">
                  <c:v>114.51316261139716</c:v>
                </c:pt>
                <c:pt idx="10">
                  <c:v>113.16982259424522</c:v>
                </c:pt>
                <c:pt idx="11">
                  <c:v>112.36501097774521</c:v>
                </c:pt>
                <c:pt idx="12">
                  <c:v>114.44313962448894</c:v>
                </c:pt>
                <c:pt idx="13">
                  <c:v>116.50184236053617</c:v>
                </c:pt>
                <c:pt idx="14">
                  <c:v>119.25415101198656</c:v>
                </c:pt>
                <c:pt idx="15">
                  <c:v>121.96872640270122</c:v>
                </c:pt>
                <c:pt idx="16">
                  <c:v>123.95905111456575</c:v>
                </c:pt>
                <c:pt idx="17">
                  <c:v>125.92219387578794</c:v>
                </c:pt>
                <c:pt idx="18">
                  <c:v>127.85975039291145</c:v>
                </c:pt>
                <c:pt idx="19">
                  <c:v>129.77534221328884</c:v>
                </c:pt>
                <c:pt idx="20">
                  <c:v>131.67196191055439</c:v>
                </c:pt>
                <c:pt idx="21">
                  <c:v>133.54949284890728</c:v>
                </c:pt>
                <c:pt idx="22">
                  <c:v>135.40388667846699</c:v>
                </c:pt>
                <c:pt idx="23">
                  <c:v>137.22428640211027</c:v>
                </c:pt>
                <c:pt idx="24">
                  <c:v>138.99651959258409</c:v>
                </c:pt>
                <c:pt idx="25">
                  <c:v>140.71138797635746</c:v>
                </c:pt>
                <c:pt idx="26">
                  <c:v>142.36563077948151</c:v>
                </c:pt>
                <c:pt idx="27">
                  <c:v>143.96224198839897</c:v>
                </c:pt>
                <c:pt idx="28">
                  <c:v>145.50836257875122</c:v>
                </c:pt>
                <c:pt idx="29">
                  <c:v>147.01422902721544</c:v>
                </c:pt>
                <c:pt idx="30">
                  <c:v>148.48784466408947</c:v>
                </c:pt>
                <c:pt idx="31">
                  <c:v>149.93141290519097</c:v>
                </c:pt>
                <c:pt idx="32">
                  <c:v>151.34555887464663</c:v>
                </c:pt>
                <c:pt idx="33">
                  <c:v>152.73278653521422</c:v>
                </c:pt>
                <c:pt idx="34">
                  <c:v>154.09541586195743</c:v>
                </c:pt>
                <c:pt idx="35">
                  <c:v>155.4352051650655</c:v>
                </c:pt>
                <c:pt idx="36">
                  <c:v>156.75406778057433</c:v>
                </c:pt>
                <c:pt idx="37">
                  <c:v>158.05247704625</c:v>
                </c:pt>
                <c:pt idx="38">
                  <c:v>159.33134023122108</c:v>
                </c:pt>
                <c:pt idx="39">
                  <c:v>160.591501429006</c:v>
                </c:pt>
                <c:pt idx="40">
                  <c:v>163.23890376730225</c:v>
                </c:pt>
                <c:pt idx="41">
                  <c:v>165.91624960765665</c:v>
                </c:pt>
                <c:pt idx="42">
                  <c:v>168.62510984946232</c:v>
                </c:pt>
                <c:pt idx="43">
                  <c:v>171.36741059127127</c:v>
                </c:pt>
                <c:pt idx="44">
                  <c:v>174.14535137659098</c:v>
                </c:pt>
                <c:pt idx="45">
                  <c:v>176.96058590707463</c:v>
                </c:pt>
                <c:pt idx="46">
                  <c:v>179.8141471284504</c:v>
                </c:pt>
                <c:pt idx="47">
                  <c:v>182.70590794642106</c:v>
                </c:pt>
                <c:pt idx="48">
                  <c:v>185.63509362312934</c:v>
                </c:pt>
                <c:pt idx="49">
                  <c:v>188.59996786395359</c:v>
                </c:pt>
                <c:pt idx="50">
                  <c:v>191.59920568743175</c:v>
                </c:pt>
                <c:pt idx="51">
                  <c:v>194.6327131480989</c:v>
                </c:pt>
                <c:pt idx="52">
                  <c:v>197.70043249441537</c:v>
                </c:pt>
                <c:pt idx="53">
                  <c:v>200.8012156240909</c:v>
                </c:pt>
                <c:pt idx="54">
                  <c:v>203.93389650246883</c:v>
                </c:pt>
                <c:pt idx="55">
                  <c:v>207.09760556290942</c:v>
                </c:pt>
                <c:pt idx="56">
                  <c:v>210.29195436251464</c:v>
                </c:pt>
                <c:pt idx="57">
                  <c:v>213.5170836643581</c:v>
                </c:pt>
                <c:pt idx="58">
                  <c:v>216.77216133183427</c:v>
                </c:pt>
                <c:pt idx="59">
                  <c:v>220.05629088784573</c:v>
                </c:pt>
                <c:pt idx="60">
                  <c:v>223.3692698430539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5A-4E14-BBD7-8BFAC8465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906544"/>
        <c:axId val="618890320"/>
      </c:scatterChart>
      <c:valAx>
        <c:axId val="61890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90320"/>
        <c:crosses val="autoZero"/>
        <c:crossBetween val="midCat"/>
      </c:valAx>
      <c:valAx>
        <c:axId val="6188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64214964091874"/>
          <c:y val="0.79769136996936474"/>
          <c:w val="0.71048594255468922"/>
          <c:h val="0.18101316127041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07</a:t>
            </a:r>
            <a:r>
              <a:rPr lang="en-AU" baseline="0"/>
              <a:t>_IND</a:t>
            </a:r>
            <a:endParaRPr lang="en-AU"/>
          </a:p>
        </c:rich>
      </c:tx>
      <c:layout>
        <c:manualLayout>
          <c:xMode val="edge"/>
          <c:yMode val="edge"/>
          <c:x val="0.3956041119860018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'07_INA'!$C$23</c:f>
              <c:strCache>
                <c:ptCount val="1"/>
                <c:pt idx="0">
                  <c:v>total_passenger(Gpkm)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'07_INA'!$D$22:$BL$22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'07_INA'!$D$23:$BL$23</c:f>
              <c:numCache>
                <c:formatCode>General</c:formatCode>
                <c:ptCount val="61"/>
                <c:pt idx="0">
                  <c:v>551.28860590793704</c:v>
                </c:pt>
                <c:pt idx="1">
                  <c:v>565.056968049646</c:v>
                </c:pt>
                <c:pt idx="2">
                  <c:v>594.33862050830896</c:v>
                </c:pt>
                <c:pt idx="3">
                  <c:v>619.99241229359495</c:v>
                </c:pt>
                <c:pt idx="4">
                  <c:v>657.15077200872304</c:v>
                </c:pt>
                <c:pt idx="5">
                  <c:v>674.04424381425997</c:v>
                </c:pt>
                <c:pt idx="6">
                  <c:v>720.31042043374805</c:v>
                </c:pt>
                <c:pt idx="7">
                  <c:v>734.76146163896794</c:v>
                </c:pt>
                <c:pt idx="8">
                  <c:v>765.25453494069905</c:v>
                </c:pt>
                <c:pt idx="9">
                  <c:v>796.18106888593502</c:v>
                </c:pt>
                <c:pt idx="10">
                  <c:v>786.70952298582597</c:v>
                </c:pt>
                <c:pt idx="11">
                  <c:v>817.23214505939598</c:v>
                </c:pt>
                <c:pt idx="12">
                  <c:v>856.55179814399798</c:v>
                </c:pt>
                <c:pt idx="13">
                  <c:v>892.78786612904605</c:v>
                </c:pt>
                <c:pt idx="14">
                  <c:v>930.07303531627201</c:v>
                </c:pt>
                <c:pt idx="15">
                  <c:v>969.12502128470101</c:v>
                </c:pt>
                <c:pt idx="16">
                  <c:v>1003.92070997854</c:v>
                </c:pt>
                <c:pt idx="17">
                  <c:v>1039.62717613824</c:v>
                </c:pt>
                <c:pt idx="18">
                  <c:v>1076.2729652447099</c:v>
                </c:pt>
                <c:pt idx="19">
                  <c:v>1113.8745127894599</c:v>
                </c:pt>
                <c:pt idx="20">
                  <c:v>1152.4106249449101</c:v>
                </c:pt>
                <c:pt idx="21">
                  <c:v>1191.87381384015</c:v>
                </c:pt>
                <c:pt idx="22">
                  <c:v>1232.3468731236801</c:v>
                </c:pt>
                <c:pt idx="23">
                  <c:v>1273.8427438517001</c:v>
                </c:pt>
                <c:pt idx="24">
                  <c:v>1316.37819426586</c:v>
                </c:pt>
                <c:pt idx="25">
                  <c:v>1359.97179633685</c:v>
                </c:pt>
                <c:pt idx="26">
                  <c:v>1404.6157435197299</c:v>
                </c:pt>
                <c:pt idx="27">
                  <c:v>1450.28379378617</c:v>
                </c:pt>
                <c:pt idx="28">
                  <c:v>1497.0131932982599</c:v>
                </c:pt>
                <c:pt idx="29">
                  <c:v>1544.78083686113</c:v>
                </c:pt>
                <c:pt idx="30">
                  <c:v>1593.55746215973</c:v>
                </c:pt>
                <c:pt idx="31">
                  <c:v>1643.3306841394401</c:v>
                </c:pt>
                <c:pt idx="32">
                  <c:v>1694.08297669284</c:v>
                </c:pt>
                <c:pt idx="33">
                  <c:v>1745.7988029353901</c:v>
                </c:pt>
                <c:pt idx="34">
                  <c:v>1798.430534956</c:v>
                </c:pt>
                <c:pt idx="35">
                  <c:v>1851.8284980307501</c:v>
                </c:pt>
                <c:pt idx="36">
                  <c:v>1905.8437893842299</c:v>
                </c:pt>
                <c:pt idx="37">
                  <c:v>1960.4156278232199</c:v>
                </c:pt>
                <c:pt idx="38">
                  <c:v>2015.5246440968799</c:v>
                </c:pt>
                <c:pt idx="39">
                  <c:v>2071.1557250227202</c:v>
                </c:pt>
                <c:pt idx="40">
                  <c:v>2127.2891514796302</c:v>
                </c:pt>
                <c:pt idx="41">
                  <c:v>2185.04963504846</c:v>
                </c:pt>
                <c:pt idx="42">
                  <c:v>2244.48868828797</c:v>
                </c:pt>
                <c:pt idx="43">
                  <c:v>2305.6599306666899</c:v>
                </c:pt>
                <c:pt idx="44">
                  <c:v>2368.61875614478</c:v>
                </c:pt>
                <c:pt idx="45">
                  <c:v>2433.4221062597999</c:v>
                </c:pt>
                <c:pt idx="46">
                  <c:v>2500.1282221332799</c:v>
                </c:pt>
                <c:pt idx="47">
                  <c:v>2568.7971042408299</c:v>
                </c:pt>
                <c:pt idx="48">
                  <c:v>2639.4909420454401</c:v>
                </c:pt>
                <c:pt idx="49">
                  <c:v>2712.27389659255</c:v>
                </c:pt>
                <c:pt idx="50">
                  <c:v>2787.21181437021</c:v>
                </c:pt>
                <c:pt idx="51">
                  <c:v>2864.3722024128001</c:v>
                </c:pt>
                <c:pt idx="52">
                  <c:v>2943.8243036026201</c:v>
                </c:pt>
                <c:pt idx="53">
                  <c:v>3025.63945723495</c:v>
                </c:pt>
                <c:pt idx="54">
                  <c:v>3109.8910196172801</c:v>
                </c:pt>
                <c:pt idx="55">
                  <c:v>3196.6545010994701</c:v>
                </c:pt>
                <c:pt idx="56">
                  <c:v>3286.0075333837199</c:v>
                </c:pt>
                <c:pt idx="57">
                  <c:v>3378.0301645291001</c:v>
                </c:pt>
                <c:pt idx="58">
                  <c:v>3472.8050138999101</c:v>
                </c:pt>
                <c:pt idx="59">
                  <c:v>3570.4172470215999</c:v>
                </c:pt>
                <c:pt idx="60">
                  <c:v>3670.9542691073798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5-4FC4-AE1F-31354E6AA5A1}"/>
            </c:ext>
          </c:extLst>
        </c:ser>
        <c:ser>
          <c:idx val="1"/>
          <c:order val="1"/>
          <c:tx>
            <c:strRef>
              <c:f>'07_INA'!$C$24</c:f>
              <c:strCache>
                <c:ptCount val="1"/>
                <c:pt idx="0">
                  <c:v>total_freight(Gtkm)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'07_INA'!$D$22:$BL$22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'07_INA'!$D$24:$BL$24</c:f>
              <c:numCache>
                <c:formatCode>General</c:formatCode>
                <c:ptCount val="61"/>
                <c:pt idx="0">
                  <c:v>206.68002346836201</c:v>
                </c:pt>
                <c:pt idx="1">
                  <c:v>174.53473711427199</c:v>
                </c:pt>
                <c:pt idx="2">
                  <c:v>215.549339554314</c:v>
                </c:pt>
                <c:pt idx="3">
                  <c:v>193.27957653134601</c:v>
                </c:pt>
                <c:pt idx="4">
                  <c:v>224.81215727725501</c:v>
                </c:pt>
                <c:pt idx="5">
                  <c:v>228.926670406374</c:v>
                </c:pt>
                <c:pt idx="6">
                  <c:v>247.894891065905</c:v>
                </c:pt>
                <c:pt idx="7">
                  <c:v>257.64549672067602</c:v>
                </c:pt>
                <c:pt idx="8">
                  <c:v>270.39401185774301</c:v>
                </c:pt>
                <c:pt idx="9">
                  <c:v>283.35772721821598</c:v>
                </c:pt>
                <c:pt idx="10">
                  <c:v>278.185204789387</c:v>
                </c:pt>
                <c:pt idx="11">
                  <c:v>291.00434879616</c:v>
                </c:pt>
                <c:pt idx="12">
                  <c:v>307.79742744503199</c:v>
                </c:pt>
                <c:pt idx="13">
                  <c:v>323.224669030462</c:v>
                </c:pt>
                <c:pt idx="14">
                  <c:v>339.142022213953</c:v>
                </c:pt>
                <c:pt idx="15">
                  <c:v>355.87116040980197</c:v>
                </c:pt>
                <c:pt idx="16">
                  <c:v>370.70527945234397</c:v>
                </c:pt>
                <c:pt idx="17">
                  <c:v>385.96678154977701</c:v>
                </c:pt>
                <c:pt idx="18">
                  <c:v>401.668784156306</c:v>
                </c:pt>
                <c:pt idx="19">
                  <c:v>417.81915774445702</c:v>
                </c:pt>
                <c:pt idx="20">
                  <c:v>434.40880208037498</c:v>
                </c:pt>
                <c:pt idx="21">
                  <c:v>451.43451978459399</c:v>
                </c:pt>
                <c:pt idx="22">
                  <c:v>468.93369560160698</c:v>
                </c:pt>
                <c:pt idx="23">
                  <c:v>486.91264230625001</c:v>
                </c:pt>
                <c:pt idx="24">
                  <c:v>505.37947632331401</c:v>
                </c:pt>
                <c:pt idx="25">
                  <c:v>524.34305193439002</c:v>
                </c:pt>
                <c:pt idx="26">
                  <c:v>543.80017176001297</c:v>
                </c:pt>
                <c:pt idx="27">
                  <c:v>563.73927604366395</c:v>
                </c:pt>
                <c:pt idx="28">
                  <c:v>584.17741747581204</c:v>
                </c:pt>
                <c:pt idx="29">
                  <c:v>605.10451201353601</c:v>
                </c:pt>
                <c:pt idx="30">
                  <c:v>626.50768815489403</c:v>
                </c:pt>
                <c:pt idx="31">
                  <c:v>648.38145296593905</c:v>
                </c:pt>
                <c:pt idx="32">
                  <c:v>670.71809994232103</c:v>
                </c:pt>
                <c:pt idx="33">
                  <c:v>693.51107035693894</c:v>
                </c:pt>
                <c:pt idx="34">
                  <c:v>716.73945826714703</c:v>
                </c:pt>
                <c:pt idx="35">
                  <c:v>740.33628267240294</c:v>
                </c:pt>
                <c:pt idx="36">
                  <c:v>764.23464455624901</c:v>
                </c:pt>
                <c:pt idx="37">
                  <c:v>788.40691528076002</c:v>
                </c:pt>
                <c:pt idx="38">
                  <c:v>812.84391262798999</c:v>
                </c:pt>
                <c:pt idx="39">
                  <c:v>837.53817604586004</c:v>
                </c:pt>
                <c:pt idx="40">
                  <c:v>862.48019538006304</c:v>
                </c:pt>
                <c:pt idx="41">
                  <c:v>888.17498628218198</c:v>
                </c:pt>
                <c:pt idx="42">
                  <c:v>914.64526804474201</c:v>
                </c:pt>
                <c:pt idx="43">
                  <c:v>941.91444564803396</c:v>
                </c:pt>
                <c:pt idx="44">
                  <c:v>970.00663045475801</c:v>
                </c:pt>
                <c:pt idx="45">
                  <c:v>998.94666152925004</c:v>
                </c:pt>
                <c:pt idx="46">
                  <c:v>1028.7601276001401</c:v>
                </c:pt>
                <c:pt idx="47">
                  <c:v>1059.47338968588</c:v>
                </c:pt>
                <c:pt idx="48">
                  <c:v>1091.1136044031</c:v>
                </c:pt>
                <c:pt idx="49">
                  <c:v>1123.70874797843</c:v>
                </c:pt>
                <c:pt idx="50">
                  <c:v>1157.2876409850601</c:v>
                </c:pt>
                <c:pt idx="51">
                  <c:v>1191.8799738258399</c:v>
                </c:pt>
                <c:pt idx="52">
                  <c:v>1227.5163329854799</c:v>
                </c:pt>
                <c:pt idx="53">
                  <c:v>1264.2282280750701</c:v>
                </c:pt>
                <c:pt idx="54">
                  <c:v>1302.0481196928299</c:v>
                </c:pt>
                <c:pt idx="55">
                  <c:v>1341.0094481256999</c:v>
                </c:pt>
                <c:pt idx="56">
                  <c:v>1381.1466629172301</c:v>
                </c:pt>
                <c:pt idx="57">
                  <c:v>1422.4952533277699</c:v>
                </c:pt>
                <c:pt idx="58">
                  <c:v>1465.0917797140401</c:v>
                </c:pt>
                <c:pt idx="59">
                  <c:v>1508.97390585572</c:v>
                </c:pt>
                <c:pt idx="60">
                  <c:v>1554.18043225772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5-4FC4-AE1F-31354E6AA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03264"/>
        <c:axId val="1078405760"/>
      </c:scatterChart>
      <c:valAx>
        <c:axId val="107840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05760"/>
        <c:crosses val="autoZero"/>
        <c:crossBetween val="midCat"/>
      </c:valAx>
      <c:valAx>
        <c:axId val="10784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0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4.2083333333333355E-2"/>
          <c:w val="0.86486351706036746"/>
          <c:h val="0.63465696996208798"/>
        </c:manualLayout>
      </c:layout>
      <c:areaChart>
        <c:grouping val="stacked"/>
        <c:varyColors val="0"/>
        <c:ser>
          <c:idx val="1"/>
          <c:order val="0"/>
          <c:tx>
            <c:strRef>
              <c:f>'07_INA'!$A$32:$C$32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air_freight(gtkm)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'07_INA'!$D$32:$BL$32</c:f>
              <c:numCache>
                <c:formatCode>General</c:formatCode>
                <c:ptCount val="61"/>
                <c:pt idx="0">
                  <c:v>0.10177304119186331</c:v>
                </c:pt>
                <c:pt idx="1">
                  <c:v>0.10336767283420488</c:v>
                </c:pt>
                <c:pt idx="2">
                  <c:v>0.10498728997412979</c:v>
                </c:pt>
                <c:pt idx="3">
                  <c:v>0.10663228409708993</c:v>
                </c:pt>
                <c:pt idx="4">
                  <c:v>0.1083030528225306</c:v>
                </c:pt>
                <c:pt idx="5">
                  <c:v>0.10999999999999958</c:v>
                </c:pt>
                <c:pt idx="6">
                  <c:v>0.11169694717746878</c:v>
                </c:pt>
                <c:pt idx="7">
                  <c:v>0.14585786481397306</c:v>
                </c:pt>
                <c:pt idx="8">
                  <c:v>0.1626168020524385</c:v>
                </c:pt>
                <c:pt idx="9">
                  <c:v>0.17907893998528235</c:v>
                </c:pt>
                <c:pt idx="10">
                  <c:v>0.18307217841948514</c:v>
                </c:pt>
                <c:pt idx="11">
                  <c:v>0.19786950193616493</c:v>
                </c:pt>
                <c:pt idx="12">
                  <c:v>0.21477991043102837</c:v>
                </c:pt>
                <c:pt idx="13">
                  <c:v>0.23008817135813714</c:v>
                </c:pt>
                <c:pt idx="14">
                  <c:v>0.24497962033988183</c:v>
                </c:pt>
                <c:pt idx="15">
                  <c:v>0.25961625416913797</c:v>
                </c:pt>
                <c:pt idx="16">
                  <c:v>0.27194870632011747</c:v>
                </c:pt>
                <c:pt idx="17">
                  <c:v>0.28361069572639219</c:v>
                </c:pt>
                <c:pt idx="18">
                  <c:v>0.29457445671978832</c:v>
                </c:pt>
                <c:pt idx="19">
                  <c:v>0.30481566215788064</c:v>
                </c:pt>
                <c:pt idx="20">
                  <c:v>0.31430579568373701</c:v>
                </c:pt>
                <c:pt idx="21">
                  <c:v>0.32303005419571212</c:v>
                </c:pt>
                <c:pt idx="22">
                  <c:v>0.33101272878018478</c:v>
                </c:pt>
                <c:pt idx="23">
                  <c:v>0.33826621686366121</c:v>
                </c:pt>
                <c:pt idx="24">
                  <c:v>0.3448159155810292</c:v>
                </c:pt>
                <c:pt idx="25">
                  <c:v>0.3507004111506955</c:v>
                </c:pt>
                <c:pt idx="26">
                  <c:v>0.35596409262787831</c:v>
                </c:pt>
                <c:pt idx="27">
                  <c:v>0.36066147649646874</c:v>
                </c:pt>
                <c:pt idx="28">
                  <c:v>0.36488208802779093</c:v>
                </c:pt>
                <c:pt idx="29">
                  <c:v>0.36871545406148704</c:v>
                </c:pt>
                <c:pt idx="30">
                  <c:v>0.37226875495990824</c:v>
                </c:pt>
                <c:pt idx="31">
                  <c:v>0.37567403283605522</c:v>
                </c:pt>
                <c:pt idx="32">
                  <c:v>0.37908329507917909</c:v>
                </c:pt>
                <c:pt idx="33">
                  <c:v>0.38267156735284724</c:v>
                </c:pt>
                <c:pt idx="34">
                  <c:v>0.38662946584331997</c:v>
                </c:pt>
                <c:pt idx="35">
                  <c:v>0.39114821051611592</c:v>
                </c:pt>
                <c:pt idx="36">
                  <c:v>0.39644651339811882</c:v>
                </c:pt>
                <c:pt idx="37">
                  <c:v>0.4027904381438695</c:v>
                </c:pt>
                <c:pt idx="38">
                  <c:v>0.41048126146392605</c:v>
                </c:pt>
                <c:pt idx="39">
                  <c:v>0.41984683532483985</c:v>
                </c:pt>
                <c:pt idx="40">
                  <c:v>0.43124009769003163</c:v>
                </c:pt>
                <c:pt idx="41">
                  <c:v>0.44408749314109108</c:v>
                </c:pt>
                <c:pt idx="42">
                  <c:v>0.45732263402237111</c:v>
                </c:pt>
                <c:pt idx="43">
                  <c:v>0.47095722282401709</c:v>
                </c:pt>
                <c:pt idx="44">
                  <c:v>0.48500331522737911</c:v>
                </c:pt>
                <c:pt idx="45">
                  <c:v>0.49947333076462513</c:v>
                </c:pt>
                <c:pt idx="46">
                  <c:v>0.51438006380007018</c:v>
                </c:pt>
                <c:pt idx="47">
                  <c:v>0.52973669484294006</c:v>
                </c:pt>
                <c:pt idx="48">
                  <c:v>0.54555680220155012</c:v>
                </c:pt>
                <c:pt idx="49">
                  <c:v>0.56185437398921512</c:v>
                </c:pt>
                <c:pt idx="50">
                  <c:v>0.57864382049253016</c:v>
                </c:pt>
                <c:pt idx="51">
                  <c:v>0.59593998691292005</c:v>
                </c:pt>
                <c:pt idx="52">
                  <c:v>0.61375816649274006</c:v>
                </c:pt>
                <c:pt idx="53">
                  <c:v>0.63211411403753515</c:v>
                </c:pt>
                <c:pt idx="54">
                  <c:v>0.65102405984641509</c:v>
                </c:pt>
                <c:pt idx="55">
                  <c:v>0.67050472406285011</c:v>
                </c:pt>
                <c:pt idx="56">
                  <c:v>0.69057333145861521</c:v>
                </c:pt>
                <c:pt idx="57">
                  <c:v>0.71124762666388508</c:v>
                </c:pt>
                <c:pt idx="58">
                  <c:v>0.73254588985702018</c:v>
                </c:pt>
                <c:pt idx="59">
                  <c:v>0.75448695292786017</c:v>
                </c:pt>
                <c:pt idx="60">
                  <c:v>0.7770902161288602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439D-9753-2EE69809EC0E}"/>
            </c:ext>
          </c:extLst>
        </c:ser>
        <c:ser>
          <c:idx val="2"/>
          <c:order val="1"/>
          <c:tx>
            <c:strRef>
              <c:f>'07_INA'!$A$33:$C$33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pipeline_freight(gtkm)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'07_INA'!$D$33:$BL$33</c:f>
              <c:numCache>
                <c:formatCode>General</c:formatCode>
                <c:ptCount val="61"/>
                <c:pt idx="0">
                  <c:v>9.9999999999999634E-10</c:v>
                </c:pt>
                <c:pt idx="1">
                  <c:v>9.9999999999999779E-10</c:v>
                </c:pt>
                <c:pt idx="2">
                  <c:v>9.9999999999999924E-10</c:v>
                </c:pt>
                <c:pt idx="3">
                  <c:v>9.9999999999999758E-10</c:v>
                </c:pt>
                <c:pt idx="4">
                  <c:v>9.9999999999999717E-10</c:v>
                </c:pt>
                <c:pt idx="5">
                  <c:v>9.9999999999999613E-10</c:v>
                </c:pt>
                <c:pt idx="6">
                  <c:v>9.9999999999999717E-10</c:v>
                </c:pt>
                <c:pt idx="7">
                  <c:v>2.4286874880951193E-6</c:v>
                </c:pt>
                <c:pt idx="8">
                  <c:v>5.6200787969105557E-6</c:v>
                </c:pt>
                <c:pt idx="9">
                  <c:v>1.0257948055856077E-5</c:v>
                </c:pt>
                <c:pt idx="10">
                  <c:v>1.5410480333963413E-5</c:v>
                </c:pt>
                <c:pt idx="11">
                  <c:v>2.2724560352106582E-5</c:v>
                </c:pt>
                <c:pt idx="12">
                  <c:v>3.201167351349346E-5</c:v>
                </c:pt>
                <c:pt idx="13">
                  <c:v>4.2941528284729792E-5</c:v>
                </c:pt>
                <c:pt idx="14">
                  <c:v>5.5742568546672729E-5</c:v>
                </c:pt>
                <c:pt idx="15">
                  <c:v>7.0552352791002396E-5</c:v>
                </c:pt>
                <c:pt idx="16">
                  <c:v>8.6834254148058436E-5</c:v>
                </c:pt>
                <c:pt idx="17">
                  <c:v>1.0500152369460983E-4</c:v>
                </c:pt>
                <c:pt idx="18">
                  <c:v>1.2507759762524581E-4</c:v>
                </c:pt>
                <c:pt idx="19">
                  <c:v>1.4707281817547362E-4</c:v>
                </c:pt>
                <c:pt idx="20">
                  <c:v>1.7097766063745557E-4</c:v>
                </c:pt>
                <c:pt idx="21">
                  <c:v>1.967679374182501E-4</c:v>
                </c:pt>
                <c:pt idx="22">
                  <c:v>2.2442136207196866E-4</c:v>
                </c:pt>
                <c:pt idx="23">
                  <c:v>2.5388764703813439E-4</c:v>
                </c:pt>
                <c:pt idx="24">
                  <c:v>2.8509914220351212E-4</c:v>
                </c:pt>
                <c:pt idx="25">
                  <c:v>3.1796921829744379E-4</c:v>
                </c:pt>
                <c:pt idx="26">
                  <c:v>3.5238273310972737E-4</c:v>
                </c:pt>
                <c:pt idx="27">
                  <c:v>3.881946728342323E-4</c:v>
                </c:pt>
                <c:pt idx="28">
                  <c:v>4.252540728298697E-4</c:v>
                </c:pt>
                <c:pt idx="29">
                  <c:v>4.6336553248785115E-4</c:v>
                </c:pt>
                <c:pt idx="30">
                  <c:v>5.0230219500065477E-4</c:v>
                </c:pt>
                <c:pt idx="31">
                  <c:v>5.418125851153362E-4</c:v>
                </c:pt>
                <c:pt idx="32">
                  <c:v>5.8161239153477456E-4</c:v>
                </c:pt>
                <c:pt idx="33">
                  <c:v>6.2138597293925717E-4</c:v>
                </c:pt>
                <c:pt idx="34">
                  <c:v>6.6077113104148376E-4</c:v>
                </c:pt>
                <c:pt idx="35">
                  <c:v>6.9932642786410602E-4</c:v>
                </c:pt>
                <c:pt idx="36">
                  <c:v>7.3657070407781632E-4</c:v>
                </c:pt>
                <c:pt idx="37">
                  <c:v>7.7202277149021766E-4</c:v>
                </c:pt>
                <c:pt idx="38">
                  <c:v>8.0518469935974429E-4</c:v>
                </c:pt>
                <c:pt idx="39">
                  <c:v>8.3552613195465798E-4</c:v>
                </c:pt>
                <c:pt idx="40">
                  <c:v>8.6248019538006173E-4</c:v>
                </c:pt>
                <c:pt idx="41">
                  <c:v>8.8817498628218064E-4</c:v>
                </c:pt>
                <c:pt idx="42">
                  <c:v>9.1464526804474065E-4</c:v>
                </c:pt>
                <c:pt idx="43">
                  <c:v>9.4191444564803255E-4</c:v>
                </c:pt>
                <c:pt idx="44">
                  <c:v>9.7000663045475658E-4</c:v>
                </c:pt>
                <c:pt idx="45">
                  <c:v>9.989466615292486E-4</c:v>
                </c:pt>
                <c:pt idx="46">
                  <c:v>1.0287601276001384E-3</c:v>
                </c:pt>
                <c:pt idx="47">
                  <c:v>1.0594733896858784E-3</c:v>
                </c:pt>
                <c:pt idx="48">
                  <c:v>1.0911136044030984E-3</c:v>
                </c:pt>
                <c:pt idx="49">
                  <c:v>1.1237087479784283E-3</c:v>
                </c:pt>
                <c:pt idx="50">
                  <c:v>1.1572876409850583E-3</c:v>
                </c:pt>
                <c:pt idx="51">
                  <c:v>1.1918799738258382E-3</c:v>
                </c:pt>
                <c:pt idx="52">
                  <c:v>1.2275163329854781E-3</c:v>
                </c:pt>
                <c:pt idx="53">
                  <c:v>1.2642282280750682E-3</c:v>
                </c:pt>
                <c:pt idx="54">
                  <c:v>1.302048119692828E-3</c:v>
                </c:pt>
                <c:pt idx="55">
                  <c:v>1.3410094481256978E-3</c:v>
                </c:pt>
                <c:pt idx="56">
                  <c:v>1.381146662917228E-3</c:v>
                </c:pt>
                <c:pt idx="57">
                  <c:v>1.4224952533277678E-3</c:v>
                </c:pt>
                <c:pt idx="58">
                  <c:v>1.4650917797140379E-3</c:v>
                </c:pt>
                <c:pt idx="59">
                  <c:v>1.5089739058557177E-3</c:v>
                </c:pt>
                <c:pt idx="60">
                  <c:v>1.5541804322577175E-3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439D-9753-2EE69809EC0E}"/>
            </c:ext>
          </c:extLst>
        </c:ser>
        <c:ser>
          <c:idx val="3"/>
          <c:order val="2"/>
          <c:tx>
            <c:strRef>
              <c:f>'07_INA'!$A$34:$C$34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rail_freight(gtkm)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'07_INA'!$D$34:$BL$34</c:f>
              <c:numCache>
                <c:formatCode>General</c:formatCode>
                <c:ptCount val="61"/>
                <c:pt idx="0">
                  <c:v>6.6949999999999745</c:v>
                </c:pt>
                <c:pt idx="1">
                  <c:v>6.4779999999999847</c:v>
                </c:pt>
                <c:pt idx="2">
                  <c:v>7.3039999999999896</c:v>
                </c:pt>
                <c:pt idx="3">
                  <c:v>7.7709999999999813</c:v>
                </c:pt>
                <c:pt idx="4">
                  <c:v>7.1659999999999791</c:v>
                </c:pt>
                <c:pt idx="5">
                  <c:v>7.516670405374807</c:v>
                </c:pt>
                <c:pt idx="6">
                  <c:v>7.8641472821724285</c:v>
                </c:pt>
                <c:pt idx="7">
                  <c:v>9.4617002166949096</c:v>
                </c:pt>
                <c:pt idx="8">
                  <c:v>8.8999293350171396</c:v>
                </c:pt>
                <c:pt idx="9">
                  <c:v>9.3819275441552943</c:v>
                </c:pt>
                <c:pt idx="10">
                  <c:v>9.2859053078461393</c:v>
                </c:pt>
                <c:pt idx="11">
                  <c:v>9.8128752651531652</c:v>
                </c:pt>
                <c:pt idx="12">
                  <c:v>10.50381630144024</c:v>
                </c:pt>
                <c:pt idx="13">
                  <c:v>11.180353194461864</c:v>
                </c:pt>
                <c:pt idx="14">
                  <c:v>11.906682937200838</c:v>
                </c:pt>
                <c:pt idx="15">
                  <c:v>12.695717847173622</c:v>
                </c:pt>
                <c:pt idx="16">
                  <c:v>13.451063995870246</c:v>
                </c:pt>
                <c:pt idx="17">
                  <c:v>14.254900202322316</c:v>
                </c:pt>
                <c:pt idx="18">
                  <c:v>15.10813867471113</c:v>
                </c:pt>
                <c:pt idx="19">
                  <c:v>16.011280315238643</c:v>
                </c:pt>
                <c:pt idx="20">
                  <c:v>16.963917789338051</c:v>
                </c:pt>
                <c:pt idx="21">
                  <c:v>17.965560271122282</c:v>
                </c:pt>
                <c:pt idx="22">
                  <c:v>19.017037188291148</c:v>
                </c:pt>
                <c:pt idx="23">
                  <c:v>20.11766886461875</c:v>
                </c:pt>
                <c:pt idx="24">
                  <c:v>21.26650819379681</c:v>
                </c:pt>
                <c:pt idx="25">
                  <c:v>22.462276213079697</c:v>
                </c:pt>
                <c:pt idx="26">
                  <c:v>23.702780934547192</c:v>
                </c:pt>
                <c:pt idx="27">
                  <c:v>24.985009242810325</c:v>
                </c:pt>
                <c:pt idx="28">
                  <c:v>26.306736301780067</c:v>
                </c:pt>
                <c:pt idx="29">
                  <c:v>27.664051580265518</c:v>
                </c:pt>
                <c:pt idx="30">
                  <c:v>29.052368076071815</c:v>
                </c:pt>
                <c:pt idx="31">
                  <c:v>30.466868460832426</c:v>
                </c:pt>
                <c:pt idx="32">
                  <c:v>31.902049359814537</c:v>
                </c:pt>
                <c:pt idx="33">
                  <c:v>33.351854340057606</c:v>
                </c:pt>
                <c:pt idx="34">
                  <c:v>34.808903040396771</c:v>
                </c:pt>
                <c:pt idx="35">
                  <c:v>36.262886333085092</c:v>
                </c:pt>
                <c:pt idx="36">
                  <c:v>37.702751180914106</c:v>
                </c:pt>
                <c:pt idx="37">
                  <c:v>39.118668123803239</c:v>
                </c:pt>
                <c:pt idx="38">
                  <c:v>40.501064781399094</c:v>
                </c:pt>
                <c:pt idx="39">
                  <c:v>41.839808185862722</c:v>
                </c:pt>
                <c:pt idx="40">
                  <c:v>43.124009769003123</c:v>
                </c:pt>
                <c:pt idx="41">
                  <c:v>44.408749314109073</c:v>
                </c:pt>
                <c:pt idx="42">
                  <c:v>45.732263402237074</c:v>
                </c:pt>
                <c:pt idx="43">
                  <c:v>47.095722282401667</c:v>
                </c:pt>
                <c:pt idx="44">
                  <c:v>48.500331522737866</c:v>
                </c:pt>
                <c:pt idx="45">
                  <c:v>49.947333076462471</c:v>
                </c:pt>
                <c:pt idx="46">
                  <c:v>51.438006380006975</c:v>
                </c:pt>
                <c:pt idx="47">
                  <c:v>52.973669484293964</c:v>
                </c:pt>
                <c:pt idx="48">
                  <c:v>54.555680220154962</c:v>
                </c:pt>
                <c:pt idx="49">
                  <c:v>56.185437398921465</c:v>
                </c:pt>
                <c:pt idx="50">
                  <c:v>57.864382049252967</c:v>
                </c:pt>
                <c:pt idx="51">
                  <c:v>59.593998691291958</c:v>
                </c:pt>
                <c:pt idx="52">
                  <c:v>61.375816649273958</c:v>
                </c:pt>
                <c:pt idx="53">
                  <c:v>63.211411403753466</c:v>
                </c:pt>
                <c:pt idx="54">
                  <c:v>65.10240598464145</c:v>
                </c:pt>
                <c:pt idx="55">
                  <c:v>67.050472406284953</c:v>
                </c:pt>
                <c:pt idx="56">
                  <c:v>69.057333145861463</c:v>
                </c:pt>
                <c:pt idx="57">
                  <c:v>71.124762666388449</c:v>
                </c:pt>
                <c:pt idx="58">
                  <c:v>73.254588985701957</c:v>
                </c:pt>
                <c:pt idx="59">
                  <c:v>75.448695292785956</c:v>
                </c:pt>
                <c:pt idx="60">
                  <c:v>77.709021612885948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439D-9753-2EE69809EC0E}"/>
            </c:ext>
          </c:extLst>
        </c:ser>
        <c:ser>
          <c:idx val="4"/>
          <c:order val="3"/>
          <c:tx>
            <c:strRef>
              <c:f>'07_INA'!$A$35:$C$35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road_freight_2w(gtkm)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'07_INA'!$D$35:$BL$35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1.2138633314886476E-2</c:v>
                </c:pt>
                <c:pt idx="8">
                  <c:v>2.8095750969708313E-2</c:v>
                </c:pt>
                <c:pt idx="9">
                  <c:v>5.1285270279028551E-2</c:v>
                </c:pt>
                <c:pt idx="10">
                  <c:v>7.7048380335252742E-2</c:v>
                </c:pt>
                <c:pt idx="11">
                  <c:v>0.11361895740752674</c:v>
                </c:pt>
                <c:pt idx="12">
                  <c:v>0.16005466227141643</c:v>
                </c:pt>
                <c:pt idx="13">
                  <c:v>0.21470410668192513</c:v>
                </c:pt>
                <c:pt idx="14">
                  <c:v>0.27870948461127998</c:v>
                </c:pt>
                <c:pt idx="15">
                  <c:v>0.35275858466277743</c:v>
                </c:pt>
                <c:pt idx="16">
                  <c:v>0.43416829405713009</c:v>
                </c:pt>
                <c:pt idx="17">
                  <c:v>0.52500484431447247</c:v>
                </c:pt>
                <c:pt idx="18">
                  <c:v>0.62538541542517156</c:v>
                </c:pt>
                <c:pt idx="19">
                  <c:v>0.73536171763024394</c:v>
                </c:pt>
                <c:pt idx="20">
                  <c:v>0.8548861265430111</c:v>
                </c:pt>
                <c:pt idx="21">
                  <c:v>0.98383770329265241</c:v>
                </c:pt>
                <c:pt idx="22">
                  <c:v>1.122105014583018</c:v>
                </c:pt>
                <c:pt idx="23">
                  <c:v>1.2694366217374384</c:v>
                </c:pt>
                <c:pt idx="24">
                  <c:v>1.4254942733331777</c:v>
                </c:pt>
                <c:pt idx="25">
                  <c:v>1.5898448221917372</c:v>
                </c:pt>
                <c:pt idx="26">
                  <c:v>1.7619125565024432</c:v>
                </c:pt>
                <c:pt idx="27">
                  <c:v>1.9409724065204823</c:v>
                </c:pt>
                <c:pt idx="28">
                  <c:v>2.1262695483192511</c:v>
                </c:pt>
                <c:pt idx="29">
                  <c:v>2.3168269782423829</c:v>
                </c:pt>
                <c:pt idx="30">
                  <c:v>2.5115104116996503</c:v>
                </c:pt>
                <c:pt idx="31">
                  <c:v>2.7090624719374552</c:v>
                </c:pt>
                <c:pt idx="32">
                  <c:v>2.9080616020706183</c:v>
                </c:pt>
                <c:pt idx="33">
                  <c:v>3.1069295951990874</c:v>
                </c:pt>
                <c:pt idx="34">
                  <c:v>3.3038554596997733</c:v>
                </c:pt>
                <c:pt idx="35">
                  <c:v>3.496632005624762</c:v>
                </c:pt>
                <c:pt idx="36">
                  <c:v>3.6828534363845971</c:v>
                </c:pt>
                <c:pt idx="37">
                  <c:v>3.8601138112125302</c:v>
                </c:pt>
                <c:pt idx="38">
                  <c:v>4.0259234767607479</c:v>
                </c:pt>
                <c:pt idx="39">
                  <c:v>4.1776306549077029</c:v>
                </c:pt>
                <c:pt idx="40">
                  <c:v>4.31240097690032</c:v>
                </c:pt>
                <c:pt idx="41">
                  <c:v>4.4408749314109146</c:v>
                </c:pt>
                <c:pt idx="42">
                  <c:v>4.573226340223715</c:v>
                </c:pt>
                <c:pt idx="43">
                  <c:v>4.7095722282401749</c:v>
                </c:pt>
                <c:pt idx="44">
                  <c:v>4.8500331522737952</c:v>
                </c:pt>
                <c:pt idx="45">
                  <c:v>4.9947333076462552</c:v>
                </c:pt>
                <c:pt idx="46">
                  <c:v>5.1438006380007062</c:v>
                </c:pt>
                <c:pt idx="47">
                  <c:v>5.2973669484294055</c:v>
                </c:pt>
                <c:pt idx="48">
                  <c:v>5.4555680220155054</c:v>
                </c:pt>
                <c:pt idx="49">
                  <c:v>5.6185437398921563</c:v>
                </c:pt>
                <c:pt idx="50">
                  <c:v>5.7864382049253065</c:v>
                </c:pt>
                <c:pt idx="51">
                  <c:v>5.9593998691292054</c:v>
                </c:pt>
                <c:pt idx="52">
                  <c:v>6.1375816649274064</c:v>
                </c:pt>
                <c:pt idx="53">
                  <c:v>6.3211411403753575</c:v>
                </c:pt>
                <c:pt idx="54">
                  <c:v>6.5102405984641569</c:v>
                </c:pt>
                <c:pt idx="55">
                  <c:v>6.7050472406285069</c:v>
                </c:pt>
                <c:pt idx="56">
                  <c:v>6.9057333145861577</c:v>
                </c:pt>
                <c:pt idx="57">
                  <c:v>7.1124762666388568</c:v>
                </c:pt>
                <c:pt idx="58">
                  <c:v>7.3254588985702078</c:v>
                </c:pt>
                <c:pt idx="59">
                  <c:v>7.5448695292786079</c:v>
                </c:pt>
                <c:pt idx="60">
                  <c:v>7.7709021612886078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439D-9753-2EE69809EC0E}"/>
            </c:ext>
          </c:extLst>
        </c:ser>
        <c:ser>
          <c:idx val="5"/>
          <c:order val="4"/>
          <c:tx>
            <c:strRef>
              <c:f>'07_INA'!$A$36:$C$36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road_freight_ht(gtkm)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'07_INA'!$D$36:$BL$36</c:f>
              <c:numCache>
                <c:formatCode>General</c:formatCode>
                <c:ptCount val="61"/>
                <c:pt idx="0">
                  <c:v>178.31245776566689</c:v>
                </c:pt>
                <c:pt idx="1">
                  <c:v>147.59155361412036</c:v>
                </c:pt>
                <c:pt idx="2">
                  <c:v>186.10249591280632</c:v>
                </c:pt>
                <c:pt idx="3">
                  <c:v>164.20471847639899</c:v>
                </c:pt>
                <c:pt idx="4">
                  <c:v>194.9859400544953</c:v>
                </c:pt>
                <c:pt idx="5">
                  <c:v>198.5279999999992</c:v>
                </c:pt>
                <c:pt idx="6">
                  <c:v>216.33268496213299</c:v>
                </c:pt>
                <c:pt idx="7">
                  <c:v>225.31970235688871</c:v>
                </c:pt>
                <c:pt idx="8">
                  <c:v>237.24467747109435</c:v>
                </c:pt>
                <c:pt idx="9">
                  <c:v>249.29253541184679</c:v>
                </c:pt>
                <c:pt idx="10">
                  <c:v>245.27298458298898</c:v>
                </c:pt>
                <c:pt idx="11">
                  <c:v>257.00256372779404</c:v>
                </c:pt>
                <c:pt idx="12">
                  <c:v>272.15717057613438</c:v>
                </c:pt>
                <c:pt idx="13">
                  <c:v>286.01182625353005</c:v>
                </c:pt>
                <c:pt idx="14">
                  <c:v>300.19725155202667</c:v>
                </c:pt>
                <c:pt idx="15">
                  <c:v>314.99033326665017</c:v>
                </c:pt>
                <c:pt idx="16">
                  <c:v>327.98866212914874</c:v>
                </c:pt>
                <c:pt idx="17">
                  <c:v>341.24347961589956</c:v>
                </c:pt>
                <c:pt idx="18">
                  <c:v>354.76270950909884</c:v>
                </c:pt>
                <c:pt idx="19">
                  <c:v>368.55050729525317</c:v>
                </c:pt>
                <c:pt idx="20">
                  <c:v>382.59705242488121</c:v>
                </c:pt>
                <c:pt idx="21">
                  <c:v>396.89888762183716</c:v>
                </c:pt>
                <c:pt idx="22">
                  <c:v>411.4894296482201</c:v>
                </c:pt>
                <c:pt idx="23">
                  <c:v>426.37597007468156</c:v>
                </c:pt>
                <c:pt idx="24">
                  <c:v>441.56877248595868</c:v>
                </c:pt>
                <c:pt idx="25">
                  <c:v>457.08024174461292</c:v>
                </c:pt>
                <c:pt idx="26">
                  <c:v>472.9139127436332</c:v>
                </c:pt>
                <c:pt idx="27">
                  <c:v>489.0679004971683</c:v>
                </c:pt>
                <c:pt idx="28">
                  <c:v>505.56711540954865</c:v>
                </c:pt>
                <c:pt idx="29">
                  <c:v>522.41495819187719</c:v>
                </c:pt>
                <c:pt idx="30">
                  <c:v>539.6147007911494</c:v>
                </c:pt>
                <c:pt idx="31">
                  <c:v>557.178370842817</c:v>
                </c:pt>
                <c:pt idx="32">
                  <c:v>575.11857077809611</c:v>
                </c:pt>
                <c:pt idx="33">
                  <c:v>593.45148909845477</c:v>
                </c:pt>
                <c:pt idx="34">
                  <c:v>612.18376601478235</c:v>
                </c:pt>
                <c:pt idx="35">
                  <c:v>631.2856485679763</c:v>
                </c:pt>
                <c:pt idx="36">
                  <c:v>650.73064902433919</c:v>
                </c:pt>
                <c:pt idx="37">
                  <c:v>670.52883377698208</c:v>
                </c:pt>
                <c:pt idx="38">
                  <c:v>690.70890851276135</c:v>
                </c:pt>
                <c:pt idx="39">
                  <c:v>711.30397211029845</c:v>
                </c:pt>
                <c:pt idx="40">
                  <c:v>732.34835552013169</c:v>
                </c:pt>
                <c:pt idx="41">
                  <c:v>754.16629170393969</c:v>
                </c:pt>
                <c:pt idx="42">
                  <c:v>776.64271194269418</c:v>
                </c:pt>
                <c:pt idx="43">
                  <c:v>799.79748985079095</c:v>
                </c:pt>
                <c:pt idx="44">
                  <c:v>823.65109884537901</c:v>
                </c:pt>
                <c:pt idx="45">
                  <c:v>848.22463024892193</c:v>
                </c:pt>
                <c:pt idx="46">
                  <c:v>873.53981193810864</c:v>
                </c:pt>
                <c:pt idx="47">
                  <c:v>899.61902755562051</c:v>
                </c:pt>
                <c:pt idx="48">
                  <c:v>926.48533630170027</c:v>
                </c:pt>
                <c:pt idx="49">
                  <c:v>954.16249332304653</c:v>
                </c:pt>
                <c:pt idx="50">
                  <c:v>982.67497071709909</c:v>
                </c:pt>
                <c:pt idx="51">
                  <c:v>1012.0479791702224</c:v>
                </c:pt>
                <c:pt idx="52">
                  <c:v>1042.3074902489514</c:v>
                </c:pt>
                <c:pt idx="53">
                  <c:v>1073.4802593640047</c:v>
                </c:pt>
                <c:pt idx="54">
                  <c:v>1105.593849427381</c:v>
                </c:pt>
                <c:pt idx="55">
                  <c:v>1138.6766552234244</c:v>
                </c:pt>
                <c:pt idx="56">
                  <c:v>1172.7579285154823</c:v>
                </c:pt>
                <c:pt idx="57">
                  <c:v>1207.8678039102331</c:v>
                </c:pt>
                <c:pt idx="58">
                  <c:v>1244.0373255026775</c:v>
                </c:pt>
                <c:pt idx="59">
                  <c:v>1281.2984743252596</c:v>
                </c:pt>
                <c:pt idx="60">
                  <c:v>1319.6841966254606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439D-9753-2EE69809EC0E}"/>
            </c:ext>
          </c:extLst>
        </c:ser>
        <c:ser>
          <c:idx val="6"/>
          <c:order val="5"/>
          <c:tx>
            <c:strRef>
              <c:f>'07_INA'!$A$37:$C$37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road_freight_lt(gtkm)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'07_INA'!$D$37:$BL$37</c:f>
              <c:numCache>
                <c:formatCode>General</c:formatCode>
                <c:ptCount val="61"/>
                <c:pt idx="0">
                  <c:v>7.4296857402361205</c:v>
                </c:pt>
                <c:pt idx="1">
                  <c:v>6.1496480672550158</c:v>
                </c:pt>
                <c:pt idx="2">
                  <c:v>7.7542706630335996</c:v>
                </c:pt>
                <c:pt idx="3">
                  <c:v>6.8418632698499584</c:v>
                </c:pt>
                <c:pt idx="4">
                  <c:v>8.1244141689373066</c:v>
                </c:pt>
                <c:pt idx="5">
                  <c:v>8.2719999999999647</c:v>
                </c:pt>
                <c:pt idx="6">
                  <c:v>9.0138618734222078</c:v>
                </c:pt>
                <c:pt idx="7">
                  <c:v>9.3883209315370291</c:v>
                </c:pt>
                <c:pt idx="8">
                  <c:v>9.8851948946289276</c:v>
                </c:pt>
                <c:pt idx="9">
                  <c:v>10.387188975493613</c:v>
                </c:pt>
                <c:pt idx="10">
                  <c:v>10.219707690957868</c:v>
                </c:pt>
                <c:pt idx="11">
                  <c:v>10.70844015532475</c:v>
                </c:pt>
                <c:pt idx="12">
                  <c:v>11.339882107338926</c:v>
                </c:pt>
                <c:pt idx="13">
                  <c:v>11.917159427230411</c:v>
                </c:pt>
                <c:pt idx="14">
                  <c:v>12.508218814667774</c:v>
                </c:pt>
                <c:pt idx="15">
                  <c:v>13.124597219443753</c:v>
                </c:pt>
                <c:pt idx="16">
                  <c:v>13.666194255381191</c:v>
                </c:pt>
                <c:pt idx="17">
                  <c:v>14.218478317329144</c:v>
                </c:pt>
                <c:pt idx="18">
                  <c:v>14.781779562879102</c:v>
                </c:pt>
                <c:pt idx="19">
                  <c:v>15.356271137302208</c:v>
                </c:pt>
                <c:pt idx="20">
                  <c:v>15.941543851036704</c:v>
                </c:pt>
                <c:pt idx="21">
                  <c:v>16.537453650909871</c:v>
                </c:pt>
                <c:pt idx="22">
                  <c:v>17.14539290200916</c:v>
                </c:pt>
                <c:pt idx="23">
                  <c:v>17.765665419778387</c:v>
                </c:pt>
                <c:pt idx="24">
                  <c:v>18.3986988535816</c:v>
                </c:pt>
                <c:pt idx="25">
                  <c:v>19.045010072692193</c:v>
                </c:pt>
                <c:pt idx="26">
                  <c:v>19.704746364318037</c:v>
                </c:pt>
                <c:pt idx="27">
                  <c:v>20.377829187381995</c:v>
                </c:pt>
                <c:pt idx="28">
                  <c:v>21.065296475397837</c:v>
                </c:pt>
                <c:pt idx="29">
                  <c:v>21.767289924661526</c:v>
                </c:pt>
                <c:pt idx="30">
                  <c:v>22.483945866297873</c:v>
                </c:pt>
                <c:pt idx="31">
                  <c:v>23.21576545178403</c:v>
                </c:pt>
                <c:pt idx="32">
                  <c:v>23.963273782420657</c:v>
                </c:pt>
                <c:pt idx="33">
                  <c:v>24.727145379102261</c:v>
                </c:pt>
                <c:pt idx="34">
                  <c:v>25.507656917282571</c:v>
                </c:pt>
                <c:pt idx="35">
                  <c:v>26.303568690332327</c:v>
                </c:pt>
                <c:pt idx="36">
                  <c:v>27.113777042680766</c:v>
                </c:pt>
                <c:pt idx="37">
                  <c:v>27.938701407374225</c:v>
                </c:pt>
                <c:pt idx="38">
                  <c:v>28.779537854698351</c:v>
                </c:pt>
                <c:pt idx="39">
                  <c:v>29.637665504595738</c:v>
                </c:pt>
                <c:pt idx="40">
                  <c:v>30.514514813338774</c:v>
                </c:pt>
                <c:pt idx="41">
                  <c:v>31.423595487664105</c:v>
                </c:pt>
                <c:pt idx="42">
                  <c:v>32.360112997612205</c:v>
                </c:pt>
                <c:pt idx="43">
                  <c:v>33.324895410449571</c:v>
                </c:pt>
                <c:pt idx="44">
                  <c:v>34.318795785224076</c:v>
                </c:pt>
                <c:pt idx="45">
                  <c:v>35.342692927038357</c:v>
                </c:pt>
                <c:pt idx="46">
                  <c:v>36.397492164087808</c:v>
                </c:pt>
                <c:pt idx="47">
                  <c:v>37.4841261481508</c:v>
                </c:pt>
                <c:pt idx="48">
                  <c:v>38.603555679237452</c:v>
                </c:pt>
                <c:pt idx="49">
                  <c:v>39.756770555126884</c:v>
                </c:pt>
                <c:pt idx="50">
                  <c:v>40.944790446545731</c:v>
                </c:pt>
                <c:pt idx="51">
                  <c:v>42.168665798759207</c:v>
                </c:pt>
                <c:pt idx="52">
                  <c:v>43.429478760372902</c:v>
                </c:pt>
                <c:pt idx="53">
                  <c:v>44.728344140166797</c:v>
                </c:pt>
                <c:pt idx="54">
                  <c:v>46.066410392807477</c:v>
                </c:pt>
                <c:pt idx="55">
                  <c:v>47.444860634309279</c:v>
                </c:pt>
                <c:pt idx="56">
                  <c:v>48.864913688145016</c:v>
                </c:pt>
                <c:pt idx="57">
                  <c:v>50.327825162926302</c:v>
                </c:pt>
                <c:pt idx="58">
                  <c:v>51.834888562611482</c:v>
                </c:pt>
                <c:pt idx="59">
                  <c:v>53.387436430219068</c:v>
                </c:pt>
                <c:pt idx="60">
                  <c:v>54.986841526060772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439D-9753-2EE69809EC0E}"/>
            </c:ext>
          </c:extLst>
        </c:ser>
        <c:ser>
          <c:idx val="7"/>
          <c:order val="6"/>
          <c:tx>
            <c:strRef>
              <c:f>'07_INA'!$A$38:$C$38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ship_freight(gtkm)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'07_INA'!$D$38:$BL$38</c:f>
              <c:numCache>
                <c:formatCode>General</c:formatCode>
                <c:ptCount val="61"/>
                <c:pt idx="0">
                  <c:v>14.141106920267134</c:v>
                </c:pt>
                <c:pt idx="1">
                  <c:v>14.212167759062469</c:v>
                </c:pt>
                <c:pt idx="2">
                  <c:v>14.283585687499988</c:v>
                </c:pt>
                <c:pt idx="3">
                  <c:v>14.355362499999964</c:v>
                </c:pt>
                <c:pt idx="4">
                  <c:v>14.427499999999958</c:v>
                </c:pt>
                <c:pt idx="5">
                  <c:v>14.499999999999943</c:v>
                </c:pt>
                <c:pt idx="6">
                  <c:v>14.572499999999959</c:v>
                </c:pt>
                <c:pt idx="7">
                  <c:v>14.328664825413892</c:v>
                </c:pt>
                <c:pt idx="8">
                  <c:v>14.173491983901673</c:v>
                </c:pt>
                <c:pt idx="9">
                  <c:v>14.065700818507954</c:v>
                </c:pt>
                <c:pt idx="10">
                  <c:v>13.146471238358938</c:v>
                </c:pt>
                <c:pt idx="11">
                  <c:v>13.168958463984051</c:v>
                </c:pt>
                <c:pt idx="12">
                  <c:v>13.42169187574245</c:v>
                </c:pt>
                <c:pt idx="13">
                  <c:v>13.670494935671408</c:v>
                </c:pt>
                <c:pt idx="14">
                  <c:v>14.00612406253798</c:v>
                </c:pt>
                <c:pt idx="15">
                  <c:v>14.448066685349724</c:v>
                </c:pt>
                <c:pt idx="16">
                  <c:v>14.893155237312413</c:v>
                </c:pt>
                <c:pt idx="17">
                  <c:v>15.441202872661396</c:v>
                </c:pt>
                <c:pt idx="18">
                  <c:v>16.096071459874416</c:v>
                </c:pt>
                <c:pt idx="19">
                  <c:v>16.860774544056646</c:v>
                </c:pt>
                <c:pt idx="20">
                  <c:v>17.73692511523166</c:v>
                </c:pt>
                <c:pt idx="21">
                  <c:v>18.725553715298883</c:v>
                </c:pt>
                <c:pt idx="22">
                  <c:v>19.828493698361346</c:v>
                </c:pt>
                <c:pt idx="23">
                  <c:v>21.045381220923247</c:v>
                </c:pt>
                <c:pt idx="24">
                  <c:v>22.374901501920494</c:v>
                </c:pt>
                <c:pt idx="25">
                  <c:v>23.814660701444378</c:v>
                </c:pt>
                <c:pt idx="26">
                  <c:v>25.360502685651177</c:v>
                </c:pt>
                <c:pt idx="27">
                  <c:v>27.006515038613497</c:v>
                </c:pt>
                <c:pt idx="28">
                  <c:v>28.74669239866574</c:v>
                </c:pt>
                <c:pt idx="29">
                  <c:v>30.572206518895413</c:v>
                </c:pt>
                <c:pt idx="30">
                  <c:v>32.472391952520368</c:v>
                </c:pt>
                <c:pt idx="31">
                  <c:v>34.435169893146991</c:v>
                </c:pt>
                <c:pt idx="32">
                  <c:v>36.446479512448477</c:v>
                </c:pt>
                <c:pt idx="33">
                  <c:v>38.490358990799486</c:v>
                </c:pt>
                <c:pt idx="34">
                  <c:v>40.5479865980112</c:v>
                </c:pt>
                <c:pt idx="35">
                  <c:v>42.595699538440456</c:v>
                </c:pt>
                <c:pt idx="36">
                  <c:v>44.607430787828207</c:v>
                </c:pt>
                <c:pt idx="37">
                  <c:v>46.557035700472525</c:v>
                </c:pt>
                <c:pt idx="38">
                  <c:v>48.417191556207214</c:v>
                </c:pt>
                <c:pt idx="39">
                  <c:v>50.158417228738557</c:v>
                </c:pt>
                <c:pt idx="40">
                  <c:v>51.748811722803673</c:v>
                </c:pt>
                <c:pt idx="41">
                  <c:v>53.290499176930808</c:v>
                </c:pt>
                <c:pt idx="42">
                  <c:v>54.878716082684406</c:v>
                </c:pt>
                <c:pt idx="43">
                  <c:v>56.514866738881921</c:v>
                </c:pt>
                <c:pt idx="44">
                  <c:v>58.200397827285357</c:v>
                </c:pt>
                <c:pt idx="45">
                  <c:v>59.936799691754878</c:v>
                </c:pt>
                <c:pt idx="46">
                  <c:v>61.725607656008272</c:v>
                </c:pt>
                <c:pt idx="47">
                  <c:v>63.568403381152663</c:v>
                </c:pt>
                <c:pt idx="48">
                  <c:v>65.466816264185866</c:v>
                </c:pt>
                <c:pt idx="49">
                  <c:v>67.422524878705659</c:v>
                </c:pt>
                <c:pt idx="50">
                  <c:v>69.437258459103461</c:v>
                </c:pt>
                <c:pt idx="51">
                  <c:v>71.512798429550244</c:v>
                </c:pt>
                <c:pt idx="52">
                  <c:v>73.650979979128635</c:v>
                </c:pt>
                <c:pt idx="53">
                  <c:v>75.853693684504051</c:v>
                </c:pt>
                <c:pt idx="54">
                  <c:v>78.122887181569624</c:v>
                </c:pt>
                <c:pt idx="55">
                  <c:v>80.46056688754183</c:v>
                </c:pt>
                <c:pt idx="56">
                  <c:v>82.868799775033622</c:v>
                </c:pt>
                <c:pt idx="57">
                  <c:v>85.349715199666008</c:v>
                </c:pt>
                <c:pt idx="58">
                  <c:v>87.905506782842224</c:v>
                </c:pt>
                <c:pt idx="59">
                  <c:v>90.538434351343014</c:v>
                </c:pt>
                <c:pt idx="60">
                  <c:v>93.250825935462998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76-439D-9753-2EE69809E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12832"/>
        <c:axId val="1078411584"/>
      </c:areaChart>
      <c:catAx>
        <c:axId val="107841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11584"/>
        <c:crosses val="autoZero"/>
        <c:auto val="1"/>
        <c:lblAlgn val="ctr"/>
        <c:lblOffset val="100"/>
        <c:noMultiLvlLbl val="0"/>
      </c:catAx>
      <c:valAx>
        <c:axId val="10784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1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01093613298339"/>
          <c:y val="0.78343998676947024"/>
          <c:w val="0.7268779527559055"/>
          <c:h val="0.18415257176595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4.2083333333333355E-2"/>
          <c:w val="0.86486351706036746"/>
          <c:h val="0.63465696996208798"/>
        </c:manualLayout>
      </c:layout>
      <c:areaChart>
        <c:grouping val="stacked"/>
        <c:varyColors val="0"/>
        <c:ser>
          <c:idx val="1"/>
          <c:order val="0"/>
          <c:tx>
            <c:strRef>
              <c:f>'07_INA'!$A$39:$C$39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air_passenger(gpkm)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'07_INA'!$D$39:$BL$39</c:f>
              <c:numCache>
                <c:formatCode>General</c:formatCode>
                <c:ptCount val="61"/>
                <c:pt idx="0">
                  <c:v>41.634425942126065</c:v>
                </c:pt>
                <c:pt idx="1">
                  <c:v>42.286775250356598</c:v>
                </c:pt>
                <c:pt idx="2">
                  <c:v>42.94934589850763</c:v>
                </c:pt>
                <c:pt idx="3">
                  <c:v>43.622298039718679</c:v>
                </c:pt>
                <c:pt idx="4">
                  <c:v>44.305794336489882</c:v>
                </c:pt>
                <c:pt idx="5">
                  <c:v>44.999999999999943</c:v>
                </c:pt>
                <c:pt idx="6">
                  <c:v>46.799999999999955</c:v>
                </c:pt>
                <c:pt idx="7">
                  <c:v>46.994697547226956</c:v>
                </c:pt>
                <c:pt idx="8">
                  <c:v>48.255379045835369</c:v>
                </c:pt>
                <c:pt idx="9">
                  <c:v>49.734377901282791</c:v>
                </c:pt>
                <c:pt idx="10">
                  <c:v>48.906500298382859</c:v>
                </c:pt>
                <c:pt idx="11">
                  <c:v>50.782189575355069</c:v>
                </c:pt>
                <c:pt idx="12">
                  <c:v>53.421712758312701</c:v>
                </c:pt>
                <c:pt idx="13">
                  <c:v>56.098580694348165</c:v>
                </c:pt>
                <c:pt idx="14">
                  <c:v>59.08028738192273</c:v>
                </c:pt>
                <c:pt idx="15">
                  <c:v>62.422508495754663</c:v>
                </c:pt>
                <c:pt idx="16">
                  <c:v>65.741148647066311</c:v>
                </c:pt>
                <c:pt idx="17">
                  <c:v>69.367998432537519</c:v>
                </c:pt>
                <c:pt idx="18">
                  <c:v>73.306955756787005</c:v>
                </c:pt>
                <c:pt idx="19">
                  <c:v>77.559472781247237</c:v>
                </c:pt>
                <c:pt idx="20">
                  <c:v>82.122507879053032</c:v>
                </c:pt>
                <c:pt idx="21">
                  <c:v>86.991795316603316</c:v>
                </c:pt>
                <c:pt idx="22">
                  <c:v>92.167508670624301</c:v>
                </c:pt>
                <c:pt idx="23">
                  <c:v>97.642655093196112</c:v>
                </c:pt>
                <c:pt idx="24">
                  <c:v>103.40806683704426</c:v>
                </c:pt>
                <c:pt idx="25">
                  <c:v>109.45209765577107</c:v>
                </c:pt>
                <c:pt idx="26">
                  <c:v>115.7581356164735</c:v>
                </c:pt>
                <c:pt idx="27">
                  <c:v>122.30483159206435</c:v>
                </c:pt>
                <c:pt idx="28">
                  <c:v>129.07280177961195</c:v>
                </c:pt>
                <c:pt idx="29">
                  <c:v>136.03413132601909</c:v>
                </c:pt>
                <c:pt idx="30">
                  <c:v>143.15649969141239</c:v>
                </c:pt>
                <c:pt idx="31">
                  <c:v>150.40506643602433</c:v>
                </c:pt>
                <c:pt idx="32">
                  <c:v>157.74039919262569</c:v>
                </c:pt>
                <c:pt idx="33">
                  <c:v>165.11894469968382</c:v>
                </c:pt>
                <c:pt idx="34">
                  <c:v>172.48961925418536</c:v>
                </c:pt>
                <c:pt idx="35">
                  <c:v>179.7866775444291</c:v>
                </c:pt>
                <c:pt idx="36">
                  <c:v>186.93919726259028</c:v>
                </c:pt>
                <c:pt idx="37">
                  <c:v>193.87984352163306</c:v>
                </c:pt>
                <c:pt idx="38">
                  <c:v>200.54066057335282</c:v>
                </c:pt>
                <c:pt idx="39">
                  <c:v>206.8494659952346</c:v>
                </c:pt>
                <c:pt idx="40">
                  <c:v>212.72891514796285</c:v>
                </c:pt>
                <c:pt idx="41">
                  <c:v>218.50496350484582</c:v>
                </c:pt>
                <c:pt idx="42">
                  <c:v>224.44886882879683</c:v>
                </c:pt>
                <c:pt idx="43">
                  <c:v>230.5659930666688</c:v>
                </c:pt>
                <c:pt idx="44">
                  <c:v>236.86187561447781</c:v>
                </c:pt>
                <c:pt idx="45">
                  <c:v>243.34221062597979</c:v>
                </c:pt>
                <c:pt idx="46">
                  <c:v>250.01282221332781</c:v>
                </c:pt>
                <c:pt idx="47">
                  <c:v>256.87971042408276</c:v>
                </c:pt>
                <c:pt idx="48">
                  <c:v>263.94909420454383</c:v>
                </c:pt>
                <c:pt idx="49">
                  <c:v>271.22738965925481</c:v>
                </c:pt>
                <c:pt idx="50">
                  <c:v>278.72118143702079</c:v>
                </c:pt>
                <c:pt idx="51">
                  <c:v>286.43722024127976</c:v>
                </c:pt>
                <c:pt idx="52">
                  <c:v>294.38243036026176</c:v>
                </c:pt>
                <c:pt idx="53">
                  <c:v>302.56394572349478</c:v>
                </c:pt>
                <c:pt idx="54">
                  <c:v>310.98910196172778</c:v>
                </c:pt>
                <c:pt idx="55">
                  <c:v>319.66545010994673</c:v>
                </c:pt>
                <c:pt idx="56">
                  <c:v>328.60075333837176</c:v>
                </c:pt>
                <c:pt idx="57">
                  <c:v>337.80301645290973</c:v>
                </c:pt>
                <c:pt idx="58">
                  <c:v>347.28050138999072</c:v>
                </c:pt>
                <c:pt idx="59">
                  <c:v>357.04172470215974</c:v>
                </c:pt>
                <c:pt idx="60">
                  <c:v>367.09542691073767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D-404E-A7C4-240FDA79090E}"/>
            </c:ext>
          </c:extLst>
        </c:ser>
        <c:ser>
          <c:idx val="2"/>
          <c:order val="1"/>
          <c:tx>
            <c:strRef>
              <c:f>'07_INA'!$A$40:$C$40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rail_passenger(gpkm)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'07_INA'!$D$40:$BL$40</c:f>
              <c:numCache>
                <c:formatCode>General</c:formatCode>
                <c:ptCount val="61"/>
                <c:pt idx="0">
                  <c:v>20.166581215999997</c:v>
                </c:pt>
                <c:pt idx="1">
                  <c:v>21.213863759999985</c:v>
                </c:pt>
                <c:pt idx="2">
                  <c:v>21.003570527999972</c:v>
                </c:pt>
                <c:pt idx="3">
                  <c:v>21.745770399999984</c:v>
                </c:pt>
                <c:pt idx="4">
                  <c:v>22.371971441031253</c:v>
                </c:pt>
                <c:pt idx="5">
                  <c:v>23.209816907071108</c:v>
                </c:pt>
                <c:pt idx="6">
                  <c:v>24.402751178809734</c:v>
                </c:pt>
                <c:pt idx="7">
                  <c:v>26.72922870661754</c:v>
                </c:pt>
                <c:pt idx="8">
                  <c:v>29.751645229175995</c:v>
                </c:pt>
                <c:pt idx="9">
                  <c:v>32.944462897735526</c:v>
                </c:pt>
                <c:pt idx="10">
                  <c:v>34.5193220959681</c:v>
                </c:pt>
                <c:pt idx="11">
                  <c:v>37.901677237663662</c:v>
                </c:pt>
                <c:pt idx="12">
                  <c:v>41.866627684458976</c:v>
                </c:pt>
                <c:pt idx="13">
                  <c:v>45.869747641411372</c:v>
                </c:pt>
                <c:pt idx="14">
                  <c:v>50.11057152173791</c:v>
                </c:pt>
                <c:pt idx="15">
                  <c:v>54.637431027855271</c:v>
                </c:pt>
                <c:pt idx="16">
                  <c:v>59.108947751153828</c:v>
                </c:pt>
                <c:pt idx="17">
                  <c:v>63.810344711743632</c:v>
                </c:pt>
                <c:pt idx="18">
                  <c:v>68.750276171810654</c:v>
                </c:pt>
                <c:pt idx="19">
                  <c:v>73.93687801021683</c:v>
                </c:pt>
                <c:pt idx="20">
                  <c:v>79.375858624593675</c:v>
                </c:pt>
                <c:pt idx="21">
                  <c:v>85.073692779494493</c:v>
                </c:pt>
                <c:pt idx="22">
                  <c:v>91.043450188224128</c:v>
                </c:pt>
                <c:pt idx="23">
                  <c:v>97.293693292028209</c:v>
                </c:pt>
                <c:pt idx="24">
                  <c:v>103.83341582384554</c:v>
                </c:pt>
                <c:pt idx="25">
                  <c:v>110.67192598308043</c:v>
                </c:pt>
                <c:pt idx="26">
                  <c:v>117.81650510897244</c:v>
                </c:pt>
                <c:pt idx="27">
                  <c:v>125.2727640532142</c:v>
                </c:pt>
                <c:pt idx="28">
                  <c:v>133.05169395719213</c:v>
                </c:pt>
                <c:pt idx="29">
                  <c:v>141.15914363135388</c:v>
                </c:pt>
                <c:pt idx="30">
                  <c:v>149.60015281543113</c:v>
                </c:pt>
                <c:pt idx="31">
                  <c:v>158.38109522436235</c:v>
                </c:pt>
                <c:pt idx="32">
                  <c:v>167.50771238498743</c:v>
                </c:pt>
                <c:pt idx="33">
                  <c:v>176.9857722267158</c:v>
                </c:pt>
                <c:pt idx="34">
                  <c:v>186.81755375512483</c:v>
                </c:pt>
                <c:pt idx="35">
                  <c:v>196.99400415023538</c:v>
                </c:pt>
                <c:pt idx="36">
                  <c:v>207.50465789311883</c:v>
                </c:pt>
                <c:pt idx="37">
                  <c:v>218.3473752518193</c:v>
                </c:pt>
                <c:pt idx="38">
                  <c:v>229.52412459592071</c:v>
                </c:pt>
                <c:pt idx="39">
                  <c:v>241.03717591566286</c:v>
                </c:pt>
                <c:pt idx="40">
                  <c:v>252.88810052421121</c:v>
                </c:pt>
                <c:pt idx="41">
                  <c:v>259.75455728441301</c:v>
                </c:pt>
                <c:pt idx="42">
                  <c:v>266.8205592241315</c:v>
                </c:pt>
                <c:pt idx="43">
                  <c:v>274.09248052411129</c:v>
                </c:pt>
                <c:pt idx="44">
                  <c:v>281.57690631329717</c:v>
                </c:pt>
                <c:pt idx="45">
                  <c:v>289.28060569370069</c:v>
                </c:pt>
                <c:pt idx="46">
                  <c:v>297.21050225941156</c:v>
                </c:pt>
                <c:pt idx="47">
                  <c:v>305.3737287531963</c:v>
                </c:pt>
                <c:pt idx="48">
                  <c:v>313.77767814049037</c:v>
                </c:pt>
                <c:pt idx="49">
                  <c:v>322.42997776471231</c:v>
                </c:pt>
                <c:pt idx="50">
                  <c:v>331.33845533150225</c:v>
                </c:pt>
                <c:pt idx="51">
                  <c:v>340.5111359490993</c:v>
                </c:pt>
                <c:pt idx="52">
                  <c:v>349.95625108005163</c:v>
                </c:pt>
                <c:pt idx="53">
                  <c:v>359.68228140450731</c:v>
                </c:pt>
                <c:pt idx="54">
                  <c:v>369.69794738120117</c:v>
                </c:pt>
                <c:pt idx="55">
                  <c:v>380.01222553734056</c:v>
                </c:pt>
                <c:pt idx="56">
                  <c:v>390.63434458247633</c:v>
                </c:pt>
                <c:pt idx="57">
                  <c:v>401.57382047808221</c:v>
                </c:pt>
                <c:pt idx="58">
                  <c:v>412.84047485752183</c:v>
                </c:pt>
                <c:pt idx="59">
                  <c:v>424.44443203696829</c:v>
                </c:pt>
                <c:pt idx="60">
                  <c:v>436.39608258242868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D-404E-A7C4-240FDA79090E}"/>
            </c:ext>
          </c:extLst>
        </c:ser>
        <c:ser>
          <c:idx val="3"/>
          <c:order val="2"/>
          <c:tx>
            <c:strRef>
              <c:f>'07_INA'!$A$41:$C$41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road_passenger_2w(gpkm)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'07_INA'!$D$41:$BL$41</c:f>
              <c:numCache>
                <c:formatCode>General</c:formatCode>
                <c:ptCount val="61"/>
                <c:pt idx="0">
                  <c:v>200.64043232854556</c:v>
                </c:pt>
                <c:pt idx="1">
                  <c:v>201.13924983569242</c:v>
                </c:pt>
                <c:pt idx="2">
                  <c:v>211.86904827508701</c:v>
                </c:pt>
                <c:pt idx="3">
                  <c:v>216.5977718442461</c:v>
                </c:pt>
                <c:pt idx="4">
                  <c:v>226.70388394765908</c:v>
                </c:pt>
                <c:pt idx="5">
                  <c:v>227.5813154355796</c:v>
                </c:pt>
                <c:pt idx="6">
                  <c:v>250.9156048328266</c:v>
                </c:pt>
                <c:pt idx="7">
                  <c:v>241.43722560750635</c:v>
                </c:pt>
                <c:pt idx="8">
                  <c:v>248.80731559878168</c:v>
                </c:pt>
                <c:pt idx="9">
                  <c:v>256.63048775244795</c:v>
                </c:pt>
                <c:pt idx="10">
                  <c:v>251.86309903425922</c:v>
                </c:pt>
                <c:pt idx="11">
                  <c:v>260.33520761077312</c:v>
                </c:pt>
                <c:pt idx="12">
                  <c:v>271.97304666521865</c:v>
                </c:pt>
                <c:pt idx="13">
                  <c:v>283.01666268232907</c:v>
                </c:pt>
                <c:pt idx="14">
                  <c:v>294.80468566131384</c:v>
                </c:pt>
                <c:pt idx="15">
                  <c:v>307.58492507455009</c:v>
                </c:pt>
                <c:pt idx="16">
                  <c:v>316.62068387618683</c:v>
                </c:pt>
                <c:pt idx="17">
                  <c:v>325.80268314873877</c:v>
                </c:pt>
                <c:pt idx="18">
                  <c:v>335.13434683783623</c:v>
                </c:pt>
                <c:pt idx="19">
                  <c:v>344.61512388643627</c:v>
                </c:pt>
                <c:pt idx="20">
                  <c:v>354.23276509714702</c:v>
                </c:pt>
                <c:pt idx="21">
                  <c:v>363.9793764051804</c:v>
                </c:pt>
                <c:pt idx="22">
                  <c:v>371.40981988486345</c:v>
                </c:pt>
                <c:pt idx="23">
                  <c:v>378.82064680647744</c:v>
                </c:pt>
                <c:pt idx="24">
                  <c:v>386.20450296908024</c:v>
                </c:pt>
                <c:pt idx="25">
                  <c:v>393.55428785046587</c:v>
                </c:pt>
                <c:pt idx="26">
                  <c:v>400.85507576652839</c:v>
                </c:pt>
                <c:pt idx="27">
                  <c:v>408.08687848498232</c:v>
                </c:pt>
                <c:pt idx="28">
                  <c:v>415.24773826398871</c:v>
                </c:pt>
                <c:pt idx="29">
                  <c:v>422.31860231844564</c:v>
                </c:pt>
                <c:pt idx="30">
                  <c:v>429.27912891575755</c:v>
                </c:pt>
                <c:pt idx="31">
                  <c:v>436.11392347785227</c:v>
                </c:pt>
                <c:pt idx="32">
                  <c:v>442.80644579779408</c:v>
                </c:pt>
                <c:pt idx="33">
                  <c:v>449.3409480808146</c:v>
                </c:pt>
                <c:pt idx="34">
                  <c:v>455.69379976468196</c:v>
                </c:pt>
                <c:pt idx="35">
                  <c:v>461.81668347564806</c:v>
                </c:pt>
                <c:pt idx="36">
                  <c:v>467.66386605947963</c:v>
                </c:pt>
                <c:pt idx="37">
                  <c:v>473.2132679599228</c:v>
                </c:pt>
                <c:pt idx="38">
                  <c:v>478.45361265872572</c:v>
                </c:pt>
                <c:pt idx="39">
                  <c:v>483.37492684456157</c:v>
                </c:pt>
                <c:pt idx="40">
                  <c:v>487.96642248768904</c:v>
                </c:pt>
                <c:pt idx="41">
                  <c:v>501.21576215015887</c:v>
                </c:pt>
                <c:pt idx="42">
                  <c:v>514.85013909659563</c:v>
                </c:pt>
                <c:pt idx="43">
                  <c:v>528.88185278343019</c:v>
                </c:pt>
                <c:pt idx="44">
                  <c:v>543.32360970735465</c:v>
                </c:pt>
                <c:pt idx="45">
                  <c:v>558.18847135479405</c:v>
                </c:pt>
                <c:pt idx="46">
                  <c:v>573.48979731614304</c:v>
                </c:pt>
                <c:pt idx="47">
                  <c:v>589.24135074974345</c:v>
                </c:pt>
                <c:pt idx="48">
                  <c:v>605.45739693295593</c:v>
                </c:pt>
                <c:pt idx="49">
                  <c:v>622.15265339291329</c:v>
                </c:pt>
                <c:pt idx="50">
                  <c:v>639.34222427057568</c:v>
                </c:pt>
                <c:pt idx="51">
                  <c:v>657.04159460991855</c:v>
                </c:pt>
                <c:pt idx="52">
                  <c:v>675.26664763092413</c:v>
                </c:pt>
                <c:pt idx="53">
                  <c:v>694.03374743749271</c:v>
                </c:pt>
                <c:pt idx="54">
                  <c:v>713.35972080416389</c:v>
                </c:pt>
                <c:pt idx="55">
                  <c:v>733.26188860866444</c:v>
                </c:pt>
                <c:pt idx="56">
                  <c:v>753.75805833333288</c:v>
                </c:pt>
                <c:pt idx="57">
                  <c:v>774.86659173448459</c:v>
                </c:pt>
                <c:pt idx="58">
                  <c:v>796.60644038510964</c:v>
                </c:pt>
                <c:pt idx="59">
                  <c:v>818.99713990721989</c:v>
                </c:pt>
                <c:pt idx="60">
                  <c:v>842.05873967170942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5D-404E-A7C4-240FDA79090E}"/>
            </c:ext>
          </c:extLst>
        </c:ser>
        <c:ser>
          <c:idx val="4"/>
          <c:order val="3"/>
          <c:tx>
            <c:strRef>
              <c:f>'07_INA'!$A$42:$C$42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road_passenger_bus(gpkm)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'07_INA'!$D$42:$BL$42</c:f>
              <c:numCache>
                <c:formatCode>General</c:formatCode>
                <c:ptCount val="61"/>
                <c:pt idx="0">
                  <c:v>91.984455919999959</c:v>
                </c:pt>
                <c:pt idx="1">
                  <c:v>92.160117279999909</c:v>
                </c:pt>
                <c:pt idx="2">
                  <c:v>92.953802479999865</c:v>
                </c:pt>
                <c:pt idx="3">
                  <c:v>93.464311919999943</c:v>
                </c:pt>
                <c:pt idx="4">
                  <c:v>98.064824479999942</c:v>
                </c:pt>
                <c:pt idx="5">
                  <c:v>98.223193599999874</c:v>
                </c:pt>
                <c:pt idx="6">
                  <c:v>97.240961663999897</c:v>
                </c:pt>
                <c:pt idx="7">
                  <c:v>100.88720815636164</c:v>
                </c:pt>
                <c:pt idx="8">
                  <c:v>101.88176648150898</c:v>
                </c:pt>
                <c:pt idx="9">
                  <c:v>102.70363798840549</c:v>
                </c:pt>
                <c:pt idx="10">
                  <c:v>98.255846886771209</c:v>
                </c:pt>
                <c:pt idx="11">
                  <c:v>98.753252526205074</c:v>
                </c:pt>
                <c:pt idx="12">
                  <c:v>100.07382966693784</c:v>
                </c:pt>
                <c:pt idx="13">
                  <c:v>100.78222354814402</c:v>
                </c:pt>
                <c:pt idx="14">
                  <c:v>101.37723452909242</c:v>
                </c:pt>
                <c:pt idx="15">
                  <c:v>101.93505725761028</c:v>
                </c:pt>
                <c:pt idx="16">
                  <c:v>101.83870379842364</c:v>
                </c:pt>
                <c:pt idx="17">
                  <c:v>101.65532650978241</c:v>
                </c:pt>
                <c:pt idx="18">
                  <c:v>101.39286219127445</c:v>
                </c:pt>
                <c:pt idx="19">
                  <c:v>101.05910943151207</c:v>
                </c:pt>
                <c:pt idx="20">
                  <c:v>100.65978810863869</c:v>
                </c:pt>
                <c:pt idx="21">
                  <c:v>100.20354597752284</c:v>
                </c:pt>
                <c:pt idx="22">
                  <c:v>99.707972104749729</c:v>
                </c:pt>
                <c:pt idx="23">
                  <c:v>99.185801595437425</c:v>
                </c:pt>
                <c:pt idx="24">
                  <c:v>98.651616706641263</c:v>
                </c:pt>
                <c:pt idx="25">
                  <c:v>98.121725749526675</c:v>
                </c:pt>
                <c:pt idx="26">
                  <c:v>97.612265741778415</c:v>
                </c:pt>
                <c:pt idx="27">
                  <c:v>97.140155692906617</c:v>
                </c:pt>
                <c:pt idx="28">
                  <c:v>96.728661002319001</c:v>
                </c:pt>
                <c:pt idx="29">
                  <c:v>96.398987001002808</c:v>
                </c:pt>
                <c:pt idx="30">
                  <c:v>96.174290703263708</c:v>
                </c:pt>
                <c:pt idx="31">
                  <c:v>96.081111776130868</c:v>
                </c:pt>
                <c:pt idx="32">
                  <c:v>96.147991160971571</c:v>
                </c:pt>
                <c:pt idx="33">
                  <c:v>96.405943573308917</c:v>
                </c:pt>
                <c:pt idx="34">
                  <c:v>96.8866364166186</c:v>
                </c:pt>
                <c:pt idx="35">
                  <c:v>97.618917869470536</c:v>
                </c:pt>
                <c:pt idx="36">
                  <c:v>98.634593451856347</c:v>
                </c:pt>
                <c:pt idx="37">
                  <c:v>99.972629528620431</c:v>
                </c:pt>
                <c:pt idx="38">
                  <c:v>101.6762904062054</c:v>
                </c:pt>
                <c:pt idx="39">
                  <c:v>103.79111403862136</c:v>
                </c:pt>
                <c:pt idx="40">
                  <c:v>106.36445757398128</c:v>
                </c:pt>
                <c:pt idx="41">
                  <c:v>109.25248175242277</c:v>
                </c:pt>
                <c:pt idx="42">
                  <c:v>112.22443441439826</c:v>
                </c:pt>
                <c:pt idx="43">
                  <c:v>115.28299653333424</c:v>
                </c:pt>
                <c:pt idx="44">
                  <c:v>118.43093780723875</c:v>
                </c:pt>
                <c:pt idx="45">
                  <c:v>121.67110531298972</c:v>
                </c:pt>
                <c:pt idx="46">
                  <c:v>125.00641110666372</c:v>
                </c:pt>
                <c:pt idx="47">
                  <c:v>128.43985521204121</c:v>
                </c:pt>
                <c:pt idx="48">
                  <c:v>131.97454710227171</c:v>
                </c:pt>
                <c:pt idx="49">
                  <c:v>135.61369482962721</c:v>
                </c:pt>
                <c:pt idx="50">
                  <c:v>139.3605907185102</c:v>
                </c:pt>
                <c:pt idx="51">
                  <c:v>143.21861012063968</c:v>
                </c:pt>
                <c:pt idx="52">
                  <c:v>147.19121518013068</c:v>
                </c:pt>
                <c:pt idx="53">
                  <c:v>151.28197286174716</c:v>
                </c:pt>
                <c:pt idx="54">
                  <c:v>155.49455098086366</c:v>
                </c:pt>
                <c:pt idx="55">
                  <c:v>159.83272505497317</c:v>
                </c:pt>
                <c:pt idx="56">
                  <c:v>164.30037666918562</c:v>
                </c:pt>
                <c:pt idx="57">
                  <c:v>168.90150822645464</c:v>
                </c:pt>
                <c:pt idx="58">
                  <c:v>173.64025069499513</c:v>
                </c:pt>
                <c:pt idx="59">
                  <c:v>178.52086235107961</c:v>
                </c:pt>
                <c:pt idx="60">
                  <c:v>183.54771345536858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5D-404E-A7C4-240FDA79090E}"/>
            </c:ext>
          </c:extLst>
        </c:ser>
        <c:ser>
          <c:idx val="5"/>
          <c:order val="4"/>
          <c:tx>
            <c:strRef>
              <c:f>'07_INA'!$A$43:$C$43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road_passenger_lt(gpkm)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'07_INA'!$D$43:$BL$43</c:f>
              <c:numCache>
                <c:formatCode>General</c:formatCode>
                <c:ptCount val="61"/>
                <c:pt idx="0">
                  <c:v>40.12808646570911</c:v>
                </c:pt>
                <c:pt idx="1">
                  <c:v>40.227849967138489</c:v>
                </c:pt>
                <c:pt idx="2">
                  <c:v>42.373809655017411</c:v>
                </c:pt>
                <c:pt idx="3">
                  <c:v>43.319554368849211</c:v>
                </c:pt>
                <c:pt idx="4">
                  <c:v>45.340776789531816</c:v>
                </c:pt>
                <c:pt idx="5">
                  <c:v>45.516263087115945</c:v>
                </c:pt>
                <c:pt idx="6">
                  <c:v>48.880624872940707</c:v>
                </c:pt>
                <c:pt idx="7">
                  <c:v>48.287445121501307</c:v>
                </c:pt>
                <c:pt idx="8">
                  <c:v>49.761463119756378</c:v>
                </c:pt>
                <c:pt idx="9">
                  <c:v>51.326097550489628</c:v>
                </c:pt>
                <c:pt idx="10">
                  <c:v>50.372619806851858</c:v>
                </c:pt>
                <c:pt idx="11">
                  <c:v>52.067041522154689</c:v>
                </c:pt>
                <c:pt idx="12">
                  <c:v>54.394609333043768</c:v>
                </c:pt>
                <c:pt idx="13">
                  <c:v>56.603332536465878</c:v>
                </c:pt>
                <c:pt idx="14">
                  <c:v>58.960937132262842</c:v>
                </c:pt>
                <c:pt idx="15">
                  <c:v>61.516985014910098</c:v>
                </c:pt>
                <c:pt idx="16">
                  <c:v>63.892013857259322</c:v>
                </c:pt>
                <c:pt idx="17">
                  <c:v>66.415374560299824</c:v>
                </c:pt>
                <c:pt idx="18">
                  <c:v>69.090113594579776</c:v>
                </c:pt>
                <c:pt idx="19">
                  <c:v>71.917898095875614</c:v>
                </c:pt>
                <c:pt idx="20">
                  <c:v>74.897283180783845</c:v>
                </c:pt>
                <c:pt idx="21">
                  <c:v>78.0269253859652</c:v>
                </c:pt>
                <c:pt idx="22">
                  <c:v>81.310594725097047</c:v>
                </c:pt>
                <c:pt idx="23">
                  <c:v>84.746700539656345</c:v>
                </c:pt>
                <c:pt idx="24">
                  <c:v>88.332991856411539</c:v>
                </c:pt>
                <c:pt idx="25">
                  <c:v>92.066363431327517</c:v>
                </c:pt>
                <c:pt idx="26">
                  <c:v>95.940866580185386</c:v>
                </c:pt>
                <c:pt idx="27">
                  <c:v>99.948103896407176</c:v>
                </c:pt>
                <c:pt idx="28">
                  <c:v>104.08279471602255</c:v>
                </c:pt>
                <c:pt idx="29">
                  <c:v>108.3342100405072</c:v>
                </c:pt>
                <c:pt idx="30">
                  <c:v>112.68975023630423</c:v>
                </c:pt>
                <c:pt idx="31">
                  <c:v>117.13650028496193</c:v>
                </c:pt>
                <c:pt idx="32">
                  <c:v>121.65962944730596</c:v>
                </c:pt>
                <c:pt idx="33">
                  <c:v>126.24282779323703</c:v>
                </c:pt>
                <c:pt idx="34">
                  <c:v>130.86576851710913</c:v>
                </c:pt>
                <c:pt idx="35">
                  <c:v>135.49886363761789</c:v>
                </c:pt>
                <c:pt idx="36">
                  <c:v>140.11060614964262</c:v>
                </c:pt>
                <c:pt idx="37">
                  <c:v>144.67404982678559</c:v>
                </c:pt>
                <c:pt idx="38">
                  <c:v>149.16349771145414</c:v>
                </c:pt>
                <c:pt idx="39">
                  <c:v>153.55177907076455</c:v>
                </c:pt>
                <c:pt idx="40">
                  <c:v>157.80957049025611</c:v>
                </c:pt>
                <c:pt idx="41">
                  <c:v>162.09444031952521</c:v>
                </c:pt>
                <c:pt idx="42">
                  <c:v>166.50383217655147</c:v>
                </c:pt>
                <c:pt idx="43">
                  <c:v>171.04172373653367</c:v>
                </c:pt>
                <c:pt idx="44">
                  <c:v>175.71222431251687</c:v>
                </c:pt>
                <c:pt idx="45">
                  <c:v>180.51955802211995</c:v>
                </c:pt>
                <c:pt idx="46">
                  <c:v>185.46804539053679</c:v>
                </c:pt>
                <c:pt idx="47">
                  <c:v>190.56213745785217</c:v>
                </c:pt>
                <c:pt idx="48">
                  <c:v>195.80644765070667</c:v>
                </c:pt>
                <c:pt idx="49">
                  <c:v>201.20573565445656</c:v>
                </c:pt>
                <c:pt idx="50">
                  <c:v>206.76488618634414</c:v>
                </c:pt>
                <c:pt idx="51">
                  <c:v>212.48890714860644</c:v>
                </c:pt>
                <c:pt idx="52">
                  <c:v>218.38293521460437</c:v>
                </c:pt>
                <c:pt idx="53">
                  <c:v>224.45226257676947</c:v>
                </c:pt>
                <c:pt idx="54">
                  <c:v>230.70233105638388</c:v>
                </c:pt>
                <c:pt idx="55">
                  <c:v>237.13874226894529</c:v>
                </c:pt>
                <c:pt idx="56">
                  <c:v>243.76725519910886</c:v>
                </c:pt>
                <c:pt idx="57">
                  <c:v>250.59380808513046</c:v>
                </c:pt>
                <c:pt idx="58">
                  <c:v>257.62452991346464</c:v>
                </c:pt>
                <c:pt idx="59">
                  <c:v>264.86573855349098</c:v>
                </c:pt>
                <c:pt idx="60">
                  <c:v>272.32391802227215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5D-404E-A7C4-240FDA79090E}"/>
            </c:ext>
          </c:extLst>
        </c:ser>
        <c:ser>
          <c:idx val="6"/>
          <c:order val="5"/>
          <c:tx>
            <c:strRef>
              <c:f>'07_INA'!$A$44:$C$44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road_passenger_lv(gpkm)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'07_INA'!$D$44:$BL$44</c:f>
              <c:numCache>
                <c:formatCode>General</c:formatCode>
                <c:ptCount val="61"/>
                <c:pt idx="0">
                  <c:v>152.35687857600001</c:v>
                </c:pt>
                <c:pt idx="1">
                  <c:v>163.62936777599987</c:v>
                </c:pt>
                <c:pt idx="2">
                  <c:v>178.76719022399979</c:v>
                </c:pt>
                <c:pt idx="3">
                  <c:v>196.79863190399985</c:v>
                </c:pt>
                <c:pt idx="4">
                  <c:v>215.8971151679998</c:v>
                </c:pt>
                <c:pt idx="5">
                  <c:v>230.02480468799968</c:v>
                </c:pt>
                <c:pt idx="6">
                  <c:v>247.5591835381951</c:v>
                </c:pt>
                <c:pt idx="7">
                  <c:v>265.87873149901833</c:v>
                </c:pt>
                <c:pt idx="8">
                  <c:v>282.21888763803474</c:v>
                </c:pt>
                <c:pt idx="9">
                  <c:v>298.22786763507696</c:v>
                </c:pt>
                <c:pt idx="10">
                  <c:v>298.36591464722733</c:v>
                </c:pt>
                <c:pt idx="11">
                  <c:v>312.91895463104078</c:v>
                </c:pt>
                <c:pt idx="12">
                  <c:v>330.24893776897324</c:v>
                </c:pt>
                <c:pt idx="13">
                  <c:v>345.7578215392939</c:v>
                </c:pt>
                <c:pt idx="14">
                  <c:v>360.982897765735</c:v>
                </c:pt>
                <c:pt idx="15">
                  <c:v>376.16014050171492</c:v>
                </c:pt>
                <c:pt idx="16">
                  <c:v>391.75447869047179</c:v>
                </c:pt>
                <c:pt idx="17">
                  <c:v>407.50197555821552</c:v>
                </c:pt>
                <c:pt idx="18">
                  <c:v>423.40377384293879</c:v>
                </c:pt>
                <c:pt idx="19">
                  <c:v>439.45747637308654</c:v>
                </c:pt>
                <c:pt idx="20">
                  <c:v>455.6471037963309</c:v>
                </c:pt>
                <c:pt idx="21">
                  <c:v>471.96345183198616</c:v>
                </c:pt>
                <c:pt idx="22">
                  <c:v>490.89939780614469</c:v>
                </c:pt>
                <c:pt idx="23">
                  <c:v>510.15857561638092</c:v>
                </c:pt>
                <c:pt idx="24">
                  <c:v>529.75297343231443</c:v>
                </c:pt>
                <c:pt idx="25">
                  <c:v>549.69750317910348</c:v>
                </c:pt>
                <c:pt idx="26">
                  <c:v>569.99875236115122</c:v>
                </c:pt>
                <c:pt idx="27">
                  <c:v>590.65820343844382</c:v>
                </c:pt>
                <c:pt idx="28">
                  <c:v>611.70580193112858</c:v>
                </c:pt>
                <c:pt idx="29">
                  <c:v>633.14982694862101</c:v>
                </c:pt>
                <c:pt idx="30">
                  <c:v>654.99898556360301</c:v>
                </c:pt>
                <c:pt idx="31">
                  <c:v>677.27209425154638</c:v>
                </c:pt>
                <c:pt idx="32">
                  <c:v>699.98928637764755</c:v>
                </c:pt>
                <c:pt idx="33">
                  <c:v>723.17513958085055</c:v>
                </c:pt>
                <c:pt idx="34">
                  <c:v>746.84472917656501</c:v>
                </c:pt>
                <c:pt idx="35">
                  <c:v>770.97452322237643</c:v>
                </c:pt>
                <c:pt idx="36">
                  <c:v>795.54491544615939</c:v>
                </c:pt>
                <c:pt idx="37">
                  <c:v>820.57688694954265</c:v>
                </c:pt>
                <c:pt idx="38">
                  <c:v>846.1129743128397</c:v>
                </c:pt>
                <c:pt idx="39">
                  <c:v>872.20195889716263</c:v>
                </c:pt>
                <c:pt idx="40">
                  <c:v>898.89523949813156</c:v>
                </c:pt>
                <c:pt idx="41">
                  <c:v>923.30218186185209</c:v>
                </c:pt>
                <c:pt idx="42">
                  <c:v>948.41841110605651</c:v>
                </c:pt>
                <c:pt idx="43">
                  <c:v>974.26658436927835</c:v>
                </c:pt>
                <c:pt idx="44">
                  <c:v>1000.870108609171</c:v>
                </c:pt>
                <c:pt idx="45">
                  <c:v>1028.2530447189167</c:v>
                </c:pt>
                <c:pt idx="46">
                  <c:v>1056.4400027365307</c:v>
                </c:pt>
                <c:pt idx="47">
                  <c:v>1085.4563361227099</c:v>
                </c:pt>
                <c:pt idx="48">
                  <c:v>1115.3283233042443</c:v>
                </c:pt>
                <c:pt idx="49">
                  <c:v>1146.0830758086233</c:v>
                </c:pt>
                <c:pt idx="50">
                  <c:v>1177.748417354406</c:v>
                </c:pt>
                <c:pt idx="51">
                  <c:v>1210.3528733311923</c:v>
                </c:pt>
                <c:pt idx="52">
                  <c:v>1243.9257026186344</c:v>
                </c:pt>
                <c:pt idx="53">
                  <c:v>1278.4970499447638</c:v>
                </c:pt>
                <c:pt idx="54">
                  <c:v>1314.0979123348534</c:v>
                </c:pt>
                <c:pt idx="55">
                  <c:v>1350.7601970141027</c:v>
                </c:pt>
                <c:pt idx="56">
                  <c:v>1388.5167075943259</c:v>
                </c:pt>
                <c:pt idx="57">
                  <c:v>1427.4012687293932</c:v>
                </c:pt>
                <c:pt idx="58">
                  <c:v>1467.4487915893287</c:v>
                </c:pt>
                <c:pt idx="59">
                  <c:v>1508.6952632355735</c:v>
                </c:pt>
                <c:pt idx="60">
                  <c:v>1551.1776171193264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5D-404E-A7C4-240FDA79090E}"/>
            </c:ext>
          </c:extLst>
        </c:ser>
        <c:ser>
          <c:idx val="7"/>
          <c:order val="6"/>
          <c:tx>
            <c:strRef>
              <c:f>'07_INA'!$A$45:$C$45</c:f>
              <c:strCache>
                <c:ptCount val="3"/>
                <c:pt idx="0">
                  <c:v>07_INA</c:v>
                </c:pt>
                <c:pt idx="1">
                  <c:v>Reference</c:v>
                </c:pt>
                <c:pt idx="2">
                  <c:v>ship_passenger(gpkm)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'07_INA'!$D$31:$BL$31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cat>
          <c:val>
            <c:numRef>
              <c:f>'07_INA'!$D$45:$BL$45</c:f>
              <c:numCache>
                <c:formatCode>General</c:formatCode>
                <c:ptCount val="61"/>
                <c:pt idx="0">
                  <c:v>4.3777454595564427</c:v>
                </c:pt>
                <c:pt idx="1">
                  <c:v>4.3997441804587325</c:v>
                </c:pt>
                <c:pt idx="2">
                  <c:v>4.4218534476972167</c:v>
                </c:pt>
                <c:pt idx="3">
                  <c:v>4.444073816781124</c:v>
                </c:pt>
                <c:pt idx="4">
                  <c:v>4.4664058460111802</c:v>
                </c:pt>
                <c:pt idx="5">
                  <c:v>4.4888500964936462</c:v>
                </c:pt>
                <c:pt idx="6">
                  <c:v>4.5112943469761166</c:v>
                </c:pt>
                <c:pt idx="7">
                  <c:v>4.546925000735877</c:v>
                </c:pt>
                <c:pt idx="8">
                  <c:v>4.5780778276059673</c:v>
                </c:pt>
                <c:pt idx="9">
                  <c:v>4.6141371604967043</c:v>
                </c:pt>
                <c:pt idx="10">
                  <c:v>4.4262202163654365</c:v>
                </c:pt>
                <c:pt idx="11">
                  <c:v>4.4738219562036443</c:v>
                </c:pt>
                <c:pt idx="12">
                  <c:v>4.5730342670529094</c:v>
                </c:pt>
                <c:pt idx="13">
                  <c:v>4.659497487053649</c:v>
                </c:pt>
                <c:pt idx="14">
                  <c:v>4.7564213242072375</c:v>
                </c:pt>
                <c:pt idx="15">
                  <c:v>4.8679739123057386</c:v>
                </c:pt>
                <c:pt idx="16">
                  <c:v>4.96473335797827</c:v>
                </c:pt>
                <c:pt idx="17">
                  <c:v>5.0734732169222605</c:v>
                </c:pt>
                <c:pt idx="18">
                  <c:v>5.1946368494831043</c:v>
                </c:pt>
                <c:pt idx="19">
                  <c:v>5.3285542110853754</c:v>
                </c:pt>
                <c:pt idx="20">
                  <c:v>5.4753182583629529</c:v>
                </c:pt>
                <c:pt idx="21">
                  <c:v>5.6350261433975151</c:v>
                </c:pt>
                <c:pt idx="22">
                  <c:v>5.8081297439768322</c:v>
                </c:pt>
                <c:pt idx="23">
                  <c:v>5.9946709085235836</c:v>
                </c:pt>
                <c:pt idx="24">
                  <c:v>6.1946266405228094</c:v>
                </c:pt>
                <c:pt idx="25">
                  <c:v>6.4078924875749186</c:v>
                </c:pt>
                <c:pt idx="26">
                  <c:v>6.6341423446405337</c:v>
                </c:pt>
                <c:pt idx="27">
                  <c:v>6.8728566281515633</c:v>
                </c:pt>
                <c:pt idx="28">
                  <c:v>7.1237016479969677</c:v>
                </c:pt>
                <c:pt idx="29">
                  <c:v>7.3859355951803929</c:v>
                </c:pt>
                <c:pt idx="30">
                  <c:v>7.6586542339579058</c:v>
                </c:pt>
                <c:pt idx="31">
                  <c:v>7.9408926885618962</c:v>
                </c:pt>
                <c:pt idx="32">
                  <c:v>8.2315123315076537</c:v>
                </c:pt>
                <c:pt idx="33">
                  <c:v>8.5292269807793613</c:v>
                </c:pt>
                <c:pt idx="34">
                  <c:v>8.8324280717150323</c:v>
                </c:pt>
                <c:pt idx="35">
                  <c:v>9.1388281309725752</c:v>
                </c:pt>
                <c:pt idx="36">
                  <c:v>9.4459531213826828</c:v>
                </c:pt>
                <c:pt idx="37">
                  <c:v>9.7515747848961354</c:v>
                </c:pt>
                <c:pt idx="38">
                  <c:v>10.053483838381354</c:v>
                </c:pt>
                <c:pt idx="39">
                  <c:v>10.34930426071255</c:v>
                </c:pt>
                <c:pt idx="40">
                  <c:v>10.636445757398134</c:v>
                </c:pt>
                <c:pt idx="41">
                  <c:v>10.925248175242283</c:v>
                </c:pt>
                <c:pt idx="42">
                  <c:v>11.222443441439832</c:v>
                </c:pt>
                <c:pt idx="43">
                  <c:v>11.528299653333432</c:v>
                </c:pt>
                <c:pt idx="44">
                  <c:v>11.843093780723882</c:v>
                </c:pt>
                <c:pt idx="45">
                  <c:v>12.167110531298981</c:v>
                </c:pt>
                <c:pt idx="46">
                  <c:v>12.500641110666381</c:v>
                </c:pt>
                <c:pt idx="47">
                  <c:v>12.843985521204129</c:v>
                </c:pt>
                <c:pt idx="48">
                  <c:v>13.197454710227181</c:v>
                </c:pt>
                <c:pt idx="49">
                  <c:v>13.561369482962728</c:v>
                </c:pt>
                <c:pt idx="50">
                  <c:v>13.936059071851028</c:v>
                </c:pt>
                <c:pt idx="51">
                  <c:v>14.321861012063978</c:v>
                </c:pt>
                <c:pt idx="52">
                  <c:v>14.719121518013077</c:v>
                </c:pt>
                <c:pt idx="53">
                  <c:v>15.128197286174727</c:v>
                </c:pt>
                <c:pt idx="54">
                  <c:v>15.549455098086376</c:v>
                </c:pt>
                <c:pt idx="55">
                  <c:v>15.983272505497325</c:v>
                </c:pt>
                <c:pt idx="56">
                  <c:v>16.430037666918572</c:v>
                </c:pt>
                <c:pt idx="57">
                  <c:v>16.890150822645474</c:v>
                </c:pt>
                <c:pt idx="58">
                  <c:v>17.364025069499522</c:v>
                </c:pt>
                <c:pt idx="59">
                  <c:v>17.852086235107972</c:v>
                </c:pt>
                <c:pt idx="60">
                  <c:v>18.354771345536872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5D-404E-A7C4-240FDA790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412832"/>
        <c:axId val="1078411584"/>
      </c:areaChart>
      <c:catAx>
        <c:axId val="107841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11584"/>
        <c:crosses val="autoZero"/>
        <c:auto val="1"/>
        <c:lblAlgn val="ctr"/>
        <c:lblOffset val="100"/>
        <c:noMultiLvlLbl val="0"/>
      </c:catAx>
      <c:valAx>
        <c:axId val="10784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1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01093613298339"/>
          <c:y val="0.74719609801657827"/>
          <c:w val="0.7268779527559055"/>
          <c:h val="0.22039642491146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4759405074365"/>
          <c:y val="0.17634259259259263"/>
          <c:w val="0.85219685039370074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'21_VN'!$A$23:$C$23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'21_VN'!$D$22:$BL$22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'21_VN'!$D$23:$BL$23</c:f>
              <c:numCache>
                <c:formatCode>General</c:formatCode>
                <c:ptCount val="61"/>
                <c:pt idx="0">
                  <c:v>206.37880000000001</c:v>
                </c:pt>
                <c:pt idx="1">
                  <c:v>227.87576000000001</c:v>
                </c:pt>
                <c:pt idx="2">
                  <c:v>245.20876000000001</c:v>
                </c:pt>
                <c:pt idx="3">
                  <c:v>106.337</c:v>
                </c:pt>
                <c:pt idx="4">
                  <c:v>115.3758</c:v>
                </c:pt>
                <c:pt idx="5">
                  <c:v>292.55562328776898</c:v>
                </c:pt>
                <c:pt idx="6">
                  <c:v>333.64733669557</c:v>
                </c:pt>
                <c:pt idx="7">
                  <c:v>383.17189999999999</c:v>
                </c:pt>
                <c:pt idx="8">
                  <c:v>402.80309999999997</c:v>
                </c:pt>
                <c:pt idx="9">
                  <c:v>420.55</c:v>
                </c:pt>
                <c:pt idx="10">
                  <c:v>438.37860000000001</c:v>
                </c:pt>
                <c:pt idx="11">
                  <c:v>456.40219999999999</c:v>
                </c:pt>
                <c:pt idx="12">
                  <c:v>474.4889</c:v>
                </c:pt>
                <c:pt idx="13">
                  <c:v>492.60930000000002</c:v>
                </c:pt>
                <c:pt idx="14">
                  <c:v>510.68880000000001</c:v>
                </c:pt>
                <c:pt idx="15">
                  <c:v>528.96140000000003</c:v>
                </c:pt>
                <c:pt idx="16">
                  <c:v>547.1721</c:v>
                </c:pt>
                <c:pt idx="17">
                  <c:v>565.26369999999997</c:v>
                </c:pt>
                <c:pt idx="18">
                  <c:v>583.24220000000003</c:v>
                </c:pt>
                <c:pt idx="19">
                  <c:v>601.07770000000005</c:v>
                </c:pt>
                <c:pt idx="20">
                  <c:v>618.82579999999996</c:v>
                </c:pt>
                <c:pt idx="21">
                  <c:v>636.38829999999996</c:v>
                </c:pt>
                <c:pt idx="22">
                  <c:v>653.74040000000002</c:v>
                </c:pt>
                <c:pt idx="23">
                  <c:v>670.85569999999996</c:v>
                </c:pt>
                <c:pt idx="24">
                  <c:v>687.68650000000002</c:v>
                </c:pt>
                <c:pt idx="25">
                  <c:v>704.29349999999999</c:v>
                </c:pt>
                <c:pt idx="26">
                  <c:v>720.64739999999995</c:v>
                </c:pt>
                <c:pt idx="27">
                  <c:v>736.7056</c:v>
                </c:pt>
                <c:pt idx="28">
                  <c:v>752.44380000000001</c:v>
                </c:pt>
                <c:pt idx="29">
                  <c:v>767.83159999999998</c:v>
                </c:pt>
                <c:pt idx="30">
                  <c:v>782.70899999999995</c:v>
                </c:pt>
                <c:pt idx="31">
                  <c:v>797.24570000000006</c:v>
                </c:pt>
                <c:pt idx="32">
                  <c:v>811.40509999999995</c:v>
                </c:pt>
                <c:pt idx="33">
                  <c:v>825.11940000000004</c:v>
                </c:pt>
                <c:pt idx="34">
                  <c:v>838.40369999999996</c:v>
                </c:pt>
                <c:pt idx="35">
                  <c:v>851.09990000000005</c:v>
                </c:pt>
                <c:pt idx="36">
                  <c:v>863.3306</c:v>
                </c:pt>
                <c:pt idx="37">
                  <c:v>875.09259999999995</c:v>
                </c:pt>
                <c:pt idx="38">
                  <c:v>886.42240000000004</c:v>
                </c:pt>
                <c:pt idx="39">
                  <c:v>897.34519999999998</c:v>
                </c:pt>
                <c:pt idx="40">
                  <c:v>908.89110000000005</c:v>
                </c:pt>
                <c:pt idx="41">
                  <c:v>920.22846000000004</c:v>
                </c:pt>
                <c:pt idx="42">
                  <c:v>931.56582000000003</c:v>
                </c:pt>
                <c:pt idx="43">
                  <c:v>942.90318000000002</c:v>
                </c:pt>
                <c:pt idx="44">
                  <c:v>954.24054000000001</c:v>
                </c:pt>
                <c:pt idx="45">
                  <c:v>965.5779</c:v>
                </c:pt>
                <c:pt idx="46">
                  <c:v>976.91525999999999</c:v>
                </c:pt>
                <c:pt idx="47">
                  <c:v>988.25261999999998</c:v>
                </c:pt>
                <c:pt idx="48">
                  <c:v>999.58997999999997</c:v>
                </c:pt>
                <c:pt idx="49">
                  <c:v>1010.92734</c:v>
                </c:pt>
                <c:pt idx="50">
                  <c:v>1022.2646999999999</c:v>
                </c:pt>
                <c:pt idx="51">
                  <c:v>1033.6020599999999</c:v>
                </c:pt>
                <c:pt idx="52">
                  <c:v>1044.9394199999999</c:v>
                </c:pt>
                <c:pt idx="53">
                  <c:v>1056.2767799999999</c:v>
                </c:pt>
                <c:pt idx="54">
                  <c:v>1067.6141399999999</c:v>
                </c:pt>
                <c:pt idx="55">
                  <c:v>1078.9514999999999</c:v>
                </c:pt>
                <c:pt idx="56">
                  <c:v>1090.2888600000001</c:v>
                </c:pt>
                <c:pt idx="57">
                  <c:v>1101.6262200000001</c:v>
                </c:pt>
                <c:pt idx="58">
                  <c:v>1112.9635800000001</c:v>
                </c:pt>
                <c:pt idx="59">
                  <c:v>1124.3009400000001</c:v>
                </c:pt>
                <c:pt idx="60">
                  <c:v>1135.6383000000001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24-43C6-B829-DB23D28CD576}"/>
            </c:ext>
          </c:extLst>
        </c:ser>
        <c:ser>
          <c:idx val="1"/>
          <c:order val="1"/>
          <c:tx>
            <c:strRef>
              <c:f>'21_VN'!$A$24:$C$24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'21_VN'!$D$22:$BL$22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'21_VN'!$D$24:$BL$24</c:f>
              <c:numCache>
                <c:formatCode>General</c:formatCode>
                <c:ptCount val="61"/>
                <c:pt idx="0">
                  <c:v>71.940100000000001</c:v>
                </c:pt>
                <c:pt idx="1">
                  <c:v>78.791299999999893</c:v>
                </c:pt>
                <c:pt idx="2">
                  <c:v>84.246599999999901</c:v>
                </c:pt>
                <c:pt idx="3">
                  <c:v>88.033199999999994</c:v>
                </c:pt>
                <c:pt idx="4">
                  <c:v>92.710599999999999</c:v>
                </c:pt>
                <c:pt idx="5">
                  <c:v>97.475300000000004</c:v>
                </c:pt>
                <c:pt idx="6">
                  <c:v>0</c:v>
                </c:pt>
                <c:pt idx="7">
                  <c:v>119.10850000000001</c:v>
                </c:pt>
                <c:pt idx="8">
                  <c:v>126.3459</c:v>
                </c:pt>
                <c:pt idx="9">
                  <c:v>133.31530000000001</c:v>
                </c:pt>
                <c:pt idx="10">
                  <c:v>140.67429999999999</c:v>
                </c:pt>
                <c:pt idx="11">
                  <c:v>148.4828</c:v>
                </c:pt>
                <c:pt idx="12">
                  <c:v>156.7122</c:v>
                </c:pt>
                <c:pt idx="13">
                  <c:v>165.37309999999999</c:v>
                </c:pt>
                <c:pt idx="14">
                  <c:v>174.45779999999999</c:v>
                </c:pt>
                <c:pt idx="15">
                  <c:v>184.10040000000001</c:v>
                </c:pt>
                <c:pt idx="16">
                  <c:v>194.21279999999999</c:v>
                </c:pt>
                <c:pt idx="17">
                  <c:v>204.79079999999999</c:v>
                </c:pt>
                <c:pt idx="18">
                  <c:v>215.85820000000001</c:v>
                </c:pt>
                <c:pt idx="19">
                  <c:v>227.42019999999999</c:v>
                </c:pt>
                <c:pt idx="20">
                  <c:v>239.53370000000001</c:v>
                </c:pt>
                <c:pt idx="21">
                  <c:v>252.16419999999999</c:v>
                </c:pt>
                <c:pt idx="22">
                  <c:v>265.31139999999999</c:v>
                </c:pt>
                <c:pt idx="23">
                  <c:v>278.96940000000001</c:v>
                </c:pt>
                <c:pt idx="24">
                  <c:v>293.11200000000002</c:v>
                </c:pt>
                <c:pt idx="25">
                  <c:v>307.79399999999998</c:v>
                </c:pt>
                <c:pt idx="26">
                  <c:v>323.00330000000002</c:v>
                </c:pt>
                <c:pt idx="27">
                  <c:v>338.71820000000002</c:v>
                </c:pt>
                <c:pt idx="28">
                  <c:v>354.9255</c:v>
                </c:pt>
                <c:pt idx="29">
                  <c:v>371.601</c:v>
                </c:pt>
                <c:pt idx="30">
                  <c:v>388.60289999999998</c:v>
                </c:pt>
                <c:pt idx="31">
                  <c:v>406.07339999999999</c:v>
                </c:pt>
                <c:pt idx="32">
                  <c:v>423.99709999999999</c:v>
                </c:pt>
                <c:pt idx="33">
                  <c:v>442.3075</c:v>
                </c:pt>
                <c:pt idx="34">
                  <c:v>461.02679999999998</c:v>
                </c:pt>
                <c:pt idx="35">
                  <c:v>479.99349999999998</c:v>
                </c:pt>
                <c:pt idx="36">
                  <c:v>499.33170000000001</c:v>
                </c:pt>
                <c:pt idx="37">
                  <c:v>519.05510000000004</c:v>
                </c:pt>
                <c:pt idx="38">
                  <c:v>539.22640000000001</c:v>
                </c:pt>
                <c:pt idx="39">
                  <c:v>559.90049999999997</c:v>
                </c:pt>
                <c:pt idx="40">
                  <c:v>579.84784999999999</c:v>
                </c:pt>
                <c:pt idx="41">
                  <c:v>600.03561999999999</c:v>
                </c:pt>
                <c:pt idx="42">
                  <c:v>620.22338999999999</c:v>
                </c:pt>
                <c:pt idx="43">
                  <c:v>640.41116</c:v>
                </c:pt>
                <c:pt idx="44">
                  <c:v>660.59893</c:v>
                </c:pt>
                <c:pt idx="45">
                  <c:v>680.7867</c:v>
                </c:pt>
                <c:pt idx="46">
                  <c:v>700.97447</c:v>
                </c:pt>
                <c:pt idx="47">
                  <c:v>721.16224</c:v>
                </c:pt>
                <c:pt idx="48">
                  <c:v>741.35001</c:v>
                </c:pt>
                <c:pt idx="49">
                  <c:v>761.53778</c:v>
                </c:pt>
                <c:pt idx="50">
                  <c:v>781.72555</c:v>
                </c:pt>
                <c:pt idx="51">
                  <c:v>801.91332</c:v>
                </c:pt>
                <c:pt idx="52">
                  <c:v>822.10109</c:v>
                </c:pt>
                <c:pt idx="53">
                  <c:v>842.28886</c:v>
                </c:pt>
                <c:pt idx="54">
                  <c:v>862.47663</c:v>
                </c:pt>
                <c:pt idx="55">
                  <c:v>882.6644</c:v>
                </c:pt>
                <c:pt idx="56">
                  <c:v>902.85217</c:v>
                </c:pt>
                <c:pt idx="57">
                  <c:v>923.03994</c:v>
                </c:pt>
                <c:pt idx="58">
                  <c:v>943.22771</c:v>
                </c:pt>
                <c:pt idx="59">
                  <c:v>963.41548</c:v>
                </c:pt>
                <c:pt idx="60">
                  <c:v>983.60325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24-43C6-B829-DB23D28C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40848"/>
        <c:axId val="938051664"/>
      </c:scatterChart>
      <c:valAx>
        <c:axId val="93804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51664"/>
        <c:crosses val="autoZero"/>
        <c:crossBetween val="midCat"/>
      </c:valAx>
      <c:valAx>
        <c:axId val="93805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4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'19_THA'!$A$23:$C$23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'19_THA'!$D$22:$BL$22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'19_THA'!$D$23:$BL$23</c:f>
              <c:numCache>
                <c:formatCode>General</c:formatCode>
                <c:ptCount val="61"/>
                <c:pt idx="0">
                  <c:v>346.39968323049999</c:v>
                </c:pt>
                <c:pt idx="1">
                  <c:v>347.105212200643</c:v>
                </c:pt>
                <c:pt idx="2">
                  <c:v>376.87537283573403</c:v>
                </c:pt>
                <c:pt idx="3">
                  <c:v>393.96163649963597</c:v>
                </c:pt>
                <c:pt idx="4">
                  <c:v>407.06188108907799</c:v>
                </c:pt>
                <c:pt idx="5">
                  <c:v>401.98885009649302</c:v>
                </c:pt>
                <c:pt idx="6">
                  <c:v>433.78273218731101</c:v>
                </c:pt>
                <c:pt idx="7">
                  <c:v>458.74071782561299</c:v>
                </c:pt>
                <c:pt idx="8">
                  <c:v>509.79393470023098</c:v>
                </c:pt>
                <c:pt idx="9">
                  <c:v>524.87685206897208</c:v>
                </c:pt>
                <c:pt idx="10">
                  <c:v>478.38554801937801</c:v>
                </c:pt>
                <c:pt idx="11">
                  <c:v>495.62225453272799</c:v>
                </c:pt>
                <c:pt idx="12">
                  <c:v>525.37876115285803</c:v>
                </c:pt>
                <c:pt idx="13">
                  <c:v>553.38284859767896</c:v>
                </c:pt>
                <c:pt idx="14">
                  <c:v>581.53584662053197</c:v>
                </c:pt>
                <c:pt idx="15">
                  <c:v>605.90879856591596</c:v>
                </c:pt>
                <c:pt idx="16">
                  <c:v>632.24173740483195</c:v>
                </c:pt>
                <c:pt idx="17">
                  <c:v>658.34550407434403</c:v>
                </c:pt>
                <c:pt idx="18">
                  <c:v>681.51744516271503</c:v>
                </c:pt>
                <c:pt idx="19">
                  <c:v>714.24202295434895</c:v>
                </c:pt>
                <c:pt idx="20">
                  <c:v>739.33782406504497</c:v>
                </c:pt>
                <c:pt idx="21">
                  <c:v>763.52328619296202</c:v>
                </c:pt>
                <c:pt idx="22">
                  <c:v>792.54026551062896</c:v>
                </c:pt>
                <c:pt idx="23">
                  <c:v>814.83971587666394</c:v>
                </c:pt>
                <c:pt idx="24">
                  <c:v>841.63850906330401</c:v>
                </c:pt>
                <c:pt idx="25">
                  <c:v>867.30782329270198</c:v>
                </c:pt>
                <c:pt idx="26">
                  <c:v>891.90826245217897</c:v>
                </c:pt>
                <c:pt idx="27">
                  <c:v>915.49319704601896</c:v>
                </c:pt>
                <c:pt idx="28">
                  <c:v>938.10889169473899</c:v>
                </c:pt>
                <c:pt idx="29">
                  <c:v>964.131378257503</c:v>
                </c:pt>
                <c:pt idx="30">
                  <c:v>984.77423015612499</c:v>
                </c:pt>
                <c:pt idx="31">
                  <c:v>1008.5829626572799</c:v>
                </c:pt>
                <c:pt idx="32">
                  <c:v>1031.2781825361799</c:v>
                </c:pt>
                <c:pt idx="33">
                  <c:v>1052.9099396506799</c:v>
                </c:pt>
                <c:pt idx="34">
                  <c:v>1073.52361832969</c:v>
                </c:pt>
                <c:pt idx="35">
                  <c:v>1093.1603468175001</c:v>
                </c:pt>
                <c:pt idx="36">
                  <c:v>1111.8575543660099</c:v>
                </c:pt>
                <c:pt idx="37">
                  <c:v>1132.8477583558199</c:v>
                </c:pt>
                <c:pt idx="38">
                  <c:v>1152.73341856756</c:v>
                </c:pt>
                <c:pt idx="39">
                  <c:v>1168.6059489050899</c:v>
                </c:pt>
                <c:pt idx="40">
                  <c:v>1186.53849020656</c:v>
                </c:pt>
                <c:pt idx="41">
                  <c:v>1204.12669821175</c:v>
                </c:pt>
                <c:pt idx="42">
                  <c:v>1221.3629495376599</c:v>
                </c:pt>
                <c:pt idx="43">
                  <c:v>1238.24204515309</c:v>
                </c:pt>
                <c:pt idx="44">
                  <c:v>1254.76109056733</c:v>
                </c:pt>
                <c:pt idx="45">
                  <c:v>1270.91879122558</c:v>
                </c:pt>
                <c:pt idx="46">
                  <c:v>1286.7133887483701</c:v>
                </c:pt>
                <c:pt idx="47">
                  <c:v>1302.14535038534</c:v>
                </c:pt>
                <c:pt idx="48">
                  <c:v>1317.2210281416001</c:v>
                </c:pt>
                <c:pt idx="49">
                  <c:v>1331.94948365138</c:v>
                </c:pt>
                <c:pt idx="50">
                  <c:v>1346.3408712895</c:v>
                </c:pt>
                <c:pt idx="51">
                  <c:v>1360.40327245652</c:v>
                </c:pt>
                <c:pt idx="52">
                  <c:v>1374.1435285345599</c:v>
                </c:pt>
                <c:pt idx="53">
                  <c:v>1387.57122433226</c:v>
                </c:pt>
                <c:pt idx="54">
                  <c:v>1400.6958092103</c:v>
                </c:pt>
                <c:pt idx="55">
                  <c:v>1413.52723487507</c:v>
                </c:pt>
                <c:pt idx="56">
                  <c:v>1426.07530253653</c:v>
                </c:pt>
                <c:pt idx="57">
                  <c:v>1438.35032977627</c:v>
                </c:pt>
                <c:pt idx="58">
                  <c:v>1450.36450868217</c:v>
                </c:pt>
                <c:pt idx="59">
                  <c:v>1462.1309525735201</c:v>
                </c:pt>
                <c:pt idx="60">
                  <c:v>1473.6618854835001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01-47E9-B547-82A82455918F}"/>
            </c:ext>
          </c:extLst>
        </c:ser>
        <c:ser>
          <c:idx val="1"/>
          <c:order val="1"/>
          <c:tx>
            <c:strRef>
              <c:f>'19_THA'!$A$24:$C$24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'19_THA'!$D$22:$BL$22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'19_THA'!$D$24:$BL$24</c:f>
              <c:numCache>
                <c:formatCode>General</c:formatCode>
                <c:ptCount val="61"/>
                <c:pt idx="0">
                  <c:v>203.146023467362</c:v>
                </c:pt>
                <c:pt idx="1">
                  <c:v>180.25953715589</c:v>
                </c:pt>
                <c:pt idx="2">
                  <c:v>210.700339553314</c:v>
                </c:pt>
                <c:pt idx="3">
                  <c:v>197.70597671668401</c:v>
                </c:pt>
                <c:pt idx="4">
                  <c:v>220.10115727625501</c:v>
                </c:pt>
                <c:pt idx="5">
                  <c:v>223.83992472990801</c:v>
                </c:pt>
                <c:pt idx="6">
                  <c:v>230.54923698988199</c:v>
                </c:pt>
                <c:pt idx="7">
                  <c:v>237.86007962622699</c:v>
                </c:pt>
                <c:pt idx="8">
                  <c:v>237.853684451563</c:v>
                </c:pt>
                <c:pt idx="9">
                  <c:v>244.00472455465501</c:v>
                </c:pt>
                <c:pt idx="10">
                  <c:v>226.59518467529301</c:v>
                </c:pt>
                <c:pt idx="11">
                  <c:v>232.45158571232301</c:v>
                </c:pt>
                <c:pt idx="12">
                  <c:v>244.048079490703</c:v>
                </c:pt>
                <c:pt idx="13">
                  <c:v>255.33188195579697</c:v>
                </c:pt>
                <c:pt idx="14">
                  <c:v>267.07733292703102</c:v>
                </c:pt>
                <c:pt idx="15">
                  <c:v>277.45520145377299</c:v>
                </c:pt>
                <c:pt idx="16">
                  <c:v>289.10788223898902</c:v>
                </c:pt>
                <c:pt idx="17">
                  <c:v>301.07606179654903</c:v>
                </c:pt>
                <c:pt idx="18">
                  <c:v>312.050282760568</c:v>
                </c:pt>
                <c:pt idx="19">
                  <c:v>328.24616229018102</c:v>
                </c:pt>
                <c:pt idx="20">
                  <c:v>341.15608364435099</c:v>
                </c:pt>
                <c:pt idx="21">
                  <c:v>354.05273656944303</c:v>
                </c:pt>
                <c:pt idx="22">
                  <c:v>370.20167903119602</c:v>
                </c:pt>
                <c:pt idx="23">
                  <c:v>383.06903084207602</c:v>
                </c:pt>
                <c:pt idx="24">
                  <c:v>399.18535508234697</c:v>
                </c:pt>
                <c:pt idx="25">
                  <c:v>415.284264509455</c:v>
                </c:pt>
                <c:pt idx="26">
                  <c:v>431.36603554900603</c:v>
                </c:pt>
                <c:pt idx="27">
                  <c:v>447.430115349787</c:v>
                </c:pt>
                <c:pt idx="28">
                  <c:v>463.476503911799</c:v>
                </c:pt>
                <c:pt idx="29">
                  <c:v>482.759425750942</c:v>
                </c:pt>
                <c:pt idx="30">
                  <c:v>498.76849685617498</c:v>
                </c:pt>
                <c:pt idx="31">
                  <c:v>518.01050770566496</c:v>
                </c:pt>
                <c:pt idx="32">
                  <c:v>537.23068093229597</c:v>
                </c:pt>
                <c:pt idx="33">
                  <c:v>556.42901653607396</c:v>
                </c:pt>
                <c:pt idx="34">
                  <c:v>575.605514516997</c:v>
                </c:pt>
                <c:pt idx="35">
                  <c:v>594.75962202385199</c:v>
                </c:pt>
                <c:pt idx="36">
                  <c:v>613.89133905663903</c:v>
                </c:pt>
                <c:pt idx="37">
                  <c:v>636.24162170218096</c:v>
                </c:pt>
                <c:pt idx="38">
                  <c:v>658.56536748957103</c:v>
                </c:pt>
                <c:pt idx="39">
                  <c:v>677.62521386485901</c:v>
                </c:pt>
                <c:pt idx="40">
                  <c:v>699.89782091517998</c:v>
                </c:pt>
                <c:pt idx="41">
                  <c:v>723.28545843082998</c:v>
                </c:pt>
                <c:pt idx="42">
                  <c:v>747.43460405442499</c:v>
                </c:pt>
                <c:pt idx="43">
                  <c:v>772.37018864315303</c:v>
                </c:pt>
                <c:pt idx="44">
                  <c:v>798.11719747894006</c:v>
                </c:pt>
                <c:pt idx="45">
                  <c:v>824.70291044497196</c:v>
                </c:pt>
                <c:pt idx="46">
                  <c:v>852.15389105246697</c:v>
                </c:pt>
                <c:pt idx="47">
                  <c:v>880.49878137241001</c:v>
                </c:pt>
                <c:pt idx="48">
                  <c:v>909.76667515634597</c:v>
                </c:pt>
                <c:pt idx="49">
                  <c:v>939.98715054206696</c:v>
                </c:pt>
                <c:pt idx="50">
                  <c:v>971.19168595216001</c:v>
                </c:pt>
                <c:pt idx="51">
                  <c:v>1003.412312836</c:v>
                </c:pt>
                <c:pt idx="52">
                  <c:v>1036.6819281007099</c:v>
                </c:pt>
                <c:pt idx="53">
                  <c:v>1071.0346077143299</c:v>
                </c:pt>
                <c:pt idx="54">
                  <c:v>1106.5059215194699</c:v>
                </c:pt>
                <c:pt idx="55">
                  <c:v>1143.13186716877</c:v>
                </c:pt>
                <c:pt idx="56">
                  <c:v>1180.95056960693</c:v>
                </c:pt>
                <c:pt idx="57">
                  <c:v>1220.00038835243</c:v>
                </c:pt>
                <c:pt idx="58">
                  <c:v>1260.3216196880601</c:v>
                </c:pt>
                <c:pt idx="59">
                  <c:v>1301.9557124417599</c:v>
                </c:pt>
                <c:pt idx="60">
                  <c:v>1344.94531451124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01-47E9-B547-82A82455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50000"/>
        <c:axId val="415987536"/>
      </c:scatterChart>
      <c:valAx>
        <c:axId val="93805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87536"/>
        <c:crosses val="autoZero"/>
        <c:crossBetween val="midCat"/>
      </c:valAx>
      <c:valAx>
        <c:axId val="41598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5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'17_SIN'!$A$23:$C$23</c:f>
              <c:strCache>
                <c:ptCount val="3"/>
                <c:pt idx="2">
                  <c:v>total_passenger(Gpkm)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'17_SIN'!$D$22:$BL$22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'17_SIN'!$D$23:$BL$23</c:f>
              <c:numCache>
                <c:formatCode>General</c:formatCode>
                <c:ptCount val="61"/>
                <c:pt idx="0">
                  <c:v>31.924322667999999</c:v>
                </c:pt>
                <c:pt idx="1">
                  <c:v>32.692886534133301</c:v>
                </c:pt>
                <c:pt idx="2">
                  <c:v>33.477185263999999</c:v>
                </c:pt>
                <c:pt idx="3">
                  <c:v>33.902955890133299</c:v>
                </c:pt>
                <c:pt idx="4">
                  <c:v>34.1425661938666</c:v>
                </c:pt>
                <c:pt idx="5">
                  <c:v>34.095942505333298</c:v>
                </c:pt>
                <c:pt idx="6">
                  <c:v>35.906724592528199</c:v>
                </c:pt>
                <c:pt idx="7">
                  <c:v>36.111752092826002</c:v>
                </c:pt>
                <c:pt idx="8">
                  <c:v>36.055157099325498</c:v>
                </c:pt>
                <c:pt idx="9">
                  <c:v>36.845897672714997</c:v>
                </c:pt>
                <c:pt idx="10">
                  <c:v>36.722761293875102</c:v>
                </c:pt>
                <c:pt idx="11">
                  <c:v>37.258939276730899</c:v>
                </c:pt>
                <c:pt idx="12">
                  <c:v>37.662380633916001</c:v>
                </c:pt>
                <c:pt idx="13">
                  <c:v>38.0672205822477</c:v>
                </c:pt>
                <c:pt idx="14">
                  <c:v>38.460870414185699</c:v>
                </c:pt>
                <c:pt idx="15">
                  <c:v>38.844105842287902</c:v>
                </c:pt>
                <c:pt idx="16">
                  <c:v>39.269214203500901</c:v>
                </c:pt>
                <c:pt idx="17">
                  <c:v>39.666787573392298</c:v>
                </c:pt>
                <c:pt idx="18">
                  <c:v>40.062779421092898</c:v>
                </c:pt>
                <c:pt idx="19">
                  <c:v>40.442780753883099</c:v>
                </c:pt>
                <c:pt idx="20">
                  <c:v>40.806134234794797</c:v>
                </c:pt>
                <c:pt idx="21">
                  <c:v>41.152465485096002</c:v>
                </c:pt>
                <c:pt idx="22">
                  <c:v>41.481503152598002</c:v>
                </c:pt>
                <c:pt idx="23">
                  <c:v>41.781529145916998</c:v>
                </c:pt>
                <c:pt idx="24">
                  <c:v>42.075311509128902</c:v>
                </c:pt>
                <c:pt idx="25">
                  <c:v>42.3618546131203</c:v>
                </c:pt>
                <c:pt idx="26">
                  <c:v>42.6297858799172</c:v>
                </c:pt>
                <c:pt idx="27">
                  <c:v>42.8791589804827</c:v>
                </c:pt>
                <c:pt idx="28">
                  <c:v>43.110287119361402</c:v>
                </c:pt>
                <c:pt idx="29">
                  <c:v>43.333701752615298</c:v>
                </c:pt>
                <c:pt idx="30">
                  <c:v>43.529814202144202</c:v>
                </c:pt>
                <c:pt idx="31">
                  <c:v>43.718640613847597</c:v>
                </c:pt>
                <c:pt idx="32">
                  <c:v>43.881491656671201</c:v>
                </c:pt>
                <c:pt idx="33">
                  <c:v>44.037932108874401</c:v>
                </c:pt>
                <c:pt idx="34">
                  <c:v>44.179601820155597</c:v>
                </c:pt>
                <c:pt idx="35">
                  <c:v>44.298873659345404</c:v>
                </c:pt>
                <c:pt idx="36">
                  <c:v>44.422293685342403</c:v>
                </c:pt>
                <c:pt idx="37">
                  <c:v>44.524514820280302</c:v>
                </c:pt>
                <c:pt idx="38">
                  <c:v>44.623445652879902</c:v>
                </c:pt>
                <c:pt idx="39">
                  <c:v>44.711328751527397</c:v>
                </c:pt>
                <c:pt idx="40">
                  <c:v>44.789247474295003</c:v>
                </c:pt>
                <c:pt idx="41">
                  <c:v>44.860812365606598</c:v>
                </c:pt>
                <c:pt idx="42">
                  <c:v>44.926477623508099</c:v>
                </c:pt>
                <c:pt idx="43">
                  <c:v>44.986898712059102</c:v>
                </c:pt>
                <c:pt idx="44">
                  <c:v>45.042711793090596</c:v>
                </c:pt>
                <c:pt idx="45">
                  <c:v>45.094539354237497</c:v>
                </c:pt>
                <c:pt idx="46">
                  <c:v>45.142739056607297</c:v>
                </c:pt>
                <c:pt idx="47">
                  <c:v>45.187625582389501</c:v>
                </c:pt>
                <c:pt idx="48">
                  <c:v>45.229469711329799</c:v>
                </c:pt>
                <c:pt idx="49">
                  <c:v>45.2681755233328</c:v>
                </c:pt>
                <c:pt idx="50">
                  <c:v>45.303875858538298</c:v>
                </c:pt>
                <c:pt idx="51">
                  <c:v>45.336624915920403</c:v>
                </c:pt>
                <c:pt idx="52">
                  <c:v>45.366910254747097</c:v>
                </c:pt>
                <c:pt idx="53">
                  <c:v>45.394768427167897</c:v>
                </c:pt>
                <c:pt idx="54">
                  <c:v>45.420255762749598</c:v>
                </c:pt>
                <c:pt idx="55">
                  <c:v>45.443550139387298</c:v>
                </c:pt>
                <c:pt idx="56">
                  <c:v>45.464724308794302</c:v>
                </c:pt>
                <c:pt idx="57">
                  <c:v>45.484216425599499</c:v>
                </c:pt>
                <c:pt idx="58">
                  <c:v>45.502042085380801</c:v>
                </c:pt>
                <c:pt idx="59">
                  <c:v>45.518358867722903</c:v>
                </c:pt>
                <c:pt idx="60">
                  <c:v>45.533326923746301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6-461B-BC2E-BF4542C7DE52}"/>
            </c:ext>
          </c:extLst>
        </c:ser>
        <c:ser>
          <c:idx val="1"/>
          <c:order val="1"/>
          <c:tx>
            <c:strRef>
              <c:f>'17_SIN'!$A$24:$C$24</c:f>
              <c:strCache>
                <c:ptCount val="3"/>
                <c:pt idx="2">
                  <c:v>total_freight(Gtkm)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'17_SIN'!$D$22:$BL$22</c:f>
              <c:numCache>
                <c:formatCode>General</c:formatCode>
                <c:ptCount val="6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  <c:pt idx="41">
                  <c:v>2051</c:v>
                </c:pt>
                <c:pt idx="42">
                  <c:v>2052</c:v>
                </c:pt>
                <c:pt idx="43">
                  <c:v>2053</c:v>
                </c:pt>
                <c:pt idx="44">
                  <c:v>2054</c:v>
                </c:pt>
                <c:pt idx="45">
                  <c:v>2055</c:v>
                </c:pt>
                <c:pt idx="46">
                  <c:v>2056</c:v>
                </c:pt>
                <c:pt idx="47">
                  <c:v>2057</c:v>
                </c:pt>
                <c:pt idx="48">
                  <c:v>2058</c:v>
                </c:pt>
                <c:pt idx="49">
                  <c:v>2059</c:v>
                </c:pt>
                <c:pt idx="50">
                  <c:v>2060</c:v>
                </c:pt>
                <c:pt idx="51">
                  <c:v>2061</c:v>
                </c:pt>
                <c:pt idx="52">
                  <c:v>2062</c:v>
                </c:pt>
                <c:pt idx="53">
                  <c:v>2063</c:v>
                </c:pt>
                <c:pt idx="54">
                  <c:v>2064</c:v>
                </c:pt>
                <c:pt idx="55">
                  <c:v>2065</c:v>
                </c:pt>
                <c:pt idx="56">
                  <c:v>2066</c:v>
                </c:pt>
                <c:pt idx="57">
                  <c:v>2067</c:v>
                </c:pt>
                <c:pt idx="58">
                  <c:v>2068</c:v>
                </c:pt>
                <c:pt idx="59">
                  <c:v>2069</c:v>
                </c:pt>
                <c:pt idx="60">
                  <c:v>2070</c:v>
                </c:pt>
              </c:numCache>
            </c:numRef>
          </c:xVal>
          <c:yVal>
            <c:numRef>
              <c:f>'17_SIN'!$D$24:$BL$24</c:f>
              <c:numCache>
                <c:formatCode>General</c:formatCode>
                <c:ptCount val="61"/>
                <c:pt idx="0">
                  <c:v>5.3071421268682002</c:v>
                </c:pt>
                <c:pt idx="1">
                  <c:v>5.4643937761279702</c:v>
                </c:pt>
                <c:pt idx="2">
                  <c:v>5.6252831976286002</c:v>
                </c:pt>
                <c:pt idx="3">
                  <c:v>5.7913000303833302</c:v>
                </c:pt>
                <c:pt idx="4">
                  <c:v>5.96182680687635</c:v>
                </c:pt>
                <c:pt idx="5">
                  <c:v>6.1372739742608804</c:v>
                </c:pt>
                <c:pt idx="6">
                  <c:v>6.3174575017137302</c:v>
                </c:pt>
                <c:pt idx="7">
                  <c:v>6.0203758352466599</c:v>
                </c:pt>
                <c:pt idx="8">
                  <c:v>6.0047996674411506</c:v>
                </c:pt>
                <c:pt idx="9">
                  <c:v>6.10053021688001</c:v>
                </c:pt>
                <c:pt idx="10">
                  <c:v>5.8362076697889096</c:v>
                </c:pt>
                <c:pt idx="11">
                  <c:v>5.9911594337212604</c:v>
                </c:pt>
                <c:pt idx="12">
                  <c:v>6.0584100547980597</c:v>
                </c:pt>
                <c:pt idx="13">
                  <c:v>6.1259759361816597</c:v>
                </c:pt>
                <c:pt idx="14">
                  <c:v>6.1909304692825202</c:v>
                </c:pt>
                <c:pt idx="15">
                  <c:v>6.2575311352246601</c:v>
                </c:pt>
                <c:pt idx="16">
                  <c:v>6.3574927530296801</c:v>
                </c:pt>
                <c:pt idx="17">
                  <c:v>6.4467981493958</c:v>
                </c:pt>
                <c:pt idx="18">
                  <c:v>6.5419475591412004</c:v>
                </c:pt>
                <c:pt idx="19">
                  <c:v>6.6350298535139496</c:v>
                </c:pt>
                <c:pt idx="20">
                  <c:v>6.72631064972283</c:v>
                </c:pt>
                <c:pt idx="21">
                  <c:v>6.8160044784377698</c:v>
                </c:pt>
                <c:pt idx="22">
                  <c:v>6.9042981188525596</c:v>
                </c:pt>
                <c:pt idx="23">
                  <c:v>6.9846545148861399</c:v>
                </c:pt>
                <c:pt idx="24">
                  <c:v>7.0708385619192002</c:v>
                </c:pt>
                <c:pt idx="25">
                  <c:v>7.1624731570686802</c:v>
                </c:pt>
                <c:pt idx="26">
                  <c:v>7.2529680277477899</c:v>
                </c:pt>
                <c:pt idx="27">
                  <c:v>7.3424481372577102</c:v>
                </c:pt>
                <c:pt idx="28">
                  <c:v>7.43100212532031</c:v>
                </c:pt>
                <c:pt idx="29">
                  <c:v>7.5244256842422796</c:v>
                </c:pt>
                <c:pt idx="30">
                  <c:v>7.6111493954922302</c:v>
                </c:pt>
                <c:pt idx="31">
                  <c:v>7.7025923723688399</c:v>
                </c:pt>
                <c:pt idx="32">
                  <c:v>7.7877361052802696</c:v>
                </c:pt>
                <c:pt idx="33">
                  <c:v>7.8774075405243398</c:v>
                </c:pt>
                <c:pt idx="34">
                  <c:v>7.9661268291309897</c:v>
                </c:pt>
                <c:pt idx="35">
                  <c:v>8.0489025923913395</c:v>
                </c:pt>
                <c:pt idx="36">
                  <c:v>8.1407276728092395</c:v>
                </c:pt>
                <c:pt idx="37">
                  <c:v>8.2266701193935798</c:v>
                </c:pt>
                <c:pt idx="38">
                  <c:v>8.3163485058077793</c:v>
                </c:pt>
                <c:pt idx="39">
                  <c:v>8.4049108977510496</c:v>
                </c:pt>
                <c:pt idx="40">
                  <c:v>8.4923393422218503</c:v>
                </c:pt>
                <c:pt idx="41">
                  <c:v>8.5803587882954897</c:v>
                </c:pt>
                <c:pt idx="42">
                  <c:v>8.6689207453508104</c:v>
                </c:pt>
                <c:pt idx="43">
                  <c:v>8.7579575566362493</c:v>
                </c:pt>
                <c:pt idx="44">
                  <c:v>8.8474041753758801</c:v>
                </c:pt>
                <c:pt idx="45">
                  <c:v>8.9371975189083397</c:v>
                </c:pt>
                <c:pt idx="46">
                  <c:v>9.0273009741719896</c:v>
                </c:pt>
                <c:pt idx="47">
                  <c:v>9.1176824597531692</c:v>
                </c:pt>
                <c:pt idx="48">
                  <c:v>9.2083144546827302</c:v>
                </c:pt>
                <c:pt idx="49">
                  <c:v>9.2992053978712708</c:v>
                </c:pt>
                <c:pt idx="50">
                  <c:v>9.3903414827126106</c:v>
                </c:pt>
                <c:pt idx="51">
                  <c:v>9.4817166804457091</c:v>
                </c:pt>
                <c:pt idx="52">
                  <c:v>9.5732829842959806</c:v>
                </c:pt>
                <c:pt idx="53">
                  <c:v>9.6650363939701691</c:v>
                </c:pt>
                <c:pt idx="54">
                  <c:v>9.7569710506324707</c:v>
                </c:pt>
                <c:pt idx="55">
                  <c:v>9.8490693984765301</c:v>
                </c:pt>
                <c:pt idx="56">
                  <c:v>9.9413241484847106</c:v>
                </c:pt>
                <c:pt idx="57">
                  <c:v>10.0336927875691</c:v>
                </c:pt>
                <c:pt idx="58">
                  <c:v>10.126173750517101</c:v>
                </c:pt>
                <c:pt idx="59">
                  <c:v>10.2187518099873</c:v>
                </c:pt>
                <c:pt idx="60">
                  <c:v>10.3114115594426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E6-461B-BC2E-BF4542C7D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181296"/>
        <c:axId val="1087179632"/>
      </c:scatterChart>
      <c:valAx>
        <c:axId val="108718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79632"/>
        <c:crosses val="autoZero"/>
        <c:crossBetween val="midCat"/>
      </c:valAx>
      <c:valAx>
        <c:axId val="10871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8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168274</xdr:rowOff>
    </xdr:from>
    <xdr:to>
      <xdr:col>7</xdr:col>
      <xdr:colOff>142875</xdr:colOff>
      <xdr:row>19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1BB2D-2B38-4DD6-AEE4-1ED8991B9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1435100</xdr:colOff>
      <xdr:row>0</xdr:row>
      <xdr:rowOff>0</xdr:rowOff>
    </xdr:from>
    <xdr:to>
      <xdr:col>12</xdr:col>
      <xdr:colOff>584200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56042F-DB94-426A-B920-1820EE194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466725</xdr:colOff>
      <xdr:row>19</xdr:row>
      <xdr:rowOff>38100</xdr:rowOff>
    </xdr:from>
    <xdr:to>
      <xdr:col>7</xdr:col>
      <xdr:colOff>276225</xdr:colOff>
      <xdr:row>20</xdr:row>
      <xdr:rowOff>2590800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58997C-20ED-4872-839D-393ED2150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355600</xdr:colOff>
      <xdr:row>4</xdr:row>
      <xdr:rowOff>63500</xdr:rowOff>
    </xdr:from>
    <xdr:to>
      <xdr:col>24</xdr:col>
      <xdr:colOff>50800</xdr:colOff>
      <xdr:row>19</xdr:row>
      <xdr:rowOff>44450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487495-591A-4DB7-AADB-CDD7ADA64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349250</xdr:colOff>
      <xdr:row>19</xdr:row>
      <xdr:rowOff>25400</xdr:rowOff>
    </xdr:from>
    <xdr:to>
      <xdr:col>24</xdr:col>
      <xdr:colOff>44450</xdr:colOff>
      <xdr:row>20</xdr:row>
      <xdr:rowOff>2584450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2FB118-FCBF-432C-9A61-DFF275D73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155575</xdr:colOff>
      <xdr:row>1</xdr:row>
      <xdr:rowOff>104775</xdr:rowOff>
    </xdr:from>
    <xdr:to>
      <xdr:col>7</xdr:col>
      <xdr:colOff>568325</xdr:colOff>
      <xdr:row>14</xdr:row>
      <xdr:rowOff>1301750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F3403-1390-44E4-A3B9-9B48F81FD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553440</xdr:colOff>
      <xdr:row>0</xdr:row>
      <xdr:rowOff>0</xdr:rowOff>
    </xdr:from>
    <xdr:to>
      <xdr:col>24</xdr:col>
      <xdr:colOff>248640</xdr:colOff>
      <xdr:row>14</xdr:row>
      <xdr:rowOff>5183853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A8F4D-5F87-4822-9CD2-A324DEBDE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584267</xdr:colOff>
      <xdr:row>14</xdr:row>
      <xdr:rowOff>1235860</xdr:rowOff>
    </xdr:from>
    <xdr:to>
      <xdr:col>15</xdr:col>
      <xdr:colOff>400116</xdr:colOff>
      <xdr:row>14</xdr:row>
      <xdr:rowOff>5086828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8CC97-49C3-4F60-B207-C3229D7AB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38100</xdr:colOff>
      <xdr:row>1</xdr:row>
      <xdr:rowOff>114300</xdr:rowOff>
    </xdr:from>
    <xdr:to>
      <xdr:col>35</xdr:col>
      <xdr:colOff>463550</xdr:colOff>
      <xdr:row>14</xdr:row>
      <xdr:rowOff>1670050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773329-B547-4328-B469-CBB01FD3C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1</xdr:row>
      <xdr:rowOff>0</xdr:rowOff>
    </xdr:from>
    <xdr:to>
      <xdr:col>42</xdr:col>
      <xdr:colOff>450850</xdr:colOff>
      <xdr:row>19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7D5E52-4E4C-4895-B52E-6C9504C0F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25400</xdr:colOff>
      <xdr:row>2</xdr:row>
      <xdr:rowOff>76200</xdr:rowOff>
    </xdr:from>
    <xdr:to>
      <xdr:col>29</xdr:col>
      <xdr:colOff>450850</xdr:colOff>
      <xdr:row>14</xdr:row>
      <xdr:rowOff>1422400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F723D3-1938-4299-945B-4178579E1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141681</xdr:colOff>
      <xdr:row>0</xdr:row>
      <xdr:rowOff>0</xdr:rowOff>
    </xdr:from>
    <xdr:to>
      <xdr:col>15</xdr:col>
      <xdr:colOff>565218</xdr:colOff>
      <xdr:row>14</xdr:row>
      <xdr:rowOff>1349375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90BE0E-CA97-4872-A4FF-C764A36B0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758825</xdr:colOff>
      <xdr:row>2</xdr:row>
      <xdr:rowOff>111125</xdr:rowOff>
    </xdr:from>
    <xdr:to>
      <xdr:col>8</xdr:col>
      <xdr:colOff>561975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F9048-9406-4DC8-BA51-B53EC3B47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22225</xdr:colOff>
      <xdr:row>0</xdr:row>
      <xdr:rowOff>47625</xdr:rowOff>
    </xdr:from>
    <xdr:to>
      <xdr:col>16</xdr:col>
      <xdr:colOff>327025</xdr:colOff>
      <xdr:row>15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550B5-6667-413A-9CA2-2B25B38A7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6350</xdr:colOff>
      <xdr:row>4</xdr:row>
      <xdr:rowOff>152400</xdr:rowOff>
    </xdr:from>
    <xdr:to>
      <xdr:col>24</xdr:col>
      <xdr:colOff>311150</xdr:colOff>
      <xdr:row>19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409187-2FD2-4162-A5AE-8ED403EE8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174624</xdr:colOff>
      <xdr:row>1</xdr:row>
      <xdr:rowOff>44450</xdr:rowOff>
    </xdr:from>
    <xdr:to>
      <xdr:col>15</xdr:col>
      <xdr:colOff>393700</xdr:colOff>
      <xdr:row>19</xdr:row>
      <xdr:rowOff>758826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5366E-C826-4266-973F-B6336941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269875</xdr:colOff>
      <xdr:row>3</xdr:row>
      <xdr:rowOff>98425</xdr:rowOff>
    </xdr:from>
    <xdr:to>
      <xdr:col>7</xdr:col>
      <xdr:colOff>73025</xdr:colOff>
      <xdr:row>18</xdr:row>
      <xdr:rowOff>79375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EA543-CC84-46C9-B84C-94445F109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95250</xdr:colOff>
      <xdr:row>1</xdr:row>
      <xdr:rowOff>38100</xdr:rowOff>
    </xdr:from>
    <xdr:to>
      <xdr:col>24</xdr:col>
      <xdr:colOff>368300</xdr:colOff>
      <xdr:row>18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D570D-730C-4033-A347-4203B4711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311150</xdr:colOff>
      <xdr:row>19</xdr:row>
      <xdr:rowOff>774700</xdr:rowOff>
    </xdr:from>
    <xdr:to>
      <xdr:col>15</xdr:col>
      <xdr:colOff>434975</xdr:colOff>
      <xdr:row>20</xdr:row>
      <xdr:rowOff>1752600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389E9B-73EA-4B8F-8C42-9394B82EE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568325</xdr:colOff>
      <xdr:row>1</xdr:row>
      <xdr:rowOff>79375</xdr:rowOff>
    </xdr:from>
    <xdr:to>
      <xdr:col>6</xdr:col>
      <xdr:colOff>371475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2B566-75B5-4B91-881D-80C855397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606425</xdr:colOff>
      <xdr:row>0</xdr:row>
      <xdr:rowOff>47625</xdr:rowOff>
    </xdr:from>
    <xdr:to>
      <xdr:col>14</xdr:col>
      <xdr:colOff>301625</xdr:colOff>
      <xdr:row>15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458F3-9DAC-4BC5-804A-71B2E91F9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273050</xdr:colOff>
      <xdr:row>0</xdr:row>
      <xdr:rowOff>120650</xdr:rowOff>
    </xdr:from>
    <xdr:to>
      <xdr:col>21</xdr:col>
      <xdr:colOff>577850</xdr:colOff>
      <xdr:row>15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14340-0245-41BF-9B1A-4BF485323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561974</xdr:colOff>
      <xdr:row>3</xdr:row>
      <xdr:rowOff>152400</xdr:rowOff>
    </xdr:from>
    <xdr:to>
      <xdr:col>7</xdr:col>
      <xdr:colOff>412749</xdr:colOff>
      <xdr:row>19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E0BD8-CC9C-491E-88D7-F3523CC72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187325</xdr:colOff>
      <xdr:row>4</xdr:row>
      <xdr:rowOff>120650</xdr:rowOff>
    </xdr:from>
    <xdr:to>
      <xdr:col>6</xdr:col>
      <xdr:colOff>600075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B57E6-087F-4183-8333-18816F430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396875</xdr:colOff>
      <xdr:row>1</xdr:row>
      <xdr:rowOff>41275</xdr:rowOff>
    </xdr:from>
    <xdr:to>
      <xdr:col>8</xdr:col>
      <xdr:colOff>200025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EA919-16C7-4E84-94CC-CCFBE12DC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149224</xdr:colOff>
      <xdr:row>1</xdr:row>
      <xdr:rowOff>53974</xdr:rowOff>
    </xdr:from>
    <xdr:to>
      <xdr:col>7</xdr:col>
      <xdr:colOff>431799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B1DC3-CF23-40F1-A4C2-8C31697D1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0</xdr:row>
      <xdr:rowOff>53975</xdr:rowOff>
    </xdr:from>
    <xdr:to>
      <xdr:col>18</xdr:col>
      <xdr:colOff>384175</xdr:colOff>
      <xdr:row>19</xdr:row>
      <xdr:rowOff>133351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19FB3-6341-47FA-9293-B55ABA96B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6</xdr:col>
      <xdr:colOff>374650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03C1B-F0BF-48DF-BC62-4ABD19265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0</xdr:row>
      <xdr:rowOff>0</xdr:rowOff>
    </xdr:from>
    <xdr:to>
      <xdr:col>14</xdr:col>
      <xdr:colOff>374649</xdr:colOff>
      <xdr:row>19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EBC01-49BE-4927-9831-09A2599B2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457200</xdr:colOff>
      <xdr:row>0</xdr:row>
      <xdr:rowOff>0</xdr:rowOff>
    </xdr:from>
    <xdr:to>
      <xdr:col>22</xdr:col>
      <xdr:colOff>431799</xdr:colOff>
      <xdr:row>20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1FFC8-43DF-4C2F-9940-D0D334CD7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73025</xdr:rowOff>
    </xdr:from>
    <xdr:to>
      <xdr:col>5</xdr:col>
      <xdr:colOff>412750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F5379-964F-4BD0-A17B-75452CCE1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1209675</xdr:colOff>
      <xdr:row>0</xdr:row>
      <xdr:rowOff>155575</xdr:rowOff>
    </xdr:from>
    <xdr:to>
      <xdr:col>9</xdr:col>
      <xdr:colOff>403225</xdr:colOff>
      <xdr:row>15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F11CA-E525-4AC6-A83E-751580D80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2</xdr:row>
      <xdr:rowOff>174625</xdr:rowOff>
    </xdr:from>
    <xdr:to>
      <xdr:col>8</xdr:col>
      <xdr:colOff>98425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A37CD-D964-4C11-9621-8BDFBCF6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ctivity_Demand_to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gh.marshalltate.aperc/APERC/aperc-transport/workflow/notebooks/03_activity_demand_mod/arcived/TEP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ist_share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7th_share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gh.marshalltate.aperc/APERC/8th_outlook_visualisations/data/4_Joined/OSeMOSYS_to_EGEDA_2018_reference_CHECK_14thpm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ity_Demand_to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th_share"/>
      <sheetName val="Activity_Demand_tot"/>
      <sheetName val="hist_share"/>
      <sheetName val="01_AUS"/>
    </sheetNames>
    <sheetDataSet>
      <sheetData sheetId="0">
        <row r="1">
          <cell r="AK1" t="str">
            <v>Match</v>
          </cell>
        </row>
        <row r="2">
          <cell r="AK2" t="str">
            <v>01_AUS-air_freight(gtkm)</v>
          </cell>
        </row>
        <row r="3">
          <cell r="AK3" t="str">
            <v>01_AUS-air_passenger(gpkm)</v>
          </cell>
        </row>
        <row r="4">
          <cell r="AK4" t="str">
            <v>01_AUS-pipeline_freight(gtkm)</v>
          </cell>
        </row>
        <row r="5">
          <cell r="AK5" t="str">
            <v>01_AUS-rail_freight(gtkm)</v>
          </cell>
        </row>
        <row r="6">
          <cell r="AK6" t="str">
            <v>01_AUS-rail_passenger(gpkm)</v>
          </cell>
        </row>
        <row r="7">
          <cell r="AK7" t="str">
            <v>01_AUS-road_freight_2w(gtkm)</v>
          </cell>
        </row>
        <row r="8">
          <cell r="AK8" t="str">
            <v>01_AUS-road_freight_ht(gtkm)</v>
          </cell>
        </row>
        <row r="9">
          <cell r="AK9" t="str">
            <v>01_AUS-road_freight_lt(gtkm)</v>
          </cell>
        </row>
        <row r="10">
          <cell r="AK10" t="str">
            <v>01_AUS-road_passenger_2w(gpkm)</v>
          </cell>
        </row>
        <row r="11">
          <cell r="AK11" t="str">
            <v>01_AUS-road_passenger_bus(gpkm)</v>
          </cell>
        </row>
        <row r="12">
          <cell r="AK12" t="str">
            <v>01_AUS-road_passenger_lt(gpkm)</v>
          </cell>
        </row>
        <row r="13">
          <cell r="AK13" t="str">
            <v>01_AUS-road_passenger_lv(gpkm)</v>
          </cell>
        </row>
        <row r="14">
          <cell r="AK14" t="str">
            <v>01_AUS-ship_freight(gtkm)</v>
          </cell>
        </row>
        <row r="15">
          <cell r="AK15" t="str">
            <v>01_AUS-ship_passenger(gpkm)</v>
          </cell>
        </row>
        <row r="16">
          <cell r="AK16" t="str">
            <v>02_BD-air_freight(gtkm)</v>
          </cell>
        </row>
        <row r="17">
          <cell r="AK17" t="str">
            <v>02_BD-air_passenger(gpkm)</v>
          </cell>
        </row>
        <row r="18">
          <cell r="AK18" t="str">
            <v>02_BD-pipeline_freight(gtkm)</v>
          </cell>
        </row>
        <row r="19">
          <cell r="AK19" t="str">
            <v>02_BD-rail_freight(gtkm)</v>
          </cell>
        </row>
        <row r="20">
          <cell r="AK20" t="str">
            <v>02_BD-rail_passenger(gpkm)</v>
          </cell>
        </row>
        <row r="21">
          <cell r="AK21" t="str">
            <v>02_BD-road_freight_2w(gtkm)</v>
          </cell>
        </row>
        <row r="22">
          <cell r="AK22" t="str">
            <v>02_BD-road_freight_ht(gtkm)</v>
          </cell>
        </row>
        <row r="23">
          <cell r="AK23" t="str">
            <v>02_BD-road_freight_lt(gtkm)</v>
          </cell>
        </row>
        <row r="24">
          <cell r="AK24" t="str">
            <v>02_BD-road_passenger_2w(gpkm)</v>
          </cell>
        </row>
        <row r="25">
          <cell r="AK25" t="str">
            <v>02_BD-road_passenger_bus(gpkm)</v>
          </cell>
        </row>
        <row r="26">
          <cell r="AK26" t="str">
            <v>02_BD-road_passenger_lt(gpkm)</v>
          </cell>
        </row>
        <row r="27">
          <cell r="AK27" t="str">
            <v>02_BD-road_passenger_lv(gpkm)</v>
          </cell>
        </row>
        <row r="28">
          <cell r="AK28" t="str">
            <v>02_BD-ship_freight(gtkm)</v>
          </cell>
        </row>
        <row r="29">
          <cell r="AK29" t="str">
            <v>02_BD-ship_passenger(gpkm)</v>
          </cell>
        </row>
        <row r="30">
          <cell r="AK30" t="str">
            <v>03_CDA-air_freight(gtkm)</v>
          </cell>
        </row>
        <row r="31">
          <cell r="AK31" t="str">
            <v>03_CDA-air_passenger(gpkm)</v>
          </cell>
        </row>
        <row r="32">
          <cell r="AK32" t="str">
            <v>03_CDA-pipeline_freight(gtkm)</v>
          </cell>
        </row>
        <row r="33">
          <cell r="AK33" t="str">
            <v>03_CDA-rail_freight(gtkm)</v>
          </cell>
        </row>
        <row r="34">
          <cell r="AK34" t="str">
            <v>03_CDA-rail_passenger(gpkm)</v>
          </cell>
        </row>
        <row r="35">
          <cell r="AK35" t="str">
            <v>03_CDA-road_freight_2w(gtkm)</v>
          </cell>
        </row>
        <row r="36">
          <cell r="AK36" t="str">
            <v>03_CDA-road_freight_ht(gtkm)</v>
          </cell>
        </row>
        <row r="37">
          <cell r="AK37" t="str">
            <v>03_CDA-road_freight_lt(gtkm)</v>
          </cell>
        </row>
        <row r="38">
          <cell r="AK38" t="str">
            <v>03_CDA-road_passenger_2w(gpkm)</v>
          </cell>
        </row>
        <row r="39">
          <cell r="AK39" t="str">
            <v>03_CDA-road_passenger_bus(gpkm)</v>
          </cell>
        </row>
        <row r="40">
          <cell r="AK40" t="str">
            <v>03_CDA-road_passenger_lt(gpkm)</v>
          </cell>
        </row>
        <row r="41">
          <cell r="AK41" t="str">
            <v>03_CDA-road_passenger_lv(gpkm)</v>
          </cell>
        </row>
        <row r="42">
          <cell r="AK42" t="str">
            <v>03_CDA-ship_freight(gtkm)</v>
          </cell>
        </row>
        <row r="43">
          <cell r="AK43" t="str">
            <v>03_CDA-ship_passenger(gpkm)</v>
          </cell>
        </row>
        <row r="44">
          <cell r="AK44" t="str">
            <v>04_CHL-air_freight(gtkm)</v>
          </cell>
        </row>
        <row r="45">
          <cell r="AK45" t="str">
            <v>04_CHL-air_passenger(gpkm)</v>
          </cell>
        </row>
        <row r="46">
          <cell r="AK46" t="str">
            <v>04_CHL-pipeline_freight(gtkm)</v>
          </cell>
        </row>
        <row r="47">
          <cell r="AK47" t="str">
            <v>04_CHL-rail_freight(gtkm)</v>
          </cell>
        </row>
        <row r="48">
          <cell r="AK48" t="str">
            <v>04_CHL-rail_passenger(gpkm)</v>
          </cell>
        </row>
        <row r="49">
          <cell r="AK49" t="str">
            <v>04_CHL-road_freight_2w(gtkm)</v>
          </cell>
        </row>
        <row r="50">
          <cell r="AK50" t="str">
            <v>04_CHL-road_freight_ht(gtkm)</v>
          </cell>
        </row>
        <row r="51">
          <cell r="AK51" t="str">
            <v>04_CHL-road_freight_lt(gtkm)</v>
          </cell>
        </row>
        <row r="52">
          <cell r="AK52" t="str">
            <v>04_CHL-road_passenger_2w(gpkm)</v>
          </cell>
        </row>
        <row r="53">
          <cell r="AK53" t="str">
            <v>04_CHL-road_passenger_bus(gpkm)</v>
          </cell>
        </row>
        <row r="54">
          <cell r="AK54" t="str">
            <v>04_CHL-road_passenger_lt(gpkm)</v>
          </cell>
        </row>
        <row r="55">
          <cell r="AK55" t="str">
            <v>04_CHL-road_passenger_lv(gpkm)</v>
          </cell>
        </row>
        <row r="56">
          <cell r="AK56" t="str">
            <v>04_CHL-ship_freight(gtkm)</v>
          </cell>
        </row>
        <row r="57">
          <cell r="AK57" t="str">
            <v>04_CHL-ship_passenger(gpkm)</v>
          </cell>
        </row>
        <row r="58">
          <cell r="AK58" t="str">
            <v>05_PRC-air_freight(gtkm)</v>
          </cell>
        </row>
        <row r="59">
          <cell r="AK59" t="str">
            <v>05_PRC-air_passenger(gpkm)</v>
          </cell>
        </row>
        <row r="60">
          <cell r="AK60" t="str">
            <v>05_PRC-pipeline_freight(gtkm)</v>
          </cell>
        </row>
        <row r="61">
          <cell r="AK61" t="str">
            <v>05_PRC-rail_freight(gtkm)</v>
          </cell>
        </row>
        <row r="62">
          <cell r="AK62" t="str">
            <v>05_PRC-rail_passenger(gpkm)</v>
          </cell>
        </row>
        <row r="63">
          <cell r="AK63" t="str">
            <v>05_PRC-road_freight_2w(gtkm)</v>
          </cell>
        </row>
        <row r="64">
          <cell r="AK64" t="str">
            <v>05_PRC-road_freight_ht(gtkm)</v>
          </cell>
        </row>
        <row r="65">
          <cell r="AK65" t="str">
            <v>05_PRC-road_freight_lt(gtkm)</v>
          </cell>
        </row>
        <row r="66">
          <cell r="AK66" t="str">
            <v>05_PRC-road_passenger_2w(gpkm)</v>
          </cell>
        </row>
        <row r="67">
          <cell r="AK67" t="str">
            <v>05_PRC-road_passenger_bus(gpkm)</v>
          </cell>
        </row>
        <row r="68">
          <cell r="AK68" t="str">
            <v>05_PRC-road_passenger_lt(gpkm)</v>
          </cell>
        </row>
        <row r="69">
          <cell r="AK69" t="str">
            <v>05_PRC-road_passenger_lv(gpkm)</v>
          </cell>
        </row>
        <row r="70">
          <cell r="AK70" t="str">
            <v>05_PRC-ship_freight(gtkm)</v>
          </cell>
        </row>
        <row r="71">
          <cell r="AK71" t="str">
            <v>05_PRC-ship_passenger(gpkm)</v>
          </cell>
        </row>
        <row r="72">
          <cell r="AK72" t="str">
            <v>06_HKC-air_freight(gtkm)</v>
          </cell>
        </row>
        <row r="73">
          <cell r="AK73" t="str">
            <v>06_HKC-air_passenger(gpkm)</v>
          </cell>
        </row>
        <row r="74">
          <cell r="AK74" t="str">
            <v>06_HKC-pipeline_freight(gtkm)</v>
          </cell>
        </row>
        <row r="75">
          <cell r="AK75" t="str">
            <v>06_HKC-rail_freight(gtkm)</v>
          </cell>
        </row>
        <row r="76">
          <cell r="AK76" t="str">
            <v>06_HKC-rail_passenger(gpkm)</v>
          </cell>
        </row>
        <row r="77">
          <cell r="AK77" t="str">
            <v>06_HKC-road_freight_2w(gtkm)</v>
          </cell>
        </row>
        <row r="78">
          <cell r="AK78" t="str">
            <v>06_HKC-road_freight_ht(gtkm)</v>
          </cell>
        </row>
        <row r="79">
          <cell r="AK79" t="str">
            <v>06_HKC-road_freight_lt(gtkm)</v>
          </cell>
        </row>
        <row r="80">
          <cell r="AK80" t="str">
            <v>06_HKC-road_passenger_2w(gpkm)</v>
          </cell>
        </row>
        <row r="81">
          <cell r="AK81" t="str">
            <v>06_HKC-road_passenger_bus(gpkm)</v>
          </cell>
        </row>
        <row r="82">
          <cell r="AK82" t="str">
            <v>06_HKC-road_passenger_lt(gpkm)</v>
          </cell>
        </row>
        <row r="83">
          <cell r="AK83" t="str">
            <v>06_HKC-road_passenger_lv(gpkm)</v>
          </cell>
        </row>
        <row r="84">
          <cell r="AK84" t="str">
            <v>06_HKC-ship_freight(gtkm)</v>
          </cell>
        </row>
        <row r="85">
          <cell r="AK85" t="str">
            <v>06_HKC-ship_passenger(gpkm)</v>
          </cell>
        </row>
        <row r="86">
          <cell r="AK86" t="str">
            <v>07_INA-air_freight(gtkm)</v>
          </cell>
        </row>
        <row r="87">
          <cell r="AK87" t="str">
            <v>07_INA-air_passenger(gpkm)</v>
          </cell>
        </row>
        <row r="88">
          <cell r="AK88" t="str">
            <v>07_INA-pipeline_freight(gtkm)</v>
          </cell>
        </row>
        <row r="89">
          <cell r="AK89" t="str">
            <v>07_INA-rail_freight(gtkm)</v>
          </cell>
        </row>
        <row r="90">
          <cell r="AK90" t="str">
            <v>07_INA-rail_passenger(gpkm)</v>
          </cell>
        </row>
        <row r="91">
          <cell r="AK91" t="str">
            <v>07_INA-road_freight_2w(gtkm)</v>
          </cell>
        </row>
        <row r="92">
          <cell r="AK92" t="str">
            <v>07_INA-road_freight_ht(gtkm)</v>
          </cell>
        </row>
        <row r="93">
          <cell r="AK93" t="str">
            <v>07_INA-road_freight_lt(gtkm)</v>
          </cell>
        </row>
        <row r="94">
          <cell r="AK94" t="str">
            <v>07_INA-road_passenger_2w(gpkm)</v>
          </cell>
        </row>
        <row r="95">
          <cell r="AK95" t="str">
            <v>07_INA-road_passenger_bus(gpkm)</v>
          </cell>
        </row>
        <row r="96">
          <cell r="AK96" t="str">
            <v>07_INA-road_passenger_lt(gpkm)</v>
          </cell>
        </row>
        <row r="97">
          <cell r="AK97" t="str">
            <v>07_INA-road_passenger_lv(gpkm)</v>
          </cell>
        </row>
        <row r="98">
          <cell r="AK98" t="str">
            <v>07_INA-ship_freight(gtkm)</v>
          </cell>
        </row>
        <row r="99">
          <cell r="AK99" t="str">
            <v>07_INA-ship_passenger(gpkm)</v>
          </cell>
        </row>
        <row r="100">
          <cell r="AK100" t="str">
            <v>08_JPN-air_freight(gtkm)</v>
          </cell>
        </row>
        <row r="101">
          <cell r="AK101" t="str">
            <v>08_JPN-air_passenger(gpkm)</v>
          </cell>
        </row>
        <row r="102">
          <cell r="AK102" t="str">
            <v>08_JPN-pipeline_freight(gtkm)</v>
          </cell>
        </row>
        <row r="103">
          <cell r="AK103" t="str">
            <v>08_JPN-rail_freight(gtkm)</v>
          </cell>
        </row>
        <row r="104">
          <cell r="AK104" t="str">
            <v>08_JPN-rail_passenger(gpkm)</v>
          </cell>
        </row>
        <row r="105">
          <cell r="AK105" t="str">
            <v>08_JPN-road_freight_2w(gtkm)</v>
          </cell>
        </row>
        <row r="106">
          <cell r="AK106" t="str">
            <v>08_JPN-road_freight_ht(gtkm)</v>
          </cell>
        </row>
        <row r="107">
          <cell r="AK107" t="str">
            <v>08_JPN-road_freight_lt(gtkm)</v>
          </cell>
        </row>
        <row r="108">
          <cell r="AK108" t="str">
            <v>08_JPN-road_passenger_2w(gpkm)</v>
          </cell>
        </row>
        <row r="109">
          <cell r="AK109" t="str">
            <v>08_JPN-road_passenger_bus(gpkm)</v>
          </cell>
        </row>
        <row r="110">
          <cell r="AK110" t="str">
            <v>08_JPN-road_passenger_lt(gpkm)</v>
          </cell>
        </row>
        <row r="111">
          <cell r="AK111" t="str">
            <v>08_JPN-road_passenger_lv(gpkm)</v>
          </cell>
        </row>
        <row r="112">
          <cell r="AK112" t="str">
            <v>08_JPN-ship_freight(gtkm)</v>
          </cell>
        </row>
        <row r="113">
          <cell r="AK113" t="str">
            <v>08_JPN-ship_passenger(gpkm)</v>
          </cell>
        </row>
        <row r="114">
          <cell r="AK114" t="str">
            <v>09_ROK-air_freight(gtkm)</v>
          </cell>
        </row>
        <row r="115">
          <cell r="AK115" t="str">
            <v>09_ROK-air_passenger(gpkm)</v>
          </cell>
        </row>
        <row r="116">
          <cell r="AK116" t="str">
            <v>09_ROK-pipeline_freight(gtkm)</v>
          </cell>
        </row>
        <row r="117">
          <cell r="AK117" t="str">
            <v>09_ROK-rail_freight(gtkm)</v>
          </cell>
        </row>
        <row r="118">
          <cell r="AK118" t="str">
            <v>09_ROK-rail_passenger(gpkm)</v>
          </cell>
        </row>
        <row r="119">
          <cell r="AK119" t="str">
            <v>09_ROK-road_freight_2w(gtkm)</v>
          </cell>
        </row>
        <row r="120">
          <cell r="AK120" t="str">
            <v>09_ROK-road_freight_ht(gtkm)</v>
          </cell>
        </row>
        <row r="121">
          <cell r="AK121" t="str">
            <v>09_ROK-road_freight_lt(gtkm)</v>
          </cell>
        </row>
        <row r="122">
          <cell r="AK122" t="str">
            <v>09_ROK-road_passenger_2w(gpkm)</v>
          </cell>
        </row>
        <row r="123">
          <cell r="AK123" t="str">
            <v>09_ROK-road_passenger_bus(gpkm)</v>
          </cell>
        </row>
        <row r="124">
          <cell r="AK124" t="str">
            <v>09_ROK-road_passenger_lt(gpkm)</v>
          </cell>
        </row>
        <row r="125">
          <cell r="AK125" t="str">
            <v>09_ROK-road_passenger_lv(gpkm)</v>
          </cell>
        </row>
        <row r="126">
          <cell r="AK126" t="str">
            <v>09_ROK-ship_freight(gtkm)</v>
          </cell>
        </row>
        <row r="127">
          <cell r="AK127" t="str">
            <v>09_ROK-ship_passenger(gpkm)</v>
          </cell>
        </row>
        <row r="128">
          <cell r="AK128" t="str">
            <v>10_MAS-air_freight(gtkm)</v>
          </cell>
        </row>
        <row r="129">
          <cell r="AK129" t="str">
            <v>10_MAS-air_passenger(gpkm)</v>
          </cell>
        </row>
        <row r="130">
          <cell r="AK130" t="str">
            <v>10_MAS-pipeline_freight(gtkm)</v>
          </cell>
        </row>
        <row r="131">
          <cell r="AK131" t="str">
            <v>10_MAS-rail_freight(gtkm)</v>
          </cell>
        </row>
        <row r="132">
          <cell r="AK132" t="str">
            <v>10_MAS-rail_passenger(gpkm)</v>
          </cell>
        </row>
        <row r="133">
          <cell r="AK133" t="str">
            <v>10_MAS-road_freight_2w(gtkm)</v>
          </cell>
        </row>
        <row r="134">
          <cell r="AK134" t="str">
            <v>10_MAS-road_freight_ht(gtkm)</v>
          </cell>
        </row>
        <row r="135">
          <cell r="AK135" t="str">
            <v>10_MAS-road_freight_lt(gtkm)</v>
          </cell>
        </row>
        <row r="136">
          <cell r="AK136" t="str">
            <v>10_MAS-road_passenger_2w(gpkm)</v>
          </cell>
        </row>
        <row r="137">
          <cell r="AK137" t="str">
            <v>10_MAS-road_passenger_bus(gpkm)</v>
          </cell>
        </row>
        <row r="138">
          <cell r="AK138" t="str">
            <v>10_MAS-road_passenger_lt(gpkm)</v>
          </cell>
        </row>
        <row r="139">
          <cell r="AK139" t="str">
            <v>10_MAS-road_passenger_lv(gpkm)</v>
          </cell>
        </row>
        <row r="140">
          <cell r="AK140" t="str">
            <v>10_MAS-ship_freight(gtkm)</v>
          </cell>
        </row>
        <row r="141">
          <cell r="AK141" t="str">
            <v>10_MAS-ship_passenger(gpkm)</v>
          </cell>
        </row>
        <row r="142">
          <cell r="AK142" t="str">
            <v>11_MEX-air_freight(gtkm)</v>
          </cell>
        </row>
        <row r="143">
          <cell r="AK143" t="str">
            <v>11_MEX-air_passenger(gpkm)</v>
          </cell>
        </row>
        <row r="144">
          <cell r="AK144" t="str">
            <v>11_MEX-pipeline_freight(gtkm)</v>
          </cell>
        </row>
        <row r="145">
          <cell r="AK145" t="str">
            <v>11_MEX-rail_freight(gtkm)</v>
          </cell>
        </row>
        <row r="146">
          <cell r="AK146" t="str">
            <v>11_MEX-rail_passenger(gpkm)</v>
          </cell>
        </row>
        <row r="147">
          <cell r="AK147" t="str">
            <v>11_MEX-road_freight_2w(gtkm)</v>
          </cell>
        </row>
        <row r="148">
          <cell r="AK148" t="str">
            <v>11_MEX-road_freight_ht(gtkm)</v>
          </cell>
        </row>
        <row r="149">
          <cell r="AK149" t="str">
            <v>11_MEX-road_freight_lt(gtkm)</v>
          </cell>
        </row>
        <row r="150">
          <cell r="AK150" t="str">
            <v>11_MEX-road_passenger_2w(gpkm)</v>
          </cell>
        </row>
        <row r="151">
          <cell r="AK151" t="str">
            <v>11_MEX-road_passenger_bus(gpkm)</v>
          </cell>
        </row>
        <row r="152">
          <cell r="AK152" t="str">
            <v>11_MEX-road_passenger_lt(gpkm)</v>
          </cell>
        </row>
        <row r="153">
          <cell r="AK153" t="str">
            <v>11_MEX-road_passenger_lv(gpkm)</v>
          </cell>
        </row>
        <row r="154">
          <cell r="AK154" t="str">
            <v>11_MEX-ship_freight(gtkm)</v>
          </cell>
        </row>
        <row r="155">
          <cell r="AK155" t="str">
            <v>11_MEX-ship_passenger(gpkm)</v>
          </cell>
        </row>
        <row r="156">
          <cell r="AK156" t="str">
            <v>12_NZ-air_freight(gtkm)</v>
          </cell>
        </row>
        <row r="157">
          <cell r="AK157" t="str">
            <v>12_NZ-air_passenger(gpkm)</v>
          </cell>
        </row>
        <row r="158">
          <cell r="AK158" t="str">
            <v>12_NZ-pipeline_freight(gtkm)</v>
          </cell>
        </row>
        <row r="159">
          <cell r="AK159" t="str">
            <v>12_NZ-rail_freight(gtkm)</v>
          </cell>
        </row>
        <row r="160">
          <cell r="AK160" t="str">
            <v>12_NZ-rail_passenger(gpkm)</v>
          </cell>
        </row>
        <row r="161">
          <cell r="AK161" t="str">
            <v>12_NZ-road_freight_2w(gtkm)</v>
          </cell>
        </row>
        <row r="162">
          <cell r="AK162" t="str">
            <v>12_NZ-road_freight_ht(gtkm)</v>
          </cell>
        </row>
        <row r="163">
          <cell r="AK163" t="str">
            <v>12_NZ-road_freight_lt(gtkm)</v>
          </cell>
        </row>
        <row r="164">
          <cell r="AK164" t="str">
            <v>12_NZ-road_passenger_2w(gpkm)</v>
          </cell>
        </row>
        <row r="165">
          <cell r="AK165" t="str">
            <v>12_NZ-road_passenger_bus(gpkm)</v>
          </cell>
        </row>
        <row r="166">
          <cell r="AK166" t="str">
            <v>12_NZ-road_passenger_lt(gpkm)</v>
          </cell>
        </row>
        <row r="167">
          <cell r="AK167" t="str">
            <v>12_NZ-road_passenger_lv(gpkm)</v>
          </cell>
        </row>
        <row r="168">
          <cell r="AK168" t="str">
            <v>12_NZ-ship_freight(gtkm)</v>
          </cell>
        </row>
        <row r="169">
          <cell r="AK169" t="str">
            <v>12_NZ-ship_passenger(gpkm)</v>
          </cell>
        </row>
        <row r="170">
          <cell r="AK170" t="str">
            <v>13_PNG-air_freight(gtkm)</v>
          </cell>
        </row>
        <row r="171">
          <cell r="AK171" t="str">
            <v>13_PNG-air_passenger(gpkm)</v>
          </cell>
        </row>
        <row r="172">
          <cell r="AK172" t="str">
            <v>13_PNG-pipeline_freight(gtkm)</v>
          </cell>
        </row>
        <row r="173">
          <cell r="AK173" t="str">
            <v>13_PNG-rail_freight(gtkm)</v>
          </cell>
        </row>
        <row r="174">
          <cell r="AK174" t="str">
            <v>13_PNG-rail_passenger(gpkm)</v>
          </cell>
        </row>
        <row r="175">
          <cell r="AK175" t="str">
            <v>13_PNG-road_freight_2w(gtkm)</v>
          </cell>
        </row>
        <row r="176">
          <cell r="AK176" t="str">
            <v>13_PNG-road_freight_ht(gtkm)</v>
          </cell>
        </row>
        <row r="177">
          <cell r="AK177" t="str">
            <v>13_PNG-road_freight_lt(gtkm)</v>
          </cell>
        </row>
        <row r="178">
          <cell r="AK178" t="str">
            <v>13_PNG-road_passenger_2w(gpkm)</v>
          </cell>
        </row>
        <row r="179">
          <cell r="AK179" t="str">
            <v>13_PNG-road_passenger_bus(gpkm)</v>
          </cell>
        </row>
        <row r="180">
          <cell r="AK180" t="str">
            <v>13_PNG-road_passenger_lt(gpkm)</v>
          </cell>
        </row>
        <row r="181">
          <cell r="AK181" t="str">
            <v>13_PNG-road_passenger_lv(gpkm)</v>
          </cell>
        </row>
        <row r="182">
          <cell r="AK182" t="str">
            <v>13_PNG-ship_freight(gtkm)</v>
          </cell>
        </row>
        <row r="183">
          <cell r="AK183" t="str">
            <v>13_PNG-ship_passenger(gpkm)</v>
          </cell>
        </row>
        <row r="184">
          <cell r="AK184" t="str">
            <v>14_PE-air_freight(gtkm)</v>
          </cell>
        </row>
        <row r="185">
          <cell r="AK185" t="str">
            <v>14_PE-air_passenger(gpkm)</v>
          </cell>
        </row>
        <row r="186">
          <cell r="AK186" t="str">
            <v>14_PE-pipeline_freight(gtkm)</v>
          </cell>
        </row>
        <row r="187">
          <cell r="AK187" t="str">
            <v>14_PE-rail_freight(gtkm)</v>
          </cell>
        </row>
        <row r="188">
          <cell r="AK188" t="str">
            <v>14_PE-rail_passenger(gpkm)</v>
          </cell>
        </row>
        <row r="189">
          <cell r="AK189" t="str">
            <v>14_PE-road_freight_2w(gtkm)</v>
          </cell>
        </row>
        <row r="190">
          <cell r="AK190" t="str">
            <v>14_PE-road_freight_ht(gtkm)</v>
          </cell>
        </row>
        <row r="191">
          <cell r="AK191" t="str">
            <v>14_PE-road_freight_lt(gtkm)</v>
          </cell>
        </row>
        <row r="192">
          <cell r="AK192" t="str">
            <v>14_PE-road_passenger_2w(gpkm)</v>
          </cell>
        </row>
        <row r="193">
          <cell r="AK193" t="str">
            <v>14_PE-road_passenger_bus(gpkm)</v>
          </cell>
        </row>
        <row r="194">
          <cell r="AK194" t="str">
            <v>14_PE-road_passenger_lt(gpkm)</v>
          </cell>
        </row>
        <row r="195">
          <cell r="AK195" t="str">
            <v>14_PE-road_passenger_lv(gpkm)</v>
          </cell>
        </row>
        <row r="196">
          <cell r="AK196" t="str">
            <v>14_PE-ship_freight(gtkm)</v>
          </cell>
        </row>
        <row r="197">
          <cell r="AK197" t="str">
            <v>14_PE-ship_passenger(gpkm)</v>
          </cell>
        </row>
        <row r="198">
          <cell r="AK198" t="str">
            <v>15_RP-air_freight(gtkm)</v>
          </cell>
        </row>
        <row r="199">
          <cell r="AK199" t="str">
            <v>15_RP-air_passenger(gpkm)</v>
          </cell>
        </row>
        <row r="200">
          <cell r="AK200" t="str">
            <v>15_RP-pipeline_freight(gtkm)</v>
          </cell>
        </row>
        <row r="201">
          <cell r="AK201" t="str">
            <v>15_RP-rail_freight(gtkm)</v>
          </cell>
        </row>
        <row r="202">
          <cell r="AK202" t="str">
            <v>15_RP-rail_passenger(gpkm)</v>
          </cell>
        </row>
        <row r="203">
          <cell r="AK203" t="str">
            <v>15_RP-road_freight_2w(gtkm)</v>
          </cell>
        </row>
        <row r="204">
          <cell r="AK204" t="str">
            <v>15_RP-road_freight_ht(gtkm)</v>
          </cell>
        </row>
        <row r="205">
          <cell r="AK205" t="str">
            <v>15_RP-road_freight_lt(gtkm)</v>
          </cell>
        </row>
        <row r="206">
          <cell r="AK206" t="str">
            <v>15_RP-road_passenger_2w(gpkm)</v>
          </cell>
        </row>
        <row r="207">
          <cell r="AK207" t="str">
            <v>15_RP-road_passenger_bus(gpkm)</v>
          </cell>
        </row>
        <row r="208">
          <cell r="AK208" t="str">
            <v>15_RP-road_passenger_lt(gpkm)</v>
          </cell>
        </row>
        <row r="209">
          <cell r="AK209" t="str">
            <v>15_RP-road_passenger_lv(gpkm)</v>
          </cell>
        </row>
        <row r="210">
          <cell r="AK210" t="str">
            <v>15_RP-ship_freight(gtkm)</v>
          </cell>
        </row>
        <row r="211">
          <cell r="AK211" t="str">
            <v>15_RP-ship_passenger(gpkm)</v>
          </cell>
        </row>
        <row r="212">
          <cell r="AK212" t="str">
            <v>16_RUS-air_freight(gtkm)</v>
          </cell>
        </row>
        <row r="213">
          <cell r="AK213" t="str">
            <v>16_RUS-air_passenger(gpkm)</v>
          </cell>
        </row>
        <row r="214">
          <cell r="AK214" t="str">
            <v>16_RUS-pipeline_freight(gtkm)</v>
          </cell>
        </row>
        <row r="215">
          <cell r="AK215" t="str">
            <v>16_RUS-rail_freight(gtkm)</v>
          </cell>
        </row>
        <row r="216">
          <cell r="AK216" t="str">
            <v>16_RUS-rail_passenger(gpkm)</v>
          </cell>
        </row>
        <row r="217">
          <cell r="AK217" t="str">
            <v>16_RUS-road_freight_2w(gtkm)</v>
          </cell>
        </row>
        <row r="218">
          <cell r="AK218" t="str">
            <v>16_RUS-road_freight_ht(gtkm)</v>
          </cell>
        </row>
        <row r="219">
          <cell r="AK219" t="str">
            <v>16_RUS-road_freight_lt(gtkm)</v>
          </cell>
        </row>
        <row r="220">
          <cell r="AK220" t="str">
            <v>16_RUS-road_passenger_2w(gpkm)</v>
          </cell>
        </row>
        <row r="221">
          <cell r="AK221" t="str">
            <v>16_RUS-road_passenger_bus(gpkm)</v>
          </cell>
        </row>
        <row r="222">
          <cell r="AK222" t="str">
            <v>16_RUS-road_passenger_lt(gpkm)</v>
          </cell>
        </row>
        <row r="223">
          <cell r="AK223" t="str">
            <v>16_RUS-road_passenger_lv(gpkm)</v>
          </cell>
        </row>
        <row r="224">
          <cell r="AK224" t="str">
            <v>16_RUS-ship_freight(gtkm)</v>
          </cell>
        </row>
        <row r="225">
          <cell r="AK225" t="str">
            <v>16_RUS-ship_passenger(gpkm)</v>
          </cell>
        </row>
        <row r="226">
          <cell r="AK226" t="str">
            <v>17_SIN-air_freight(gtkm)</v>
          </cell>
        </row>
        <row r="227">
          <cell r="AK227" t="str">
            <v>17_SIN-air_passenger(gpkm)</v>
          </cell>
        </row>
        <row r="228">
          <cell r="AK228" t="str">
            <v>17_SIN-pipeline_freight(gtkm)</v>
          </cell>
        </row>
        <row r="229">
          <cell r="AK229" t="str">
            <v>17_SIN-rail_freight(gtkm)</v>
          </cell>
        </row>
        <row r="230">
          <cell r="AK230" t="str">
            <v>17_SIN-rail_passenger(gpkm)</v>
          </cell>
        </row>
        <row r="231">
          <cell r="AK231" t="str">
            <v>17_SIN-road_freight_2w(gtkm)</v>
          </cell>
        </row>
        <row r="232">
          <cell r="AK232" t="str">
            <v>17_SIN-road_freight_ht(gtkm)</v>
          </cell>
        </row>
        <row r="233">
          <cell r="AK233" t="str">
            <v>17_SIN-road_freight_lt(gtkm)</v>
          </cell>
        </row>
        <row r="234">
          <cell r="AK234" t="str">
            <v>17_SIN-road_passenger_2w(gpkm)</v>
          </cell>
        </row>
        <row r="235">
          <cell r="AK235" t="str">
            <v>17_SIN-road_passenger_bus(gpkm)</v>
          </cell>
        </row>
        <row r="236">
          <cell r="AK236" t="str">
            <v>17_SIN-road_passenger_lt(gpkm)</v>
          </cell>
        </row>
        <row r="237">
          <cell r="AK237" t="str">
            <v>17_SIN-road_passenger_lv(gpkm)</v>
          </cell>
        </row>
        <row r="238">
          <cell r="AK238" t="str">
            <v>17_SIN-ship_freight(gtkm)</v>
          </cell>
        </row>
        <row r="239">
          <cell r="AK239" t="str">
            <v>17_SIN-ship_passenger(gpkm)</v>
          </cell>
        </row>
        <row r="240">
          <cell r="AK240" t="str">
            <v>18_CT-air_freight(gtkm)</v>
          </cell>
        </row>
        <row r="241">
          <cell r="AK241" t="str">
            <v>18_CT-air_passenger(gpkm)</v>
          </cell>
        </row>
        <row r="242">
          <cell r="AK242" t="str">
            <v>18_CT-pipeline_freight(gtkm)</v>
          </cell>
        </row>
        <row r="243">
          <cell r="AK243" t="str">
            <v>18_CT-rail_freight(gtkm)</v>
          </cell>
        </row>
        <row r="244">
          <cell r="AK244" t="str">
            <v>18_CT-rail_passenger(gpkm)</v>
          </cell>
        </row>
        <row r="245">
          <cell r="AK245" t="str">
            <v>18_CT-road_freight_2w(gtkm)</v>
          </cell>
        </row>
        <row r="246">
          <cell r="AK246" t="str">
            <v>18_CT-road_freight_ht(gtkm)</v>
          </cell>
        </row>
        <row r="247">
          <cell r="AK247" t="str">
            <v>18_CT-road_freight_lt(gtkm)</v>
          </cell>
        </row>
        <row r="248">
          <cell r="AK248" t="str">
            <v>18_CT-road_passenger_2w(gpkm)</v>
          </cell>
        </row>
        <row r="249">
          <cell r="AK249" t="str">
            <v>18_CT-road_passenger_bus(gpkm)</v>
          </cell>
        </row>
        <row r="250">
          <cell r="AK250" t="str">
            <v>18_CT-road_passenger_lt(gpkm)</v>
          </cell>
        </row>
        <row r="251">
          <cell r="AK251" t="str">
            <v>18_CT-road_passenger_lv(gpkm)</v>
          </cell>
        </row>
        <row r="252">
          <cell r="AK252" t="str">
            <v>18_CT-ship_freight(gtkm)</v>
          </cell>
        </row>
        <row r="253">
          <cell r="AK253" t="str">
            <v>18_CT-ship_passenger(gpkm)</v>
          </cell>
        </row>
        <row r="254">
          <cell r="AK254" t="str">
            <v>19_THA-air_freight(gtkm)</v>
          </cell>
        </row>
        <row r="255">
          <cell r="AK255" t="str">
            <v>19_THA-air_passenger(gpkm)</v>
          </cell>
        </row>
        <row r="256">
          <cell r="AK256" t="str">
            <v>19_THA-pipeline_freight(gtkm)</v>
          </cell>
        </row>
        <row r="257">
          <cell r="AK257" t="str">
            <v>19_THA-rail_freight(gtkm)</v>
          </cell>
        </row>
        <row r="258">
          <cell r="AK258" t="str">
            <v>19_THA-rail_passenger(gpkm)</v>
          </cell>
        </row>
        <row r="259">
          <cell r="AK259" t="str">
            <v>19_THA-road_freight_2w(gtkm)</v>
          </cell>
        </row>
        <row r="260">
          <cell r="AK260" t="str">
            <v>19_THA-road_freight_ht(gtkm)</v>
          </cell>
        </row>
        <row r="261">
          <cell r="AK261" t="str">
            <v>19_THA-road_freight_lt(gtkm)</v>
          </cell>
        </row>
        <row r="262">
          <cell r="AK262" t="str">
            <v>19_THA-road_passenger_2w(gpkm)</v>
          </cell>
        </row>
        <row r="263">
          <cell r="AK263" t="str">
            <v>19_THA-road_passenger_bus(gpkm)</v>
          </cell>
        </row>
        <row r="264">
          <cell r="AK264" t="str">
            <v>19_THA-road_passenger_lt(gpkm)</v>
          </cell>
        </row>
        <row r="265">
          <cell r="AK265" t="str">
            <v>19_THA-road_passenger_lv(gpkm)</v>
          </cell>
        </row>
        <row r="266">
          <cell r="AK266" t="str">
            <v>19_THA-ship_freight(gtkm)</v>
          </cell>
        </row>
        <row r="267">
          <cell r="AK267" t="str">
            <v>19_THA-ship_passenger(gpkm)</v>
          </cell>
        </row>
        <row r="268">
          <cell r="AK268" t="str">
            <v>20_USA-air_freight(gtkm)</v>
          </cell>
        </row>
        <row r="269">
          <cell r="AK269" t="str">
            <v>20_USA-air_passenger(gpkm)</v>
          </cell>
        </row>
        <row r="270">
          <cell r="AK270" t="str">
            <v>20_USA-pipeline_freight(gtkm)</v>
          </cell>
        </row>
        <row r="271">
          <cell r="AK271" t="str">
            <v>20_USA-rail_freight(gtkm)</v>
          </cell>
        </row>
        <row r="272">
          <cell r="AK272" t="str">
            <v>20_USA-rail_passenger(gpkm)</v>
          </cell>
        </row>
        <row r="273">
          <cell r="AK273" t="str">
            <v>20_USA-road_freight_2w(gtkm)</v>
          </cell>
        </row>
        <row r="274">
          <cell r="AK274" t="str">
            <v>20_USA-road_freight_ht(gtkm)</v>
          </cell>
        </row>
        <row r="275">
          <cell r="AK275" t="str">
            <v>20_USA-road_freight_lt(gtkm)</v>
          </cell>
        </row>
        <row r="276">
          <cell r="AK276" t="str">
            <v>20_USA-road_passenger_2w(gpkm)</v>
          </cell>
        </row>
        <row r="277">
          <cell r="AK277" t="str">
            <v>20_USA-road_passenger_bus(gpkm)</v>
          </cell>
        </row>
        <row r="278">
          <cell r="AK278" t="str">
            <v>20_USA-road_passenger_lt(gpkm)</v>
          </cell>
        </row>
        <row r="279">
          <cell r="AK279" t="str">
            <v>20_USA-road_passenger_lv(gpkm)</v>
          </cell>
        </row>
        <row r="280">
          <cell r="AK280" t="str">
            <v>20_USA-ship_freight(gtkm)</v>
          </cell>
        </row>
        <row r="281">
          <cell r="AK281" t="str">
            <v>20_USA-ship_passenger(gpkm)</v>
          </cell>
        </row>
        <row r="282">
          <cell r="AK282" t="str">
            <v>21_VN-air_freight(gtkm)</v>
          </cell>
        </row>
        <row r="283">
          <cell r="AK283" t="str">
            <v>21_VN-air_passenger(gpkm)</v>
          </cell>
        </row>
        <row r="284">
          <cell r="AK284" t="str">
            <v>21_VN-pipeline_freight(gtkm)</v>
          </cell>
        </row>
        <row r="285">
          <cell r="AK285" t="str">
            <v>21_VN-rail_freight(gtkm)</v>
          </cell>
        </row>
        <row r="286">
          <cell r="AK286" t="str">
            <v>21_VN-rail_passenger(gpkm)</v>
          </cell>
        </row>
        <row r="287">
          <cell r="AK287" t="str">
            <v>21_VN-road_freight_2w(gtkm)</v>
          </cell>
        </row>
        <row r="288">
          <cell r="AK288" t="str">
            <v>21_VN-road_freight_ht(gtkm)</v>
          </cell>
        </row>
        <row r="289">
          <cell r="AK289" t="str">
            <v>21_VN-road_freight_lt(gtkm)</v>
          </cell>
        </row>
        <row r="290">
          <cell r="AK290" t="str">
            <v>21_VN-road_passenger_2w(gpkm)</v>
          </cell>
        </row>
        <row r="291">
          <cell r="AK291" t="str">
            <v>21_VN-road_passenger_bus(gpkm)</v>
          </cell>
        </row>
        <row r="292">
          <cell r="AK292" t="str">
            <v>21_VN-road_passenger_lt(gpkm)</v>
          </cell>
        </row>
        <row r="293">
          <cell r="AK293" t="str">
            <v>21_VN-road_passenger_lv(gpkm)</v>
          </cell>
        </row>
        <row r="294">
          <cell r="AK294" t="str">
            <v>21_VN-ship_freight(gtkm)</v>
          </cell>
        </row>
        <row r="295">
          <cell r="AK295" t="str">
            <v>21_VN-ship_passenger(gpkm)</v>
          </cell>
        </row>
      </sheetData>
      <sheetData sheetId="1">
        <row r="1">
          <cell r="BL1" t="str">
            <v>Match</v>
          </cell>
        </row>
        <row r="2">
          <cell r="BL2" t="str">
            <v>01_AUS-total_passenger(Gpkm)</v>
          </cell>
        </row>
        <row r="3">
          <cell r="BL3" t="str">
            <v>01_AUS-total_freight(Gtkm)</v>
          </cell>
        </row>
        <row r="4">
          <cell r="BL4" t="str">
            <v>02_BD-total_passenger(Gpkm)</v>
          </cell>
        </row>
        <row r="5">
          <cell r="BL5" t="str">
            <v>02_BD-total_freight(Gtkm)</v>
          </cell>
        </row>
        <row r="6">
          <cell r="BL6" t="str">
            <v>03_CDA-total_passenger(Gpkm)</v>
          </cell>
        </row>
        <row r="7">
          <cell r="BL7" t="str">
            <v>03_CDA-total_freight(Gtkm)</v>
          </cell>
        </row>
        <row r="8">
          <cell r="BL8" t="str">
            <v>04_CHL-total_passenger(Gpkm)</v>
          </cell>
        </row>
        <row r="9">
          <cell r="BL9" t="str">
            <v>04_CHL-total_freight(Gtkm)</v>
          </cell>
        </row>
        <row r="10">
          <cell r="BL10" t="str">
            <v>05_PRC-total_passenger(Gpkm)</v>
          </cell>
        </row>
        <row r="11">
          <cell r="BL11" t="str">
            <v>05_PRC-total_freight(Gtkm)</v>
          </cell>
        </row>
        <row r="12">
          <cell r="BL12" t="str">
            <v>06_HKC-total_passenger(Gpkm)</v>
          </cell>
        </row>
        <row r="13">
          <cell r="BL13" t="str">
            <v>06_HKC-total_freight(Gtkm)</v>
          </cell>
        </row>
        <row r="14">
          <cell r="BL14" t="str">
            <v>07_INA-total_passenger(Gpkm)</v>
          </cell>
        </row>
        <row r="15">
          <cell r="BL15" t="str">
            <v>07_INA-total_freight(Gtkm)</v>
          </cell>
        </row>
        <row r="16">
          <cell r="BL16" t="str">
            <v>08_JPN-total_passenger(Gpkm)</v>
          </cell>
        </row>
        <row r="17">
          <cell r="BL17" t="str">
            <v>08_JPN-total_freight(Gtkm)</v>
          </cell>
        </row>
        <row r="18">
          <cell r="BL18" t="str">
            <v>09_ROK-total_passenger(Gpkm)</v>
          </cell>
        </row>
        <row r="19">
          <cell r="BL19" t="str">
            <v>09_ROK-total_freight(Gtkm)</v>
          </cell>
        </row>
        <row r="20">
          <cell r="BL20" t="str">
            <v>10_MAS-total_passenger(Gpkm)</v>
          </cell>
        </row>
        <row r="21">
          <cell r="BL21" t="str">
            <v>10_MAS-total_freight(Gtkm)</v>
          </cell>
        </row>
        <row r="22">
          <cell r="BL22" t="str">
            <v>11_MEX-total_passenger(Gpkm)</v>
          </cell>
        </row>
        <row r="23">
          <cell r="BL23" t="str">
            <v>11_MEX-total_freight(Gtkm)</v>
          </cell>
        </row>
        <row r="24">
          <cell r="BL24" t="str">
            <v>12_NZ-total_passenger(Gpkm)</v>
          </cell>
        </row>
        <row r="25">
          <cell r="BL25" t="str">
            <v>12_NZ-total_freight(Gtkm)</v>
          </cell>
        </row>
        <row r="26">
          <cell r="BL26" t="str">
            <v>13_PNG-total_passenger(Gpkm)</v>
          </cell>
        </row>
        <row r="27">
          <cell r="BL27" t="str">
            <v>13_PNG-total_freight(Gtkm)</v>
          </cell>
        </row>
        <row r="28">
          <cell r="BL28" t="str">
            <v>14_PE-total_passenger(Gpkm)</v>
          </cell>
        </row>
        <row r="29">
          <cell r="BL29" t="str">
            <v>14_PE-total_freight(Gtkm)</v>
          </cell>
        </row>
        <row r="30">
          <cell r="BL30" t="str">
            <v>15_RP-total_passenger(Gpkm)</v>
          </cell>
        </row>
        <row r="31">
          <cell r="BL31" t="str">
            <v>15_RP-total_freight(Gtkm)</v>
          </cell>
        </row>
        <row r="32">
          <cell r="BL32" t="str">
            <v>16_RUS-total_passenger(Gpkm)</v>
          </cell>
        </row>
        <row r="33">
          <cell r="BL33" t="str">
            <v>16_RUS-total_freight(Gtkm)</v>
          </cell>
        </row>
        <row r="34">
          <cell r="BL34" t="str">
            <v>17_SIN-total_passenger(Gpkm)</v>
          </cell>
        </row>
        <row r="35">
          <cell r="BL35" t="str">
            <v>17_SIN-total_freight(Gtkm)</v>
          </cell>
        </row>
        <row r="36">
          <cell r="BL36" t="str">
            <v>18_CT-total_passenger(Gpkm)</v>
          </cell>
        </row>
        <row r="37">
          <cell r="BL37" t="str">
            <v>18_CT-total_freight(Gtkm)</v>
          </cell>
        </row>
        <row r="38">
          <cell r="BL38" t="str">
            <v>19_THA-total_passenger(Gpkm)</v>
          </cell>
        </row>
        <row r="39">
          <cell r="BL39" t="str">
            <v>19_THA-total_freight(Gtkm)</v>
          </cell>
        </row>
        <row r="40">
          <cell r="BL40" t="str">
            <v>20_USA-total_passenger(Gpkm)</v>
          </cell>
        </row>
        <row r="41">
          <cell r="BL41" t="str">
            <v>20_USA-total_freight(Gtkm)</v>
          </cell>
        </row>
        <row r="42">
          <cell r="BL42" t="str">
            <v>21_VN-total_passenger(Gpkm)</v>
          </cell>
        </row>
        <row r="43">
          <cell r="BL43" t="str">
            <v>21_VN-total_freight(Gtkm)</v>
          </cell>
        </row>
      </sheetData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_share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th_share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eMOSYS_to_EGEDA_2018_referenc"/>
    </sheetNames>
    <sheetDataSet>
      <sheetData sheetId="0">
        <row r="1">
          <cell r="J1">
            <v>2020</v>
          </cell>
        </row>
        <row r="17066">
          <cell r="J17066">
            <v>2278.96607072084</v>
          </cell>
        </row>
        <row r="17067">
          <cell r="J17067">
            <v>2278.96607072084</v>
          </cell>
        </row>
        <row r="17082">
          <cell r="J17082">
            <v>2278.96607072084</v>
          </cell>
        </row>
        <row r="17083">
          <cell r="J17083">
            <v>114.776105774884</v>
          </cell>
        </row>
        <row r="17084">
          <cell r="J17084">
            <v>2020.97861469233</v>
          </cell>
        </row>
        <row r="17085">
          <cell r="J17085">
            <v>95.444235820490306</v>
          </cell>
        </row>
        <row r="17086">
          <cell r="J17086">
            <v>45.8392383490337</v>
          </cell>
        </row>
        <row r="17087">
          <cell r="J17087">
            <v>0.56697645600000002</v>
          </cell>
        </row>
        <row r="17088">
          <cell r="J17088">
            <v>1.3608996281026799</v>
          </cell>
        </row>
        <row r="17161">
          <cell r="J17161">
            <v>1309.45718896618</v>
          </cell>
        </row>
        <row r="17162">
          <cell r="J17162">
            <v>1309.45718896618</v>
          </cell>
        </row>
        <row r="17177">
          <cell r="J17177">
            <v>1309.45718896618</v>
          </cell>
        </row>
        <row r="17179">
          <cell r="J17179">
            <v>1308.3582975417401</v>
          </cell>
        </row>
        <row r="17182">
          <cell r="J17182">
            <v>0.26879256000000001</v>
          </cell>
        </row>
        <row r="17183">
          <cell r="J17183">
            <v>0.83009886444051895</v>
          </cell>
        </row>
        <row r="17256">
          <cell r="J17256">
            <v>0.802504622039385</v>
          </cell>
        </row>
        <row r="17257">
          <cell r="J17257">
            <v>0.802504622039385</v>
          </cell>
        </row>
        <row r="17272">
          <cell r="J17272">
            <v>0.802504622039385</v>
          </cell>
        </row>
        <row r="17273">
          <cell r="J17273">
            <v>0.802504622039385</v>
          </cell>
        </row>
        <row r="17446">
          <cell r="J17446">
            <v>113.973601152844</v>
          </cell>
        </row>
        <row r="17447">
          <cell r="J17447">
            <v>113.973601152844</v>
          </cell>
        </row>
        <row r="17462">
          <cell r="J17462">
            <v>113.973601152844</v>
          </cell>
        </row>
        <row r="17463">
          <cell r="J17463">
            <v>113.973601152844</v>
          </cell>
        </row>
        <row r="17826">
          <cell r="J17826">
            <v>826.68508248627904</v>
          </cell>
        </row>
        <row r="17827">
          <cell r="J17827">
            <v>826.68508248627904</v>
          </cell>
        </row>
        <row r="17842">
          <cell r="J17842">
            <v>826.68508248627904</v>
          </cell>
        </row>
        <row r="17844">
          <cell r="J17844">
            <v>702.53798006855698</v>
          </cell>
        </row>
        <row r="17845">
          <cell r="J17845">
            <v>95.444235820490306</v>
          </cell>
        </row>
        <row r="17846">
          <cell r="J17846">
            <v>27.873881937569401</v>
          </cell>
        </row>
        <row r="17847">
          <cell r="J17847">
            <v>0.298183896</v>
          </cell>
        </row>
        <row r="17848">
          <cell r="J17848">
            <v>0.530800763662166</v>
          </cell>
        </row>
        <row r="17921">
          <cell r="J17921">
            <v>17.965356411464299</v>
          </cell>
        </row>
        <row r="17922">
          <cell r="J17922">
            <v>17.965356411464299</v>
          </cell>
        </row>
        <row r="17937">
          <cell r="J17937">
            <v>17.965356411464299</v>
          </cell>
        </row>
        <row r="17941">
          <cell r="J17941">
            <v>17.965356411464299</v>
          </cell>
        </row>
        <row r="18016">
          <cell r="J18016">
            <v>10.0823370820323</v>
          </cell>
        </row>
        <row r="18017">
          <cell r="J18017">
            <v>10.0823370820323</v>
          </cell>
        </row>
        <row r="18032">
          <cell r="J18032">
            <v>10.0823370820323</v>
          </cell>
        </row>
        <row r="18034">
          <cell r="J18034">
            <v>10.0823370820323</v>
          </cell>
        </row>
        <row r="18966">
          <cell r="J18966">
            <v>156.21164072659201</v>
          </cell>
        </row>
        <row r="18967">
          <cell r="J18967">
            <v>156.21164072659201</v>
          </cell>
        </row>
        <row r="18982">
          <cell r="J18982">
            <v>156.21164072659201</v>
          </cell>
        </row>
        <row r="18984">
          <cell r="J18984">
            <v>4.7219712790557002</v>
          </cell>
        </row>
        <row r="18987">
          <cell r="J18987">
            <v>149.34868257599999</v>
          </cell>
        </row>
        <row r="18988">
          <cell r="J18988">
            <v>2.1409868715372</v>
          </cell>
        </row>
        <row r="19061">
          <cell r="J19061">
            <v>156.21164072659201</v>
          </cell>
        </row>
        <row r="19062">
          <cell r="J19062">
            <v>156.21164072659201</v>
          </cell>
        </row>
        <row r="19077">
          <cell r="J19077">
            <v>156.21164072659201</v>
          </cell>
        </row>
        <row r="19079">
          <cell r="J19079">
            <v>4.7219712790557002</v>
          </cell>
        </row>
        <row r="19082">
          <cell r="J19082">
            <v>149.34868257599999</v>
          </cell>
        </row>
        <row r="19083">
          <cell r="J19083">
            <v>2.1409868715372</v>
          </cell>
        </row>
        <row r="20581">
          <cell r="J20581">
            <v>85.925106573265197</v>
          </cell>
        </row>
        <row r="20582">
          <cell r="J20582">
            <v>85.925106573265197</v>
          </cell>
        </row>
        <row r="20597">
          <cell r="J20597">
            <v>85.925106573265197</v>
          </cell>
        </row>
        <row r="20599">
          <cell r="J20599">
            <v>85.925106573265197</v>
          </cell>
        </row>
        <row r="21056">
          <cell r="J21056">
            <v>60.680432614242299</v>
          </cell>
        </row>
        <row r="21057">
          <cell r="J21057">
            <v>60.680432614242299</v>
          </cell>
        </row>
        <row r="21072">
          <cell r="J21072">
            <v>60.680432614242299</v>
          </cell>
        </row>
        <row r="21074">
          <cell r="J21074">
            <v>60.680432614242299</v>
          </cell>
        </row>
        <row r="21151">
          <cell r="J21151">
            <v>25.2372606217127</v>
          </cell>
        </row>
        <row r="21152">
          <cell r="J21152">
            <v>25.2372606217127</v>
          </cell>
        </row>
        <row r="21167">
          <cell r="J21167">
            <v>25.2372606217127</v>
          </cell>
        </row>
        <row r="21169">
          <cell r="J21169">
            <v>25.2372606217127</v>
          </cell>
        </row>
        <row r="21436">
          <cell r="J21436">
            <v>7.4133373101333997E-3</v>
          </cell>
        </row>
        <row r="21437">
          <cell r="J21437">
            <v>7.4133373101333997E-3</v>
          </cell>
        </row>
        <row r="21452">
          <cell r="J21452">
            <v>7.4133373101333997E-3</v>
          </cell>
        </row>
        <row r="21454">
          <cell r="J21454">
            <v>7.4133373101333997E-3</v>
          </cell>
        </row>
        <row r="21531">
          <cell r="J21531">
            <v>29.476366074619499</v>
          </cell>
        </row>
        <row r="21532">
          <cell r="J21532">
            <v>29.476366074619499</v>
          </cell>
        </row>
        <row r="21547">
          <cell r="J21547">
            <v>29.476366074619499</v>
          </cell>
        </row>
        <row r="21549">
          <cell r="J21549">
            <v>5.2231547706195798</v>
          </cell>
        </row>
        <row r="21552">
          <cell r="J21552">
            <v>24.253211304000001</v>
          </cell>
        </row>
        <row r="21721">
          <cell r="J21721">
            <v>2550.5791840953202</v>
          </cell>
        </row>
        <row r="21722">
          <cell r="J21722">
            <v>2550.5791840953202</v>
          </cell>
        </row>
        <row r="21737">
          <cell r="J21737">
            <v>2550.5791840953202</v>
          </cell>
        </row>
        <row r="21738">
          <cell r="J21738">
            <v>114.776105774884</v>
          </cell>
        </row>
        <row r="21739">
          <cell r="J21739">
            <v>2116.8488473152702</v>
          </cell>
        </row>
        <row r="21740">
          <cell r="J21740">
            <v>95.444235820490306</v>
          </cell>
        </row>
        <row r="21741">
          <cell r="J21741">
            <v>45.8392383490337</v>
          </cell>
        </row>
        <row r="21742">
          <cell r="J21742">
            <v>174.168870336</v>
          </cell>
        </row>
        <row r="21743">
          <cell r="J21743">
            <v>3.50188649963988</v>
          </cell>
        </row>
        <row r="29321">
          <cell r="J29321">
            <v>63.333165232870897</v>
          </cell>
        </row>
        <row r="29322">
          <cell r="J29322">
            <v>63.333165232870897</v>
          </cell>
        </row>
        <row r="29337">
          <cell r="J29337">
            <v>63.333165232870897</v>
          </cell>
        </row>
        <row r="29340">
          <cell r="J29340">
            <v>63.333165232870897</v>
          </cell>
        </row>
        <row r="29416">
          <cell r="J29416">
            <v>63.333165232870897</v>
          </cell>
        </row>
        <row r="29417">
          <cell r="J29417">
            <v>63.333165232870897</v>
          </cell>
        </row>
        <row r="29432">
          <cell r="J29432">
            <v>63.333165232870897</v>
          </cell>
        </row>
        <row r="29435">
          <cell r="J29435">
            <v>63.333165232870897</v>
          </cell>
        </row>
        <row r="31696">
          <cell r="J31696">
            <v>11196.178440793999</v>
          </cell>
        </row>
        <row r="31697">
          <cell r="J31697">
            <v>11196.178440793999</v>
          </cell>
        </row>
        <row r="31712">
          <cell r="J31712">
            <v>11196.178440793999</v>
          </cell>
        </row>
        <row r="31713">
          <cell r="J31713">
            <v>1059.2373416472899</v>
          </cell>
        </row>
        <row r="31714">
          <cell r="J31714">
            <v>8253.9844232240393</v>
          </cell>
        </row>
        <row r="31715">
          <cell r="J31715">
            <v>153.36082392705899</v>
          </cell>
        </row>
        <row r="31716">
          <cell r="J31716">
            <v>1303.5913589057</v>
          </cell>
        </row>
        <row r="31717">
          <cell r="J31717">
            <v>6.3561168990174801</v>
          </cell>
        </row>
        <row r="31718">
          <cell r="J31718">
            <v>419.64837619093203</v>
          </cell>
        </row>
        <row r="31791">
          <cell r="J31791">
            <v>4003.1623550622899</v>
          </cell>
        </row>
        <row r="31792">
          <cell r="J31792">
            <v>4003.1623550622899</v>
          </cell>
        </row>
        <row r="31807">
          <cell r="J31807">
            <v>4003.1623550622899</v>
          </cell>
        </row>
        <row r="31809">
          <cell r="J31809">
            <v>4003.1623550622899</v>
          </cell>
        </row>
        <row r="32076">
          <cell r="J32076">
            <v>1059.2373416472899</v>
          </cell>
        </row>
        <row r="32077">
          <cell r="J32077">
            <v>1059.2373416472899</v>
          </cell>
        </row>
        <row r="32092">
          <cell r="J32092">
            <v>1059.2373416472899</v>
          </cell>
        </row>
        <row r="32093">
          <cell r="J32093">
            <v>1059.2373416472899</v>
          </cell>
        </row>
        <row r="32456">
          <cell r="J32456">
            <v>5490.1419300881398</v>
          </cell>
        </row>
        <row r="32457">
          <cell r="J32457">
            <v>5490.1419300881398</v>
          </cell>
        </row>
        <row r="32472">
          <cell r="J32472">
            <v>5490.1419300881398</v>
          </cell>
        </row>
        <row r="32474">
          <cell r="J32474">
            <v>4178.3389397536002</v>
          </cell>
        </row>
        <row r="32475">
          <cell r="J32475">
            <v>152.104337160645</v>
          </cell>
        </row>
        <row r="32476">
          <cell r="J32476">
            <v>795.00640106930598</v>
          </cell>
        </row>
        <row r="32477">
          <cell r="J32477">
            <v>3.3209516105481701E-2</v>
          </cell>
        </row>
        <row r="32478">
          <cell r="J32478">
            <v>364.65904258848298</v>
          </cell>
        </row>
        <row r="32551">
          <cell r="J32551">
            <v>571.14685170483699</v>
          </cell>
        </row>
        <row r="32552">
          <cell r="J32552">
            <v>571.14685170483699</v>
          </cell>
        </row>
        <row r="32567">
          <cell r="J32567">
            <v>571.14685170483699</v>
          </cell>
        </row>
        <row r="32570">
          <cell r="J32570">
            <v>1.2564867664149</v>
          </cell>
        </row>
        <row r="32571">
          <cell r="J32571">
            <v>508.58495783639398</v>
          </cell>
        </row>
        <row r="32572">
          <cell r="J32572">
            <v>6.3160734995794998</v>
          </cell>
        </row>
        <row r="32573">
          <cell r="J32573">
            <v>54.989333602449101</v>
          </cell>
        </row>
        <row r="32646">
          <cell r="J32646">
            <v>72.489962291475095</v>
          </cell>
        </row>
        <row r="32647">
          <cell r="J32647">
            <v>72.489962291475095</v>
          </cell>
        </row>
        <row r="32662">
          <cell r="J32662">
            <v>72.489962291475095</v>
          </cell>
        </row>
        <row r="32664">
          <cell r="J32664">
            <v>72.483128408142605</v>
          </cell>
        </row>
        <row r="32667">
          <cell r="J32667">
            <v>6.8338833325056001E-3</v>
          </cell>
        </row>
        <row r="33596">
          <cell r="J33596">
            <v>1665.34287819562</v>
          </cell>
        </row>
        <row r="33597">
          <cell r="J33597">
            <v>1665.34287819562</v>
          </cell>
        </row>
        <row r="33612">
          <cell r="J33612">
            <v>1665.34287819562</v>
          </cell>
        </row>
        <row r="33614">
          <cell r="J33614">
            <v>1574.54906590883</v>
          </cell>
        </row>
        <row r="33617">
          <cell r="J33617">
            <v>16.0700251468622</v>
          </cell>
        </row>
        <row r="33618">
          <cell r="J33618">
            <v>74.723787139932995</v>
          </cell>
        </row>
        <row r="33691">
          <cell r="J33691">
            <v>1665.34287819562</v>
          </cell>
        </row>
        <row r="33692">
          <cell r="J33692">
            <v>1665.34287819562</v>
          </cell>
        </row>
        <row r="33707">
          <cell r="J33707">
            <v>1665.34287819562</v>
          </cell>
        </row>
        <row r="33709">
          <cell r="J33709">
            <v>1574.54906590883</v>
          </cell>
        </row>
        <row r="33712">
          <cell r="J33712">
            <v>16.0700251468622</v>
          </cell>
        </row>
        <row r="33713">
          <cell r="J33713">
            <v>74.723787139932995</v>
          </cell>
        </row>
        <row r="35211">
          <cell r="J35211">
            <v>520.24958865544397</v>
          </cell>
        </row>
        <row r="35212">
          <cell r="J35212">
            <v>520.24958865544397</v>
          </cell>
        </row>
        <row r="35227">
          <cell r="J35227">
            <v>520.24958865544397</v>
          </cell>
        </row>
        <row r="35229">
          <cell r="J35229">
            <v>520.24958865544397</v>
          </cell>
        </row>
        <row r="35686">
          <cell r="J35686">
            <v>152.590806044885</v>
          </cell>
        </row>
        <row r="35687">
          <cell r="J35687">
            <v>152.590806044885</v>
          </cell>
        </row>
        <row r="35702">
          <cell r="J35702">
            <v>152.590806044885</v>
          </cell>
        </row>
        <row r="35704">
          <cell r="J35704">
            <v>152.590806044885</v>
          </cell>
        </row>
        <row r="35781">
          <cell r="J35781">
            <v>367.32076972759398</v>
          </cell>
        </row>
        <row r="35782">
          <cell r="J35782">
            <v>367.32076972759398</v>
          </cell>
        </row>
        <row r="35797">
          <cell r="J35797">
            <v>367.32076972759398</v>
          </cell>
        </row>
        <row r="35799">
          <cell r="J35799">
            <v>367.32076972759398</v>
          </cell>
        </row>
        <row r="36066">
          <cell r="J36066">
            <v>0.33801288296487703</v>
          </cell>
        </row>
        <row r="36067">
          <cell r="J36067">
            <v>0.33801288296487703</v>
          </cell>
        </row>
        <row r="36082">
          <cell r="J36082">
            <v>0.33801288296487703</v>
          </cell>
        </row>
        <row r="36084">
          <cell r="J36084">
            <v>0.33801288296487703</v>
          </cell>
        </row>
        <row r="36161">
          <cell r="J36161">
            <v>603.25079022497698</v>
          </cell>
        </row>
        <row r="36162">
          <cell r="J36162">
            <v>603.25079022497698</v>
          </cell>
        </row>
        <row r="36177">
          <cell r="J36177">
            <v>603.25079022497698</v>
          </cell>
        </row>
        <row r="36179">
          <cell r="J36179">
            <v>268.945700662099</v>
          </cell>
        </row>
        <row r="36180">
          <cell r="J36180">
            <v>229.54858614153201</v>
          </cell>
        </row>
        <row r="36182">
          <cell r="J36182">
            <v>15.7453496710569</v>
          </cell>
        </row>
        <row r="36183">
          <cell r="J36183">
            <v>89.011153750288997</v>
          </cell>
        </row>
        <row r="36351">
          <cell r="J36351">
            <v>14048.354863102901</v>
          </cell>
        </row>
        <row r="36352">
          <cell r="J36352">
            <v>14048.354863102901</v>
          </cell>
        </row>
        <row r="36367">
          <cell r="J36367">
            <v>14048.354863102901</v>
          </cell>
        </row>
        <row r="36368">
          <cell r="J36368">
            <v>1059.2373416472899</v>
          </cell>
        </row>
        <row r="36369">
          <cell r="J36369">
            <v>10617.728778450401</v>
          </cell>
        </row>
        <row r="36370">
          <cell r="J36370">
            <v>446.24257530146201</v>
          </cell>
        </row>
        <row r="36371">
          <cell r="J36371">
            <v>1303.5913589057</v>
          </cell>
        </row>
        <row r="36372">
          <cell r="J36372">
            <v>38.171491716936501</v>
          </cell>
        </row>
        <row r="36373">
          <cell r="J36373">
            <v>583.38331708115402</v>
          </cell>
        </row>
        <row r="46326">
          <cell r="J46326">
            <v>2246.9189827300702</v>
          </cell>
        </row>
        <row r="46327">
          <cell r="J46327">
            <v>2246.9189827300702</v>
          </cell>
        </row>
        <row r="46342">
          <cell r="J46342">
            <v>2246.9189827300702</v>
          </cell>
        </row>
        <row r="46343">
          <cell r="J46343">
            <v>142.184205575238</v>
          </cell>
        </row>
        <row r="46344">
          <cell r="J46344">
            <v>2067.1920209206901</v>
          </cell>
        </row>
        <row r="46346">
          <cell r="J46346">
            <v>36.6323487415237</v>
          </cell>
        </row>
        <row r="46348">
          <cell r="J46348">
            <v>0.91040749262029097</v>
          </cell>
        </row>
        <row r="46421">
          <cell r="J46421">
            <v>1258.61308719916</v>
          </cell>
        </row>
        <row r="46422">
          <cell r="J46422">
            <v>1258.61308719916</v>
          </cell>
        </row>
        <row r="46437">
          <cell r="J46437">
            <v>1258.61308719916</v>
          </cell>
        </row>
        <row r="46439">
          <cell r="J46439">
            <v>1258.61308719916</v>
          </cell>
        </row>
        <row r="46516">
          <cell r="J46516">
            <v>7.8418767448495394E-2</v>
          </cell>
        </row>
        <row r="46517">
          <cell r="J46517">
            <v>7.8418767448495394E-2</v>
          </cell>
        </row>
        <row r="46532">
          <cell r="J46532">
            <v>7.8418767448495394E-2</v>
          </cell>
        </row>
        <row r="46533">
          <cell r="J46533">
            <v>7.8418767448495394E-2</v>
          </cell>
        </row>
        <row r="46706">
          <cell r="J46706">
            <v>142.10578680779</v>
          </cell>
        </row>
        <row r="46707">
          <cell r="J46707">
            <v>142.10578680779</v>
          </cell>
        </row>
        <row r="46722">
          <cell r="J46722">
            <v>142.10578680779</v>
          </cell>
        </row>
        <row r="46723">
          <cell r="J46723">
            <v>142.10578680779</v>
          </cell>
        </row>
        <row r="47086">
          <cell r="J47086">
            <v>817.49872052499904</v>
          </cell>
        </row>
        <row r="47087">
          <cell r="J47087">
            <v>817.49872052499904</v>
          </cell>
        </row>
        <row r="47102">
          <cell r="J47102">
            <v>817.49872052499904</v>
          </cell>
        </row>
        <row r="47104">
          <cell r="J47104">
            <v>808.34063333961797</v>
          </cell>
        </row>
        <row r="47106">
          <cell r="J47106">
            <v>9.1580871853809303</v>
          </cell>
        </row>
        <row r="47181">
          <cell r="J47181">
            <v>28.384669048763001</v>
          </cell>
        </row>
        <row r="47182">
          <cell r="J47182">
            <v>28.384669048763001</v>
          </cell>
        </row>
        <row r="47197">
          <cell r="J47197">
            <v>28.384669048763001</v>
          </cell>
        </row>
        <row r="47201">
          <cell r="J47201">
            <v>27.4742615561428</v>
          </cell>
        </row>
        <row r="47203">
          <cell r="J47203">
            <v>0.91040749262029097</v>
          </cell>
        </row>
        <row r="47276">
          <cell r="J47276">
            <v>0.23830038191201</v>
          </cell>
        </row>
        <row r="47277">
          <cell r="J47277">
            <v>0.23830038191201</v>
          </cell>
        </row>
        <row r="47292">
          <cell r="J47292">
            <v>0.23830038191201</v>
          </cell>
        </row>
        <row r="47294">
          <cell r="J47294">
            <v>0.23830038191201</v>
          </cell>
        </row>
        <row r="48226">
          <cell r="J48226">
            <v>1.40411745466268E-3</v>
          </cell>
        </row>
        <row r="48227">
          <cell r="J48227">
            <v>1.40411745466268E-3</v>
          </cell>
        </row>
        <row r="48242">
          <cell r="J48242">
            <v>1.40411745466268E-3</v>
          </cell>
        </row>
        <row r="48244">
          <cell r="J48244">
            <v>1.40411745466268E-3</v>
          </cell>
        </row>
        <row r="48321">
          <cell r="J48321">
            <v>1.40411745466268E-3</v>
          </cell>
        </row>
        <row r="48322">
          <cell r="J48322">
            <v>1.40411745466268E-3</v>
          </cell>
        </row>
        <row r="48337">
          <cell r="J48337">
            <v>1.40411745466268E-3</v>
          </cell>
        </row>
        <row r="48339">
          <cell r="J48339">
            <v>1.40411745466268E-3</v>
          </cell>
        </row>
        <row r="49841">
          <cell r="J49841">
            <v>195.90681083385101</v>
          </cell>
        </row>
        <row r="49842">
          <cell r="J49842">
            <v>195.90681083385101</v>
          </cell>
        </row>
        <row r="49857">
          <cell r="J49857">
            <v>195.90681083385101</v>
          </cell>
        </row>
        <row r="49859">
          <cell r="J49859">
            <v>186.74872364846999</v>
          </cell>
        </row>
        <row r="49861">
          <cell r="J49861">
            <v>9.1580871853809303</v>
          </cell>
        </row>
        <row r="50411">
          <cell r="J50411">
            <v>195.90681083385101</v>
          </cell>
        </row>
        <row r="50412">
          <cell r="J50412">
            <v>195.90681083385101</v>
          </cell>
        </row>
        <row r="50427">
          <cell r="J50427">
            <v>195.90681083385101</v>
          </cell>
        </row>
        <row r="50429">
          <cell r="J50429">
            <v>186.74872364846999</v>
          </cell>
        </row>
        <row r="50431">
          <cell r="J50431">
            <v>9.1580871853809303</v>
          </cell>
        </row>
        <row r="50791">
          <cell r="J50791">
            <v>2.3160427623770801</v>
          </cell>
        </row>
        <row r="50792">
          <cell r="J50792">
            <v>2.3160427623770801</v>
          </cell>
        </row>
        <row r="50807">
          <cell r="J50807">
            <v>2.3160427623770801</v>
          </cell>
        </row>
        <row r="50809">
          <cell r="J50809">
            <v>1.21922158676203</v>
          </cell>
        </row>
        <row r="50810">
          <cell r="J50810">
            <v>1.0968211756150399</v>
          </cell>
        </row>
        <row r="50981">
          <cell r="J50981">
            <v>2445.1432404437601</v>
          </cell>
        </row>
        <row r="50982">
          <cell r="J50982">
            <v>2445.1432404437601</v>
          </cell>
        </row>
        <row r="50997">
          <cell r="J50997">
            <v>2445.1432404437601</v>
          </cell>
        </row>
        <row r="50998">
          <cell r="J50998">
            <v>142.184205575238</v>
          </cell>
        </row>
        <row r="50999">
          <cell r="J50999">
            <v>2255.1613702733798</v>
          </cell>
        </row>
        <row r="51000">
          <cell r="J51000">
            <v>1.0968211756150399</v>
          </cell>
        </row>
        <row r="51001">
          <cell r="J51001">
            <v>45.7904359269046</v>
          </cell>
        </row>
        <row r="51003">
          <cell r="J51003">
            <v>0.91040749262029097</v>
          </cell>
        </row>
        <row r="68271">
          <cell r="J68271">
            <v>797.62489495785701</v>
          </cell>
        </row>
        <row r="68272">
          <cell r="J68272">
            <v>797.62489495785701</v>
          </cell>
        </row>
        <row r="68287">
          <cell r="J68287">
            <v>797.62489495785701</v>
          </cell>
        </row>
        <row r="68288">
          <cell r="J68288">
            <v>18.731286772670501</v>
          </cell>
        </row>
        <row r="68289">
          <cell r="J68289">
            <v>756.43397957996604</v>
          </cell>
        </row>
        <row r="68290">
          <cell r="J68290">
            <v>0.31034543705952</v>
          </cell>
        </row>
        <row r="68291">
          <cell r="J68291">
            <v>22.149283168160501</v>
          </cell>
        </row>
        <row r="68366">
          <cell r="J68366">
            <v>505.14611688120198</v>
          </cell>
        </row>
        <row r="68367">
          <cell r="J68367">
            <v>505.14611688120198</v>
          </cell>
        </row>
        <row r="68382">
          <cell r="J68382">
            <v>505.14611688120198</v>
          </cell>
        </row>
        <row r="68384">
          <cell r="J68384">
            <v>505.14611688120198</v>
          </cell>
        </row>
        <row r="68651">
          <cell r="J68651">
            <v>18.731286772670501</v>
          </cell>
        </row>
        <row r="68652">
          <cell r="J68652">
            <v>18.731286772670501</v>
          </cell>
        </row>
        <row r="68667">
          <cell r="J68667">
            <v>18.731286772670501</v>
          </cell>
        </row>
        <row r="68668">
          <cell r="J68668">
            <v>18.731286772670501</v>
          </cell>
        </row>
        <row r="69031">
          <cell r="J69031">
            <v>273.713781535549</v>
          </cell>
        </row>
        <row r="69032">
          <cell r="J69032">
            <v>273.713781535549</v>
          </cell>
        </row>
        <row r="69047">
          <cell r="J69047">
            <v>273.713781535549</v>
          </cell>
        </row>
        <row r="69049">
          <cell r="J69049">
            <v>251.287862698764</v>
          </cell>
        </row>
        <row r="69050">
          <cell r="J69050">
            <v>0.31034543705952</v>
          </cell>
        </row>
        <row r="69051">
          <cell r="J69051">
            <v>22.115573399726099</v>
          </cell>
        </row>
        <row r="69126">
          <cell r="J69126">
            <v>3.3709768434481702E-2</v>
          </cell>
        </row>
        <row r="69127">
          <cell r="J69127">
            <v>3.3709768434481702E-2</v>
          </cell>
        </row>
        <row r="69142">
          <cell r="J69142">
            <v>3.3709768434481702E-2</v>
          </cell>
        </row>
        <row r="69146">
          <cell r="J69146">
            <v>3.3709768434481702E-2</v>
          </cell>
        </row>
        <row r="70171">
          <cell r="J70171">
            <v>5.1555883017575104</v>
          </cell>
        </row>
        <row r="70172">
          <cell r="J70172">
            <v>5.1555883017575104</v>
          </cell>
        </row>
        <row r="70187">
          <cell r="J70187">
            <v>5.1555883017575104</v>
          </cell>
        </row>
        <row r="70189">
          <cell r="J70189">
            <v>5.1555883017575104</v>
          </cell>
        </row>
        <row r="70266">
          <cell r="J70266">
            <v>5.1555883017575104</v>
          </cell>
        </row>
        <row r="70267">
          <cell r="J70267">
            <v>5.1555883017575104</v>
          </cell>
        </row>
        <row r="70282">
          <cell r="J70282">
            <v>5.1555883017575104</v>
          </cell>
        </row>
        <row r="70284">
          <cell r="J70284">
            <v>5.1555883017575104</v>
          </cell>
        </row>
        <row r="71786">
          <cell r="J71786">
            <v>28.719834710671901</v>
          </cell>
        </row>
        <row r="71787">
          <cell r="J71787">
            <v>28.719834710671901</v>
          </cell>
        </row>
        <row r="71802">
          <cell r="J71802">
            <v>28.719834710671901</v>
          </cell>
        </row>
        <row r="71804">
          <cell r="J71804">
            <v>28.719834710671901</v>
          </cell>
        </row>
        <row r="72356">
          <cell r="J72356">
            <v>28.719834710671901</v>
          </cell>
        </row>
        <row r="72357">
          <cell r="J72357">
            <v>28.719834710671901</v>
          </cell>
        </row>
        <row r="72372">
          <cell r="J72372">
            <v>28.719834710671901</v>
          </cell>
        </row>
        <row r="72374">
          <cell r="J72374">
            <v>28.719834710671901</v>
          </cell>
        </row>
        <row r="72641">
          <cell r="J72641">
            <v>0</v>
          </cell>
        </row>
        <row r="72642">
          <cell r="J72642">
            <v>0</v>
          </cell>
        </row>
        <row r="72657">
          <cell r="J72657">
            <v>0</v>
          </cell>
        </row>
        <row r="72659">
          <cell r="J72659">
            <v>0</v>
          </cell>
        </row>
        <row r="72736">
          <cell r="J72736">
            <v>1.6017476934339501</v>
          </cell>
        </row>
        <row r="72737">
          <cell r="J72737">
            <v>1.6017476934339501</v>
          </cell>
        </row>
        <row r="72752">
          <cell r="J72752">
            <v>1.6017476934339501</v>
          </cell>
        </row>
        <row r="72754">
          <cell r="J72754">
            <v>8.1044768764618802E-2</v>
          </cell>
        </row>
        <row r="72755">
          <cell r="J72755">
            <v>1.52070292466933</v>
          </cell>
        </row>
        <row r="72926">
          <cell r="J72926">
            <v>833.10206566372005</v>
          </cell>
        </row>
        <row r="72927">
          <cell r="J72927">
            <v>833.10206566372005</v>
          </cell>
        </row>
        <row r="72942">
          <cell r="J72942">
            <v>833.10206566372005</v>
          </cell>
        </row>
        <row r="72943">
          <cell r="J72943">
            <v>18.731286772670501</v>
          </cell>
        </row>
        <row r="72944">
          <cell r="J72944">
            <v>790.39044736116</v>
          </cell>
        </row>
        <row r="72945">
          <cell r="J72945">
            <v>1.83104836172885</v>
          </cell>
        </row>
        <row r="72946">
          <cell r="J72946">
            <v>22.149283168160501</v>
          </cell>
        </row>
        <row r="104846">
          <cell r="J104846">
            <v>475.54164377368602</v>
          </cell>
        </row>
        <row r="104847">
          <cell r="J104847">
            <v>475.54164377368602</v>
          </cell>
        </row>
        <row r="104862">
          <cell r="J104862">
            <v>475.54164377368602</v>
          </cell>
        </row>
        <row r="104863">
          <cell r="J104863">
            <v>16.475594972246601</v>
          </cell>
        </row>
        <row r="104864">
          <cell r="J104864">
            <v>418.840087024875</v>
          </cell>
        </row>
        <row r="104865">
          <cell r="J104865">
            <v>9.9689173018610702E-2</v>
          </cell>
        </row>
        <row r="104866">
          <cell r="J104866">
            <v>40.126272603545203</v>
          </cell>
        </row>
        <row r="104941">
          <cell r="J104941">
            <v>180.02697157815101</v>
          </cell>
        </row>
        <row r="104942">
          <cell r="J104942">
            <v>180.02697157815101</v>
          </cell>
        </row>
        <row r="104957">
          <cell r="J104957">
            <v>180.02697157815101</v>
          </cell>
        </row>
        <row r="104959">
          <cell r="J104959">
            <v>173.11709849108101</v>
          </cell>
        </row>
        <row r="104961">
          <cell r="J104961">
            <v>6.9098730870699701</v>
          </cell>
        </row>
        <row r="105036">
          <cell r="J105036">
            <v>0.27994112625636902</v>
          </cell>
        </row>
        <row r="105037">
          <cell r="J105037">
            <v>0.27994112625636902</v>
          </cell>
        </row>
        <row r="105052">
          <cell r="J105052">
            <v>0.27994112625636902</v>
          </cell>
        </row>
        <row r="105053">
          <cell r="J105053">
            <v>0.27994112625636902</v>
          </cell>
        </row>
        <row r="105226">
          <cell r="J105226">
            <v>16.195653845990201</v>
          </cell>
        </row>
        <row r="105227">
          <cell r="J105227">
            <v>16.195653845990201</v>
          </cell>
        </row>
        <row r="105242">
          <cell r="J105242">
            <v>16.195653845990201</v>
          </cell>
        </row>
        <row r="105243">
          <cell r="J105243">
            <v>16.195653845990201</v>
          </cell>
        </row>
        <row r="105606">
          <cell r="J105606">
            <v>267.28270676603302</v>
          </cell>
        </row>
        <row r="105607">
          <cell r="J105607">
            <v>267.28270676603302</v>
          </cell>
        </row>
        <row r="105622">
          <cell r="J105622">
            <v>267.28270676603302</v>
          </cell>
        </row>
        <row r="105624">
          <cell r="J105624">
            <v>245.111041341391</v>
          </cell>
        </row>
        <row r="105625">
          <cell r="J105625">
            <v>9.9689173018610702E-2</v>
          </cell>
        </row>
        <row r="105626">
          <cell r="J105626">
            <v>22.071976251622399</v>
          </cell>
        </row>
        <row r="105701">
          <cell r="J105701">
            <v>11.144423264852801</v>
          </cell>
        </row>
        <row r="105702">
          <cell r="J105702">
            <v>11.144423264852801</v>
          </cell>
        </row>
        <row r="105717">
          <cell r="J105717">
            <v>11.144423264852801</v>
          </cell>
        </row>
        <row r="105721">
          <cell r="J105721">
            <v>11.144423264852801</v>
          </cell>
        </row>
        <row r="105796">
          <cell r="J105796">
            <v>0.61194719240228601</v>
          </cell>
        </row>
        <row r="105797">
          <cell r="J105797">
            <v>0.61194719240228601</v>
          </cell>
        </row>
        <row r="105812">
          <cell r="J105812">
            <v>0.61194719240228601</v>
          </cell>
        </row>
        <row r="105814">
          <cell r="J105814">
            <v>0.61194719240228601</v>
          </cell>
        </row>
        <row r="106746">
          <cell r="J106746">
            <v>1.2431122723279799</v>
          </cell>
        </row>
        <row r="106747">
          <cell r="J106747">
            <v>1.2431122723279799</v>
          </cell>
        </row>
        <row r="106762">
          <cell r="J106762">
            <v>1.2431122723279799</v>
          </cell>
        </row>
        <row r="106764">
          <cell r="J106764">
            <v>1.2431122723279799</v>
          </cell>
        </row>
        <row r="106841">
          <cell r="J106841">
            <v>1.2431122723279799</v>
          </cell>
        </row>
        <row r="106842">
          <cell r="J106842">
            <v>1.2431122723279799</v>
          </cell>
        </row>
        <row r="106857">
          <cell r="J106857">
            <v>1.2431122723279799</v>
          </cell>
        </row>
        <row r="106859">
          <cell r="J106859">
            <v>1.2431122723279799</v>
          </cell>
        </row>
        <row r="108361">
          <cell r="J108361">
            <v>19.263406095588198</v>
          </cell>
        </row>
        <row r="108362">
          <cell r="J108362">
            <v>19.263406095588198</v>
          </cell>
        </row>
        <row r="108377">
          <cell r="J108377">
            <v>19.263406095588198</v>
          </cell>
        </row>
        <row r="108379">
          <cell r="J108379">
            <v>19.009004114570399</v>
          </cell>
        </row>
        <row r="108380">
          <cell r="J108380">
            <v>1.9669628844376898E-3</v>
          </cell>
        </row>
        <row r="108381">
          <cell r="J108381">
            <v>0.25243501813334901</v>
          </cell>
        </row>
        <row r="108836">
          <cell r="J108836">
            <v>13.967347580644001</v>
          </cell>
        </row>
        <row r="108837">
          <cell r="J108837">
            <v>13.967347580644001</v>
          </cell>
        </row>
        <row r="108852">
          <cell r="J108852">
            <v>13.967347580644001</v>
          </cell>
        </row>
        <row r="108854">
          <cell r="J108854">
            <v>13.967347580644001</v>
          </cell>
        </row>
        <row r="108931">
          <cell r="J108931">
            <v>5.2960585149441997</v>
          </cell>
        </row>
        <row r="108932">
          <cell r="J108932">
            <v>5.2960585149441997</v>
          </cell>
        </row>
        <row r="108947">
          <cell r="J108947">
            <v>5.2960585149441997</v>
          </cell>
        </row>
        <row r="108949">
          <cell r="J108949">
            <v>5.0416565339264103</v>
          </cell>
        </row>
        <row r="108950">
          <cell r="J108950">
            <v>1.9669628844376898E-3</v>
          </cell>
        </row>
        <row r="108951">
          <cell r="J108951">
            <v>0.25243501813334901</v>
          </cell>
        </row>
        <row r="109216">
          <cell r="J109216">
            <v>0</v>
          </cell>
        </row>
        <row r="109217">
          <cell r="J109217">
            <v>0</v>
          </cell>
        </row>
        <row r="109232">
          <cell r="J109232">
            <v>0</v>
          </cell>
        </row>
        <row r="109234">
          <cell r="J109234">
            <v>0</v>
          </cell>
        </row>
        <row r="109311">
          <cell r="J109311">
            <v>0.49348023277001501</v>
          </cell>
        </row>
        <row r="109312">
          <cell r="J109312">
            <v>0.49348023277001501</v>
          </cell>
        </row>
        <row r="109327">
          <cell r="J109327">
            <v>0.49348023277001501</v>
          </cell>
        </row>
        <row r="109329">
          <cell r="J109329">
            <v>4.0534115744052197E-2</v>
          </cell>
        </row>
        <row r="109330">
          <cell r="J109330">
            <v>0.45294611702596299</v>
          </cell>
        </row>
        <row r="109501">
          <cell r="J109501">
            <v>496.54164237437197</v>
          </cell>
        </row>
        <row r="109502">
          <cell r="J109502">
            <v>496.54164237437197</v>
          </cell>
        </row>
        <row r="109517">
          <cell r="J109517">
            <v>496.54164237437197</v>
          </cell>
        </row>
        <row r="109518">
          <cell r="J109518">
            <v>16.475594972246601</v>
          </cell>
        </row>
        <row r="109519">
          <cell r="J109519">
            <v>439.13273752751797</v>
          </cell>
        </row>
        <row r="109520">
          <cell r="J109520">
            <v>0.554602252929011</v>
          </cell>
        </row>
        <row r="109521">
          <cell r="J109521">
            <v>40.378707621678501</v>
          </cell>
        </row>
        <row r="134106">
          <cell r="J134106">
            <v>1117.90933836609</v>
          </cell>
        </row>
        <row r="134107">
          <cell r="J134107">
            <v>1117.90933836609</v>
          </cell>
        </row>
        <row r="134122">
          <cell r="J134122">
            <v>1117.90933836609</v>
          </cell>
        </row>
        <row r="134123">
          <cell r="J134123">
            <v>29.163449174823899</v>
          </cell>
        </row>
        <row r="134124">
          <cell r="J134124">
            <v>1029.0321357588</v>
          </cell>
        </row>
        <row r="134125">
          <cell r="J134125">
            <v>2.51757081294339</v>
          </cell>
        </row>
        <row r="134126">
          <cell r="J134126">
            <v>57.196182619515902</v>
          </cell>
        </row>
        <row r="134201">
          <cell r="J134201">
            <v>365.57107478856301</v>
          </cell>
        </row>
        <row r="134202">
          <cell r="J134202">
            <v>365.57107478856301</v>
          </cell>
        </row>
        <row r="134217">
          <cell r="J134217">
            <v>365.57107478856301</v>
          </cell>
        </row>
        <row r="134219">
          <cell r="J134219">
            <v>365.57107478856301</v>
          </cell>
        </row>
        <row r="134486">
          <cell r="J134486">
            <v>29.163449174823899</v>
          </cell>
        </row>
        <row r="134487">
          <cell r="J134487">
            <v>29.163449174823899</v>
          </cell>
        </row>
        <row r="134502">
          <cell r="J134502">
            <v>29.163449174823899</v>
          </cell>
        </row>
        <row r="134503">
          <cell r="J134503">
            <v>29.163449174823899</v>
          </cell>
        </row>
        <row r="134866">
          <cell r="J134866">
            <v>618.25047754289596</v>
          </cell>
        </row>
        <row r="134867">
          <cell r="J134867">
            <v>618.25047754289596</v>
          </cell>
        </row>
        <row r="134882">
          <cell r="J134882">
            <v>618.25047754289596</v>
          </cell>
        </row>
        <row r="134884">
          <cell r="J134884">
            <v>607.67061557972295</v>
          </cell>
        </row>
        <row r="134885">
          <cell r="J134885">
            <v>2.51757081294339</v>
          </cell>
        </row>
        <row r="134886">
          <cell r="J134886">
            <v>8.0622911502297594</v>
          </cell>
        </row>
        <row r="134961">
          <cell r="J134961">
            <v>49.133891469286198</v>
          </cell>
        </row>
        <row r="134962">
          <cell r="J134962">
            <v>49.133891469286198</v>
          </cell>
        </row>
        <row r="134977">
          <cell r="J134977">
            <v>49.133891469286198</v>
          </cell>
        </row>
        <row r="134981">
          <cell r="J134981">
            <v>49.133891469286198</v>
          </cell>
        </row>
        <row r="135056">
          <cell r="J135056">
            <v>55.790445390522102</v>
          </cell>
        </row>
        <row r="135057">
          <cell r="J135057">
            <v>55.790445390522102</v>
          </cell>
        </row>
        <row r="135072">
          <cell r="J135072">
            <v>55.790445390522102</v>
          </cell>
        </row>
        <row r="135074">
          <cell r="J135074">
            <v>55.790445390522102</v>
          </cell>
        </row>
        <row r="136006">
          <cell r="J136006">
            <v>79.958332797769501</v>
          </cell>
        </row>
        <row r="136007">
          <cell r="J136007">
            <v>79.958332797769501</v>
          </cell>
        </row>
        <row r="136022">
          <cell r="J136022">
            <v>79.958332797769501</v>
          </cell>
        </row>
        <row r="136024">
          <cell r="J136024">
            <v>79.958332797769501</v>
          </cell>
        </row>
        <row r="136101">
          <cell r="J136101">
            <v>79.958332797769501</v>
          </cell>
        </row>
        <row r="136102">
          <cell r="J136102">
            <v>79.958332797769501</v>
          </cell>
        </row>
        <row r="136117">
          <cell r="J136117">
            <v>79.958332797769501</v>
          </cell>
        </row>
        <row r="136119">
          <cell r="J136119">
            <v>79.958332797769501</v>
          </cell>
        </row>
        <row r="137621">
          <cell r="J137621">
            <v>88.482171538466005</v>
          </cell>
        </row>
        <row r="137622">
          <cell r="J137622">
            <v>88.482171538466005</v>
          </cell>
        </row>
        <row r="137637">
          <cell r="J137637">
            <v>88.482171538466005</v>
          </cell>
        </row>
        <row r="137639">
          <cell r="J137639">
            <v>88.482171538466005</v>
          </cell>
        </row>
        <row r="138096">
          <cell r="J138096">
            <v>37.0036991328383</v>
          </cell>
        </row>
        <row r="138097">
          <cell r="J138097">
            <v>37.0036991328383</v>
          </cell>
        </row>
        <row r="138112">
          <cell r="J138112">
            <v>37.0036991328383</v>
          </cell>
        </row>
        <row r="138114">
          <cell r="J138114">
            <v>37.0036991328383</v>
          </cell>
        </row>
        <row r="138191">
          <cell r="J138191">
            <v>51.478472405627599</v>
          </cell>
        </row>
        <row r="138192">
          <cell r="J138192">
            <v>51.478472405627599</v>
          </cell>
        </row>
        <row r="138207">
          <cell r="J138207">
            <v>51.478472405627599</v>
          </cell>
        </row>
        <row r="138209">
          <cell r="J138209">
            <v>51.478472405627599</v>
          </cell>
        </row>
        <row r="138476">
          <cell r="J138476">
            <v>0</v>
          </cell>
        </row>
        <row r="138477">
          <cell r="J138477">
            <v>0</v>
          </cell>
        </row>
        <row r="138492">
          <cell r="J138492">
            <v>0</v>
          </cell>
        </row>
        <row r="138494">
          <cell r="J138494">
            <v>0</v>
          </cell>
        </row>
        <row r="138571">
          <cell r="J138571">
            <v>1.7814187903559699</v>
          </cell>
        </row>
        <row r="138572">
          <cell r="J138572">
            <v>1.7814187903559699</v>
          </cell>
        </row>
        <row r="138587">
          <cell r="J138587">
            <v>1.7814187903559699</v>
          </cell>
        </row>
        <row r="138589">
          <cell r="J138589">
            <v>1.1734004474703501</v>
          </cell>
        </row>
        <row r="138590">
          <cell r="J138590">
            <v>0.60801834288562495</v>
          </cell>
        </row>
        <row r="138761">
          <cell r="J138761">
            <v>1288.1312614926801</v>
          </cell>
        </row>
        <row r="138762">
          <cell r="J138762">
            <v>1288.1312614926801</v>
          </cell>
        </row>
        <row r="138777">
          <cell r="J138777">
            <v>1288.1312614926801</v>
          </cell>
        </row>
        <row r="138778">
          <cell r="J138778">
            <v>29.163449174823899</v>
          </cell>
        </row>
        <row r="138779">
          <cell r="J138779">
            <v>1198.64604054251</v>
          </cell>
        </row>
        <row r="138780">
          <cell r="J138780">
            <v>3.1255891558290201</v>
          </cell>
        </row>
        <row r="138781">
          <cell r="J138781">
            <v>57.196182619515902</v>
          </cell>
        </row>
        <row r="148736">
          <cell r="J148736">
            <v>616.09361638331404</v>
          </cell>
        </row>
        <row r="148737">
          <cell r="J148737">
            <v>616.09361638331404</v>
          </cell>
        </row>
        <row r="148752">
          <cell r="J148752">
            <v>616.09361638331404</v>
          </cell>
        </row>
        <row r="148753">
          <cell r="J148753">
            <v>38.983742753623503</v>
          </cell>
        </row>
        <row r="148754">
          <cell r="J148754">
            <v>515.20167497680904</v>
          </cell>
        </row>
        <row r="148755">
          <cell r="J148755">
            <v>1.62730536312979</v>
          </cell>
        </row>
        <row r="148756">
          <cell r="J148756">
            <v>60.280893289751702</v>
          </cell>
        </row>
        <row r="148831">
          <cell r="J148831">
            <v>288.97299856066701</v>
          </cell>
        </row>
        <row r="148832">
          <cell r="J148832">
            <v>288.97299856066701</v>
          </cell>
        </row>
        <row r="148847">
          <cell r="J148847">
            <v>288.97299856066701</v>
          </cell>
        </row>
        <row r="148849">
          <cell r="J148849">
            <v>288.97299856066701</v>
          </cell>
        </row>
        <row r="149116">
          <cell r="J149116">
            <v>38.983742753623503</v>
          </cell>
        </row>
        <row r="149117">
          <cell r="J149117">
            <v>38.983742753623503</v>
          </cell>
        </row>
        <row r="149132">
          <cell r="J149132">
            <v>38.983742753623503</v>
          </cell>
        </row>
        <row r="149133">
          <cell r="J149133">
            <v>38.983742753623503</v>
          </cell>
        </row>
        <row r="149496">
          <cell r="J149496">
            <v>277.63996122099701</v>
          </cell>
        </row>
        <row r="149497">
          <cell r="J149497">
            <v>277.63996122099701</v>
          </cell>
        </row>
        <row r="149512">
          <cell r="J149512">
            <v>277.63996122099701</v>
          </cell>
        </row>
        <row r="149514">
          <cell r="J149514">
            <v>226.09792779053299</v>
          </cell>
        </row>
        <row r="149515">
          <cell r="J149515">
            <v>1.62730536312979</v>
          </cell>
        </row>
        <row r="149516">
          <cell r="J149516">
            <v>49.914728067334202</v>
          </cell>
        </row>
        <row r="149591">
          <cell r="J149591">
            <v>10.3661652224175</v>
          </cell>
        </row>
        <row r="149592">
          <cell r="J149592">
            <v>10.3661652224175</v>
          </cell>
        </row>
        <row r="149607">
          <cell r="J149607">
            <v>10.3661652224175</v>
          </cell>
        </row>
        <row r="149611">
          <cell r="J149611">
            <v>10.3661652224175</v>
          </cell>
        </row>
        <row r="149686">
          <cell r="J149686">
            <v>0.13074862560828299</v>
          </cell>
        </row>
        <row r="149687">
          <cell r="J149687">
            <v>0.13074862560828299</v>
          </cell>
        </row>
        <row r="149702">
          <cell r="J149702">
            <v>0.13074862560828299</v>
          </cell>
        </row>
        <row r="149704">
          <cell r="J149704">
            <v>0.13074862560828299</v>
          </cell>
        </row>
        <row r="150636">
          <cell r="J150636">
            <v>4.4219446723365996</v>
          </cell>
        </row>
        <row r="150637">
          <cell r="J150637">
            <v>4.4219446723365996</v>
          </cell>
        </row>
        <row r="150652">
          <cell r="J150652">
            <v>4.4219446723365996</v>
          </cell>
        </row>
        <row r="150654">
          <cell r="J150654">
            <v>4.4219446723365996</v>
          </cell>
        </row>
        <row r="150731">
          <cell r="J150731">
            <v>4.4219446723365996</v>
          </cell>
        </row>
        <row r="150732">
          <cell r="J150732">
            <v>4.4219446723365996</v>
          </cell>
        </row>
        <row r="150747">
          <cell r="J150747">
            <v>4.4219446723365996</v>
          </cell>
        </row>
        <row r="150749">
          <cell r="J150749">
            <v>4.4219446723365996</v>
          </cell>
        </row>
        <row r="152251">
          <cell r="J152251">
            <v>5.3951169347588896</v>
          </cell>
        </row>
        <row r="152252">
          <cell r="J152252">
            <v>5.3951169347588896</v>
          </cell>
        </row>
        <row r="152267">
          <cell r="J152267">
            <v>5.3951169347588896</v>
          </cell>
        </row>
        <row r="152269">
          <cell r="J152269">
            <v>5.3951169347588896</v>
          </cell>
        </row>
        <row r="152726">
          <cell r="J152726">
            <v>5.3951169347588896</v>
          </cell>
        </row>
        <row r="152727">
          <cell r="J152727">
            <v>5.3951169347588896</v>
          </cell>
        </row>
        <row r="152742">
          <cell r="J152742">
            <v>5.3951169347588896</v>
          </cell>
        </row>
        <row r="152744">
          <cell r="J152744">
            <v>5.3951169347588896</v>
          </cell>
        </row>
        <row r="153106">
          <cell r="J153106">
            <v>0</v>
          </cell>
        </row>
        <row r="153107">
          <cell r="J153107">
            <v>0</v>
          </cell>
        </row>
        <row r="153122">
          <cell r="J153122">
            <v>0</v>
          </cell>
        </row>
        <row r="153124">
          <cell r="J153124">
            <v>0</v>
          </cell>
        </row>
        <row r="153201">
          <cell r="J153201">
            <v>7.2759633055571898E-2</v>
          </cell>
        </row>
        <row r="153202">
          <cell r="J153202">
            <v>7.2759633055571898E-2</v>
          </cell>
        </row>
        <row r="153217">
          <cell r="J153217">
            <v>7.2759633055571898E-2</v>
          </cell>
        </row>
        <row r="153219">
          <cell r="J153219">
            <v>7.2759633055571898E-2</v>
          </cell>
        </row>
        <row r="153391">
          <cell r="J153391">
            <v>625.98343762346599</v>
          </cell>
        </row>
        <row r="153392">
          <cell r="J153392">
            <v>625.98343762346599</v>
          </cell>
        </row>
        <row r="153407">
          <cell r="J153407">
            <v>625.98343762346599</v>
          </cell>
        </row>
        <row r="153408">
          <cell r="J153408">
            <v>38.983742753623503</v>
          </cell>
        </row>
        <row r="153409">
          <cell r="J153409">
            <v>525.09149621695997</v>
          </cell>
        </row>
        <row r="153410">
          <cell r="J153410">
            <v>1.62730536312979</v>
          </cell>
        </row>
        <row r="153411">
          <cell r="J153411">
            <v>60.280893289751702</v>
          </cell>
        </row>
        <row r="156051">
          <cell r="J156051">
            <v>5254.08847621103</v>
          </cell>
        </row>
        <row r="156052">
          <cell r="J156052">
            <v>5254.08847621103</v>
          </cell>
        </row>
        <row r="156067">
          <cell r="J156067">
            <v>5254.08847621103</v>
          </cell>
        </row>
        <row r="156068">
          <cell r="J156068">
            <v>245.538279248603</v>
          </cell>
        </row>
        <row r="156069">
          <cell r="J156069">
            <v>4786.6998982611503</v>
          </cell>
        </row>
        <row r="156070">
          <cell r="J156070">
            <v>4.5549107861513196</v>
          </cell>
        </row>
        <row r="156071">
          <cell r="J156071">
            <v>216.38498042249699</v>
          </cell>
        </row>
        <row r="156073">
          <cell r="J156073">
            <v>0.91040749262029097</v>
          </cell>
        </row>
        <row r="156146">
          <cell r="J156146">
            <v>2598.3302490077499</v>
          </cell>
        </row>
        <row r="156147">
          <cell r="J156147">
            <v>2598.3302490077499</v>
          </cell>
        </row>
        <row r="156162">
          <cell r="J156162">
            <v>2598.3302490077499</v>
          </cell>
        </row>
        <row r="156164">
          <cell r="J156164">
            <v>2591.4203759206798</v>
          </cell>
        </row>
        <row r="156166">
          <cell r="J156166">
            <v>6.9098730870699701</v>
          </cell>
        </row>
        <row r="156241">
          <cell r="J156241">
            <v>0.35835989370486399</v>
          </cell>
        </row>
        <row r="156242">
          <cell r="J156242">
            <v>0.35835989370486399</v>
          </cell>
        </row>
        <row r="156257">
          <cell r="J156257">
            <v>0.35835989370486399</v>
          </cell>
        </row>
        <row r="156258">
          <cell r="J156258">
            <v>0.35835989370486399</v>
          </cell>
        </row>
        <row r="156431">
          <cell r="J156431">
            <v>245.179919354898</v>
          </cell>
        </row>
        <row r="156432">
          <cell r="J156432">
            <v>245.179919354898</v>
          </cell>
        </row>
        <row r="156447">
          <cell r="J156447">
            <v>245.179919354898</v>
          </cell>
        </row>
        <row r="156448">
          <cell r="J156448">
            <v>245.179919354898</v>
          </cell>
        </row>
        <row r="156811">
          <cell r="J156811">
            <v>2254.3856475904699</v>
          </cell>
        </row>
        <row r="156812">
          <cell r="J156812">
            <v>2254.3856475904699</v>
          </cell>
        </row>
        <row r="156827">
          <cell r="J156827">
            <v>2254.3856475904699</v>
          </cell>
        </row>
        <row r="156829">
          <cell r="J156829">
            <v>2138.5080807500299</v>
          </cell>
        </row>
        <row r="156830">
          <cell r="J156830">
            <v>4.5549107861513196</v>
          </cell>
        </row>
        <row r="156831">
          <cell r="J156831">
            <v>111.32265605429301</v>
          </cell>
        </row>
        <row r="156906">
          <cell r="J156906">
            <v>99.062858773754101</v>
          </cell>
        </row>
        <row r="156907">
          <cell r="J156907">
            <v>99.062858773754101</v>
          </cell>
        </row>
        <row r="156922">
          <cell r="J156922">
            <v>99.062858773754101</v>
          </cell>
        </row>
        <row r="156926">
          <cell r="J156926">
            <v>98.152451281133807</v>
          </cell>
        </row>
        <row r="156928">
          <cell r="J156928">
            <v>0.91040749262029097</v>
          </cell>
        </row>
        <row r="157001">
          <cell r="J157001">
            <v>56.771441590444702</v>
          </cell>
        </row>
        <row r="157002">
          <cell r="J157002">
            <v>56.771441590444702</v>
          </cell>
        </row>
        <row r="157017">
          <cell r="J157017">
            <v>56.771441590444702</v>
          </cell>
        </row>
        <row r="157019">
          <cell r="J157019">
            <v>56.771441590444702</v>
          </cell>
        </row>
        <row r="157951">
          <cell r="J157951">
            <v>90.780382161646301</v>
          </cell>
        </row>
        <row r="157952">
          <cell r="J157952">
            <v>90.780382161646301</v>
          </cell>
        </row>
        <row r="157967">
          <cell r="J157967">
            <v>90.780382161646301</v>
          </cell>
        </row>
        <row r="157969">
          <cell r="J157969">
            <v>90.780382161646301</v>
          </cell>
        </row>
        <row r="158046">
          <cell r="J158046">
            <v>90.780382161646301</v>
          </cell>
        </row>
        <row r="158047">
          <cell r="J158047">
            <v>90.780382161646301</v>
          </cell>
        </row>
        <row r="158062">
          <cell r="J158062">
            <v>90.780382161646301</v>
          </cell>
        </row>
        <row r="158064">
          <cell r="J158064">
            <v>90.780382161646301</v>
          </cell>
        </row>
        <row r="159566">
          <cell r="J159566">
            <v>337.76734011333599</v>
          </cell>
        </row>
        <row r="159567">
          <cell r="J159567">
            <v>337.76734011333599</v>
          </cell>
        </row>
        <row r="159582">
          <cell r="J159582">
            <v>337.76734011333599</v>
          </cell>
        </row>
        <row r="159584">
          <cell r="J159584">
            <v>328.35485094693797</v>
          </cell>
        </row>
        <row r="159585">
          <cell r="J159585">
            <v>1.9669628844376898E-3</v>
          </cell>
        </row>
        <row r="159586">
          <cell r="J159586">
            <v>9.4105222035142795</v>
          </cell>
        </row>
        <row r="160041">
          <cell r="J160041">
            <v>56.366163648241297</v>
          </cell>
        </row>
        <row r="160042">
          <cell r="J160042">
            <v>56.366163648241297</v>
          </cell>
        </row>
        <row r="160057">
          <cell r="J160057">
            <v>56.366163648241297</v>
          </cell>
        </row>
        <row r="160059">
          <cell r="J160059">
            <v>56.366163648241297</v>
          </cell>
        </row>
        <row r="160136">
          <cell r="J160136">
            <v>281.40117646509498</v>
          </cell>
        </row>
        <row r="160137">
          <cell r="J160137">
            <v>281.40117646509498</v>
          </cell>
        </row>
        <row r="160152">
          <cell r="J160152">
            <v>281.40117646509498</v>
          </cell>
        </row>
        <row r="160154">
          <cell r="J160154">
            <v>271.98868729869599</v>
          </cell>
        </row>
        <row r="160155">
          <cell r="J160155">
            <v>1.9669628844376898E-3</v>
          </cell>
        </row>
        <row r="160156">
          <cell r="J160156">
            <v>9.4105222035142795</v>
          </cell>
        </row>
        <row r="160421">
          <cell r="J160421">
            <v>0</v>
          </cell>
        </row>
        <row r="160422">
          <cell r="J160422">
            <v>0</v>
          </cell>
        </row>
        <row r="160437">
          <cell r="J160437">
            <v>0</v>
          </cell>
        </row>
        <row r="160439">
          <cell r="J160439">
            <v>0</v>
          </cell>
        </row>
        <row r="160516">
          <cell r="J160516">
            <v>6.2654491119926004</v>
          </cell>
        </row>
        <row r="160517">
          <cell r="J160517">
            <v>6.2654491119926004</v>
          </cell>
        </row>
        <row r="160532">
          <cell r="J160532">
            <v>6.2654491119926004</v>
          </cell>
        </row>
        <row r="160534">
          <cell r="J160534">
            <v>2.5869605517966301</v>
          </cell>
        </row>
        <row r="160535">
          <cell r="J160535">
            <v>3.6784885601959698</v>
          </cell>
        </row>
        <row r="160706">
          <cell r="J160706">
            <v>5688.9016475979997</v>
          </cell>
        </row>
        <row r="160707">
          <cell r="J160707">
            <v>5688.9016475979997</v>
          </cell>
        </row>
        <row r="160722">
          <cell r="J160722">
            <v>5688.9016475979997</v>
          </cell>
        </row>
        <row r="160723">
          <cell r="J160723">
            <v>245.538279248603</v>
          </cell>
        </row>
        <row r="160724">
          <cell r="J160724">
            <v>5208.4220919215304</v>
          </cell>
        </row>
        <row r="160725">
          <cell r="J160725">
            <v>8.2353663092317309</v>
          </cell>
        </row>
        <row r="160726">
          <cell r="J160726">
            <v>225.795502626011</v>
          </cell>
        </row>
        <row r="160728">
          <cell r="J160728">
            <v>0.91040749262029097</v>
          </cell>
        </row>
        <row r="177996">
          <cell r="J177996">
            <v>2278.96607072084</v>
          </cell>
        </row>
        <row r="177997">
          <cell r="J177997">
            <v>2278.96607072084</v>
          </cell>
        </row>
        <row r="178012">
          <cell r="J178012">
            <v>2278.96607072084</v>
          </cell>
        </row>
        <row r="178013">
          <cell r="J178013">
            <v>114.776105774884</v>
          </cell>
        </row>
        <row r="178014">
          <cell r="J178014">
            <v>2020.97861469233</v>
          </cell>
        </row>
        <row r="178015">
          <cell r="J178015">
            <v>95.444235820490306</v>
          </cell>
        </row>
        <row r="178016">
          <cell r="J178016">
            <v>45.8392383490337</v>
          </cell>
        </row>
        <row r="178017">
          <cell r="J178017">
            <v>0.56697645600000002</v>
          </cell>
        </row>
        <row r="178018">
          <cell r="J178018">
            <v>1.3608996281026799</v>
          </cell>
        </row>
        <row r="178091">
          <cell r="J178091">
            <v>1309.45718896618</v>
          </cell>
        </row>
        <row r="178092">
          <cell r="J178092">
            <v>1309.45718896618</v>
          </cell>
        </row>
        <row r="178107">
          <cell r="J178107">
            <v>1309.45718896618</v>
          </cell>
        </row>
        <row r="178109">
          <cell r="J178109">
            <v>1308.3582975417401</v>
          </cell>
        </row>
        <row r="178112">
          <cell r="J178112">
            <v>0.26879256000000001</v>
          </cell>
        </row>
        <row r="178113">
          <cell r="J178113">
            <v>0.83009886444051895</v>
          </cell>
        </row>
        <row r="178186">
          <cell r="J178186">
            <v>0.802504622039385</v>
          </cell>
        </row>
        <row r="178187">
          <cell r="J178187">
            <v>0.802504622039385</v>
          </cell>
        </row>
        <row r="178202">
          <cell r="J178202">
            <v>0.802504622039385</v>
          </cell>
        </row>
        <row r="178203">
          <cell r="J178203">
            <v>0.802504622039385</v>
          </cell>
        </row>
        <row r="178376">
          <cell r="J178376">
            <v>113.973601152844</v>
          </cell>
        </row>
        <row r="178377">
          <cell r="J178377">
            <v>113.973601152844</v>
          </cell>
        </row>
        <row r="178392">
          <cell r="J178392">
            <v>113.973601152844</v>
          </cell>
        </row>
        <row r="178393">
          <cell r="J178393">
            <v>113.973601152844</v>
          </cell>
        </row>
        <row r="178756">
          <cell r="J178756">
            <v>826.68508248627904</v>
          </cell>
        </row>
        <row r="178757">
          <cell r="J178757">
            <v>826.68508248627904</v>
          </cell>
        </row>
        <row r="178772">
          <cell r="J178772">
            <v>826.68508248627904</v>
          </cell>
        </row>
        <row r="178774">
          <cell r="J178774">
            <v>702.53798006855698</v>
          </cell>
        </row>
        <row r="178775">
          <cell r="J178775">
            <v>95.444235820490306</v>
          </cell>
        </row>
        <row r="178776">
          <cell r="J178776">
            <v>27.873881937569401</v>
          </cell>
        </row>
        <row r="178777">
          <cell r="J178777">
            <v>0.298183896</v>
          </cell>
        </row>
        <row r="178778">
          <cell r="J178778">
            <v>0.530800763662166</v>
          </cell>
        </row>
        <row r="178851">
          <cell r="J178851">
            <v>17.965356411464299</v>
          </cell>
        </row>
        <row r="178852">
          <cell r="J178852">
            <v>17.965356411464299</v>
          </cell>
        </row>
        <row r="178867">
          <cell r="J178867">
            <v>17.965356411464299</v>
          </cell>
        </row>
        <row r="178871">
          <cell r="J178871">
            <v>17.965356411464299</v>
          </cell>
        </row>
        <row r="178946">
          <cell r="J178946">
            <v>10.0823370820323</v>
          </cell>
        </row>
        <row r="178947">
          <cell r="J178947">
            <v>10.0823370820323</v>
          </cell>
        </row>
        <row r="178962">
          <cell r="J178962">
            <v>10.0823370820323</v>
          </cell>
        </row>
        <row r="178964">
          <cell r="J178964">
            <v>10.0823370820323</v>
          </cell>
        </row>
        <row r="179896">
          <cell r="J179896">
            <v>156.21164072659201</v>
          </cell>
        </row>
        <row r="179897">
          <cell r="J179897">
            <v>156.21164072659201</v>
          </cell>
        </row>
        <row r="179912">
          <cell r="J179912">
            <v>156.21164072659201</v>
          </cell>
        </row>
        <row r="179914">
          <cell r="J179914">
            <v>4.7219712790557002</v>
          </cell>
        </row>
        <row r="179917">
          <cell r="J179917">
            <v>149.34868257599999</v>
          </cell>
        </row>
        <row r="179918">
          <cell r="J179918">
            <v>2.1409868715372</v>
          </cell>
        </row>
        <row r="179991">
          <cell r="J179991">
            <v>156.21164072659201</v>
          </cell>
        </row>
        <row r="179992">
          <cell r="J179992">
            <v>156.21164072659201</v>
          </cell>
        </row>
        <row r="180007">
          <cell r="J180007">
            <v>156.21164072659201</v>
          </cell>
        </row>
        <row r="180009">
          <cell r="J180009">
            <v>4.7219712790557002</v>
          </cell>
        </row>
        <row r="180012">
          <cell r="J180012">
            <v>149.34868257599999</v>
          </cell>
        </row>
        <row r="180013">
          <cell r="J180013">
            <v>2.1409868715372</v>
          </cell>
        </row>
        <row r="181511">
          <cell r="J181511">
            <v>85.925106573265197</v>
          </cell>
        </row>
        <row r="181512">
          <cell r="J181512">
            <v>85.925106573265197</v>
          </cell>
        </row>
        <row r="181527">
          <cell r="J181527">
            <v>85.925106573265197</v>
          </cell>
        </row>
        <row r="181529">
          <cell r="J181529">
            <v>85.925106573265197</v>
          </cell>
        </row>
        <row r="181986">
          <cell r="J181986">
            <v>60.680432614242299</v>
          </cell>
        </row>
        <row r="181987">
          <cell r="J181987">
            <v>60.680432614242299</v>
          </cell>
        </row>
        <row r="182002">
          <cell r="J182002">
            <v>60.680432614242299</v>
          </cell>
        </row>
        <row r="182004">
          <cell r="J182004">
            <v>60.680432614242299</v>
          </cell>
        </row>
        <row r="182081">
          <cell r="J182081">
            <v>25.2372606217127</v>
          </cell>
        </row>
        <row r="182082">
          <cell r="J182082">
            <v>25.2372606217127</v>
          </cell>
        </row>
        <row r="182097">
          <cell r="J182097">
            <v>25.2372606217127</v>
          </cell>
        </row>
        <row r="182099">
          <cell r="J182099">
            <v>25.2372606217127</v>
          </cell>
        </row>
        <row r="182366">
          <cell r="J182366">
            <v>7.4133373101333997E-3</v>
          </cell>
        </row>
        <row r="182367">
          <cell r="J182367">
            <v>7.4133373101333997E-3</v>
          </cell>
        </row>
        <row r="182382">
          <cell r="J182382">
            <v>7.4133373101333997E-3</v>
          </cell>
        </row>
        <row r="182384">
          <cell r="J182384">
            <v>7.4133373101333997E-3</v>
          </cell>
        </row>
        <row r="182461">
          <cell r="J182461">
            <v>29.476366074619499</v>
          </cell>
        </row>
        <row r="182462">
          <cell r="J182462">
            <v>29.476366074619499</v>
          </cell>
        </row>
        <row r="182477">
          <cell r="J182477">
            <v>29.476366074619499</v>
          </cell>
        </row>
        <row r="182479">
          <cell r="J182479">
            <v>5.2231547706195798</v>
          </cell>
        </row>
        <row r="182482">
          <cell r="J182482">
            <v>24.253211304000001</v>
          </cell>
        </row>
        <row r="182651">
          <cell r="J182651">
            <v>2550.5791840953202</v>
          </cell>
        </row>
        <row r="182652">
          <cell r="J182652">
            <v>2550.5791840953202</v>
          </cell>
        </row>
        <row r="182667">
          <cell r="J182667">
            <v>2550.5791840953202</v>
          </cell>
        </row>
        <row r="182668">
          <cell r="J182668">
            <v>114.776105774884</v>
          </cell>
        </row>
        <row r="182669">
          <cell r="J182669">
            <v>2116.8488473152702</v>
          </cell>
        </row>
        <row r="182670">
          <cell r="J182670">
            <v>95.444235820490306</v>
          </cell>
        </row>
        <row r="182671">
          <cell r="J182671">
            <v>45.8392383490337</v>
          </cell>
        </row>
        <row r="182672">
          <cell r="J182672">
            <v>174.168870336</v>
          </cell>
        </row>
        <row r="182673">
          <cell r="J182673">
            <v>3.50188649963988</v>
          </cell>
        </row>
        <row r="197566">
          <cell r="J197566">
            <v>63.333165232870897</v>
          </cell>
        </row>
        <row r="197567">
          <cell r="J197567">
            <v>63.333165232870897</v>
          </cell>
        </row>
        <row r="197582">
          <cell r="J197582">
            <v>63.333165232870897</v>
          </cell>
        </row>
        <row r="197585">
          <cell r="J197585">
            <v>63.333165232870897</v>
          </cell>
        </row>
        <row r="197661">
          <cell r="J197661">
            <v>63.333165232870897</v>
          </cell>
        </row>
        <row r="197662">
          <cell r="J197662">
            <v>63.333165232870897</v>
          </cell>
        </row>
        <row r="197677">
          <cell r="J197677">
            <v>63.333165232870897</v>
          </cell>
        </row>
        <row r="197680">
          <cell r="J197680">
            <v>63.333165232870897</v>
          </cell>
        </row>
        <row r="199941">
          <cell r="J199941">
            <v>18729.2329877259</v>
          </cell>
        </row>
        <row r="199942">
          <cell r="J199942">
            <v>18729.2329877259</v>
          </cell>
        </row>
        <row r="199957">
          <cell r="J199957">
            <v>18729.2329877259</v>
          </cell>
        </row>
        <row r="199958">
          <cell r="J199958">
            <v>1419.55172667078</v>
          </cell>
        </row>
        <row r="199959">
          <cell r="J199959">
            <v>15061.662936177499</v>
          </cell>
        </row>
        <row r="199960">
          <cell r="J199960">
            <v>253.35997053370099</v>
          </cell>
        </row>
        <row r="199961">
          <cell r="J199961">
            <v>1565.8155776772301</v>
          </cell>
        </row>
        <row r="199962">
          <cell r="J199962">
            <v>6.92309335501748</v>
          </cell>
        </row>
        <row r="199963">
          <cell r="J199963">
            <v>421.91968331165498</v>
          </cell>
        </row>
        <row r="200036">
          <cell r="J200036">
            <v>7910.9497930362304</v>
          </cell>
        </row>
        <row r="200037">
          <cell r="J200037">
            <v>7910.9497930362304</v>
          </cell>
        </row>
        <row r="200052">
          <cell r="J200052">
            <v>7910.9497930362304</v>
          </cell>
        </row>
        <row r="200054">
          <cell r="J200054">
            <v>7902.9410285247204</v>
          </cell>
        </row>
        <row r="200056">
          <cell r="J200056">
            <v>6.9098730870699701</v>
          </cell>
        </row>
        <row r="200057">
          <cell r="J200057">
            <v>0.26879256000000001</v>
          </cell>
        </row>
        <row r="200058">
          <cell r="J200058">
            <v>0.83009886444051895</v>
          </cell>
        </row>
        <row r="200131">
          <cell r="J200131">
            <v>1.1608645157442501</v>
          </cell>
        </row>
        <row r="200132">
          <cell r="J200132">
            <v>1.1608645157442501</v>
          </cell>
        </row>
        <row r="200147">
          <cell r="J200147">
            <v>1.1608645157442501</v>
          </cell>
        </row>
        <row r="200148">
          <cell r="J200148">
            <v>1.1608645157442501</v>
          </cell>
        </row>
        <row r="200321">
          <cell r="J200321">
            <v>1418.3908621550299</v>
          </cell>
        </row>
        <row r="200322">
          <cell r="J200322">
            <v>1418.3908621550299</v>
          </cell>
        </row>
        <row r="200337">
          <cell r="J200337">
            <v>1418.3908621550299</v>
          </cell>
        </row>
        <row r="200338">
          <cell r="J200338">
            <v>1418.3908621550299</v>
          </cell>
        </row>
        <row r="200701">
          <cell r="J200701">
            <v>8571.2126601648997</v>
          </cell>
        </row>
        <row r="200702">
          <cell r="J200702">
            <v>8571.2126601648997</v>
          </cell>
        </row>
        <row r="200717">
          <cell r="J200717">
            <v>8571.2126601648997</v>
          </cell>
        </row>
        <row r="200719">
          <cell r="J200719">
            <v>7019.3850005721897</v>
          </cell>
        </row>
        <row r="200720">
          <cell r="J200720">
            <v>252.10348376728601</v>
          </cell>
        </row>
        <row r="200721">
          <cell r="J200721">
            <v>934.20293906116899</v>
          </cell>
        </row>
        <row r="200722">
          <cell r="J200722">
            <v>0.33139341210548101</v>
          </cell>
        </row>
        <row r="200723">
          <cell r="J200723">
            <v>365.18984335214498</v>
          </cell>
        </row>
        <row r="200796">
          <cell r="J200796">
            <v>688.17506689005597</v>
          </cell>
        </row>
        <row r="200797">
          <cell r="J200797">
            <v>688.17506689005597</v>
          </cell>
        </row>
        <row r="200812">
          <cell r="J200812">
            <v>688.17506689005597</v>
          </cell>
        </row>
        <row r="200815">
          <cell r="J200815">
            <v>1.2564867664149</v>
          </cell>
        </row>
        <row r="200816">
          <cell r="J200816">
            <v>624.70276552899202</v>
          </cell>
        </row>
        <row r="200817">
          <cell r="J200817">
            <v>6.3160734995794998</v>
          </cell>
        </row>
        <row r="200818">
          <cell r="J200818">
            <v>55.899741095069302</v>
          </cell>
        </row>
        <row r="200891">
          <cell r="J200891">
            <v>139.343740963952</v>
          </cell>
        </row>
        <row r="200892">
          <cell r="J200892">
            <v>139.343740963952</v>
          </cell>
        </row>
        <row r="200907">
          <cell r="J200907">
            <v>139.343740963952</v>
          </cell>
        </row>
        <row r="200909">
          <cell r="J200909">
            <v>139.336907080619</v>
          </cell>
        </row>
        <row r="200912">
          <cell r="J200912">
            <v>6.8338833325056001E-3</v>
          </cell>
        </row>
        <row r="201841">
          <cell r="J201841">
            <v>1912.3349010838599</v>
          </cell>
        </row>
        <row r="201842">
          <cell r="J201842">
            <v>1912.3349010838599</v>
          </cell>
        </row>
        <row r="201857">
          <cell r="J201857">
            <v>1912.3349010838599</v>
          </cell>
        </row>
        <row r="201859">
          <cell r="J201859">
            <v>1670.0514193495301</v>
          </cell>
        </row>
        <row r="201862">
          <cell r="J201862">
            <v>165.418707722862</v>
          </cell>
        </row>
        <row r="201863">
          <cell r="J201863">
            <v>76.864774011470104</v>
          </cell>
        </row>
        <row r="201936">
          <cell r="J201936">
            <v>1912.3349010838599</v>
          </cell>
        </row>
        <row r="201937">
          <cell r="J201937">
            <v>1912.3349010838599</v>
          </cell>
        </row>
        <row r="201952">
          <cell r="J201952">
            <v>1912.3349010838599</v>
          </cell>
        </row>
        <row r="201954">
          <cell r="J201954">
            <v>1670.0514193495301</v>
          </cell>
        </row>
        <row r="201957">
          <cell r="J201957">
            <v>165.418707722862</v>
          </cell>
        </row>
        <row r="201958">
          <cell r="J201958">
            <v>76.864774011470104</v>
          </cell>
        </row>
        <row r="203456">
          <cell r="J203456">
            <v>943.94203534204598</v>
          </cell>
        </row>
        <row r="203457">
          <cell r="J203457">
            <v>943.94203534204598</v>
          </cell>
        </row>
        <row r="203472">
          <cell r="J203472">
            <v>943.94203534204598</v>
          </cell>
        </row>
        <row r="203474">
          <cell r="J203474">
            <v>934.52954617564706</v>
          </cell>
        </row>
        <row r="203475">
          <cell r="J203475">
            <v>1.9669628844376898E-3</v>
          </cell>
        </row>
        <row r="203476">
          <cell r="J203476">
            <v>9.4105222035142795</v>
          </cell>
        </row>
        <row r="203931">
          <cell r="J203931">
            <v>269.63740230736801</v>
          </cell>
        </row>
        <row r="203932">
          <cell r="J203932">
            <v>269.63740230736801</v>
          </cell>
        </row>
        <row r="203947">
          <cell r="J203947">
            <v>269.63740230736801</v>
          </cell>
        </row>
        <row r="203949">
          <cell r="J203949">
            <v>269.63740230736801</v>
          </cell>
        </row>
        <row r="204026">
          <cell r="J204026">
            <v>673.95920681440202</v>
          </cell>
        </row>
        <row r="204027">
          <cell r="J204027">
            <v>673.95920681440202</v>
          </cell>
        </row>
        <row r="204042">
          <cell r="J204042">
            <v>673.95920681440202</v>
          </cell>
        </row>
        <row r="204044">
          <cell r="J204044">
            <v>664.54671764800298</v>
          </cell>
        </row>
        <row r="204045">
          <cell r="J204045">
            <v>1.9669628844376898E-3</v>
          </cell>
        </row>
        <row r="204046">
          <cell r="J204046">
            <v>9.4105222035142795</v>
          </cell>
        </row>
        <row r="204311">
          <cell r="J204311">
            <v>0.34542622027501102</v>
          </cell>
        </row>
        <row r="204312">
          <cell r="J204312">
            <v>0.34542622027501102</v>
          </cell>
        </row>
        <row r="204327">
          <cell r="J204327">
            <v>0.34542622027501102</v>
          </cell>
        </row>
        <row r="204329">
          <cell r="J204329">
            <v>0.34542622027501102</v>
          </cell>
        </row>
        <row r="204406">
          <cell r="J204406">
            <v>638.99260541158901</v>
          </cell>
        </row>
        <row r="204407">
          <cell r="J204407">
            <v>638.99260541158901</v>
          </cell>
        </row>
        <row r="204422">
          <cell r="J204422">
            <v>638.99260541158901</v>
          </cell>
        </row>
        <row r="204424">
          <cell r="J204424">
            <v>276.75581598451498</v>
          </cell>
        </row>
        <row r="204425">
          <cell r="J204425">
            <v>233.22707470172799</v>
          </cell>
        </row>
        <row r="204427">
          <cell r="J204427">
            <v>39.998560975056897</v>
          </cell>
        </row>
        <row r="204428">
          <cell r="J204428">
            <v>89.011153750288997</v>
          </cell>
        </row>
        <row r="204596">
          <cell r="J204596">
            <v>22287.8356947963</v>
          </cell>
        </row>
        <row r="204597">
          <cell r="J204597">
            <v>22287.8356947963</v>
          </cell>
        </row>
        <row r="204612">
          <cell r="J204612">
            <v>22287.8356947963</v>
          </cell>
        </row>
        <row r="204613">
          <cell r="J204613">
            <v>1419.55172667078</v>
          </cell>
        </row>
        <row r="204614">
          <cell r="J204614">
            <v>17942.999717687198</v>
          </cell>
        </row>
        <row r="204615">
          <cell r="J204615">
            <v>549.92217743118499</v>
          </cell>
        </row>
        <row r="204616">
          <cell r="J204616">
            <v>1575.2260998807401</v>
          </cell>
        </row>
        <row r="204617">
          <cell r="J204617">
            <v>212.340362052936</v>
          </cell>
        </row>
        <row r="204618">
          <cell r="J204618">
            <v>587.79561107341397</v>
          </cell>
        </row>
      </sheetData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K121"/>
  <sheetViews>
    <sheetView workbookViewId="0">
      <selection activeCell="K108" sqref="K108"/>
    </sheetView>
  </sheetViews>
  <sheetFormatPr defaultRowHeight="15" x14ac:dyDescent="0.25"/>
  <cols>
    <col min="2" max="2" width="24.5703125" customWidth="1"/>
  </cols>
  <sheetData>
    <row r="1" spans="2:2" x14ac:dyDescent="0.25">
      <c r="B1" t="str" cm="1">
        <f t="array" aca="1" ref="B1" ca="1">MID(CELL("filename",B2),FIND("]",CELL("filename",B2))+1,256)</f>
        <v>temp</v>
      </c>
    </row>
    <row r="26" spans="1:63" x14ac:dyDescent="0.25">
      <c r="C26">
        <v>2010</v>
      </c>
      <c r="D26">
        <v>2011</v>
      </c>
      <c r="E26">
        <v>2012</v>
      </c>
      <c r="F26">
        <v>2013</v>
      </c>
      <c r="G26">
        <v>2014</v>
      </c>
      <c r="H26">
        <v>2015</v>
      </c>
      <c r="I26">
        <v>2016</v>
      </c>
      <c r="J26">
        <v>2017</v>
      </c>
      <c r="K26">
        <v>2018</v>
      </c>
      <c r="L26">
        <v>2019</v>
      </c>
      <c r="M26">
        <v>2020</v>
      </c>
      <c r="N26">
        <v>2021</v>
      </c>
      <c r="O26">
        <v>2022</v>
      </c>
      <c r="P26">
        <v>2023</v>
      </c>
      <c r="Q26">
        <v>2024</v>
      </c>
      <c r="R26">
        <v>2025</v>
      </c>
      <c r="S26">
        <v>2026</v>
      </c>
      <c r="T26">
        <v>2027</v>
      </c>
      <c r="U26">
        <v>2028</v>
      </c>
      <c r="V26">
        <v>2029</v>
      </c>
      <c r="W26">
        <v>2030</v>
      </c>
      <c r="X26">
        <v>2031</v>
      </c>
      <c r="Y26">
        <v>2032</v>
      </c>
      <c r="Z26">
        <v>2033</v>
      </c>
      <c r="AA26">
        <v>2034</v>
      </c>
      <c r="AB26">
        <v>2035</v>
      </c>
      <c r="AC26">
        <v>2036</v>
      </c>
      <c r="AD26">
        <v>2037</v>
      </c>
      <c r="AE26">
        <v>2038</v>
      </c>
      <c r="AF26">
        <v>2039</v>
      </c>
      <c r="AG26">
        <v>2040</v>
      </c>
      <c r="AH26">
        <v>2041</v>
      </c>
      <c r="AI26">
        <v>2042</v>
      </c>
      <c r="AJ26">
        <v>2043</v>
      </c>
      <c r="AK26">
        <v>2044</v>
      </c>
      <c r="AL26">
        <v>2045</v>
      </c>
      <c r="AM26">
        <v>2046</v>
      </c>
      <c r="AN26">
        <v>2047</v>
      </c>
      <c r="AO26">
        <v>2048</v>
      </c>
      <c r="AP26">
        <v>2049</v>
      </c>
      <c r="AQ26">
        <v>2050</v>
      </c>
      <c r="AR26">
        <v>2051</v>
      </c>
      <c r="AS26">
        <v>2052</v>
      </c>
      <c r="AT26">
        <v>2053</v>
      </c>
      <c r="AU26">
        <v>2054</v>
      </c>
      <c r="AV26">
        <v>2055</v>
      </c>
      <c r="AW26">
        <v>2056</v>
      </c>
      <c r="AX26">
        <v>2057</v>
      </c>
      <c r="AY26">
        <v>2058</v>
      </c>
      <c r="AZ26">
        <v>2059</v>
      </c>
      <c r="BA26">
        <v>2060</v>
      </c>
      <c r="BB26">
        <v>2061</v>
      </c>
      <c r="BC26">
        <v>2062</v>
      </c>
      <c r="BD26">
        <v>2063</v>
      </c>
      <c r="BE26">
        <v>2064</v>
      </c>
      <c r="BF26">
        <v>2065</v>
      </c>
      <c r="BG26">
        <v>2066</v>
      </c>
      <c r="BH26">
        <v>2067</v>
      </c>
      <c r="BI26">
        <v>2068</v>
      </c>
      <c r="BJ26">
        <v>2069</v>
      </c>
      <c r="BK26">
        <v>2070</v>
      </c>
    </row>
    <row r="27" spans="1:63" x14ac:dyDescent="0.25">
      <c r="B27" t="s">
        <v>0</v>
      </c>
      <c r="C27" t="e">
        <f ca="1">INDEX([1]Activity_Demand_tot!W:W,MATCH($B$1&amp;"-"&amp;$B27,[1]Activity_Demand_tot!$BL:$BL,0))</f>
        <v>#N/A</v>
      </c>
      <c r="D27" t="e">
        <f ca="1">INDEX([1]Activity_Demand_tot!X:X,MATCH($B$1&amp;"-"&amp;$B27,[1]Activity_Demand_tot!$BL:$BL,0))</f>
        <v>#N/A</v>
      </c>
      <c r="E27" t="e">
        <f ca="1">INDEX([1]Activity_Demand_tot!Y:Y,MATCH($B$1&amp;"-"&amp;$B27,[1]Activity_Demand_tot!$BL:$BL,0))</f>
        <v>#N/A</v>
      </c>
      <c r="F27" t="e">
        <f ca="1">INDEX([1]Activity_Demand_tot!Z:Z,MATCH($B$1&amp;"-"&amp;$B27,[1]Activity_Demand_tot!$BL:$BL,0))</f>
        <v>#N/A</v>
      </c>
      <c r="G27" t="e">
        <f ca="1">INDEX([1]Activity_Demand_tot!AA:AA,MATCH($B$1&amp;"-"&amp;$B27,[1]Activity_Demand_tot!$BL:$BL,0))</f>
        <v>#N/A</v>
      </c>
      <c r="H27" t="e">
        <f ca="1">INDEX([1]Activity_Demand_tot!AB:AB,MATCH($B$1&amp;"-"&amp;$B27,[1]Activity_Demand_tot!$BL:$BL,0))</f>
        <v>#N/A</v>
      </c>
      <c r="I27" t="e">
        <f ca="1">INDEX([1]Activity_Demand_tot!AC:AC,MATCH($B$1&amp;"-"&amp;$B27,[1]Activity_Demand_tot!$BL:$BL,0))</f>
        <v>#N/A</v>
      </c>
      <c r="J27" t="e">
        <f ca="1">INDEX([1]Activity_Demand_tot!AD:AD,MATCH($B$1&amp;"-"&amp;$B27,[1]Activity_Demand_tot!$BL:$BL,0))</f>
        <v>#N/A</v>
      </c>
      <c r="K27" t="e">
        <f ca="1">INDEX([1]Activity_Demand_tot!AE:AE,MATCH($B$1&amp;"-"&amp;$B27,[1]Activity_Demand_tot!$BL:$BL,0))</f>
        <v>#N/A</v>
      </c>
      <c r="L27" t="e">
        <f ca="1">INDEX([1]Activity_Demand_tot!AF:AF,MATCH($B$1&amp;"-"&amp;$B27,[1]Activity_Demand_tot!$BL:$BL,0))</f>
        <v>#N/A</v>
      </c>
      <c r="M27" t="e">
        <f ca="1">INDEX([1]Activity_Demand_tot!AG:AG,MATCH($B$1&amp;"-"&amp;$B27,[1]Activity_Demand_tot!$BL:$BL,0))</f>
        <v>#N/A</v>
      </c>
      <c r="N27" t="e">
        <f ca="1">INDEX([1]Activity_Demand_tot!AH:AH,MATCH($B$1&amp;"-"&amp;$B27,[1]Activity_Demand_tot!$BL:$BL,0))</f>
        <v>#N/A</v>
      </c>
      <c r="O27" t="e">
        <f ca="1">INDEX([1]Activity_Demand_tot!AI:AI,MATCH($B$1&amp;"-"&amp;$B27,[1]Activity_Demand_tot!$BL:$BL,0))</f>
        <v>#N/A</v>
      </c>
      <c r="P27" t="e">
        <f ca="1">INDEX([1]Activity_Demand_tot!AJ:AJ,MATCH($B$1&amp;"-"&amp;$B27,[1]Activity_Demand_tot!$BL:$BL,0))</f>
        <v>#N/A</v>
      </c>
      <c r="Q27" t="e">
        <f ca="1">INDEX([1]Activity_Demand_tot!AK:AK,MATCH($B$1&amp;"-"&amp;$B27,[1]Activity_Demand_tot!$BL:$BL,0))</f>
        <v>#N/A</v>
      </c>
      <c r="R27" t="e">
        <f ca="1">INDEX([1]Activity_Demand_tot!AL:AL,MATCH($B$1&amp;"-"&amp;$B27,[1]Activity_Demand_tot!$BL:$BL,0))</f>
        <v>#N/A</v>
      </c>
      <c r="S27" t="e">
        <f ca="1">INDEX([1]Activity_Demand_tot!AM:AM,MATCH($B$1&amp;"-"&amp;$B27,[1]Activity_Demand_tot!$BL:$BL,0))</f>
        <v>#N/A</v>
      </c>
      <c r="T27" t="e">
        <f ca="1">INDEX([1]Activity_Demand_tot!AN:AN,MATCH($B$1&amp;"-"&amp;$B27,[1]Activity_Demand_tot!$BL:$BL,0))</f>
        <v>#N/A</v>
      </c>
      <c r="U27" t="e">
        <f ca="1">INDEX([1]Activity_Demand_tot!AO:AO,MATCH($B$1&amp;"-"&amp;$B27,[1]Activity_Demand_tot!$BL:$BL,0))</f>
        <v>#N/A</v>
      </c>
      <c r="V27" t="e">
        <f ca="1">INDEX([1]Activity_Demand_tot!AP:AP,MATCH($B$1&amp;"-"&amp;$B27,[1]Activity_Demand_tot!$BL:$BL,0))</f>
        <v>#N/A</v>
      </c>
      <c r="W27" t="e">
        <f ca="1">INDEX([1]Activity_Demand_tot!AQ:AQ,MATCH($B$1&amp;"-"&amp;$B27,[1]Activity_Demand_tot!$BL:$BL,0))</f>
        <v>#N/A</v>
      </c>
      <c r="X27" t="e">
        <f ca="1">INDEX([1]Activity_Demand_tot!AR:AR,MATCH($B$1&amp;"-"&amp;$B27,[1]Activity_Demand_tot!$BL:$BL,0))</f>
        <v>#N/A</v>
      </c>
      <c r="Y27" t="e">
        <f ca="1">INDEX([1]Activity_Demand_tot!AS:AS,MATCH($B$1&amp;"-"&amp;$B27,[1]Activity_Demand_tot!$BL:$BL,0))</f>
        <v>#N/A</v>
      </c>
      <c r="Z27" t="e">
        <f ca="1">INDEX([1]Activity_Demand_tot!AT:AT,MATCH($B$1&amp;"-"&amp;$B27,[1]Activity_Demand_tot!$BL:$BL,0))</f>
        <v>#N/A</v>
      </c>
      <c r="AA27" t="e">
        <f ca="1">INDEX([1]Activity_Demand_tot!AU:AU,MATCH($B$1&amp;"-"&amp;$B27,[1]Activity_Demand_tot!$BL:$BL,0))</f>
        <v>#N/A</v>
      </c>
      <c r="AB27" t="e">
        <f ca="1">INDEX([1]Activity_Demand_tot!AV:AV,MATCH($B$1&amp;"-"&amp;$B27,[1]Activity_Demand_tot!$BL:$BL,0))</f>
        <v>#N/A</v>
      </c>
      <c r="AC27" t="e">
        <f ca="1">INDEX([1]Activity_Demand_tot!AW:AW,MATCH($B$1&amp;"-"&amp;$B27,[1]Activity_Demand_tot!$BL:$BL,0))</f>
        <v>#N/A</v>
      </c>
      <c r="AD27" t="e">
        <f ca="1">INDEX([1]Activity_Demand_tot!AX:AX,MATCH($B$1&amp;"-"&amp;$B27,[1]Activity_Demand_tot!$BL:$BL,0))</f>
        <v>#N/A</v>
      </c>
      <c r="AE27" t="e">
        <f ca="1">INDEX([1]Activity_Demand_tot!AY:AY,MATCH($B$1&amp;"-"&amp;$B27,[1]Activity_Demand_tot!$BL:$BL,0))</f>
        <v>#N/A</v>
      </c>
      <c r="AF27" t="e">
        <f ca="1">INDEX([1]Activity_Demand_tot!AZ:AZ,MATCH($B$1&amp;"-"&amp;$B27,[1]Activity_Demand_tot!$BL:$BL,0))</f>
        <v>#N/A</v>
      </c>
      <c r="AG27" t="e">
        <f ca="1">INDEX([1]Activity_Demand_tot!BA:BA,MATCH($B$1&amp;"-"&amp;$B27,[1]Activity_Demand_tot!$BL:$BL,0))</f>
        <v>#N/A</v>
      </c>
      <c r="AH27" t="e">
        <f ca="1">INDEX([1]Activity_Demand_tot!BB:BB,MATCH($B$1&amp;"-"&amp;$B27,[1]Activity_Demand_tot!$BL:$BL,0))</f>
        <v>#N/A</v>
      </c>
      <c r="AI27" t="e">
        <f ca="1">INDEX([1]Activity_Demand_tot!BC:BC,MATCH($B$1&amp;"-"&amp;$B27,[1]Activity_Demand_tot!$BL:$BL,0))</f>
        <v>#N/A</v>
      </c>
      <c r="AJ27" t="e">
        <f ca="1">INDEX([1]Activity_Demand_tot!BD:BD,MATCH($B$1&amp;"-"&amp;$B27,[1]Activity_Demand_tot!$BL:$BL,0))</f>
        <v>#N/A</v>
      </c>
      <c r="AK27" t="e">
        <f ca="1">INDEX([1]Activity_Demand_tot!BE:BE,MATCH($B$1&amp;"-"&amp;$B27,[1]Activity_Demand_tot!$BL:$BL,0))</f>
        <v>#N/A</v>
      </c>
      <c r="AL27" t="e">
        <f ca="1">INDEX([1]Activity_Demand_tot!BF:BF,MATCH($B$1&amp;"-"&amp;$B27,[1]Activity_Demand_tot!$BL:$BL,0))</f>
        <v>#N/A</v>
      </c>
      <c r="AM27" t="e">
        <f ca="1">INDEX([1]Activity_Demand_tot!BG:BG,MATCH($B$1&amp;"-"&amp;$B27,[1]Activity_Demand_tot!$BL:$BL,0))</f>
        <v>#N/A</v>
      </c>
      <c r="AN27" t="e">
        <f ca="1">INDEX([1]Activity_Demand_tot!BH:BH,MATCH($B$1&amp;"-"&amp;$B27,[1]Activity_Demand_tot!$BL:$BL,0))</f>
        <v>#N/A</v>
      </c>
      <c r="AO27" t="e">
        <f ca="1">INDEX([1]Activity_Demand_tot!BI:BI,MATCH($B$1&amp;"-"&amp;$B27,[1]Activity_Demand_tot!$BL:$BL,0))</f>
        <v>#N/A</v>
      </c>
      <c r="AP27" t="e">
        <f ca="1">INDEX([1]Activity_Demand_tot!BJ:BJ,MATCH($B$1&amp;"-"&amp;$B27,[1]Activity_Demand_tot!$BL:$BL,0))</f>
        <v>#N/A</v>
      </c>
      <c r="AQ27" t="e">
        <f ca="1">INDEX([1]Activity_Demand_tot!BK:BK,MATCH($B$1&amp;"-"&amp;$B27,[1]Activity_Demand_tot!$BL:$BL,0))</f>
        <v>#N/A</v>
      </c>
      <c r="AR27" t="e">
        <f ca="1">INDEX([2]Activity_Demand_tot!BL:BL,MATCH($B$1&amp;"-"&amp;$B27,[2]Activity_Demand_tot!$BL:$BL,0))</f>
        <v>#N/A</v>
      </c>
      <c r="AS27" t="e">
        <f ca="1">INDEX([2]Activity_Demand_tot!BM:BM,MATCH($B$1&amp;"-"&amp;$B27,[2]Activity_Demand_tot!$BL:$BL,0))</f>
        <v>#N/A</v>
      </c>
      <c r="AT27" t="e">
        <f ca="1">INDEX([2]Activity_Demand_tot!BN:BN,MATCH($B$1&amp;"-"&amp;$B27,[2]Activity_Demand_tot!$BL:$BL,0))</f>
        <v>#N/A</v>
      </c>
      <c r="AU27" t="e">
        <f ca="1">INDEX([2]Activity_Demand_tot!BO:BO,MATCH($B$1&amp;"-"&amp;$B27,[2]Activity_Demand_tot!$BL:$BL,0))</f>
        <v>#N/A</v>
      </c>
      <c r="AV27" t="e">
        <f ca="1">INDEX([2]Activity_Demand_tot!BP:BP,MATCH($B$1&amp;"-"&amp;$B27,[2]Activity_Demand_tot!$BL:$BL,0))</f>
        <v>#N/A</v>
      </c>
      <c r="AW27" t="e">
        <f ca="1">INDEX([2]Activity_Demand_tot!BQ:BQ,MATCH($B$1&amp;"-"&amp;$B27,[2]Activity_Demand_tot!$BL:$BL,0))</f>
        <v>#N/A</v>
      </c>
      <c r="AX27" t="e">
        <f ca="1">INDEX([2]Activity_Demand_tot!BR:BR,MATCH($B$1&amp;"-"&amp;$B27,[2]Activity_Demand_tot!$BL:$BL,0))</f>
        <v>#N/A</v>
      </c>
      <c r="AY27" t="e">
        <f ca="1">INDEX([2]Activity_Demand_tot!BS:BS,MATCH($B$1&amp;"-"&amp;$B27,[2]Activity_Demand_tot!$BL:$BL,0))</f>
        <v>#N/A</v>
      </c>
      <c r="AZ27" t="e">
        <f ca="1">INDEX([2]Activity_Demand_tot!BT:BT,MATCH($B$1&amp;"-"&amp;$B27,[2]Activity_Demand_tot!$BL:$BL,0))</f>
        <v>#N/A</v>
      </c>
      <c r="BA27" t="e">
        <f ca="1">INDEX([2]Activity_Demand_tot!BU:BU,MATCH($B$1&amp;"-"&amp;$B27,[2]Activity_Demand_tot!$BL:$BL,0))</f>
        <v>#N/A</v>
      </c>
      <c r="BB27" t="e">
        <f ca="1">INDEX([2]Activity_Demand_tot!BV:BV,MATCH($B$1&amp;"-"&amp;$B27,[2]Activity_Demand_tot!$BL:$BL,0))</f>
        <v>#N/A</v>
      </c>
      <c r="BC27" t="e">
        <f ca="1">INDEX([2]Activity_Demand_tot!BW:BW,MATCH($B$1&amp;"-"&amp;$B27,[2]Activity_Demand_tot!$BL:$BL,0))</f>
        <v>#N/A</v>
      </c>
      <c r="BD27" t="e">
        <f ca="1">INDEX([2]Activity_Demand_tot!BX:BX,MATCH($B$1&amp;"-"&amp;$B27,[2]Activity_Demand_tot!$BL:$BL,0))</f>
        <v>#N/A</v>
      </c>
      <c r="BE27" t="e">
        <f ca="1">INDEX([2]Activity_Demand_tot!BY:BY,MATCH($B$1&amp;"-"&amp;$B27,[2]Activity_Demand_tot!$BL:$BL,0))</f>
        <v>#N/A</v>
      </c>
      <c r="BF27" t="e">
        <f ca="1">INDEX([2]Activity_Demand_tot!BZ:BZ,MATCH($B$1&amp;"-"&amp;$B27,[2]Activity_Demand_tot!$BL:$BL,0))</f>
        <v>#N/A</v>
      </c>
      <c r="BG27" t="e">
        <f ca="1">INDEX([2]Activity_Demand_tot!CA:CA,MATCH($B$1&amp;"-"&amp;$B27,[2]Activity_Demand_tot!$BL:$BL,0))</f>
        <v>#N/A</v>
      </c>
      <c r="BH27" t="e">
        <f ca="1">INDEX([2]Activity_Demand_tot!CB:CB,MATCH($B$1&amp;"-"&amp;$B27,[2]Activity_Demand_tot!$BL:$BL,0))</f>
        <v>#N/A</v>
      </c>
      <c r="BI27" t="e">
        <f ca="1">INDEX([2]Activity_Demand_tot!CC:CC,MATCH($B$1&amp;"-"&amp;$B27,[2]Activity_Demand_tot!$BL:$BL,0))</f>
        <v>#N/A</v>
      </c>
      <c r="BJ27" t="e">
        <f ca="1">INDEX([2]Activity_Demand_tot!CD:CD,MATCH($B$1&amp;"-"&amp;$B27,[2]Activity_Demand_tot!$BL:$BL,0))</f>
        <v>#N/A</v>
      </c>
      <c r="BK27" t="e">
        <f ca="1">INDEX([2]Activity_Demand_tot!CE:CE,MATCH($B$1&amp;"-"&amp;$B27,[2]Activity_Demand_tot!$BL:$BL,0))</f>
        <v>#N/A</v>
      </c>
    </row>
    <row r="28" spans="1:63" x14ac:dyDescent="0.25">
      <c r="B28" t="s">
        <v>1</v>
      </c>
      <c r="C28" t="e">
        <f ca="1">INDEX([1]Activity_Demand_tot!W:W,MATCH($B$1&amp;"-"&amp;$B28,[1]Activity_Demand_tot!$BL:$BL,0))</f>
        <v>#N/A</v>
      </c>
      <c r="D28" t="e">
        <f ca="1">INDEX([1]Activity_Demand_tot!X:X,MATCH($B$1&amp;"-"&amp;$B28,[1]Activity_Demand_tot!$BL:$BL,0))</f>
        <v>#N/A</v>
      </c>
      <c r="E28" t="e">
        <f ca="1">INDEX([1]Activity_Demand_tot!Y:Y,MATCH($B$1&amp;"-"&amp;$B28,[1]Activity_Demand_tot!$BL:$BL,0))</f>
        <v>#N/A</v>
      </c>
      <c r="F28" t="e">
        <f ca="1">INDEX([1]Activity_Demand_tot!Z:Z,MATCH($B$1&amp;"-"&amp;$B28,[1]Activity_Demand_tot!$BL:$BL,0))</f>
        <v>#N/A</v>
      </c>
      <c r="G28" t="e">
        <f ca="1">INDEX([1]Activity_Demand_tot!AA:AA,MATCH($B$1&amp;"-"&amp;$B28,[1]Activity_Demand_tot!$BL:$BL,0))</f>
        <v>#N/A</v>
      </c>
      <c r="H28" t="e">
        <f ca="1">INDEX([1]Activity_Demand_tot!AB:AB,MATCH($B$1&amp;"-"&amp;$B28,[1]Activity_Demand_tot!$BL:$BL,0))</f>
        <v>#N/A</v>
      </c>
      <c r="I28" t="e">
        <f ca="1">INDEX([1]Activity_Demand_tot!AC:AC,MATCH($B$1&amp;"-"&amp;$B28,[1]Activity_Demand_tot!$BL:$BL,0))</f>
        <v>#N/A</v>
      </c>
      <c r="J28" t="e">
        <f ca="1">INDEX([1]Activity_Demand_tot!AD:AD,MATCH($B$1&amp;"-"&amp;$B28,[1]Activity_Demand_tot!$BL:$BL,0))</f>
        <v>#N/A</v>
      </c>
      <c r="K28" t="e">
        <f ca="1">INDEX([1]Activity_Demand_tot!AE:AE,MATCH($B$1&amp;"-"&amp;$B28,[1]Activity_Demand_tot!$BL:$BL,0))</f>
        <v>#N/A</v>
      </c>
      <c r="L28" t="e">
        <f ca="1">INDEX([1]Activity_Demand_tot!AF:AF,MATCH($B$1&amp;"-"&amp;$B28,[1]Activity_Demand_tot!$BL:$BL,0))</f>
        <v>#N/A</v>
      </c>
      <c r="M28" t="e">
        <f ca="1">INDEX([1]Activity_Demand_tot!AG:AG,MATCH($B$1&amp;"-"&amp;$B28,[1]Activity_Demand_tot!$BL:$BL,0))</f>
        <v>#N/A</v>
      </c>
      <c r="N28" t="e">
        <f ca="1">INDEX([1]Activity_Demand_tot!AH:AH,MATCH($B$1&amp;"-"&amp;$B28,[1]Activity_Demand_tot!$BL:$BL,0))</f>
        <v>#N/A</v>
      </c>
      <c r="O28" t="e">
        <f ca="1">INDEX([1]Activity_Demand_tot!AI:AI,MATCH($B$1&amp;"-"&amp;$B28,[1]Activity_Demand_tot!$BL:$BL,0))</f>
        <v>#N/A</v>
      </c>
      <c r="P28" t="e">
        <f ca="1">INDEX([1]Activity_Demand_tot!AJ:AJ,MATCH($B$1&amp;"-"&amp;$B28,[1]Activity_Demand_tot!$BL:$BL,0))</f>
        <v>#N/A</v>
      </c>
      <c r="Q28" t="e">
        <f ca="1">INDEX([1]Activity_Demand_tot!AK:AK,MATCH($B$1&amp;"-"&amp;$B28,[1]Activity_Demand_tot!$BL:$BL,0))</f>
        <v>#N/A</v>
      </c>
      <c r="R28" t="e">
        <f ca="1">INDEX([1]Activity_Demand_tot!AL:AL,MATCH($B$1&amp;"-"&amp;$B28,[1]Activity_Demand_tot!$BL:$BL,0))</f>
        <v>#N/A</v>
      </c>
      <c r="S28" t="e">
        <f ca="1">INDEX([1]Activity_Demand_tot!AM:AM,MATCH($B$1&amp;"-"&amp;$B28,[1]Activity_Demand_tot!$BL:$BL,0))</f>
        <v>#N/A</v>
      </c>
      <c r="T28" t="e">
        <f ca="1">INDEX([1]Activity_Demand_tot!AN:AN,MATCH($B$1&amp;"-"&amp;$B28,[1]Activity_Demand_tot!$BL:$BL,0))</f>
        <v>#N/A</v>
      </c>
      <c r="U28" t="e">
        <f ca="1">INDEX([1]Activity_Demand_tot!AO:AO,MATCH($B$1&amp;"-"&amp;$B28,[1]Activity_Demand_tot!$BL:$BL,0))</f>
        <v>#N/A</v>
      </c>
      <c r="V28" t="e">
        <f ca="1">INDEX([1]Activity_Demand_tot!AP:AP,MATCH($B$1&amp;"-"&amp;$B28,[1]Activity_Demand_tot!$BL:$BL,0))</f>
        <v>#N/A</v>
      </c>
      <c r="W28" t="e">
        <f ca="1">INDEX([1]Activity_Demand_tot!AQ:AQ,MATCH($B$1&amp;"-"&amp;$B28,[1]Activity_Demand_tot!$BL:$BL,0))</f>
        <v>#N/A</v>
      </c>
      <c r="X28" t="e">
        <f ca="1">INDEX([1]Activity_Demand_tot!AR:AR,MATCH($B$1&amp;"-"&amp;$B28,[1]Activity_Demand_tot!$BL:$BL,0))</f>
        <v>#N/A</v>
      </c>
      <c r="Y28" t="e">
        <f ca="1">INDEX([1]Activity_Demand_tot!AS:AS,MATCH($B$1&amp;"-"&amp;$B28,[1]Activity_Demand_tot!$BL:$BL,0))</f>
        <v>#N/A</v>
      </c>
      <c r="Z28" t="e">
        <f ca="1">INDEX([1]Activity_Demand_tot!AT:AT,MATCH($B$1&amp;"-"&amp;$B28,[1]Activity_Demand_tot!$BL:$BL,0))</f>
        <v>#N/A</v>
      </c>
      <c r="AA28" t="e">
        <f ca="1">INDEX([1]Activity_Demand_tot!AU:AU,MATCH($B$1&amp;"-"&amp;$B28,[1]Activity_Demand_tot!$BL:$BL,0))</f>
        <v>#N/A</v>
      </c>
      <c r="AB28" t="e">
        <f ca="1">INDEX([1]Activity_Demand_tot!AV:AV,MATCH($B$1&amp;"-"&amp;$B28,[1]Activity_Demand_tot!$BL:$BL,0))</f>
        <v>#N/A</v>
      </c>
      <c r="AC28" t="e">
        <f ca="1">INDEX([1]Activity_Demand_tot!AW:AW,MATCH($B$1&amp;"-"&amp;$B28,[1]Activity_Demand_tot!$BL:$BL,0))</f>
        <v>#N/A</v>
      </c>
      <c r="AD28" t="e">
        <f ca="1">INDEX([1]Activity_Demand_tot!AX:AX,MATCH($B$1&amp;"-"&amp;$B28,[1]Activity_Demand_tot!$BL:$BL,0))</f>
        <v>#N/A</v>
      </c>
      <c r="AE28" t="e">
        <f ca="1">INDEX([1]Activity_Demand_tot!AY:AY,MATCH($B$1&amp;"-"&amp;$B28,[1]Activity_Demand_tot!$BL:$BL,0))</f>
        <v>#N/A</v>
      </c>
      <c r="AF28" t="e">
        <f ca="1">INDEX([1]Activity_Demand_tot!AZ:AZ,MATCH($B$1&amp;"-"&amp;$B28,[1]Activity_Demand_tot!$BL:$BL,0))</f>
        <v>#N/A</v>
      </c>
      <c r="AG28" t="e">
        <f ca="1">INDEX([1]Activity_Demand_tot!BA:BA,MATCH($B$1&amp;"-"&amp;$B28,[1]Activity_Demand_tot!$BL:$BL,0))</f>
        <v>#N/A</v>
      </c>
      <c r="AH28" t="e">
        <f ca="1">INDEX([1]Activity_Demand_tot!BB:BB,MATCH($B$1&amp;"-"&amp;$B28,[1]Activity_Demand_tot!$BL:$BL,0))</f>
        <v>#N/A</v>
      </c>
      <c r="AI28" t="e">
        <f ca="1">INDEX([1]Activity_Demand_tot!BC:BC,MATCH($B$1&amp;"-"&amp;$B28,[1]Activity_Demand_tot!$BL:$BL,0))</f>
        <v>#N/A</v>
      </c>
      <c r="AJ28" t="e">
        <f ca="1">INDEX([1]Activity_Demand_tot!BD:BD,MATCH($B$1&amp;"-"&amp;$B28,[1]Activity_Demand_tot!$BL:$BL,0))</f>
        <v>#N/A</v>
      </c>
      <c r="AK28" t="e">
        <f ca="1">INDEX([1]Activity_Demand_tot!BE:BE,MATCH($B$1&amp;"-"&amp;$B28,[1]Activity_Demand_tot!$BL:$BL,0))</f>
        <v>#N/A</v>
      </c>
      <c r="AL28" t="e">
        <f ca="1">INDEX([1]Activity_Demand_tot!BF:BF,MATCH($B$1&amp;"-"&amp;$B28,[1]Activity_Demand_tot!$BL:$BL,0))</f>
        <v>#N/A</v>
      </c>
      <c r="AM28" t="e">
        <f ca="1">INDEX([1]Activity_Demand_tot!BG:BG,MATCH($B$1&amp;"-"&amp;$B28,[1]Activity_Demand_tot!$BL:$BL,0))</f>
        <v>#N/A</v>
      </c>
      <c r="AN28" t="e">
        <f ca="1">INDEX([1]Activity_Demand_tot!BH:BH,MATCH($B$1&amp;"-"&amp;$B28,[1]Activity_Demand_tot!$BL:$BL,0))</f>
        <v>#N/A</v>
      </c>
      <c r="AO28" t="e">
        <f ca="1">INDEX([1]Activity_Demand_tot!BI:BI,MATCH($B$1&amp;"-"&amp;$B28,[1]Activity_Demand_tot!$BL:$BL,0))</f>
        <v>#N/A</v>
      </c>
      <c r="AP28" t="e">
        <f ca="1">INDEX([1]Activity_Demand_tot!BJ:BJ,MATCH($B$1&amp;"-"&amp;$B28,[1]Activity_Demand_tot!$BL:$BL,0))</f>
        <v>#N/A</v>
      </c>
      <c r="AQ28" t="e">
        <f ca="1">INDEX([1]Activity_Demand_tot!BK:BK,MATCH($B$1&amp;"-"&amp;$B28,[1]Activity_Demand_tot!$BL:$BL,0))</f>
        <v>#N/A</v>
      </c>
      <c r="AR28" t="e">
        <f ca="1">INDEX([2]Activity_Demand_tot!BL:BL,MATCH($B$1&amp;"-"&amp;$B28,[2]Activity_Demand_tot!$BL:$BL,0))</f>
        <v>#N/A</v>
      </c>
      <c r="AS28" t="e">
        <f ca="1">INDEX([2]Activity_Demand_tot!BM:BM,MATCH($B$1&amp;"-"&amp;$B28,[2]Activity_Demand_tot!$BL:$BL,0))</f>
        <v>#N/A</v>
      </c>
      <c r="AT28" t="e">
        <f ca="1">INDEX([2]Activity_Demand_tot!BN:BN,MATCH($B$1&amp;"-"&amp;$B28,[2]Activity_Demand_tot!$BL:$BL,0))</f>
        <v>#N/A</v>
      </c>
      <c r="AU28" t="e">
        <f ca="1">INDEX([2]Activity_Demand_tot!BO:BO,MATCH($B$1&amp;"-"&amp;$B28,[2]Activity_Demand_tot!$BL:$BL,0))</f>
        <v>#N/A</v>
      </c>
      <c r="AV28" t="e">
        <f ca="1">INDEX([2]Activity_Demand_tot!BP:BP,MATCH($B$1&amp;"-"&amp;$B28,[2]Activity_Demand_tot!$BL:$BL,0))</f>
        <v>#N/A</v>
      </c>
      <c r="AW28" t="e">
        <f ca="1">INDEX([2]Activity_Demand_tot!BQ:BQ,MATCH($B$1&amp;"-"&amp;$B28,[2]Activity_Demand_tot!$BL:$BL,0))</f>
        <v>#N/A</v>
      </c>
      <c r="AX28" t="e">
        <f ca="1">INDEX([2]Activity_Demand_tot!BR:BR,MATCH($B$1&amp;"-"&amp;$B28,[2]Activity_Demand_tot!$BL:$BL,0))</f>
        <v>#N/A</v>
      </c>
      <c r="AY28" t="e">
        <f ca="1">INDEX([2]Activity_Demand_tot!BS:BS,MATCH($B$1&amp;"-"&amp;$B28,[2]Activity_Demand_tot!$BL:$BL,0))</f>
        <v>#N/A</v>
      </c>
      <c r="AZ28" t="e">
        <f ca="1">INDEX([2]Activity_Demand_tot!BT:BT,MATCH($B$1&amp;"-"&amp;$B28,[2]Activity_Demand_tot!$BL:$BL,0))</f>
        <v>#N/A</v>
      </c>
      <c r="BA28" t="e">
        <f ca="1">INDEX([2]Activity_Demand_tot!BU:BU,MATCH($B$1&amp;"-"&amp;$B28,[2]Activity_Demand_tot!$BL:$BL,0))</f>
        <v>#N/A</v>
      </c>
      <c r="BB28" t="e">
        <f ca="1">INDEX([2]Activity_Demand_tot!BV:BV,MATCH($B$1&amp;"-"&amp;$B28,[2]Activity_Demand_tot!$BL:$BL,0))</f>
        <v>#N/A</v>
      </c>
      <c r="BC28" t="e">
        <f ca="1">INDEX([2]Activity_Demand_tot!BW:BW,MATCH($B$1&amp;"-"&amp;$B28,[2]Activity_Demand_tot!$BL:$BL,0))</f>
        <v>#N/A</v>
      </c>
      <c r="BD28" t="e">
        <f ca="1">INDEX([2]Activity_Demand_tot!BX:BX,MATCH($B$1&amp;"-"&amp;$B28,[2]Activity_Demand_tot!$BL:$BL,0))</f>
        <v>#N/A</v>
      </c>
      <c r="BE28" t="e">
        <f ca="1">INDEX([2]Activity_Demand_tot!BY:BY,MATCH($B$1&amp;"-"&amp;$B28,[2]Activity_Demand_tot!$BL:$BL,0))</f>
        <v>#N/A</v>
      </c>
      <c r="BF28" t="e">
        <f ca="1">INDEX([2]Activity_Demand_tot!BZ:BZ,MATCH($B$1&amp;"-"&amp;$B28,[2]Activity_Demand_tot!$BL:$BL,0))</f>
        <v>#N/A</v>
      </c>
      <c r="BG28" t="e">
        <f ca="1">INDEX([2]Activity_Demand_tot!CA:CA,MATCH($B$1&amp;"-"&amp;$B28,[2]Activity_Demand_tot!$BL:$BL,0))</f>
        <v>#N/A</v>
      </c>
      <c r="BH28" t="e">
        <f ca="1">INDEX([2]Activity_Demand_tot!CB:CB,MATCH($B$1&amp;"-"&amp;$B28,[2]Activity_Demand_tot!$BL:$BL,0))</f>
        <v>#N/A</v>
      </c>
      <c r="BI28" t="e">
        <f ca="1">INDEX([2]Activity_Demand_tot!CC:CC,MATCH($B$1&amp;"-"&amp;$B28,[2]Activity_Demand_tot!$BL:$BL,0))</f>
        <v>#N/A</v>
      </c>
      <c r="BJ28" t="e">
        <f ca="1">INDEX([2]Activity_Demand_tot!CD:CD,MATCH($B$1&amp;"-"&amp;$B28,[2]Activity_Demand_tot!$BL:$BL,0))</f>
        <v>#N/A</v>
      </c>
      <c r="BK28" t="e">
        <f ca="1">INDEX([2]Activity_Demand_tot!CE:CE,MATCH($B$1&amp;"-"&amp;$B28,[2]Activity_Demand_tot!$BL:$BL,0))</f>
        <v>#N/A</v>
      </c>
    </row>
    <row r="31" spans="1:63" x14ac:dyDescent="0.25">
      <c r="A31" t="s">
        <v>2</v>
      </c>
      <c r="B31" t="s">
        <v>3</v>
      </c>
      <c r="C31">
        <v>2010</v>
      </c>
      <c r="D31">
        <v>2011</v>
      </c>
      <c r="E31">
        <v>2012</v>
      </c>
      <c r="F31">
        <v>2013</v>
      </c>
      <c r="G31">
        <v>2014</v>
      </c>
      <c r="H31">
        <v>2015</v>
      </c>
      <c r="I31">
        <v>2016</v>
      </c>
      <c r="J31">
        <v>2017</v>
      </c>
      <c r="K31">
        <v>2018</v>
      </c>
      <c r="L31">
        <v>2019</v>
      </c>
      <c r="M31">
        <v>2020</v>
      </c>
      <c r="N31">
        <v>2021</v>
      </c>
      <c r="O31">
        <v>2022</v>
      </c>
      <c r="P31">
        <v>2023</v>
      </c>
      <c r="Q31">
        <v>2024</v>
      </c>
      <c r="R31">
        <v>2025</v>
      </c>
      <c r="S31">
        <v>2026</v>
      </c>
      <c r="T31">
        <v>2027</v>
      </c>
      <c r="U31">
        <v>2028</v>
      </c>
      <c r="V31">
        <v>2029</v>
      </c>
      <c r="W31">
        <v>2030</v>
      </c>
      <c r="X31">
        <v>2031</v>
      </c>
      <c r="Y31">
        <v>2032</v>
      </c>
      <c r="Z31">
        <v>2033</v>
      </c>
      <c r="AA31">
        <v>2034</v>
      </c>
      <c r="AB31">
        <v>2035</v>
      </c>
      <c r="AC31">
        <v>2036</v>
      </c>
      <c r="AD31">
        <v>2037</v>
      </c>
      <c r="AE31">
        <v>2038</v>
      </c>
      <c r="AF31">
        <v>2039</v>
      </c>
      <c r="AG31">
        <v>2040</v>
      </c>
      <c r="AH31">
        <v>2041</v>
      </c>
      <c r="AI31">
        <v>2042</v>
      </c>
      <c r="AJ31">
        <v>2043</v>
      </c>
      <c r="AK31">
        <v>2044</v>
      </c>
      <c r="AL31">
        <v>2045</v>
      </c>
      <c r="AM31">
        <v>2046</v>
      </c>
      <c r="AN31">
        <v>2047</v>
      </c>
      <c r="AO31">
        <v>2048</v>
      </c>
      <c r="AP31">
        <v>2049</v>
      </c>
      <c r="AQ31">
        <v>2050</v>
      </c>
      <c r="AR31">
        <v>2051</v>
      </c>
      <c r="AS31">
        <v>2052</v>
      </c>
      <c r="AT31">
        <v>2053</v>
      </c>
      <c r="AU31">
        <v>2054</v>
      </c>
      <c r="AV31">
        <v>2055</v>
      </c>
      <c r="AW31">
        <v>2056</v>
      </c>
      <c r="AX31">
        <v>2057</v>
      </c>
      <c r="AY31">
        <v>2058</v>
      </c>
      <c r="AZ31">
        <v>2059</v>
      </c>
      <c r="BA31">
        <v>2060</v>
      </c>
      <c r="BB31">
        <v>2061</v>
      </c>
      <c r="BC31">
        <v>2062</v>
      </c>
      <c r="BD31">
        <v>2063</v>
      </c>
      <c r="BE31">
        <v>2064</v>
      </c>
      <c r="BF31">
        <v>2065</v>
      </c>
      <c r="BG31">
        <v>2066</v>
      </c>
      <c r="BH31">
        <v>2067</v>
      </c>
      <c r="BI31">
        <v>2068</v>
      </c>
      <c r="BJ31">
        <v>2069</v>
      </c>
      <c r="BK31">
        <v>2070</v>
      </c>
    </row>
    <row r="32" spans="1:63" x14ac:dyDescent="0.25">
      <c r="A32" t="str">
        <f t="array" aca="1" ref="A32" ca="1">MID(CELL("filename",A32),FIND("]",CELL("filename",A32))+1,256)</f>
        <v>temp</v>
      </c>
      <c r="B32" t="str">
        <f t="shared" ref="B32:AG32" si="0">B109</f>
        <v>air_freight(gtkm)</v>
      </c>
      <c r="C32" t="e">
        <f t="shared" ca="1" si="0"/>
        <v>#N/A</v>
      </c>
      <c r="D32" t="e">
        <f t="shared" ca="1" si="0"/>
        <v>#N/A</v>
      </c>
      <c r="E32" t="e">
        <f t="shared" ca="1" si="0"/>
        <v>#N/A</v>
      </c>
      <c r="F32" t="e">
        <f t="shared" ca="1" si="0"/>
        <v>#N/A</v>
      </c>
      <c r="G32" t="e">
        <f t="shared" ca="1" si="0"/>
        <v>#N/A</v>
      </c>
      <c r="H32" t="e">
        <f t="shared" ca="1" si="0"/>
        <v>#N/A</v>
      </c>
      <c r="I32" t="e">
        <f t="shared" ca="1" si="0"/>
        <v>#N/A</v>
      </c>
      <c r="J32" t="e">
        <f t="shared" ca="1" si="0"/>
        <v>#N/A</v>
      </c>
      <c r="K32" t="e">
        <f t="shared" ca="1" si="0"/>
        <v>#N/A</v>
      </c>
      <c r="L32" t="e">
        <f t="shared" ca="1" si="0"/>
        <v>#N/A</v>
      </c>
      <c r="M32" t="e">
        <f t="shared" ca="1" si="0"/>
        <v>#N/A</v>
      </c>
      <c r="N32" t="e">
        <f t="shared" ca="1" si="0"/>
        <v>#N/A</v>
      </c>
      <c r="O32" t="e">
        <f t="shared" ca="1" si="0"/>
        <v>#N/A</v>
      </c>
      <c r="P32" t="e">
        <f t="shared" ca="1" si="0"/>
        <v>#N/A</v>
      </c>
      <c r="Q32" t="e">
        <f t="shared" ca="1" si="0"/>
        <v>#N/A</v>
      </c>
      <c r="R32" t="e">
        <f t="shared" ca="1" si="0"/>
        <v>#N/A</v>
      </c>
      <c r="S32" t="e">
        <f t="shared" ca="1" si="0"/>
        <v>#N/A</v>
      </c>
      <c r="T32" t="e">
        <f t="shared" ca="1" si="0"/>
        <v>#N/A</v>
      </c>
      <c r="U32" t="e">
        <f t="shared" ca="1" si="0"/>
        <v>#N/A</v>
      </c>
      <c r="V32" t="e">
        <f t="shared" ca="1" si="0"/>
        <v>#N/A</v>
      </c>
      <c r="W32" t="e">
        <f t="shared" ca="1" si="0"/>
        <v>#N/A</v>
      </c>
      <c r="X32" t="e">
        <f t="shared" ca="1" si="0"/>
        <v>#N/A</v>
      </c>
      <c r="Y32" t="e">
        <f t="shared" ca="1" si="0"/>
        <v>#N/A</v>
      </c>
      <c r="Z32" t="e">
        <f t="shared" ca="1" si="0"/>
        <v>#N/A</v>
      </c>
      <c r="AA32" t="e">
        <f t="shared" ca="1" si="0"/>
        <v>#N/A</v>
      </c>
      <c r="AB32" t="e">
        <f t="shared" ca="1" si="0"/>
        <v>#N/A</v>
      </c>
      <c r="AC32" t="e">
        <f t="shared" ca="1" si="0"/>
        <v>#N/A</v>
      </c>
      <c r="AD32" t="e">
        <f t="shared" ca="1" si="0"/>
        <v>#N/A</v>
      </c>
      <c r="AE32" t="e">
        <f t="shared" ca="1" si="0"/>
        <v>#N/A</v>
      </c>
      <c r="AF32" t="e">
        <f t="shared" ca="1" si="0"/>
        <v>#N/A</v>
      </c>
      <c r="AG32" t="e">
        <f t="shared" ca="1" si="0"/>
        <v>#N/A</v>
      </c>
      <c r="AH32" t="e">
        <f t="shared" ref="AH32:BK32" ca="1" si="1">AH109</f>
        <v>#N/A</v>
      </c>
      <c r="AI32" t="e">
        <f t="shared" ca="1" si="1"/>
        <v>#N/A</v>
      </c>
      <c r="AJ32" t="e">
        <f t="shared" ca="1" si="1"/>
        <v>#N/A</v>
      </c>
      <c r="AK32" t="e">
        <f t="shared" ca="1" si="1"/>
        <v>#N/A</v>
      </c>
      <c r="AL32" t="e">
        <f t="shared" ca="1" si="1"/>
        <v>#N/A</v>
      </c>
      <c r="AM32" t="e">
        <f t="shared" ca="1" si="1"/>
        <v>#N/A</v>
      </c>
      <c r="AN32" t="e">
        <f t="shared" ca="1" si="1"/>
        <v>#N/A</v>
      </c>
      <c r="AO32" t="e">
        <f t="shared" ca="1" si="1"/>
        <v>#N/A</v>
      </c>
      <c r="AP32" t="e">
        <f t="shared" ca="1" si="1"/>
        <v>#N/A</v>
      </c>
      <c r="AQ32" t="e">
        <f t="shared" ca="1" si="1"/>
        <v>#N/A</v>
      </c>
      <c r="AR32" t="e">
        <f t="shared" ca="1" si="1"/>
        <v>#N/A</v>
      </c>
      <c r="AS32" t="e">
        <f t="shared" ca="1" si="1"/>
        <v>#N/A</v>
      </c>
      <c r="AT32" t="e">
        <f t="shared" ca="1" si="1"/>
        <v>#N/A</v>
      </c>
      <c r="AU32" t="e">
        <f t="shared" ca="1" si="1"/>
        <v>#N/A</v>
      </c>
      <c r="AV32" t="e">
        <f t="shared" ca="1" si="1"/>
        <v>#N/A</v>
      </c>
      <c r="AW32" t="e">
        <f t="shared" ca="1" si="1"/>
        <v>#N/A</v>
      </c>
      <c r="AX32" t="e">
        <f t="shared" ca="1" si="1"/>
        <v>#N/A</v>
      </c>
      <c r="AY32" t="e">
        <f t="shared" ca="1" si="1"/>
        <v>#N/A</v>
      </c>
      <c r="AZ32" t="e">
        <f t="shared" ca="1" si="1"/>
        <v>#N/A</v>
      </c>
      <c r="BA32" t="e">
        <f t="shared" ca="1" si="1"/>
        <v>#N/A</v>
      </c>
      <c r="BB32" t="e">
        <f t="shared" ca="1" si="1"/>
        <v>#N/A</v>
      </c>
      <c r="BC32" t="e">
        <f t="shared" ca="1" si="1"/>
        <v>#N/A</v>
      </c>
      <c r="BD32" t="e">
        <f t="shared" ca="1" si="1"/>
        <v>#N/A</v>
      </c>
      <c r="BE32" t="e">
        <f t="shared" ca="1" si="1"/>
        <v>#N/A</v>
      </c>
      <c r="BF32" t="e">
        <f t="shared" ca="1" si="1"/>
        <v>#N/A</v>
      </c>
      <c r="BG32" t="e">
        <f t="shared" ca="1" si="1"/>
        <v>#N/A</v>
      </c>
      <c r="BH32" t="e">
        <f t="shared" ca="1" si="1"/>
        <v>#N/A</v>
      </c>
      <c r="BI32" t="e">
        <f t="shared" ca="1" si="1"/>
        <v>#N/A</v>
      </c>
      <c r="BJ32" t="e">
        <f t="shared" ca="1" si="1"/>
        <v>#N/A</v>
      </c>
      <c r="BK32" t="e">
        <f t="shared" ca="1" si="1"/>
        <v>#N/A</v>
      </c>
    </row>
    <row r="33" spans="1:63" x14ac:dyDescent="0.25">
      <c r="A33" t="str">
        <f t="array" aca="1" ref="A33" ca="1">MID(CELL("filename",A33),FIND("]",CELL("filename",A33))+1,256)</f>
        <v>temp</v>
      </c>
      <c r="B33" t="str">
        <f t="shared" ref="B33:AG33" si="2">B110</f>
        <v>pipeline_freight(gtkm)</v>
      </c>
      <c r="C33" t="e">
        <f t="shared" ca="1" si="2"/>
        <v>#N/A</v>
      </c>
      <c r="D33" t="e">
        <f t="shared" ca="1" si="2"/>
        <v>#N/A</v>
      </c>
      <c r="E33" t="e">
        <f t="shared" ca="1" si="2"/>
        <v>#N/A</v>
      </c>
      <c r="F33" t="e">
        <f t="shared" ca="1" si="2"/>
        <v>#N/A</v>
      </c>
      <c r="G33" t="e">
        <f t="shared" ca="1" si="2"/>
        <v>#N/A</v>
      </c>
      <c r="H33" t="e">
        <f t="shared" ca="1" si="2"/>
        <v>#N/A</v>
      </c>
      <c r="I33" t="e">
        <f t="shared" ca="1" si="2"/>
        <v>#N/A</v>
      </c>
      <c r="J33" t="e">
        <f t="shared" ca="1" si="2"/>
        <v>#N/A</v>
      </c>
      <c r="K33" t="e">
        <f t="shared" ca="1" si="2"/>
        <v>#N/A</v>
      </c>
      <c r="L33" t="e">
        <f t="shared" ca="1" si="2"/>
        <v>#N/A</v>
      </c>
      <c r="M33" t="e">
        <f t="shared" ca="1" si="2"/>
        <v>#N/A</v>
      </c>
      <c r="N33" t="e">
        <f t="shared" ca="1" si="2"/>
        <v>#N/A</v>
      </c>
      <c r="O33" t="e">
        <f t="shared" ca="1" si="2"/>
        <v>#N/A</v>
      </c>
      <c r="P33" t="e">
        <f t="shared" ca="1" si="2"/>
        <v>#N/A</v>
      </c>
      <c r="Q33" t="e">
        <f t="shared" ca="1" si="2"/>
        <v>#N/A</v>
      </c>
      <c r="R33" t="e">
        <f t="shared" ca="1" si="2"/>
        <v>#N/A</v>
      </c>
      <c r="S33" t="e">
        <f t="shared" ca="1" si="2"/>
        <v>#N/A</v>
      </c>
      <c r="T33" t="e">
        <f t="shared" ca="1" si="2"/>
        <v>#N/A</v>
      </c>
      <c r="U33" t="e">
        <f t="shared" ca="1" si="2"/>
        <v>#N/A</v>
      </c>
      <c r="V33" t="e">
        <f t="shared" ca="1" si="2"/>
        <v>#N/A</v>
      </c>
      <c r="W33" t="e">
        <f t="shared" ca="1" si="2"/>
        <v>#N/A</v>
      </c>
      <c r="X33" t="e">
        <f t="shared" ca="1" si="2"/>
        <v>#N/A</v>
      </c>
      <c r="Y33" t="e">
        <f t="shared" ca="1" si="2"/>
        <v>#N/A</v>
      </c>
      <c r="Z33" t="e">
        <f t="shared" ca="1" si="2"/>
        <v>#N/A</v>
      </c>
      <c r="AA33" t="e">
        <f t="shared" ca="1" si="2"/>
        <v>#N/A</v>
      </c>
      <c r="AB33" t="e">
        <f t="shared" ca="1" si="2"/>
        <v>#N/A</v>
      </c>
      <c r="AC33" t="e">
        <f t="shared" ca="1" si="2"/>
        <v>#N/A</v>
      </c>
      <c r="AD33" t="e">
        <f t="shared" ca="1" si="2"/>
        <v>#N/A</v>
      </c>
      <c r="AE33" t="e">
        <f t="shared" ca="1" si="2"/>
        <v>#N/A</v>
      </c>
      <c r="AF33" t="e">
        <f t="shared" ca="1" si="2"/>
        <v>#N/A</v>
      </c>
      <c r="AG33" t="e">
        <f t="shared" ca="1" si="2"/>
        <v>#N/A</v>
      </c>
      <c r="AH33" t="e">
        <f t="shared" ref="AH33:BK33" ca="1" si="3">AH110</f>
        <v>#N/A</v>
      </c>
      <c r="AI33" t="e">
        <f t="shared" ca="1" si="3"/>
        <v>#N/A</v>
      </c>
      <c r="AJ33" t="e">
        <f t="shared" ca="1" si="3"/>
        <v>#N/A</v>
      </c>
      <c r="AK33" t="e">
        <f t="shared" ca="1" si="3"/>
        <v>#N/A</v>
      </c>
      <c r="AL33" t="e">
        <f t="shared" ca="1" si="3"/>
        <v>#N/A</v>
      </c>
      <c r="AM33" t="e">
        <f t="shared" ca="1" si="3"/>
        <v>#N/A</v>
      </c>
      <c r="AN33" t="e">
        <f t="shared" ca="1" si="3"/>
        <v>#N/A</v>
      </c>
      <c r="AO33" t="e">
        <f t="shared" ca="1" si="3"/>
        <v>#N/A</v>
      </c>
      <c r="AP33" t="e">
        <f t="shared" ca="1" si="3"/>
        <v>#N/A</v>
      </c>
      <c r="AQ33" t="e">
        <f t="shared" ca="1" si="3"/>
        <v>#N/A</v>
      </c>
      <c r="AR33" t="e">
        <f t="shared" ca="1" si="3"/>
        <v>#N/A</v>
      </c>
      <c r="AS33" t="e">
        <f t="shared" ca="1" si="3"/>
        <v>#N/A</v>
      </c>
      <c r="AT33" t="e">
        <f t="shared" ca="1" si="3"/>
        <v>#N/A</v>
      </c>
      <c r="AU33" t="e">
        <f t="shared" ca="1" si="3"/>
        <v>#N/A</v>
      </c>
      <c r="AV33" t="e">
        <f t="shared" ca="1" si="3"/>
        <v>#N/A</v>
      </c>
      <c r="AW33" t="e">
        <f t="shared" ca="1" si="3"/>
        <v>#N/A</v>
      </c>
      <c r="AX33" t="e">
        <f t="shared" ca="1" si="3"/>
        <v>#N/A</v>
      </c>
      <c r="AY33" t="e">
        <f t="shared" ca="1" si="3"/>
        <v>#N/A</v>
      </c>
      <c r="AZ33" t="e">
        <f t="shared" ca="1" si="3"/>
        <v>#N/A</v>
      </c>
      <c r="BA33" t="e">
        <f t="shared" ca="1" si="3"/>
        <v>#N/A</v>
      </c>
      <c r="BB33" t="e">
        <f t="shared" ca="1" si="3"/>
        <v>#N/A</v>
      </c>
      <c r="BC33" t="e">
        <f t="shared" ca="1" si="3"/>
        <v>#N/A</v>
      </c>
      <c r="BD33" t="e">
        <f t="shared" ca="1" si="3"/>
        <v>#N/A</v>
      </c>
      <c r="BE33" t="e">
        <f t="shared" ca="1" si="3"/>
        <v>#N/A</v>
      </c>
      <c r="BF33" t="e">
        <f t="shared" ca="1" si="3"/>
        <v>#N/A</v>
      </c>
      <c r="BG33" t="e">
        <f t="shared" ca="1" si="3"/>
        <v>#N/A</v>
      </c>
      <c r="BH33" t="e">
        <f t="shared" ca="1" si="3"/>
        <v>#N/A</v>
      </c>
      <c r="BI33" t="e">
        <f t="shared" ca="1" si="3"/>
        <v>#N/A</v>
      </c>
      <c r="BJ33" t="e">
        <f t="shared" ca="1" si="3"/>
        <v>#N/A</v>
      </c>
      <c r="BK33" t="e">
        <f t="shared" ca="1" si="3"/>
        <v>#N/A</v>
      </c>
    </row>
    <row r="34" spans="1:63" x14ac:dyDescent="0.25">
      <c r="A34" t="str">
        <f t="array" aca="1" ref="A34" ca="1">MID(CELL("filename",A34),FIND("]",CELL("filename",A34))+1,256)</f>
        <v>temp</v>
      </c>
      <c r="B34" t="str">
        <f t="shared" ref="B34:AG34" si="4">B111</f>
        <v>rail_freight(gtkm)</v>
      </c>
      <c r="C34" t="e">
        <f t="shared" ca="1" si="4"/>
        <v>#N/A</v>
      </c>
      <c r="D34" t="e">
        <f t="shared" ca="1" si="4"/>
        <v>#N/A</v>
      </c>
      <c r="E34" t="e">
        <f t="shared" ca="1" si="4"/>
        <v>#N/A</v>
      </c>
      <c r="F34" t="e">
        <f t="shared" ca="1" si="4"/>
        <v>#N/A</v>
      </c>
      <c r="G34" t="e">
        <f t="shared" ca="1" si="4"/>
        <v>#N/A</v>
      </c>
      <c r="H34" t="e">
        <f t="shared" ca="1" si="4"/>
        <v>#N/A</v>
      </c>
      <c r="I34" t="e">
        <f t="shared" ca="1" si="4"/>
        <v>#N/A</v>
      </c>
      <c r="J34" t="e">
        <f t="shared" ca="1" si="4"/>
        <v>#N/A</v>
      </c>
      <c r="K34" t="e">
        <f t="shared" ca="1" si="4"/>
        <v>#N/A</v>
      </c>
      <c r="L34" t="e">
        <f t="shared" ca="1" si="4"/>
        <v>#N/A</v>
      </c>
      <c r="M34" t="e">
        <f t="shared" ca="1" si="4"/>
        <v>#N/A</v>
      </c>
      <c r="N34" t="e">
        <f t="shared" ca="1" si="4"/>
        <v>#N/A</v>
      </c>
      <c r="O34" t="e">
        <f t="shared" ca="1" si="4"/>
        <v>#N/A</v>
      </c>
      <c r="P34" t="e">
        <f t="shared" ca="1" si="4"/>
        <v>#N/A</v>
      </c>
      <c r="Q34" t="e">
        <f t="shared" ca="1" si="4"/>
        <v>#N/A</v>
      </c>
      <c r="R34" t="e">
        <f t="shared" ca="1" si="4"/>
        <v>#N/A</v>
      </c>
      <c r="S34" t="e">
        <f t="shared" ca="1" si="4"/>
        <v>#N/A</v>
      </c>
      <c r="T34" t="e">
        <f t="shared" ca="1" si="4"/>
        <v>#N/A</v>
      </c>
      <c r="U34" t="e">
        <f t="shared" ca="1" si="4"/>
        <v>#N/A</v>
      </c>
      <c r="V34" t="e">
        <f t="shared" ca="1" si="4"/>
        <v>#N/A</v>
      </c>
      <c r="W34" t="e">
        <f t="shared" ca="1" si="4"/>
        <v>#N/A</v>
      </c>
      <c r="X34" t="e">
        <f t="shared" ca="1" si="4"/>
        <v>#N/A</v>
      </c>
      <c r="Y34" t="e">
        <f t="shared" ca="1" si="4"/>
        <v>#N/A</v>
      </c>
      <c r="Z34" t="e">
        <f t="shared" ca="1" si="4"/>
        <v>#N/A</v>
      </c>
      <c r="AA34" t="e">
        <f t="shared" ca="1" si="4"/>
        <v>#N/A</v>
      </c>
      <c r="AB34" t="e">
        <f t="shared" ca="1" si="4"/>
        <v>#N/A</v>
      </c>
      <c r="AC34" t="e">
        <f t="shared" ca="1" si="4"/>
        <v>#N/A</v>
      </c>
      <c r="AD34" t="e">
        <f t="shared" ca="1" si="4"/>
        <v>#N/A</v>
      </c>
      <c r="AE34" t="e">
        <f t="shared" ca="1" si="4"/>
        <v>#N/A</v>
      </c>
      <c r="AF34" t="e">
        <f t="shared" ca="1" si="4"/>
        <v>#N/A</v>
      </c>
      <c r="AG34" t="e">
        <f t="shared" ca="1" si="4"/>
        <v>#N/A</v>
      </c>
      <c r="AH34" t="e">
        <f t="shared" ref="AH34:BK34" ca="1" si="5">AH111</f>
        <v>#N/A</v>
      </c>
      <c r="AI34" t="e">
        <f t="shared" ca="1" si="5"/>
        <v>#N/A</v>
      </c>
      <c r="AJ34" t="e">
        <f t="shared" ca="1" si="5"/>
        <v>#N/A</v>
      </c>
      <c r="AK34" t="e">
        <f t="shared" ca="1" si="5"/>
        <v>#N/A</v>
      </c>
      <c r="AL34" t="e">
        <f t="shared" ca="1" si="5"/>
        <v>#N/A</v>
      </c>
      <c r="AM34" t="e">
        <f t="shared" ca="1" si="5"/>
        <v>#N/A</v>
      </c>
      <c r="AN34" t="e">
        <f t="shared" ca="1" si="5"/>
        <v>#N/A</v>
      </c>
      <c r="AO34" t="e">
        <f t="shared" ca="1" si="5"/>
        <v>#N/A</v>
      </c>
      <c r="AP34" t="e">
        <f t="shared" ca="1" si="5"/>
        <v>#N/A</v>
      </c>
      <c r="AQ34" t="e">
        <f t="shared" ca="1" si="5"/>
        <v>#N/A</v>
      </c>
      <c r="AR34" t="e">
        <f t="shared" ca="1" si="5"/>
        <v>#N/A</v>
      </c>
      <c r="AS34" t="e">
        <f t="shared" ca="1" si="5"/>
        <v>#N/A</v>
      </c>
      <c r="AT34" t="e">
        <f t="shared" ca="1" si="5"/>
        <v>#N/A</v>
      </c>
      <c r="AU34" t="e">
        <f t="shared" ca="1" si="5"/>
        <v>#N/A</v>
      </c>
      <c r="AV34" t="e">
        <f t="shared" ca="1" si="5"/>
        <v>#N/A</v>
      </c>
      <c r="AW34" t="e">
        <f t="shared" ca="1" si="5"/>
        <v>#N/A</v>
      </c>
      <c r="AX34" t="e">
        <f t="shared" ca="1" si="5"/>
        <v>#N/A</v>
      </c>
      <c r="AY34" t="e">
        <f t="shared" ca="1" si="5"/>
        <v>#N/A</v>
      </c>
      <c r="AZ34" t="e">
        <f t="shared" ca="1" si="5"/>
        <v>#N/A</v>
      </c>
      <c r="BA34" t="e">
        <f t="shared" ca="1" si="5"/>
        <v>#N/A</v>
      </c>
      <c r="BB34" t="e">
        <f t="shared" ca="1" si="5"/>
        <v>#N/A</v>
      </c>
      <c r="BC34" t="e">
        <f t="shared" ca="1" si="5"/>
        <v>#N/A</v>
      </c>
      <c r="BD34" t="e">
        <f t="shared" ca="1" si="5"/>
        <v>#N/A</v>
      </c>
      <c r="BE34" t="e">
        <f t="shared" ca="1" si="5"/>
        <v>#N/A</v>
      </c>
      <c r="BF34" t="e">
        <f t="shared" ca="1" si="5"/>
        <v>#N/A</v>
      </c>
      <c r="BG34" t="e">
        <f t="shared" ca="1" si="5"/>
        <v>#N/A</v>
      </c>
      <c r="BH34" t="e">
        <f t="shared" ca="1" si="5"/>
        <v>#N/A</v>
      </c>
      <c r="BI34" t="e">
        <f t="shared" ca="1" si="5"/>
        <v>#N/A</v>
      </c>
      <c r="BJ34" t="e">
        <f t="shared" ca="1" si="5"/>
        <v>#N/A</v>
      </c>
      <c r="BK34" t="e">
        <f t="shared" ca="1" si="5"/>
        <v>#N/A</v>
      </c>
    </row>
    <row r="35" spans="1:63" x14ac:dyDescent="0.25">
      <c r="A35" t="str">
        <f t="array" aca="1" ref="A35" ca="1">MID(CELL("filename",A35),FIND("]",CELL("filename",A35))+1,256)</f>
        <v>temp</v>
      </c>
      <c r="B35" t="str">
        <f t="shared" ref="B35:AG35" si="6">B112</f>
        <v>road_freight_2w(gtkm)</v>
      </c>
      <c r="C35" t="e">
        <f t="shared" ca="1" si="6"/>
        <v>#N/A</v>
      </c>
      <c r="D35" t="e">
        <f t="shared" ca="1" si="6"/>
        <v>#N/A</v>
      </c>
      <c r="E35" t="e">
        <f t="shared" ca="1" si="6"/>
        <v>#N/A</v>
      </c>
      <c r="F35" t="e">
        <f t="shared" ca="1" si="6"/>
        <v>#N/A</v>
      </c>
      <c r="G35" t="e">
        <f t="shared" ca="1" si="6"/>
        <v>#N/A</v>
      </c>
      <c r="H35" t="e">
        <f t="shared" ca="1" si="6"/>
        <v>#N/A</v>
      </c>
      <c r="I35" t="e">
        <f t="shared" ca="1" si="6"/>
        <v>#N/A</v>
      </c>
      <c r="J35" t="e">
        <f t="shared" ca="1" si="6"/>
        <v>#N/A</v>
      </c>
      <c r="K35" t="e">
        <f t="shared" ca="1" si="6"/>
        <v>#N/A</v>
      </c>
      <c r="L35" t="e">
        <f t="shared" ca="1" si="6"/>
        <v>#N/A</v>
      </c>
      <c r="M35" t="e">
        <f t="shared" ca="1" si="6"/>
        <v>#N/A</v>
      </c>
      <c r="N35" t="e">
        <f t="shared" ca="1" si="6"/>
        <v>#N/A</v>
      </c>
      <c r="O35" t="e">
        <f t="shared" ca="1" si="6"/>
        <v>#N/A</v>
      </c>
      <c r="P35" t="e">
        <f t="shared" ca="1" si="6"/>
        <v>#N/A</v>
      </c>
      <c r="Q35" t="e">
        <f t="shared" ca="1" si="6"/>
        <v>#N/A</v>
      </c>
      <c r="R35" t="e">
        <f t="shared" ca="1" si="6"/>
        <v>#N/A</v>
      </c>
      <c r="S35" t="e">
        <f t="shared" ca="1" si="6"/>
        <v>#N/A</v>
      </c>
      <c r="T35" t="e">
        <f t="shared" ca="1" si="6"/>
        <v>#N/A</v>
      </c>
      <c r="U35" t="e">
        <f t="shared" ca="1" si="6"/>
        <v>#N/A</v>
      </c>
      <c r="V35" t="e">
        <f t="shared" ca="1" si="6"/>
        <v>#N/A</v>
      </c>
      <c r="W35" t="e">
        <f t="shared" ca="1" si="6"/>
        <v>#N/A</v>
      </c>
      <c r="X35" t="e">
        <f t="shared" ca="1" si="6"/>
        <v>#N/A</v>
      </c>
      <c r="Y35" t="e">
        <f t="shared" ca="1" si="6"/>
        <v>#N/A</v>
      </c>
      <c r="Z35" t="e">
        <f t="shared" ca="1" si="6"/>
        <v>#N/A</v>
      </c>
      <c r="AA35" t="e">
        <f t="shared" ca="1" si="6"/>
        <v>#N/A</v>
      </c>
      <c r="AB35" t="e">
        <f t="shared" ca="1" si="6"/>
        <v>#N/A</v>
      </c>
      <c r="AC35" t="e">
        <f t="shared" ca="1" si="6"/>
        <v>#N/A</v>
      </c>
      <c r="AD35" t="e">
        <f t="shared" ca="1" si="6"/>
        <v>#N/A</v>
      </c>
      <c r="AE35" t="e">
        <f t="shared" ca="1" si="6"/>
        <v>#N/A</v>
      </c>
      <c r="AF35" t="e">
        <f t="shared" ca="1" si="6"/>
        <v>#N/A</v>
      </c>
      <c r="AG35" t="e">
        <f t="shared" ca="1" si="6"/>
        <v>#N/A</v>
      </c>
      <c r="AH35" t="e">
        <f t="shared" ref="AH35:BK35" ca="1" si="7">AH112</f>
        <v>#N/A</v>
      </c>
      <c r="AI35" t="e">
        <f t="shared" ca="1" si="7"/>
        <v>#N/A</v>
      </c>
      <c r="AJ35" t="e">
        <f t="shared" ca="1" si="7"/>
        <v>#N/A</v>
      </c>
      <c r="AK35" t="e">
        <f t="shared" ca="1" si="7"/>
        <v>#N/A</v>
      </c>
      <c r="AL35" t="e">
        <f t="shared" ca="1" si="7"/>
        <v>#N/A</v>
      </c>
      <c r="AM35" t="e">
        <f t="shared" ca="1" si="7"/>
        <v>#N/A</v>
      </c>
      <c r="AN35" t="e">
        <f t="shared" ca="1" si="7"/>
        <v>#N/A</v>
      </c>
      <c r="AO35" t="e">
        <f t="shared" ca="1" si="7"/>
        <v>#N/A</v>
      </c>
      <c r="AP35" t="e">
        <f t="shared" ca="1" si="7"/>
        <v>#N/A</v>
      </c>
      <c r="AQ35" t="e">
        <f t="shared" ca="1" si="7"/>
        <v>#N/A</v>
      </c>
      <c r="AR35" t="e">
        <f t="shared" ca="1" si="7"/>
        <v>#N/A</v>
      </c>
      <c r="AS35" t="e">
        <f t="shared" ca="1" si="7"/>
        <v>#N/A</v>
      </c>
      <c r="AT35" t="e">
        <f t="shared" ca="1" si="7"/>
        <v>#N/A</v>
      </c>
      <c r="AU35" t="e">
        <f t="shared" ca="1" si="7"/>
        <v>#N/A</v>
      </c>
      <c r="AV35" t="e">
        <f t="shared" ca="1" si="7"/>
        <v>#N/A</v>
      </c>
      <c r="AW35" t="e">
        <f t="shared" ca="1" si="7"/>
        <v>#N/A</v>
      </c>
      <c r="AX35" t="e">
        <f t="shared" ca="1" si="7"/>
        <v>#N/A</v>
      </c>
      <c r="AY35" t="e">
        <f t="shared" ca="1" si="7"/>
        <v>#N/A</v>
      </c>
      <c r="AZ35" t="e">
        <f t="shared" ca="1" si="7"/>
        <v>#N/A</v>
      </c>
      <c r="BA35" t="e">
        <f t="shared" ca="1" si="7"/>
        <v>#N/A</v>
      </c>
      <c r="BB35" t="e">
        <f t="shared" ca="1" si="7"/>
        <v>#N/A</v>
      </c>
      <c r="BC35" t="e">
        <f t="shared" ca="1" si="7"/>
        <v>#N/A</v>
      </c>
      <c r="BD35" t="e">
        <f t="shared" ca="1" si="7"/>
        <v>#N/A</v>
      </c>
      <c r="BE35" t="e">
        <f t="shared" ca="1" si="7"/>
        <v>#N/A</v>
      </c>
      <c r="BF35" t="e">
        <f t="shared" ca="1" si="7"/>
        <v>#N/A</v>
      </c>
      <c r="BG35" t="e">
        <f t="shared" ca="1" si="7"/>
        <v>#N/A</v>
      </c>
      <c r="BH35" t="e">
        <f t="shared" ca="1" si="7"/>
        <v>#N/A</v>
      </c>
      <c r="BI35" t="e">
        <f t="shared" ca="1" si="7"/>
        <v>#N/A</v>
      </c>
      <c r="BJ35" t="e">
        <f t="shared" ca="1" si="7"/>
        <v>#N/A</v>
      </c>
      <c r="BK35" t="e">
        <f t="shared" ca="1" si="7"/>
        <v>#N/A</v>
      </c>
    </row>
    <row r="36" spans="1:63" x14ac:dyDescent="0.25">
      <c r="A36" t="str">
        <f t="array" aca="1" ref="A36" ca="1">MID(CELL("filename",A36),FIND("]",CELL("filename",A36))+1,256)</f>
        <v>temp</v>
      </c>
      <c r="B36" t="str">
        <f t="shared" ref="B36:AG36" si="8">B113</f>
        <v>road_freight_ht(gtkm)</v>
      </c>
      <c r="C36" t="e">
        <f t="shared" ca="1" si="8"/>
        <v>#N/A</v>
      </c>
      <c r="D36" t="e">
        <f t="shared" ca="1" si="8"/>
        <v>#N/A</v>
      </c>
      <c r="E36" t="e">
        <f t="shared" ca="1" si="8"/>
        <v>#N/A</v>
      </c>
      <c r="F36" t="e">
        <f t="shared" ca="1" si="8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e">
        <f t="shared" ca="1" si="8"/>
        <v>#N/A</v>
      </c>
      <c r="AD36" t="e">
        <f t="shared" ca="1" si="8"/>
        <v>#N/A</v>
      </c>
      <c r="AE36" t="e">
        <f t="shared" ca="1" si="8"/>
        <v>#N/A</v>
      </c>
      <c r="AF36" t="e">
        <f t="shared" ca="1" si="8"/>
        <v>#N/A</v>
      </c>
      <c r="AG36" t="e">
        <f t="shared" ca="1" si="8"/>
        <v>#N/A</v>
      </c>
      <c r="AH36" t="e">
        <f t="shared" ref="AH36:BK36" ca="1" si="9">AH113</f>
        <v>#N/A</v>
      </c>
      <c r="AI36" t="e">
        <f t="shared" ca="1" si="9"/>
        <v>#N/A</v>
      </c>
      <c r="AJ36" t="e">
        <f t="shared" ca="1" si="9"/>
        <v>#N/A</v>
      </c>
      <c r="AK36" t="e">
        <f t="shared" ca="1" si="9"/>
        <v>#N/A</v>
      </c>
      <c r="AL36" t="e">
        <f t="shared" ca="1" si="9"/>
        <v>#N/A</v>
      </c>
      <c r="AM36" t="e">
        <f t="shared" ca="1" si="9"/>
        <v>#N/A</v>
      </c>
      <c r="AN36" t="e">
        <f t="shared" ca="1" si="9"/>
        <v>#N/A</v>
      </c>
      <c r="AO36" t="e">
        <f t="shared" ca="1" si="9"/>
        <v>#N/A</v>
      </c>
      <c r="AP36" t="e">
        <f t="shared" ca="1" si="9"/>
        <v>#N/A</v>
      </c>
      <c r="AQ36" t="e">
        <f t="shared" ca="1" si="9"/>
        <v>#N/A</v>
      </c>
      <c r="AR36" t="e">
        <f t="shared" ca="1" si="9"/>
        <v>#N/A</v>
      </c>
      <c r="AS36" t="e">
        <f t="shared" ca="1" si="9"/>
        <v>#N/A</v>
      </c>
      <c r="AT36" t="e">
        <f t="shared" ca="1" si="9"/>
        <v>#N/A</v>
      </c>
      <c r="AU36" t="e">
        <f t="shared" ca="1" si="9"/>
        <v>#N/A</v>
      </c>
      <c r="AV36" t="e">
        <f t="shared" ca="1" si="9"/>
        <v>#N/A</v>
      </c>
      <c r="AW36" t="e">
        <f t="shared" ca="1" si="9"/>
        <v>#N/A</v>
      </c>
      <c r="AX36" t="e">
        <f t="shared" ca="1" si="9"/>
        <v>#N/A</v>
      </c>
      <c r="AY36" t="e">
        <f t="shared" ca="1" si="9"/>
        <v>#N/A</v>
      </c>
      <c r="AZ36" t="e">
        <f t="shared" ca="1" si="9"/>
        <v>#N/A</v>
      </c>
      <c r="BA36" t="e">
        <f t="shared" ca="1" si="9"/>
        <v>#N/A</v>
      </c>
      <c r="BB36" t="e">
        <f t="shared" ca="1" si="9"/>
        <v>#N/A</v>
      </c>
      <c r="BC36" t="e">
        <f t="shared" ca="1" si="9"/>
        <v>#N/A</v>
      </c>
      <c r="BD36" t="e">
        <f t="shared" ca="1" si="9"/>
        <v>#N/A</v>
      </c>
      <c r="BE36" t="e">
        <f t="shared" ca="1" si="9"/>
        <v>#N/A</v>
      </c>
      <c r="BF36" t="e">
        <f t="shared" ca="1" si="9"/>
        <v>#N/A</v>
      </c>
      <c r="BG36" t="e">
        <f t="shared" ca="1" si="9"/>
        <v>#N/A</v>
      </c>
      <c r="BH36" t="e">
        <f t="shared" ca="1" si="9"/>
        <v>#N/A</v>
      </c>
      <c r="BI36" t="e">
        <f t="shared" ca="1" si="9"/>
        <v>#N/A</v>
      </c>
      <c r="BJ36" t="e">
        <f t="shared" ca="1" si="9"/>
        <v>#N/A</v>
      </c>
      <c r="BK36" t="e">
        <f t="shared" ca="1" si="9"/>
        <v>#N/A</v>
      </c>
    </row>
    <row r="37" spans="1:63" x14ac:dyDescent="0.25">
      <c r="A37" t="str">
        <f t="array" aca="1" ref="A37" ca="1">MID(CELL("filename",A37),FIND("]",CELL("filename",A37))+1,256)</f>
        <v>temp</v>
      </c>
      <c r="B37" t="str">
        <f t="shared" ref="B37:AG37" si="10">B114</f>
        <v>road_freight_lt(gtkm)</v>
      </c>
      <c r="C37" t="e">
        <f t="shared" ca="1" si="10"/>
        <v>#N/A</v>
      </c>
      <c r="D37" t="e">
        <f t="shared" ca="1" si="10"/>
        <v>#N/A</v>
      </c>
      <c r="E37" t="e">
        <f t="shared" ca="1" si="10"/>
        <v>#N/A</v>
      </c>
      <c r="F37" t="e">
        <f t="shared" ca="1" si="10"/>
        <v>#N/A</v>
      </c>
      <c r="G37" t="e">
        <f t="shared" ca="1" si="10"/>
        <v>#N/A</v>
      </c>
      <c r="H37" t="e">
        <f t="shared" ca="1" si="10"/>
        <v>#N/A</v>
      </c>
      <c r="I37" t="e">
        <f t="shared" ca="1" si="10"/>
        <v>#N/A</v>
      </c>
      <c r="J37" t="e">
        <f t="shared" ca="1" si="10"/>
        <v>#N/A</v>
      </c>
      <c r="K37" t="e">
        <f t="shared" ca="1" si="10"/>
        <v>#N/A</v>
      </c>
      <c r="L37" t="e">
        <f t="shared" ca="1" si="10"/>
        <v>#N/A</v>
      </c>
      <c r="M37" t="e">
        <f t="shared" ca="1" si="10"/>
        <v>#N/A</v>
      </c>
      <c r="N37" t="e">
        <f t="shared" ca="1" si="10"/>
        <v>#N/A</v>
      </c>
      <c r="O37" t="e">
        <f t="shared" ca="1" si="10"/>
        <v>#N/A</v>
      </c>
      <c r="P37" t="e">
        <f t="shared" ca="1" si="10"/>
        <v>#N/A</v>
      </c>
      <c r="Q37" t="e">
        <f t="shared" ca="1" si="10"/>
        <v>#N/A</v>
      </c>
      <c r="R37" t="e">
        <f t="shared" ca="1" si="10"/>
        <v>#N/A</v>
      </c>
      <c r="S37" t="e">
        <f t="shared" ca="1" si="10"/>
        <v>#N/A</v>
      </c>
      <c r="T37" t="e">
        <f t="shared" ca="1" si="10"/>
        <v>#N/A</v>
      </c>
      <c r="U37" t="e">
        <f t="shared" ca="1" si="10"/>
        <v>#N/A</v>
      </c>
      <c r="V37" t="e">
        <f t="shared" ca="1" si="10"/>
        <v>#N/A</v>
      </c>
      <c r="W37" t="e">
        <f t="shared" ca="1" si="10"/>
        <v>#N/A</v>
      </c>
      <c r="X37" t="e">
        <f t="shared" ca="1" si="10"/>
        <v>#N/A</v>
      </c>
      <c r="Y37" t="e">
        <f t="shared" ca="1" si="10"/>
        <v>#N/A</v>
      </c>
      <c r="Z37" t="e">
        <f t="shared" ca="1" si="10"/>
        <v>#N/A</v>
      </c>
      <c r="AA37" t="e">
        <f t="shared" ca="1" si="10"/>
        <v>#N/A</v>
      </c>
      <c r="AB37" t="e">
        <f t="shared" ca="1" si="10"/>
        <v>#N/A</v>
      </c>
      <c r="AC37" t="e">
        <f t="shared" ca="1" si="10"/>
        <v>#N/A</v>
      </c>
      <c r="AD37" t="e">
        <f t="shared" ca="1" si="10"/>
        <v>#N/A</v>
      </c>
      <c r="AE37" t="e">
        <f t="shared" ca="1" si="10"/>
        <v>#N/A</v>
      </c>
      <c r="AF37" t="e">
        <f t="shared" ca="1" si="10"/>
        <v>#N/A</v>
      </c>
      <c r="AG37" t="e">
        <f t="shared" ca="1" si="10"/>
        <v>#N/A</v>
      </c>
      <c r="AH37" t="e">
        <f t="shared" ref="AH37:BK37" ca="1" si="11">AH114</f>
        <v>#N/A</v>
      </c>
      <c r="AI37" t="e">
        <f t="shared" ca="1" si="11"/>
        <v>#N/A</v>
      </c>
      <c r="AJ37" t="e">
        <f t="shared" ca="1" si="11"/>
        <v>#N/A</v>
      </c>
      <c r="AK37" t="e">
        <f t="shared" ca="1" si="11"/>
        <v>#N/A</v>
      </c>
      <c r="AL37" t="e">
        <f t="shared" ca="1" si="11"/>
        <v>#N/A</v>
      </c>
      <c r="AM37" t="e">
        <f t="shared" ca="1" si="11"/>
        <v>#N/A</v>
      </c>
      <c r="AN37" t="e">
        <f t="shared" ca="1" si="11"/>
        <v>#N/A</v>
      </c>
      <c r="AO37" t="e">
        <f t="shared" ca="1" si="11"/>
        <v>#N/A</v>
      </c>
      <c r="AP37" t="e">
        <f t="shared" ca="1" si="11"/>
        <v>#N/A</v>
      </c>
      <c r="AQ37" t="e">
        <f t="shared" ca="1" si="11"/>
        <v>#N/A</v>
      </c>
      <c r="AR37" t="e">
        <f t="shared" ca="1" si="11"/>
        <v>#N/A</v>
      </c>
      <c r="AS37" t="e">
        <f t="shared" ca="1" si="11"/>
        <v>#N/A</v>
      </c>
      <c r="AT37" t="e">
        <f t="shared" ca="1" si="11"/>
        <v>#N/A</v>
      </c>
      <c r="AU37" t="e">
        <f t="shared" ca="1" si="11"/>
        <v>#N/A</v>
      </c>
      <c r="AV37" t="e">
        <f t="shared" ca="1" si="11"/>
        <v>#N/A</v>
      </c>
      <c r="AW37" t="e">
        <f t="shared" ca="1" si="11"/>
        <v>#N/A</v>
      </c>
      <c r="AX37" t="e">
        <f t="shared" ca="1" si="11"/>
        <v>#N/A</v>
      </c>
      <c r="AY37" t="e">
        <f t="shared" ca="1" si="11"/>
        <v>#N/A</v>
      </c>
      <c r="AZ37" t="e">
        <f t="shared" ca="1" si="11"/>
        <v>#N/A</v>
      </c>
      <c r="BA37" t="e">
        <f t="shared" ca="1" si="11"/>
        <v>#N/A</v>
      </c>
      <c r="BB37" t="e">
        <f t="shared" ca="1" si="11"/>
        <v>#N/A</v>
      </c>
      <c r="BC37" t="e">
        <f t="shared" ca="1" si="11"/>
        <v>#N/A</v>
      </c>
      <c r="BD37" t="e">
        <f t="shared" ca="1" si="11"/>
        <v>#N/A</v>
      </c>
      <c r="BE37" t="e">
        <f t="shared" ca="1" si="11"/>
        <v>#N/A</v>
      </c>
      <c r="BF37" t="e">
        <f t="shared" ca="1" si="11"/>
        <v>#N/A</v>
      </c>
      <c r="BG37" t="e">
        <f t="shared" ca="1" si="11"/>
        <v>#N/A</v>
      </c>
      <c r="BH37" t="e">
        <f t="shared" ca="1" si="11"/>
        <v>#N/A</v>
      </c>
      <c r="BI37" t="e">
        <f t="shared" ca="1" si="11"/>
        <v>#N/A</v>
      </c>
      <c r="BJ37" t="e">
        <f t="shared" ca="1" si="11"/>
        <v>#N/A</v>
      </c>
      <c r="BK37" t="e">
        <f t="shared" ca="1" si="11"/>
        <v>#N/A</v>
      </c>
    </row>
    <row r="38" spans="1:63" x14ac:dyDescent="0.25">
      <c r="A38" t="str">
        <f t="array" aca="1" ref="A38" ca="1">MID(CELL("filename",A38),FIND("]",CELL("filename",A38))+1,256)</f>
        <v>temp</v>
      </c>
      <c r="B38" t="str">
        <f t="shared" ref="B38:AG38" si="12">B115</f>
        <v>ship_freight(gtkm)</v>
      </c>
      <c r="C38" t="e">
        <f t="shared" ca="1" si="12"/>
        <v>#N/A</v>
      </c>
      <c r="D38" t="e">
        <f t="shared" ca="1" si="12"/>
        <v>#N/A</v>
      </c>
      <c r="E38" t="e">
        <f t="shared" ca="1" si="12"/>
        <v>#N/A</v>
      </c>
      <c r="F38" t="e">
        <f t="shared" ca="1" si="12"/>
        <v>#N/A</v>
      </c>
      <c r="G38" t="e">
        <f t="shared" ca="1" si="12"/>
        <v>#N/A</v>
      </c>
      <c r="H38" t="e">
        <f t="shared" ca="1" si="12"/>
        <v>#N/A</v>
      </c>
      <c r="I38" t="e">
        <f t="shared" ca="1" si="12"/>
        <v>#N/A</v>
      </c>
      <c r="J38" t="e">
        <f t="shared" ca="1" si="12"/>
        <v>#N/A</v>
      </c>
      <c r="K38" t="e">
        <f t="shared" ca="1" si="12"/>
        <v>#N/A</v>
      </c>
      <c r="L38" t="e">
        <f t="shared" ca="1" si="12"/>
        <v>#N/A</v>
      </c>
      <c r="M38" t="e">
        <f t="shared" ca="1" si="12"/>
        <v>#N/A</v>
      </c>
      <c r="N38" t="e">
        <f t="shared" ca="1" si="12"/>
        <v>#N/A</v>
      </c>
      <c r="O38" t="e">
        <f t="shared" ca="1" si="12"/>
        <v>#N/A</v>
      </c>
      <c r="P38" t="e">
        <f t="shared" ca="1" si="12"/>
        <v>#N/A</v>
      </c>
      <c r="Q38" t="e">
        <f t="shared" ca="1" si="12"/>
        <v>#N/A</v>
      </c>
      <c r="R38" t="e">
        <f t="shared" ca="1" si="12"/>
        <v>#N/A</v>
      </c>
      <c r="S38" t="e">
        <f t="shared" ca="1" si="12"/>
        <v>#N/A</v>
      </c>
      <c r="T38" t="e">
        <f t="shared" ca="1" si="12"/>
        <v>#N/A</v>
      </c>
      <c r="U38" t="e">
        <f t="shared" ca="1" si="12"/>
        <v>#N/A</v>
      </c>
      <c r="V38" t="e">
        <f t="shared" ca="1" si="12"/>
        <v>#N/A</v>
      </c>
      <c r="W38" t="e">
        <f t="shared" ca="1" si="12"/>
        <v>#N/A</v>
      </c>
      <c r="X38" t="e">
        <f t="shared" ca="1" si="12"/>
        <v>#N/A</v>
      </c>
      <c r="Y38" t="e">
        <f t="shared" ca="1" si="12"/>
        <v>#N/A</v>
      </c>
      <c r="Z38" t="e">
        <f t="shared" ca="1" si="12"/>
        <v>#N/A</v>
      </c>
      <c r="AA38" t="e">
        <f t="shared" ca="1" si="12"/>
        <v>#N/A</v>
      </c>
      <c r="AB38" t="e">
        <f t="shared" ca="1" si="12"/>
        <v>#N/A</v>
      </c>
      <c r="AC38" t="e">
        <f t="shared" ca="1" si="12"/>
        <v>#N/A</v>
      </c>
      <c r="AD38" t="e">
        <f t="shared" ca="1" si="12"/>
        <v>#N/A</v>
      </c>
      <c r="AE38" t="e">
        <f t="shared" ca="1" si="12"/>
        <v>#N/A</v>
      </c>
      <c r="AF38" t="e">
        <f t="shared" ca="1" si="12"/>
        <v>#N/A</v>
      </c>
      <c r="AG38" t="e">
        <f t="shared" ca="1" si="12"/>
        <v>#N/A</v>
      </c>
      <c r="AH38" t="e">
        <f t="shared" ref="AH38:BK38" ca="1" si="13">AH115</f>
        <v>#N/A</v>
      </c>
      <c r="AI38" t="e">
        <f t="shared" ca="1" si="13"/>
        <v>#N/A</v>
      </c>
      <c r="AJ38" t="e">
        <f t="shared" ca="1" si="13"/>
        <v>#N/A</v>
      </c>
      <c r="AK38" t="e">
        <f t="shared" ca="1" si="13"/>
        <v>#N/A</v>
      </c>
      <c r="AL38" t="e">
        <f t="shared" ca="1" si="13"/>
        <v>#N/A</v>
      </c>
      <c r="AM38" t="e">
        <f t="shared" ca="1" si="13"/>
        <v>#N/A</v>
      </c>
      <c r="AN38" t="e">
        <f t="shared" ca="1" si="13"/>
        <v>#N/A</v>
      </c>
      <c r="AO38" t="e">
        <f t="shared" ca="1" si="13"/>
        <v>#N/A</v>
      </c>
      <c r="AP38" t="e">
        <f t="shared" ca="1" si="13"/>
        <v>#N/A</v>
      </c>
      <c r="AQ38" t="e">
        <f t="shared" ca="1" si="13"/>
        <v>#N/A</v>
      </c>
      <c r="AR38" t="e">
        <f t="shared" ca="1" si="13"/>
        <v>#N/A</v>
      </c>
      <c r="AS38" t="e">
        <f t="shared" ca="1" si="13"/>
        <v>#N/A</v>
      </c>
      <c r="AT38" t="e">
        <f t="shared" ca="1" si="13"/>
        <v>#N/A</v>
      </c>
      <c r="AU38" t="e">
        <f t="shared" ca="1" si="13"/>
        <v>#N/A</v>
      </c>
      <c r="AV38" t="e">
        <f t="shared" ca="1" si="13"/>
        <v>#N/A</v>
      </c>
      <c r="AW38" t="e">
        <f t="shared" ca="1" si="13"/>
        <v>#N/A</v>
      </c>
      <c r="AX38" t="e">
        <f t="shared" ca="1" si="13"/>
        <v>#N/A</v>
      </c>
      <c r="AY38" t="e">
        <f t="shared" ca="1" si="13"/>
        <v>#N/A</v>
      </c>
      <c r="AZ38" t="e">
        <f t="shared" ca="1" si="13"/>
        <v>#N/A</v>
      </c>
      <c r="BA38" t="e">
        <f t="shared" ca="1" si="13"/>
        <v>#N/A</v>
      </c>
      <c r="BB38" t="e">
        <f t="shared" ca="1" si="13"/>
        <v>#N/A</v>
      </c>
      <c r="BC38" t="e">
        <f t="shared" ca="1" si="13"/>
        <v>#N/A</v>
      </c>
      <c r="BD38" t="e">
        <f t="shared" ca="1" si="13"/>
        <v>#N/A</v>
      </c>
      <c r="BE38" t="e">
        <f t="shared" ca="1" si="13"/>
        <v>#N/A</v>
      </c>
      <c r="BF38" t="e">
        <f t="shared" ca="1" si="13"/>
        <v>#N/A</v>
      </c>
      <c r="BG38" t="e">
        <f t="shared" ca="1" si="13"/>
        <v>#N/A</v>
      </c>
      <c r="BH38" t="e">
        <f t="shared" ca="1" si="13"/>
        <v>#N/A</v>
      </c>
      <c r="BI38" t="e">
        <f t="shared" ca="1" si="13"/>
        <v>#N/A</v>
      </c>
      <c r="BJ38" t="e">
        <f t="shared" ca="1" si="13"/>
        <v>#N/A</v>
      </c>
      <c r="BK38" t="e">
        <f t="shared" ca="1" si="13"/>
        <v>#N/A</v>
      </c>
    </row>
    <row r="39" spans="1:63" x14ac:dyDescent="0.25">
      <c r="A39" t="str">
        <f t="array" aca="1" ref="A39" ca="1">MID(CELL("filename",A39),FIND("]",CELL("filename",A39))+1,256)</f>
        <v>temp</v>
      </c>
      <c r="B39" t="str">
        <f t="shared" ref="B39:AG39" si="14">B116</f>
        <v>air_passenger(gpkm)</v>
      </c>
      <c r="C39" t="e">
        <f t="shared" ca="1" si="14"/>
        <v>#N/A</v>
      </c>
      <c r="D39" t="e">
        <f t="shared" ca="1" si="14"/>
        <v>#N/A</v>
      </c>
      <c r="E39" t="e">
        <f t="shared" ca="1" si="14"/>
        <v>#N/A</v>
      </c>
      <c r="F39" t="e">
        <f t="shared" ca="1" si="14"/>
        <v>#N/A</v>
      </c>
      <c r="G39" t="e">
        <f t="shared" ca="1" si="14"/>
        <v>#N/A</v>
      </c>
      <c r="H39" t="e">
        <f t="shared" ca="1" si="14"/>
        <v>#N/A</v>
      </c>
      <c r="I39" t="e">
        <f t="shared" ca="1" si="14"/>
        <v>#N/A</v>
      </c>
      <c r="J39" t="e">
        <f t="shared" ca="1" si="14"/>
        <v>#N/A</v>
      </c>
      <c r="K39" t="e">
        <f t="shared" ca="1" si="14"/>
        <v>#N/A</v>
      </c>
      <c r="L39" t="e">
        <f t="shared" ca="1" si="14"/>
        <v>#N/A</v>
      </c>
      <c r="M39" t="e">
        <f t="shared" ca="1" si="14"/>
        <v>#N/A</v>
      </c>
      <c r="N39" t="e">
        <f t="shared" ca="1" si="14"/>
        <v>#N/A</v>
      </c>
      <c r="O39" t="e">
        <f t="shared" ca="1" si="14"/>
        <v>#N/A</v>
      </c>
      <c r="P39" t="e">
        <f t="shared" ca="1" si="14"/>
        <v>#N/A</v>
      </c>
      <c r="Q39" t="e">
        <f t="shared" ca="1" si="14"/>
        <v>#N/A</v>
      </c>
      <c r="R39" t="e">
        <f t="shared" ca="1" si="14"/>
        <v>#N/A</v>
      </c>
      <c r="S39" t="e">
        <f t="shared" ca="1" si="14"/>
        <v>#N/A</v>
      </c>
      <c r="T39" t="e">
        <f t="shared" ca="1" si="14"/>
        <v>#N/A</v>
      </c>
      <c r="U39" t="e">
        <f t="shared" ca="1" si="14"/>
        <v>#N/A</v>
      </c>
      <c r="V39" t="e">
        <f t="shared" ca="1" si="14"/>
        <v>#N/A</v>
      </c>
      <c r="W39" t="e">
        <f t="shared" ca="1" si="14"/>
        <v>#N/A</v>
      </c>
      <c r="X39" t="e">
        <f t="shared" ca="1" si="14"/>
        <v>#N/A</v>
      </c>
      <c r="Y39" t="e">
        <f t="shared" ca="1" si="14"/>
        <v>#N/A</v>
      </c>
      <c r="Z39" t="e">
        <f t="shared" ca="1" si="14"/>
        <v>#N/A</v>
      </c>
      <c r="AA39" t="e">
        <f t="shared" ca="1" si="14"/>
        <v>#N/A</v>
      </c>
      <c r="AB39" t="e">
        <f t="shared" ca="1" si="14"/>
        <v>#N/A</v>
      </c>
      <c r="AC39" t="e">
        <f t="shared" ca="1" si="14"/>
        <v>#N/A</v>
      </c>
      <c r="AD39" t="e">
        <f t="shared" ca="1" si="14"/>
        <v>#N/A</v>
      </c>
      <c r="AE39" t="e">
        <f t="shared" ca="1" si="14"/>
        <v>#N/A</v>
      </c>
      <c r="AF39" t="e">
        <f t="shared" ca="1" si="14"/>
        <v>#N/A</v>
      </c>
      <c r="AG39" t="e">
        <f t="shared" ca="1" si="14"/>
        <v>#N/A</v>
      </c>
      <c r="AH39" t="e">
        <f t="shared" ref="AH39:BK39" ca="1" si="15">AH116</f>
        <v>#N/A</v>
      </c>
      <c r="AI39" t="e">
        <f t="shared" ca="1" si="15"/>
        <v>#N/A</v>
      </c>
      <c r="AJ39" t="e">
        <f t="shared" ca="1" si="15"/>
        <v>#N/A</v>
      </c>
      <c r="AK39" t="e">
        <f t="shared" ca="1" si="15"/>
        <v>#N/A</v>
      </c>
      <c r="AL39" t="e">
        <f t="shared" ca="1" si="15"/>
        <v>#N/A</v>
      </c>
      <c r="AM39" t="e">
        <f t="shared" ca="1" si="15"/>
        <v>#N/A</v>
      </c>
      <c r="AN39" t="e">
        <f t="shared" ca="1" si="15"/>
        <v>#N/A</v>
      </c>
      <c r="AO39" t="e">
        <f t="shared" ca="1" si="15"/>
        <v>#N/A</v>
      </c>
      <c r="AP39" t="e">
        <f t="shared" ca="1" si="15"/>
        <v>#N/A</v>
      </c>
      <c r="AQ39" t="e">
        <f t="shared" ca="1" si="15"/>
        <v>#N/A</v>
      </c>
      <c r="AR39" t="e">
        <f t="shared" ca="1" si="15"/>
        <v>#N/A</v>
      </c>
      <c r="AS39" t="e">
        <f t="shared" ca="1" si="15"/>
        <v>#N/A</v>
      </c>
      <c r="AT39" t="e">
        <f t="shared" ca="1" si="15"/>
        <v>#N/A</v>
      </c>
      <c r="AU39" t="e">
        <f t="shared" ca="1" si="15"/>
        <v>#N/A</v>
      </c>
      <c r="AV39" t="e">
        <f t="shared" ca="1" si="15"/>
        <v>#N/A</v>
      </c>
      <c r="AW39" t="e">
        <f t="shared" ca="1" si="15"/>
        <v>#N/A</v>
      </c>
      <c r="AX39" t="e">
        <f t="shared" ca="1" si="15"/>
        <v>#N/A</v>
      </c>
      <c r="AY39" t="e">
        <f t="shared" ca="1" si="15"/>
        <v>#N/A</v>
      </c>
      <c r="AZ39" t="e">
        <f t="shared" ca="1" si="15"/>
        <v>#N/A</v>
      </c>
      <c r="BA39" t="e">
        <f t="shared" ca="1" si="15"/>
        <v>#N/A</v>
      </c>
      <c r="BB39" t="e">
        <f t="shared" ca="1" si="15"/>
        <v>#N/A</v>
      </c>
      <c r="BC39" t="e">
        <f t="shared" ca="1" si="15"/>
        <v>#N/A</v>
      </c>
      <c r="BD39" t="e">
        <f t="shared" ca="1" si="15"/>
        <v>#N/A</v>
      </c>
      <c r="BE39" t="e">
        <f t="shared" ca="1" si="15"/>
        <v>#N/A</v>
      </c>
      <c r="BF39" t="e">
        <f t="shared" ca="1" si="15"/>
        <v>#N/A</v>
      </c>
      <c r="BG39" t="e">
        <f t="shared" ca="1" si="15"/>
        <v>#N/A</v>
      </c>
      <c r="BH39" t="e">
        <f t="shared" ca="1" si="15"/>
        <v>#N/A</v>
      </c>
      <c r="BI39" t="e">
        <f t="shared" ca="1" si="15"/>
        <v>#N/A</v>
      </c>
      <c r="BJ39" t="e">
        <f t="shared" ca="1" si="15"/>
        <v>#N/A</v>
      </c>
      <c r="BK39" t="e">
        <f t="shared" ca="1" si="15"/>
        <v>#N/A</v>
      </c>
    </row>
    <row r="40" spans="1:63" x14ac:dyDescent="0.25">
      <c r="A40" t="str">
        <f t="array" aca="1" ref="A40" ca="1">MID(CELL("filename",A40),FIND("]",CELL("filename",A40))+1,256)</f>
        <v>temp</v>
      </c>
      <c r="B40" t="str">
        <f t="shared" ref="B40:AG40" si="16">B117</f>
        <v>rail_passenger(gpkm)</v>
      </c>
      <c r="C40" t="e">
        <f t="shared" ca="1" si="16"/>
        <v>#N/A</v>
      </c>
      <c r="D40" t="e">
        <f t="shared" ca="1" si="16"/>
        <v>#N/A</v>
      </c>
      <c r="E40" t="e">
        <f t="shared" ca="1" si="16"/>
        <v>#N/A</v>
      </c>
      <c r="F40" t="e">
        <f t="shared" ca="1" si="16"/>
        <v>#N/A</v>
      </c>
      <c r="G40" t="e">
        <f t="shared" ca="1" si="16"/>
        <v>#N/A</v>
      </c>
      <c r="H40" t="e">
        <f t="shared" ca="1" si="16"/>
        <v>#N/A</v>
      </c>
      <c r="I40" t="e">
        <f t="shared" ca="1" si="16"/>
        <v>#N/A</v>
      </c>
      <c r="J40" t="e">
        <f t="shared" ca="1" si="16"/>
        <v>#N/A</v>
      </c>
      <c r="K40" t="e">
        <f t="shared" ca="1" si="16"/>
        <v>#N/A</v>
      </c>
      <c r="L40" t="e">
        <f t="shared" ca="1" si="16"/>
        <v>#N/A</v>
      </c>
      <c r="M40" t="e">
        <f t="shared" ca="1" si="16"/>
        <v>#N/A</v>
      </c>
      <c r="N40" t="e">
        <f t="shared" ca="1" si="16"/>
        <v>#N/A</v>
      </c>
      <c r="O40" t="e">
        <f t="shared" ca="1" si="16"/>
        <v>#N/A</v>
      </c>
      <c r="P40" t="e">
        <f t="shared" ca="1" si="16"/>
        <v>#N/A</v>
      </c>
      <c r="Q40" t="e">
        <f t="shared" ca="1" si="16"/>
        <v>#N/A</v>
      </c>
      <c r="R40" t="e">
        <f t="shared" ca="1" si="16"/>
        <v>#N/A</v>
      </c>
      <c r="S40" t="e">
        <f t="shared" ca="1" si="16"/>
        <v>#N/A</v>
      </c>
      <c r="T40" t="e">
        <f t="shared" ca="1" si="16"/>
        <v>#N/A</v>
      </c>
      <c r="U40" t="e">
        <f t="shared" ca="1" si="16"/>
        <v>#N/A</v>
      </c>
      <c r="V40" t="e">
        <f t="shared" ca="1" si="16"/>
        <v>#N/A</v>
      </c>
      <c r="W40" t="e">
        <f t="shared" ca="1" si="16"/>
        <v>#N/A</v>
      </c>
      <c r="X40" t="e">
        <f t="shared" ca="1" si="16"/>
        <v>#N/A</v>
      </c>
      <c r="Y40" t="e">
        <f t="shared" ca="1" si="16"/>
        <v>#N/A</v>
      </c>
      <c r="Z40" t="e">
        <f t="shared" ca="1" si="16"/>
        <v>#N/A</v>
      </c>
      <c r="AA40" t="e">
        <f t="shared" ca="1" si="16"/>
        <v>#N/A</v>
      </c>
      <c r="AB40" t="e">
        <f t="shared" ca="1" si="16"/>
        <v>#N/A</v>
      </c>
      <c r="AC40" t="e">
        <f t="shared" ca="1" si="16"/>
        <v>#N/A</v>
      </c>
      <c r="AD40" t="e">
        <f t="shared" ca="1" si="16"/>
        <v>#N/A</v>
      </c>
      <c r="AE40" t="e">
        <f t="shared" ca="1" si="16"/>
        <v>#N/A</v>
      </c>
      <c r="AF40" t="e">
        <f t="shared" ca="1" si="16"/>
        <v>#N/A</v>
      </c>
      <c r="AG40" t="e">
        <f t="shared" ca="1" si="16"/>
        <v>#N/A</v>
      </c>
      <c r="AH40" t="e">
        <f t="shared" ref="AH40:BK40" ca="1" si="17">AH117</f>
        <v>#N/A</v>
      </c>
      <c r="AI40" t="e">
        <f t="shared" ca="1" si="17"/>
        <v>#N/A</v>
      </c>
      <c r="AJ40" t="e">
        <f t="shared" ca="1" si="17"/>
        <v>#N/A</v>
      </c>
      <c r="AK40" t="e">
        <f t="shared" ca="1" si="17"/>
        <v>#N/A</v>
      </c>
      <c r="AL40" t="e">
        <f t="shared" ca="1" si="17"/>
        <v>#N/A</v>
      </c>
      <c r="AM40" t="e">
        <f t="shared" ca="1" si="17"/>
        <v>#N/A</v>
      </c>
      <c r="AN40" t="e">
        <f t="shared" ca="1" si="17"/>
        <v>#N/A</v>
      </c>
      <c r="AO40" t="e">
        <f t="shared" ca="1" si="17"/>
        <v>#N/A</v>
      </c>
      <c r="AP40" t="e">
        <f t="shared" ca="1" si="17"/>
        <v>#N/A</v>
      </c>
      <c r="AQ40" t="e">
        <f t="shared" ca="1" si="17"/>
        <v>#N/A</v>
      </c>
      <c r="AR40" t="e">
        <f t="shared" ca="1" si="17"/>
        <v>#N/A</v>
      </c>
      <c r="AS40" t="e">
        <f t="shared" ca="1" si="17"/>
        <v>#N/A</v>
      </c>
      <c r="AT40" t="e">
        <f t="shared" ca="1" si="17"/>
        <v>#N/A</v>
      </c>
      <c r="AU40" t="e">
        <f t="shared" ca="1" si="17"/>
        <v>#N/A</v>
      </c>
      <c r="AV40" t="e">
        <f t="shared" ca="1" si="17"/>
        <v>#N/A</v>
      </c>
      <c r="AW40" t="e">
        <f t="shared" ca="1" si="17"/>
        <v>#N/A</v>
      </c>
      <c r="AX40" t="e">
        <f t="shared" ca="1" si="17"/>
        <v>#N/A</v>
      </c>
      <c r="AY40" t="e">
        <f t="shared" ca="1" si="17"/>
        <v>#N/A</v>
      </c>
      <c r="AZ40" t="e">
        <f t="shared" ca="1" si="17"/>
        <v>#N/A</v>
      </c>
      <c r="BA40" t="e">
        <f t="shared" ca="1" si="17"/>
        <v>#N/A</v>
      </c>
      <c r="BB40" t="e">
        <f t="shared" ca="1" si="17"/>
        <v>#N/A</v>
      </c>
      <c r="BC40" t="e">
        <f t="shared" ca="1" si="17"/>
        <v>#N/A</v>
      </c>
      <c r="BD40" t="e">
        <f t="shared" ca="1" si="17"/>
        <v>#N/A</v>
      </c>
      <c r="BE40" t="e">
        <f t="shared" ca="1" si="17"/>
        <v>#N/A</v>
      </c>
      <c r="BF40" t="e">
        <f t="shared" ca="1" si="17"/>
        <v>#N/A</v>
      </c>
      <c r="BG40" t="e">
        <f t="shared" ca="1" si="17"/>
        <v>#N/A</v>
      </c>
      <c r="BH40" t="e">
        <f t="shared" ca="1" si="17"/>
        <v>#N/A</v>
      </c>
      <c r="BI40" t="e">
        <f t="shared" ca="1" si="17"/>
        <v>#N/A</v>
      </c>
      <c r="BJ40" t="e">
        <f t="shared" ca="1" si="17"/>
        <v>#N/A</v>
      </c>
      <c r="BK40" t="e">
        <f t="shared" ca="1" si="17"/>
        <v>#N/A</v>
      </c>
    </row>
    <row r="41" spans="1:63" x14ac:dyDescent="0.25">
      <c r="A41" t="str">
        <f t="array" aca="1" ref="A41" ca="1">MID(CELL("filename",A41),FIND("]",CELL("filename",A41))+1,256)</f>
        <v>temp</v>
      </c>
      <c r="B41" t="str">
        <f t="shared" ref="B41:AG41" si="18">B118</f>
        <v>road_passenger_2w(gpkm)</v>
      </c>
      <c r="C41" t="e">
        <f t="shared" ca="1" si="18"/>
        <v>#N/A</v>
      </c>
      <c r="D41" t="e">
        <f t="shared" ca="1" si="18"/>
        <v>#N/A</v>
      </c>
      <c r="E41" t="e">
        <f t="shared" ca="1" si="18"/>
        <v>#N/A</v>
      </c>
      <c r="F41" t="e">
        <f t="shared" ca="1" si="18"/>
        <v>#N/A</v>
      </c>
      <c r="G41" t="e">
        <f t="shared" ca="1" si="18"/>
        <v>#N/A</v>
      </c>
      <c r="H41" t="e">
        <f t="shared" ca="1" si="18"/>
        <v>#N/A</v>
      </c>
      <c r="I41" t="e">
        <f t="shared" ca="1" si="18"/>
        <v>#N/A</v>
      </c>
      <c r="J41" t="e">
        <f t="shared" ca="1" si="18"/>
        <v>#N/A</v>
      </c>
      <c r="K41" t="e">
        <f t="shared" ca="1" si="18"/>
        <v>#N/A</v>
      </c>
      <c r="L41" t="e">
        <f t="shared" ca="1" si="18"/>
        <v>#N/A</v>
      </c>
      <c r="M41" t="e">
        <f t="shared" ca="1" si="18"/>
        <v>#N/A</v>
      </c>
      <c r="N41" t="e">
        <f t="shared" ca="1" si="18"/>
        <v>#N/A</v>
      </c>
      <c r="O41" t="e">
        <f t="shared" ca="1" si="18"/>
        <v>#N/A</v>
      </c>
      <c r="P41" t="e">
        <f t="shared" ca="1" si="18"/>
        <v>#N/A</v>
      </c>
      <c r="Q41" t="e">
        <f t="shared" ca="1" si="18"/>
        <v>#N/A</v>
      </c>
      <c r="R41" t="e">
        <f t="shared" ca="1" si="18"/>
        <v>#N/A</v>
      </c>
      <c r="S41" t="e">
        <f t="shared" ca="1" si="18"/>
        <v>#N/A</v>
      </c>
      <c r="T41" t="e">
        <f t="shared" ca="1" si="18"/>
        <v>#N/A</v>
      </c>
      <c r="U41" t="e">
        <f t="shared" ca="1" si="18"/>
        <v>#N/A</v>
      </c>
      <c r="V41" t="e">
        <f t="shared" ca="1" si="18"/>
        <v>#N/A</v>
      </c>
      <c r="W41" t="e">
        <f t="shared" ca="1" si="18"/>
        <v>#N/A</v>
      </c>
      <c r="X41" t="e">
        <f t="shared" ca="1" si="18"/>
        <v>#N/A</v>
      </c>
      <c r="Y41" t="e">
        <f t="shared" ca="1" si="18"/>
        <v>#N/A</v>
      </c>
      <c r="Z41" t="e">
        <f t="shared" ca="1" si="18"/>
        <v>#N/A</v>
      </c>
      <c r="AA41" t="e">
        <f t="shared" ca="1" si="18"/>
        <v>#N/A</v>
      </c>
      <c r="AB41" t="e">
        <f t="shared" ca="1" si="18"/>
        <v>#N/A</v>
      </c>
      <c r="AC41" t="e">
        <f t="shared" ca="1" si="18"/>
        <v>#N/A</v>
      </c>
      <c r="AD41" t="e">
        <f t="shared" ca="1" si="18"/>
        <v>#N/A</v>
      </c>
      <c r="AE41" t="e">
        <f t="shared" ca="1" si="18"/>
        <v>#N/A</v>
      </c>
      <c r="AF41" t="e">
        <f t="shared" ca="1" si="18"/>
        <v>#N/A</v>
      </c>
      <c r="AG41" t="e">
        <f t="shared" ca="1" si="18"/>
        <v>#N/A</v>
      </c>
      <c r="AH41" t="e">
        <f t="shared" ref="AH41:BK41" ca="1" si="19">AH118</f>
        <v>#N/A</v>
      </c>
      <c r="AI41" t="e">
        <f t="shared" ca="1" si="19"/>
        <v>#N/A</v>
      </c>
      <c r="AJ41" t="e">
        <f t="shared" ca="1" si="19"/>
        <v>#N/A</v>
      </c>
      <c r="AK41" t="e">
        <f t="shared" ca="1" si="19"/>
        <v>#N/A</v>
      </c>
      <c r="AL41" t="e">
        <f t="shared" ca="1" si="19"/>
        <v>#N/A</v>
      </c>
      <c r="AM41" t="e">
        <f t="shared" ca="1" si="19"/>
        <v>#N/A</v>
      </c>
      <c r="AN41" t="e">
        <f t="shared" ca="1" si="19"/>
        <v>#N/A</v>
      </c>
      <c r="AO41" t="e">
        <f t="shared" ca="1" si="19"/>
        <v>#N/A</v>
      </c>
      <c r="AP41" t="e">
        <f t="shared" ca="1" si="19"/>
        <v>#N/A</v>
      </c>
      <c r="AQ41" t="e">
        <f t="shared" ca="1" si="19"/>
        <v>#N/A</v>
      </c>
      <c r="AR41" t="e">
        <f t="shared" ca="1" si="19"/>
        <v>#N/A</v>
      </c>
      <c r="AS41" t="e">
        <f t="shared" ca="1" si="19"/>
        <v>#N/A</v>
      </c>
      <c r="AT41" t="e">
        <f t="shared" ca="1" si="19"/>
        <v>#N/A</v>
      </c>
      <c r="AU41" t="e">
        <f t="shared" ca="1" si="19"/>
        <v>#N/A</v>
      </c>
      <c r="AV41" t="e">
        <f t="shared" ca="1" si="19"/>
        <v>#N/A</v>
      </c>
      <c r="AW41" t="e">
        <f t="shared" ca="1" si="19"/>
        <v>#N/A</v>
      </c>
      <c r="AX41" t="e">
        <f t="shared" ca="1" si="19"/>
        <v>#N/A</v>
      </c>
      <c r="AY41" t="e">
        <f t="shared" ca="1" si="19"/>
        <v>#N/A</v>
      </c>
      <c r="AZ41" t="e">
        <f t="shared" ca="1" si="19"/>
        <v>#N/A</v>
      </c>
      <c r="BA41" t="e">
        <f t="shared" ca="1" si="19"/>
        <v>#N/A</v>
      </c>
      <c r="BB41" t="e">
        <f t="shared" ca="1" si="19"/>
        <v>#N/A</v>
      </c>
      <c r="BC41" t="e">
        <f t="shared" ca="1" si="19"/>
        <v>#N/A</v>
      </c>
      <c r="BD41" t="e">
        <f t="shared" ca="1" si="19"/>
        <v>#N/A</v>
      </c>
      <c r="BE41" t="e">
        <f t="shared" ca="1" si="19"/>
        <v>#N/A</v>
      </c>
      <c r="BF41" t="e">
        <f t="shared" ca="1" si="19"/>
        <v>#N/A</v>
      </c>
      <c r="BG41" t="e">
        <f t="shared" ca="1" si="19"/>
        <v>#N/A</v>
      </c>
      <c r="BH41" t="e">
        <f t="shared" ca="1" si="19"/>
        <v>#N/A</v>
      </c>
      <c r="BI41" t="e">
        <f t="shared" ca="1" si="19"/>
        <v>#N/A</v>
      </c>
      <c r="BJ41" t="e">
        <f t="shared" ca="1" si="19"/>
        <v>#N/A</v>
      </c>
      <c r="BK41" t="e">
        <f t="shared" ca="1" si="19"/>
        <v>#N/A</v>
      </c>
    </row>
    <row r="42" spans="1:63" x14ac:dyDescent="0.25">
      <c r="A42" t="str">
        <f t="array" aca="1" ref="A42" ca="1">MID(CELL("filename",A42),FIND("]",CELL("filename",A42))+1,256)</f>
        <v>temp</v>
      </c>
      <c r="B42" t="str">
        <f t="shared" ref="B42:AG42" si="20">B119</f>
        <v>road_passenger_bus(gpkm)</v>
      </c>
      <c r="C42" t="e">
        <f t="shared" ca="1" si="20"/>
        <v>#N/A</v>
      </c>
      <c r="D42" t="e">
        <f t="shared" ca="1" si="20"/>
        <v>#N/A</v>
      </c>
      <c r="E42" t="e">
        <f t="shared" ca="1" si="20"/>
        <v>#N/A</v>
      </c>
      <c r="F42" t="e">
        <f t="shared" ca="1" si="20"/>
        <v>#N/A</v>
      </c>
      <c r="G42" t="e">
        <f t="shared" ca="1" si="20"/>
        <v>#N/A</v>
      </c>
      <c r="H42" t="e">
        <f t="shared" ca="1" si="20"/>
        <v>#N/A</v>
      </c>
      <c r="I42" t="e">
        <f t="shared" ca="1" si="20"/>
        <v>#N/A</v>
      </c>
      <c r="J42" t="e">
        <f t="shared" ca="1" si="20"/>
        <v>#N/A</v>
      </c>
      <c r="K42" t="e">
        <f t="shared" ca="1" si="20"/>
        <v>#N/A</v>
      </c>
      <c r="L42" t="e">
        <f t="shared" ca="1" si="20"/>
        <v>#N/A</v>
      </c>
      <c r="M42" t="e">
        <f t="shared" ca="1" si="20"/>
        <v>#N/A</v>
      </c>
      <c r="N42" t="e">
        <f t="shared" ca="1" si="20"/>
        <v>#N/A</v>
      </c>
      <c r="O42" t="e">
        <f t="shared" ca="1" si="20"/>
        <v>#N/A</v>
      </c>
      <c r="P42" t="e">
        <f t="shared" ca="1" si="20"/>
        <v>#N/A</v>
      </c>
      <c r="Q42" t="e">
        <f t="shared" ca="1" si="20"/>
        <v>#N/A</v>
      </c>
      <c r="R42" t="e">
        <f t="shared" ca="1" si="20"/>
        <v>#N/A</v>
      </c>
      <c r="S42" t="e">
        <f t="shared" ca="1" si="20"/>
        <v>#N/A</v>
      </c>
      <c r="T42" t="e">
        <f t="shared" ca="1" si="20"/>
        <v>#N/A</v>
      </c>
      <c r="U42" t="e">
        <f t="shared" ca="1" si="20"/>
        <v>#N/A</v>
      </c>
      <c r="V42" t="e">
        <f t="shared" ca="1" si="20"/>
        <v>#N/A</v>
      </c>
      <c r="W42" t="e">
        <f t="shared" ca="1" si="20"/>
        <v>#N/A</v>
      </c>
      <c r="X42" t="e">
        <f t="shared" ca="1" si="20"/>
        <v>#N/A</v>
      </c>
      <c r="Y42" t="e">
        <f t="shared" ca="1" si="20"/>
        <v>#N/A</v>
      </c>
      <c r="Z42" t="e">
        <f t="shared" ca="1" si="20"/>
        <v>#N/A</v>
      </c>
      <c r="AA42" t="e">
        <f t="shared" ca="1" si="20"/>
        <v>#N/A</v>
      </c>
      <c r="AB42" t="e">
        <f t="shared" ca="1" si="20"/>
        <v>#N/A</v>
      </c>
      <c r="AC42" t="e">
        <f t="shared" ca="1" si="20"/>
        <v>#N/A</v>
      </c>
      <c r="AD42" t="e">
        <f t="shared" ca="1" si="20"/>
        <v>#N/A</v>
      </c>
      <c r="AE42" t="e">
        <f t="shared" ca="1" si="20"/>
        <v>#N/A</v>
      </c>
      <c r="AF42" t="e">
        <f t="shared" ca="1" si="20"/>
        <v>#N/A</v>
      </c>
      <c r="AG42" t="e">
        <f t="shared" ca="1" si="20"/>
        <v>#N/A</v>
      </c>
      <c r="AH42" t="e">
        <f t="shared" ref="AH42:BK42" ca="1" si="21">AH119</f>
        <v>#N/A</v>
      </c>
      <c r="AI42" t="e">
        <f t="shared" ca="1" si="21"/>
        <v>#N/A</v>
      </c>
      <c r="AJ42" t="e">
        <f t="shared" ca="1" si="21"/>
        <v>#N/A</v>
      </c>
      <c r="AK42" t="e">
        <f t="shared" ca="1" si="21"/>
        <v>#N/A</v>
      </c>
      <c r="AL42" t="e">
        <f t="shared" ca="1" si="21"/>
        <v>#N/A</v>
      </c>
      <c r="AM42" t="e">
        <f t="shared" ca="1" si="21"/>
        <v>#N/A</v>
      </c>
      <c r="AN42" t="e">
        <f t="shared" ca="1" si="21"/>
        <v>#N/A</v>
      </c>
      <c r="AO42" t="e">
        <f t="shared" ca="1" si="21"/>
        <v>#N/A</v>
      </c>
      <c r="AP42" t="e">
        <f t="shared" ca="1" si="21"/>
        <v>#N/A</v>
      </c>
      <c r="AQ42" t="e">
        <f t="shared" ca="1" si="21"/>
        <v>#N/A</v>
      </c>
      <c r="AR42" t="e">
        <f t="shared" ca="1" si="21"/>
        <v>#N/A</v>
      </c>
      <c r="AS42" t="e">
        <f t="shared" ca="1" si="21"/>
        <v>#N/A</v>
      </c>
      <c r="AT42" t="e">
        <f t="shared" ca="1" si="21"/>
        <v>#N/A</v>
      </c>
      <c r="AU42" t="e">
        <f t="shared" ca="1" si="21"/>
        <v>#N/A</v>
      </c>
      <c r="AV42" t="e">
        <f t="shared" ca="1" si="21"/>
        <v>#N/A</v>
      </c>
      <c r="AW42" t="e">
        <f t="shared" ca="1" si="21"/>
        <v>#N/A</v>
      </c>
      <c r="AX42" t="e">
        <f t="shared" ca="1" si="21"/>
        <v>#N/A</v>
      </c>
      <c r="AY42" t="e">
        <f t="shared" ca="1" si="21"/>
        <v>#N/A</v>
      </c>
      <c r="AZ42" t="e">
        <f t="shared" ca="1" si="21"/>
        <v>#N/A</v>
      </c>
      <c r="BA42" t="e">
        <f t="shared" ca="1" si="21"/>
        <v>#N/A</v>
      </c>
      <c r="BB42" t="e">
        <f t="shared" ca="1" si="21"/>
        <v>#N/A</v>
      </c>
      <c r="BC42" t="e">
        <f t="shared" ca="1" si="21"/>
        <v>#N/A</v>
      </c>
      <c r="BD42" t="e">
        <f t="shared" ca="1" si="21"/>
        <v>#N/A</v>
      </c>
      <c r="BE42" t="e">
        <f t="shared" ca="1" si="21"/>
        <v>#N/A</v>
      </c>
      <c r="BF42" t="e">
        <f t="shared" ca="1" si="21"/>
        <v>#N/A</v>
      </c>
      <c r="BG42" t="e">
        <f t="shared" ca="1" si="21"/>
        <v>#N/A</v>
      </c>
      <c r="BH42" t="e">
        <f t="shared" ca="1" si="21"/>
        <v>#N/A</v>
      </c>
      <c r="BI42" t="e">
        <f t="shared" ca="1" si="21"/>
        <v>#N/A</v>
      </c>
      <c r="BJ42" t="e">
        <f t="shared" ca="1" si="21"/>
        <v>#N/A</v>
      </c>
      <c r="BK42" t="e">
        <f t="shared" ca="1" si="21"/>
        <v>#N/A</v>
      </c>
    </row>
    <row r="43" spans="1:63" x14ac:dyDescent="0.25">
      <c r="A43" t="str">
        <f t="array" aca="1" ref="A43" ca="1">MID(CELL("filename",A43),FIND("]",CELL("filename",A43))+1,256)</f>
        <v>temp</v>
      </c>
      <c r="B43" t="str">
        <f t="shared" ref="B43:AG43" si="22">B120</f>
        <v>road_passenger_lt(gpkm)</v>
      </c>
      <c r="C43" t="e">
        <f t="shared" ca="1" si="22"/>
        <v>#N/A</v>
      </c>
      <c r="D43" t="e">
        <f t="shared" ca="1" si="22"/>
        <v>#N/A</v>
      </c>
      <c r="E43" t="e">
        <f t="shared" ca="1" si="22"/>
        <v>#N/A</v>
      </c>
      <c r="F43" t="e">
        <f t="shared" ca="1" si="22"/>
        <v>#N/A</v>
      </c>
      <c r="G43" t="e">
        <f t="shared" ca="1" si="22"/>
        <v>#N/A</v>
      </c>
      <c r="H43" t="e">
        <f t="shared" ca="1" si="22"/>
        <v>#N/A</v>
      </c>
      <c r="I43" t="e">
        <f t="shared" ca="1" si="22"/>
        <v>#N/A</v>
      </c>
      <c r="J43" t="e">
        <f t="shared" ca="1" si="22"/>
        <v>#N/A</v>
      </c>
      <c r="K43" t="e">
        <f t="shared" ca="1" si="22"/>
        <v>#N/A</v>
      </c>
      <c r="L43" t="e">
        <f t="shared" ca="1" si="22"/>
        <v>#N/A</v>
      </c>
      <c r="M43" t="e">
        <f t="shared" ca="1" si="22"/>
        <v>#N/A</v>
      </c>
      <c r="N43" t="e">
        <f t="shared" ca="1" si="22"/>
        <v>#N/A</v>
      </c>
      <c r="O43" t="e">
        <f t="shared" ca="1" si="22"/>
        <v>#N/A</v>
      </c>
      <c r="P43" t="e">
        <f t="shared" ca="1" si="22"/>
        <v>#N/A</v>
      </c>
      <c r="Q43" t="e">
        <f t="shared" ca="1" si="22"/>
        <v>#N/A</v>
      </c>
      <c r="R43" t="e">
        <f t="shared" ca="1" si="22"/>
        <v>#N/A</v>
      </c>
      <c r="S43" t="e">
        <f t="shared" ca="1" si="22"/>
        <v>#N/A</v>
      </c>
      <c r="T43" t="e">
        <f t="shared" ca="1" si="22"/>
        <v>#N/A</v>
      </c>
      <c r="U43" t="e">
        <f t="shared" ca="1" si="22"/>
        <v>#N/A</v>
      </c>
      <c r="V43" t="e">
        <f t="shared" ca="1" si="22"/>
        <v>#N/A</v>
      </c>
      <c r="W43" t="e">
        <f t="shared" ca="1" si="22"/>
        <v>#N/A</v>
      </c>
      <c r="X43" t="e">
        <f t="shared" ca="1" si="22"/>
        <v>#N/A</v>
      </c>
      <c r="Y43" t="e">
        <f t="shared" ca="1" si="22"/>
        <v>#N/A</v>
      </c>
      <c r="Z43" t="e">
        <f t="shared" ca="1" si="22"/>
        <v>#N/A</v>
      </c>
      <c r="AA43" t="e">
        <f t="shared" ca="1" si="22"/>
        <v>#N/A</v>
      </c>
      <c r="AB43" t="e">
        <f t="shared" ca="1" si="22"/>
        <v>#N/A</v>
      </c>
      <c r="AC43" t="e">
        <f t="shared" ca="1" si="22"/>
        <v>#N/A</v>
      </c>
      <c r="AD43" t="e">
        <f t="shared" ca="1" si="22"/>
        <v>#N/A</v>
      </c>
      <c r="AE43" t="e">
        <f t="shared" ca="1" si="22"/>
        <v>#N/A</v>
      </c>
      <c r="AF43" t="e">
        <f t="shared" ca="1" si="22"/>
        <v>#N/A</v>
      </c>
      <c r="AG43" t="e">
        <f t="shared" ca="1" si="22"/>
        <v>#N/A</v>
      </c>
      <c r="AH43" t="e">
        <f t="shared" ref="AH43:BK43" ca="1" si="23">AH120</f>
        <v>#N/A</v>
      </c>
      <c r="AI43" t="e">
        <f t="shared" ca="1" si="23"/>
        <v>#N/A</v>
      </c>
      <c r="AJ43" t="e">
        <f t="shared" ca="1" si="23"/>
        <v>#N/A</v>
      </c>
      <c r="AK43" t="e">
        <f t="shared" ca="1" si="23"/>
        <v>#N/A</v>
      </c>
      <c r="AL43" t="e">
        <f t="shared" ca="1" si="23"/>
        <v>#N/A</v>
      </c>
      <c r="AM43" t="e">
        <f t="shared" ca="1" si="23"/>
        <v>#N/A</v>
      </c>
      <c r="AN43" t="e">
        <f t="shared" ca="1" si="23"/>
        <v>#N/A</v>
      </c>
      <c r="AO43" t="e">
        <f t="shared" ca="1" si="23"/>
        <v>#N/A</v>
      </c>
      <c r="AP43" t="e">
        <f t="shared" ca="1" si="23"/>
        <v>#N/A</v>
      </c>
      <c r="AQ43" t="e">
        <f t="shared" ca="1" si="23"/>
        <v>#N/A</v>
      </c>
      <c r="AR43" t="e">
        <f t="shared" ca="1" si="23"/>
        <v>#N/A</v>
      </c>
      <c r="AS43" t="e">
        <f t="shared" ca="1" si="23"/>
        <v>#N/A</v>
      </c>
      <c r="AT43" t="e">
        <f t="shared" ca="1" si="23"/>
        <v>#N/A</v>
      </c>
      <c r="AU43" t="e">
        <f t="shared" ca="1" si="23"/>
        <v>#N/A</v>
      </c>
      <c r="AV43" t="e">
        <f t="shared" ca="1" si="23"/>
        <v>#N/A</v>
      </c>
      <c r="AW43" t="e">
        <f t="shared" ca="1" si="23"/>
        <v>#N/A</v>
      </c>
      <c r="AX43" t="e">
        <f t="shared" ca="1" si="23"/>
        <v>#N/A</v>
      </c>
      <c r="AY43" t="e">
        <f t="shared" ca="1" si="23"/>
        <v>#N/A</v>
      </c>
      <c r="AZ43" t="e">
        <f t="shared" ca="1" si="23"/>
        <v>#N/A</v>
      </c>
      <c r="BA43" t="e">
        <f t="shared" ca="1" si="23"/>
        <v>#N/A</v>
      </c>
      <c r="BB43" t="e">
        <f t="shared" ca="1" si="23"/>
        <v>#N/A</v>
      </c>
      <c r="BC43" t="e">
        <f t="shared" ca="1" si="23"/>
        <v>#N/A</v>
      </c>
      <c r="BD43" t="e">
        <f t="shared" ca="1" si="23"/>
        <v>#N/A</v>
      </c>
      <c r="BE43" t="e">
        <f t="shared" ca="1" si="23"/>
        <v>#N/A</v>
      </c>
      <c r="BF43" t="e">
        <f t="shared" ca="1" si="23"/>
        <v>#N/A</v>
      </c>
      <c r="BG43" t="e">
        <f t="shared" ca="1" si="23"/>
        <v>#N/A</v>
      </c>
      <c r="BH43" t="e">
        <f t="shared" ca="1" si="23"/>
        <v>#N/A</v>
      </c>
      <c r="BI43" t="e">
        <f t="shared" ca="1" si="23"/>
        <v>#N/A</v>
      </c>
      <c r="BJ43" t="e">
        <f t="shared" ca="1" si="23"/>
        <v>#N/A</v>
      </c>
      <c r="BK43" t="e">
        <f t="shared" ca="1" si="23"/>
        <v>#N/A</v>
      </c>
    </row>
    <row r="44" spans="1:63" x14ac:dyDescent="0.25">
      <c r="A44" t="str">
        <f t="array" aca="1" ref="A44" ca="1">MID(CELL("filename",A44),FIND("]",CELL("filename",A44))+1,256)</f>
        <v>temp</v>
      </c>
      <c r="B44" t="str">
        <f t="shared" ref="B44:AG44" si="24">B121</f>
        <v>road_passenger_lv(gpkm)</v>
      </c>
      <c r="C44" t="e">
        <f t="shared" ca="1" si="24"/>
        <v>#N/A</v>
      </c>
      <c r="D44" t="e">
        <f t="shared" ca="1" si="24"/>
        <v>#N/A</v>
      </c>
      <c r="E44" t="e">
        <f t="shared" ca="1" si="24"/>
        <v>#N/A</v>
      </c>
      <c r="F44" t="e">
        <f t="shared" ca="1" si="24"/>
        <v>#N/A</v>
      </c>
      <c r="G44" t="e">
        <f t="shared" ca="1" si="24"/>
        <v>#N/A</v>
      </c>
      <c r="H44" t="e">
        <f t="shared" ca="1" si="24"/>
        <v>#N/A</v>
      </c>
      <c r="I44" t="e">
        <f t="shared" ca="1" si="24"/>
        <v>#N/A</v>
      </c>
      <c r="J44" t="e">
        <f t="shared" ca="1" si="24"/>
        <v>#N/A</v>
      </c>
      <c r="K44" t="e">
        <f t="shared" ca="1" si="24"/>
        <v>#N/A</v>
      </c>
      <c r="L44" t="e">
        <f t="shared" ca="1" si="24"/>
        <v>#N/A</v>
      </c>
      <c r="M44" t="e">
        <f t="shared" ca="1" si="24"/>
        <v>#N/A</v>
      </c>
      <c r="N44" t="e">
        <f t="shared" ca="1" si="24"/>
        <v>#N/A</v>
      </c>
      <c r="O44" t="e">
        <f t="shared" ca="1" si="24"/>
        <v>#N/A</v>
      </c>
      <c r="P44" t="e">
        <f t="shared" ca="1" si="24"/>
        <v>#N/A</v>
      </c>
      <c r="Q44" t="e">
        <f t="shared" ca="1" si="24"/>
        <v>#N/A</v>
      </c>
      <c r="R44" t="e">
        <f t="shared" ca="1" si="24"/>
        <v>#N/A</v>
      </c>
      <c r="S44" t="e">
        <f t="shared" ca="1" si="24"/>
        <v>#N/A</v>
      </c>
      <c r="T44" t="e">
        <f t="shared" ca="1" si="24"/>
        <v>#N/A</v>
      </c>
      <c r="U44" t="e">
        <f t="shared" ca="1" si="24"/>
        <v>#N/A</v>
      </c>
      <c r="V44" t="e">
        <f t="shared" ca="1" si="24"/>
        <v>#N/A</v>
      </c>
      <c r="W44" t="e">
        <f t="shared" ca="1" si="24"/>
        <v>#N/A</v>
      </c>
      <c r="X44" t="e">
        <f t="shared" ca="1" si="24"/>
        <v>#N/A</v>
      </c>
      <c r="Y44" t="e">
        <f t="shared" ca="1" si="24"/>
        <v>#N/A</v>
      </c>
      <c r="Z44" t="e">
        <f t="shared" ca="1" si="24"/>
        <v>#N/A</v>
      </c>
      <c r="AA44" t="e">
        <f t="shared" ca="1" si="24"/>
        <v>#N/A</v>
      </c>
      <c r="AB44" t="e">
        <f t="shared" ca="1" si="24"/>
        <v>#N/A</v>
      </c>
      <c r="AC44" t="e">
        <f t="shared" ca="1" si="24"/>
        <v>#N/A</v>
      </c>
      <c r="AD44" t="e">
        <f t="shared" ca="1" si="24"/>
        <v>#N/A</v>
      </c>
      <c r="AE44" t="e">
        <f t="shared" ca="1" si="24"/>
        <v>#N/A</v>
      </c>
      <c r="AF44" t="e">
        <f t="shared" ca="1" si="24"/>
        <v>#N/A</v>
      </c>
      <c r="AG44" t="e">
        <f t="shared" ca="1" si="24"/>
        <v>#N/A</v>
      </c>
      <c r="AH44" t="e">
        <f t="shared" ref="AH44:BK44" ca="1" si="25">AH121</f>
        <v>#N/A</v>
      </c>
      <c r="AI44" t="e">
        <f t="shared" ca="1" si="25"/>
        <v>#N/A</v>
      </c>
      <c r="AJ44" t="e">
        <f t="shared" ca="1" si="25"/>
        <v>#N/A</v>
      </c>
      <c r="AK44" t="e">
        <f t="shared" ca="1" si="25"/>
        <v>#N/A</v>
      </c>
      <c r="AL44" t="e">
        <f t="shared" ca="1" si="25"/>
        <v>#N/A</v>
      </c>
      <c r="AM44" t="e">
        <f t="shared" ca="1" si="25"/>
        <v>#N/A</v>
      </c>
      <c r="AN44" t="e">
        <f t="shared" ca="1" si="25"/>
        <v>#N/A</v>
      </c>
      <c r="AO44" t="e">
        <f t="shared" ca="1" si="25"/>
        <v>#N/A</v>
      </c>
      <c r="AP44" t="e">
        <f t="shared" ca="1" si="25"/>
        <v>#N/A</v>
      </c>
      <c r="AQ44" t="e">
        <f t="shared" ca="1" si="25"/>
        <v>#N/A</v>
      </c>
      <c r="AR44" t="e">
        <f t="shared" ca="1" si="25"/>
        <v>#N/A</v>
      </c>
      <c r="AS44" t="e">
        <f t="shared" ca="1" si="25"/>
        <v>#N/A</v>
      </c>
      <c r="AT44" t="e">
        <f t="shared" ca="1" si="25"/>
        <v>#N/A</v>
      </c>
      <c r="AU44" t="e">
        <f t="shared" ca="1" si="25"/>
        <v>#N/A</v>
      </c>
      <c r="AV44" t="e">
        <f t="shared" ca="1" si="25"/>
        <v>#N/A</v>
      </c>
      <c r="AW44" t="e">
        <f t="shared" ca="1" si="25"/>
        <v>#N/A</v>
      </c>
      <c r="AX44" t="e">
        <f t="shared" ca="1" si="25"/>
        <v>#N/A</v>
      </c>
      <c r="AY44" t="e">
        <f t="shared" ca="1" si="25"/>
        <v>#N/A</v>
      </c>
      <c r="AZ44" t="e">
        <f t="shared" ca="1" si="25"/>
        <v>#N/A</v>
      </c>
      <c r="BA44" t="e">
        <f t="shared" ca="1" si="25"/>
        <v>#N/A</v>
      </c>
      <c r="BB44" t="e">
        <f t="shared" ca="1" si="25"/>
        <v>#N/A</v>
      </c>
      <c r="BC44" t="e">
        <f t="shared" ca="1" si="25"/>
        <v>#N/A</v>
      </c>
      <c r="BD44" t="e">
        <f t="shared" ca="1" si="25"/>
        <v>#N/A</v>
      </c>
      <c r="BE44" t="e">
        <f t="shared" ca="1" si="25"/>
        <v>#N/A</v>
      </c>
      <c r="BF44" t="e">
        <f t="shared" ca="1" si="25"/>
        <v>#N/A</v>
      </c>
      <c r="BG44" t="e">
        <f t="shared" ca="1" si="25"/>
        <v>#N/A</v>
      </c>
      <c r="BH44" t="e">
        <f t="shared" ca="1" si="25"/>
        <v>#N/A</v>
      </c>
      <c r="BI44" t="e">
        <f t="shared" ca="1" si="25"/>
        <v>#N/A</v>
      </c>
      <c r="BJ44" t="e">
        <f t="shared" ca="1" si="25"/>
        <v>#N/A</v>
      </c>
      <c r="BK44" t="e">
        <f t="shared" ca="1" si="25"/>
        <v>#N/A</v>
      </c>
    </row>
    <row r="46" spans="1:63" x14ac:dyDescent="0.25">
      <c r="I46" t="s">
        <v>4</v>
      </c>
      <c r="K46" t="s">
        <v>5</v>
      </c>
    </row>
    <row r="47" spans="1:63" x14ac:dyDescent="0.25">
      <c r="C47">
        <v>2010</v>
      </c>
      <c r="D47">
        <v>2011</v>
      </c>
      <c r="E47">
        <v>2012</v>
      </c>
      <c r="F47">
        <v>2013</v>
      </c>
      <c r="G47">
        <v>2014</v>
      </c>
      <c r="H47">
        <v>2015</v>
      </c>
      <c r="I47">
        <v>2016</v>
      </c>
      <c r="J47">
        <v>2017</v>
      </c>
      <c r="K47">
        <v>2018</v>
      </c>
      <c r="L47">
        <v>2019</v>
      </c>
      <c r="M47">
        <v>2020</v>
      </c>
      <c r="N47">
        <v>2021</v>
      </c>
      <c r="O47">
        <v>2022</v>
      </c>
      <c r="P47">
        <v>2023</v>
      </c>
      <c r="Q47">
        <v>2024</v>
      </c>
      <c r="R47">
        <v>2025</v>
      </c>
      <c r="S47">
        <v>2026</v>
      </c>
      <c r="T47">
        <v>2027</v>
      </c>
      <c r="U47">
        <v>2028</v>
      </c>
      <c r="V47">
        <v>2029</v>
      </c>
      <c r="W47">
        <v>2030</v>
      </c>
      <c r="X47">
        <v>2031</v>
      </c>
      <c r="Y47">
        <v>2032</v>
      </c>
      <c r="Z47">
        <v>2033</v>
      </c>
      <c r="AA47">
        <v>2034</v>
      </c>
      <c r="AB47">
        <v>2035</v>
      </c>
      <c r="AC47">
        <v>2036</v>
      </c>
      <c r="AD47">
        <v>2037</v>
      </c>
      <c r="AE47">
        <v>2038</v>
      </c>
      <c r="AF47">
        <v>2039</v>
      </c>
      <c r="AG47">
        <v>2040</v>
      </c>
      <c r="AH47">
        <v>2041</v>
      </c>
      <c r="AI47">
        <v>2042</v>
      </c>
      <c r="AJ47">
        <v>2043</v>
      </c>
      <c r="AK47">
        <v>2044</v>
      </c>
      <c r="AL47">
        <v>2045</v>
      </c>
      <c r="AM47">
        <v>2046</v>
      </c>
      <c r="AN47">
        <v>2047</v>
      </c>
      <c r="AO47">
        <v>2048</v>
      </c>
      <c r="AP47">
        <v>2049</v>
      </c>
      <c r="AQ47">
        <v>2050</v>
      </c>
      <c r="AR47">
        <v>2051</v>
      </c>
      <c r="AS47">
        <v>2052</v>
      </c>
      <c r="AT47">
        <v>2053</v>
      </c>
      <c r="AU47">
        <v>2054</v>
      </c>
      <c r="AV47">
        <v>2055</v>
      </c>
      <c r="AW47">
        <v>2056</v>
      </c>
      <c r="AX47">
        <v>2057</v>
      </c>
      <c r="AY47">
        <v>2058</v>
      </c>
      <c r="AZ47">
        <v>2059</v>
      </c>
      <c r="BA47">
        <v>2060</v>
      </c>
      <c r="BB47">
        <v>2061</v>
      </c>
      <c r="BC47">
        <v>2062</v>
      </c>
      <c r="BD47">
        <v>2063</v>
      </c>
      <c r="BE47">
        <v>2064</v>
      </c>
      <c r="BF47">
        <v>2065</v>
      </c>
      <c r="BG47">
        <v>2066</v>
      </c>
      <c r="BH47">
        <v>2067</v>
      </c>
      <c r="BI47">
        <v>2068</v>
      </c>
      <c r="BJ47">
        <v>2069</v>
      </c>
      <c r="BK47">
        <v>2070</v>
      </c>
    </row>
    <row r="48" spans="1:63" x14ac:dyDescent="0.25">
      <c r="B48" t="s">
        <v>6</v>
      </c>
      <c r="C48" t="e">
        <f ca="1">INDEX([3]hist_share!W:W,MATCH($B$1&amp;"-"&amp;$B48,[3]hist_share!$AD:$AD,0))</f>
        <v>#N/A</v>
      </c>
      <c r="D48" t="e">
        <f ca="1">INDEX([3]hist_share!X:X,MATCH($B$1&amp;"-"&amp;$B48,[3]hist_share!$AD:$AD,0))</f>
        <v>#N/A</v>
      </c>
      <c r="E48" t="e">
        <f ca="1">INDEX([3]hist_share!Y:Y,MATCH($B$1&amp;"-"&amp;$B48,[3]hist_share!$AD:$AD,0))</f>
        <v>#N/A</v>
      </c>
      <c r="F48" t="e">
        <f ca="1">INDEX([3]hist_share!Z:Z,MATCH($B$1&amp;"-"&amp;$B48,[3]hist_share!$AD:$AD,0))</f>
        <v>#N/A</v>
      </c>
      <c r="G48" t="e">
        <f ca="1">INDEX([3]hist_share!AA:AA,MATCH($B$1&amp;"-"&amp;$B48,[3]hist_share!$AD:$AD,0))</f>
        <v>#N/A</v>
      </c>
      <c r="H48" t="e">
        <f ca="1">INDEX([3]hist_share!AB:AB,MATCH($B$1&amp;"-"&amp;$B48,[3]hist_share!$AD:$AD,0))</f>
        <v>#N/A</v>
      </c>
      <c r="I48" t="e">
        <f ca="1">INDEX([3]hist_share!AC:AC,MATCH($B$1&amp;"-"&amp;$B48,[3]hist_share!$AD:$AD,0))</f>
        <v>#N/A</v>
      </c>
      <c r="J48" t="e">
        <f ca="1">INDEX('[4]7th_share'!C:C,MATCH($B$1&amp;"-"&amp;$B48,'[4]7th_share'!$AK:$AK,0))</f>
        <v>#N/A</v>
      </c>
      <c r="K48" t="e">
        <f ca="1">INDEX('[4]7th_share'!D:D,MATCH($B$1&amp;"-"&amp;$B48,'[4]7th_share'!$AK:$AK,0))</f>
        <v>#N/A</v>
      </c>
      <c r="L48" t="e">
        <f ca="1">INDEX('[4]7th_share'!E:E,MATCH($B$1&amp;"-"&amp;$B48,'[4]7th_share'!$AK:$AK,0))</f>
        <v>#N/A</v>
      </c>
      <c r="M48" t="e">
        <f ca="1">INDEX('[4]7th_share'!F:F,MATCH($B$1&amp;"-"&amp;$B48,'[4]7th_share'!$AK:$AK,0))</f>
        <v>#N/A</v>
      </c>
      <c r="N48" t="e">
        <f ca="1">INDEX('[4]7th_share'!G:G,MATCH($B$1&amp;"-"&amp;$B48,'[4]7th_share'!$AK:$AK,0))</f>
        <v>#N/A</v>
      </c>
      <c r="O48" t="e">
        <f ca="1">INDEX('[4]7th_share'!H:H,MATCH($B$1&amp;"-"&amp;$B48,'[4]7th_share'!$AK:$AK,0))</f>
        <v>#N/A</v>
      </c>
      <c r="P48" t="e">
        <f ca="1">INDEX('[4]7th_share'!I:I,MATCH($B$1&amp;"-"&amp;$B48,'[4]7th_share'!$AK:$AK,0))</f>
        <v>#N/A</v>
      </c>
      <c r="Q48" t="e">
        <f ca="1">INDEX('[4]7th_share'!J:J,MATCH($B$1&amp;"-"&amp;$B48,'[4]7th_share'!$AK:$AK,0))</f>
        <v>#N/A</v>
      </c>
      <c r="R48" t="e">
        <f ca="1">INDEX('[4]7th_share'!K:K,MATCH($B$1&amp;"-"&amp;$B48,'[4]7th_share'!$AK:$AK,0))</f>
        <v>#N/A</v>
      </c>
      <c r="S48" t="e">
        <f ca="1">INDEX('[4]7th_share'!L:L,MATCH($B$1&amp;"-"&amp;$B48,'[4]7th_share'!$AK:$AK,0))</f>
        <v>#N/A</v>
      </c>
      <c r="T48" t="e">
        <f ca="1">INDEX('[4]7th_share'!M:M,MATCH($B$1&amp;"-"&amp;$B48,'[4]7th_share'!$AK:$AK,0))</f>
        <v>#N/A</v>
      </c>
      <c r="U48" t="e">
        <f ca="1">INDEX('[4]7th_share'!N:N,MATCH($B$1&amp;"-"&amp;$B48,'[4]7th_share'!$AK:$AK,0))</f>
        <v>#N/A</v>
      </c>
      <c r="V48" t="e">
        <f ca="1">INDEX('[4]7th_share'!O:O,MATCH($B$1&amp;"-"&amp;$B48,'[4]7th_share'!$AK:$AK,0))</f>
        <v>#N/A</v>
      </c>
      <c r="W48" t="e">
        <f ca="1">INDEX('[4]7th_share'!P:P,MATCH($B$1&amp;"-"&amp;$B48,'[4]7th_share'!$AK:$AK,0))</f>
        <v>#N/A</v>
      </c>
      <c r="X48" t="e">
        <f ca="1">INDEX('[4]7th_share'!Q:Q,MATCH($B$1&amp;"-"&amp;$B48,'[4]7th_share'!$AK:$AK,0))</f>
        <v>#N/A</v>
      </c>
      <c r="Y48" t="e">
        <f ca="1">INDEX('[4]7th_share'!R:R,MATCH($B$1&amp;"-"&amp;$B48,'[4]7th_share'!$AK:$AK,0))</f>
        <v>#N/A</v>
      </c>
      <c r="Z48" t="e">
        <f ca="1">INDEX('[4]7th_share'!S:S,MATCH($B$1&amp;"-"&amp;$B48,'[4]7th_share'!$AK:$AK,0))</f>
        <v>#N/A</v>
      </c>
      <c r="AA48" t="e">
        <f ca="1">INDEX('[4]7th_share'!T:T,MATCH($B$1&amp;"-"&amp;$B48,'[4]7th_share'!$AK:$AK,0))</f>
        <v>#N/A</v>
      </c>
      <c r="AB48" t="e">
        <f ca="1">INDEX('[4]7th_share'!U:U,MATCH($B$1&amp;"-"&amp;$B48,'[4]7th_share'!$AK:$AK,0))</f>
        <v>#N/A</v>
      </c>
      <c r="AC48" t="e">
        <f ca="1">INDEX('[4]7th_share'!V:V,MATCH($B$1&amp;"-"&amp;$B48,'[4]7th_share'!$AK:$AK,0))</f>
        <v>#N/A</v>
      </c>
      <c r="AD48" t="e">
        <f ca="1">INDEX('[4]7th_share'!W:W,MATCH($B$1&amp;"-"&amp;$B48,'[4]7th_share'!$AK:$AK,0))</f>
        <v>#N/A</v>
      </c>
      <c r="AE48" t="e">
        <f ca="1">INDEX('[4]7th_share'!X:X,MATCH($B$1&amp;"-"&amp;$B48,'[4]7th_share'!$AK:$AK,0))</f>
        <v>#N/A</v>
      </c>
      <c r="AF48" t="e">
        <f ca="1">INDEX('[4]7th_share'!Y:Y,MATCH($B$1&amp;"-"&amp;$B48,'[4]7th_share'!$AK:$AK,0))</f>
        <v>#N/A</v>
      </c>
      <c r="AG48" t="e">
        <f ca="1">INDEX('[4]7th_share'!Z:Z,MATCH($B$1&amp;"-"&amp;$B48,'[4]7th_share'!$AK:$AK,0))</f>
        <v>#N/A</v>
      </c>
      <c r="AH48" t="e">
        <f ca="1">INDEX('[4]7th_share'!AA:AA,MATCH($B$1&amp;"-"&amp;$B48,'[4]7th_share'!$AK:$AK,0))</f>
        <v>#N/A</v>
      </c>
      <c r="AI48" t="e">
        <f ca="1">INDEX('[4]7th_share'!AB:AB,MATCH($B$1&amp;"-"&amp;$B48,'[4]7th_share'!$AK:$AK,0))</f>
        <v>#N/A</v>
      </c>
      <c r="AJ48" t="e">
        <f ca="1">INDEX('[4]7th_share'!AC:AC,MATCH($B$1&amp;"-"&amp;$B48,'[4]7th_share'!$AK:$AK,0))</f>
        <v>#N/A</v>
      </c>
      <c r="AK48" t="e">
        <f ca="1">INDEX('[4]7th_share'!AD:AD,MATCH($B$1&amp;"-"&amp;$B48,'[4]7th_share'!$AK:$AK,0))</f>
        <v>#N/A</v>
      </c>
      <c r="AL48" t="e">
        <f ca="1">INDEX('[4]7th_share'!AE:AE,MATCH($B$1&amp;"-"&amp;$B48,'[4]7th_share'!$AK:$AK,0))</f>
        <v>#N/A</v>
      </c>
      <c r="AM48" t="e">
        <f ca="1">INDEX('[4]7th_share'!AF:AF,MATCH($B$1&amp;"-"&amp;$B48,'[4]7th_share'!$AK:$AK,0))</f>
        <v>#N/A</v>
      </c>
      <c r="AN48" t="e">
        <f ca="1">INDEX('[4]7th_share'!AG:AG,MATCH($B$1&amp;"-"&amp;$B48,'[4]7th_share'!$AK:$AK,0))</f>
        <v>#N/A</v>
      </c>
      <c r="AO48" t="e">
        <f ca="1">INDEX('[4]7th_share'!AH:AH,MATCH($B$1&amp;"-"&amp;$B48,'[4]7th_share'!$AK:$AK,0))</f>
        <v>#N/A</v>
      </c>
      <c r="AP48" t="e">
        <f ca="1">INDEX('[4]7th_share'!AI:AI,MATCH($B$1&amp;"-"&amp;$B48,'[4]7th_share'!$AK:$AK,0))</f>
        <v>#N/A</v>
      </c>
      <c r="AQ48" t="e">
        <f ca="1">INDEX('[4]7th_share'!AJ:AJ,MATCH($B$1&amp;"-"&amp;$B48,'[4]7th_share'!$AK:$AK,0))</f>
        <v>#N/A</v>
      </c>
      <c r="AR48" t="e">
        <f ca="1">INDEX('[2]7th_share'!AK:AK,MATCH($B$1&amp;"-"&amp;$B48,'[2]7th_share'!$AK:$AK,0))</f>
        <v>#N/A</v>
      </c>
      <c r="AS48" t="e">
        <f ca="1">INDEX('[2]7th_share'!AL:AL,MATCH($B$1&amp;"-"&amp;$B48,'[2]7th_share'!$AK:$AK,0))</f>
        <v>#N/A</v>
      </c>
      <c r="AT48" t="e">
        <f ca="1">INDEX('[2]7th_share'!AM:AM,MATCH($B$1&amp;"-"&amp;$B48,'[2]7th_share'!$AK:$AK,0))</f>
        <v>#N/A</v>
      </c>
      <c r="AU48" t="e">
        <f ca="1">INDEX('[2]7th_share'!AN:AN,MATCH($B$1&amp;"-"&amp;$B48,'[2]7th_share'!$AK:$AK,0))</f>
        <v>#N/A</v>
      </c>
      <c r="AV48" t="e">
        <f ca="1">INDEX('[2]7th_share'!AO:AO,MATCH($B$1&amp;"-"&amp;$B48,'[2]7th_share'!$AK:$AK,0))</f>
        <v>#N/A</v>
      </c>
      <c r="AW48" t="e">
        <f ca="1">INDEX('[2]7th_share'!AP:AP,MATCH($B$1&amp;"-"&amp;$B48,'[2]7th_share'!$AK:$AK,0))</f>
        <v>#N/A</v>
      </c>
      <c r="AX48" t="e">
        <f ca="1">INDEX('[2]7th_share'!AQ:AQ,MATCH($B$1&amp;"-"&amp;$B48,'[2]7th_share'!$AK:$AK,0))</f>
        <v>#N/A</v>
      </c>
      <c r="AY48" t="e">
        <f ca="1">INDEX('[2]7th_share'!AR:AR,MATCH($B$1&amp;"-"&amp;$B48,'[2]7th_share'!$AK:$AK,0))</f>
        <v>#N/A</v>
      </c>
      <c r="AZ48" t="e">
        <f ca="1">INDEX('[2]7th_share'!AS:AS,MATCH($B$1&amp;"-"&amp;$B48,'[2]7th_share'!$AK:$AK,0))</f>
        <v>#N/A</v>
      </c>
      <c r="BA48" t="e">
        <f ca="1">INDEX('[2]7th_share'!AT:AT,MATCH($B$1&amp;"-"&amp;$B48,'[2]7th_share'!$AK:$AK,0))</f>
        <v>#N/A</v>
      </c>
      <c r="BB48" t="e">
        <f ca="1">INDEX('[2]7th_share'!AU:AU,MATCH($B$1&amp;"-"&amp;$B48,'[2]7th_share'!$AK:$AK,0))</f>
        <v>#N/A</v>
      </c>
      <c r="BC48" t="e">
        <f ca="1">INDEX('[2]7th_share'!AV:AV,MATCH($B$1&amp;"-"&amp;$B48,'[2]7th_share'!$AK:$AK,0))</f>
        <v>#N/A</v>
      </c>
      <c r="BD48" t="e">
        <f ca="1">INDEX('[2]7th_share'!AW:AW,MATCH($B$1&amp;"-"&amp;$B48,'[2]7th_share'!$AK:$AK,0))</f>
        <v>#N/A</v>
      </c>
      <c r="BE48" t="e">
        <f ca="1">INDEX('[2]7th_share'!AX:AX,MATCH($B$1&amp;"-"&amp;$B48,'[2]7th_share'!$AK:$AK,0))</f>
        <v>#N/A</v>
      </c>
      <c r="BF48" t="e">
        <f ca="1">INDEX('[2]7th_share'!AY:AY,MATCH($B$1&amp;"-"&amp;$B48,'[2]7th_share'!$AK:$AK,0))</f>
        <v>#N/A</v>
      </c>
      <c r="BG48" t="e">
        <f ca="1">INDEX('[2]7th_share'!AZ:AZ,MATCH($B$1&amp;"-"&amp;$B48,'[2]7th_share'!$AK:$AK,0))</f>
        <v>#N/A</v>
      </c>
      <c r="BH48" t="e">
        <f ca="1">INDEX('[2]7th_share'!BA:BA,MATCH($B$1&amp;"-"&amp;$B48,'[2]7th_share'!$AK:$AK,0))</f>
        <v>#N/A</v>
      </c>
      <c r="BI48" t="e">
        <f ca="1">INDEX('[2]7th_share'!BB:BB,MATCH($B$1&amp;"-"&amp;$B48,'[2]7th_share'!$AK:$AK,0))</f>
        <v>#N/A</v>
      </c>
      <c r="BJ48" t="e">
        <f ca="1">INDEX('[2]7th_share'!BC:BC,MATCH($B$1&amp;"-"&amp;$B48,'[2]7th_share'!$AK:$AK,0))</f>
        <v>#N/A</v>
      </c>
      <c r="BK48" t="e">
        <f ca="1">INDEX('[2]7th_share'!BD:BD,MATCH($B$1&amp;"-"&amp;$B48,'[2]7th_share'!$AK:$AK,0))</f>
        <v>#N/A</v>
      </c>
    </row>
    <row r="49" spans="2:63" x14ac:dyDescent="0.25">
      <c r="B49" t="s">
        <v>7</v>
      </c>
      <c r="C49" t="e">
        <f ca="1">INDEX([3]hist_share!W:W,MATCH($B$1&amp;"-"&amp;$B49,[3]hist_share!$AD:$AD,0))</f>
        <v>#N/A</v>
      </c>
      <c r="D49" t="e">
        <f ca="1">INDEX([3]hist_share!X:X,MATCH($B$1&amp;"-"&amp;$B49,[3]hist_share!$AD:$AD,0))</f>
        <v>#N/A</v>
      </c>
      <c r="E49" t="e">
        <f ca="1">INDEX([3]hist_share!Y:Y,MATCH($B$1&amp;"-"&amp;$B49,[3]hist_share!$AD:$AD,0))</f>
        <v>#N/A</v>
      </c>
      <c r="F49" t="e">
        <f ca="1">INDEX([3]hist_share!Z:Z,MATCH($B$1&amp;"-"&amp;$B49,[3]hist_share!$AD:$AD,0))</f>
        <v>#N/A</v>
      </c>
      <c r="G49" t="e">
        <f ca="1">INDEX([3]hist_share!AA:AA,MATCH($B$1&amp;"-"&amp;$B49,[3]hist_share!$AD:$AD,0))</f>
        <v>#N/A</v>
      </c>
      <c r="H49" t="e">
        <f ca="1">INDEX([3]hist_share!AB:AB,MATCH($B$1&amp;"-"&amp;$B49,[3]hist_share!$AD:$AD,0))</f>
        <v>#N/A</v>
      </c>
      <c r="I49" t="e">
        <f ca="1">INDEX([3]hist_share!AC:AC,MATCH($B$1&amp;"-"&amp;$B49,[3]hist_share!$AD:$AD,0))</f>
        <v>#N/A</v>
      </c>
      <c r="J49" t="e">
        <f ca="1">INDEX('[4]7th_share'!C:C,MATCH($B$1&amp;"-"&amp;$B49,'[4]7th_share'!$AK:$AK,0))</f>
        <v>#N/A</v>
      </c>
      <c r="K49" t="e">
        <f ca="1">INDEX('[4]7th_share'!D:D,MATCH($B$1&amp;"-"&amp;$B49,'[4]7th_share'!$AK:$AK,0))</f>
        <v>#N/A</v>
      </c>
      <c r="L49" t="e">
        <f ca="1">INDEX('[4]7th_share'!E:E,MATCH($B$1&amp;"-"&amp;$B49,'[4]7th_share'!$AK:$AK,0))</f>
        <v>#N/A</v>
      </c>
      <c r="M49" t="e">
        <f ca="1">INDEX('[4]7th_share'!F:F,MATCH($B$1&amp;"-"&amp;$B49,'[4]7th_share'!$AK:$AK,0))</f>
        <v>#N/A</v>
      </c>
      <c r="N49" t="e">
        <f ca="1">INDEX('[4]7th_share'!G:G,MATCH($B$1&amp;"-"&amp;$B49,'[4]7th_share'!$AK:$AK,0))</f>
        <v>#N/A</v>
      </c>
      <c r="O49" t="e">
        <f ca="1">INDEX('[4]7th_share'!H:H,MATCH($B$1&amp;"-"&amp;$B49,'[4]7th_share'!$AK:$AK,0))</f>
        <v>#N/A</v>
      </c>
      <c r="P49" t="e">
        <f ca="1">INDEX('[4]7th_share'!I:I,MATCH($B$1&amp;"-"&amp;$B49,'[4]7th_share'!$AK:$AK,0))</f>
        <v>#N/A</v>
      </c>
      <c r="Q49" t="e">
        <f ca="1">INDEX('[4]7th_share'!J:J,MATCH($B$1&amp;"-"&amp;$B49,'[4]7th_share'!$AK:$AK,0))</f>
        <v>#N/A</v>
      </c>
      <c r="R49" t="e">
        <f ca="1">INDEX('[4]7th_share'!K:K,MATCH($B$1&amp;"-"&amp;$B49,'[4]7th_share'!$AK:$AK,0))</f>
        <v>#N/A</v>
      </c>
      <c r="S49" t="e">
        <f ca="1">INDEX('[4]7th_share'!L:L,MATCH($B$1&amp;"-"&amp;$B49,'[4]7th_share'!$AK:$AK,0))</f>
        <v>#N/A</v>
      </c>
      <c r="T49" t="e">
        <f ca="1">INDEX('[4]7th_share'!M:M,MATCH($B$1&amp;"-"&amp;$B49,'[4]7th_share'!$AK:$AK,0))</f>
        <v>#N/A</v>
      </c>
      <c r="U49" t="e">
        <f ca="1">INDEX('[4]7th_share'!N:N,MATCH($B$1&amp;"-"&amp;$B49,'[4]7th_share'!$AK:$AK,0))</f>
        <v>#N/A</v>
      </c>
      <c r="V49" t="e">
        <f ca="1">INDEX('[4]7th_share'!O:O,MATCH($B$1&amp;"-"&amp;$B49,'[4]7th_share'!$AK:$AK,0))</f>
        <v>#N/A</v>
      </c>
      <c r="W49" t="e">
        <f ca="1">INDEX('[4]7th_share'!P:P,MATCH($B$1&amp;"-"&amp;$B49,'[4]7th_share'!$AK:$AK,0))</f>
        <v>#N/A</v>
      </c>
      <c r="X49" t="e">
        <f ca="1">INDEX('[4]7th_share'!Q:Q,MATCH($B$1&amp;"-"&amp;$B49,'[4]7th_share'!$AK:$AK,0))</f>
        <v>#N/A</v>
      </c>
      <c r="Y49" t="e">
        <f ca="1">INDEX('[4]7th_share'!R:R,MATCH($B$1&amp;"-"&amp;$B49,'[4]7th_share'!$AK:$AK,0))</f>
        <v>#N/A</v>
      </c>
      <c r="Z49" t="e">
        <f ca="1">INDEX('[4]7th_share'!S:S,MATCH($B$1&amp;"-"&amp;$B49,'[4]7th_share'!$AK:$AK,0))</f>
        <v>#N/A</v>
      </c>
      <c r="AA49" t="e">
        <f ca="1">INDEX('[4]7th_share'!T:T,MATCH($B$1&amp;"-"&amp;$B49,'[4]7th_share'!$AK:$AK,0))</f>
        <v>#N/A</v>
      </c>
      <c r="AB49" t="e">
        <f ca="1">INDEX('[4]7th_share'!U:U,MATCH($B$1&amp;"-"&amp;$B49,'[4]7th_share'!$AK:$AK,0))</f>
        <v>#N/A</v>
      </c>
      <c r="AC49" t="e">
        <f ca="1">INDEX('[4]7th_share'!V:V,MATCH($B$1&amp;"-"&amp;$B49,'[4]7th_share'!$AK:$AK,0))</f>
        <v>#N/A</v>
      </c>
      <c r="AD49" t="e">
        <f ca="1">INDEX('[4]7th_share'!W:W,MATCH($B$1&amp;"-"&amp;$B49,'[4]7th_share'!$AK:$AK,0))</f>
        <v>#N/A</v>
      </c>
      <c r="AE49" t="e">
        <f ca="1">INDEX('[4]7th_share'!X:X,MATCH($B$1&amp;"-"&amp;$B49,'[4]7th_share'!$AK:$AK,0))</f>
        <v>#N/A</v>
      </c>
      <c r="AF49" t="e">
        <f ca="1">INDEX('[4]7th_share'!Y:Y,MATCH($B$1&amp;"-"&amp;$B49,'[4]7th_share'!$AK:$AK,0))</f>
        <v>#N/A</v>
      </c>
      <c r="AG49" t="e">
        <f ca="1">INDEX('[4]7th_share'!Z:Z,MATCH($B$1&amp;"-"&amp;$B49,'[4]7th_share'!$AK:$AK,0))</f>
        <v>#N/A</v>
      </c>
      <c r="AH49" t="e">
        <f ca="1">INDEX('[4]7th_share'!AA:AA,MATCH($B$1&amp;"-"&amp;$B49,'[4]7th_share'!$AK:$AK,0))</f>
        <v>#N/A</v>
      </c>
      <c r="AI49" t="e">
        <f ca="1">INDEX('[4]7th_share'!AB:AB,MATCH($B$1&amp;"-"&amp;$B49,'[4]7th_share'!$AK:$AK,0))</f>
        <v>#N/A</v>
      </c>
      <c r="AJ49" t="e">
        <f ca="1">INDEX('[4]7th_share'!AC:AC,MATCH($B$1&amp;"-"&amp;$B49,'[4]7th_share'!$AK:$AK,0))</f>
        <v>#N/A</v>
      </c>
      <c r="AK49" t="e">
        <f ca="1">INDEX('[4]7th_share'!AD:AD,MATCH($B$1&amp;"-"&amp;$B49,'[4]7th_share'!$AK:$AK,0))</f>
        <v>#N/A</v>
      </c>
      <c r="AL49" t="e">
        <f ca="1">INDEX('[4]7th_share'!AE:AE,MATCH($B$1&amp;"-"&amp;$B49,'[4]7th_share'!$AK:$AK,0))</f>
        <v>#N/A</v>
      </c>
      <c r="AM49" t="e">
        <f ca="1">INDEX('[4]7th_share'!AF:AF,MATCH($B$1&amp;"-"&amp;$B49,'[4]7th_share'!$AK:$AK,0))</f>
        <v>#N/A</v>
      </c>
      <c r="AN49" t="e">
        <f ca="1">INDEX('[4]7th_share'!AG:AG,MATCH($B$1&amp;"-"&amp;$B49,'[4]7th_share'!$AK:$AK,0))</f>
        <v>#N/A</v>
      </c>
      <c r="AO49" t="e">
        <f ca="1">INDEX('[4]7th_share'!AH:AH,MATCH($B$1&amp;"-"&amp;$B49,'[4]7th_share'!$AK:$AK,0))</f>
        <v>#N/A</v>
      </c>
      <c r="AP49" t="e">
        <f ca="1">INDEX('[4]7th_share'!AI:AI,MATCH($B$1&amp;"-"&amp;$B49,'[4]7th_share'!$AK:$AK,0))</f>
        <v>#N/A</v>
      </c>
      <c r="AQ49" t="e">
        <f ca="1">INDEX('[4]7th_share'!AJ:AJ,MATCH($B$1&amp;"-"&amp;$B49,'[4]7th_share'!$AK:$AK,0))</f>
        <v>#N/A</v>
      </c>
      <c r="AR49" t="e">
        <f ca="1">INDEX('[2]7th_share'!AK:AK,MATCH($B$1&amp;"-"&amp;$B49,'[2]7th_share'!$AK:$AK,0))</f>
        <v>#N/A</v>
      </c>
      <c r="AS49" t="e">
        <f ca="1">INDEX('[2]7th_share'!AL:AL,MATCH($B$1&amp;"-"&amp;$B49,'[2]7th_share'!$AK:$AK,0))</f>
        <v>#N/A</v>
      </c>
      <c r="AT49" t="e">
        <f ca="1">INDEX('[2]7th_share'!AM:AM,MATCH($B$1&amp;"-"&amp;$B49,'[2]7th_share'!$AK:$AK,0))</f>
        <v>#N/A</v>
      </c>
      <c r="AU49" t="e">
        <f ca="1">INDEX('[2]7th_share'!AN:AN,MATCH($B$1&amp;"-"&amp;$B49,'[2]7th_share'!$AK:$AK,0))</f>
        <v>#N/A</v>
      </c>
      <c r="AV49" t="e">
        <f ca="1">INDEX('[2]7th_share'!AO:AO,MATCH($B$1&amp;"-"&amp;$B49,'[2]7th_share'!$AK:$AK,0))</f>
        <v>#N/A</v>
      </c>
      <c r="AW49" t="e">
        <f ca="1">INDEX('[2]7th_share'!AP:AP,MATCH($B$1&amp;"-"&amp;$B49,'[2]7th_share'!$AK:$AK,0))</f>
        <v>#N/A</v>
      </c>
      <c r="AX49" t="e">
        <f ca="1">INDEX('[2]7th_share'!AQ:AQ,MATCH($B$1&amp;"-"&amp;$B49,'[2]7th_share'!$AK:$AK,0))</f>
        <v>#N/A</v>
      </c>
      <c r="AY49" t="e">
        <f ca="1">INDEX('[2]7th_share'!AR:AR,MATCH($B$1&amp;"-"&amp;$B49,'[2]7th_share'!$AK:$AK,0))</f>
        <v>#N/A</v>
      </c>
      <c r="AZ49" t="e">
        <f ca="1">INDEX('[2]7th_share'!AS:AS,MATCH($B$1&amp;"-"&amp;$B49,'[2]7th_share'!$AK:$AK,0))</f>
        <v>#N/A</v>
      </c>
      <c r="BA49" t="e">
        <f ca="1">INDEX('[2]7th_share'!AT:AT,MATCH($B$1&amp;"-"&amp;$B49,'[2]7th_share'!$AK:$AK,0))</f>
        <v>#N/A</v>
      </c>
      <c r="BB49" t="e">
        <f ca="1">INDEX('[2]7th_share'!AU:AU,MATCH($B$1&amp;"-"&amp;$B49,'[2]7th_share'!$AK:$AK,0))</f>
        <v>#N/A</v>
      </c>
      <c r="BC49" t="e">
        <f ca="1">INDEX('[2]7th_share'!AV:AV,MATCH($B$1&amp;"-"&amp;$B49,'[2]7th_share'!$AK:$AK,0))</f>
        <v>#N/A</v>
      </c>
      <c r="BD49" t="e">
        <f ca="1">INDEX('[2]7th_share'!AW:AW,MATCH($B$1&amp;"-"&amp;$B49,'[2]7th_share'!$AK:$AK,0))</f>
        <v>#N/A</v>
      </c>
      <c r="BE49" t="e">
        <f ca="1">INDEX('[2]7th_share'!AX:AX,MATCH($B$1&amp;"-"&amp;$B49,'[2]7th_share'!$AK:$AK,0))</f>
        <v>#N/A</v>
      </c>
      <c r="BF49" t="e">
        <f ca="1">INDEX('[2]7th_share'!AY:AY,MATCH($B$1&amp;"-"&amp;$B49,'[2]7th_share'!$AK:$AK,0))</f>
        <v>#N/A</v>
      </c>
      <c r="BG49" t="e">
        <f ca="1">INDEX('[2]7th_share'!AZ:AZ,MATCH($B$1&amp;"-"&amp;$B49,'[2]7th_share'!$AK:$AK,0))</f>
        <v>#N/A</v>
      </c>
      <c r="BH49" t="e">
        <f ca="1">INDEX('[2]7th_share'!BA:BA,MATCH($B$1&amp;"-"&amp;$B49,'[2]7th_share'!$AK:$AK,0))</f>
        <v>#N/A</v>
      </c>
      <c r="BI49" t="e">
        <f ca="1">INDEX('[2]7th_share'!BB:BB,MATCH($B$1&amp;"-"&amp;$B49,'[2]7th_share'!$AK:$AK,0))</f>
        <v>#N/A</v>
      </c>
      <c r="BJ49" t="e">
        <f ca="1">INDEX('[2]7th_share'!BC:BC,MATCH($B$1&amp;"-"&amp;$B49,'[2]7th_share'!$AK:$AK,0))</f>
        <v>#N/A</v>
      </c>
      <c r="BK49" t="e">
        <f ca="1">INDEX('[2]7th_share'!BD:BD,MATCH($B$1&amp;"-"&amp;$B49,'[2]7th_share'!$AK:$AK,0))</f>
        <v>#N/A</v>
      </c>
    </row>
    <row r="50" spans="2:63" x14ac:dyDescent="0.25">
      <c r="B50" t="s">
        <v>8</v>
      </c>
      <c r="C50" t="e">
        <f ca="1">INDEX([3]hist_share!W:W,MATCH($B$1&amp;"-"&amp;$B50,[3]hist_share!$AD:$AD,0))</f>
        <v>#N/A</v>
      </c>
      <c r="D50" t="e">
        <f ca="1">INDEX([3]hist_share!X:X,MATCH($B$1&amp;"-"&amp;$B50,[3]hist_share!$AD:$AD,0))</f>
        <v>#N/A</v>
      </c>
      <c r="E50" t="e">
        <f ca="1">INDEX([3]hist_share!Y:Y,MATCH($B$1&amp;"-"&amp;$B50,[3]hist_share!$AD:$AD,0))</f>
        <v>#N/A</v>
      </c>
      <c r="F50" t="e">
        <f ca="1">INDEX([3]hist_share!Z:Z,MATCH($B$1&amp;"-"&amp;$B50,[3]hist_share!$AD:$AD,0))</f>
        <v>#N/A</v>
      </c>
      <c r="G50" t="e">
        <f ca="1">INDEX([3]hist_share!AA:AA,MATCH($B$1&amp;"-"&amp;$B50,[3]hist_share!$AD:$AD,0))</f>
        <v>#N/A</v>
      </c>
      <c r="H50" t="e">
        <f ca="1">INDEX([3]hist_share!AB:AB,MATCH($B$1&amp;"-"&amp;$B50,[3]hist_share!$AD:$AD,0))</f>
        <v>#N/A</v>
      </c>
      <c r="I50" t="e">
        <f ca="1">INDEX([3]hist_share!AC:AC,MATCH($B$1&amp;"-"&amp;$B50,[3]hist_share!$AD:$AD,0))</f>
        <v>#N/A</v>
      </c>
      <c r="J50" t="e">
        <f ca="1">INDEX('[4]7th_share'!C:C,MATCH($B$1&amp;"-"&amp;$B50,'[4]7th_share'!$AK:$AK,0))</f>
        <v>#N/A</v>
      </c>
      <c r="K50" t="e">
        <f ca="1">INDEX('[4]7th_share'!D:D,MATCH($B$1&amp;"-"&amp;$B50,'[4]7th_share'!$AK:$AK,0))</f>
        <v>#N/A</v>
      </c>
      <c r="L50" t="e">
        <f ca="1">INDEX('[4]7th_share'!E:E,MATCH($B$1&amp;"-"&amp;$B50,'[4]7th_share'!$AK:$AK,0))</f>
        <v>#N/A</v>
      </c>
      <c r="M50" t="e">
        <f ca="1">INDEX('[4]7th_share'!F:F,MATCH($B$1&amp;"-"&amp;$B50,'[4]7th_share'!$AK:$AK,0))</f>
        <v>#N/A</v>
      </c>
      <c r="N50" t="e">
        <f ca="1">INDEX('[4]7th_share'!G:G,MATCH($B$1&amp;"-"&amp;$B50,'[4]7th_share'!$AK:$AK,0))</f>
        <v>#N/A</v>
      </c>
      <c r="O50" t="e">
        <f ca="1">INDEX('[4]7th_share'!H:H,MATCH($B$1&amp;"-"&amp;$B50,'[4]7th_share'!$AK:$AK,0))</f>
        <v>#N/A</v>
      </c>
      <c r="P50" t="e">
        <f ca="1">INDEX('[4]7th_share'!I:I,MATCH($B$1&amp;"-"&amp;$B50,'[4]7th_share'!$AK:$AK,0))</f>
        <v>#N/A</v>
      </c>
      <c r="Q50" t="e">
        <f ca="1">INDEX('[4]7th_share'!J:J,MATCH($B$1&amp;"-"&amp;$B50,'[4]7th_share'!$AK:$AK,0))</f>
        <v>#N/A</v>
      </c>
      <c r="R50" t="e">
        <f ca="1">INDEX('[4]7th_share'!K:K,MATCH($B$1&amp;"-"&amp;$B50,'[4]7th_share'!$AK:$AK,0))</f>
        <v>#N/A</v>
      </c>
      <c r="S50" t="e">
        <f ca="1">INDEX('[4]7th_share'!L:L,MATCH($B$1&amp;"-"&amp;$B50,'[4]7th_share'!$AK:$AK,0))</f>
        <v>#N/A</v>
      </c>
      <c r="T50" t="e">
        <f ca="1">INDEX('[4]7th_share'!M:M,MATCH($B$1&amp;"-"&amp;$B50,'[4]7th_share'!$AK:$AK,0))</f>
        <v>#N/A</v>
      </c>
      <c r="U50" t="e">
        <f ca="1">INDEX('[4]7th_share'!N:N,MATCH($B$1&amp;"-"&amp;$B50,'[4]7th_share'!$AK:$AK,0))</f>
        <v>#N/A</v>
      </c>
      <c r="V50" t="e">
        <f ca="1">INDEX('[4]7th_share'!O:O,MATCH($B$1&amp;"-"&amp;$B50,'[4]7th_share'!$AK:$AK,0))</f>
        <v>#N/A</v>
      </c>
      <c r="W50" t="e">
        <f ca="1">INDEX('[4]7th_share'!P:P,MATCH($B$1&amp;"-"&amp;$B50,'[4]7th_share'!$AK:$AK,0))</f>
        <v>#N/A</v>
      </c>
      <c r="X50" t="e">
        <f ca="1">INDEX('[4]7th_share'!Q:Q,MATCH($B$1&amp;"-"&amp;$B50,'[4]7th_share'!$AK:$AK,0))</f>
        <v>#N/A</v>
      </c>
      <c r="Y50" t="e">
        <f ca="1">INDEX('[4]7th_share'!R:R,MATCH($B$1&amp;"-"&amp;$B50,'[4]7th_share'!$AK:$AK,0))</f>
        <v>#N/A</v>
      </c>
      <c r="Z50" t="e">
        <f ca="1">INDEX('[4]7th_share'!S:S,MATCH($B$1&amp;"-"&amp;$B50,'[4]7th_share'!$AK:$AK,0))</f>
        <v>#N/A</v>
      </c>
      <c r="AA50" t="e">
        <f ca="1">INDEX('[4]7th_share'!T:T,MATCH($B$1&amp;"-"&amp;$B50,'[4]7th_share'!$AK:$AK,0))</f>
        <v>#N/A</v>
      </c>
      <c r="AB50" t="e">
        <f ca="1">INDEX('[4]7th_share'!U:U,MATCH($B$1&amp;"-"&amp;$B50,'[4]7th_share'!$AK:$AK,0))</f>
        <v>#N/A</v>
      </c>
      <c r="AC50" t="e">
        <f ca="1">INDEX('[4]7th_share'!V:V,MATCH($B$1&amp;"-"&amp;$B50,'[4]7th_share'!$AK:$AK,0))</f>
        <v>#N/A</v>
      </c>
      <c r="AD50" t="e">
        <f ca="1">INDEX('[4]7th_share'!W:W,MATCH($B$1&amp;"-"&amp;$B50,'[4]7th_share'!$AK:$AK,0))</f>
        <v>#N/A</v>
      </c>
      <c r="AE50" t="e">
        <f ca="1">INDEX('[4]7th_share'!X:X,MATCH($B$1&amp;"-"&amp;$B50,'[4]7th_share'!$AK:$AK,0))</f>
        <v>#N/A</v>
      </c>
      <c r="AF50" t="e">
        <f ca="1">INDEX('[4]7th_share'!Y:Y,MATCH($B$1&amp;"-"&amp;$B50,'[4]7th_share'!$AK:$AK,0))</f>
        <v>#N/A</v>
      </c>
      <c r="AG50" t="e">
        <f ca="1">INDEX('[4]7th_share'!Z:Z,MATCH($B$1&amp;"-"&amp;$B50,'[4]7th_share'!$AK:$AK,0))</f>
        <v>#N/A</v>
      </c>
      <c r="AH50" t="e">
        <f ca="1">INDEX('[4]7th_share'!AA:AA,MATCH($B$1&amp;"-"&amp;$B50,'[4]7th_share'!$AK:$AK,0))</f>
        <v>#N/A</v>
      </c>
      <c r="AI50" t="e">
        <f ca="1">INDEX('[4]7th_share'!AB:AB,MATCH($B$1&amp;"-"&amp;$B50,'[4]7th_share'!$AK:$AK,0))</f>
        <v>#N/A</v>
      </c>
      <c r="AJ50" t="e">
        <f ca="1">INDEX('[4]7th_share'!AC:AC,MATCH($B$1&amp;"-"&amp;$B50,'[4]7th_share'!$AK:$AK,0))</f>
        <v>#N/A</v>
      </c>
      <c r="AK50" t="e">
        <f ca="1">INDEX('[4]7th_share'!AD:AD,MATCH($B$1&amp;"-"&amp;$B50,'[4]7th_share'!$AK:$AK,0))</f>
        <v>#N/A</v>
      </c>
      <c r="AL50" t="e">
        <f ca="1">INDEX('[4]7th_share'!AE:AE,MATCH($B$1&amp;"-"&amp;$B50,'[4]7th_share'!$AK:$AK,0))</f>
        <v>#N/A</v>
      </c>
      <c r="AM50" t="e">
        <f ca="1">INDEX('[4]7th_share'!AF:AF,MATCH($B$1&amp;"-"&amp;$B50,'[4]7th_share'!$AK:$AK,0))</f>
        <v>#N/A</v>
      </c>
      <c r="AN50" t="e">
        <f ca="1">INDEX('[4]7th_share'!AG:AG,MATCH($B$1&amp;"-"&amp;$B50,'[4]7th_share'!$AK:$AK,0))</f>
        <v>#N/A</v>
      </c>
      <c r="AO50" t="e">
        <f ca="1">INDEX('[4]7th_share'!AH:AH,MATCH($B$1&amp;"-"&amp;$B50,'[4]7th_share'!$AK:$AK,0))</f>
        <v>#N/A</v>
      </c>
      <c r="AP50" t="e">
        <f ca="1">INDEX('[4]7th_share'!AI:AI,MATCH($B$1&amp;"-"&amp;$B50,'[4]7th_share'!$AK:$AK,0))</f>
        <v>#N/A</v>
      </c>
      <c r="AQ50" t="e">
        <f ca="1">INDEX('[4]7th_share'!AJ:AJ,MATCH($B$1&amp;"-"&amp;$B50,'[4]7th_share'!$AK:$AK,0))</f>
        <v>#N/A</v>
      </c>
      <c r="AR50" t="e">
        <f ca="1">INDEX('[2]7th_share'!AK:AK,MATCH($B$1&amp;"-"&amp;$B50,'[2]7th_share'!$AK:$AK,0))</f>
        <v>#N/A</v>
      </c>
      <c r="AS50" t="e">
        <f ca="1">INDEX('[2]7th_share'!AL:AL,MATCH($B$1&amp;"-"&amp;$B50,'[2]7th_share'!$AK:$AK,0))</f>
        <v>#N/A</v>
      </c>
      <c r="AT50" t="e">
        <f ca="1">INDEX('[2]7th_share'!AM:AM,MATCH($B$1&amp;"-"&amp;$B50,'[2]7th_share'!$AK:$AK,0))</f>
        <v>#N/A</v>
      </c>
      <c r="AU50" t="e">
        <f ca="1">INDEX('[2]7th_share'!AN:AN,MATCH($B$1&amp;"-"&amp;$B50,'[2]7th_share'!$AK:$AK,0))</f>
        <v>#N/A</v>
      </c>
      <c r="AV50" t="e">
        <f ca="1">INDEX('[2]7th_share'!AO:AO,MATCH($B$1&amp;"-"&amp;$B50,'[2]7th_share'!$AK:$AK,0))</f>
        <v>#N/A</v>
      </c>
      <c r="AW50" t="e">
        <f ca="1">INDEX('[2]7th_share'!AP:AP,MATCH($B$1&amp;"-"&amp;$B50,'[2]7th_share'!$AK:$AK,0))</f>
        <v>#N/A</v>
      </c>
      <c r="AX50" t="e">
        <f ca="1">INDEX('[2]7th_share'!AQ:AQ,MATCH($B$1&amp;"-"&amp;$B50,'[2]7th_share'!$AK:$AK,0))</f>
        <v>#N/A</v>
      </c>
      <c r="AY50" t="e">
        <f ca="1">INDEX('[2]7th_share'!AR:AR,MATCH($B$1&amp;"-"&amp;$B50,'[2]7th_share'!$AK:$AK,0))</f>
        <v>#N/A</v>
      </c>
      <c r="AZ50" t="e">
        <f ca="1">INDEX('[2]7th_share'!AS:AS,MATCH($B$1&amp;"-"&amp;$B50,'[2]7th_share'!$AK:$AK,0))</f>
        <v>#N/A</v>
      </c>
      <c r="BA50" t="e">
        <f ca="1">INDEX('[2]7th_share'!AT:AT,MATCH($B$1&amp;"-"&amp;$B50,'[2]7th_share'!$AK:$AK,0))</f>
        <v>#N/A</v>
      </c>
      <c r="BB50" t="e">
        <f ca="1">INDEX('[2]7th_share'!AU:AU,MATCH($B$1&amp;"-"&amp;$B50,'[2]7th_share'!$AK:$AK,0))</f>
        <v>#N/A</v>
      </c>
      <c r="BC50" t="e">
        <f ca="1">INDEX('[2]7th_share'!AV:AV,MATCH($B$1&amp;"-"&amp;$B50,'[2]7th_share'!$AK:$AK,0))</f>
        <v>#N/A</v>
      </c>
      <c r="BD50" t="e">
        <f ca="1">INDEX('[2]7th_share'!AW:AW,MATCH($B$1&amp;"-"&amp;$B50,'[2]7th_share'!$AK:$AK,0))</f>
        <v>#N/A</v>
      </c>
      <c r="BE50" t="e">
        <f ca="1">INDEX('[2]7th_share'!AX:AX,MATCH($B$1&amp;"-"&amp;$B50,'[2]7th_share'!$AK:$AK,0))</f>
        <v>#N/A</v>
      </c>
      <c r="BF50" t="e">
        <f ca="1">INDEX('[2]7th_share'!AY:AY,MATCH($B$1&amp;"-"&amp;$B50,'[2]7th_share'!$AK:$AK,0))</f>
        <v>#N/A</v>
      </c>
      <c r="BG50" t="e">
        <f ca="1">INDEX('[2]7th_share'!AZ:AZ,MATCH($B$1&amp;"-"&amp;$B50,'[2]7th_share'!$AK:$AK,0))</f>
        <v>#N/A</v>
      </c>
      <c r="BH50" t="e">
        <f ca="1">INDEX('[2]7th_share'!BA:BA,MATCH($B$1&amp;"-"&amp;$B50,'[2]7th_share'!$AK:$AK,0))</f>
        <v>#N/A</v>
      </c>
      <c r="BI50" t="e">
        <f ca="1">INDEX('[2]7th_share'!BB:BB,MATCH($B$1&amp;"-"&amp;$B50,'[2]7th_share'!$AK:$AK,0))</f>
        <v>#N/A</v>
      </c>
      <c r="BJ50" t="e">
        <f ca="1">INDEX('[2]7th_share'!BC:BC,MATCH($B$1&amp;"-"&amp;$B50,'[2]7th_share'!$AK:$AK,0))</f>
        <v>#N/A</v>
      </c>
      <c r="BK50" t="e">
        <f ca="1">INDEX('[2]7th_share'!BD:BD,MATCH($B$1&amp;"-"&amp;$B50,'[2]7th_share'!$AK:$AK,0))</f>
        <v>#N/A</v>
      </c>
    </row>
    <row r="51" spans="2:63" x14ac:dyDescent="0.25">
      <c r="B51" t="s">
        <v>9</v>
      </c>
      <c r="C51" t="e">
        <f ca="1">INDEX([3]hist_share!W:W,MATCH($B$1&amp;"-"&amp;$B51,[3]hist_share!$AD:$AD,0))</f>
        <v>#N/A</v>
      </c>
      <c r="D51" t="e">
        <f ca="1">INDEX([3]hist_share!X:X,MATCH($B$1&amp;"-"&amp;$B51,[3]hist_share!$AD:$AD,0))</f>
        <v>#N/A</v>
      </c>
      <c r="E51" t="e">
        <f ca="1">INDEX([3]hist_share!Y:Y,MATCH($B$1&amp;"-"&amp;$B51,[3]hist_share!$AD:$AD,0))</f>
        <v>#N/A</v>
      </c>
      <c r="F51" t="e">
        <f ca="1">INDEX([3]hist_share!Z:Z,MATCH($B$1&amp;"-"&amp;$B51,[3]hist_share!$AD:$AD,0))</f>
        <v>#N/A</v>
      </c>
      <c r="G51" t="e">
        <f ca="1">INDEX([3]hist_share!AA:AA,MATCH($B$1&amp;"-"&amp;$B51,[3]hist_share!$AD:$AD,0))</f>
        <v>#N/A</v>
      </c>
      <c r="H51" t="e">
        <f ca="1">INDEX([3]hist_share!AB:AB,MATCH($B$1&amp;"-"&amp;$B51,[3]hist_share!$AD:$AD,0))</f>
        <v>#N/A</v>
      </c>
      <c r="I51" t="e">
        <f ca="1">INDEX([3]hist_share!AC:AC,MATCH($B$1&amp;"-"&amp;$B51,[3]hist_share!$AD:$AD,0))</f>
        <v>#N/A</v>
      </c>
      <c r="J51" t="e">
        <f ca="1">INDEX('[4]7th_share'!C:C,MATCH($B$1&amp;"-"&amp;$B51,'[4]7th_share'!$AK:$AK,0))</f>
        <v>#N/A</v>
      </c>
      <c r="K51" t="e">
        <f ca="1">INDEX('[4]7th_share'!D:D,MATCH($B$1&amp;"-"&amp;$B51,'[4]7th_share'!$AK:$AK,0))</f>
        <v>#N/A</v>
      </c>
      <c r="L51" t="e">
        <f ca="1">INDEX('[4]7th_share'!E:E,MATCH($B$1&amp;"-"&amp;$B51,'[4]7th_share'!$AK:$AK,0))</f>
        <v>#N/A</v>
      </c>
      <c r="M51" t="e">
        <f ca="1">INDEX('[4]7th_share'!F:F,MATCH($B$1&amp;"-"&amp;$B51,'[4]7th_share'!$AK:$AK,0))</f>
        <v>#N/A</v>
      </c>
      <c r="N51" t="e">
        <f ca="1">INDEX('[4]7th_share'!G:G,MATCH($B$1&amp;"-"&amp;$B51,'[4]7th_share'!$AK:$AK,0))</f>
        <v>#N/A</v>
      </c>
      <c r="O51" t="e">
        <f ca="1">INDEX('[4]7th_share'!H:H,MATCH($B$1&amp;"-"&amp;$B51,'[4]7th_share'!$AK:$AK,0))</f>
        <v>#N/A</v>
      </c>
      <c r="P51" t="e">
        <f ca="1">INDEX('[4]7th_share'!I:I,MATCH($B$1&amp;"-"&amp;$B51,'[4]7th_share'!$AK:$AK,0))</f>
        <v>#N/A</v>
      </c>
      <c r="Q51" t="e">
        <f ca="1">INDEX('[4]7th_share'!J:J,MATCH($B$1&amp;"-"&amp;$B51,'[4]7th_share'!$AK:$AK,0))</f>
        <v>#N/A</v>
      </c>
      <c r="R51" t="e">
        <f ca="1">INDEX('[4]7th_share'!K:K,MATCH($B$1&amp;"-"&amp;$B51,'[4]7th_share'!$AK:$AK,0))</f>
        <v>#N/A</v>
      </c>
      <c r="S51" t="e">
        <f ca="1">INDEX('[4]7th_share'!L:L,MATCH($B$1&amp;"-"&amp;$B51,'[4]7th_share'!$AK:$AK,0))</f>
        <v>#N/A</v>
      </c>
      <c r="T51" t="e">
        <f ca="1">INDEX('[4]7th_share'!M:M,MATCH($B$1&amp;"-"&amp;$B51,'[4]7th_share'!$AK:$AK,0))</f>
        <v>#N/A</v>
      </c>
      <c r="U51" t="e">
        <f ca="1">INDEX('[4]7th_share'!N:N,MATCH($B$1&amp;"-"&amp;$B51,'[4]7th_share'!$AK:$AK,0))</f>
        <v>#N/A</v>
      </c>
      <c r="V51" t="e">
        <f ca="1">INDEX('[4]7th_share'!O:O,MATCH($B$1&amp;"-"&amp;$B51,'[4]7th_share'!$AK:$AK,0))</f>
        <v>#N/A</v>
      </c>
      <c r="W51" t="e">
        <f ca="1">INDEX('[4]7th_share'!P:P,MATCH($B$1&amp;"-"&amp;$B51,'[4]7th_share'!$AK:$AK,0))</f>
        <v>#N/A</v>
      </c>
      <c r="X51" t="e">
        <f ca="1">INDEX('[4]7th_share'!Q:Q,MATCH($B$1&amp;"-"&amp;$B51,'[4]7th_share'!$AK:$AK,0))</f>
        <v>#N/A</v>
      </c>
      <c r="Y51" t="e">
        <f ca="1">INDEX('[4]7th_share'!R:R,MATCH($B$1&amp;"-"&amp;$B51,'[4]7th_share'!$AK:$AK,0))</f>
        <v>#N/A</v>
      </c>
      <c r="Z51" t="e">
        <f ca="1">INDEX('[4]7th_share'!S:S,MATCH($B$1&amp;"-"&amp;$B51,'[4]7th_share'!$AK:$AK,0))</f>
        <v>#N/A</v>
      </c>
      <c r="AA51" t="e">
        <f ca="1">INDEX('[4]7th_share'!T:T,MATCH($B$1&amp;"-"&amp;$B51,'[4]7th_share'!$AK:$AK,0))</f>
        <v>#N/A</v>
      </c>
      <c r="AB51" t="e">
        <f ca="1">INDEX('[4]7th_share'!U:U,MATCH($B$1&amp;"-"&amp;$B51,'[4]7th_share'!$AK:$AK,0))</f>
        <v>#N/A</v>
      </c>
      <c r="AC51" t="e">
        <f ca="1">INDEX('[4]7th_share'!V:V,MATCH($B$1&amp;"-"&amp;$B51,'[4]7th_share'!$AK:$AK,0))</f>
        <v>#N/A</v>
      </c>
      <c r="AD51" t="e">
        <f ca="1">INDEX('[4]7th_share'!W:W,MATCH($B$1&amp;"-"&amp;$B51,'[4]7th_share'!$AK:$AK,0))</f>
        <v>#N/A</v>
      </c>
      <c r="AE51" t="e">
        <f ca="1">INDEX('[4]7th_share'!X:X,MATCH($B$1&amp;"-"&amp;$B51,'[4]7th_share'!$AK:$AK,0))</f>
        <v>#N/A</v>
      </c>
      <c r="AF51" t="e">
        <f ca="1">INDEX('[4]7th_share'!Y:Y,MATCH($B$1&amp;"-"&amp;$B51,'[4]7th_share'!$AK:$AK,0))</f>
        <v>#N/A</v>
      </c>
      <c r="AG51" t="e">
        <f ca="1">INDEX('[4]7th_share'!Z:Z,MATCH($B$1&amp;"-"&amp;$B51,'[4]7th_share'!$AK:$AK,0))</f>
        <v>#N/A</v>
      </c>
      <c r="AH51" t="e">
        <f ca="1">INDEX('[4]7th_share'!AA:AA,MATCH($B$1&amp;"-"&amp;$B51,'[4]7th_share'!$AK:$AK,0))</f>
        <v>#N/A</v>
      </c>
      <c r="AI51" t="e">
        <f ca="1">INDEX('[4]7th_share'!AB:AB,MATCH($B$1&amp;"-"&amp;$B51,'[4]7th_share'!$AK:$AK,0))</f>
        <v>#N/A</v>
      </c>
      <c r="AJ51" t="e">
        <f ca="1">INDEX('[4]7th_share'!AC:AC,MATCH($B$1&amp;"-"&amp;$B51,'[4]7th_share'!$AK:$AK,0))</f>
        <v>#N/A</v>
      </c>
      <c r="AK51" t="e">
        <f ca="1">INDEX('[4]7th_share'!AD:AD,MATCH($B$1&amp;"-"&amp;$B51,'[4]7th_share'!$AK:$AK,0))</f>
        <v>#N/A</v>
      </c>
      <c r="AL51" t="e">
        <f ca="1">INDEX('[4]7th_share'!AE:AE,MATCH($B$1&amp;"-"&amp;$B51,'[4]7th_share'!$AK:$AK,0))</f>
        <v>#N/A</v>
      </c>
      <c r="AM51" t="e">
        <f ca="1">INDEX('[4]7th_share'!AF:AF,MATCH($B$1&amp;"-"&amp;$B51,'[4]7th_share'!$AK:$AK,0))</f>
        <v>#N/A</v>
      </c>
      <c r="AN51" t="e">
        <f ca="1">INDEX('[4]7th_share'!AG:AG,MATCH($B$1&amp;"-"&amp;$B51,'[4]7th_share'!$AK:$AK,0))</f>
        <v>#N/A</v>
      </c>
      <c r="AO51" t="e">
        <f ca="1">INDEX('[4]7th_share'!AH:AH,MATCH($B$1&amp;"-"&amp;$B51,'[4]7th_share'!$AK:$AK,0))</f>
        <v>#N/A</v>
      </c>
      <c r="AP51" t="e">
        <f ca="1">INDEX('[4]7th_share'!AI:AI,MATCH($B$1&amp;"-"&amp;$B51,'[4]7th_share'!$AK:$AK,0))</f>
        <v>#N/A</v>
      </c>
      <c r="AQ51" t="e">
        <f ca="1">INDEX('[4]7th_share'!AJ:AJ,MATCH($B$1&amp;"-"&amp;$B51,'[4]7th_share'!$AK:$AK,0))</f>
        <v>#N/A</v>
      </c>
      <c r="AR51" t="e">
        <f ca="1">INDEX('[2]7th_share'!AK:AK,MATCH($B$1&amp;"-"&amp;$B51,'[2]7th_share'!$AK:$AK,0))</f>
        <v>#N/A</v>
      </c>
      <c r="AS51" t="e">
        <f ca="1">INDEX('[2]7th_share'!AL:AL,MATCH($B$1&amp;"-"&amp;$B51,'[2]7th_share'!$AK:$AK,0))</f>
        <v>#N/A</v>
      </c>
      <c r="AT51" t="e">
        <f ca="1">INDEX('[2]7th_share'!AM:AM,MATCH($B$1&amp;"-"&amp;$B51,'[2]7th_share'!$AK:$AK,0))</f>
        <v>#N/A</v>
      </c>
      <c r="AU51" t="e">
        <f ca="1">INDEX('[2]7th_share'!AN:AN,MATCH($B$1&amp;"-"&amp;$B51,'[2]7th_share'!$AK:$AK,0))</f>
        <v>#N/A</v>
      </c>
      <c r="AV51" t="e">
        <f ca="1">INDEX('[2]7th_share'!AO:AO,MATCH($B$1&amp;"-"&amp;$B51,'[2]7th_share'!$AK:$AK,0))</f>
        <v>#N/A</v>
      </c>
      <c r="AW51" t="e">
        <f ca="1">INDEX('[2]7th_share'!AP:AP,MATCH($B$1&amp;"-"&amp;$B51,'[2]7th_share'!$AK:$AK,0))</f>
        <v>#N/A</v>
      </c>
      <c r="AX51" t="e">
        <f ca="1">INDEX('[2]7th_share'!AQ:AQ,MATCH($B$1&amp;"-"&amp;$B51,'[2]7th_share'!$AK:$AK,0))</f>
        <v>#N/A</v>
      </c>
      <c r="AY51" t="e">
        <f ca="1">INDEX('[2]7th_share'!AR:AR,MATCH($B$1&amp;"-"&amp;$B51,'[2]7th_share'!$AK:$AK,0))</f>
        <v>#N/A</v>
      </c>
      <c r="AZ51" t="e">
        <f ca="1">INDEX('[2]7th_share'!AS:AS,MATCH($B$1&amp;"-"&amp;$B51,'[2]7th_share'!$AK:$AK,0))</f>
        <v>#N/A</v>
      </c>
      <c r="BA51" t="e">
        <f ca="1">INDEX('[2]7th_share'!AT:AT,MATCH($B$1&amp;"-"&amp;$B51,'[2]7th_share'!$AK:$AK,0))</f>
        <v>#N/A</v>
      </c>
      <c r="BB51" t="e">
        <f ca="1">INDEX('[2]7th_share'!AU:AU,MATCH($B$1&amp;"-"&amp;$B51,'[2]7th_share'!$AK:$AK,0))</f>
        <v>#N/A</v>
      </c>
      <c r="BC51" t="e">
        <f ca="1">INDEX('[2]7th_share'!AV:AV,MATCH($B$1&amp;"-"&amp;$B51,'[2]7th_share'!$AK:$AK,0))</f>
        <v>#N/A</v>
      </c>
      <c r="BD51" t="e">
        <f ca="1">INDEX('[2]7th_share'!AW:AW,MATCH($B$1&amp;"-"&amp;$B51,'[2]7th_share'!$AK:$AK,0))</f>
        <v>#N/A</v>
      </c>
      <c r="BE51" t="e">
        <f ca="1">INDEX('[2]7th_share'!AX:AX,MATCH($B$1&amp;"-"&amp;$B51,'[2]7th_share'!$AK:$AK,0))</f>
        <v>#N/A</v>
      </c>
      <c r="BF51" t="e">
        <f ca="1">INDEX('[2]7th_share'!AY:AY,MATCH($B$1&amp;"-"&amp;$B51,'[2]7th_share'!$AK:$AK,0))</f>
        <v>#N/A</v>
      </c>
      <c r="BG51" t="e">
        <f ca="1">INDEX('[2]7th_share'!AZ:AZ,MATCH($B$1&amp;"-"&amp;$B51,'[2]7th_share'!$AK:$AK,0))</f>
        <v>#N/A</v>
      </c>
      <c r="BH51" t="e">
        <f ca="1">INDEX('[2]7th_share'!BA:BA,MATCH($B$1&amp;"-"&amp;$B51,'[2]7th_share'!$AK:$AK,0))</f>
        <v>#N/A</v>
      </c>
      <c r="BI51" t="e">
        <f ca="1">INDEX('[2]7th_share'!BB:BB,MATCH($B$1&amp;"-"&amp;$B51,'[2]7th_share'!$AK:$AK,0))</f>
        <v>#N/A</v>
      </c>
      <c r="BJ51" t="e">
        <f ca="1">INDEX('[2]7th_share'!BC:BC,MATCH($B$1&amp;"-"&amp;$B51,'[2]7th_share'!$AK:$AK,0))</f>
        <v>#N/A</v>
      </c>
      <c r="BK51" t="e">
        <f ca="1">INDEX('[2]7th_share'!BD:BD,MATCH($B$1&amp;"-"&amp;$B51,'[2]7th_share'!$AK:$AK,0))</f>
        <v>#N/A</v>
      </c>
    </row>
    <row r="52" spans="2:63" x14ac:dyDescent="0.25">
      <c r="B52" t="s">
        <v>10</v>
      </c>
      <c r="C52" t="e">
        <f ca="1">INDEX([3]hist_share!W:W,MATCH($B$1&amp;"-"&amp;$B52,[3]hist_share!$AD:$AD,0))</f>
        <v>#N/A</v>
      </c>
      <c r="D52" t="e">
        <f ca="1">INDEX([3]hist_share!X:X,MATCH($B$1&amp;"-"&amp;$B52,[3]hist_share!$AD:$AD,0))</f>
        <v>#N/A</v>
      </c>
      <c r="E52" t="e">
        <f ca="1">INDEX([3]hist_share!Y:Y,MATCH($B$1&amp;"-"&amp;$B52,[3]hist_share!$AD:$AD,0))</f>
        <v>#N/A</v>
      </c>
      <c r="F52" t="e">
        <f ca="1">INDEX([3]hist_share!Z:Z,MATCH($B$1&amp;"-"&amp;$B52,[3]hist_share!$AD:$AD,0))</f>
        <v>#N/A</v>
      </c>
      <c r="G52" t="e">
        <f ca="1">INDEX([3]hist_share!AA:AA,MATCH($B$1&amp;"-"&amp;$B52,[3]hist_share!$AD:$AD,0))</f>
        <v>#N/A</v>
      </c>
      <c r="H52" t="e">
        <f ca="1">INDEX([3]hist_share!AB:AB,MATCH($B$1&amp;"-"&amp;$B52,[3]hist_share!$AD:$AD,0))</f>
        <v>#N/A</v>
      </c>
      <c r="I52" t="e">
        <f ca="1">INDEX([3]hist_share!AC:AC,MATCH($B$1&amp;"-"&amp;$B52,[3]hist_share!$AD:$AD,0))</f>
        <v>#N/A</v>
      </c>
      <c r="J52" t="e">
        <f ca="1">INDEX('[4]7th_share'!C:C,MATCH($B$1&amp;"-"&amp;$B52,'[4]7th_share'!$AK:$AK,0))</f>
        <v>#N/A</v>
      </c>
      <c r="K52" t="e">
        <f ca="1">INDEX('[4]7th_share'!D:D,MATCH($B$1&amp;"-"&amp;$B52,'[4]7th_share'!$AK:$AK,0))</f>
        <v>#N/A</v>
      </c>
      <c r="L52" t="e">
        <f ca="1">INDEX('[4]7th_share'!E:E,MATCH($B$1&amp;"-"&amp;$B52,'[4]7th_share'!$AK:$AK,0))</f>
        <v>#N/A</v>
      </c>
      <c r="M52" t="e">
        <f ca="1">INDEX('[4]7th_share'!F:F,MATCH($B$1&amp;"-"&amp;$B52,'[4]7th_share'!$AK:$AK,0))</f>
        <v>#N/A</v>
      </c>
      <c r="N52" t="e">
        <f ca="1">INDEX('[4]7th_share'!G:G,MATCH($B$1&amp;"-"&amp;$B52,'[4]7th_share'!$AK:$AK,0))</f>
        <v>#N/A</v>
      </c>
      <c r="O52" t="e">
        <f ca="1">INDEX('[4]7th_share'!H:H,MATCH($B$1&amp;"-"&amp;$B52,'[4]7th_share'!$AK:$AK,0))</f>
        <v>#N/A</v>
      </c>
      <c r="P52" t="e">
        <f ca="1">INDEX('[4]7th_share'!I:I,MATCH($B$1&amp;"-"&amp;$B52,'[4]7th_share'!$AK:$AK,0))</f>
        <v>#N/A</v>
      </c>
      <c r="Q52" t="e">
        <f ca="1">INDEX('[4]7th_share'!J:J,MATCH($B$1&amp;"-"&amp;$B52,'[4]7th_share'!$AK:$AK,0))</f>
        <v>#N/A</v>
      </c>
      <c r="R52" t="e">
        <f ca="1">INDEX('[4]7th_share'!K:K,MATCH($B$1&amp;"-"&amp;$B52,'[4]7th_share'!$AK:$AK,0))</f>
        <v>#N/A</v>
      </c>
      <c r="S52" t="e">
        <f ca="1">INDEX('[4]7th_share'!L:L,MATCH($B$1&amp;"-"&amp;$B52,'[4]7th_share'!$AK:$AK,0))</f>
        <v>#N/A</v>
      </c>
      <c r="T52" t="e">
        <f ca="1">INDEX('[4]7th_share'!M:M,MATCH($B$1&amp;"-"&amp;$B52,'[4]7th_share'!$AK:$AK,0))</f>
        <v>#N/A</v>
      </c>
      <c r="U52" t="e">
        <f ca="1">INDEX('[4]7th_share'!N:N,MATCH($B$1&amp;"-"&amp;$B52,'[4]7th_share'!$AK:$AK,0))</f>
        <v>#N/A</v>
      </c>
      <c r="V52" t="e">
        <f ca="1">INDEX('[4]7th_share'!O:O,MATCH($B$1&amp;"-"&amp;$B52,'[4]7th_share'!$AK:$AK,0))</f>
        <v>#N/A</v>
      </c>
      <c r="W52" t="e">
        <f ca="1">INDEX('[4]7th_share'!P:P,MATCH($B$1&amp;"-"&amp;$B52,'[4]7th_share'!$AK:$AK,0))</f>
        <v>#N/A</v>
      </c>
      <c r="X52" t="e">
        <f ca="1">INDEX('[4]7th_share'!Q:Q,MATCH($B$1&amp;"-"&amp;$B52,'[4]7th_share'!$AK:$AK,0))</f>
        <v>#N/A</v>
      </c>
      <c r="Y52" t="e">
        <f ca="1">INDEX('[4]7th_share'!R:R,MATCH($B$1&amp;"-"&amp;$B52,'[4]7th_share'!$AK:$AK,0))</f>
        <v>#N/A</v>
      </c>
      <c r="Z52" t="e">
        <f ca="1">INDEX('[4]7th_share'!S:S,MATCH($B$1&amp;"-"&amp;$B52,'[4]7th_share'!$AK:$AK,0))</f>
        <v>#N/A</v>
      </c>
      <c r="AA52" t="e">
        <f ca="1">INDEX('[4]7th_share'!T:T,MATCH($B$1&amp;"-"&amp;$B52,'[4]7th_share'!$AK:$AK,0))</f>
        <v>#N/A</v>
      </c>
      <c r="AB52" t="e">
        <f ca="1">INDEX('[4]7th_share'!U:U,MATCH($B$1&amp;"-"&amp;$B52,'[4]7th_share'!$AK:$AK,0))</f>
        <v>#N/A</v>
      </c>
      <c r="AC52" t="e">
        <f ca="1">INDEX('[4]7th_share'!V:V,MATCH($B$1&amp;"-"&amp;$B52,'[4]7th_share'!$AK:$AK,0))</f>
        <v>#N/A</v>
      </c>
      <c r="AD52" t="e">
        <f ca="1">INDEX('[4]7th_share'!W:W,MATCH($B$1&amp;"-"&amp;$B52,'[4]7th_share'!$AK:$AK,0))</f>
        <v>#N/A</v>
      </c>
      <c r="AE52" t="e">
        <f ca="1">INDEX('[4]7th_share'!X:X,MATCH($B$1&amp;"-"&amp;$B52,'[4]7th_share'!$AK:$AK,0))</f>
        <v>#N/A</v>
      </c>
      <c r="AF52" t="e">
        <f ca="1">INDEX('[4]7th_share'!Y:Y,MATCH($B$1&amp;"-"&amp;$B52,'[4]7th_share'!$AK:$AK,0))</f>
        <v>#N/A</v>
      </c>
      <c r="AG52" t="e">
        <f ca="1">INDEX('[4]7th_share'!Z:Z,MATCH($B$1&amp;"-"&amp;$B52,'[4]7th_share'!$AK:$AK,0))</f>
        <v>#N/A</v>
      </c>
      <c r="AH52" t="e">
        <f ca="1">INDEX('[4]7th_share'!AA:AA,MATCH($B$1&amp;"-"&amp;$B52,'[4]7th_share'!$AK:$AK,0))</f>
        <v>#N/A</v>
      </c>
      <c r="AI52" t="e">
        <f ca="1">INDEX('[4]7th_share'!AB:AB,MATCH($B$1&amp;"-"&amp;$B52,'[4]7th_share'!$AK:$AK,0))</f>
        <v>#N/A</v>
      </c>
      <c r="AJ52" t="e">
        <f ca="1">INDEX('[4]7th_share'!AC:AC,MATCH($B$1&amp;"-"&amp;$B52,'[4]7th_share'!$AK:$AK,0))</f>
        <v>#N/A</v>
      </c>
      <c r="AK52" t="e">
        <f ca="1">INDEX('[4]7th_share'!AD:AD,MATCH($B$1&amp;"-"&amp;$B52,'[4]7th_share'!$AK:$AK,0))</f>
        <v>#N/A</v>
      </c>
      <c r="AL52" t="e">
        <f ca="1">INDEX('[4]7th_share'!AE:AE,MATCH($B$1&amp;"-"&amp;$B52,'[4]7th_share'!$AK:$AK,0))</f>
        <v>#N/A</v>
      </c>
      <c r="AM52" t="e">
        <f ca="1">INDEX('[4]7th_share'!AF:AF,MATCH($B$1&amp;"-"&amp;$B52,'[4]7th_share'!$AK:$AK,0))</f>
        <v>#N/A</v>
      </c>
      <c r="AN52" t="e">
        <f ca="1">INDEX('[4]7th_share'!AG:AG,MATCH($B$1&amp;"-"&amp;$B52,'[4]7th_share'!$AK:$AK,0))</f>
        <v>#N/A</v>
      </c>
      <c r="AO52" t="e">
        <f ca="1">INDEX('[4]7th_share'!AH:AH,MATCH($B$1&amp;"-"&amp;$B52,'[4]7th_share'!$AK:$AK,0))</f>
        <v>#N/A</v>
      </c>
      <c r="AP52" t="e">
        <f ca="1">INDEX('[4]7th_share'!AI:AI,MATCH($B$1&amp;"-"&amp;$B52,'[4]7th_share'!$AK:$AK,0))</f>
        <v>#N/A</v>
      </c>
      <c r="AQ52" t="e">
        <f ca="1">INDEX('[4]7th_share'!AJ:AJ,MATCH($B$1&amp;"-"&amp;$B52,'[4]7th_share'!$AK:$AK,0))</f>
        <v>#N/A</v>
      </c>
      <c r="AR52" t="e">
        <f ca="1">INDEX('[2]7th_share'!AK:AK,MATCH($B$1&amp;"-"&amp;$B52,'[2]7th_share'!$AK:$AK,0))</f>
        <v>#N/A</v>
      </c>
      <c r="AS52" t="e">
        <f ca="1">INDEX('[2]7th_share'!AL:AL,MATCH($B$1&amp;"-"&amp;$B52,'[2]7th_share'!$AK:$AK,0))</f>
        <v>#N/A</v>
      </c>
      <c r="AT52" t="e">
        <f ca="1">INDEX('[2]7th_share'!AM:AM,MATCH($B$1&amp;"-"&amp;$B52,'[2]7th_share'!$AK:$AK,0))</f>
        <v>#N/A</v>
      </c>
      <c r="AU52" t="e">
        <f ca="1">INDEX('[2]7th_share'!AN:AN,MATCH($B$1&amp;"-"&amp;$B52,'[2]7th_share'!$AK:$AK,0))</f>
        <v>#N/A</v>
      </c>
      <c r="AV52" t="e">
        <f ca="1">INDEX('[2]7th_share'!AO:AO,MATCH($B$1&amp;"-"&amp;$B52,'[2]7th_share'!$AK:$AK,0))</f>
        <v>#N/A</v>
      </c>
      <c r="AW52" t="e">
        <f ca="1">INDEX('[2]7th_share'!AP:AP,MATCH($B$1&amp;"-"&amp;$B52,'[2]7th_share'!$AK:$AK,0))</f>
        <v>#N/A</v>
      </c>
      <c r="AX52" t="e">
        <f ca="1">INDEX('[2]7th_share'!AQ:AQ,MATCH($B$1&amp;"-"&amp;$B52,'[2]7th_share'!$AK:$AK,0))</f>
        <v>#N/A</v>
      </c>
      <c r="AY52" t="e">
        <f ca="1">INDEX('[2]7th_share'!AR:AR,MATCH($B$1&amp;"-"&amp;$B52,'[2]7th_share'!$AK:$AK,0))</f>
        <v>#N/A</v>
      </c>
      <c r="AZ52" t="e">
        <f ca="1">INDEX('[2]7th_share'!AS:AS,MATCH($B$1&amp;"-"&amp;$B52,'[2]7th_share'!$AK:$AK,0))</f>
        <v>#N/A</v>
      </c>
      <c r="BA52" t="e">
        <f ca="1">INDEX('[2]7th_share'!AT:AT,MATCH($B$1&amp;"-"&amp;$B52,'[2]7th_share'!$AK:$AK,0))</f>
        <v>#N/A</v>
      </c>
      <c r="BB52" t="e">
        <f ca="1">INDEX('[2]7th_share'!AU:AU,MATCH($B$1&amp;"-"&amp;$B52,'[2]7th_share'!$AK:$AK,0))</f>
        <v>#N/A</v>
      </c>
      <c r="BC52" t="e">
        <f ca="1">INDEX('[2]7th_share'!AV:AV,MATCH($B$1&amp;"-"&amp;$B52,'[2]7th_share'!$AK:$AK,0))</f>
        <v>#N/A</v>
      </c>
      <c r="BD52" t="e">
        <f ca="1">INDEX('[2]7th_share'!AW:AW,MATCH($B$1&amp;"-"&amp;$B52,'[2]7th_share'!$AK:$AK,0))</f>
        <v>#N/A</v>
      </c>
      <c r="BE52" t="e">
        <f ca="1">INDEX('[2]7th_share'!AX:AX,MATCH($B$1&amp;"-"&amp;$B52,'[2]7th_share'!$AK:$AK,0))</f>
        <v>#N/A</v>
      </c>
      <c r="BF52" t="e">
        <f ca="1">INDEX('[2]7th_share'!AY:AY,MATCH($B$1&amp;"-"&amp;$B52,'[2]7th_share'!$AK:$AK,0))</f>
        <v>#N/A</v>
      </c>
      <c r="BG52" t="e">
        <f ca="1">INDEX('[2]7th_share'!AZ:AZ,MATCH($B$1&amp;"-"&amp;$B52,'[2]7th_share'!$AK:$AK,0))</f>
        <v>#N/A</v>
      </c>
      <c r="BH52" t="e">
        <f ca="1">INDEX('[2]7th_share'!BA:BA,MATCH($B$1&amp;"-"&amp;$B52,'[2]7th_share'!$AK:$AK,0))</f>
        <v>#N/A</v>
      </c>
      <c r="BI52" t="e">
        <f ca="1">INDEX('[2]7th_share'!BB:BB,MATCH($B$1&amp;"-"&amp;$B52,'[2]7th_share'!$AK:$AK,0))</f>
        <v>#N/A</v>
      </c>
      <c r="BJ52" t="e">
        <f ca="1">INDEX('[2]7th_share'!BC:BC,MATCH($B$1&amp;"-"&amp;$B52,'[2]7th_share'!$AK:$AK,0))</f>
        <v>#N/A</v>
      </c>
      <c r="BK52" t="e">
        <f ca="1">INDEX('[2]7th_share'!BD:BD,MATCH($B$1&amp;"-"&amp;$B52,'[2]7th_share'!$AK:$AK,0))</f>
        <v>#N/A</v>
      </c>
    </row>
    <row r="53" spans="2:63" x14ac:dyDescent="0.25">
      <c r="B53" t="s">
        <v>11</v>
      </c>
      <c r="C53" t="e">
        <f ca="1">INDEX([3]hist_share!W:W,MATCH($B$1&amp;"-"&amp;$B53,[3]hist_share!$AD:$AD,0))</f>
        <v>#N/A</v>
      </c>
      <c r="D53" t="e">
        <f ca="1">INDEX([3]hist_share!X:X,MATCH($B$1&amp;"-"&amp;$B53,[3]hist_share!$AD:$AD,0))</f>
        <v>#N/A</v>
      </c>
      <c r="E53" t="e">
        <f ca="1">INDEX([3]hist_share!Y:Y,MATCH($B$1&amp;"-"&amp;$B53,[3]hist_share!$AD:$AD,0))</f>
        <v>#N/A</v>
      </c>
      <c r="F53" t="e">
        <f ca="1">INDEX([3]hist_share!Z:Z,MATCH($B$1&amp;"-"&amp;$B53,[3]hist_share!$AD:$AD,0))</f>
        <v>#N/A</v>
      </c>
      <c r="G53" t="e">
        <f ca="1">INDEX([3]hist_share!AA:AA,MATCH($B$1&amp;"-"&amp;$B53,[3]hist_share!$AD:$AD,0))</f>
        <v>#N/A</v>
      </c>
      <c r="H53" t="e">
        <f ca="1">INDEX([3]hist_share!AB:AB,MATCH($B$1&amp;"-"&amp;$B53,[3]hist_share!$AD:$AD,0))</f>
        <v>#N/A</v>
      </c>
      <c r="I53" t="e">
        <f ca="1">INDEX([3]hist_share!AC:AC,MATCH($B$1&amp;"-"&amp;$B53,[3]hist_share!$AD:$AD,0))</f>
        <v>#N/A</v>
      </c>
      <c r="J53" t="e">
        <f ca="1">INDEX('[4]7th_share'!C:C,MATCH($B$1&amp;"-"&amp;$B53,'[4]7th_share'!$AK:$AK,0))</f>
        <v>#N/A</v>
      </c>
      <c r="K53" t="e">
        <f ca="1">INDEX('[4]7th_share'!D:D,MATCH($B$1&amp;"-"&amp;$B53,'[4]7th_share'!$AK:$AK,0))</f>
        <v>#N/A</v>
      </c>
      <c r="L53" t="e">
        <f ca="1">INDEX('[4]7th_share'!E:E,MATCH($B$1&amp;"-"&amp;$B53,'[4]7th_share'!$AK:$AK,0))</f>
        <v>#N/A</v>
      </c>
      <c r="M53" t="e">
        <f ca="1">INDEX('[4]7th_share'!F:F,MATCH($B$1&amp;"-"&amp;$B53,'[4]7th_share'!$AK:$AK,0))</f>
        <v>#N/A</v>
      </c>
      <c r="N53" t="e">
        <f ca="1">INDEX('[4]7th_share'!G:G,MATCH($B$1&amp;"-"&amp;$B53,'[4]7th_share'!$AK:$AK,0))</f>
        <v>#N/A</v>
      </c>
      <c r="O53" t="e">
        <f ca="1">INDEX('[4]7th_share'!H:H,MATCH($B$1&amp;"-"&amp;$B53,'[4]7th_share'!$AK:$AK,0))</f>
        <v>#N/A</v>
      </c>
      <c r="P53" t="e">
        <f ca="1">INDEX('[4]7th_share'!I:I,MATCH($B$1&amp;"-"&amp;$B53,'[4]7th_share'!$AK:$AK,0))</f>
        <v>#N/A</v>
      </c>
      <c r="Q53" t="e">
        <f ca="1">INDEX('[4]7th_share'!J:J,MATCH($B$1&amp;"-"&amp;$B53,'[4]7th_share'!$AK:$AK,0))</f>
        <v>#N/A</v>
      </c>
      <c r="R53" t="e">
        <f ca="1">INDEX('[4]7th_share'!K:K,MATCH($B$1&amp;"-"&amp;$B53,'[4]7th_share'!$AK:$AK,0))</f>
        <v>#N/A</v>
      </c>
      <c r="S53" t="e">
        <f ca="1">INDEX('[4]7th_share'!L:L,MATCH($B$1&amp;"-"&amp;$B53,'[4]7th_share'!$AK:$AK,0))</f>
        <v>#N/A</v>
      </c>
      <c r="T53" t="e">
        <f ca="1">INDEX('[4]7th_share'!M:M,MATCH($B$1&amp;"-"&amp;$B53,'[4]7th_share'!$AK:$AK,0))</f>
        <v>#N/A</v>
      </c>
      <c r="U53" t="e">
        <f ca="1">INDEX('[4]7th_share'!N:N,MATCH($B$1&amp;"-"&amp;$B53,'[4]7th_share'!$AK:$AK,0))</f>
        <v>#N/A</v>
      </c>
      <c r="V53" t="e">
        <f ca="1">INDEX('[4]7th_share'!O:O,MATCH($B$1&amp;"-"&amp;$B53,'[4]7th_share'!$AK:$AK,0))</f>
        <v>#N/A</v>
      </c>
      <c r="W53" t="e">
        <f ca="1">INDEX('[4]7th_share'!P:P,MATCH($B$1&amp;"-"&amp;$B53,'[4]7th_share'!$AK:$AK,0))</f>
        <v>#N/A</v>
      </c>
      <c r="X53" t="e">
        <f ca="1">INDEX('[4]7th_share'!Q:Q,MATCH($B$1&amp;"-"&amp;$B53,'[4]7th_share'!$AK:$AK,0))</f>
        <v>#N/A</v>
      </c>
      <c r="Y53" t="e">
        <f ca="1">INDEX('[4]7th_share'!R:R,MATCH($B$1&amp;"-"&amp;$B53,'[4]7th_share'!$AK:$AK,0))</f>
        <v>#N/A</v>
      </c>
      <c r="Z53" t="e">
        <f ca="1">INDEX('[4]7th_share'!S:S,MATCH($B$1&amp;"-"&amp;$B53,'[4]7th_share'!$AK:$AK,0))</f>
        <v>#N/A</v>
      </c>
      <c r="AA53" t="e">
        <f ca="1">INDEX('[4]7th_share'!T:T,MATCH($B$1&amp;"-"&amp;$B53,'[4]7th_share'!$AK:$AK,0))</f>
        <v>#N/A</v>
      </c>
      <c r="AB53" t="e">
        <f ca="1">INDEX('[4]7th_share'!U:U,MATCH($B$1&amp;"-"&amp;$B53,'[4]7th_share'!$AK:$AK,0))</f>
        <v>#N/A</v>
      </c>
      <c r="AC53" t="e">
        <f ca="1">INDEX('[4]7th_share'!V:V,MATCH($B$1&amp;"-"&amp;$B53,'[4]7th_share'!$AK:$AK,0))</f>
        <v>#N/A</v>
      </c>
      <c r="AD53" t="e">
        <f ca="1">INDEX('[4]7th_share'!W:W,MATCH($B$1&amp;"-"&amp;$B53,'[4]7th_share'!$AK:$AK,0))</f>
        <v>#N/A</v>
      </c>
      <c r="AE53" t="e">
        <f ca="1">INDEX('[4]7th_share'!X:X,MATCH($B$1&amp;"-"&amp;$B53,'[4]7th_share'!$AK:$AK,0))</f>
        <v>#N/A</v>
      </c>
      <c r="AF53" t="e">
        <f ca="1">INDEX('[4]7th_share'!Y:Y,MATCH($B$1&amp;"-"&amp;$B53,'[4]7th_share'!$AK:$AK,0))</f>
        <v>#N/A</v>
      </c>
      <c r="AG53" t="e">
        <f ca="1">INDEX('[4]7th_share'!Z:Z,MATCH($B$1&amp;"-"&amp;$B53,'[4]7th_share'!$AK:$AK,0))</f>
        <v>#N/A</v>
      </c>
      <c r="AH53" t="e">
        <f ca="1">INDEX('[4]7th_share'!AA:AA,MATCH($B$1&amp;"-"&amp;$B53,'[4]7th_share'!$AK:$AK,0))</f>
        <v>#N/A</v>
      </c>
      <c r="AI53" t="e">
        <f ca="1">INDEX('[4]7th_share'!AB:AB,MATCH($B$1&amp;"-"&amp;$B53,'[4]7th_share'!$AK:$AK,0))</f>
        <v>#N/A</v>
      </c>
      <c r="AJ53" t="e">
        <f ca="1">INDEX('[4]7th_share'!AC:AC,MATCH($B$1&amp;"-"&amp;$B53,'[4]7th_share'!$AK:$AK,0))</f>
        <v>#N/A</v>
      </c>
      <c r="AK53" t="e">
        <f ca="1">INDEX('[4]7th_share'!AD:AD,MATCH($B$1&amp;"-"&amp;$B53,'[4]7th_share'!$AK:$AK,0))</f>
        <v>#N/A</v>
      </c>
      <c r="AL53" t="e">
        <f ca="1">INDEX('[4]7th_share'!AE:AE,MATCH($B$1&amp;"-"&amp;$B53,'[4]7th_share'!$AK:$AK,0))</f>
        <v>#N/A</v>
      </c>
      <c r="AM53" t="e">
        <f ca="1">INDEX('[4]7th_share'!AF:AF,MATCH($B$1&amp;"-"&amp;$B53,'[4]7th_share'!$AK:$AK,0))</f>
        <v>#N/A</v>
      </c>
      <c r="AN53" t="e">
        <f ca="1">INDEX('[4]7th_share'!AG:AG,MATCH($B$1&amp;"-"&amp;$B53,'[4]7th_share'!$AK:$AK,0))</f>
        <v>#N/A</v>
      </c>
      <c r="AO53" t="e">
        <f ca="1">INDEX('[4]7th_share'!AH:AH,MATCH($B$1&amp;"-"&amp;$B53,'[4]7th_share'!$AK:$AK,0))</f>
        <v>#N/A</v>
      </c>
      <c r="AP53" t="e">
        <f ca="1">INDEX('[4]7th_share'!AI:AI,MATCH($B$1&amp;"-"&amp;$B53,'[4]7th_share'!$AK:$AK,0))</f>
        <v>#N/A</v>
      </c>
      <c r="AQ53" t="e">
        <f ca="1">INDEX('[4]7th_share'!AJ:AJ,MATCH($B$1&amp;"-"&amp;$B53,'[4]7th_share'!$AK:$AK,0))</f>
        <v>#N/A</v>
      </c>
      <c r="AR53" t="e">
        <f ca="1">INDEX('[2]7th_share'!AK:AK,MATCH($B$1&amp;"-"&amp;$B53,'[2]7th_share'!$AK:$AK,0))</f>
        <v>#N/A</v>
      </c>
      <c r="AS53" t="e">
        <f ca="1">INDEX('[2]7th_share'!AL:AL,MATCH($B$1&amp;"-"&amp;$B53,'[2]7th_share'!$AK:$AK,0))</f>
        <v>#N/A</v>
      </c>
      <c r="AT53" t="e">
        <f ca="1">INDEX('[2]7th_share'!AM:AM,MATCH($B$1&amp;"-"&amp;$B53,'[2]7th_share'!$AK:$AK,0))</f>
        <v>#N/A</v>
      </c>
      <c r="AU53" t="e">
        <f ca="1">INDEX('[2]7th_share'!AN:AN,MATCH($B$1&amp;"-"&amp;$B53,'[2]7th_share'!$AK:$AK,0))</f>
        <v>#N/A</v>
      </c>
      <c r="AV53" t="e">
        <f ca="1">INDEX('[2]7th_share'!AO:AO,MATCH($B$1&amp;"-"&amp;$B53,'[2]7th_share'!$AK:$AK,0))</f>
        <v>#N/A</v>
      </c>
      <c r="AW53" t="e">
        <f ca="1">INDEX('[2]7th_share'!AP:AP,MATCH($B$1&amp;"-"&amp;$B53,'[2]7th_share'!$AK:$AK,0))</f>
        <v>#N/A</v>
      </c>
      <c r="AX53" t="e">
        <f ca="1">INDEX('[2]7th_share'!AQ:AQ,MATCH($B$1&amp;"-"&amp;$B53,'[2]7th_share'!$AK:$AK,0))</f>
        <v>#N/A</v>
      </c>
      <c r="AY53" t="e">
        <f ca="1">INDEX('[2]7th_share'!AR:AR,MATCH($B$1&amp;"-"&amp;$B53,'[2]7th_share'!$AK:$AK,0))</f>
        <v>#N/A</v>
      </c>
      <c r="AZ53" t="e">
        <f ca="1">INDEX('[2]7th_share'!AS:AS,MATCH($B$1&amp;"-"&amp;$B53,'[2]7th_share'!$AK:$AK,0))</f>
        <v>#N/A</v>
      </c>
      <c r="BA53" t="e">
        <f ca="1">INDEX('[2]7th_share'!AT:AT,MATCH($B$1&amp;"-"&amp;$B53,'[2]7th_share'!$AK:$AK,0))</f>
        <v>#N/A</v>
      </c>
      <c r="BB53" t="e">
        <f ca="1">INDEX('[2]7th_share'!AU:AU,MATCH($B$1&amp;"-"&amp;$B53,'[2]7th_share'!$AK:$AK,0))</f>
        <v>#N/A</v>
      </c>
      <c r="BC53" t="e">
        <f ca="1">INDEX('[2]7th_share'!AV:AV,MATCH($B$1&amp;"-"&amp;$B53,'[2]7th_share'!$AK:$AK,0))</f>
        <v>#N/A</v>
      </c>
      <c r="BD53" t="e">
        <f ca="1">INDEX('[2]7th_share'!AW:AW,MATCH($B$1&amp;"-"&amp;$B53,'[2]7th_share'!$AK:$AK,0))</f>
        <v>#N/A</v>
      </c>
      <c r="BE53" t="e">
        <f ca="1">INDEX('[2]7th_share'!AX:AX,MATCH($B$1&amp;"-"&amp;$B53,'[2]7th_share'!$AK:$AK,0))</f>
        <v>#N/A</v>
      </c>
      <c r="BF53" t="e">
        <f ca="1">INDEX('[2]7th_share'!AY:AY,MATCH($B$1&amp;"-"&amp;$B53,'[2]7th_share'!$AK:$AK,0))</f>
        <v>#N/A</v>
      </c>
      <c r="BG53" t="e">
        <f ca="1">INDEX('[2]7th_share'!AZ:AZ,MATCH($B$1&amp;"-"&amp;$B53,'[2]7th_share'!$AK:$AK,0))</f>
        <v>#N/A</v>
      </c>
      <c r="BH53" t="e">
        <f ca="1">INDEX('[2]7th_share'!BA:BA,MATCH($B$1&amp;"-"&amp;$B53,'[2]7th_share'!$AK:$AK,0))</f>
        <v>#N/A</v>
      </c>
      <c r="BI53" t="e">
        <f ca="1">INDEX('[2]7th_share'!BB:BB,MATCH($B$1&amp;"-"&amp;$B53,'[2]7th_share'!$AK:$AK,0))</f>
        <v>#N/A</v>
      </c>
      <c r="BJ53" t="e">
        <f ca="1">INDEX('[2]7th_share'!BC:BC,MATCH($B$1&amp;"-"&amp;$B53,'[2]7th_share'!$AK:$AK,0))</f>
        <v>#N/A</v>
      </c>
      <c r="BK53" t="e">
        <f ca="1">INDEX('[2]7th_share'!BD:BD,MATCH($B$1&amp;"-"&amp;$B53,'[2]7th_share'!$AK:$AK,0))</f>
        <v>#N/A</v>
      </c>
    </row>
    <row r="54" spans="2:63" x14ac:dyDescent="0.25">
      <c r="B54" t="s">
        <v>12</v>
      </c>
      <c r="C54" t="e">
        <f ca="1">INDEX([3]hist_share!W:W,MATCH($B$1&amp;"-"&amp;$B54,[3]hist_share!$AD:$AD,0))</f>
        <v>#N/A</v>
      </c>
      <c r="D54" t="e">
        <f ca="1">INDEX([3]hist_share!X:X,MATCH($B$1&amp;"-"&amp;$B54,[3]hist_share!$AD:$AD,0))</f>
        <v>#N/A</v>
      </c>
      <c r="E54" t="e">
        <f ca="1">INDEX([3]hist_share!Y:Y,MATCH($B$1&amp;"-"&amp;$B54,[3]hist_share!$AD:$AD,0))</f>
        <v>#N/A</v>
      </c>
      <c r="F54" t="e">
        <f ca="1">INDEX([3]hist_share!Z:Z,MATCH($B$1&amp;"-"&amp;$B54,[3]hist_share!$AD:$AD,0))</f>
        <v>#N/A</v>
      </c>
      <c r="G54" t="e">
        <f ca="1">INDEX([3]hist_share!AA:AA,MATCH($B$1&amp;"-"&amp;$B54,[3]hist_share!$AD:$AD,0))</f>
        <v>#N/A</v>
      </c>
      <c r="H54" t="e">
        <f ca="1">INDEX([3]hist_share!AB:AB,MATCH($B$1&amp;"-"&amp;$B54,[3]hist_share!$AD:$AD,0))</f>
        <v>#N/A</v>
      </c>
      <c r="I54" t="e">
        <f ca="1">INDEX([3]hist_share!AC:AC,MATCH($B$1&amp;"-"&amp;$B54,[3]hist_share!$AD:$AD,0))</f>
        <v>#N/A</v>
      </c>
      <c r="J54" t="e">
        <f ca="1">INDEX('[4]7th_share'!C:C,MATCH($B$1&amp;"-"&amp;$B54,'[4]7th_share'!$AK:$AK,0))</f>
        <v>#N/A</v>
      </c>
      <c r="K54" t="e">
        <f ca="1">INDEX('[4]7th_share'!D:D,MATCH($B$1&amp;"-"&amp;$B54,'[4]7th_share'!$AK:$AK,0))</f>
        <v>#N/A</v>
      </c>
      <c r="L54" t="e">
        <f ca="1">INDEX('[4]7th_share'!E:E,MATCH($B$1&amp;"-"&amp;$B54,'[4]7th_share'!$AK:$AK,0))</f>
        <v>#N/A</v>
      </c>
      <c r="M54" t="e">
        <f ca="1">INDEX('[4]7th_share'!F:F,MATCH($B$1&amp;"-"&amp;$B54,'[4]7th_share'!$AK:$AK,0))</f>
        <v>#N/A</v>
      </c>
      <c r="N54" t="e">
        <f ca="1">INDEX('[4]7th_share'!G:G,MATCH($B$1&amp;"-"&amp;$B54,'[4]7th_share'!$AK:$AK,0))</f>
        <v>#N/A</v>
      </c>
      <c r="O54" t="e">
        <f ca="1">INDEX('[4]7th_share'!H:H,MATCH($B$1&amp;"-"&amp;$B54,'[4]7th_share'!$AK:$AK,0))</f>
        <v>#N/A</v>
      </c>
      <c r="P54" t="e">
        <f ca="1">INDEX('[4]7th_share'!I:I,MATCH($B$1&amp;"-"&amp;$B54,'[4]7th_share'!$AK:$AK,0))</f>
        <v>#N/A</v>
      </c>
      <c r="Q54" t="e">
        <f ca="1">INDEX('[4]7th_share'!J:J,MATCH($B$1&amp;"-"&amp;$B54,'[4]7th_share'!$AK:$AK,0))</f>
        <v>#N/A</v>
      </c>
      <c r="R54" t="e">
        <f ca="1">INDEX('[4]7th_share'!K:K,MATCH($B$1&amp;"-"&amp;$B54,'[4]7th_share'!$AK:$AK,0))</f>
        <v>#N/A</v>
      </c>
      <c r="S54" t="e">
        <f ca="1">INDEX('[4]7th_share'!L:L,MATCH($B$1&amp;"-"&amp;$B54,'[4]7th_share'!$AK:$AK,0))</f>
        <v>#N/A</v>
      </c>
      <c r="T54" t="e">
        <f ca="1">INDEX('[4]7th_share'!M:M,MATCH($B$1&amp;"-"&amp;$B54,'[4]7th_share'!$AK:$AK,0))</f>
        <v>#N/A</v>
      </c>
      <c r="U54" t="e">
        <f ca="1">INDEX('[4]7th_share'!N:N,MATCH($B$1&amp;"-"&amp;$B54,'[4]7th_share'!$AK:$AK,0))</f>
        <v>#N/A</v>
      </c>
      <c r="V54" t="e">
        <f ca="1">INDEX('[4]7th_share'!O:O,MATCH($B$1&amp;"-"&amp;$B54,'[4]7th_share'!$AK:$AK,0))</f>
        <v>#N/A</v>
      </c>
      <c r="W54" t="e">
        <f ca="1">INDEX('[4]7th_share'!P:P,MATCH($B$1&amp;"-"&amp;$B54,'[4]7th_share'!$AK:$AK,0))</f>
        <v>#N/A</v>
      </c>
      <c r="X54" t="e">
        <f ca="1">INDEX('[4]7th_share'!Q:Q,MATCH($B$1&amp;"-"&amp;$B54,'[4]7th_share'!$AK:$AK,0))</f>
        <v>#N/A</v>
      </c>
      <c r="Y54" t="e">
        <f ca="1">INDEX('[4]7th_share'!R:R,MATCH($B$1&amp;"-"&amp;$B54,'[4]7th_share'!$AK:$AK,0))</f>
        <v>#N/A</v>
      </c>
      <c r="Z54" t="e">
        <f ca="1">INDEX('[4]7th_share'!S:S,MATCH($B$1&amp;"-"&amp;$B54,'[4]7th_share'!$AK:$AK,0))</f>
        <v>#N/A</v>
      </c>
      <c r="AA54" t="e">
        <f ca="1">INDEX('[4]7th_share'!T:T,MATCH($B$1&amp;"-"&amp;$B54,'[4]7th_share'!$AK:$AK,0))</f>
        <v>#N/A</v>
      </c>
      <c r="AB54" t="e">
        <f ca="1">INDEX('[4]7th_share'!U:U,MATCH($B$1&amp;"-"&amp;$B54,'[4]7th_share'!$AK:$AK,0))</f>
        <v>#N/A</v>
      </c>
      <c r="AC54" t="e">
        <f ca="1">INDEX('[4]7th_share'!V:V,MATCH($B$1&amp;"-"&amp;$B54,'[4]7th_share'!$AK:$AK,0))</f>
        <v>#N/A</v>
      </c>
      <c r="AD54" t="e">
        <f ca="1">INDEX('[4]7th_share'!W:W,MATCH($B$1&amp;"-"&amp;$B54,'[4]7th_share'!$AK:$AK,0))</f>
        <v>#N/A</v>
      </c>
      <c r="AE54" t="e">
        <f ca="1">INDEX('[4]7th_share'!X:X,MATCH($B$1&amp;"-"&amp;$B54,'[4]7th_share'!$AK:$AK,0))</f>
        <v>#N/A</v>
      </c>
      <c r="AF54" t="e">
        <f ca="1">INDEX('[4]7th_share'!Y:Y,MATCH($B$1&amp;"-"&amp;$B54,'[4]7th_share'!$AK:$AK,0))</f>
        <v>#N/A</v>
      </c>
      <c r="AG54" t="e">
        <f ca="1">INDEX('[4]7th_share'!Z:Z,MATCH($B$1&amp;"-"&amp;$B54,'[4]7th_share'!$AK:$AK,0))</f>
        <v>#N/A</v>
      </c>
      <c r="AH54" t="e">
        <f ca="1">INDEX('[4]7th_share'!AA:AA,MATCH($B$1&amp;"-"&amp;$B54,'[4]7th_share'!$AK:$AK,0))</f>
        <v>#N/A</v>
      </c>
      <c r="AI54" t="e">
        <f ca="1">INDEX('[4]7th_share'!AB:AB,MATCH($B$1&amp;"-"&amp;$B54,'[4]7th_share'!$AK:$AK,0))</f>
        <v>#N/A</v>
      </c>
      <c r="AJ54" t="e">
        <f ca="1">INDEX('[4]7th_share'!AC:AC,MATCH($B$1&amp;"-"&amp;$B54,'[4]7th_share'!$AK:$AK,0))</f>
        <v>#N/A</v>
      </c>
      <c r="AK54" t="e">
        <f ca="1">INDEX('[4]7th_share'!AD:AD,MATCH($B$1&amp;"-"&amp;$B54,'[4]7th_share'!$AK:$AK,0))</f>
        <v>#N/A</v>
      </c>
      <c r="AL54" t="e">
        <f ca="1">INDEX('[4]7th_share'!AE:AE,MATCH($B$1&amp;"-"&amp;$B54,'[4]7th_share'!$AK:$AK,0))</f>
        <v>#N/A</v>
      </c>
      <c r="AM54" t="e">
        <f ca="1">INDEX('[4]7th_share'!AF:AF,MATCH($B$1&amp;"-"&amp;$B54,'[4]7th_share'!$AK:$AK,0))</f>
        <v>#N/A</v>
      </c>
      <c r="AN54" t="e">
        <f ca="1">INDEX('[4]7th_share'!AG:AG,MATCH($B$1&amp;"-"&amp;$B54,'[4]7th_share'!$AK:$AK,0))</f>
        <v>#N/A</v>
      </c>
      <c r="AO54" t="e">
        <f ca="1">INDEX('[4]7th_share'!AH:AH,MATCH($B$1&amp;"-"&amp;$B54,'[4]7th_share'!$AK:$AK,0))</f>
        <v>#N/A</v>
      </c>
      <c r="AP54" t="e">
        <f ca="1">INDEX('[4]7th_share'!AI:AI,MATCH($B$1&amp;"-"&amp;$B54,'[4]7th_share'!$AK:$AK,0))</f>
        <v>#N/A</v>
      </c>
      <c r="AQ54" t="e">
        <f ca="1">INDEX('[4]7th_share'!AJ:AJ,MATCH($B$1&amp;"-"&amp;$B54,'[4]7th_share'!$AK:$AK,0))</f>
        <v>#N/A</v>
      </c>
      <c r="AR54" t="e">
        <f ca="1">INDEX('[2]7th_share'!AK:AK,MATCH($B$1&amp;"-"&amp;$B54,'[2]7th_share'!$AK:$AK,0))</f>
        <v>#N/A</v>
      </c>
      <c r="AS54" t="e">
        <f ca="1">INDEX('[2]7th_share'!AL:AL,MATCH($B$1&amp;"-"&amp;$B54,'[2]7th_share'!$AK:$AK,0))</f>
        <v>#N/A</v>
      </c>
      <c r="AT54" t="e">
        <f ca="1">INDEX('[2]7th_share'!AM:AM,MATCH($B$1&amp;"-"&amp;$B54,'[2]7th_share'!$AK:$AK,0))</f>
        <v>#N/A</v>
      </c>
      <c r="AU54" t="e">
        <f ca="1">INDEX('[2]7th_share'!AN:AN,MATCH($B$1&amp;"-"&amp;$B54,'[2]7th_share'!$AK:$AK,0))</f>
        <v>#N/A</v>
      </c>
      <c r="AV54" t="e">
        <f ca="1">INDEX('[2]7th_share'!AO:AO,MATCH($B$1&amp;"-"&amp;$B54,'[2]7th_share'!$AK:$AK,0))</f>
        <v>#N/A</v>
      </c>
      <c r="AW54" t="e">
        <f ca="1">INDEX('[2]7th_share'!AP:AP,MATCH($B$1&amp;"-"&amp;$B54,'[2]7th_share'!$AK:$AK,0))</f>
        <v>#N/A</v>
      </c>
      <c r="AX54" t="e">
        <f ca="1">INDEX('[2]7th_share'!AQ:AQ,MATCH($B$1&amp;"-"&amp;$B54,'[2]7th_share'!$AK:$AK,0))</f>
        <v>#N/A</v>
      </c>
      <c r="AY54" t="e">
        <f ca="1">INDEX('[2]7th_share'!AR:AR,MATCH($B$1&amp;"-"&amp;$B54,'[2]7th_share'!$AK:$AK,0))</f>
        <v>#N/A</v>
      </c>
      <c r="AZ54" t="e">
        <f ca="1">INDEX('[2]7th_share'!AS:AS,MATCH($B$1&amp;"-"&amp;$B54,'[2]7th_share'!$AK:$AK,0))</f>
        <v>#N/A</v>
      </c>
      <c r="BA54" t="e">
        <f ca="1">INDEX('[2]7th_share'!AT:AT,MATCH($B$1&amp;"-"&amp;$B54,'[2]7th_share'!$AK:$AK,0))</f>
        <v>#N/A</v>
      </c>
      <c r="BB54" t="e">
        <f ca="1">INDEX('[2]7th_share'!AU:AU,MATCH($B$1&amp;"-"&amp;$B54,'[2]7th_share'!$AK:$AK,0))</f>
        <v>#N/A</v>
      </c>
      <c r="BC54" t="e">
        <f ca="1">INDEX('[2]7th_share'!AV:AV,MATCH($B$1&amp;"-"&amp;$B54,'[2]7th_share'!$AK:$AK,0))</f>
        <v>#N/A</v>
      </c>
      <c r="BD54" t="e">
        <f ca="1">INDEX('[2]7th_share'!AW:AW,MATCH($B$1&amp;"-"&amp;$B54,'[2]7th_share'!$AK:$AK,0))</f>
        <v>#N/A</v>
      </c>
      <c r="BE54" t="e">
        <f ca="1">INDEX('[2]7th_share'!AX:AX,MATCH($B$1&amp;"-"&amp;$B54,'[2]7th_share'!$AK:$AK,0))</f>
        <v>#N/A</v>
      </c>
      <c r="BF54" t="e">
        <f ca="1">INDEX('[2]7th_share'!AY:AY,MATCH($B$1&amp;"-"&amp;$B54,'[2]7th_share'!$AK:$AK,0))</f>
        <v>#N/A</v>
      </c>
      <c r="BG54" t="e">
        <f ca="1">INDEX('[2]7th_share'!AZ:AZ,MATCH($B$1&amp;"-"&amp;$B54,'[2]7th_share'!$AK:$AK,0))</f>
        <v>#N/A</v>
      </c>
      <c r="BH54" t="e">
        <f ca="1">INDEX('[2]7th_share'!BA:BA,MATCH($B$1&amp;"-"&amp;$B54,'[2]7th_share'!$AK:$AK,0))</f>
        <v>#N/A</v>
      </c>
      <c r="BI54" t="e">
        <f ca="1">INDEX('[2]7th_share'!BB:BB,MATCH($B$1&amp;"-"&amp;$B54,'[2]7th_share'!$AK:$AK,0))</f>
        <v>#N/A</v>
      </c>
      <c r="BJ54" t="e">
        <f ca="1">INDEX('[2]7th_share'!BC:BC,MATCH($B$1&amp;"-"&amp;$B54,'[2]7th_share'!$AK:$AK,0))</f>
        <v>#N/A</v>
      </c>
      <c r="BK54" t="e">
        <f ca="1">INDEX('[2]7th_share'!BD:BD,MATCH($B$1&amp;"-"&amp;$B54,'[2]7th_share'!$AK:$AK,0))</f>
        <v>#N/A</v>
      </c>
    </row>
    <row r="55" spans="2:63" x14ac:dyDescent="0.25">
      <c r="B55" t="s">
        <v>13</v>
      </c>
      <c r="C55" t="e">
        <f ca="1">INDEX([3]hist_share!W:W,MATCH($B$1&amp;"-"&amp;$B55,[3]hist_share!$AD:$AD,0))</f>
        <v>#N/A</v>
      </c>
      <c r="D55" t="e">
        <f ca="1">INDEX([3]hist_share!X:X,MATCH($B$1&amp;"-"&amp;$B55,[3]hist_share!$AD:$AD,0))</f>
        <v>#N/A</v>
      </c>
      <c r="E55" t="e">
        <f ca="1">INDEX([3]hist_share!Y:Y,MATCH($B$1&amp;"-"&amp;$B55,[3]hist_share!$AD:$AD,0))</f>
        <v>#N/A</v>
      </c>
      <c r="F55" t="e">
        <f ca="1">INDEX([3]hist_share!Z:Z,MATCH($B$1&amp;"-"&amp;$B55,[3]hist_share!$AD:$AD,0))</f>
        <v>#N/A</v>
      </c>
      <c r="G55" t="e">
        <f ca="1">INDEX([3]hist_share!AA:AA,MATCH($B$1&amp;"-"&amp;$B55,[3]hist_share!$AD:$AD,0))</f>
        <v>#N/A</v>
      </c>
      <c r="H55" t="e">
        <f ca="1">INDEX([3]hist_share!AB:AB,MATCH($B$1&amp;"-"&amp;$B55,[3]hist_share!$AD:$AD,0))</f>
        <v>#N/A</v>
      </c>
      <c r="I55" t="e">
        <f ca="1">INDEX([3]hist_share!AC:AC,MATCH($B$1&amp;"-"&amp;$B55,[3]hist_share!$AD:$AD,0))</f>
        <v>#N/A</v>
      </c>
      <c r="J55" t="e">
        <f ca="1">INDEX('[4]7th_share'!C:C,MATCH($B$1&amp;"-"&amp;$B55,'[4]7th_share'!$AK:$AK,0))</f>
        <v>#N/A</v>
      </c>
      <c r="K55" t="e">
        <f ca="1">INDEX('[4]7th_share'!D:D,MATCH($B$1&amp;"-"&amp;$B55,'[4]7th_share'!$AK:$AK,0))</f>
        <v>#N/A</v>
      </c>
      <c r="L55" t="e">
        <f ca="1">INDEX('[4]7th_share'!E:E,MATCH($B$1&amp;"-"&amp;$B55,'[4]7th_share'!$AK:$AK,0))</f>
        <v>#N/A</v>
      </c>
      <c r="M55" t="e">
        <f ca="1">INDEX('[4]7th_share'!F:F,MATCH($B$1&amp;"-"&amp;$B55,'[4]7th_share'!$AK:$AK,0))</f>
        <v>#N/A</v>
      </c>
      <c r="N55" t="e">
        <f ca="1">INDEX('[4]7th_share'!G:G,MATCH($B$1&amp;"-"&amp;$B55,'[4]7th_share'!$AK:$AK,0))</f>
        <v>#N/A</v>
      </c>
      <c r="O55" t="e">
        <f ca="1">INDEX('[4]7th_share'!H:H,MATCH($B$1&amp;"-"&amp;$B55,'[4]7th_share'!$AK:$AK,0))</f>
        <v>#N/A</v>
      </c>
      <c r="P55" t="e">
        <f ca="1">INDEX('[4]7th_share'!I:I,MATCH($B$1&amp;"-"&amp;$B55,'[4]7th_share'!$AK:$AK,0))</f>
        <v>#N/A</v>
      </c>
      <c r="Q55" t="e">
        <f ca="1">INDEX('[4]7th_share'!J:J,MATCH($B$1&amp;"-"&amp;$B55,'[4]7th_share'!$AK:$AK,0))</f>
        <v>#N/A</v>
      </c>
      <c r="R55" t="e">
        <f ca="1">INDEX('[4]7th_share'!K:K,MATCH($B$1&amp;"-"&amp;$B55,'[4]7th_share'!$AK:$AK,0))</f>
        <v>#N/A</v>
      </c>
      <c r="S55" t="e">
        <f ca="1">INDEX('[4]7th_share'!L:L,MATCH($B$1&amp;"-"&amp;$B55,'[4]7th_share'!$AK:$AK,0))</f>
        <v>#N/A</v>
      </c>
      <c r="T55" t="e">
        <f ca="1">INDEX('[4]7th_share'!M:M,MATCH($B$1&amp;"-"&amp;$B55,'[4]7th_share'!$AK:$AK,0))</f>
        <v>#N/A</v>
      </c>
      <c r="U55" t="e">
        <f ca="1">INDEX('[4]7th_share'!N:N,MATCH($B$1&amp;"-"&amp;$B55,'[4]7th_share'!$AK:$AK,0))</f>
        <v>#N/A</v>
      </c>
      <c r="V55" t="e">
        <f ca="1">INDEX('[4]7th_share'!O:O,MATCH($B$1&amp;"-"&amp;$B55,'[4]7th_share'!$AK:$AK,0))</f>
        <v>#N/A</v>
      </c>
      <c r="W55" t="e">
        <f ca="1">INDEX('[4]7th_share'!P:P,MATCH($B$1&amp;"-"&amp;$B55,'[4]7th_share'!$AK:$AK,0))</f>
        <v>#N/A</v>
      </c>
      <c r="X55" t="e">
        <f ca="1">INDEX('[4]7th_share'!Q:Q,MATCH($B$1&amp;"-"&amp;$B55,'[4]7th_share'!$AK:$AK,0))</f>
        <v>#N/A</v>
      </c>
      <c r="Y55" t="e">
        <f ca="1">INDEX('[4]7th_share'!R:R,MATCH($B$1&amp;"-"&amp;$B55,'[4]7th_share'!$AK:$AK,0))</f>
        <v>#N/A</v>
      </c>
      <c r="Z55" t="e">
        <f ca="1">INDEX('[4]7th_share'!S:S,MATCH($B$1&amp;"-"&amp;$B55,'[4]7th_share'!$AK:$AK,0))</f>
        <v>#N/A</v>
      </c>
      <c r="AA55" t="e">
        <f ca="1">INDEX('[4]7th_share'!T:T,MATCH($B$1&amp;"-"&amp;$B55,'[4]7th_share'!$AK:$AK,0))</f>
        <v>#N/A</v>
      </c>
      <c r="AB55" t="e">
        <f ca="1">INDEX('[4]7th_share'!U:U,MATCH($B$1&amp;"-"&amp;$B55,'[4]7th_share'!$AK:$AK,0))</f>
        <v>#N/A</v>
      </c>
      <c r="AC55" t="e">
        <f ca="1">INDEX('[4]7th_share'!V:V,MATCH($B$1&amp;"-"&amp;$B55,'[4]7th_share'!$AK:$AK,0))</f>
        <v>#N/A</v>
      </c>
      <c r="AD55" t="e">
        <f ca="1">INDEX('[4]7th_share'!W:W,MATCH($B$1&amp;"-"&amp;$B55,'[4]7th_share'!$AK:$AK,0))</f>
        <v>#N/A</v>
      </c>
      <c r="AE55" t="e">
        <f ca="1">INDEX('[4]7th_share'!X:X,MATCH($B$1&amp;"-"&amp;$B55,'[4]7th_share'!$AK:$AK,0))</f>
        <v>#N/A</v>
      </c>
      <c r="AF55" t="e">
        <f ca="1">INDEX('[4]7th_share'!Y:Y,MATCH($B$1&amp;"-"&amp;$B55,'[4]7th_share'!$AK:$AK,0))</f>
        <v>#N/A</v>
      </c>
      <c r="AG55" t="e">
        <f ca="1">INDEX('[4]7th_share'!Z:Z,MATCH($B$1&amp;"-"&amp;$B55,'[4]7th_share'!$AK:$AK,0))</f>
        <v>#N/A</v>
      </c>
      <c r="AH55" t="e">
        <f ca="1">INDEX('[4]7th_share'!AA:AA,MATCH($B$1&amp;"-"&amp;$B55,'[4]7th_share'!$AK:$AK,0))</f>
        <v>#N/A</v>
      </c>
      <c r="AI55" t="e">
        <f ca="1">INDEX('[4]7th_share'!AB:AB,MATCH($B$1&amp;"-"&amp;$B55,'[4]7th_share'!$AK:$AK,0))</f>
        <v>#N/A</v>
      </c>
      <c r="AJ55" t="e">
        <f ca="1">INDEX('[4]7th_share'!AC:AC,MATCH($B$1&amp;"-"&amp;$B55,'[4]7th_share'!$AK:$AK,0))</f>
        <v>#N/A</v>
      </c>
      <c r="AK55" t="e">
        <f ca="1">INDEX('[4]7th_share'!AD:AD,MATCH($B$1&amp;"-"&amp;$B55,'[4]7th_share'!$AK:$AK,0))</f>
        <v>#N/A</v>
      </c>
      <c r="AL55" t="e">
        <f ca="1">INDEX('[4]7th_share'!AE:AE,MATCH($B$1&amp;"-"&amp;$B55,'[4]7th_share'!$AK:$AK,0))</f>
        <v>#N/A</v>
      </c>
      <c r="AM55" t="e">
        <f ca="1">INDEX('[4]7th_share'!AF:AF,MATCH($B$1&amp;"-"&amp;$B55,'[4]7th_share'!$AK:$AK,0))</f>
        <v>#N/A</v>
      </c>
      <c r="AN55" t="e">
        <f ca="1">INDEX('[4]7th_share'!AG:AG,MATCH($B$1&amp;"-"&amp;$B55,'[4]7th_share'!$AK:$AK,0))</f>
        <v>#N/A</v>
      </c>
      <c r="AO55" t="e">
        <f ca="1">INDEX('[4]7th_share'!AH:AH,MATCH($B$1&amp;"-"&amp;$B55,'[4]7th_share'!$AK:$AK,0))</f>
        <v>#N/A</v>
      </c>
      <c r="AP55" t="e">
        <f ca="1">INDEX('[4]7th_share'!AI:AI,MATCH($B$1&amp;"-"&amp;$B55,'[4]7th_share'!$AK:$AK,0))</f>
        <v>#N/A</v>
      </c>
      <c r="AQ55" t="e">
        <f ca="1">INDEX('[4]7th_share'!AJ:AJ,MATCH($B$1&amp;"-"&amp;$B55,'[4]7th_share'!$AK:$AK,0))</f>
        <v>#N/A</v>
      </c>
      <c r="AR55" t="e">
        <f ca="1">INDEX('[2]7th_share'!AK:AK,MATCH($B$1&amp;"-"&amp;$B55,'[2]7th_share'!$AK:$AK,0))</f>
        <v>#N/A</v>
      </c>
      <c r="AS55" t="e">
        <f ca="1">INDEX('[2]7th_share'!AL:AL,MATCH($B$1&amp;"-"&amp;$B55,'[2]7th_share'!$AK:$AK,0))</f>
        <v>#N/A</v>
      </c>
      <c r="AT55" t="e">
        <f ca="1">INDEX('[2]7th_share'!AM:AM,MATCH($B$1&amp;"-"&amp;$B55,'[2]7th_share'!$AK:$AK,0))</f>
        <v>#N/A</v>
      </c>
      <c r="AU55" t="e">
        <f ca="1">INDEX('[2]7th_share'!AN:AN,MATCH($B$1&amp;"-"&amp;$B55,'[2]7th_share'!$AK:$AK,0))</f>
        <v>#N/A</v>
      </c>
      <c r="AV55" t="e">
        <f ca="1">INDEX('[2]7th_share'!AO:AO,MATCH($B$1&amp;"-"&amp;$B55,'[2]7th_share'!$AK:$AK,0))</f>
        <v>#N/A</v>
      </c>
      <c r="AW55" t="e">
        <f ca="1">INDEX('[2]7th_share'!AP:AP,MATCH($B$1&amp;"-"&amp;$B55,'[2]7th_share'!$AK:$AK,0))</f>
        <v>#N/A</v>
      </c>
      <c r="AX55" t="e">
        <f ca="1">INDEX('[2]7th_share'!AQ:AQ,MATCH($B$1&amp;"-"&amp;$B55,'[2]7th_share'!$AK:$AK,0))</f>
        <v>#N/A</v>
      </c>
      <c r="AY55" t="e">
        <f ca="1">INDEX('[2]7th_share'!AR:AR,MATCH($B$1&amp;"-"&amp;$B55,'[2]7th_share'!$AK:$AK,0))</f>
        <v>#N/A</v>
      </c>
      <c r="AZ55" t="e">
        <f ca="1">INDEX('[2]7th_share'!AS:AS,MATCH($B$1&amp;"-"&amp;$B55,'[2]7th_share'!$AK:$AK,0))</f>
        <v>#N/A</v>
      </c>
      <c r="BA55" t="e">
        <f ca="1">INDEX('[2]7th_share'!AT:AT,MATCH($B$1&amp;"-"&amp;$B55,'[2]7th_share'!$AK:$AK,0))</f>
        <v>#N/A</v>
      </c>
      <c r="BB55" t="e">
        <f ca="1">INDEX('[2]7th_share'!AU:AU,MATCH($B$1&amp;"-"&amp;$B55,'[2]7th_share'!$AK:$AK,0))</f>
        <v>#N/A</v>
      </c>
      <c r="BC55" t="e">
        <f ca="1">INDEX('[2]7th_share'!AV:AV,MATCH($B$1&amp;"-"&amp;$B55,'[2]7th_share'!$AK:$AK,0))</f>
        <v>#N/A</v>
      </c>
      <c r="BD55" t="e">
        <f ca="1">INDEX('[2]7th_share'!AW:AW,MATCH($B$1&amp;"-"&amp;$B55,'[2]7th_share'!$AK:$AK,0))</f>
        <v>#N/A</v>
      </c>
      <c r="BE55" t="e">
        <f ca="1">INDEX('[2]7th_share'!AX:AX,MATCH($B$1&amp;"-"&amp;$B55,'[2]7th_share'!$AK:$AK,0))</f>
        <v>#N/A</v>
      </c>
      <c r="BF55" t="e">
        <f ca="1">INDEX('[2]7th_share'!AY:AY,MATCH($B$1&amp;"-"&amp;$B55,'[2]7th_share'!$AK:$AK,0))</f>
        <v>#N/A</v>
      </c>
      <c r="BG55" t="e">
        <f ca="1">INDEX('[2]7th_share'!AZ:AZ,MATCH($B$1&amp;"-"&amp;$B55,'[2]7th_share'!$AK:$AK,0))</f>
        <v>#N/A</v>
      </c>
      <c r="BH55" t="e">
        <f ca="1">INDEX('[2]7th_share'!BA:BA,MATCH($B$1&amp;"-"&amp;$B55,'[2]7th_share'!$AK:$AK,0))</f>
        <v>#N/A</v>
      </c>
      <c r="BI55" t="e">
        <f ca="1">INDEX('[2]7th_share'!BB:BB,MATCH($B$1&amp;"-"&amp;$B55,'[2]7th_share'!$AK:$AK,0))</f>
        <v>#N/A</v>
      </c>
      <c r="BJ55" t="e">
        <f ca="1">INDEX('[2]7th_share'!BC:BC,MATCH($B$1&amp;"-"&amp;$B55,'[2]7th_share'!$AK:$AK,0))</f>
        <v>#N/A</v>
      </c>
      <c r="BK55" t="e">
        <f ca="1">INDEX('[2]7th_share'!BD:BD,MATCH($B$1&amp;"-"&amp;$B55,'[2]7th_share'!$AK:$AK,0))</f>
        <v>#N/A</v>
      </c>
    </row>
    <row r="56" spans="2:63" x14ac:dyDescent="0.25">
      <c r="B56" t="s">
        <v>14</v>
      </c>
      <c r="C56" t="e">
        <f ca="1">INDEX([3]hist_share!W:W,MATCH($B$1&amp;"-"&amp;$B56,[3]hist_share!$AD:$AD,0))</f>
        <v>#N/A</v>
      </c>
      <c r="D56" t="e">
        <f ca="1">INDEX([3]hist_share!X:X,MATCH($B$1&amp;"-"&amp;$B56,[3]hist_share!$AD:$AD,0))</f>
        <v>#N/A</v>
      </c>
      <c r="E56" t="e">
        <f ca="1">INDEX([3]hist_share!Y:Y,MATCH($B$1&amp;"-"&amp;$B56,[3]hist_share!$AD:$AD,0))</f>
        <v>#N/A</v>
      </c>
      <c r="F56" t="e">
        <f ca="1">INDEX([3]hist_share!Z:Z,MATCH($B$1&amp;"-"&amp;$B56,[3]hist_share!$AD:$AD,0))</f>
        <v>#N/A</v>
      </c>
      <c r="G56" t="e">
        <f ca="1">INDEX([3]hist_share!AA:AA,MATCH($B$1&amp;"-"&amp;$B56,[3]hist_share!$AD:$AD,0))</f>
        <v>#N/A</v>
      </c>
      <c r="H56" t="e">
        <f ca="1">INDEX([3]hist_share!AB:AB,MATCH($B$1&amp;"-"&amp;$B56,[3]hist_share!$AD:$AD,0))</f>
        <v>#N/A</v>
      </c>
      <c r="I56" t="e">
        <f ca="1">INDEX([3]hist_share!AC:AC,MATCH($B$1&amp;"-"&amp;$B56,[3]hist_share!$AD:$AD,0))</f>
        <v>#N/A</v>
      </c>
      <c r="J56" t="e">
        <f ca="1">INDEX('[4]7th_share'!C:C,MATCH($B$1&amp;"-"&amp;$B56,'[4]7th_share'!$AK:$AK,0))</f>
        <v>#N/A</v>
      </c>
      <c r="K56" t="e">
        <f ca="1">INDEX('[4]7th_share'!D:D,MATCH($B$1&amp;"-"&amp;$B56,'[4]7th_share'!$AK:$AK,0))</f>
        <v>#N/A</v>
      </c>
      <c r="L56" t="e">
        <f ca="1">INDEX('[4]7th_share'!E:E,MATCH($B$1&amp;"-"&amp;$B56,'[4]7th_share'!$AK:$AK,0))</f>
        <v>#N/A</v>
      </c>
      <c r="M56" t="e">
        <f ca="1">INDEX('[4]7th_share'!F:F,MATCH($B$1&amp;"-"&amp;$B56,'[4]7th_share'!$AK:$AK,0))</f>
        <v>#N/A</v>
      </c>
      <c r="N56" t="e">
        <f ca="1">INDEX('[4]7th_share'!G:G,MATCH($B$1&amp;"-"&amp;$B56,'[4]7th_share'!$AK:$AK,0))</f>
        <v>#N/A</v>
      </c>
      <c r="O56" t="e">
        <f ca="1">INDEX('[4]7th_share'!H:H,MATCH($B$1&amp;"-"&amp;$B56,'[4]7th_share'!$AK:$AK,0))</f>
        <v>#N/A</v>
      </c>
      <c r="P56" t="e">
        <f ca="1">INDEX('[4]7th_share'!I:I,MATCH($B$1&amp;"-"&amp;$B56,'[4]7th_share'!$AK:$AK,0))</f>
        <v>#N/A</v>
      </c>
      <c r="Q56" t="e">
        <f ca="1">INDEX('[4]7th_share'!J:J,MATCH($B$1&amp;"-"&amp;$B56,'[4]7th_share'!$AK:$AK,0))</f>
        <v>#N/A</v>
      </c>
      <c r="R56" t="e">
        <f ca="1">INDEX('[4]7th_share'!K:K,MATCH($B$1&amp;"-"&amp;$B56,'[4]7th_share'!$AK:$AK,0))</f>
        <v>#N/A</v>
      </c>
      <c r="S56" t="e">
        <f ca="1">INDEX('[4]7th_share'!L:L,MATCH($B$1&amp;"-"&amp;$B56,'[4]7th_share'!$AK:$AK,0))</f>
        <v>#N/A</v>
      </c>
      <c r="T56" t="e">
        <f ca="1">INDEX('[4]7th_share'!M:M,MATCH($B$1&amp;"-"&amp;$B56,'[4]7th_share'!$AK:$AK,0))</f>
        <v>#N/A</v>
      </c>
      <c r="U56" t="e">
        <f ca="1">INDEX('[4]7th_share'!N:N,MATCH($B$1&amp;"-"&amp;$B56,'[4]7th_share'!$AK:$AK,0))</f>
        <v>#N/A</v>
      </c>
      <c r="V56" t="e">
        <f ca="1">INDEX('[4]7th_share'!O:O,MATCH($B$1&amp;"-"&amp;$B56,'[4]7th_share'!$AK:$AK,0))</f>
        <v>#N/A</v>
      </c>
      <c r="W56" t="e">
        <f ca="1">INDEX('[4]7th_share'!P:P,MATCH($B$1&amp;"-"&amp;$B56,'[4]7th_share'!$AK:$AK,0))</f>
        <v>#N/A</v>
      </c>
      <c r="X56" t="e">
        <f ca="1">INDEX('[4]7th_share'!Q:Q,MATCH($B$1&amp;"-"&amp;$B56,'[4]7th_share'!$AK:$AK,0))</f>
        <v>#N/A</v>
      </c>
      <c r="Y56" t="e">
        <f ca="1">INDEX('[4]7th_share'!R:R,MATCH($B$1&amp;"-"&amp;$B56,'[4]7th_share'!$AK:$AK,0))</f>
        <v>#N/A</v>
      </c>
      <c r="Z56" t="e">
        <f ca="1">INDEX('[4]7th_share'!S:S,MATCH($B$1&amp;"-"&amp;$B56,'[4]7th_share'!$AK:$AK,0))</f>
        <v>#N/A</v>
      </c>
      <c r="AA56" t="e">
        <f ca="1">INDEX('[4]7th_share'!T:T,MATCH($B$1&amp;"-"&amp;$B56,'[4]7th_share'!$AK:$AK,0))</f>
        <v>#N/A</v>
      </c>
      <c r="AB56" t="e">
        <f ca="1">INDEX('[4]7th_share'!U:U,MATCH($B$1&amp;"-"&amp;$B56,'[4]7th_share'!$AK:$AK,0))</f>
        <v>#N/A</v>
      </c>
      <c r="AC56" t="e">
        <f ca="1">INDEX('[4]7th_share'!V:V,MATCH($B$1&amp;"-"&amp;$B56,'[4]7th_share'!$AK:$AK,0))</f>
        <v>#N/A</v>
      </c>
      <c r="AD56" t="e">
        <f ca="1">INDEX('[4]7th_share'!W:W,MATCH($B$1&amp;"-"&amp;$B56,'[4]7th_share'!$AK:$AK,0))</f>
        <v>#N/A</v>
      </c>
      <c r="AE56" t="e">
        <f ca="1">INDEX('[4]7th_share'!X:X,MATCH($B$1&amp;"-"&amp;$B56,'[4]7th_share'!$AK:$AK,0))</f>
        <v>#N/A</v>
      </c>
      <c r="AF56" t="e">
        <f ca="1">INDEX('[4]7th_share'!Y:Y,MATCH($B$1&amp;"-"&amp;$B56,'[4]7th_share'!$AK:$AK,0))</f>
        <v>#N/A</v>
      </c>
      <c r="AG56" t="e">
        <f ca="1">INDEX('[4]7th_share'!Z:Z,MATCH($B$1&amp;"-"&amp;$B56,'[4]7th_share'!$AK:$AK,0))</f>
        <v>#N/A</v>
      </c>
      <c r="AH56" t="e">
        <f ca="1">INDEX('[4]7th_share'!AA:AA,MATCH($B$1&amp;"-"&amp;$B56,'[4]7th_share'!$AK:$AK,0))</f>
        <v>#N/A</v>
      </c>
      <c r="AI56" t="e">
        <f ca="1">INDEX('[4]7th_share'!AB:AB,MATCH($B$1&amp;"-"&amp;$B56,'[4]7th_share'!$AK:$AK,0))</f>
        <v>#N/A</v>
      </c>
      <c r="AJ56" t="e">
        <f ca="1">INDEX('[4]7th_share'!AC:AC,MATCH($B$1&amp;"-"&amp;$B56,'[4]7th_share'!$AK:$AK,0))</f>
        <v>#N/A</v>
      </c>
      <c r="AK56" t="e">
        <f ca="1">INDEX('[4]7th_share'!AD:AD,MATCH($B$1&amp;"-"&amp;$B56,'[4]7th_share'!$AK:$AK,0))</f>
        <v>#N/A</v>
      </c>
      <c r="AL56" t="e">
        <f ca="1">INDEX('[4]7th_share'!AE:AE,MATCH($B$1&amp;"-"&amp;$B56,'[4]7th_share'!$AK:$AK,0))</f>
        <v>#N/A</v>
      </c>
      <c r="AM56" t="e">
        <f ca="1">INDEX('[4]7th_share'!AF:AF,MATCH($B$1&amp;"-"&amp;$B56,'[4]7th_share'!$AK:$AK,0))</f>
        <v>#N/A</v>
      </c>
      <c r="AN56" t="e">
        <f ca="1">INDEX('[4]7th_share'!AG:AG,MATCH($B$1&amp;"-"&amp;$B56,'[4]7th_share'!$AK:$AK,0))</f>
        <v>#N/A</v>
      </c>
      <c r="AO56" t="e">
        <f ca="1">INDEX('[4]7th_share'!AH:AH,MATCH($B$1&amp;"-"&amp;$B56,'[4]7th_share'!$AK:$AK,0))</f>
        <v>#N/A</v>
      </c>
      <c r="AP56" t="e">
        <f ca="1">INDEX('[4]7th_share'!AI:AI,MATCH($B$1&amp;"-"&amp;$B56,'[4]7th_share'!$AK:$AK,0))</f>
        <v>#N/A</v>
      </c>
      <c r="AQ56" t="e">
        <f ca="1">INDEX('[4]7th_share'!AJ:AJ,MATCH($B$1&amp;"-"&amp;$B56,'[4]7th_share'!$AK:$AK,0))</f>
        <v>#N/A</v>
      </c>
      <c r="AR56" t="e">
        <f ca="1">INDEX('[2]7th_share'!AK:AK,MATCH($B$1&amp;"-"&amp;$B56,'[2]7th_share'!$AK:$AK,0))</f>
        <v>#N/A</v>
      </c>
      <c r="AS56" t="e">
        <f ca="1">INDEX('[2]7th_share'!AL:AL,MATCH($B$1&amp;"-"&amp;$B56,'[2]7th_share'!$AK:$AK,0))</f>
        <v>#N/A</v>
      </c>
      <c r="AT56" t="e">
        <f ca="1">INDEX('[2]7th_share'!AM:AM,MATCH($B$1&amp;"-"&amp;$B56,'[2]7th_share'!$AK:$AK,0))</f>
        <v>#N/A</v>
      </c>
      <c r="AU56" t="e">
        <f ca="1">INDEX('[2]7th_share'!AN:AN,MATCH($B$1&amp;"-"&amp;$B56,'[2]7th_share'!$AK:$AK,0))</f>
        <v>#N/A</v>
      </c>
      <c r="AV56" t="e">
        <f ca="1">INDEX('[2]7th_share'!AO:AO,MATCH($B$1&amp;"-"&amp;$B56,'[2]7th_share'!$AK:$AK,0))</f>
        <v>#N/A</v>
      </c>
      <c r="AW56" t="e">
        <f ca="1">INDEX('[2]7th_share'!AP:AP,MATCH($B$1&amp;"-"&amp;$B56,'[2]7th_share'!$AK:$AK,0))</f>
        <v>#N/A</v>
      </c>
      <c r="AX56" t="e">
        <f ca="1">INDEX('[2]7th_share'!AQ:AQ,MATCH($B$1&amp;"-"&amp;$B56,'[2]7th_share'!$AK:$AK,0))</f>
        <v>#N/A</v>
      </c>
      <c r="AY56" t="e">
        <f ca="1">INDEX('[2]7th_share'!AR:AR,MATCH($B$1&amp;"-"&amp;$B56,'[2]7th_share'!$AK:$AK,0))</f>
        <v>#N/A</v>
      </c>
      <c r="AZ56" t="e">
        <f ca="1">INDEX('[2]7th_share'!AS:AS,MATCH($B$1&amp;"-"&amp;$B56,'[2]7th_share'!$AK:$AK,0))</f>
        <v>#N/A</v>
      </c>
      <c r="BA56" t="e">
        <f ca="1">INDEX('[2]7th_share'!AT:AT,MATCH($B$1&amp;"-"&amp;$B56,'[2]7th_share'!$AK:$AK,0))</f>
        <v>#N/A</v>
      </c>
      <c r="BB56" t="e">
        <f ca="1">INDEX('[2]7th_share'!AU:AU,MATCH($B$1&amp;"-"&amp;$B56,'[2]7th_share'!$AK:$AK,0))</f>
        <v>#N/A</v>
      </c>
      <c r="BC56" t="e">
        <f ca="1">INDEX('[2]7th_share'!AV:AV,MATCH($B$1&amp;"-"&amp;$B56,'[2]7th_share'!$AK:$AK,0))</f>
        <v>#N/A</v>
      </c>
      <c r="BD56" t="e">
        <f ca="1">INDEX('[2]7th_share'!AW:AW,MATCH($B$1&amp;"-"&amp;$B56,'[2]7th_share'!$AK:$AK,0))</f>
        <v>#N/A</v>
      </c>
      <c r="BE56" t="e">
        <f ca="1">INDEX('[2]7th_share'!AX:AX,MATCH($B$1&amp;"-"&amp;$B56,'[2]7th_share'!$AK:$AK,0))</f>
        <v>#N/A</v>
      </c>
      <c r="BF56" t="e">
        <f ca="1">INDEX('[2]7th_share'!AY:AY,MATCH($B$1&amp;"-"&amp;$B56,'[2]7th_share'!$AK:$AK,0))</f>
        <v>#N/A</v>
      </c>
      <c r="BG56" t="e">
        <f ca="1">INDEX('[2]7th_share'!AZ:AZ,MATCH($B$1&amp;"-"&amp;$B56,'[2]7th_share'!$AK:$AK,0))</f>
        <v>#N/A</v>
      </c>
      <c r="BH56" t="e">
        <f ca="1">INDEX('[2]7th_share'!BA:BA,MATCH($B$1&amp;"-"&amp;$B56,'[2]7th_share'!$AK:$AK,0))</f>
        <v>#N/A</v>
      </c>
      <c r="BI56" t="e">
        <f ca="1">INDEX('[2]7th_share'!BB:BB,MATCH($B$1&amp;"-"&amp;$B56,'[2]7th_share'!$AK:$AK,0))</f>
        <v>#N/A</v>
      </c>
      <c r="BJ56" t="e">
        <f ca="1">INDEX('[2]7th_share'!BC:BC,MATCH($B$1&amp;"-"&amp;$B56,'[2]7th_share'!$AK:$AK,0))</f>
        <v>#N/A</v>
      </c>
      <c r="BK56" t="e">
        <f ca="1">INDEX('[2]7th_share'!BD:BD,MATCH($B$1&amp;"-"&amp;$B56,'[2]7th_share'!$AK:$AK,0))</f>
        <v>#N/A</v>
      </c>
    </row>
    <row r="57" spans="2:63" x14ac:dyDescent="0.25">
      <c r="B57" t="s">
        <v>15</v>
      </c>
      <c r="C57" t="e">
        <f ca="1">INDEX([3]hist_share!W:W,MATCH($B$1&amp;"-"&amp;$B57,[3]hist_share!$AD:$AD,0))</f>
        <v>#N/A</v>
      </c>
      <c r="D57" t="e">
        <f ca="1">INDEX([3]hist_share!X:X,MATCH($B$1&amp;"-"&amp;$B57,[3]hist_share!$AD:$AD,0))</f>
        <v>#N/A</v>
      </c>
      <c r="E57" t="e">
        <f ca="1">INDEX([3]hist_share!Y:Y,MATCH($B$1&amp;"-"&amp;$B57,[3]hist_share!$AD:$AD,0))</f>
        <v>#N/A</v>
      </c>
      <c r="F57" t="e">
        <f ca="1">INDEX([3]hist_share!Z:Z,MATCH($B$1&amp;"-"&amp;$B57,[3]hist_share!$AD:$AD,0))</f>
        <v>#N/A</v>
      </c>
      <c r="G57" t="e">
        <f ca="1">INDEX([3]hist_share!AA:AA,MATCH($B$1&amp;"-"&amp;$B57,[3]hist_share!$AD:$AD,0))</f>
        <v>#N/A</v>
      </c>
      <c r="H57" t="e">
        <f ca="1">INDEX([3]hist_share!AB:AB,MATCH($B$1&amp;"-"&amp;$B57,[3]hist_share!$AD:$AD,0))</f>
        <v>#N/A</v>
      </c>
      <c r="I57" t="e">
        <f ca="1">INDEX([3]hist_share!AC:AC,MATCH($B$1&amp;"-"&amp;$B57,[3]hist_share!$AD:$AD,0))</f>
        <v>#N/A</v>
      </c>
      <c r="J57" t="e">
        <f ca="1">INDEX('[4]7th_share'!C:C,MATCH($B$1&amp;"-"&amp;$B57,'[4]7th_share'!$AK:$AK,0))</f>
        <v>#N/A</v>
      </c>
      <c r="K57" t="e">
        <f ca="1">INDEX('[4]7th_share'!D:D,MATCH($B$1&amp;"-"&amp;$B57,'[4]7th_share'!$AK:$AK,0))</f>
        <v>#N/A</v>
      </c>
      <c r="L57" t="e">
        <f ca="1">INDEX('[4]7th_share'!E:E,MATCH($B$1&amp;"-"&amp;$B57,'[4]7th_share'!$AK:$AK,0))</f>
        <v>#N/A</v>
      </c>
      <c r="M57" t="e">
        <f ca="1">INDEX('[4]7th_share'!F:F,MATCH($B$1&amp;"-"&amp;$B57,'[4]7th_share'!$AK:$AK,0))</f>
        <v>#N/A</v>
      </c>
      <c r="N57" t="e">
        <f ca="1">INDEX('[4]7th_share'!G:G,MATCH($B$1&amp;"-"&amp;$B57,'[4]7th_share'!$AK:$AK,0))</f>
        <v>#N/A</v>
      </c>
      <c r="O57" t="e">
        <f ca="1">INDEX('[4]7th_share'!H:H,MATCH($B$1&amp;"-"&amp;$B57,'[4]7th_share'!$AK:$AK,0))</f>
        <v>#N/A</v>
      </c>
      <c r="P57" t="e">
        <f ca="1">INDEX('[4]7th_share'!I:I,MATCH($B$1&amp;"-"&amp;$B57,'[4]7th_share'!$AK:$AK,0))</f>
        <v>#N/A</v>
      </c>
      <c r="Q57" t="e">
        <f ca="1">INDEX('[4]7th_share'!J:J,MATCH($B$1&amp;"-"&amp;$B57,'[4]7th_share'!$AK:$AK,0))</f>
        <v>#N/A</v>
      </c>
      <c r="R57" t="e">
        <f ca="1">INDEX('[4]7th_share'!K:K,MATCH($B$1&amp;"-"&amp;$B57,'[4]7th_share'!$AK:$AK,0))</f>
        <v>#N/A</v>
      </c>
      <c r="S57" t="e">
        <f ca="1">INDEX('[4]7th_share'!L:L,MATCH($B$1&amp;"-"&amp;$B57,'[4]7th_share'!$AK:$AK,0))</f>
        <v>#N/A</v>
      </c>
      <c r="T57" t="e">
        <f ca="1">INDEX('[4]7th_share'!M:M,MATCH($B$1&amp;"-"&amp;$B57,'[4]7th_share'!$AK:$AK,0))</f>
        <v>#N/A</v>
      </c>
      <c r="U57" t="e">
        <f ca="1">INDEX('[4]7th_share'!N:N,MATCH($B$1&amp;"-"&amp;$B57,'[4]7th_share'!$AK:$AK,0))</f>
        <v>#N/A</v>
      </c>
      <c r="V57" t="e">
        <f ca="1">INDEX('[4]7th_share'!O:O,MATCH($B$1&amp;"-"&amp;$B57,'[4]7th_share'!$AK:$AK,0))</f>
        <v>#N/A</v>
      </c>
      <c r="W57" t="e">
        <f ca="1">INDEX('[4]7th_share'!P:P,MATCH($B$1&amp;"-"&amp;$B57,'[4]7th_share'!$AK:$AK,0))</f>
        <v>#N/A</v>
      </c>
      <c r="X57" t="e">
        <f ca="1">INDEX('[4]7th_share'!Q:Q,MATCH($B$1&amp;"-"&amp;$B57,'[4]7th_share'!$AK:$AK,0))</f>
        <v>#N/A</v>
      </c>
      <c r="Y57" t="e">
        <f ca="1">INDEX('[4]7th_share'!R:R,MATCH($B$1&amp;"-"&amp;$B57,'[4]7th_share'!$AK:$AK,0))</f>
        <v>#N/A</v>
      </c>
      <c r="Z57" t="e">
        <f ca="1">INDEX('[4]7th_share'!S:S,MATCH($B$1&amp;"-"&amp;$B57,'[4]7th_share'!$AK:$AK,0))</f>
        <v>#N/A</v>
      </c>
      <c r="AA57" t="e">
        <f ca="1">INDEX('[4]7th_share'!T:T,MATCH($B$1&amp;"-"&amp;$B57,'[4]7th_share'!$AK:$AK,0))</f>
        <v>#N/A</v>
      </c>
      <c r="AB57" t="e">
        <f ca="1">INDEX('[4]7th_share'!U:U,MATCH($B$1&amp;"-"&amp;$B57,'[4]7th_share'!$AK:$AK,0))</f>
        <v>#N/A</v>
      </c>
      <c r="AC57" t="e">
        <f ca="1">INDEX('[4]7th_share'!V:V,MATCH($B$1&amp;"-"&amp;$B57,'[4]7th_share'!$AK:$AK,0))</f>
        <v>#N/A</v>
      </c>
      <c r="AD57" t="e">
        <f ca="1">INDEX('[4]7th_share'!W:W,MATCH($B$1&amp;"-"&amp;$B57,'[4]7th_share'!$AK:$AK,0))</f>
        <v>#N/A</v>
      </c>
      <c r="AE57" t="e">
        <f ca="1">INDEX('[4]7th_share'!X:X,MATCH($B$1&amp;"-"&amp;$B57,'[4]7th_share'!$AK:$AK,0))</f>
        <v>#N/A</v>
      </c>
      <c r="AF57" t="e">
        <f ca="1">INDEX('[4]7th_share'!Y:Y,MATCH($B$1&amp;"-"&amp;$B57,'[4]7th_share'!$AK:$AK,0))</f>
        <v>#N/A</v>
      </c>
      <c r="AG57" t="e">
        <f ca="1">INDEX('[4]7th_share'!Z:Z,MATCH($B$1&amp;"-"&amp;$B57,'[4]7th_share'!$AK:$AK,0))</f>
        <v>#N/A</v>
      </c>
      <c r="AH57" t="e">
        <f ca="1">INDEX('[4]7th_share'!AA:AA,MATCH($B$1&amp;"-"&amp;$B57,'[4]7th_share'!$AK:$AK,0))</f>
        <v>#N/A</v>
      </c>
      <c r="AI57" t="e">
        <f ca="1">INDEX('[4]7th_share'!AB:AB,MATCH($B$1&amp;"-"&amp;$B57,'[4]7th_share'!$AK:$AK,0))</f>
        <v>#N/A</v>
      </c>
      <c r="AJ57" t="e">
        <f ca="1">INDEX('[4]7th_share'!AC:AC,MATCH($B$1&amp;"-"&amp;$B57,'[4]7th_share'!$AK:$AK,0))</f>
        <v>#N/A</v>
      </c>
      <c r="AK57" t="e">
        <f ca="1">INDEX('[4]7th_share'!AD:AD,MATCH($B$1&amp;"-"&amp;$B57,'[4]7th_share'!$AK:$AK,0))</f>
        <v>#N/A</v>
      </c>
      <c r="AL57" t="e">
        <f ca="1">INDEX('[4]7th_share'!AE:AE,MATCH($B$1&amp;"-"&amp;$B57,'[4]7th_share'!$AK:$AK,0))</f>
        <v>#N/A</v>
      </c>
      <c r="AM57" t="e">
        <f ca="1">INDEX('[4]7th_share'!AF:AF,MATCH($B$1&amp;"-"&amp;$B57,'[4]7th_share'!$AK:$AK,0))</f>
        <v>#N/A</v>
      </c>
      <c r="AN57" t="e">
        <f ca="1">INDEX('[4]7th_share'!AG:AG,MATCH($B$1&amp;"-"&amp;$B57,'[4]7th_share'!$AK:$AK,0))</f>
        <v>#N/A</v>
      </c>
      <c r="AO57" t="e">
        <f ca="1">INDEX('[4]7th_share'!AH:AH,MATCH($B$1&amp;"-"&amp;$B57,'[4]7th_share'!$AK:$AK,0))</f>
        <v>#N/A</v>
      </c>
      <c r="AP57" t="e">
        <f ca="1">INDEX('[4]7th_share'!AI:AI,MATCH($B$1&amp;"-"&amp;$B57,'[4]7th_share'!$AK:$AK,0))</f>
        <v>#N/A</v>
      </c>
      <c r="AQ57" t="e">
        <f ca="1">INDEX('[4]7th_share'!AJ:AJ,MATCH($B$1&amp;"-"&amp;$B57,'[4]7th_share'!$AK:$AK,0))</f>
        <v>#N/A</v>
      </c>
      <c r="AR57" t="e">
        <f ca="1">INDEX('[2]7th_share'!AK:AK,MATCH($B$1&amp;"-"&amp;$B57,'[2]7th_share'!$AK:$AK,0))</f>
        <v>#N/A</v>
      </c>
      <c r="AS57" t="e">
        <f ca="1">INDEX('[2]7th_share'!AL:AL,MATCH($B$1&amp;"-"&amp;$B57,'[2]7th_share'!$AK:$AK,0))</f>
        <v>#N/A</v>
      </c>
      <c r="AT57" t="e">
        <f ca="1">INDEX('[2]7th_share'!AM:AM,MATCH($B$1&amp;"-"&amp;$B57,'[2]7th_share'!$AK:$AK,0))</f>
        <v>#N/A</v>
      </c>
      <c r="AU57" t="e">
        <f ca="1">INDEX('[2]7th_share'!AN:AN,MATCH($B$1&amp;"-"&amp;$B57,'[2]7th_share'!$AK:$AK,0))</f>
        <v>#N/A</v>
      </c>
      <c r="AV57" t="e">
        <f ca="1">INDEX('[2]7th_share'!AO:AO,MATCH($B$1&amp;"-"&amp;$B57,'[2]7th_share'!$AK:$AK,0))</f>
        <v>#N/A</v>
      </c>
      <c r="AW57" t="e">
        <f ca="1">INDEX('[2]7th_share'!AP:AP,MATCH($B$1&amp;"-"&amp;$B57,'[2]7th_share'!$AK:$AK,0))</f>
        <v>#N/A</v>
      </c>
      <c r="AX57" t="e">
        <f ca="1">INDEX('[2]7th_share'!AQ:AQ,MATCH($B$1&amp;"-"&amp;$B57,'[2]7th_share'!$AK:$AK,0))</f>
        <v>#N/A</v>
      </c>
      <c r="AY57" t="e">
        <f ca="1">INDEX('[2]7th_share'!AR:AR,MATCH($B$1&amp;"-"&amp;$B57,'[2]7th_share'!$AK:$AK,0))</f>
        <v>#N/A</v>
      </c>
      <c r="AZ57" t="e">
        <f ca="1">INDEX('[2]7th_share'!AS:AS,MATCH($B$1&amp;"-"&amp;$B57,'[2]7th_share'!$AK:$AK,0))</f>
        <v>#N/A</v>
      </c>
      <c r="BA57" t="e">
        <f ca="1">INDEX('[2]7th_share'!AT:AT,MATCH($B$1&amp;"-"&amp;$B57,'[2]7th_share'!$AK:$AK,0))</f>
        <v>#N/A</v>
      </c>
      <c r="BB57" t="e">
        <f ca="1">INDEX('[2]7th_share'!AU:AU,MATCH($B$1&amp;"-"&amp;$B57,'[2]7th_share'!$AK:$AK,0))</f>
        <v>#N/A</v>
      </c>
      <c r="BC57" t="e">
        <f ca="1">INDEX('[2]7th_share'!AV:AV,MATCH($B$1&amp;"-"&amp;$B57,'[2]7th_share'!$AK:$AK,0))</f>
        <v>#N/A</v>
      </c>
      <c r="BD57" t="e">
        <f ca="1">INDEX('[2]7th_share'!AW:AW,MATCH($B$1&amp;"-"&amp;$B57,'[2]7th_share'!$AK:$AK,0))</f>
        <v>#N/A</v>
      </c>
      <c r="BE57" t="e">
        <f ca="1">INDEX('[2]7th_share'!AX:AX,MATCH($B$1&amp;"-"&amp;$B57,'[2]7th_share'!$AK:$AK,0))</f>
        <v>#N/A</v>
      </c>
      <c r="BF57" t="e">
        <f ca="1">INDEX('[2]7th_share'!AY:AY,MATCH($B$1&amp;"-"&amp;$B57,'[2]7th_share'!$AK:$AK,0))</f>
        <v>#N/A</v>
      </c>
      <c r="BG57" t="e">
        <f ca="1">INDEX('[2]7th_share'!AZ:AZ,MATCH($B$1&amp;"-"&amp;$B57,'[2]7th_share'!$AK:$AK,0))</f>
        <v>#N/A</v>
      </c>
      <c r="BH57" t="e">
        <f ca="1">INDEX('[2]7th_share'!BA:BA,MATCH($B$1&amp;"-"&amp;$B57,'[2]7th_share'!$AK:$AK,0))</f>
        <v>#N/A</v>
      </c>
      <c r="BI57" t="e">
        <f ca="1">INDEX('[2]7th_share'!BB:BB,MATCH($B$1&amp;"-"&amp;$B57,'[2]7th_share'!$AK:$AK,0))</f>
        <v>#N/A</v>
      </c>
      <c r="BJ57" t="e">
        <f ca="1">INDEX('[2]7th_share'!BC:BC,MATCH($B$1&amp;"-"&amp;$B57,'[2]7th_share'!$AK:$AK,0))</f>
        <v>#N/A</v>
      </c>
      <c r="BK57" t="e">
        <f ca="1">INDEX('[2]7th_share'!BD:BD,MATCH($B$1&amp;"-"&amp;$B57,'[2]7th_share'!$AK:$AK,0))</f>
        <v>#N/A</v>
      </c>
    </row>
    <row r="58" spans="2:63" x14ac:dyDescent="0.25">
      <c r="B58" t="s">
        <v>16</v>
      </c>
      <c r="C58" t="e">
        <f ca="1">INDEX([3]hist_share!W:W,MATCH($B$1&amp;"-"&amp;$B58,[3]hist_share!$AD:$AD,0))</f>
        <v>#N/A</v>
      </c>
      <c r="D58" t="e">
        <f ca="1">INDEX([3]hist_share!X:X,MATCH($B$1&amp;"-"&amp;$B58,[3]hist_share!$AD:$AD,0))</f>
        <v>#N/A</v>
      </c>
      <c r="E58" t="e">
        <f ca="1">INDEX([3]hist_share!Y:Y,MATCH($B$1&amp;"-"&amp;$B58,[3]hist_share!$AD:$AD,0))</f>
        <v>#N/A</v>
      </c>
      <c r="F58" t="e">
        <f ca="1">INDEX([3]hist_share!Z:Z,MATCH($B$1&amp;"-"&amp;$B58,[3]hist_share!$AD:$AD,0))</f>
        <v>#N/A</v>
      </c>
      <c r="G58" t="e">
        <f ca="1">INDEX([3]hist_share!AA:AA,MATCH($B$1&amp;"-"&amp;$B58,[3]hist_share!$AD:$AD,0))</f>
        <v>#N/A</v>
      </c>
      <c r="H58" t="e">
        <f ca="1">INDEX([3]hist_share!AB:AB,MATCH($B$1&amp;"-"&amp;$B58,[3]hist_share!$AD:$AD,0))</f>
        <v>#N/A</v>
      </c>
      <c r="I58" t="e">
        <f ca="1">INDEX([3]hist_share!AC:AC,MATCH($B$1&amp;"-"&amp;$B58,[3]hist_share!$AD:$AD,0))</f>
        <v>#N/A</v>
      </c>
      <c r="J58" t="e">
        <f ca="1">INDEX('[4]7th_share'!C:C,MATCH($B$1&amp;"-"&amp;$B58,'[4]7th_share'!$AK:$AK,0))</f>
        <v>#N/A</v>
      </c>
      <c r="K58" t="e">
        <f ca="1">INDEX('[4]7th_share'!D:D,MATCH($B$1&amp;"-"&amp;$B58,'[4]7th_share'!$AK:$AK,0))</f>
        <v>#N/A</v>
      </c>
      <c r="L58" t="e">
        <f ca="1">INDEX('[4]7th_share'!E:E,MATCH($B$1&amp;"-"&amp;$B58,'[4]7th_share'!$AK:$AK,0))</f>
        <v>#N/A</v>
      </c>
      <c r="M58" t="e">
        <f ca="1">INDEX('[4]7th_share'!F:F,MATCH($B$1&amp;"-"&amp;$B58,'[4]7th_share'!$AK:$AK,0))</f>
        <v>#N/A</v>
      </c>
      <c r="N58" t="e">
        <f ca="1">INDEX('[4]7th_share'!G:G,MATCH($B$1&amp;"-"&amp;$B58,'[4]7th_share'!$AK:$AK,0))</f>
        <v>#N/A</v>
      </c>
      <c r="O58" t="e">
        <f ca="1">INDEX('[4]7th_share'!H:H,MATCH($B$1&amp;"-"&amp;$B58,'[4]7th_share'!$AK:$AK,0))</f>
        <v>#N/A</v>
      </c>
      <c r="P58" t="e">
        <f ca="1">INDEX('[4]7th_share'!I:I,MATCH($B$1&amp;"-"&amp;$B58,'[4]7th_share'!$AK:$AK,0))</f>
        <v>#N/A</v>
      </c>
      <c r="Q58" t="e">
        <f ca="1">INDEX('[4]7th_share'!J:J,MATCH($B$1&amp;"-"&amp;$B58,'[4]7th_share'!$AK:$AK,0))</f>
        <v>#N/A</v>
      </c>
      <c r="R58" t="e">
        <f ca="1">INDEX('[4]7th_share'!K:K,MATCH($B$1&amp;"-"&amp;$B58,'[4]7th_share'!$AK:$AK,0))</f>
        <v>#N/A</v>
      </c>
      <c r="S58" t="e">
        <f ca="1">INDEX('[4]7th_share'!L:L,MATCH($B$1&amp;"-"&amp;$B58,'[4]7th_share'!$AK:$AK,0))</f>
        <v>#N/A</v>
      </c>
      <c r="T58" t="e">
        <f ca="1">INDEX('[4]7th_share'!M:M,MATCH($B$1&amp;"-"&amp;$B58,'[4]7th_share'!$AK:$AK,0))</f>
        <v>#N/A</v>
      </c>
      <c r="U58" t="e">
        <f ca="1">INDEX('[4]7th_share'!N:N,MATCH($B$1&amp;"-"&amp;$B58,'[4]7th_share'!$AK:$AK,0))</f>
        <v>#N/A</v>
      </c>
      <c r="V58" t="e">
        <f ca="1">INDEX('[4]7th_share'!O:O,MATCH($B$1&amp;"-"&amp;$B58,'[4]7th_share'!$AK:$AK,0))</f>
        <v>#N/A</v>
      </c>
      <c r="W58" t="e">
        <f ca="1">INDEX('[4]7th_share'!P:P,MATCH($B$1&amp;"-"&amp;$B58,'[4]7th_share'!$AK:$AK,0))</f>
        <v>#N/A</v>
      </c>
      <c r="X58" t="e">
        <f ca="1">INDEX('[4]7th_share'!Q:Q,MATCH($B$1&amp;"-"&amp;$B58,'[4]7th_share'!$AK:$AK,0))</f>
        <v>#N/A</v>
      </c>
      <c r="Y58" t="e">
        <f ca="1">INDEX('[4]7th_share'!R:R,MATCH($B$1&amp;"-"&amp;$B58,'[4]7th_share'!$AK:$AK,0))</f>
        <v>#N/A</v>
      </c>
      <c r="Z58" t="e">
        <f ca="1">INDEX('[4]7th_share'!S:S,MATCH($B$1&amp;"-"&amp;$B58,'[4]7th_share'!$AK:$AK,0))</f>
        <v>#N/A</v>
      </c>
      <c r="AA58" t="e">
        <f ca="1">INDEX('[4]7th_share'!T:T,MATCH($B$1&amp;"-"&amp;$B58,'[4]7th_share'!$AK:$AK,0))</f>
        <v>#N/A</v>
      </c>
      <c r="AB58" t="e">
        <f ca="1">INDEX('[4]7th_share'!U:U,MATCH($B$1&amp;"-"&amp;$B58,'[4]7th_share'!$AK:$AK,0))</f>
        <v>#N/A</v>
      </c>
      <c r="AC58" t="e">
        <f ca="1">INDEX('[4]7th_share'!V:V,MATCH($B$1&amp;"-"&amp;$B58,'[4]7th_share'!$AK:$AK,0))</f>
        <v>#N/A</v>
      </c>
      <c r="AD58" t="e">
        <f ca="1">INDEX('[4]7th_share'!W:W,MATCH($B$1&amp;"-"&amp;$B58,'[4]7th_share'!$AK:$AK,0))</f>
        <v>#N/A</v>
      </c>
      <c r="AE58" t="e">
        <f ca="1">INDEX('[4]7th_share'!X:X,MATCH($B$1&amp;"-"&amp;$B58,'[4]7th_share'!$AK:$AK,0))</f>
        <v>#N/A</v>
      </c>
      <c r="AF58" t="e">
        <f ca="1">INDEX('[4]7th_share'!Y:Y,MATCH($B$1&amp;"-"&amp;$B58,'[4]7th_share'!$AK:$AK,0))</f>
        <v>#N/A</v>
      </c>
      <c r="AG58" t="e">
        <f ca="1">INDEX('[4]7th_share'!Z:Z,MATCH($B$1&amp;"-"&amp;$B58,'[4]7th_share'!$AK:$AK,0))</f>
        <v>#N/A</v>
      </c>
      <c r="AH58" t="e">
        <f ca="1">INDEX('[4]7th_share'!AA:AA,MATCH($B$1&amp;"-"&amp;$B58,'[4]7th_share'!$AK:$AK,0))</f>
        <v>#N/A</v>
      </c>
      <c r="AI58" t="e">
        <f ca="1">INDEX('[4]7th_share'!AB:AB,MATCH($B$1&amp;"-"&amp;$B58,'[4]7th_share'!$AK:$AK,0))</f>
        <v>#N/A</v>
      </c>
      <c r="AJ58" t="e">
        <f ca="1">INDEX('[4]7th_share'!AC:AC,MATCH($B$1&amp;"-"&amp;$B58,'[4]7th_share'!$AK:$AK,0))</f>
        <v>#N/A</v>
      </c>
      <c r="AK58" t="e">
        <f ca="1">INDEX('[4]7th_share'!AD:AD,MATCH($B$1&amp;"-"&amp;$B58,'[4]7th_share'!$AK:$AK,0))</f>
        <v>#N/A</v>
      </c>
      <c r="AL58" t="e">
        <f ca="1">INDEX('[4]7th_share'!AE:AE,MATCH($B$1&amp;"-"&amp;$B58,'[4]7th_share'!$AK:$AK,0))</f>
        <v>#N/A</v>
      </c>
      <c r="AM58" t="e">
        <f ca="1">INDEX('[4]7th_share'!AF:AF,MATCH($B$1&amp;"-"&amp;$B58,'[4]7th_share'!$AK:$AK,0))</f>
        <v>#N/A</v>
      </c>
      <c r="AN58" t="e">
        <f ca="1">INDEX('[4]7th_share'!AG:AG,MATCH($B$1&amp;"-"&amp;$B58,'[4]7th_share'!$AK:$AK,0))</f>
        <v>#N/A</v>
      </c>
      <c r="AO58" t="e">
        <f ca="1">INDEX('[4]7th_share'!AH:AH,MATCH($B$1&amp;"-"&amp;$B58,'[4]7th_share'!$AK:$AK,0))</f>
        <v>#N/A</v>
      </c>
      <c r="AP58" t="e">
        <f ca="1">INDEX('[4]7th_share'!AI:AI,MATCH($B$1&amp;"-"&amp;$B58,'[4]7th_share'!$AK:$AK,0))</f>
        <v>#N/A</v>
      </c>
      <c r="AQ58" t="e">
        <f ca="1">INDEX('[4]7th_share'!AJ:AJ,MATCH($B$1&amp;"-"&amp;$B58,'[4]7th_share'!$AK:$AK,0))</f>
        <v>#N/A</v>
      </c>
      <c r="AR58" t="e">
        <f ca="1">INDEX('[2]7th_share'!AK:AK,MATCH($B$1&amp;"-"&amp;$B58,'[2]7th_share'!$AK:$AK,0))</f>
        <v>#N/A</v>
      </c>
      <c r="AS58" t="e">
        <f ca="1">INDEX('[2]7th_share'!AL:AL,MATCH($B$1&amp;"-"&amp;$B58,'[2]7th_share'!$AK:$AK,0))</f>
        <v>#N/A</v>
      </c>
      <c r="AT58" t="e">
        <f ca="1">INDEX('[2]7th_share'!AM:AM,MATCH($B$1&amp;"-"&amp;$B58,'[2]7th_share'!$AK:$AK,0))</f>
        <v>#N/A</v>
      </c>
      <c r="AU58" t="e">
        <f ca="1">INDEX('[2]7th_share'!AN:AN,MATCH($B$1&amp;"-"&amp;$B58,'[2]7th_share'!$AK:$AK,0))</f>
        <v>#N/A</v>
      </c>
      <c r="AV58" t="e">
        <f ca="1">INDEX('[2]7th_share'!AO:AO,MATCH($B$1&amp;"-"&amp;$B58,'[2]7th_share'!$AK:$AK,0))</f>
        <v>#N/A</v>
      </c>
      <c r="AW58" t="e">
        <f ca="1">INDEX('[2]7th_share'!AP:AP,MATCH($B$1&amp;"-"&amp;$B58,'[2]7th_share'!$AK:$AK,0))</f>
        <v>#N/A</v>
      </c>
      <c r="AX58" t="e">
        <f ca="1">INDEX('[2]7th_share'!AQ:AQ,MATCH($B$1&amp;"-"&amp;$B58,'[2]7th_share'!$AK:$AK,0))</f>
        <v>#N/A</v>
      </c>
      <c r="AY58" t="e">
        <f ca="1">INDEX('[2]7th_share'!AR:AR,MATCH($B$1&amp;"-"&amp;$B58,'[2]7th_share'!$AK:$AK,0))</f>
        <v>#N/A</v>
      </c>
      <c r="AZ58" t="e">
        <f ca="1">INDEX('[2]7th_share'!AS:AS,MATCH($B$1&amp;"-"&amp;$B58,'[2]7th_share'!$AK:$AK,0))</f>
        <v>#N/A</v>
      </c>
      <c r="BA58" t="e">
        <f ca="1">INDEX('[2]7th_share'!AT:AT,MATCH($B$1&amp;"-"&amp;$B58,'[2]7th_share'!$AK:$AK,0))</f>
        <v>#N/A</v>
      </c>
      <c r="BB58" t="e">
        <f ca="1">INDEX('[2]7th_share'!AU:AU,MATCH($B$1&amp;"-"&amp;$B58,'[2]7th_share'!$AK:$AK,0))</f>
        <v>#N/A</v>
      </c>
      <c r="BC58" t="e">
        <f ca="1">INDEX('[2]7th_share'!AV:AV,MATCH($B$1&amp;"-"&amp;$B58,'[2]7th_share'!$AK:$AK,0))</f>
        <v>#N/A</v>
      </c>
      <c r="BD58" t="e">
        <f ca="1">INDEX('[2]7th_share'!AW:AW,MATCH($B$1&amp;"-"&amp;$B58,'[2]7th_share'!$AK:$AK,0))</f>
        <v>#N/A</v>
      </c>
      <c r="BE58" t="e">
        <f ca="1">INDEX('[2]7th_share'!AX:AX,MATCH($B$1&amp;"-"&amp;$B58,'[2]7th_share'!$AK:$AK,0))</f>
        <v>#N/A</v>
      </c>
      <c r="BF58" t="e">
        <f ca="1">INDEX('[2]7th_share'!AY:AY,MATCH($B$1&amp;"-"&amp;$B58,'[2]7th_share'!$AK:$AK,0))</f>
        <v>#N/A</v>
      </c>
      <c r="BG58" t="e">
        <f ca="1">INDEX('[2]7th_share'!AZ:AZ,MATCH($B$1&amp;"-"&amp;$B58,'[2]7th_share'!$AK:$AK,0))</f>
        <v>#N/A</v>
      </c>
      <c r="BH58" t="e">
        <f ca="1">INDEX('[2]7th_share'!BA:BA,MATCH($B$1&amp;"-"&amp;$B58,'[2]7th_share'!$AK:$AK,0))</f>
        <v>#N/A</v>
      </c>
      <c r="BI58" t="e">
        <f ca="1">INDEX('[2]7th_share'!BB:BB,MATCH($B$1&amp;"-"&amp;$B58,'[2]7th_share'!$AK:$AK,0))</f>
        <v>#N/A</v>
      </c>
      <c r="BJ58" t="e">
        <f ca="1">INDEX('[2]7th_share'!BC:BC,MATCH($B$1&amp;"-"&amp;$B58,'[2]7th_share'!$AK:$AK,0))</f>
        <v>#N/A</v>
      </c>
      <c r="BK58" t="e">
        <f ca="1">INDEX('[2]7th_share'!BD:BD,MATCH($B$1&amp;"-"&amp;$B58,'[2]7th_share'!$AK:$AK,0))</f>
        <v>#N/A</v>
      </c>
    </row>
    <row r="59" spans="2:63" x14ac:dyDescent="0.25">
      <c r="B59" t="s">
        <v>17</v>
      </c>
      <c r="C59" t="e">
        <f ca="1">INDEX([3]hist_share!W:W,MATCH($B$1&amp;"-"&amp;$B59,[3]hist_share!$AD:$AD,0))</f>
        <v>#N/A</v>
      </c>
      <c r="D59" t="e">
        <f ca="1">INDEX([3]hist_share!X:X,MATCH($B$1&amp;"-"&amp;$B59,[3]hist_share!$AD:$AD,0))</f>
        <v>#N/A</v>
      </c>
      <c r="E59" t="e">
        <f ca="1">INDEX([3]hist_share!Y:Y,MATCH($B$1&amp;"-"&amp;$B59,[3]hist_share!$AD:$AD,0))</f>
        <v>#N/A</v>
      </c>
      <c r="F59" t="e">
        <f ca="1">INDEX([3]hist_share!Z:Z,MATCH($B$1&amp;"-"&amp;$B59,[3]hist_share!$AD:$AD,0))</f>
        <v>#N/A</v>
      </c>
      <c r="G59" t="e">
        <f ca="1">INDEX([3]hist_share!AA:AA,MATCH($B$1&amp;"-"&amp;$B59,[3]hist_share!$AD:$AD,0))</f>
        <v>#N/A</v>
      </c>
      <c r="H59" t="e">
        <f ca="1">INDEX([3]hist_share!AB:AB,MATCH($B$1&amp;"-"&amp;$B59,[3]hist_share!$AD:$AD,0))</f>
        <v>#N/A</v>
      </c>
      <c r="I59" t="e">
        <f ca="1">INDEX([3]hist_share!AC:AC,MATCH($B$1&amp;"-"&amp;$B59,[3]hist_share!$AD:$AD,0))</f>
        <v>#N/A</v>
      </c>
      <c r="J59" t="e">
        <f ca="1">INDEX('[4]7th_share'!C:C,MATCH($B$1&amp;"-"&amp;$B59,'[4]7th_share'!$AK:$AK,0))</f>
        <v>#N/A</v>
      </c>
      <c r="K59" t="e">
        <f ca="1">INDEX('[4]7th_share'!D:D,MATCH($B$1&amp;"-"&amp;$B59,'[4]7th_share'!$AK:$AK,0))</f>
        <v>#N/A</v>
      </c>
      <c r="L59" t="e">
        <f ca="1">INDEX('[4]7th_share'!E:E,MATCH($B$1&amp;"-"&amp;$B59,'[4]7th_share'!$AK:$AK,0))</f>
        <v>#N/A</v>
      </c>
      <c r="M59" t="e">
        <f ca="1">INDEX('[4]7th_share'!F:F,MATCH($B$1&amp;"-"&amp;$B59,'[4]7th_share'!$AK:$AK,0))</f>
        <v>#N/A</v>
      </c>
      <c r="N59" t="e">
        <f ca="1">INDEX('[4]7th_share'!G:G,MATCH($B$1&amp;"-"&amp;$B59,'[4]7th_share'!$AK:$AK,0))</f>
        <v>#N/A</v>
      </c>
      <c r="O59" t="e">
        <f ca="1">INDEX('[4]7th_share'!H:H,MATCH($B$1&amp;"-"&amp;$B59,'[4]7th_share'!$AK:$AK,0))</f>
        <v>#N/A</v>
      </c>
      <c r="P59" t="e">
        <f ca="1">INDEX('[4]7th_share'!I:I,MATCH($B$1&amp;"-"&amp;$B59,'[4]7th_share'!$AK:$AK,0))</f>
        <v>#N/A</v>
      </c>
      <c r="Q59" t="e">
        <f ca="1">INDEX('[4]7th_share'!J:J,MATCH($B$1&amp;"-"&amp;$B59,'[4]7th_share'!$AK:$AK,0))</f>
        <v>#N/A</v>
      </c>
      <c r="R59" t="e">
        <f ca="1">INDEX('[4]7th_share'!K:K,MATCH($B$1&amp;"-"&amp;$B59,'[4]7th_share'!$AK:$AK,0))</f>
        <v>#N/A</v>
      </c>
      <c r="S59" t="e">
        <f ca="1">INDEX('[4]7th_share'!L:L,MATCH($B$1&amp;"-"&amp;$B59,'[4]7th_share'!$AK:$AK,0))</f>
        <v>#N/A</v>
      </c>
      <c r="T59" t="e">
        <f ca="1">INDEX('[4]7th_share'!M:M,MATCH($B$1&amp;"-"&amp;$B59,'[4]7th_share'!$AK:$AK,0))</f>
        <v>#N/A</v>
      </c>
      <c r="U59" t="e">
        <f ca="1">INDEX('[4]7th_share'!N:N,MATCH($B$1&amp;"-"&amp;$B59,'[4]7th_share'!$AK:$AK,0))</f>
        <v>#N/A</v>
      </c>
      <c r="V59" t="e">
        <f ca="1">INDEX('[4]7th_share'!O:O,MATCH($B$1&amp;"-"&amp;$B59,'[4]7th_share'!$AK:$AK,0))</f>
        <v>#N/A</v>
      </c>
      <c r="W59" t="e">
        <f ca="1">INDEX('[4]7th_share'!P:P,MATCH($B$1&amp;"-"&amp;$B59,'[4]7th_share'!$AK:$AK,0))</f>
        <v>#N/A</v>
      </c>
      <c r="X59" t="e">
        <f ca="1">INDEX('[4]7th_share'!Q:Q,MATCH($B$1&amp;"-"&amp;$B59,'[4]7th_share'!$AK:$AK,0))</f>
        <v>#N/A</v>
      </c>
      <c r="Y59" t="e">
        <f ca="1">INDEX('[4]7th_share'!R:R,MATCH($B$1&amp;"-"&amp;$B59,'[4]7th_share'!$AK:$AK,0))</f>
        <v>#N/A</v>
      </c>
      <c r="Z59" t="e">
        <f ca="1">INDEX('[4]7th_share'!S:S,MATCH($B$1&amp;"-"&amp;$B59,'[4]7th_share'!$AK:$AK,0))</f>
        <v>#N/A</v>
      </c>
      <c r="AA59" t="e">
        <f ca="1">INDEX('[4]7th_share'!T:T,MATCH($B$1&amp;"-"&amp;$B59,'[4]7th_share'!$AK:$AK,0))</f>
        <v>#N/A</v>
      </c>
      <c r="AB59" t="e">
        <f ca="1">INDEX('[4]7th_share'!U:U,MATCH($B$1&amp;"-"&amp;$B59,'[4]7th_share'!$AK:$AK,0))</f>
        <v>#N/A</v>
      </c>
      <c r="AC59" t="e">
        <f ca="1">INDEX('[4]7th_share'!V:V,MATCH($B$1&amp;"-"&amp;$B59,'[4]7th_share'!$AK:$AK,0))</f>
        <v>#N/A</v>
      </c>
      <c r="AD59" t="e">
        <f ca="1">INDEX('[4]7th_share'!W:W,MATCH($B$1&amp;"-"&amp;$B59,'[4]7th_share'!$AK:$AK,0))</f>
        <v>#N/A</v>
      </c>
      <c r="AE59" t="e">
        <f ca="1">INDEX('[4]7th_share'!X:X,MATCH($B$1&amp;"-"&amp;$B59,'[4]7th_share'!$AK:$AK,0))</f>
        <v>#N/A</v>
      </c>
      <c r="AF59" t="e">
        <f ca="1">INDEX('[4]7th_share'!Y:Y,MATCH($B$1&amp;"-"&amp;$B59,'[4]7th_share'!$AK:$AK,0))</f>
        <v>#N/A</v>
      </c>
      <c r="AG59" t="e">
        <f ca="1">INDEX('[4]7th_share'!Z:Z,MATCH($B$1&amp;"-"&amp;$B59,'[4]7th_share'!$AK:$AK,0))</f>
        <v>#N/A</v>
      </c>
      <c r="AH59" t="e">
        <f ca="1">INDEX('[4]7th_share'!AA:AA,MATCH($B$1&amp;"-"&amp;$B59,'[4]7th_share'!$AK:$AK,0))</f>
        <v>#N/A</v>
      </c>
      <c r="AI59" t="e">
        <f ca="1">INDEX('[4]7th_share'!AB:AB,MATCH($B$1&amp;"-"&amp;$B59,'[4]7th_share'!$AK:$AK,0))</f>
        <v>#N/A</v>
      </c>
      <c r="AJ59" t="e">
        <f ca="1">INDEX('[4]7th_share'!AC:AC,MATCH($B$1&amp;"-"&amp;$B59,'[4]7th_share'!$AK:$AK,0))</f>
        <v>#N/A</v>
      </c>
      <c r="AK59" t="e">
        <f ca="1">INDEX('[4]7th_share'!AD:AD,MATCH($B$1&amp;"-"&amp;$B59,'[4]7th_share'!$AK:$AK,0))</f>
        <v>#N/A</v>
      </c>
      <c r="AL59" t="e">
        <f ca="1">INDEX('[4]7th_share'!AE:AE,MATCH($B$1&amp;"-"&amp;$B59,'[4]7th_share'!$AK:$AK,0))</f>
        <v>#N/A</v>
      </c>
      <c r="AM59" t="e">
        <f ca="1">INDEX('[4]7th_share'!AF:AF,MATCH($B$1&amp;"-"&amp;$B59,'[4]7th_share'!$AK:$AK,0))</f>
        <v>#N/A</v>
      </c>
      <c r="AN59" t="e">
        <f ca="1">INDEX('[4]7th_share'!AG:AG,MATCH($B$1&amp;"-"&amp;$B59,'[4]7th_share'!$AK:$AK,0))</f>
        <v>#N/A</v>
      </c>
      <c r="AO59" t="e">
        <f ca="1">INDEX('[4]7th_share'!AH:AH,MATCH($B$1&amp;"-"&amp;$B59,'[4]7th_share'!$AK:$AK,0))</f>
        <v>#N/A</v>
      </c>
      <c r="AP59" t="e">
        <f ca="1">INDEX('[4]7th_share'!AI:AI,MATCH($B$1&amp;"-"&amp;$B59,'[4]7th_share'!$AK:$AK,0))</f>
        <v>#N/A</v>
      </c>
      <c r="AQ59" t="e">
        <f ca="1">INDEX('[4]7th_share'!AJ:AJ,MATCH($B$1&amp;"-"&amp;$B59,'[4]7th_share'!$AK:$AK,0))</f>
        <v>#N/A</v>
      </c>
      <c r="AR59" t="e">
        <f ca="1">INDEX('[2]7th_share'!AK:AK,MATCH($B$1&amp;"-"&amp;$B59,'[2]7th_share'!$AK:$AK,0))</f>
        <v>#N/A</v>
      </c>
      <c r="AS59" t="e">
        <f ca="1">INDEX('[2]7th_share'!AL:AL,MATCH($B$1&amp;"-"&amp;$B59,'[2]7th_share'!$AK:$AK,0))</f>
        <v>#N/A</v>
      </c>
      <c r="AT59" t="e">
        <f ca="1">INDEX('[2]7th_share'!AM:AM,MATCH($B$1&amp;"-"&amp;$B59,'[2]7th_share'!$AK:$AK,0))</f>
        <v>#N/A</v>
      </c>
      <c r="AU59" t="e">
        <f ca="1">INDEX('[2]7th_share'!AN:AN,MATCH($B$1&amp;"-"&amp;$B59,'[2]7th_share'!$AK:$AK,0))</f>
        <v>#N/A</v>
      </c>
      <c r="AV59" t="e">
        <f ca="1">INDEX('[2]7th_share'!AO:AO,MATCH($B$1&amp;"-"&amp;$B59,'[2]7th_share'!$AK:$AK,0))</f>
        <v>#N/A</v>
      </c>
      <c r="AW59" t="e">
        <f ca="1">INDEX('[2]7th_share'!AP:AP,MATCH($B$1&amp;"-"&amp;$B59,'[2]7th_share'!$AK:$AK,0))</f>
        <v>#N/A</v>
      </c>
      <c r="AX59" t="e">
        <f ca="1">INDEX('[2]7th_share'!AQ:AQ,MATCH($B$1&amp;"-"&amp;$B59,'[2]7th_share'!$AK:$AK,0))</f>
        <v>#N/A</v>
      </c>
      <c r="AY59" t="e">
        <f ca="1">INDEX('[2]7th_share'!AR:AR,MATCH($B$1&amp;"-"&amp;$B59,'[2]7th_share'!$AK:$AK,0))</f>
        <v>#N/A</v>
      </c>
      <c r="AZ59" t="e">
        <f ca="1">INDEX('[2]7th_share'!AS:AS,MATCH($B$1&amp;"-"&amp;$B59,'[2]7th_share'!$AK:$AK,0))</f>
        <v>#N/A</v>
      </c>
      <c r="BA59" t="e">
        <f ca="1">INDEX('[2]7th_share'!AT:AT,MATCH($B$1&amp;"-"&amp;$B59,'[2]7th_share'!$AK:$AK,0))</f>
        <v>#N/A</v>
      </c>
      <c r="BB59" t="e">
        <f ca="1">INDEX('[2]7th_share'!AU:AU,MATCH($B$1&amp;"-"&amp;$B59,'[2]7th_share'!$AK:$AK,0))</f>
        <v>#N/A</v>
      </c>
      <c r="BC59" t="e">
        <f ca="1">INDEX('[2]7th_share'!AV:AV,MATCH($B$1&amp;"-"&amp;$B59,'[2]7th_share'!$AK:$AK,0))</f>
        <v>#N/A</v>
      </c>
      <c r="BD59" t="e">
        <f ca="1">INDEX('[2]7th_share'!AW:AW,MATCH($B$1&amp;"-"&amp;$B59,'[2]7th_share'!$AK:$AK,0))</f>
        <v>#N/A</v>
      </c>
      <c r="BE59" t="e">
        <f ca="1">INDEX('[2]7th_share'!AX:AX,MATCH($B$1&amp;"-"&amp;$B59,'[2]7th_share'!$AK:$AK,0))</f>
        <v>#N/A</v>
      </c>
      <c r="BF59" t="e">
        <f ca="1">INDEX('[2]7th_share'!AY:AY,MATCH($B$1&amp;"-"&amp;$B59,'[2]7th_share'!$AK:$AK,0))</f>
        <v>#N/A</v>
      </c>
      <c r="BG59" t="e">
        <f ca="1">INDEX('[2]7th_share'!AZ:AZ,MATCH($B$1&amp;"-"&amp;$B59,'[2]7th_share'!$AK:$AK,0))</f>
        <v>#N/A</v>
      </c>
      <c r="BH59" t="e">
        <f ca="1">INDEX('[2]7th_share'!BA:BA,MATCH($B$1&amp;"-"&amp;$B59,'[2]7th_share'!$AK:$AK,0))</f>
        <v>#N/A</v>
      </c>
      <c r="BI59" t="e">
        <f ca="1">INDEX('[2]7th_share'!BB:BB,MATCH($B$1&amp;"-"&amp;$B59,'[2]7th_share'!$AK:$AK,0))</f>
        <v>#N/A</v>
      </c>
      <c r="BJ59" t="e">
        <f ca="1">INDEX('[2]7th_share'!BC:BC,MATCH($B$1&amp;"-"&amp;$B59,'[2]7th_share'!$AK:$AK,0))</f>
        <v>#N/A</v>
      </c>
      <c r="BK59" t="e">
        <f ca="1">INDEX('[2]7th_share'!BD:BD,MATCH($B$1&amp;"-"&amp;$B59,'[2]7th_share'!$AK:$AK,0))</f>
        <v>#N/A</v>
      </c>
    </row>
    <row r="60" spans="2:63" x14ac:dyDescent="0.25">
      <c r="B60" t="s">
        <v>18</v>
      </c>
      <c r="C60" t="e">
        <f ca="1">INDEX([3]hist_share!W:W,MATCH($B$1&amp;"-"&amp;$B60,[3]hist_share!$AD:$AD,0))</f>
        <v>#N/A</v>
      </c>
      <c r="D60" t="e">
        <f ca="1">INDEX([3]hist_share!X:X,MATCH($B$1&amp;"-"&amp;$B60,[3]hist_share!$AD:$AD,0))</f>
        <v>#N/A</v>
      </c>
      <c r="E60" t="e">
        <f ca="1">INDEX([3]hist_share!Y:Y,MATCH($B$1&amp;"-"&amp;$B60,[3]hist_share!$AD:$AD,0))</f>
        <v>#N/A</v>
      </c>
      <c r="F60" t="e">
        <f ca="1">INDEX([3]hist_share!Z:Z,MATCH($B$1&amp;"-"&amp;$B60,[3]hist_share!$AD:$AD,0))</f>
        <v>#N/A</v>
      </c>
      <c r="G60" t="e">
        <f ca="1">INDEX([3]hist_share!AA:AA,MATCH($B$1&amp;"-"&amp;$B60,[3]hist_share!$AD:$AD,0))</f>
        <v>#N/A</v>
      </c>
      <c r="H60" t="e">
        <f ca="1">INDEX([3]hist_share!AB:AB,MATCH($B$1&amp;"-"&amp;$B60,[3]hist_share!$AD:$AD,0))</f>
        <v>#N/A</v>
      </c>
      <c r="I60" t="e">
        <f ca="1">INDEX([3]hist_share!AC:AC,MATCH($B$1&amp;"-"&amp;$B60,[3]hist_share!$AD:$AD,0))</f>
        <v>#N/A</v>
      </c>
      <c r="J60" t="e">
        <f ca="1">INDEX('[4]7th_share'!C:C,MATCH($B$1&amp;"-"&amp;$B60,'[4]7th_share'!$AK:$AK,0))</f>
        <v>#N/A</v>
      </c>
      <c r="K60" t="e">
        <f ca="1">INDEX('[4]7th_share'!D:D,MATCH($B$1&amp;"-"&amp;$B60,'[4]7th_share'!$AK:$AK,0))</f>
        <v>#N/A</v>
      </c>
      <c r="L60" t="e">
        <f ca="1">INDEX('[4]7th_share'!E:E,MATCH($B$1&amp;"-"&amp;$B60,'[4]7th_share'!$AK:$AK,0))</f>
        <v>#N/A</v>
      </c>
      <c r="M60" t="e">
        <f ca="1">INDEX('[4]7th_share'!F:F,MATCH($B$1&amp;"-"&amp;$B60,'[4]7th_share'!$AK:$AK,0))</f>
        <v>#N/A</v>
      </c>
      <c r="N60" t="e">
        <f ca="1">INDEX('[4]7th_share'!G:G,MATCH($B$1&amp;"-"&amp;$B60,'[4]7th_share'!$AK:$AK,0))</f>
        <v>#N/A</v>
      </c>
      <c r="O60" t="e">
        <f ca="1">INDEX('[4]7th_share'!H:H,MATCH($B$1&amp;"-"&amp;$B60,'[4]7th_share'!$AK:$AK,0))</f>
        <v>#N/A</v>
      </c>
      <c r="P60" t="e">
        <f ca="1">INDEX('[4]7th_share'!I:I,MATCH($B$1&amp;"-"&amp;$B60,'[4]7th_share'!$AK:$AK,0))</f>
        <v>#N/A</v>
      </c>
      <c r="Q60" t="e">
        <f ca="1">INDEX('[4]7th_share'!J:J,MATCH($B$1&amp;"-"&amp;$B60,'[4]7th_share'!$AK:$AK,0))</f>
        <v>#N/A</v>
      </c>
      <c r="R60" t="e">
        <f ca="1">INDEX('[4]7th_share'!K:K,MATCH($B$1&amp;"-"&amp;$B60,'[4]7th_share'!$AK:$AK,0))</f>
        <v>#N/A</v>
      </c>
      <c r="S60" t="e">
        <f ca="1">INDEX('[4]7th_share'!L:L,MATCH($B$1&amp;"-"&amp;$B60,'[4]7th_share'!$AK:$AK,0))</f>
        <v>#N/A</v>
      </c>
      <c r="T60" t="e">
        <f ca="1">INDEX('[4]7th_share'!M:M,MATCH($B$1&amp;"-"&amp;$B60,'[4]7th_share'!$AK:$AK,0))</f>
        <v>#N/A</v>
      </c>
      <c r="U60" t="e">
        <f ca="1">INDEX('[4]7th_share'!N:N,MATCH($B$1&amp;"-"&amp;$B60,'[4]7th_share'!$AK:$AK,0))</f>
        <v>#N/A</v>
      </c>
      <c r="V60" t="e">
        <f ca="1">INDEX('[4]7th_share'!O:O,MATCH($B$1&amp;"-"&amp;$B60,'[4]7th_share'!$AK:$AK,0))</f>
        <v>#N/A</v>
      </c>
      <c r="W60" t="e">
        <f ca="1">INDEX('[4]7th_share'!P:P,MATCH($B$1&amp;"-"&amp;$B60,'[4]7th_share'!$AK:$AK,0))</f>
        <v>#N/A</v>
      </c>
      <c r="X60" t="e">
        <f ca="1">INDEX('[4]7th_share'!Q:Q,MATCH($B$1&amp;"-"&amp;$B60,'[4]7th_share'!$AK:$AK,0))</f>
        <v>#N/A</v>
      </c>
      <c r="Y60" t="e">
        <f ca="1">INDEX('[4]7th_share'!R:R,MATCH($B$1&amp;"-"&amp;$B60,'[4]7th_share'!$AK:$AK,0))</f>
        <v>#N/A</v>
      </c>
      <c r="Z60" t="e">
        <f ca="1">INDEX('[4]7th_share'!S:S,MATCH($B$1&amp;"-"&amp;$B60,'[4]7th_share'!$AK:$AK,0))</f>
        <v>#N/A</v>
      </c>
      <c r="AA60" t="e">
        <f ca="1">INDEX('[4]7th_share'!T:T,MATCH($B$1&amp;"-"&amp;$B60,'[4]7th_share'!$AK:$AK,0))</f>
        <v>#N/A</v>
      </c>
      <c r="AB60" t="e">
        <f ca="1">INDEX('[4]7th_share'!U:U,MATCH($B$1&amp;"-"&amp;$B60,'[4]7th_share'!$AK:$AK,0))</f>
        <v>#N/A</v>
      </c>
      <c r="AC60" t="e">
        <f ca="1">INDEX('[4]7th_share'!V:V,MATCH($B$1&amp;"-"&amp;$B60,'[4]7th_share'!$AK:$AK,0))</f>
        <v>#N/A</v>
      </c>
      <c r="AD60" t="e">
        <f ca="1">INDEX('[4]7th_share'!W:W,MATCH($B$1&amp;"-"&amp;$B60,'[4]7th_share'!$AK:$AK,0))</f>
        <v>#N/A</v>
      </c>
      <c r="AE60" t="e">
        <f ca="1">INDEX('[4]7th_share'!X:X,MATCH($B$1&amp;"-"&amp;$B60,'[4]7th_share'!$AK:$AK,0))</f>
        <v>#N/A</v>
      </c>
      <c r="AF60" t="e">
        <f ca="1">INDEX('[4]7th_share'!Y:Y,MATCH($B$1&amp;"-"&amp;$B60,'[4]7th_share'!$AK:$AK,0))</f>
        <v>#N/A</v>
      </c>
      <c r="AG60" t="e">
        <f ca="1">INDEX('[4]7th_share'!Z:Z,MATCH($B$1&amp;"-"&amp;$B60,'[4]7th_share'!$AK:$AK,0))</f>
        <v>#N/A</v>
      </c>
      <c r="AH60" t="e">
        <f ca="1">INDEX('[4]7th_share'!AA:AA,MATCH($B$1&amp;"-"&amp;$B60,'[4]7th_share'!$AK:$AK,0))</f>
        <v>#N/A</v>
      </c>
      <c r="AI60" t="e">
        <f ca="1">INDEX('[4]7th_share'!AB:AB,MATCH($B$1&amp;"-"&amp;$B60,'[4]7th_share'!$AK:$AK,0))</f>
        <v>#N/A</v>
      </c>
      <c r="AJ60" t="e">
        <f ca="1">INDEX('[4]7th_share'!AC:AC,MATCH($B$1&amp;"-"&amp;$B60,'[4]7th_share'!$AK:$AK,0))</f>
        <v>#N/A</v>
      </c>
      <c r="AK60" t="e">
        <f ca="1">INDEX('[4]7th_share'!AD:AD,MATCH($B$1&amp;"-"&amp;$B60,'[4]7th_share'!$AK:$AK,0))</f>
        <v>#N/A</v>
      </c>
      <c r="AL60" t="e">
        <f ca="1">INDEX('[4]7th_share'!AE:AE,MATCH($B$1&amp;"-"&amp;$B60,'[4]7th_share'!$AK:$AK,0))</f>
        <v>#N/A</v>
      </c>
      <c r="AM60" t="e">
        <f ca="1">INDEX('[4]7th_share'!AF:AF,MATCH($B$1&amp;"-"&amp;$B60,'[4]7th_share'!$AK:$AK,0))</f>
        <v>#N/A</v>
      </c>
      <c r="AN60" t="e">
        <f ca="1">INDEX('[4]7th_share'!AG:AG,MATCH($B$1&amp;"-"&amp;$B60,'[4]7th_share'!$AK:$AK,0))</f>
        <v>#N/A</v>
      </c>
      <c r="AO60" t="e">
        <f ca="1">INDEX('[4]7th_share'!AH:AH,MATCH($B$1&amp;"-"&amp;$B60,'[4]7th_share'!$AK:$AK,0))</f>
        <v>#N/A</v>
      </c>
      <c r="AP60" t="e">
        <f ca="1">INDEX('[4]7th_share'!AI:AI,MATCH($B$1&amp;"-"&amp;$B60,'[4]7th_share'!$AK:$AK,0))</f>
        <v>#N/A</v>
      </c>
      <c r="AQ60" t="e">
        <f ca="1">INDEX('[4]7th_share'!AJ:AJ,MATCH($B$1&amp;"-"&amp;$B60,'[4]7th_share'!$AK:$AK,0))</f>
        <v>#N/A</v>
      </c>
      <c r="AR60" t="e">
        <f ca="1">INDEX('[2]7th_share'!AK:AK,MATCH($B$1&amp;"-"&amp;$B60,'[2]7th_share'!$AK:$AK,0))</f>
        <v>#N/A</v>
      </c>
      <c r="AS60" t="e">
        <f ca="1">INDEX('[2]7th_share'!AL:AL,MATCH($B$1&amp;"-"&amp;$B60,'[2]7th_share'!$AK:$AK,0))</f>
        <v>#N/A</v>
      </c>
      <c r="AT60" t="e">
        <f ca="1">INDEX('[2]7th_share'!AM:AM,MATCH($B$1&amp;"-"&amp;$B60,'[2]7th_share'!$AK:$AK,0))</f>
        <v>#N/A</v>
      </c>
      <c r="AU60" t="e">
        <f ca="1">INDEX('[2]7th_share'!AN:AN,MATCH($B$1&amp;"-"&amp;$B60,'[2]7th_share'!$AK:$AK,0))</f>
        <v>#N/A</v>
      </c>
      <c r="AV60" t="e">
        <f ca="1">INDEX('[2]7th_share'!AO:AO,MATCH($B$1&amp;"-"&amp;$B60,'[2]7th_share'!$AK:$AK,0))</f>
        <v>#N/A</v>
      </c>
      <c r="AW60" t="e">
        <f ca="1">INDEX('[2]7th_share'!AP:AP,MATCH($B$1&amp;"-"&amp;$B60,'[2]7th_share'!$AK:$AK,0))</f>
        <v>#N/A</v>
      </c>
      <c r="AX60" t="e">
        <f ca="1">INDEX('[2]7th_share'!AQ:AQ,MATCH($B$1&amp;"-"&amp;$B60,'[2]7th_share'!$AK:$AK,0))</f>
        <v>#N/A</v>
      </c>
      <c r="AY60" t="e">
        <f ca="1">INDEX('[2]7th_share'!AR:AR,MATCH($B$1&amp;"-"&amp;$B60,'[2]7th_share'!$AK:$AK,0))</f>
        <v>#N/A</v>
      </c>
      <c r="AZ60" t="e">
        <f ca="1">INDEX('[2]7th_share'!AS:AS,MATCH($B$1&amp;"-"&amp;$B60,'[2]7th_share'!$AK:$AK,0))</f>
        <v>#N/A</v>
      </c>
      <c r="BA60" t="e">
        <f ca="1">INDEX('[2]7th_share'!AT:AT,MATCH($B$1&amp;"-"&amp;$B60,'[2]7th_share'!$AK:$AK,0))</f>
        <v>#N/A</v>
      </c>
      <c r="BB60" t="e">
        <f ca="1">INDEX('[2]7th_share'!AU:AU,MATCH($B$1&amp;"-"&amp;$B60,'[2]7th_share'!$AK:$AK,0))</f>
        <v>#N/A</v>
      </c>
      <c r="BC60" t="e">
        <f ca="1">INDEX('[2]7th_share'!AV:AV,MATCH($B$1&amp;"-"&amp;$B60,'[2]7th_share'!$AK:$AK,0))</f>
        <v>#N/A</v>
      </c>
      <c r="BD60" t="e">
        <f ca="1">INDEX('[2]7th_share'!AW:AW,MATCH($B$1&amp;"-"&amp;$B60,'[2]7th_share'!$AK:$AK,0))</f>
        <v>#N/A</v>
      </c>
      <c r="BE60" t="e">
        <f ca="1">INDEX('[2]7th_share'!AX:AX,MATCH($B$1&amp;"-"&amp;$B60,'[2]7th_share'!$AK:$AK,0))</f>
        <v>#N/A</v>
      </c>
      <c r="BF60" t="e">
        <f ca="1">INDEX('[2]7th_share'!AY:AY,MATCH($B$1&amp;"-"&amp;$B60,'[2]7th_share'!$AK:$AK,0))</f>
        <v>#N/A</v>
      </c>
      <c r="BG60" t="e">
        <f ca="1">INDEX('[2]7th_share'!AZ:AZ,MATCH($B$1&amp;"-"&amp;$B60,'[2]7th_share'!$AK:$AK,0))</f>
        <v>#N/A</v>
      </c>
      <c r="BH60" t="e">
        <f ca="1">INDEX('[2]7th_share'!BA:BA,MATCH($B$1&amp;"-"&amp;$B60,'[2]7th_share'!$AK:$AK,0))</f>
        <v>#N/A</v>
      </c>
      <c r="BI60" t="e">
        <f ca="1">INDEX('[2]7th_share'!BB:BB,MATCH($B$1&amp;"-"&amp;$B60,'[2]7th_share'!$AK:$AK,0))</f>
        <v>#N/A</v>
      </c>
      <c r="BJ60" t="e">
        <f ca="1">INDEX('[2]7th_share'!BC:BC,MATCH($B$1&amp;"-"&amp;$B60,'[2]7th_share'!$AK:$AK,0))</f>
        <v>#N/A</v>
      </c>
      <c r="BK60" t="e">
        <f ca="1">INDEX('[2]7th_share'!BD:BD,MATCH($B$1&amp;"-"&amp;$B60,'[2]7th_share'!$AK:$AK,0))</f>
        <v>#N/A</v>
      </c>
    </row>
    <row r="62" spans="2:63" x14ac:dyDescent="0.25">
      <c r="B62" t="s">
        <v>19</v>
      </c>
    </row>
    <row r="63" spans="2:63" x14ac:dyDescent="0.25">
      <c r="B63" t="s">
        <v>6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</row>
    <row r="64" spans="2:63" x14ac:dyDescent="0.25">
      <c r="B64" t="s">
        <v>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</row>
    <row r="65" spans="2:63" x14ac:dyDescent="0.25">
      <c r="B65" t="s">
        <v>8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</row>
    <row r="66" spans="2:63" x14ac:dyDescent="0.25">
      <c r="B66" t="s">
        <v>9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</row>
    <row r="67" spans="2:63" x14ac:dyDescent="0.25">
      <c r="B67" t="s">
        <v>10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</row>
    <row r="68" spans="2:63" x14ac:dyDescent="0.25">
      <c r="B68" t="s">
        <v>11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</row>
    <row r="69" spans="2:63" x14ac:dyDescent="0.25">
      <c r="B69" t="s">
        <v>12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</row>
    <row r="70" spans="2:63" x14ac:dyDescent="0.25">
      <c r="B70" t="s">
        <v>13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</row>
    <row r="71" spans="2:63" x14ac:dyDescent="0.25">
      <c r="B71" t="s">
        <v>14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</row>
    <row r="72" spans="2:63" x14ac:dyDescent="0.25">
      <c r="B72" t="s">
        <v>15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</row>
    <row r="73" spans="2:63" x14ac:dyDescent="0.25">
      <c r="B73" t="s">
        <v>16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</row>
    <row r="74" spans="2:63" x14ac:dyDescent="0.25">
      <c r="B74" t="s">
        <v>17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</row>
    <row r="75" spans="2:63" x14ac:dyDescent="0.25">
      <c r="B75" t="s">
        <v>18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</row>
    <row r="77" spans="2:63" x14ac:dyDescent="0.25">
      <c r="B77" t="s">
        <v>20</v>
      </c>
    </row>
    <row r="78" spans="2:63" x14ac:dyDescent="0.25">
      <c r="B78" t="s">
        <v>6</v>
      </c>
    </row>
    <row r="79" spans="2:63" x14ac:dyDescent="0.25">
      <c r="B79" t="s">
        <v>7</v>
      </c>
    </row>
    <row r="80" spans="2:63" x14ac:dyDescent="0.25">
      <c r="B80" t="s">
        <v>8</v>
      </c>
    </row>
    <row r="81" spans="2:63" x14ac:dyDescent="0.25">
      <c r="B81" t="s">
        <v>9</v>
      </c>
    </row>
    <row r="82" spans="2:63" x14ac:dyDescent="0.25">
      <c r="B82" t="s">
        <v>10</v>
      </c>
    </row>
    <row r="83" spans="2:63" x14ac:dyDescent="0.25">
      <c r="B83" t="s">
        <v>11</v>
      </c>
    </row>
    <row r="84" spans="2:63" x14ac:dyDescent="0.25">
      <c r="B84" t="s">
        <v>12</v>
      </c>
    </row>
    <row r="85" spans="2:63" x14ac:dyDescent="0.25">
      <c r="B85" t="s">
        <v>13</v>
      </c>
    </row>
    <row r="86" spans="2:63" x14ac:dyDescent="0.25">
      <c r="B86" t="s">
        <v>14</v>
      </c>
    </row>
    <row r="87" spans="2:63" x14ac:dyDescent="0.25">
      <c r="B87" t="s">
        <v>15</v>
      </c>
    </row>
    <row r="88" spans="2:63" x14ac:dyDescent="0.25">
      <c r="B88" t="s">
        <v>16</v>
      </c>
    </row>
    <row r="89" spans="2:63" x14ac:dyDescent="0.25">
      <c r="B89" t="s">
        <v>17</v>
      </c>
    </row>
    <row r="90" spans="2:63" x14ac:dyDescent="0.25">
      <c r="B90" t="s">
        <v>18</v>
      </c>
    </row>
    <row r="91" spans="2:63" x14ac:dyDescent="0.25">
      <c r="B91" t="s">
        <v>21</v>
      </c>
      <c r="C91">
        <f t="shared" ref="C91:AH91" si="26">SUM(C78:C90)</f>
        <v>0</v>
      </c>
      <c r="D91">
        <f t="shared" si="26"/>
        <v>0</v>
      </c>
      <c r="E91">
        <f t="shared" si="26"/>
        <v>0</v>
      </c>
      <c r="F91">
        <f t="shared" si="26"/>
        <v>0</v>
      </c>
      <c r="G91">
        <f t="shared" si="26"/>
        <v>0</v>
      </c>
      <c r="H91">
        <f t="shared" si="26"/>
        <v>0</v>
      </c>
      <c r="I91">
        <f t="shared" si="26"/>
        <v>0</v>
      </c>
      <c r="J91">
        <f t="shared" si="26"/>
        <v>0</v>
      </c>
      <c r="K91">
        <f t="shared" si="26"/>
        <v>0</v>
      </c>
      <c r="L91">
        <f t="shared" si="26"/>
        <v>0</v>
      </c>
      <c r="M91">
        <f t="shared" si="26"/>
        <v>0</v>
      </c>
      <c r="N91">
        <f t="shared" si="26"/>
        <v>0</v>
      </c>
      <c r="O91">
        <f t="shared" si="26"/>
        <v>0</v>
      </c>
      <c r="P91">
        <f t="shared" si="26"/>
        <v>0</v>
      </c>
      <c r="Q91">
        <f t="shared" si="26"/>
        <v>0</v>
      </c>
      <c r="R91">
        <f t="shared" si="26"/>
        <v>0</v>
      </c>
      <c r="S91">
        <f t="shared" si="26"/>
        <v>0</v>
      </c>
      <c r="T91">
        <f t="shared" si="26"/>
        <v>0</v>
      </c>
      <c r="U91">
        <f t="shared" si="26"/>
        <v>0</v>
      </c>
      <c r="V91">
        <f t="shared" si="26"/>
        <v>0</v>
      </c>
      <c r="W91">
        <f t="shared" si="26"/>
        <v>0</v>
      </c>
      <c r="X91">
        <f t="shared" si="26"/>
        <v>0</v>
      </c>
      <c r="Y91">
        <f t="shared" si="26"/>
        <v>0</v>
      </c>
      <c r="Z91">
        <f t="shared" si="26"/>
        <v>0</v>
      </c>
      <c r="AA91">
        <f t="shared" si="26"/>
        <v>0</v>
      </c>
      <c r="AB91">
        <f t="shared" si="26"/>
        <v>0</v>
      </c>
      <c r="AC91">
        <f t="shared" si="26"/>
        <v>0</v>
      </c>
      <c r="AD91">
        <f t="shared" si="26"/>
        <v>0</v>
      </c>
      <c r="AE91">
        <f t="shared" si="26"/>
        <v>0</v>
      </c>
      <c r="AF91">
        <f t="shared" si="26"/>
        <v>0</v>
      </c>
      <c r="AG91">
        <f t="shared" si="26"/>
        <v>0</v>
      </c>
      <c r="AH91">
        <f t="shared" si="26"/>
        <v>0</v>
      </c>
      <c r="AI91">
        <f t="shared" ref="AI91:BK91" si="27">SUM(AI78:AI90)</f>
        <v>0</v>
      </c>
      <c r="AJ91">
        <f t="shared" si="27"/>
        <v>0</v>
      </c>
      <c r="AK91">
        <f t="shared" si="27"/>
        <v>0</v>
      </c>
      <c r="AL91">
        <f t="shared" si="27"/>
        <v>0</v>
      </c>
      <c r="AM91">
        <f t="shared" si="27"/>
        <v>0</v>
      </c>
      <c r="AN91">
        <f t="shared" si="27"/>
        <v>0</v>
      </c>
      <c r="AO91">
        <f t="shared" si="27"/>
        <v>0</v>
      </c>
      <c r="AP91">
        <f t="shared" si="27"/>
        <v>0</v>
      </c>
      <c r="AQ91">
        <f t="shared" si="27"/>
        <v>0</v>
      </c>
      <c r="AR91">
        <f t="shared" si="27"/>
        <v>0</v>
      </c>
      <c r="AS91">
        <f t="shared" si="27"/>
        <v>0</v>
      </c>
      <c r="AT91">
        <f t="shared" si="27"/>
        <v>0</v>
      </c>
      <c r="AU91">
        <f t="shared" si="27"/>
        <v>0</v>
      </c>
      <c r="AV91">
        <f t="shared" si="27"/>
        <v>0</v>
      </c>
      <c r="AW91">
        <f t="shared" si="27"/>
        <v>0</v>
      </c>
      <c r="AX91">
        <f t="shared" si="27"/>
        <v>0</v>
      </c>
      <c r="AY91">
        <f t="shared" si="27"/>
        <v>0</v>
      </c>
      <c r="AZ91">
        <f t="shared" si="27"/>
        <v>0</v>
      </c>
      <c r="BA91">
        <f t="shared" si="27"/>
        <v>0</v>
      </c>
      <c r="BB91">
        <f t="shared" si="27"/>
        <v>0</v>
      </c>
      <c r="BC91">
        <f t="shared" si="27"/>
        <v>0</v>
      </c>
      <c r="BD91">
        <f t="shared" si="27"/>
        <v>0</v>
      </c>
      <c r="BE91">
        <f t="shared" si="27"/>
        <v>0</v>
      </c>
      <c r="BF91">
        <f t="shared" si="27"/>
        <v>0</v>
      </c>
      <c r="BG91">
        <f t="shared" si="27"/>
        <v>0</v>
      </c>
      <c r="BH91">
        <f t="shared" si="27"/>
        <v>0</v>
      </c>
      <c r="BI91">
        <f t="shared" si="27"/>
        <v>0</v>
      </c>
      <c r="BJ91">
        <f t="shared" si="27"/>
        <v>0</v>
      </c>
      <c r="BK91">
        <f t="shared" si="27"/>
        <v>0</v>
      </c>
    </row>
    <row r="93" spans="2:63" x14ac:dyDescent="0.25">
      <c r="B93" t="s">
        <v>22</v>
      </c>
    </row>
    <row r="94" spans="2:63" x14ac:dyDescent="0.25">
      <c r="B94" t="s">
        <v>6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</row>
    <row r="95" spans="2:63" x14ac:dyDescent="0.25">
      <c r="B95" t="s">
        <v>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</row>
    <row r="96" spans="2:63" x14ac:dyDescent="0.25">
      <c r="B96" t="s">
        <v>8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</row>
    <row r="97" spans="2:63" x14ac:dyDescent="0.25">
      <c r="B97" t="s">
        <v>9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</row>
    <row r="98" spans="2:63" x14ac:dyDescent="0.25">
      <c r="B98" t="s">
        <v>10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</row>
    <row r="99" spans="2:63" x14ac:dyDescent="0.25">
      <c r="B99" t="s">
        <v>11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</row>
    <row r="100" spans="2:63" x14ac:dyDescent="0.25">
      <c r="B100" t="s">
        <v>12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</row>
    <row r="101" spans="2:63" x14ac:dyDescent="0.25">
      <c r="B101" t="s">
        <v>13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</row>
    <row r="102" spans="2:63" x14ac:dyDescent="0.25">
      <c r="B102" t="s">
        <v>14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</row>
    <row r="103" spans="2:63" x14ac:dyDescent="0.25">
      <c r="B103" t="s">
        <v>15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</row>
    <row r="104" spans="2:63" x14ac:dyDescent="0.25">
      <c r="B104" t="s">
        <v>16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</row>
    <row r="105" spans="2:63" x14ac:dyDescent="0.25">
      <c r="B105" t="s">
        <v>17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</row>
    <row r="106" spans="2:63" x14ac:dyDescent="0.25">
      <c r="B106" t="s">
        <v>18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</row>
    <row r="109" spans="2:63" x14ac:dyDescent="0.25">
      <c r="B109" t="s">
        <v>6</v>
      </c>
      <c r="C109" t="e">
        <f t="shared" ref="C109:C115" ca="1" si="28">C$28*C48</f>
        <v>#N/A</v>
      </c>
      <c r="D109" t="e">
        <f t="shared" ref="D109:J109" ca="1" si="29">$C28*D48</f>
        <v>#N/A</v>
      </c>
      <c r="E109" t="e">
        <f t="shared" ca="1" si="29"/>
        <v>#N/A</v>
      </c>
      <c r="F109" t="e">
        <f t="shared" ca="1" si="29"/>
        <v>#N/A</v>
      </c>
      <c r="G109" t="e">
        <f t="shared" ca="1" si="29"/>
        <v>#N/A</v>
      </c>
      <c r="H109" t="e">
        <f t="shared" ca="1" si="29"/>
        <v>#N/A</v>
      </c>
      <c r="I109" t="e">
        <f t="shared" ca="1" si="29"/>
        <v>#N/A</v>
      </c>
      <c r="J109" t="e">
        <f t="shared" ca="1" si="29"/>
        <v>#N/A</v>
      </c>
      <c r="K109" t="e">
        <f t="shared" ref="K109:AP109" ca="1" si="30">(K$28*(K48*K63+K78))*K94</f>
        <v>#N/A</v>
      </c>
      <c r="L109" t="e">
        <f t="shared" ca="1" si="30"/>
        <v>#N/A</v>
      </c>
      <c r="M109" t="e">
        <f t="shared" ca="1" si="30"/>
        <v>#N/A</v>
      </c>
      <c r="N109" t="e">
        <f t="shared" ca="1" si="30"/>
        <v>#N/A</v>
      </c>
      <c r="O109" t="e">
        <f t="shared" ca="1" si="30"/>
        <v>#N/A</v>
      </c>
      <c r="P109" t="e">
        <f t="shared" ca="1" si="30"/>
        <v>#N/A</v>
      </c>
      <c r="Q109" t="e">
        <f t="shared" ca="1" si="30"/>
        <v>#N/A</v>
      </c>
      <c r="R109" t="e">
        <f t="shared" ca="1" si="30"/>
        <v>#N/A</v>
      </c>
      <c r="S109" t="e">
        <f t="shared" ca="1" si="30"/>
        <v>#N/A</v>
      </c>
      <c r="T109" t="e">
        <f t="shared" ca="1" si="30"/>
        <v>#N/A</v>
      </c>
      <c r="U109" t="e">
        <f t="shared" ca="1" si="30"/>
        <v>#N/A</v>
      </c>
      <c r="V109" t="e">
        <f t="shared" ca="1" si="30"/>
        <v>#N/A</v>
      </c>
      <c r="W109" t="e">
        <f t="shared" ca="1" si="30"/>
        <v>#N/A</v>
      </c>
      <c r="X109" t="e">
        <f t="shared" ca="1" si="30"/>
        <v>#N/A</v>
      </c>
      <c r="Y109" t="e">
        <f t="shared" ca="1" si="30"/>
        <v>#N/A</v>
      </c>
      <c r="Z109" t="e">
        <f t="shared" ca="1" si="30"/>
        <v>#N/A</v>
      </c>
      <c r="AA109" t="e">
        <f t="shared" ca="1" si="30"/>
        <v>#N/A</v>
      </c>
      <c r="AB109" t="e">
        <f t="shared" ca="1" si="30"/>
        <v>#N/A</v>
      </c>
      <c r="AC109" t="e">
        <f t="shared" ca="1" si="30"/>
        <v>#N/A</v>
      </c>
      <c r="AD109" t="e">
        <f t="shared" ca="1" si="30"/>
        <v>#N/A</v>
      </c>
      <c r="AE109" t="e">
        <f t="shared" ca="1" si="30"/>
        <v>#N/A</v>
      </c>
      <c r="AF109" t="e">
        <f t="shared" ca="1" si="30"/>
        <v>#N/A</v>
      </c>
      <c r="AG109" t="e">
        <f t="shared" ca="1" si="30"/>
        <v>#N/A</v>
      </c>
      <c r="AH109" t="e">
        <f t="shared" ca="1" si="30"/>
        <v>#N/A</v>
      </c>
      <c r="AI109" t="e">
        <f t="shared" ca="1" si="30"/>
        <v>#N/A</v>
      </c>
      <c r="AJ109" t="e">
        <f t="shared" ca="1" si="30"/>
        <v>#N/A</v>
      </c>
      <c r="AK109" t="e">
        <f t="shared" ca="1" si="30"/>
        <v>#N/A</v>
      </c>
      <c r="AL109" t="e">
        <f t="shared" ca="1" si="30"/>
        <v>#N/A</v>
      </c>
      <c r="AM109" t="e">
        <f t="shared" ca="1" si="30"/>
        <v>#N/A</v>
      </c>
      <c r="AN109" t="e">
        <f t="shared" ca="1" si="30"/>
        <v>#N/A</v>
      </c>
      <c r="AO109" t="e">
        <f t="shared" ca="1" si="30"/>
        <v>#N/A</v>
      </c>
      <c r="AP109" t="e">
        <f t="shared" ca="1" si="30"/>
        <v>#N/A</v>
      </c>
      <c r="AQ109" t="e">
        <f t="shared" ref="AQ109:BK109" ca="1" si="31">(AQ$28*(AQ48*AQ63+AQ78))*AQ94</f>
        <v>#N/A</v>
      </c>
      <c r="AR109" t="e">
        <f t="shared" ca="1" si="31"/>
        <v>#N/A</v>
      </c>
      <c r="AS109" t="e">
        <f t="shared" ca="1" si="31"/>
        <v>#N/A</v>
      </c>
      <c r="AT109" t="e">
        <f t="shared" ca="1" si="31"/>
        <v>#N/A</v>
      </c>
      <c r="AU109" t="e">
        <f t="shared" ca="1" si="31"/>
        <v>#N/A</v>
      </c>
      <c r="AV109" t="e">
        <f t="shared" ca="1" si="31"/>
        <v>#N/A</v>
      </c>
      <c r="AW109" t="e">
        <f t="shared" ca="1" si="31"/>
        <v>#N/A</v>
      </c>
      <c r="AX109" t="e">
        <f t="shared" ca="1" si="31"/>
        <v>#N/A</v>
      </c>
      <c r="AY109" t="e">
        <f t="shared" ca="1" si="31"/>
        <v>#N/A</v>
      </c>
      <c r="AZ109" t="e">
        <f t="shared" ca="1" si="31"/>
        <v>#N/A</v>
      </c>
      <c r="BA109" t="e">
        <f t="shared" ca="1" si="31"/>
        <v>#N/A</v>
      </c>
      <c r="BB109" t="e">
        <f t="shared" ca="1" si="31"/>
        <v>#N/A</v>
      </c>
      <c r="BC109" t="e">
        <f t="shared" ca="1" si="31"/>
        <v>#N/A</v>
      </c>
      <c r="BD109" t="e">
        <f t="shared" ca="1" si="31"/>
        <v>#N/A</v>
      </c>
      <c r="BE109" t="e">
        <f t="shared" ca="1" si="31"/>
        <v>#N/A</v>
      </c>
      <c r="BF109" t="e">
        <f t="shared" ca="1" si="31"/>
        <v>#N/A</v>
      </c>
      <c r="BG109" t="e">
        <f t="shared" ca="1" si="31"/>
        <v>#N/A</v>
      </c>
      <c r="BH109" t="e">
        <f t="shared" ca="1" si="31"/>
        <v>#N/A</v>
      </c>
      <c r="BI109" t="e">
        <f t="shared" ca="1" si="31"/>
        <v>#N/A</v>
      </c>
      <c r="BJ109" t="e">
        <f t="shared" ca="1" si="31"/>
        <v>#N/A</v>
      </c>
      <c r="BK109" t="e">
        <f t="shared" ca="1" si="31"/>
        <v>#N/A</v>
      </c>
    </row>
    <row r="110" spans="2:63" x14ac:dyDescent="0.25">
      <c r="B110" t="s">
        <v>7</v>
      </c>
      <c r="C110" t="e">
        <f t="shared" ca="1" si="28"/>
        <v>#N/A</v>
      </c>
      <c r="D110" t="e">
        <f t="shared" ref="D110:J114" ca="1" si="32">$C46*D49</f>
        <v>#N/A</v>
      </c>
      <c r="E110" t="e">
        <f t="shared" ca="1" si="32"/>
        <v>#N/A</v>
      </c>
      <c r="F110" t="e">
        <f t="shared" ca="1" si="32"/>
        <v>#N/A</v>
      </c>
      <c r="G110" t="e">
        <f t="shared" ca="1" si="32"/>
        <v>#N/A</v>
      </c>
      <c r="H110" t="e">
        <f t="shared" ca="1" si="32"/>
        <v>#N/A</v>
      </c>
      <c r="I110" t="e">
        <f t="shared" ca="1" si="32"/>
        <v>#N/A</v>
      </c>
      <c r="J110" t="e">
        <f t="shared" ca="1" si="32"/>
        <v>#N/A</v>
      </c>
      <c r="K110" t="e">
        <f t="shared" ref="K110:AP110" ca="1" si="33">(K$28*(K49*K64+K79))*K95</f>
        <v>#N/A</v>
      </c>
      <c r="L110" t="e">
        <f t="shared" ca="1" si="33"/>
        <v>#N/A</v>
      </c>
      <c r="M110" t="e">
        <f t="shared" ca="1" si="33"/>
        <v>#N/A</v>
      </c>
      <c r="N110" t="e">
        <f t="shared" ca="1" si="33"/>
        <v>#N/A</v>
      </c>
      <c r="O110" t="e">
        <f t="shared" ca="1" si="33"/>
        <v>#N/A</v>
      </c>
      <c r="P110" t="e">
        <f t="shared" ca="1" si="33"/>
        <v>#N/A</v>
      </c>
      <c r="Q110" t="e">
        <f t="shared" ca="1" si="33"/>
        <v>#N/A</v>
      </c>
      <c r="R110" t="e">
        <f t="shared" ca="1" si="33"/>
        <v>#N/A</v>
      </c>
      <c r="S110" t="e">
        <f t="shared" ca="1" si="33"/>
        <v>#N/A</v>
      </c>
      <c r="T110" t="e">
        <f t="shared" ca="1" si="33"/>
        <v>#N/A</v>
      </c>
      <c r="U110" t="e">
        <f t="shared" ca="1" si="33"/>
        <v>#N/A</v>
      </c>
      <c r="V110" t="e">
        <f t="shared" ca="1" si="33"/>
        <v>#N/A</v>
      </c>
      <c r="W110" t="e">
        <f t="shared" ca="1" si="33"/>
        <v>#N/A</v>
      </c>
      <c r="X110" t="e">
        <f t="shared" ca="1" si="33"/>
        <v>#N/A</v>
      </c>
      <c r="Y110" t="e">
        <f t="shared" ca="1" si="33"/>
        <v>#N/A</v>
      </c>
      <c r="Z110" t="e">
        <f t="shared" ca="1" si="33"/>
        <v>#N/A</v>
      </c>
      <c r="AA110" t="e">
        <f t="shared" ca="1" si="33"/>
        <v>#N/A</v>
      </c>
      <c r="AB110" t="e">
        <f t="shared" ca="1" si="33"/>
        <v>#N/A</v>
      </c>
      <c r="AC110" t="e">
        <f t="shared" ca="1" si="33"/>
        <v>#N/A</v>
      </c>
      <c r="AD110" t="e">
        <f t="shared" ca="1" si="33"/>
        <v>#N/A</v>
      </c>
      <c r="AE110" t="e">
        <f t="shared" ca="1" si="33"/>
        <v>#N/A</v>
      </c>
      <c r="AF110" t="e">
        <f t="shared" ca="1" si="33"/>
        <v>#N/A</v>
      </c>
      <c r="AG110" t="e">
        <f t="shared" ca="1" si="33"/>
        <v>#N/A</v>
      </c>
      <c r="AH110" t="e">
        <f t="shared" ca="1" si="33"/>
        <v>#N/A</v>
      </c>
      <c r="AI110" t="e">
        <f t="shared" ca="1" si="33"/>
        <v>#N/A</v>
      </c>
      <c r="AJ110" t="e">
        <f t="shared" ca="1" si="33"/>
        <v>#N/A</v>
      </c>
      <c r="AK110" t="e">
        <f t="shared" ca="1" si="33"/>
        <v>#N/A</v>
      </c>
      <c r="AL110" t="e">
        <f t="shared" ca="1" si="33"/>
        <v>#N/A</v>
      </c>
      <c r="AM110" t="e">
        <f t="shared" ca="1" si="33"/>
        <v>#N/A</v>
      </c>
      <c r="AN110" t="e">
        <f t="shared" ca="1" si="33"/>
        <v>#N/A</v>
      </c>
      <c r="AO110" t="e">
        <f t="shared" ca="1" si="33"/>
        <v>#N/A</v>
      </c>
      <c r="AP110" t="e">
        <f t="shared" ca="1" si="33"/>
        <v>#N/A</v>
      </c>
      <c r="AQ110" t="e">
        <f t="shared" ref="AQ110:BK110" ca="1" si="34">(AQ$28*(AQ49*AQ64+AQ79))*AQ95</f>
        <v>#N/A</v>
      </c>
      <c r="AR110" t="e">
        <f t="shared" ca="1" si="34"/>
        <v>#N/A</v>
      </c>
      <c r="AS110" t="e">
        <f t="shared" ca="1" si="34"/>
        <v>#N/A</v>
      </c>
      <c r="AT110" t="e">
        <f t="shared" ca="1" si="34"/>
        <v>#N/A</v>
      </c>
      <c r="AU110" t="e">
        <f t="shared" ca="1" si="34"/>
        <v>#N/A</v>
      </c>
      <c r="AV110" t="e">
        <f t="shared" ca="1" si="34"/>
        <v>#N/A</v>
      </c>
      <c r="AW110" t="e">
        <f t="shared" ca="1" si="34"/>
        <v>#N/A</v>
      </c>
      <c r="AX110" t="e">
        <f t="shared" ca="1" si="34"/>
        <v>#N/A</v>
      </c>
      <c r="AY110" t="e">
        <f t="shared" ca="1" si="34"/>
        <v>#N/A</v>
      </c>
      <c r="AZ110" t="e">
        <f t="shared" ca="1" si="34"/>
        <v>#N/A</v>
      </c>
      <c r="BA110" t="e">
        <f t="shared" ca="1" si="34"/>
        <v>#N/A</v>
      </c>
      <c r="BB110" t="e">
        <f t="shared" ca="1" si="34"/>
        <v>#N/A</v>
      </c>
      <c r="BC110" t="e">
        <f t="shared" ca="1" si="34"/>
        <v>#N/A</v>
      </c>
      <c r="BD110" t="e">
        <f t="shared" ca="1" si="34"/>
        <v>#N/A</v>
      </c>
      <c r="BE110" t="e">
        <f t="shared" ca="1" si="34"/>
        <v>#N/A</v>
      </c>
      <c r="BF110" t="e">
        <f t="shared" ca="1" si="34"/>
        <v>#N/A</v>
      </c>
      <c r="BG110" t="e">
        <f t="shared" ca="1" si="34"/>
        <v>#N/A</v>
      </c>
      <c r="BH110" t="e">
        <f t="shared" ca="1" si="34"/>
        <v>#N/A</v>
      </c>
      <c r="BI110" t="e">
        <f t="shared" ca="1" si="34"/>
        <v>#N/A</v>
      </c>
      <c r="BJ110" t="e">
        <f t="shared" ca="1" si="34"/>
        <v>#N/A</v>
      </c>
      <c r="BK110" t="e">
        <f t="shared" ca="1" si="34"/>
        <v>#N/A</v>
      </c>
    </row>
    <row r="111" spans="2:63" x14ac:dyDescent="0.25">
      <c r="B111" t="s">
        <v>8</v>
      </c>
      <c r="C111" t="e">
        <f t="shared" ca="1" si="28"/>
        <v>#N/A</v>
      </c>
      <c r="D111" t="e">
        <f t="shared" ca="1" si="32"/>
        <v>#N/A</v>
      </c>
      <c r="E111" t="e">
        <f t="shared" ca="1" si="32"/>
        <v>#N/A</v>
      </c>
      <c r="F111" t="e">
        <f t="shared" ca="1" si="32"/>
        <v>#N/A</v>
      </c>
      <c r="G111" t="e">
        <f t="shared" ca="1" si="32"/>
        <v>#N/A</v>
      </c>
      <c r="H111" t="e">
        <f t="shared" ca="1" si="32"/>
        <v>#N/A</v>
      </c>
      <c r="I111" t="e">
        <f t="shared" ca="1" si="32"/>
        <v>#N/A</v>
      </c>
      <c r="J111" t="e">
        <f t="shared" ca="1" si="32"/>
        <v>#N/A</v>
      </c>
      <c r="K111" t="e">
        <f t="shared" ref="K111:AP111" ca="1" si="35">(K$28*(K50*K65+K80))*K96</f>
        <v>#N/A</v>
      </c>
      <c r="L111" t="e">
        <f t="shared" ca="1" si="35"/>
        <v>#N/A</v>
      </c>
      <c r="M111" t="e">
        <f t="shared" ca="1" si="35"/>
        <v>#N/A</v>
      </c>
      <c r="N111" t="e">
        <f t="shared" ca="1" si="35"/>
        <v>#N/A</v>
      </c>
      <c r="O111" t="e">
        <f t="shared" ca="1" si="35"/>
        <v>#N/A</v>
      </c>
      <c r="P111" t="e">
        <f t="shared" ca="1" si="35"/>
        <v>#N/A</v>
      </c>
      <c r="Q111" t="e">
        <f t="shared" ca="1" si="35"/>
        <v>#N/A</v>
      </c>
      <c r="R111" t="e">
        <f t="shared" ca="1" si="35"/>
        <v>#N/A</v>
      </c>
      <c r="S111" t="e">
        <f t="shared" ca="1" si="35"/>
        <v>#N/A</v>
      </c>
      <c r="T111" t="e">
        <f t="shared" ca="1" si="35"/>
        <v>#N/A</v>
      </c>
      <c r="U111" t="e">
        <f t="shared" ca="1" si="35"/>
        <v>#N/A</v>
      </c>
      <c r="V111" t="e">
        <f t="shared" ca="1" si="35"/>
        <v>#N/A</v>
      </c>
      <c r="W111" t="e">
        <f t="shared" ca="1" si="35"/>
        <v>#N/A</v>
      </c>
      <c r="X111" t="e">
        <f t="shared" ca="1" si="35"/>
        <v>#N/A</v>
      </c>
      <c r="Y111" t="e">
        <f t="shared" ca="1" si="35"/>
        <v>#N/A</v>
      </c>
      <c r="Z111" t="e">
        <f t="shared" ca="1" si="35"/>
        <v>#N/A</v>
      </c>
      <c r="AA111" t="e">
        <f t="shared" ca="1" si="35"/>
        <v>#N/A</v>
      </c>
      <c r="AB111" t="e">
        <f t="shared" ca="1" si="35"/>
        <v>#N/A</v>
      </c>
      <c r="AC111" t="e">
        <f t="shared" ca="1" si="35"/>
        <v>#N/A</v>
      </c>
      <c r="AD111" t="e">
        <f t="shared" ca="1" si="35"/>
        <v>#N/A</v>
      </c>
      <c r="AE111" t="e">
        <f t="shared" ca="1" si="35"/>
        <v>#N/A</v>
      </c>
      <c r="AF111" t="e">
        <f t="shared" ca="1" si="35"/>
        <v>#N/A</v>
      </c>
      <c r="AG111" t="e">
        <f t="shared" ca="1" si="35"/>
        <v>#N/A</v>
      </c>
      <c r="AH111" t="e">
        <f t="shared" ca="1" si="35"/>
        <v>#N/A</v>
      </c>
      <c r="AI111" t="e">
        <f t="shared" ca="1" si="35"/>
        <v>#N/A</v>
      </c>
      <c r="AJ111" t="e">
        <f t="shared" ca="1" si="35"/>
        <v>#N/A</v>
      </c>
      <c r="AK111" t="e">
        <f t="shared" ca="1" si="35"/>
        <v>#N/A</v>
      </c>
      <c r="AL111" t="e">
        <f t="shared" ca="1" si="35"/>
        <v>#N/A</v>
      </c>
      <c r="AM111" t="e">
        <f t="shared" ca="1" si="35"/>
        <v>#N/A</v>
      </c>
      <c r="AN111" t="e">
        <f t="shared" ca="1" si="35"/>
        <v>#N/A</v>
      </c>
      <c r="AO111" t="e">
        <f t="shared" ca="1" si="35"/>
        <v>#N/A</v>
      </c>
      <c r="AP111" t="e">
        <f t="shared" ca="1" si="35"/>
        <v>#N/A</v>
      </c>
      <c r="AQ111" t="e">
        <f t="shared" ref="AQ111:BK111" ca="1" si="36">(AQ$28*(AQ50*AQ65+AQ80))*AQ96</f>
        <v>#N/A</v>
      </c>
      <c r="AR111" t="e">
        <f t="shared" ca="1" si="36"/>
        <v>#N/A</v>
      </c>
      <c r="AS111" t="e">
        <f t="shared" ca="1" si="36"/>
        <v>#N/A</v>
      </c>
      <c r="AT111" t="e">
        <f t="shared" ca="1" si="36"/>
        <v>#N/A</v>
      </c>
      <c r="AU111" t="e">
        <f t="shared" ca="1" si="36"/>
        <v>#N/A</v>
      </c>
      <c r="AV111" t="e">
        <f t="shared" ca="1" si="36"/>
        <v>#N/A</v>
      </c>
      <c r="AW111" t="e">
        <f t="shared" ca="1" si="36"/>
        <v>#N/A</v>
      </c>
      <c r="AX111" t="e">
        <f t="shared" ca="1" si="36"/>
        <v>#N/A</v>
      </c>
      <c r="AY111" t="e">
        <f t="shared" ca="1" si="36"/>
        <v>#N/A</v>
      </c>
      <c r="AZ111" t="e">
        <f t="shared" ca="1" si="36"/>
        <v>#N/A</v>
      </c>
      <c r="BA111" t="e">
        <f t="shared" ca="1" si="36"/>
        <v>#N/A</v>
      </c>
      <c r="BB111" t="e">
        <f t="shared" ca="1" si="36"/>
        <v>#N/A</v>
      </c>
      <c r="BC111" t="e">
        <f t="shared" ca="1" si="36"/>
        <v>#N/A</v>
      </c>
      <c r="BD111" t="e">
        <f t="shared" ca="1" si="36"/>
        <v>#N/A</v>
      </c>
      <c r="BE111" t="e">
        <f t="shared" ca="1" si="36"/>
        <v>#N/A</v>
      </c>
      <c r="BF111" t="e">
        <f t="shared" ca="1" si="36"/>
        <v>#N/A</v>
      </c>
      <c r="BG111" t="e">
        <f t="shared" ca="1" si="36"/>
        <v>#N/A</v>
      </c>
      <c r="BH111" t="e">
        <f t="shared" ca="1" si="36"/>
        <v>#N/A</v>
      </c>
      <c r="BI111" t="e">
        <f t="shared" ca="1" si="36"/>
        <v>#N/A</v>
      </c>
      <c r="BJ111" t="e">
        <f t="shared" ca="1" si="36"/>
        <v>#N/A</v>
      </c>
      <c r="BK111" t="e">
        <f t="shared" ca="1" si="36"/>
        <v>#N/A</v>
      </c>
    </row>
    <row r="112" spans="2:63" x14ac:dyDescent="0.25">
      <c r="B112" t="s">
        <v>9</v>
      </c>
      <c r="C112" t="e">
        <f t="shared" ca="1" si="28"/>
        <v>#N/A</v>
      </c>
      <c r="D112" t="e">
        <f t="shared" ca="1" si="32"/>
        <v>#N/A</v>
      </c>
      <c r="E112" t="e">
        <f t="shared" ca="1" si="32"/>
        <v>#N/A</v>
      </c>
      <c r="F112" t="e">
        <f t="shared" ca="1" si="32"/>
        <v>#N/A</v>
      </c>
      <c r="G112" t="e">
        <f t="shared" ca="1" si="32"/>
        <v>#N/A</v>
      </c>
      <c r="H112" t="e">
        <f t="shared" ca="1" si="32"/>
        <v>#N/A</v>
      </c>
      <c r="I112" t="e">
        <f t="shared" ca="1" si="32"/>
        <v>#N/A</v>
      </c>
      <c r="J112" t="e">
        <f t="shared" ca="1" si="32"/>
        <v>#N/A</v>
      </c>
      <c r="K112" t="e">
        <f t="shared" ref="K112:AP112" ca="1" si="37">(K$28*(K51*K66+K81))*K97</f>
        <v>#N/A</v>
      </c>
      <c r="L112" t="e">
        <f t="shared" ca="1" si="37"/>
        <v>#N/A</v>
      </c>
      <c r="M112" t="e">
        <f t="shared" ca="1" si="37"/>
        <v>#N/A</v>
      </c>
      <c r="N112" t="e">
        <f t="shared" ca="1" si="37"/>
        <v>#N/A</v>
      </c>
      <c r="O112" t="e">
        <f t="shared" ca="1" si="37"/>
        <v>#N/A</v>
      </c>
      <c r="P112" t="e">
        <f t="shared" ca="1" si="37"/>
        <v>#N/A</v>
      </c>
      <c r="Q112" t="e">
        <f t="shared" ca="1" si="37"/>
        <v>#N/A</v>
      </c>
      <c r="R112" t="e">
        <f t="shared" ca="1" si="37"/>
        <v>#N/A</v>
      </c>
      <c r="S112" t="e">
        <f t="shared" ca="1" si="37"/>
        <v>#N/A</v>
      </c>
      <c r="T112" t="e">
        <f t="shared" ca="1" si="37"/>
        <v>#N/A</v>
      </c>
      <c r="U112" t="e">
        <f t="shared" ca="1" si="37"/>
        <v>#N/A</v>
      </c>
      <c r="V112" t="e">
        <f t="shared" ca="1" si="37"/>
        <v>#N/A</v>
      </c>
      <c r="W112" t="e">
        <f t="shared" ca="1" si="37"/>
        <v>#N/A</v>
      </c>
      <c r="X112" t="e">
        <f t="shared" ca="1" si="37"/>
        <v>#N/A</v>
      </c>
      <c r="Y112" t="e">
        <f t="shared" ca="1" si="37"/>
        <v>#N/A</v>
      </c>
      <c r="Z112" t="e">
        <f t="shared" ca="1" si="37"/>
        <v>#N/A</v>
      </c>
      <c r="AA112" t="e">
        <f t="shared" ca="1" si="37"/>
        <v>#N/A</v>
      </c>
      <c r="AB112" t="e">
        <f t="shared" ca="1" si="37"/>
        <v>#N/A</v>
      </c>
      <c r="AC112" t="e">
        <f t="shared" ca="1" si="37"/>
        <v>#N/A</v>
      </c>
      <c r="AD112" t="e">
        <f t="shared" ca="1" si="37"/>
        <v>#N/A</v>
      </c>
      <c r="AE112" t="e">
        <f t="shared" ca="1" si="37"/>
        <v>#N/A</v>
      </c>
      <c r="AF112" t="e">
        <f t="shared" ca="1" si="37"/>
        <v>#N/A</v>
      </c>
      <c r="AG112" t="e">
        <f t="shared" ca="1" si="37"/>
        <v>#N/A</v>
      </c>
      <c r="AH112" t="e">
        <f t="shared" ca="1" si="37"/>
        <v>#N/A</v>
      </c>
      <c r="AI112" t="e">
        <f t="shared" ca="1" si="37"/>
        <v>#N/A</v>
      </c>
      <c r="AJ112" t="e">
        <f t="shared" ca="1" si="37"/>
        <v>#N/A</v>
      </c>
      <c r="AK112" t="e">
        <f t="shared" ca="1" si="37"/>
        <v>#N/A</v>
      </c>
      <c r="AL112" t="e">
        <f t="shared" ca="1" si="37"/>
        <v>#N/A</v>
      </c>
      <c r="AM112" t="e">
        <f t="shared" ca="1" si="37"/>
        <v>#N/A</v>
      </c>
      <c r="AN112" t="e">
        <f t="shared" ca="1" si="37"/>
        <v>#N/A</v>
      </c>
      <c r="AO112" t="e">
        <f t="shared" ca="1" si="37"/>
        <v>#N/A</v>
      </c>
      <c r="AP112" t="e">
        <f t="shared" ca="1" si="37"/>
        <v>#N/A</v>
      </c>
      <c r="AQ112" t="e">
        <f t="shared" ref="AQ112:BK112" ca="1" si="38">(AQ$28*(AQ51*AQ66+AQ81))*AQ97</f>
        <v>#N/A</v>
      </c>
      <c r="AR112" t="e">
        <f t="shared" ca="1" si="38"/>
        <v>#N/A</v>
      </c>
      <c r="AS112" t="e">
        <f t="shared" ca="1" si="38"/>
        <v>#N/A</v>
      </c>
      <c r="AT112" t="e">
        <f t="shared" ca="1" si="38"/>
        <v>#N/A</v>
      </c>
      <c r="AU112" t="e">
        <f t="shared" ca="1" si="38"/>
        <v>#N/A</v>
      </c>
      <c r="AV112" t="e">
        <f t="shared" ca="1" si="38"/>
        <v>#N/A</v>
      </c>
      <c r="AW112" t="e">
        <f t="shared" ca="1" si="38"/>
        <v>#N/A</v>
      </c>
      <c r="AX112" t="e">
        <f t="shared" ca="1" si="38"/>
        <v>#N/A</v>
      </c>
      <c r="AY112" t="e">
        <f t="shared" ca="1" si="38"/>
        <v>#N/A</v>
      </c>
      <c r="AZ112" t="e">
        <f t="shared" ca="1" si="38"/>
        <v>#N/A</v>
      </c>
      <c r="BA112" t="e">
        <f t="shared" ca="1" si="38"/>
        <v>#N/A</v>
      </c>
      <c r="BB112" t="e">
        <f t="shared" ca="1" si="38"/>
        <v>#N/A</v>
      </c>
      <c r="BC112" t="e">
        <f t="shared" ca="1" si="38"/>
        <v>#N/A</v>
      </c>
      <c r="BD112" t="e">
        <f t="shared" ca="1" si="38"/>
        <v>#N/A</v>
      </c>
      <c r="BE112" t="e">
        <f t="shared" ca="1" si="38"/>
        <v>#N/A</v>
      </c>
      <c r="BF112" t="e">
        <f t="shared" ca="1" si="38"/>
        <v>#N/A</v>
      </c>
      <c r="BG112" t="e">
        <f t="shared" ca="1" si="38"/>
        <v>#N/A</v>
      </c>
      <c r="BH112" t="e">
        <f t="shared" ca="1" si="38"/>
        <v>#N/A</v>
      </c>
      <c r="BI112" t="e">
        <f t="shared" ca="1" si="38"/>
        <v>#N/A</v>
      </c>
      <c r="BJ112" t="e">
        <f t="shared" ca="1" si="38"/>
        <v>#N/A</v>
      </c>
      <c r="BK112" t="e">
        <f t="shared" ca="1" si="38"/>
        <v>#N/A</v>
      </c>
    </row>
    <row r="113" spans="2:63" x14ac:dyDescent="0.25">
      <c r="B113" t="s">
        <v>10</v>
      </c>
      <c r="C113" t="e">
        <f t="shared" ca="1" si="28"/>
        <v>#N/A</v>
      </c>
      <c r="D113" t="e">
        <f t="shared" ca="1" si="32"/>
        <v>#N/A</v>
      </c>
      <c r="E113" t="e">
        <f t="shared" ca="1" si="32"/>
        <v>#N/A</v>
      </c>
      <c r="F113" t="e">
        <f t="shared" ca="1" si="32"/>
        <v>#N/A</v>
      </c>
      <c r="G113" t="e">
        <f t="shared" ca="1" si="32"/>
        <v>#N/A</v>
      </c>
      <c r="H113" t="e">
        <f t="shared" ca="1" si="32"/>
        <v>#N/A</v>
      </c>
      <c r="I113" t="e">
        <f t="shared" ca="1" si="32"/>
        <v>#N/A</v>
      </c>
      <c r="J113" t="e">
        <f t="shared" ca="1" si="32"/>
        <v>#N/A</v>
      </c>
      <c r="K113" t="e">
        <f t="shared" ref="K113:AP113" ca="1" si="39">(K$28*(K52*K67+K82))*K98</f>
        <v>#N/A</v>
      </c>
      <c r="L113" t="e">
        <f t="shared" ca="1" si="39"/>
        <v>#N/A</v>
      </c>
      <c r="M113" t="e">
        <f t="shared" ca="1" si="39"/>
        <v>#N/A</v>
      </c>
      <c r="N113" t="e">
        <f t="shared" ca="1" si="39"/>
        <v>#N/A</v>
      </c>
      <c r="O113" t="e">
        <f t="shared" ca="1" si="39"/>
        <v>#N/A</v>
      </c>
      <c r="P113" t="e">
        <f t="shared" ca="1" si="39"/>
        <v>#N/A</v>
      </c>
      <c r="Q113" t="e">
        <f t="shared" ca="1" si="39"/>
        <v>#N/A</v>
      </c>
      <c r="R113" t="e">
        <f t="shared" ca="1" si="39"/>
        <v>#N/A</v>
      </c>
      <c r="S113" t="e">
        <f t="shared" ca="1" si="39"/>
        <v>#N/A</v>
      </c>
      <c r="T113" t="e">
        <f t="shared" ca="1" si="39"/>
        <v>#N/A</v>
      </c>
      <c r="U113" t="e">
        <f t="shared" ca="1" si="39"/>
        <v>#N/A</v>
      </c>
      <c r="V113" t="e">
        <f t="shared" ca="1" si="39"/>
        <v>#N/A</v>
      </c>
      <c r="W113" t="e">
        <f t="shared" ca="1" si="39"/>
        <v>#N/A</v>
      </c>
      <c r="X113" t="e">
        <f t="shared" ca="1" si="39"/>
        <v>#N/A</v>
      </c>
      <c r="Y113" t="e">
        <f t="shared" ca="1" si="39"/>
        <v>#N/A</v>
      </c>
      <c r="Z113" t="e">
        <f t="shared" ca="1" si="39"/>
        <v>#N/A</v>
      </c>
      <c r="AA113" t="e">
        <f t="shared" ca="1" si="39"/>
        <v>#N/A</v>
      </c>
      <c r="AB113" t="e">
        <f t="shared" ca="1" si="39"/>
        <v>#N/A</v>
      </c>
      <c r="AC113" t="e">
        <f t="shared" ca="1" si="39"/>
        <v>#N/A</v>
      </c>
      <c r="AD113" t="e">
        <f t="shared" ca="1" si="39"/>
        <v>#N/A</v>
      </c>
      <c r="AE113" t="e">
        <f t="shared" ca="1" si="39"/>
        <v>#N/A</v>
      </c>
      <c r="AF113" t="e">
        <f t="shared" ca="1" si="39"/>
        <v>#N/A</v>
      </c>
      <c r="AG113" t="e">
        <f t="shared" ca="1" si="39"/>
        <v>#N/A</v>
      </c>
      <c r="AH113" t="e">
        <f t="shared" ca="1" si="39"/>
        <v>#N/A</v>
      </c>
      <c r="AI113" t="e">
        <f t="shared" ca="1" si="39"/>
        <v>#N/A</v>
      </c>
      <c r="AJ113" t="e">
        <f t="shared" ca="1" si="39"/>
        <v>#N/A</v>
      </c>
      <c r="AK113" t="e">
        <f t="shared" ca="1" si="39"/>
        <v>#N/A</v>
      </c>
      <c r="AL113" t="e">
        <f t="shared" ca="1" si="39"/>
        <v>#N/A</v>
      </c>
      <c r="AM113" t="e">
        <f t="shared" ca="1" si="39"/>
        <v>#N/A</v>
      </c>
      <c r="AN113" t="e">
        <f t="shared" ca="1" si="39"/>
        <v>#N/A</v>
      </c>
      <c r="AO113" t="e">
        <f t="shared" ca="1" si="39"/>
        <v>#N/A</v>
      </c>
      <c r="AP113" t="e">
        <f t="shared" ca="1" si="39"/>
        <v>#N/A</v>
      </c>
      <c r="AQ113" t="e">
        <f t="shared" ref="AQ113:BK113" ca="1" si="40">(AQ$28*(AQ52*AQ67+AQ82))*AQ98</f>
        <v>#N/A</v>
      </c>
      <c r="AR113" t="e">
        <f t="shared" ca="1" si="40"/>
        <v>#N/A</v>
      </c>
      <c r="AS113" t="e">
        <f t="shared" ca="1" si="40"/>
        <v>#N/A</v>
      </c>
      <c r="AT113" t="e">
        <f t="shared" ca="1" si="40"/>
        <v>#N/A</v>
      </c>
      <c r="AU113" t="e">
        <f t="shared" ca="1" si="40"/>
        <v>#N/A</v>
      </c>
      <c r="AV113" t="e">
        <f t="shared" ca="1" si="40"/>
        <v>#N/A</v>
      </c>
      <c r="AW113" t="e">
        <f t="shared" ca="1" si="40"/>
        <v>#N/A</v>
      </c>
      <c r="AX113" t="e">
        <f t="shared" ca="1" si="40"/>
        <v>#N/A</v>
      </c>
      <c r="AY113" t="e">
        <f t="shared" ca="1" si="40"/>
        <v>#N/A</v>
      </c>
      <c r="AZ113" t="e">
        <f t="shared" ca="1" si="40"/>
        <v>#N/A</v>
      </c>
      <c r="BA113" t="e">
        <f t="shared" ca="1" si="40"/>
        <v>#N/A</v>
      </c>
      <c r="BB113" t="e">
        <f t="shared" ca="1" si="40"/>
        <v>#N/A</v>
      </c>
      <c r="BC113" t="e">
        <f t="shared" ca="1" si="40"/>
        <v>#N/A</v>
      </c>
      <c r="BD113" t="e">
        <f t="shared" ca="1" si="40"/>
        <v>#N/A</v>
      </c>
      <c r="BE113" t="e">
        <f t="shared" ca="1" si="40"/>
        <v>#N/A</v>
      </c>
      <c r="BF113" t="e">
        <f t="shared" ca="1" si="40"/>
        <v>#N/A</v>
      </c>
      <c r="BG113" t="e">
        <f t="shared" ca="1" si="40"/>
        <v>#N/A</v>
      </c>
      <c r="BH113" t="e">
        <f t="shared" ca="1" si="40"/>
        <v>#N/A</v>
      </c>
      <c r="BI113" t="e">
        <f t="shared" ca="1" si="40"/>
        <v>#N/A</v>
      </c>
      <c r="BJ113" t="e">
        <f t="shared" ca="1" si="40"/>
        <v>#N/A</v>
      </c>
      <c r="BK113" t="e">
        <f t="shared" ca="1" si="40"/>
        <v>#N/A</v>
      </c>
    </row>
    <row r="114" spans="2:63" x14ac:dyDescent="0.25">
      <c r="B114" t="s">
        <v>11</v>
      </c>
      <c r="C114" t="e">
        <f t="shared" ca="1" si="28"/>
        <v>#N/A</v>
      </c>
      <c r="D114" t="e">
        <f t="shared" ca="1" si="32"/>
        <v>#N/A</v>
      </c>
      <c r="E114" t="e">
        <f t="shared" ca="1" si="32"/>
        <v>#N/A</v>
      </c>
      <c r="F114" t="e">
        <f t="shared" ca="1" si="32"/>
        <v>#N/A</v>
      </c>
      <c r="G114" t="e">
        <f t="shared" ca="1" si="32"/>
        <v>#N/A</v>
      </c>
      <c r="H114" t="e">
        <f t="shared" ca="1" si="32"/>
        <v>#N/A</v>
      </c>
      <c r="I114" t="e">
        <f t="shared" ca="1" si="32"/>
        <v>#N/A</v>
      </c>
      <c r="J114" t="e">
        <f t="shared" ca="1" si="32"/>
        <v>#N/A</v>
      </c>
      <c r="K114" t="e">
        <f t="shared" ref="K114:AP114" ca="1" si="41">(K$28*(K53*K68+K83))*K99</f>
        <v>#N/A</v>
      </c>
      <c r="L114" t="e">
        <f t="shared" ca="1" si="41"/>
        <v>#N/A</v>
      </c>
      <c r="M114" t="e">
        <f t="shared" ca="1" si="41"/>
        <v>#N/A</v>
      </c>
      <c r="N114" t="e">
        <f t="shared" ca="1" si="41"/>
        <v>#N/A</v>
      </c>
      <c r="O114" t="e">
        <f t="shared" ca="1" si="41"/>
        <v>#N/A</v>
      </c>
      <c r="P114" t="e">
        <f t="shared" ca="1" si="41"/>
        <v>#N/A</v>
      </c>
      <c r="Q114" t="e">
        <f t="shared" ca="1" si="41"/>
        <v>#N/A</v>
      </c>
      <c r="R114" t="e">
        <f t="shared" ca="1" si="41"/>
        <v>#N/A</v>
      </c>
      <c r="S114" t="e">
        <f t="shared" ca="1" si="41"/>
        <v>#N/A</v>
      </c>
      <c r="T114" t="e">
        <f t="shared" ca="1" si="41"/>
        <v>#N/A</v>
      </c>
      <c r="U114" t="e">
        <f t="shared" ca="1" si="41"/>
        <v>#N/A</v>
      </c>
      <c r="V114" t="e">
        <f t="shared" ca="1" si="41"/>
        <v>#N/A</v>
      </c>
      <c r="W114" t="e">
        <f t="shared" ca="1" si="41"/>
        <v>#N/A</v>
      </c>
      <c r="X114" t="e">
        <f t="shared" ca="1" si="41"/>
        <v>#N/A</v>
      </c>
      <c r="Y114" t="e">
        <f t="shared" ca="1" si="41"/>
        <v>#N/A</v>
      </c>
      <c r="Z114" t="e">
        <f t="shared" ca="1" si="41"/>
        <v>#N/A</v>
      </c>
      <c r="AA114" t="e">
        <f t="shared" ca="1" si="41"/>
        <v>#N/A</v>
      </c>
      <c r="AB114" t="e">
        <f t="shared" ca="1" si="41"/>
        <v>#N/A</v>
      </c>
      <c r="AC114" t="e">
        <f t="shared" ca="1" si="41"/>
        <v>#N/A</v>
      </c>
      <c r="AD114" t="e">
        <f t="shared" ca="1" si="41"/>
        <v>#N/A</v>
      </c>
      <c r="AE114" t="e">
        <f t="shared" ca="1" si="41"/>
        <v>#N/A</v>
      </c>
      <c r="AF114" t="e">
        <f t="shared" ca="1" si="41"/>
        <v>#N/A</v>
      </c>
      <c r="AG114" t="e">
        <f t="shared" ca="1" si="41"/>
        <v>#N/A</v>
      </c>
      <c r="AH114" t="e">
        <f t="shared" ca="1" si="41"/>
        <v>#N/A</v>
      </c>
      <c r="AI114" t="e">
        <f t="shared" ca="1" si="41"/>
        <v>#N/A</v>
      </c>
      <c r="AJ114" t="e">
        <f t="shared" ca="1" si="41"/>
        <v>#N/A</v>
      </c>
      <c r="AK114" t="e">
        <f t="shared" ca="1" si="41"/>
        <v>#N/A</v>
      </c>
      <c r="AL114" t="e">
        <f t="shared" ca="1" si="41"/>
        <v>#N/A</v>
      </c>
      <c r="AM114" t="e">
        <f t="shared" ca="1" si="41"/>
        <v>#N/A</v>
      </c>
      <c r="AN114" t="e">
        <f t="shared" ca="1" si="41"/>
        <v>#N/A</v>
      </c>
      <c r="AO114" t="e">
        <f t="shared" ca="1" si="41"/>
        <v>#N/A</v>
      </c>
      <c r="AP114" t="e">
        <f t="shared" ca="1" si="41"/>
        <v>#N/A</v>
      </c>
      <c r="AQ114" t="e">
        <f t="shared" ref="AQ114:BK114" ca="1" si="42">(AQ$28*(AQ53*AQ68+AQ83))*AQ99</f>
        <v>#N/A</v>
      </c>
      <c r="AR114" t="e">
        <f t="shared" ca="1" si="42"/>
        <v>#N/A</v>
      </c>
      <c r="AS114" t="e">
        <f t="shared" ca="1" si="42"/>
        <v>#N/A</v>
      </c>
      <c r="AT114" t="e">
        <f t="shared" ca="1" si="42"/>
        <v>#N/A</v>
      </c>
      <c r="AU114" t="e">
        <f t="shared" ca="1" si="42"/>
        <v>#N/A</v>
      </c>
      <c r="AV114" t="e">
        <f t="shared" ca="1" si="42"/>
        <v>#N/A</v>
      </c>
      <c r="AW114" t="e">
        <f t="shared" ca="1" si="42"/>
        <v>#N/A</v>
      </c>
      <c r="AX114" t="e">
        <f t="shared" ca="1" si="42"/>
        <v>#N/A</v>
      </c>
      <c r="AY114" t="e">
        <f t="shared" ca="1" si="42"/>
        <v>#N/A</v>
      </c>
      <c r="AZ114" t="e">
        <f t="shared" ca="1" si="42"/>
        <v>#N/A</v>
      </c>
      <c r="BA114" t="e">
        <f t="shared" ca="1" si="42"/>
        <v>#N/A</v>
      </c>
      <c r="BB114" t="e">
        <f t="shared" ca="1" si="42"/>
        <v>#N/A</v>
      </c>
      <c r="BC114" t="e">
        <f t="shared" ca="1" si="42"/>
        <v>#N/A</v>
      </c>
      <c r="BD114" t="e">
        <f t="shared" ca="1" si="42"/>
        <v>#N/A</v>
      </c>
      <c r="BE114" t="e">
        <f t="shared" ca="1" si="42"/>
        <v>#N/A</v>
      </c>
      <c r="BF114" t="e">
        <f t="shared" ca="1" si="42"/>
        <v>#N/A</v>
      </c>
      <c r="BG114" t="e">
        <f t="shared" ca="1" si="42"/>
        <v>#N/A</v>
      </c>
      <c r="BH114" t="e">
        <f t="shared" ca="1" si="42"/>
        <v>#N/A</v>
      </c>
      <c r="BI114" t="e">
        <f t="shared" ca="1" si="42"/>
        <v>#N/A</v>
      </c>
      <c r="BJ114" t="e">
        <f t="shared" ca="1" si="42"/>
        <v>#N/A</v>
      </c>
      <c r="BK114" t="e">
        <f t="shared" ca="1" si="42"/>
        <v>#N/A</v>
      </c>
    </row>
    <row r="115" spans="2:63" x14ac:dyDescent="0.25">
      <c r="B115" t="s">
        <v>12</v>
      </c>
      <c r="C115" t="e">
        <f t="shared" ca="1" si="28"/>
        <v>#N/A</v>
      </c>
      <c r="D115" t="e">
        <f t="shared" ref="D115:J115" ca="1" si="43">D$28*D54</f>
        <v>#N/A</v>
      </c>
      <c r="E115" t="e">
        <f t="shared" ca="1" si="43"/>
        <v>#N/A</v>
      </c>
      <c r="F115" t="e">
        <f t="shared" ca="1" si="43"/>
        <v>#N/A</v>
      </c>
      <c r="G115" t="e">
        <f t="shared" ca="1" si="43"/>
        <v>#N/A</v>
      </c>
      <c r="H115" t="e">
        <f t="shared" ca="1" si="43"/>
        <v>#N/A</v>
      </c>
      <c r="I115" t="e">
        <f t="shared" ca="1" si="43"/>
        <v>#N/A</v>
      </c>
      <c r="J115" t="e">
        <f t="shared" ca="1" si="43"/>
        <v>#N/A</v>
      </c>
      <c r="K115" t="e">
        <f t="shared" ref="K115:AP115" ca="1" si="44">(K$28*(K54*K69+K84))*K100</f>
        <v>#N/A</v>
      </c>
      <c r="L115" t="e">
        <f t="shared" ca="1" si="44"/>
        <v>#N/A</v>
      </c>
      <c r="M115" t="e">
        <f t="shared" ca="1" si="44"/>
        <v>#N/A</v>
      </c>
      <c r="N115" t="e">
        <f t="shared" ca="1" si="44"/>
        <v>#N/A</v>
      </c>
      <c r="O115" t="e">
        <f t="shared" ca="1" si="44"/>
        <v>#N/A</v>
      </c>
      <c r="P115" t="e">
        <f t="shared" ca="1" si="44"/>
        <v>#N/A</v>
      </c>
      <c r="Q115" t="e">
        <f t="shared" ca="1" si="44"/>
        <v>#N/A</v>
      </c>
      <c r="R115" t="e">
        <f t="shared" ca="1" si="44"/>
        <v>#N/A</v>
      </c>
      <c r="S115" t="e">
        <f t="shared" ca="1" si="44"/>
        <v>#N/A</v>
      </c>
      <c r="T115" t="e">
        <f t="shared" ca="1" si="44"/>
        <v>#N/A</v>
      </c>
      <c r="U115" t="e">
        <f t="shared" ca="1" si="44"/>
        <v>#N/A</v>
      </c>
      <c r="V115" t="e">
        <f t="shared" ca="1" si="44"/>
        <v>#N/A</v>
      </c>
      <c r="W115" t="e">
        <f t="shared" ca="1" si="44"/>
        <v>#N/A</v>
      </c>
      <c r="X115" t="e">
        <f t="shared" ca="1" si="44"/>
        <v>#N/A</v>
      </c>
      <c r="Y115" t="e">
        <f t="shared" ca="1" si="44"/>
        <v>#N/A</v>
      </c>
      <c r="Z115" t="e">
        <f t="shared" ca="1" si="44"/>
        <v>#N/A</v>
      </c>
      <c r="AA115" t="e">
        <f t="shared" ca="1" si="44"/>
        <v>#N/A</v>
      </c>
      <c r="AB115" t="e">
        <f t="shared" ca="1" si="44"/>
        <v>#N/A</v>
      </c>
      <c r="AC115" t="e">
        <f t="shared" ca="1" si="44"/>
        <v>#N/A</v>
      </c>
      <c r="AD115" t="e">
        <f t="shared" ca="1" si="44"/>
        <v>#N/A</v>
      </c>
      <c r="AE115" t="e">
        <f t="shared" ca="1" si="44"/>
        <v>#N/A</v>
      </c>
      <c r="AF115" t="e">
        <f t="shared" ca="1" si="44"/>
        <v>#N/A</v>
      </c>
      <c r="AG115" t="e">
        <f t="shared" ca="1" si="44"/>
        <v>#N/A</v>
      </c>
      <c r="AH115" t="e">
        <f t="shared" ca="1" si="44"/>
        <v>#N/A</v>
      </c>
      <c r="AI115" t="e">
        <f t="shared" ca="1" si="44"/>
        <v>#N/A</v>
      </c>
      <c r="AJ115" t="e">
        <f t="shared" ca="1" si="44"/>
        <v>#N/A</v>
      </c>
      <c r="AK115" t="e">
        <f t="shared" ca="1" si="44"/>
        <v>#N/A</v>
      </c>
      <c r="AL115" t="e">
        <f t="shared" ca="1" si="44"/>
        <v>#N/A</v>
      </c>
      <c r="AM115" t="e">
        <f t="shared" ca="1" si="44"/>
        <v>#N/A</v>
      </c>
      <c r="AN115" t="e">
        <f t="shared" ca="1" si="44"/>
        <v>#N/A</v>
      </c>
      <c r="AO115" t="e">
        <f t="shared" ca="1" si="44"/>
        <v>#N/A</v>
      </c>
      <c r="AP115" t="e">
        <f t="shared" ca="1" si="44"/>
        <v>#N/A</v>
      </c>
      <c r="AQ115" t="e">
        <f t="shared" ref="AQ115:BK115" ca="1" si="45">(AQ$28*(AQ54*AQ69+AQ84))*AQ100</f>
        <v>#N/A</v>
      </c>
      <c r="AR115" t="e">
        <f t="shared" ca="1" si="45"/>
        <v>#N/A</v>
      </c>
      <c r="AS115" t="e">
        <f t="shared" ca="1" si="45"/>
        <v>#N/A</v>
      </c>
      <c r="AT115" t="e">
        <f t="shared" ca="1" si="45"/>
        <v>#N/A</v>
      </c>
      <c r="AU115" t="e">
        <f t="shared" ca="1" si="45"/>
        <v>#N/A</v>
      </c>
      <c r="AV115" t="e">
        <f t="shared" ca="1" si="45"/>
        <v>#N/A</v>
      </c>
      <c r="AW115" t="e">
        <f t="shared" ca="1" si="45"/>
        <v>#N/A</v>
      </c>
      <c r="AX115" t="e">
        <f t="shared" ca="1" si="45"/>
        <v>#N/A</v>
      </c>
      <c r="AY115" t="e">
        <f t="shared" ca="1" si="45"/>
        <v>#N/A</v>
      </c>
      <c r="AZ115" t="e">
        <f t="shared" ca="1" si="45"/>
        <v>#N/A</v>
      </c>
      <c r="BA115" t="e">
        <f t="shared" ca="1" si="45"/>
        <v>#N/A</v>
      </c>
      <c r="BB115" t="e">
        <f t="shared" ca="1" si="45"/>
        <v>#N/A</v>
      </c>
      <c r="BC115" t="e">
        <f t="shared" ca="1" si="45"/>
        <v>#N/A</v>
      </c>
      <c r="BD115" t="e">
        <f t="shared" ca="1" si="45"/>
        <v>#N/A</v>
      </c>
      <c r="BE115" t="e">
        <f t="shared" ca="1" si="45"/>
        <v>#N/A</v>
      </c>
      <c r="BF115" t="e">
        <f t="shared" ca="1" si="45"/>
        <v>#N/A</v>
      </c>
      <c r="BG115" t="e">
        <f t="shared" ca="1" si="45"/>
        <v>#N/A</v>
      </c>
      <c r="BH115" t="e">
        <f t="shared" ca="1" si="45"/>
        <v>#N/A</v>
      </c>
      <c r="BI115" t="e">
        <f t="shared" ca="1" si="45"/>
        <v>#N/A</v>
      </c>
      <c r="BJ115" t="e">
        <f t="shared" ca="1" si="45"/>
        <v>#N/A</v>
      </c>
      <c r="BK115" t="e">
        <f t="shared" ca="1" si="45"/>
        <v>#N/A</v>
      </c>
    </row>
    <row r="116" spans="2:63" x14ac:dyDescent="0.25">
      <c r="B116" t="s">
        <v>13</v>
      </c>
      <c r="C116" t="e">
        <f t="shared" ref="C116:J121" ca="1" si="46">C$27*C55</f>
        <v>#N/A</v>
      </c>
      <c r="D116" t="e">
        <f t="shared" ca="1" si="46"/>
        <v>#N/A</v>
      </c>
      <c r="E116" t="e">
        <f t="shared" ca="1" si="46"/>
        <v>#N/A</v>
      </c>
      <c r="F116" t="e">
        <f t="shared" ca="1" si="46"/>
        <v>#N/A</v>
      </c>
      <c r="G116" t="e">
        <f t="shared" ca="1" si="46"/>
        <v>#N/A</v>
      </c>
      <c r="H116" t="e">
        <f t="shared" ca="1" si="46"/>
        <v>#N/A</v>
      </c>
      <c r="I116" t="e">
        <f t="shared" ca="1" si="46"/>
        <v>#N/A</v>
      </c>
      <c r="J116" t="e">
        <f t="shared" ca="1" si="46"/>
        <v>#N/A</v>
      </c>
      <c r="K116" t="e">
        <f t="shared" ref="K116:AP116" ca="1" si="47">(K$28*(K55*K70+K85))*K101</f>
        <v>#N/A</v>
      </c>
      <c r="L116" t="e">
        <f t="shared" ca="1" si="47"/>
        <v>#N/A</v>
      </c>
      <c r="M116" t="e">
        <f t="shared" ca="1" si="47"/>
        <v>#N/A</v>
      </c>
      <c r="N116" t="e">
        <f t="shared" ca="1" si="47"/>
        <v>#N/A</v>
      </c>
      <c r="O116" t="e">
        <f t="shared" ca="1" si="47"/>
        <v>#N/A</v>
      </c>
      <c r="P116" t="e">
        <f t="shared" ca="1" si="47"/>
        <v>#N/A</v>
      </c>
      <c r="Q116" t="e">
        <f t="shared" ca="1" si="47"/>
        <v>#N/A</v>
      </c>
      <c r="R116" t="e">
        <f t="shared" ca="1" si="47"/>
        <v>#N/A</v>
      </c>
      <c r="S116" t="e">
        <f t="shared" ca="1" si="47"/>
        <v>#N/A</v>
      </c>
      <c r="T116" t="e">
        <f t="shared" ca="1" si="47"/>
        <v>#N/A</v>
      </c>
      <c r="U116" t="e">
        <f t="shared" ca="1" si="47"/>
        <v>#N/A</v>
      </c>
      <c r="V116" t="e">
        <f t="shared" ca="1" si="47"/>
        <v>#N/A</v>
      </c>
      <c r="W116" t="e">
        <f t="shared" ca="1" si="47"/>
        <v>#N/A</v>
      </c>
      <c r="X116" t="e">
        <f t="shared" ca="1" si="47"/>
        <v>#N/A</v>
      </c>
      <c r="Y116" t="e">
        <f t="shared" ca="1" si="47"/>
        <v>#N/A</v>
      </c>
      <c r="Z116" t="e">
        <f t="shared" ca="1" si="47"/>
        <v>#N/A</v>
      </c>
      <c r="AA116" t="e">
        <f t="shared" ca="1" si="47"/>
        <v>#N/A</v>
      </c>
      <c r="AB116" t="e">
        <f t="shared" ca="1" si="47"/>
        <v>#N/A</v>
      </c>
      <c r="AC116" t="e">
        <f t="shared" ca="1" si="47"/>
        <v>#N/A</v>
      </c>
      <c r="AD116" t="e">
        <f t="shared" ca="1" si="47"/>
        <v>#N/A</v>
      </c>
      <c r="AE116" t="e">
        <f t="shared" ca="1" si="47"/>
        <v>#N/A</v>
      </c>
      <c r="AF116" t="e">
        <f t="shared" ca="1" si="47"/>
        <v>#N/A</v>
      </c>
      <c r="AG116" t="e">
        <f t="shared" ca="1" si="47"/>
        <v>#N/A</v>
      </c>
      <c r="AH116" t="e">
        <f t="shared" ca="1" si="47"/>
        <v>#N/A</v>
      </c>
      <c r="AI116" t="e">
        <f t="shared" ca="1" si="47"/>
        <v>#N/A</v>
      </c>
      <c r="AJ116" t="e">
        <f t="shared" ca="1" si="47"/>
        <v>#N/A</v>
      </c>
      <c r="AK116" t="e">
        <f t="shared" ca="1" si="47"/>
        <v>#N/A</v>
      </c>
      <c r="AL116" t="e">
        <f t="shared" ca="1" si="47"/>
        <v>#N/A</v>
      </c>
      <c r="AM116" t="e">
        <f t="shared" ca="1" si="47"/>
        <v>#N/A</v>
      </c>
      <c r="AN116" t="e">
        <f t="shared" ca="1" si="47"/>
        <v>#N/A</v>
      </c>
      <c r="AO116" t="e">
        <f t="shared" ca="1" si="47"/>
        <v>#N/A</v>
      </c>
      <c r="AP116" t="e">
        <f t="shared" ca="1" si="47"/>
        <v>#N/A</v>
      </c>
      <c r="AQ116" t="e">
        <f t="shared" ref="AQ116:BK116" ca="1" si="48">(AQ$28*(AQ55*AQ70+AQ85))*AQ101</f>
        <v>#N/A</v>
      </c>
      <c r="AR116" t="e">
        <f t="shared" ca="1" si="48"/>
        <v>#N/A</v>
      </c>
      <c r="AS116" t="e">
        <f t="shared" ca="1" si="48"/>
        <v>#N/A</v>
      </c>
      <c r="AT116" t="e">
        <f t="shared" ca="1" si="48"/>
        <v>#N/A</v>
      </c>
      <c r="AU116" t="e">
        <f t="shared" ca="1" si="48"/>
        <v>#N/A</v>
      </c>
      <c r="AV116" t="e">
        <f t="shared" ca="1" si="48"/>
        <v>#N/A</v>
      </c>
      <c r="AW116" t="e">
        <f t="shared" ca="1" si="48"/>
        <v>#N/A</v>
      </c>
      <c r="AX116" t="e">
        <f t="shared" ca="1" si="48"/>
        <v>#N/A</v>
      </c>
      <c r="AY116" t="e">
        <f t="shared" ca="1" si="48"/>
        <v>#N/A</v>
      </c>
      <c r="AZ116" t="e">
        <f t="shared" ca="1" si="48"/>
        <v>#N/A</v>
      </c>
      <c r="BA116" t="e">
        <f t="shared" ca="1" si="48"/>
        <v>#N/A</v>
      </c>
      <c r="BB116" t="e">
        <f t="shared" ca="1" si="48"/>
        <v>#N/A</v>
      </c>
      <c r="BC116" t="e">
        <f t="shared" ca="1" si="48"/>
        <v>#N/A</v>
      </c>
      <c r="BD116" t="e">
        <f t="shared" ca="1" si="48"/>
        <v>#N/A</v>
      </c>
      <c r="BE116" t="e">
        <f t="shared" ca="1" si="48"/>
        <v>#N/A</v>
      </c>
      <c r="BF116" t="e">
        <f t="shared" ca="1" si="48"/>
        <v>#N/A</v>
      </c>
      <c r="BG116" t="e">
        <f t="shared" ca="1" si="48"/>
        <v>#N/A</v>
      </c>
      <c r="BH116" t="e">
        <f t="shared" ca="1" si="48"/>
        <v>#N/A</v>
      </c>
      <c r="BI116" t="e">
        <f t="shared" ca="1" si="48"/>
        <v>#N/A</v>
      </c>
      <c r="BJ116" t="e">
        <f t="shared" ca="1" si="48"/>
        <v>#N/A</v>
      </c>
      <c r="BK116" t="e">
        <f t="shared" ca="1" si="48"/>
        <v>#N/A</v>
      </c>
    </row>
    <row r="117" spans="2:63" x14ac:dyDescent="0.25">
      <c r="B117" t="s">
        <v>14</v>
      </c>
      <c r="C117" t="e">
        <f t="shared" ca="1" si="46"/>
        <v>#N/A</v>
      </c>
      <c r="D117" t="e">
        <f t="shared" ca="1" si="46"/>
        <v>#N/A</v>
      </c>
      <c r="E117" t="e">
        <f t="shared" ca="1" si="46"/>
        <v>#N/A</v>
      </c>
      <c r="F117" t="e">
        <f t="shared" ca="1" si="46"/>
        <v>#N/A</v>
      </c>
      <c r="G117" t="e">
        <f t="shared" ca="1" si="46"/>
        <v>#N/A</v>
      </c>
      <c r="H117" t="e">
        <f t="shared" ca="1" si="46"/>
        <v>#N/A</v>
      </c>
      <c r="I117" t="e">
        <f t="shared" ca="1" si="46"/>
        <v>#N/A</v>
      </c>
      <c r="J117" t="e">
        <f t="shared" ca="1" si="46"/>
        <v>#N/A</v>
      </c>
      <c r="K117" t="e">
        <f t="shared" ref="K117:AP117" ca="1" si="49">(K$28*(K56*K71+K86))*K102</f>
        <v>#N/A</v>
      </c>
      <c r="L117" t="e">
        <f t="shared" ca="1" si="49"/>
        <v>#N/A</v>
      </c>
      <c r="M117" t="e">
        <f t="shared" ca="1" si="49"/>
        <v>#N/A</v>
      </c>
      <c r="N117" t="e">
        <f t="shared" ca="1" si="49"/>
        <v>#N/A</v>
      </c>
      <c r="O117" t="e">
        <f t="shared" ca="1" si="49"/>
        <v>#N/A</v>
      </c>
      <c r="P117" t="e">
        <f t="shared" ca="1" si="49"/>
        <v>#N/A</v>
      </c>
      <c r="Q117" t="e">
        <f t="shared" ca="1" si="49"/>
        <v>#N/A</v>
      </c>
      <c r="R117" t="e">
        <f t="shared" ca="1" si="49"/>
        <v>#N/A</v>
      </c>
      <c r="S117" t="e">
        <f t="shared" ca="1" si="49"/>
        <v>#N/A</v>
      </c>
      <c r="T117" t="e">
        <f t="shared" ca="1" si="49"/>
        <v>#N/A</v>
      </c>
      <c r="U117" t="e">
        <f t="shared" ca="1" si="49"/>
        <v>#N/A</v>
      </c>
      <c r="V117" t="e">
        <f t="shared" ca="1" si="49"/>
        <v>#N/A</v>
      </c>
      <c r="W117" t="e">
        <f t="shared" ca="1" si="49"/>
        <v>#N/A</v>
      </c>
      <c r="X117" t="e">
        <f t="shared" ca="1" si="49"/>
        <v>#N/A</v>
      </c>
      <c r="Y117" t="e">
        <f t="shared" ca="1" si="49"/>
        <v>#N/A</v>
      </c>
      <c r="Z117" t="e">
        <f t="shared" ca="1" si="49"/>
        <v>#N/A</v>
      </c>
      <c r="AA117" t="e">
        <f t="shared" ca="1" si="49"/>
        <v>#N/A</v>
      </c>
      <c r="AB117" t="e">
        <f t="shared" ca="1" si="49"/>
        <v>#N/A</v>
      </c>
      <c r="AC117" t="e">
        <f t="shared" ca="1" si="49"/>
        <v>#N/A</v>
      </c>
      <c r="AD117" t="e">
        <f t="shared" ca="1" si="49"/>
        <v>#N/A</v>
      </c>
      <c r="AE117" t="e">
        <f t="shared" ca="1" si="49"/>
        <v>#N/A</v>
      </c>
      <c r="AF117" t="e">
        <f t="shared" ca="1" si="49"/>
        <v>#N/A</v>
      </c>
      <c r="AG117" t="e">
        <f t="shared" ca="1" si="49"/>
        <v>#N/A</v>
      </c>
      <c r="AH117" t="e">
        <f t="shared" ca="1" si="49"/>
        <v>#N/A</v>
      </c>
      <c r="AI117" t="e">
        <f t="shared" ca="1" si="49"/>
        <v>#N/A</v>
      </c>
      <c r="AJ117" t="e">
        <f t="shared" ca="1" si="49"/>
        <v>#N/A</v>
      </c>
      <c r="AK117" t="e">
        <f t="shared" ca="1" si="49"/>
        <v>#N/A</v>
      </c>
      <c r="AL117" t="e">
        <f t="shared" ca="1" si="49"/>
        <v>#N/A</v>
      </c>
      <c r="AM117" t="e">
        <f t="shared" ca="1" si="49"/>
        <v>#N/A</v>
      </c>
      <c r="AN117" t="e">
        <f t="shared" ca="1" si="49"/>
        <v>#N/A</v>
      </c>
      <c r="AO117" t="e">
        <f t="shared" ca="1" si="49"/>
        <v>#N/A</v>
      </c>
      <c r="AP117" t="e">
        <f t="shared" ca="1" si="49"/>
        <v>#N/A</v>
      </c>
      <c r="AQ117" t="e">
        <f t="shared" ref="AQ117:BK117" ca="1" si="50">(AQ$28*(AQ56*AQ71+AQ86))*AQ102</f>
        <v>#N/A</v>
      </c>
      <c r="AR117" t="e">
        <f t="shared" ca="1" si="50"/>
        <v>#N/A</v>
      </c>
      <c r="AS117" t="e">
        <f t="shared" ca="1" si="50"/>
        <v>#N/A</v>
      </c>
      <c r="AT117" t="e">
        <f t="shared" ca="1" si="50"/>
        <v>#N/A</v>
      </c>
      <c r="AU117" t="e">
        <f t="shared" ca="1" si="50"/>
        <v>#N/A</v>
      </c>
      <c r="AV117" t="e">
        <f t="shared" ca="1" si="50"/>
        <v>#N/A</v>
      </c>
      <c r="AW117" t="e">
        <f t="shared" ca="1" si="50"/>
        <v>#N/A</v>
      </c>
      <c r="AX117" t="e">
        <f t="shared" ca="1" si="50"/>
        <v>#N/A</v>
      </c>
      <c r="AY117" t="e">
        <f t="shared" ca="1" si="50"/>
        <v>#N/A</v>
      </c>
      <c r="AZ117" t="e">
        <f t="shared" ca="1" si="50"/>
        <v>#N/A</v>
      </c>
      <c r="BA117" t="e">
        <f t="shared" ca="1" si="50"/>
        <v>#N/A</v>
      </c>
      <c r="BB117" t="e">
        <f t="shared" ca="1" si="50"/>
        <v>#N/A</v>
      </c>
      <c r="BC117" t="e">
        <f t="shared" ca="1" si="50"/>
        <v>#N/A</v>
      </c>
      <c r="BD117" t="e">
        <f t="shared" ca="1" si="50"/>
        <v>#N/A</v>
      </c>
      <c r="BE117" t="e">
        <f t="shared" ca="1" si="50"/>
        <v>#N/A</v>
      </c>
      <c r="BF117" t="e">
        <f t="shared" ca="1" si="50"/>
        <v>#N/A</v>
      </c>
      <c r="BG117" t="e">
        <f t="shared" ca="1" si="50"/>
        <v>#N/A</v>
      </c>
      <c r="BH117" t="e">
        <f t="shared" ca="1" si="50"/>
        <v>#N/A</v>
      </c>
      <c r="BI117" t="e">
        <f t="shared" ca="1" si="50"/>
        <v>#N/A</v>
      </c>
      <c r="BJ117" t="e">
        <f t="shared" ca="1" si="50"/>
        <v>#N/A</v>
      </c>
      <c r="BK117" t="e">
        <f t="shared" ca="1" si="50"/>
        <v>#N/A</v>
      </c>
    </row>
    <row r="118" spans="2:63" x14ac:dyDescent="0.25">
      <c r="B118" t="s">
        <v>15</v>
      </c>
      <c r="C118" t="e">
        <f t="shared" ca="1" si="46"/>
        <v>#N/A</v>
      </c>
      <c r="D118" t="e">
        <f t="shared" ca="1" si="46"/>
        <v>#N/A</v>
      </c>
      <c r="E118" t="e">
        <f t="shared" ca="1" si="46"/>
        <v>#N/A</v>
      </c>
      <c r="F118" t="e">
        <f t="shared" ca="1" si="46"/>
        <v>#N/A</v>
      </c>
      <c r="G118" t="e">
        <f t="shared" ca="1" si="46"/>
        <v>#N/A</v>
      </c>
      <c r="H118" t="e">
        <f t="shared" ca="1" si="46"/>
        <v>#N/A</v>
      </c>
      <c r="I118" t="e">
        <f t="shared" ca="1" si="46"/>
        <v>#N/A</v>
      </c>
      <c r="J118" t="e">
        <f t="shared" ca="1" si="46"/>
        <v>#N/A</v>
      </c>
      <c r="K118" t="e">
        <f t="shared" ref="K118:AP118" ca="1" si="51">(K$28*(K57*K72+K87))*K103</f>
        <v>#N/A</v>
      </c>
      <c r="L118" t="e">
        <f t="shared" ca="1" si="51"/>
        <v>#N/A</v>
      </c>
      <c r="M118" t="e">
        <f t="shared" ca="1" si="51"/>
        <v>#N/A</v>
      </c>
      <c r="N118" t="e">
        <f t="shared" ca="1" si="51"/>
        <v>#N/A</v>
      </c>
      <c r="O118" t="e">
        <f t="shared" ca="1" si="51"/>
        <v>#N/A</v>
      </c>
      <c r="P118" t="e">
        <f t="shared" ca="1" si="51"/>
        <v>#N/A</v>
      </c>
      <c r="Q118" t="e">
        <f t="shared" ca="1" si="51"/>
        <v>#N/A</v>
      </c>
      <c r="R118" t="e">
        <f t="shared" ca="1" si="51"/>
        <v>#N/A</v>
      </c>
      <c r="S118" t="e">
        <f t="shared" ca="1" si="51"/>
        <v>#N/A</v>
      </c>
      <c r="T118" t="e">
        <f t="shared" ca="1" si="51"/>
        <v>#N/A</v>
      </c>
      <c r="U118" t="e">
        <f t="shared" ca="1" si="51"/>
        <v>#N/A</v>
      </c>
      <c r="V118" t="e">
        <f t="shared" ca="1" si="51"/>
        <v>#N/A</v>
      </c>
      <c r="W118" t="e">
        <f t="shared" ca="1" si="51"/>
        <v>#N/A</v>
      </c>
      <c r="X118" t="e">
        <f t="shared" ca="1" si="51"/>
        <v>#N/A</v>
      </c>
      <c r="Y118" t="e">
        <f t="shared" ca="1" si="51"/>
        <v>#N/A</v>
      </c>
      <c r="Z118" t="e">
        <f t="shared" ca="1" si="51"/>
        <v>#N/A</v>
      </c>
      <c r="AA118" t="e">
        <f t="shared" ca="1" si="51"/>
        <v>#N/A</v>
      </c>
      <c r="AB118" t="e">
        <f t="shared" ca="1" si="51"/>
        <v>#N/A</v>
      </c>
      <c r="AC118" t="e">
        <f t="shared" ca="1" si="51"/>
        <v>#N/A</v>
      </c>
      <c r="AD118" t="e">
        <f t="shared" ca="1" si="51"/>
        <v>#N/A</v>
      </c>
      <c r="AE118" t="e">
        <f t="shared" ca="1" si="51"/>
        <v>#N/A</v>
      </c>
      <c r="AF118" t="e">
        <f t="shared" ca="1" si="51"/>
        <v>#N/A</v>
      </c>
      <c r="AG118" t="e">
        <f t="shared" ca="1" si="51"/>
        <v>#N/A</v>
      </c>
      <c r="AH118" t="e">
        <f t="shared" ca="1" si="51"/>
        <v>#N/A</v>
      </c>
      <c r="AI118" t="e">
        <f t="shared" ca="1" si="51"/>
        <v>#N/A</v>
      </c>
      <c r="AJ118" t="e">
        <f t="shared" ca="1" si="51"/>
        <v>#N/A</v>
      </c>
      <c r="AK118" t="e">
        <f t="shared" ca="1" si="51"/>
        <v>#N/A</v>
      </c>
      <c r="AL118" t="e">
        <f t="shared" ca="1" si="51"/>
        <v>#N/A</v>
      </c>
      <c r="AM118" t="e">
        <f t="shared" ca="1" si="51"/>
        <v>#N/A</v>
      </c>
      <c r="AN118" t="e">
        <f t="shared" ca="1" si="51"/>
        <v>#N/A</v>
      </c>
      <c r="AO118" t="e">
        <f t="shared" ca="1" si="51"/>
        <v>#N/A</v>
      </c>
      <c r="AP118" t="e">
        <f t="shared" ca="1" si="51"/>
        <v>#N/A</v>
      </c>
      <c r="AQ118" t="e">
        <f t="shared" ref="AQ118:BK118" ca="1" si="52">(AQ$28*(AQ57*AQ72+AQ87))*AQ103</f>
        <v>#N/A</v>
      </c>
      <c r="AR118" t="e">
        <f t="shared" ca="1" si="52"/>
        <v>#N/A</v>
      </c>
      <c r="AS118" t="e">
        <f t="shared" ca="1" si="52"/>
        <v>#N/A</v>
      </c>
      <c r="AT118" t="e">
        <f t="shared" ca="1" si="52"/>
        <v>#N/A</v>
      </c>
      <c r="AU118" t="e">
        <f t="shared" ca="1" si="52"/>
        <v>#N/A</v>
      </c>
      <c r="AV118" t="e">
        <f t="shared" ca="1" si="52"/>
        <v>#N/A</v>
      </c>
      <c r="AW118" t="e">
        <f t="shared" ca="1" si="52"/>
        <v>#N/A</v>
      </c>
      <c r="AX118" t="e">
        <f t="shared" ca="1" si="52"/>
        <v>#N/A</v>
      </c>
      <c r="AY118" t="e">
        <f t="shared" ca="1" si="52"/>
        <v>#N/A</v>
      </c>
      <c r="AZ118" t="e">
        <f t="shared" ca="1" si="52"/>
        <v>#N/A</v>
      </c>
      <c r="BA118" t="e">
        <f t="shared" ca="1" si="52"/>
        <v>#N/A</v>
      </c>
      <c r="BB118" t="e">
        <f t="shared" ca="1" si="52"/>
        <v>#N/A</v>
      </c>
      <c r="BC118" t="e">
        <f t="shared" ca="1" si="52"/>
        <v>#N/A</v>
      </c>
      <c r="BD118" t="e">
        <f t="shared" ca="1" si="52"/>
        <v>#N/A</v>
      </c>
      <c r="BE118" t="e">
        <f t="shared" ca="1" si="52"/>
        <v>#N/A</v>
      </c>
      <c r="BF118" t="e">
        <f t="shared" ca="1" si="52"/>
        <v>#N/A</v>
      </c>
      <c r="BG118" t="e">
        <f t="shared" ca="1" si="52"/>
        <v>#N/A</v>
      </c>
      <c r="BH118" t="e">
        <f t="shared" ca="1" si="52"/>
        <v>#N/A</v>
      </c>
      <c r="BI118" t="e">
        <f t="shared" ca="1" si="52"/>
        <v>#N/A</v>
      </c>
      <c r="BJ118" t="e">
        <f t="shared" ca="1" si="52"/>
        <v>#N/A</v>
      </c>
      <c r="BK118" t="e">
        <f t="shared" ca="1" si="52"/>
        <v>#N/A</v>
      </c>
    </row>
    <row r="119" spans="2:63" x14ac:dyDescent="0.25">
      <c r="B119" t="s">
        <v>16</v>
      </c>
      <c r="C119" t="e">
        <f t="shared" ca="1" si="46"/>
        <v>#N/A</v>
      </c>
      <c r="D119" t="e">
        <f t="shared" ca="1" si="46"/>
        <v>#N/A</v>
      </c>
      <c r="E119" t="e">
        <f t="shared" ca="1" si="46"/>
        <v>#N/A</v>
      </c>
      <c r="F119" t="e">
        <f t="shared" ca="1" si="46"/>
        <v>#N/A</v>
      </c>
      <c r="G119" t="e">
        <f t="shared" ca="1" si="46"/>
        <v>#N/A</v>
      </c>
      <c r="H119" t="e">
        <f t="shared" ca="1" si="46"/>
        <v>#N/A</v>
      </c>
      <c r="I119" t="e">
        <f t="shared" ca="1" si="46"/>
        <v>#N/A</v>
      </c>
      <c r="J119" t="e">
        <f t="shared" ca="1" si="46"/>
        <v>#N/A</v>
      </c>
      <c r="K119" t="e">
        <f t="shared" ref="K119:AP119" ca="1" si="53">(K$28*(K58*K73+K88))*K104</f>
        <v>#N/A</v>
      </c>
      <c r="L119" t="e">
        <f t="shared" ca="1" si="53"/>
        <v>#N/A</v>
      </c>
      <c r="M119" t="e">
        <f t="shared" ca="1" si="53"/>
        <v>#N/A</v>
      </c>
      <c r="N119" t="e">
        <f t="shared" ca="1" si="53"/>
        <v>#N/A</v>
      </c>
      <c r="O119" t="e">
        <f t="shared" ca="1" si="53"/>
        <v>#N/A</v>
      </c>
      <c r="P119" t="e">
        <f t="shared" ca="1" si="53"/>
        <v>#N/A</v>
      </c>
      <c r="Q119" t="e">
        <f t="shared" ca="1" si="53"/>
        <v>#N/A</v>
      </c>
      <c r="R119" t="e">
        <f t="shared" ca="1" si="53"/>
        <v>#N/A</v>
      </c>
      <c r="S119" t="e">
        <f t="shared" ca="1" si="53"/>
        <v>#N/A</v>
      </c>
      <c r="T119" t="e">
        <f t="shared" ca="1" si="53"/>
        <v>#N/A</v>
      </c>
      <c r="U119" t="e">
        <f t="shared" ca="1" si="53"/>
        <v>#N/A</v>
      </c>
      <c r="V119" t="e">
        <f t="shared" ca="1" si="53"/>
        <v>#N/A</v>
      </c>
      <c r="W119" t="e">
        <f t="shared" ca="1" si="53"/>
        <v>#N/A</v>
      </c>
      <c r="X119" t="e">
        <f t="shared" ca="1" si="53"/>
        <v>#N/A</v>
      </c>
      <c r="Y119" t="e">
        <f t="shared" ca="1" si="53"/>
        <v>#N/A</v>
      </c>
      <c r="Z119" t="e">
        <f t="shared" ca="1" si="53"/>
        <v>#N/A</v>
      </c>
      <c r="AA119" t="e">
        <f t="shared" ca="1" si="53"/>
        <v>#N/A</v>
      </c>
      <c r="AB119" t="e">
        <f t="shared" ca="1" si="53"/>
        <v>#N/A</v>
      </c>
      <c r="AC119" t="e">
        <f t="shared" ca="1" si="53"/>
        <v>#N/A</v>
      </c>
      <c r="AD119" t="e">
        <f t="shared" ca="1" si="53"/>
        <v>#N/A</v>
      </c>
      <c r="AE119" t="e">
        <f t="shared" ca="1" si="53"/>
        <v>#N/A</v>
      </c>
      <c r="AF119" t="e">
        <f t="shared" ca="1" si="53"/>
        <v>#N/A</v>
      </c>
      <c r="AG119" t="e">
        <f t="shared" ca="1" si="53"/>
        <v>#N/A</v>
      </c>
      <c r="AH119" t="e">
        <f t="shared" ca="1" si="53"/>
        <v>#N/A</v>
      </c>
      <c r="AI119" t="e">
        <f t="shared" ca="1" si="53"/>
        <v>#N/A</v>
      </c>
      <c r="AJ119" t="e">
        <f t="shared" ca="1" si="53"/>
        <v>#N/A</v>
      </c>
      <c r="AK119" t="e">
        <f t="shared" ca="1" si="53"/>
        <v>#N/A</v>
      </c>
      <c r="AL119" t="e">
        <f t="shared" ca="1" si="53"/>
        <v>#N/A</v>
      </c>
      <c r="AM119" t="e">
        <f t="shared" ca="1" si="53"/>
        <v>#N/A</v>
      </c>
      <c r="AN119" t="e">
        <f t="shared" ca="1" si="53"/>
        <v>#N/A</v>
      </c>
      <c r="AO119" t="e">
        <f t="shared" ca="1" si="53"/>
        <v>#N/A</v>
      </c>
      <c r="AP119" t="e">
        <f t="shared" ca="1" si="53"/>
        <v>#N/A</v>
      </c>
      <c r="AQ119" t="e">
        <f t="shared" ref="AQ119:BK119" ca="1" si="54">(AQ$28*(AQ58*AQ73+AQ88))*AQ104</f>
        <v>#N/A</v>
      </c>
      <c r="AR119" t="e">
        <f t="shared" ca="1" si="54"/>
        <v>#N/A</v>
      </c>
      <c r="AS119" t="e">
        <f t="shared" ca="1" si="54"/>
        <v>#N/A</v>
      </c>
      <c r="AT119" t="e">
        <f t="shared" ca="1" si="54"/>
        <v>#N/A</v>
      </c>
      <c r="AU119" t="e">
        <f t="shared" ca="1" si="54"/>
        <v>#N/A</v>
      </c>
      <c r="AV119" t="e">
        <f t="shared" ca="1" si="54"/>
        <v>#N/A</v>
      </c>
      <c r="AW119" t="e">
        <f t="shared" ca="1" si="54"/>
        <v>#N/A</v>
      </c>
      <c r="AX119" t="e">
        <f t="shared" ca="1" si="54"/>
        <v>#N/A</v>
      </c>
      <c r="AY119" t="e">
        <f t="shared" ca="1" si="54"/>
        <v>#N/A</v>
      </c>
      <c r="AZ119" t="e">
        <f t="shared" ca="1" si="54"/>
        <v>#N/A</v>
      </c>
      <c r="BA119" t="e">
        <f t="shared" ca="1" si="54"/>
        <v>#N/A</v>
      </c>
      <c r="BB119" t="e">
        <f t="shared" ca="1" si="54"/>
        <v>#N/A</v>
      </c>
      <c r="BC119" t="e">
        <f t="shared" ca="1" si="54"/>
        <v>#N/A</v>
      </c>
      <c r="BD119" t="e">
        <f t="shared" ca="1" si="54"/>
        <v>#N/A</v>
      </c>
      <c r="BE119" t="e">
        <f t="shared" ca="1" si="54"/>
        <v>#N/A</v>
      </c>
      <c r="BF119" t="e">
        <f t="shared" ca="1" si="54"/>
        <v>#N/A</v>
      </c>
      <c r="BG119" t="e">
        <f t="shared" ca="1" si="54"/>
        <v>#N/A</v>
      </c>
      <c r="BH119" t="e">
        <f t="shared" ca="1" si="54"/>
        <v>#N/A</v>
      </c>
      <c r="BI119" t="e">
        <f t="shared" ca="1" si="54"/>
        <v>#N/A</v>
      </c>
      <c r="BJ119" t="e">
        <f t="shared" ca="1" si="54"/>
        <v>#N/A</v>
      </c>
      <c r="BK119" t="e">
        <f t="shared" ca="1" si="54"/>
        <v>#N/A</v>
      </c>
    </row>
    <row r="120" spans="2:63" x14ac:dyDescent="0.25">
      <c r="B120" t="s">
        <v>17</v>
      </c>
      <c r="C120" t="e">
        <f t="shared" ca="1" si="46"/>
        <v>#N/A</v>
      </c>
      <c r="D120" t="e">
        <f t="shared" ca="1" si="46"/>
        <v>#N/A</v>
      </c>
      <c r="E120" t="e">
        <f t="shared" ca="1" si="46"/>
        <v>#N/A</v>
      </c>
      <c r="F120" t="e">
        <f t="shared" ca="1" si="46"/>
        <v>#N/A</v>
      </c>
      <c r="G120" t="e">
        <f t="shared" ca="1" si="46"/>
        <v>#N/A</v>
      </c>
      <c r="H120" t="e">
        <f t="shared" ca="1" si="46"/>
        <v>#N/A</v>
      </c>
      <c r="I120" t="e">
        <f t="shared" ca="1" si="46"/>
        <v>#N/A</v>
      </c>
      <c r="J120" t="e">
        <f t="shared" ca="1" si="46"/>
        <v>#N/A</v>
      </c>
      <c r="K120" t="e">
        <f t="shared" ref="K120:AP120" ca="1" si="55">(K$28*(K59*K74+K89))*K105</f>
        <v>#N/A</v>
      </c>
      <c r="L120" t="e">
        <f t="shared" ca="1" si="55"/>
        <v>#N/A</v>
      </c>
      <c r="M120" t="e">
        <f t="shared" ca="1" si="55"/>
        <v>#N/A</v>
      </c>
      <c r="N120" t="e">
        <f t="shared" ca="1" si="55"/>
        <v>#N/A</v>
      </c>
      <c r="O120" t="e">
        <f t="shared" ca="1" si="55"/>
        <v>#N/A</v>
      </c>
      <c r="P120" t="e">
        <f t="shared" ca="1" si="55"/>
        <v>#N/A</v>
      </c>
      <c r="Q120" t="e">
        <f t="shared" ca="1" si="55"/>
        <v>#N/A</v>
      </c>
      <c r="R120" t="e">
        <f t="shared" ca="1" si="55"/>
        <v>#N/A</v>
      </c>
      <c r="S120" t="e">
        <f t="shared" ca="1" si="55"/>
        <v>#N/A</v>
      </c>
      <c r="T120" t="e">
        <f t="shared" ca="1" si="55"/>
        <v>#N/A</v>
      </c>
      <c r="U120" t="e">
        <f t="shared" ca="1" si="55"/>
        <v>#N/A</v>
      </c>
      <c r="V120" t="e">
        <f t="shared" ca="1" si="55"/>
        <v>#N/A</v>
      </c>
      <c r="W120" t="e">
        <f t="shared" ca="1" si="55"/>
        <v>#N/A</v>
      </c>
      <c r="X120" t="e">
        <f t="shared" ca="1" si="55"/>
        <v>#N/A</v>
      </c>
      <c r="Y120" t="e">
        <f t="shared" ca="1" si="55"/>
        <v>#N/A</v>
      </c>
      <c r="Z120" t="e">
        <f t="shared" ca="1" si="55"/>
        <v>#N/A</v>
      </c>
      <c r="AA120" t="e">
        <f t="shared" ca="1" si="55"/>
        <v>#N/A</v>
      </c>
      <c r="AB120" t="e">
        <f t="shared" ca="1" si="55"/>
        <v>#N/A</v>
      </c>
      <c r="AC120" t="e">
        <f t="shared" ca="1" si="55"/>
        <v>#N/A</v>
      </c>
      <c r="AD120" t="e">
        <f t="shared" ca="1" si="55"/>
        <v>#N/A</v>
      </c>
      <c r="AE120" t="e">
        <f t="shared" ca="1" si="55"/>
        <v>#N/A</v>
      </c>
      <c r="AF120" t="e">
        <f t="shared" ca="1" si="55"/>
        <v>#N/A</v>
      </c>
      <c r="AG120" t="e">
        <f t="shared" ca="1" si="55"/>
        <v>#N/A</v>
      </c>
      <c r="AH120" t="e">
        <f t="shared" ca="1" si="55"/>
        <v>#N/A</v>
      </c>
      <c r="AI120" t="e">
        <f t="shared" ca="1" si="55"/>
        <v>#N/A</v>
      </c>
      <c r="AJ120" t="e">
        <f t="shared" ca="1" si="55"/>
        <v>#N/A</v>
      </c>
      <c r="AK120" t="e">
        <f t="shared" ca="1" si="55"/>
        <v>#N/A</v>
      </c>
      <c r="AL120" t="e">
        <f t="shared" ca="1" si="55"/>
        <v>#N/A</v>
      </c>
      <c r="AM120" t="e">
        <f t="shared" ca="1" si="55"/>
        <v>#N/A</v>
      </c>
      <c r="AN120" t="e">
        <f t="shared" ca="1" si="55"/>
        <v>#N/A</v>
      </c>
      <c r="AO120" t="e">
        <f t="shared" ca="1" si="55"/>
        <v>#N/A</v>
      </c>
      <c r="AP120" t="e">
        <f t="shared" ca="1" si="55"/>
        <v>#N/A</v>
      </c>
      <c r="AQ120" t="e">
        <f t="shared" ref="AQ120:BK120" ca="1" si="56">(AQ$28*(AQ59*AQ74+AQ89))*AQ105</f>
        <v>#N/A</v>
      </c>
      <c r="AR120" t="e">
        <f t="shared" ca="1" si="56"/>
        <v>#N/A</v>
      </c>
      <c r="AS120" t="e">
        <f t="shared" ca="1" si="56"/>
        <v>#N/A</v>
      </c>
      <c r="AT120" t="e">
        <f t="shared" ca="1" si="56"/>
        <v>#N/A</v>
      </c>
      <c r="AU120" t="e">
        <f t="shared" ca="1" si="56"/>
        <v>#N/A</v>
      </c>
      <c r="AV120" t="e">
        <f t="shared" ca="1" si="56"/>
        <v>#N/A</v>
      </c>
      <c r="AW120" t="e">
        <f t="shared" ca="1" si="56"/>
        <v>#N/A</v>
      </c>
      <c r="AX120" t="e">
        <f t="shared" ca="1" si="56"/>
        <v>#N/A</v>
      </c>
      <c r="AY120" t="e">
        <f t="shared" ca="1" si="56"/>
        <v>#N/A</v>
      </c>
      <c r="AZ120" t="e">
        <f t="shared" ca="1" si="56"/>
        <v>#N/A</v>
      </c>
      <c r="BA120" t="e">
        <f t="shared" ca="1" si="56"/>
        <v>#N/A</v>
      </c>
      <c r="BB120" t="e">
        <f t="shared" ca="1" si="56"/>
        <v>#N/A</v>
      </c>
      <c r="BC120" t="e">
        <f t="shared" ca="1" si="56"/>
        <v>#N/A</v>
      </c>
      <c r="BD120" t="e">
        <f t="shared" ca="1" si="56"/>
        <v>#N/A</v>
      </c>
      <c r="BE120" t="e">
        <f t="shared" ca="1" si="56"/>
        <v>#N/A</v>
      </c>
      <c r="BF120" t="e">
        <f t="shared" ca="1" si="56"/>
        <v>#N/A</v>
      </c>
      <c r="BG120" t="e">
        <f t="shared" ca="1" si="56"/>
        <v>#N/A</v>
      </c>
      <c r="BH120" t="e">
        <f t="shared" ca="1" si="56"/>
        <v>#N/A</v>
      </c>
      <c r="BI120" t="e">
        <f t="shared" ca="1" si="56"/>
        <v>#N/A</v>
      </c>
      <c r="BJ120" t="e">
        <f t="shared" ca="1" si="56"/>
        <v>#N/A</v>
      </c>
      <c r="BK120" t="e">
        <f t="shared" ca="1" si="56"/>
        <v>#N/A</v>
      </c>
    </row>
    <row r="121" spans="2:63" x14ac:dyDescent="0.25">
      <c r="B121" t="s">
        <v>18</v>
      </c>
      <c r="C121" t="e">
        <f t="shared" ca="1" si="46"/>
        <v>#N/A</v>
      </c>
      <c r="D121" t="e">
        <f t="shared" ca="1" si="46"/>
        <v>#N/A</v>
      </c>
      <c r="E121" t="e">
        <f t="shared" ca="1" si="46"/>
        <v>#N/A</v>
      </c>
      <c r="F121" t="e">
        <f t="shared" ca="1" si="46"/>
        <v>#N/A</v>
      </c>
      <c r="G121" t="e">
        <f t="shared" ca="1" si="46"/>
        <v>#N/A</v>
      </c>
      <c r="H121" t="e">
        <f t="shared" ca="1" si="46"/>
        <v>#N/A</v>
      </c>
      <c r="I121" t="e">
        <f t="shared" ca="1" si="46"/>
        <v>#N/A</v>
      </c>
      <c r="J121" t="e">
        <f t="shared" ca="1" si="46"/>
        <v>#N/A</v>
      </c>
      <c r="K121" t="e">
        <f t="shared" ref="K121:AP121" ca="1" si="57">(K$28*(K60*K75+K90))*K106</f>
        <v>#N/A</v>
      </c>
      <c r="L121" t="e">
        <f t="shared" ca="1" si="57"/>
        <v>#N/A</v>
      </c>
      <c r="M121" t="e">
        <f t="shared" ca="1" si="57"/>
        <v>#N/A</v>
      </c>
      <c r="N121" t="e">
        <f t="shared" ca="1" si="57"/>
        <v>#N/A</v>
      </c>
      <c r="O121" t="e">
        <f t="shared" ca="1" si="57"/>
        <v>#N/A</v>
      </c>
      <c r="P121" t="e">
        <f t="shared" ca="1" si="57"/>
        <v>#N/A</v>
      </c>
      <c r="Q121" t="e">
        <f t="shared" ca="1" si="57"/>
        <v>#N/A</v>
      </c>
      <c r="R121" t="e">
        <f t="shared" ca="1" si="57"/>
        <v>#N/A</v>
      </c>
      <c r="S121" t="e">
        <f t="shared" ca="1" si="57"/>
        <v>#N/A</v>
      </c>
      <c r="T121" t="e">
        <f t="shared" ca="1" si="57"/>
        <v>#N/A</v>
      </c>
      <c r="U121" t="e">
        <f t="shared" ca="1" si="57"/>
        <v>#N/A</v>
      </c>
      <c r="V121" t="e">
        <f t="shared" ca="1" si="57"/>
        <v>#N/A</v>
      </c>
      <c r="W121" t="e">
        <f t="shared" ca="1" si="57"/>
        <v>#N/A</v>
      </c>
      <c r="X121" t="e">
        <f t="shared" ca="1" si="57"/>
        <v>#N/A</v>
      </c>
      <c r="Y121" t="e">
        <f t="shared" ca="1" si="57"/>
        <v>#N/A</v>
      </c>
      <c r="Z121" t="e">
        <f t="shared" ca="1" si="57"/>
        <v>#N/A</v>
      </c>
      <c r="AA121" t="e">
        <f t="shared" ca="1" si="57"/>
        <v>#N/A</v>
      </c>
      <c r="AB121" t="e">
        <f t="shared" ca="1" si="57"/>
        <v>#N/A</v>
      </c>
      <c r="AC121" t="e">
        <f t="shared" ca="1" si="57"/>
        <v>#N/A</v>
      </c>
      <c r="AD121" t="e">
        <f t="shared" ca="1" si="57"/>
        <v>#N/A</v>
      </c>
      <c r="AE121" t="e">
        <f t="shared" ca="1" si="57"/>
        <v>#N/A</v>
      </c>
      <c r="AF121" t="e">
        <f t="shared" ca="1" si="57"/>
        <v>#N/A</v>
      </c>
      <c r="AG121" t="e">
        <f t="shared" ca="1" si="57"/>
        <v>#N/A</v>
      </c>
      <c r="AH121" t="e">
        <f t="shared" ca="1" si="57"/>
        <v>#N/A</v>
      </c>
      <c r="AI121" t="e">
        <f t="shared" ca="1" si="57"/>
        <v>#N/A</v>
      </c>
      <c r="AJ121" t="e">
        <f t="shared" ca="1" si="57"/>
        <v>#N/A</v>
      </c>
      <c r="AK121" t="e">
        <f t="shared" ca="1" si="57"/>
        <v>#N/A</v>
      </c>
      <c r="AL121" t="e">
        <f t="shared" ca="1" si="57"/>
        <v>#N/A</v>
      </c>
      <c r="AM121" t="e">
        <f t="shared" ca="1" si="57"/>
        <v>#N/A</v>
      </c>
      <c r="AN121" t="e">
        <f t="shared" ca="1" si="57"/>
        <v>#N/A</v>
      </c>
      <c r="AO121" t="e">
        <f t="shared" ca="1" si="57"/>
        <v>#N/A</v>
      </c>
      <c r="AP121" t="e">
        <f t="shared" ca="1" si="57"/>
        <v>#N/A</v>
      </c>
      <c r="AQ121" t="e">
        <f t="shared" ref="AQ121:BK121" ca="1" si="58">(AQ$28*(AQ60*AQ75+AQ90))*AQ106</f>
        <v>#N/A</v>
      </c>
      <c r="AR121" t="e">
        <f t="shared" ca="1" si="58"/>
        <v>#N/A</v>
      </c>
      <c r="AS121" t="e">
        <f t="shared" ca="1" si="58"/>
        <v>#N/A</v>
      </c>
      <c r="AT121" t="e">
        <f t="shared" ca="1" si="58"/>
        <v>#N/A</v>
      </c>
      <c r="AU121" t="e">
        <f t="shared" ca="1" si="58"/>
        <v>#N/A</v>
      </c>
      <c r="AV121" t="e">
        <f t="shared" ca="1" si="58"/>
        <v>#N/A</v>
      </c>
      <c r="AW121" t="e">
        <f t="shared" ca="1" si="58"/>
        <v>#N/A</v>
      </c>
      <c r="AX121" t="e">
        <f t="shared" ca="1" si="58"/>
        <v>#N/A</v>
      </c>
      <c r="AY121" t="e">
        <f t="shared" ca="1" si="58"/>
        <v>#N/A</v>
      </c>
      <c r="AZ121" t="e">
        <f t="shared" ca="1" si="58"/>
        <v>#N/A</v>
      </c>
      <c r="BA121" t="e">
        <f t="shared" ca="1" si="58"/>
        <v>#N/A</v>
      </c>
      <c r="BB121" t="e">
        <f t="shared" ca="1" si="58"/>
        <v>#N/A</v>
      </c>
      <c r="BC121" t="e">
        <f t="shared" ca="1" si="58"/>
        <v>#N/A</v>
      </c>
      <c r="BD121" t="e">
        <f t="shared" ca="1" si="58"/>
        <v>#N/A</v>
      </c>
      <c r="BE121" t="e">
        <f t="shared" ca="1" si="58"/>
        <v>#N/A</v>
      </c>
      <c r="BF121" t="e">
        <f t="shared" ca="1" si="58"/>
        <v>#N/A</v>
      </c>
      <c r="BG121" t="e">
        <f t="shared" ca="1" si="58"/>
        <v>#N/A</v>
      </c>
      <c r="BH121" t="e">
        <f t="shared" ca="1" si="58"/>
        <v>#N/A</v>
      </c>
      <c r="BI121" t="e">
        <f t="shared" ca="1" si="58"/>
        <v>#N/A</v>
      </c>
      <c r="BJ121" t="e">
        <f t="shared" ca="1" si="58"/>
        <v>#N/A</v>
      </c>
      <c r="BK121" t="e">
        <f t="shared" ca="1" si="58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rgb="FFFF0000"/>
  </sheetPr>
  <dimension ref="A1:BM191"/>
  <sheetViews>
    <sheetView topLeftCell="A67" zoomScaleNormal="100" zoomScaleSheetLayoutView="95" workbookViewId="0">
      <selection activeCell="L163" sqref="L163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03_CDA</v>
      </c>
      <c r="D1" t="s">
        <v>57</v>
      </c>
    </row>
    <row r="21" spans="1:64" ht="219.95" customHeight="1" x14ac:dyDescent="0.25"/>
    <row r="22" spans="1:64" x14ac:dyDescent="0.25"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v>723.44953099300005</v>
      </c>
      <c r="E23">
        <v>736.14953993999995</v>
      </c>
      <c r="F23">
        <v>741.55835448899995</v>
      </c>
      <c r="G23">
        <v>751.81088156199996</v>
      </c>
      <c r="H23">
        <v>742.31692193599997</v>
      </c>
      <c r="I23">
        <v>761.75065276099997</v>
      </c>
      <c r="J23" s="10">
        <v>779.22917705685597</v>
      </c>
      <c r="K23">
        <v>793.69452104766401</v>
      </c>
      <c r="L23">
        <v>804.53248517688905</v>
      </c>
      <c r="M23">
        <v>814.34890697914705</v>
      </c>
      <c r="N23">
        <v>797.99685498657595</v>
      </c>
      <c r="O23">
        <v>814.42761274100201</v>
      </c>
      <c r="P23">
        <v>833.05392993067505</v>
      </c>
      <c r="Q23">
        <v>845.84177978218895</v>
      </c>
      <c r="R23">
        <v>856.49472258298795</v>
      </c>
      <c r="S23">
        <v>866.84776836393303</v>
      </c>
      <c r="T23">
        <v>877.19635621369503</v>
      </c>
      <c r="U23">
        <v>887.76110475908297</v>
      </c>
      <c r="V23">
        <v>898.54105430390905</v>
      </c>
      <c r="W23">
        <v>909.53700137209205</v>
      </c>
      <c r="X23">
        <v>920.75140030287798</v>
      </c>
      <c r="Y23">
        <v>932.19346142399797</v>
      </c>
      <c r="Z23">
        <v>943.82011528604801</v>
      </c>
      <c r="AA23">
        <v>955.62062535201096</v>
      </c>
      <c r="AB23">
        <v>967.57713725860003</v>
      </c>
      <c r="AC23">
        <v>979.67554215441601</v>
      </c>
      <c r="AD23">
        <v>991.91060479841997</v>
      </c>
      <c r="AE23">
        <v>1004.28566299276</v>
      </c>
      <c r="AF23">
        <v>1016.80637596184</v>
      </c>
      <c r="AG23">
        <v>1029.4812883524901</v>
      </c>
      <c r="AH23">
        <v>1042.3190936751701</v>
      </c>
      <c r="AI23">
        <v>1055.3239542162801</v>
      </c>
      <c r="AJ23">
        <v>1068.49843102164</v>
      </c>
      <c r="AK23">
        <v>1081.8432365190399</v>
      </c>
      <c r="AL23">
        <v>1095.35615730374</v>
      </c>
      <c r="AM23">
        <v>1109.0353684582101</v>
      </c>
      <c r="AN23">
        <v>1122.8850767208301</v>
      </c>
      <c r="AO23">
        <v>1136.91170485666</v>
      </c>
      <c r="AP23">
        <v>1151.12063544139</v>
      </c>
      <c r="AQ23">
        <v>1165.5167763905099</v>
      </c>
      <c r="AR23">
        <v>1180.11138859415</v>
      </c>
      <c r="AS23">
        <v>1194.9267736755601</v>
      </c>
      <c r="AT23">
        <v>1209.9735545984699</v>
      </c>
      <c r="AU23">
        <v>1225.2645024089099</v>
      </c>
      <c r="AV23">
        <v>1240.8140498601001</v>
      </c>
      <c r="AW23">
        <v>1256.6349122214499</v>
      </c>
      <c r="AX23">
        <v>1272.7349819302799</v>
      </c>
      <c r="AY23">
        <v>1289.12146135376</v>
      </c>
      <c r="AZ23">
        <v>1305.8054122517599</v>
      </c>
      <c r="BA23">
        <v>1322.7979838697199</v>
      </c>
      <c r="BB23">
        <v>1340.1081886831601</v>
      </c>
      <c r="BC23">
        <v>1357.74339245792</v>
      </c>
      <c r="BD23">
        <v>1375.7068519756399</v>
      </c>
      <c r="BE23">
        <v>1393.99784802916</v>
      </c>
      <c r="BF23">
        <v>1412.61305654948</v>
      </c>
      <c r="BG23">
        <v>1431.55045548048</v>
      </c>
      <c r="BH23">
        <v>1450.8136007415001</v>
      </c>
      <c r="BI23">
        <v>1470.40639035306</v>
      </c>
      <c r="BJ23">
        <v>1490.32765003445</v>
      </c>
      <c r="BK23">
        <v>1510.57506405767</v>
      </c>
      <c r="BL23">
        <v>1531.1482490052799</v>
      </c>
    </row>
    <row r="24" spans="1:64" x14ac:dyDescent="0.25">
      <c r="C24" t="s">
        <v>1</v>
      </c>
      <c r="D24">
        <v>973.58436564099998</v>
      </c>
      <c r="E24">
        <v>1002.1403136169999</v>
      </c>
      <c r="F24">
        <v>1049.5525937560001</v>
      </c>
      <c r="G24">
        <v>1091.0253239619999</v>
      </c>
      <c r="H24">
        <v>1150.1740907190001</v>
      </c>
      <c r="I24">
        <v>1183.489389506</v>
      </c>
      <c r="K24">
        <v>1130.90727321299</v>
      </c>
      <c r="L24">
        <v>1151.6374385786601</v>
      </c>
      <c r="M24">
        <v>1172.06101061084</v>
      </c>
      <c r="N24">
        <v>1208.20521473505</v>
      </c>
      <c r="O24">
        <v>1214.6129069245201</v>
      </c>
      <c r="P24">
        <v>1289.5818377025601</v>
      </c>
      <c r="Q24">
        <v>1327.6333528068501</v>
      </c>
      <c r="R24">
        <v>1351.2098110757699</v>
      </c>
      <c r="S24">
        <v>1371.5293512794501</v>
      </c>
      <c r="T24">
        <v>1390.5937976749101</v>
      </c>
      <c r="U24">
        <v>1409.4919277044701</v>
      </c>
      <c r="V24">
        <v>1428.2021873454601</v>
      </c>
      <c r="W24">
        <v>1446.73467658758</v>
      </c>
      <c r="X24">
        <v>1465.0353977732</v>
      </c>
      <c r="Y24">
        <v>1483.1044603662899</v>
      </c>
      <c r="Z24">
        <v>1500.93903972728</v>
      </c>
      <c r="AA24">
        <v>1518.46596633235</v>
      </c>
      <c r="AB24">
        <v>1535.62646436711</v>
      </c>
      <c r="AC24">
        <v>1552.3623799224599</v>
      </c>
      <c r="AD24">
        <v>1568.6446709715599</v>
      </c>
      <c r="AE24">
        <v>1584.4907422255001</v>
      </c>
      <c r="AF24">
        <v>1599.94842948473</v>
      </c>
      <c r="AG24">
        <v>1615.0252323534501</v>
      </c>
      <c r="AH24">
        <v>1629.7856545059401</v>
      </c>
      <c r="AI24">
        <v>1644.23411931551</v>
      </c>
      <c r="AJ24">
        <v>1658.36597277396</v>
      </c>
      <c r="AK24">
        <v>1672.23471327532</v>
      </c>
      <c r="AL24">
        <v>1685.85657230947</v>
      </c>
      <c r="AM24">
        <v>1699.26970033866</v>
      </c>
      <c r="AN24">
        <v>1712.51279521372</v>
      </c>
      <c r="AO24">
        <v>1725.5844911453</v>
      </c>
      <c r="AP24">
        <v>1738.5147960546401</v>
      </c>
      <c r="AQ24">
        <v>1751.31342244348</v>
      </c>
      <c r="AR24">
        <v>1763.97216173372</v>
      </c>
      <c r="AS24">
        <v>1778.0460742857599</v>
      </c>
      <c r="AT24">
        <v>1792.09813685927</v>
      </c>
      <c r="AU24">
        <v>1806.18007867452</v>
      </c>
      <c r="AV24">
        <v>1820.33380618056</v>
      </c>
      <c r="AW24">
        <v>1834.61093352078</v>
      </c>
      <c r="AX24">
        <v>1849.0013739492099</v>
      </c>
      <c r="AY24">
        <v>1863.5654555809599</v>
      </c>
      <c r="AZ24">
        <v>1878.29113406683</v>
      </c>
      <c r="BA24">
        <v>1893.2223197907199</v>
      </c>
      <c r="BB24">
        <v>1908.39200923257</v>
      </c>
      <c r="BC24">
        <v>1923.7878718316299</v>
      </c>
      <c r="BD24">
        <v>1939.41344510369</v>
      </c>
      <c r="BE24">
        <v>1955.23341179815</v>
      </c>
      <c r="BF24">
        <v>1971.1991365794399</v>
      </c>
      <c r="BG24">
        <v>1987.28726813395</v>
      </c>
      <c r="BH24">
        <v>2003.4663629926399</v>
      </c>
      <c r="BI24">
        <v>2019.72531991498</v>
      </c>
      <c r="BJ24">
        <v>2036.02701441055</v>
      </c>
      <c r="BK24">
        <v>2052.3470245584199</v>
      </c>
      <c r="BL24">
        <v>2068.6340606590302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723.44953099300005</v>
      </c>
      <c r="E27">
        <f>INDEX(Activity_Demand_tot!X:X,MATCH($C$1&amp;"-"&amp;$C27,Activity_Demand_tot!$CH:$CH,0))</f>
        <v>736.14953993999995</v>
      </c>
      <c r="F27">
        <f>INDEX(Activity_Demand_tot!Y:Y,MATCH($C$1&amp;"-"&amp;$C27,Activity_Demand_tot!$CH:$CH,0))</f>
        <v>741.55835448899995</v>
      </c>
      <c r="G27">
        <f>INDEX(Activity_Demand_tot!Z:Z,MATCH($C$1&amp;"-"&amp;$C27,Activity_Demand_tot!$CH:$CH,0))</f>
        <v>751.81088156199996</v>
      </c>
      <c r="H27">
        <f>INDEX(Activity_Demand_tot!AA:AA,MATCH($C$1&amp;"-"&amp;$C27,Activity_Demand_tot!$CH:$CH,0))</f>
        <v>742.31692193599997</v>
      </c>
      <c r="I27">
        <f>INDEX(Activity_Demand_tot!AB:AB,MATCH($C$1&amp;"-"&amp;$C27,Activity_Demand_tot!$CH:$CH,0))</f>
        <v>761.75065276099997</v>
      </c>
      <c r="J27" s="10">
        <f>INDEX(Activity_Demand_tot!AC:AC,MATCH($C$1&amp;"-"&amp;$C27,Activity_Demand_tot!$CH:$CH,0))</f>
        <v>779.22917705685597</v>
      </c>
      <c r="K27">
        <f>K23 -10</f>
        <v>783.69452104766401</v>
      </c>
      <c r="L27">
        <f>(L23 -10)*1.02</f>
        <v>810.4231348804268</v>
      </c>
      <c r="M27">
        <f>(M23 -10)*1.02</f>
        <v>820.43588511872997</v>
      </c>
      <c r="N27">
        <f t="shared" ref="N27:BL27" si="0">N23 -10</f>
        <v>787.99685498657595</v>
      </c>
      <c r="O27">
        <f t="shared" si="0"/>
        <v>804.42761274100201</v>
      </c>
      <c r="P27">
        <f t="shared" si="0"/>
        <v>823.05392993067505</v>
      </c>
      <c r="Q27">
        <f t="shared" si="0"/>
        <v>835.84177978218895</v>
      </c>
      <c r="R27">
        <f t="shared" si="0"/>
        <v>846.49472258298795</v>
      </c>
      <c r="S27">
        <f t="shared" si="0"/>
        <v>856.84776836393303</v>
      </c>
      <c r="T27">
        <f t="shared" si="0"/>
        <v>867.19635621369503</v>
      </c>
      <c r="U27">
        <f t="shared" si="0"/>
        <v>877.76110475908297</v>
      </c>
      <c r="V27">
        <f t="shared" si="0"/>
        <v>888.54105430390905</v>
      </c>
      <c r="W27">
        <f t="shared" si="0"/>
        <v>899.53700137209205</v>
      </c>
      <c r="X27">
        <f t="shared" si="0"/>
        <v>910.75140030287798</v>
      </c>
      <c r="Y27">
        <f t="shared" si="0"/>
        <v>922.19346142399797</v>
      </c>
      <c r="Z27">
        <f t="shared" si="0"/>
        <v>933.82011528604801</v>
      </c>
      <c r="AA27">
        <f t="shared" si="0"/>
        <v>945.62062535201096</v>
      </c>
      <c r="AB27">
        <f t="shared" si="0"/>
        <v>957.57713725860003</v>
      </c>
      <c r="AC27">
        <f t="shared" si="0"/>
        <v>969.67554215441601</v>
      </c>
      <c r="AD27">
        <f t="shared" si="0"/>
        <v>981.91060479841997</v>
      </c>
      <c r="AE27">
        <f t="shared" si="0"/>
        <v>994.28566299275997</v>
      </c>
      <c r="AF27">
        <f t="shared" si="0"/>
        <v>1006.80637596184</v>
      </c>
      <c r="AG27">
        <f t="shared" si="0"/>
        <v>1019.4812883524901</v>
      </c>
      <c r="AH27">
        <f t="shared" si="0"/>
        <v>1032.3190936751701</v>
      </c>
      <c r="AI27">
        <f t="shared" si="0"/>
        <v>1045.3239542162801</v>
      </c>
      <c r="AJ27">
        <f t="shared" si="0"/>
        <v>1058.49843102164</v>
      </c>
      <c r="AK27">
        <f t="shared" si="0"/>
        <v>1071.8432365190399</v>
      </c>
      <c r="AL27">
        <f t="shared" si="0"/>
        <v>1085.35615730374</v>
      </c>
      <c r="AM27">
        <f t="shared" si="0"/>
        <v>1099.0353684582101</v>
      </c>
      <c r="AN27">
        <f t="shared" si="0"/>
        <v>1112.8850767208301</v>
      </c>
      <c r="AO27">
        <f t="shared" si="0"/>
        <v>1126.91170485666</v>
      </c>
      <c r="AP27">
        <f t="shared" si="0"/>
        <v>1141.12063544139</v>
      </c>
      <c r="AQ27">
        <f t="shared" si="0"/>
        <v>1155.5167763905099</v>
      </c>
      <c r="AR27">
        <f t="shared" si="0"/>
        <v>1170.11138859415</v>
      </c>
      <c r="AS27">
        <f t="shared" si="0"/>
        <v>1184.9267736755601</v>
      </c>
      <c r="AT27">
        <f t="shared" si="0"/>
        <v>1199.9735545984699</v>
      </c>
      <c r="AU27">
        <f t="shared" si="0"/>
        <v>1215.2645024089099</v>
      </c>
      <c r="AV27">
        <f t="shared" si="0"/>
        <v>1230.8140498601001</v>
      </c>
      <c r="AW27">
        <f t="shared" si="0"/>
        <v>1246.6349122214499</v>
      </c>
      <c r="AX27">
        <f t="shared" si="0"/>
        <v>1262.7349819302799</v>
      </c>
      <c r="AY27">
        <f t="shared" si="0"/>
        <v>1279.12146135376</v>
      </c>
      <c r="AZ27">
        <f t="shared" si="0"/>
        <v>1295.8054122517599</v>
      </c>
      <c r="BA27">
        <f t="shared" si="0"/>
        <v>1312.7979838697199</v>
      </c>
      <c r="BB27">
        <f t="shared" si="0"/>
        <v>1330.1081886831601</v>
      </c>
      <c r="BC27">
        <f t="shared" si="0"/>
        <v>1347.74339245792</v>
      </c>
      <c r="BD27">
        <f t="shared" si="0"/>
        <v>1365.7068519756399</v>
      </c>
      <c r="BE27">
        <f t="shared" si="0"/>
        <v>1383.99784802916</v>
      </c>
      <c r="BF27">
        <f t="shared" si="0"/>
        <v>1402.61305654948</v>
      </c>
      <c r="BG27">
        <f t="shared" si="0"/>
        <v>1421.55045548048</v>
      </c>
      <c r="BH27">
        <f t="shared" si="0"/>
        <v>1440.8136007415001</v>
      </c>
      <c r="BI27">
        <f t="shared" si="0"/>
        <v>1460.40639035306</v>
      </c>
      <c r="BJ27">
        <f t="shared" si="0"/>
        <v>1480.32765003445</v>
      </c>
      <c r="BK27">
        <f t="shared" si="0"/>
        <v>1500.57506405767</v>
      </c>
      <c r="BL27">
        <f t="shared" si="0"/>
        <v>1521.1482490052799</v>
      </c>
    </row>
    <row r="28" spans="1:64" x14ac:dyDescent="0.25">
      <c r="C28" t="s">
        <v>1</v>
      </c>
      <c r="D28">
        <f>INDEX(Activity_Demand_tot!W:W,MATCH($C$1&amp;"-"&amp;$C28,Activity_Demand_tot!$CH:$CH,0))</f>
        <v>973.58436564099998</v>
      </c>
      <c r="E28">
        <f>INDEX(Activity_Demand_tot!X:X,MATCH($C$1&amp;"-"&amp;$C28,Activity_Demand_tot!$CH:$CH,0))</f>
        <v>1002.1403136169999</v>
      </c>
      <c r="F28">
        <f>INDEX(Activity_Demand_tot!Y:Y,MATCH($C$1&amp;"-"&amp;$C28,Activity_Demand_tot!$CH:$CH,0))</f>
        <v>1049.5525937560001</v>
      </c>
      <c r="G28">
        <f>INDEX(Activity_Demand_tot!Z:Z,MATCH($C$1&amp;"-"&amp;$C28,Activity_Demand_tot!$CH:$CH,0))</f>
        <v>1091.0253239619999</v>
      </c>
      <c r="H28">
        <f>INDEX(Activity_Demand_tot!AA:AA,MATCH($C$1&amp;"-"&amp;$C28,Activity_Demand_tot!$CH:$CH,0))</f>
        <v>1150.1740907190001</v>
      </c>
      <c r="I28">
        <f>INDEX(Activity_Demand_tot!AB:AB,MATCH($C$1&amp;"-"&amp;$C28,Activity_Demand_tot!$CH:$CH,0))</f>
        <v>1183.489389506</v>
      </c>
      <c r="J28" s="10">
        <f>I24+20</f>
        <v>1203.489389506</v>
      </c>
      <c r="K28">
        <f>K24+100</f>
        <v>1230.90727321299</v>
      </c>
      <c r="L28">
        <f t="shared" ref="L28:N28" si="1">L24+100</f>
        <v>1251.6374385786601</v>
      </c>
      <c r="M28">
        <f t="shared" si="1"/>
        <v>1272.06101061084</v>
      </c>
      <c r="N28">
        <f t="shared" si="1"/>
        <v>1308.20521473505</v>
      </c>
      <c r="O28">
        <f>O24+50</f>
        <v>1264.6129069245201</v>
      </c>
      <c r="P28">
        <f t="shared" ref="P28:BL28" si="2">P24+50</f>
        <v>1339.5818377025601</v>
      </c>
      <c r="Q28">
        <f t="shared" si="2"/>
        <v>1377.6333528068501</v>
      </c>
      <c r="R28">
        <f t="shared" si="2"/>
        <v>1401.2098110757699</v>
      </c>
      <c r="S28">
        <f t="shared" si="2"/>
        <v>1421.5293512794501</v>
      </c>
      <c r="T28">
        <f t="shared" si="2"/>
        <v>1440.5937976749101</v>
      </c>
      <c r="U28">
        <f t="shared" si="2"/>
        <v>1459.4919277044701</v>
      </c>
      <c r="V28">
        <f t="shared" si="2"/>
        <v>1478.2021873454601</v>
      </c>
      <c r="W28">
        <f t="shared" si="2"/>
        <v>1496.73467658758</v>
      </c>
      <c r="X28">
        <f t="shared" si="2"/>
        <v>1515.0353977732</v>
      </c>
      <c r="Y28">
        <f t="shared" si="2"/>
        <v>1533.1044603662899</v>
      </c>
      <c r="Z28">
        <f t="shared" si="2"/>
        <v>1550.93903972728</v>
      </c>
      <c r="AA28">
        <f t="shared" si="2"/>
        <v>1568.46596633235</v>
      </c>
      <c r="AB28">
        <f t="shared" si="2"/>
        <v>1585.62646436711</v>
      </c>
      <c r="AC28">
        <f t="shared" si="2"/>
        <v>1602.3623799224599</v>
      </c>
      <c r="AD28">
        <f t="shared" si="2"/>
        <v>1618.6446709715599</v>
      </c>
      <c r="AE28">
        <f t="shared" si="2"/>
        <v>1634.4907422255001</v>
      </c>
      <c r="AF28">
        <f t="shared" si="2"/>
        <v>1649.94842948473</v>
      </c>
      <c r="AG28">
        <f t="shared" si="2"/>
        <v>1665.0252323534501</v>
      </c>
      <c r="AH28">
        <f t="shared" si="2"/>
        <v>1679.7856545059401</v>
      </c>
      <c r="AI28">
        <f t="shared" si="2"/>
        <v>1694.23411931551</v>
      </c>
      <c r="AJ28">
        <f t="shared" si="2"/>
        <v>1708.36597277396</v>
      </c>
      <c r="AK28">
        <f t="shared" si="2"/>
        <v>1722.23471327532</v>
      </c>
      <c r="AL28">
        <f t="shared" si="2"/>
        <v>1735.85657230947</v>
      </c>
      <c r="AM28">
        <f t="shared" si="2"/>
        <v>1749.26970033866</v>
      </c>
      <c r="AN28">
        <f t="shared" si="2"/>
        <v>1762.51279521372</v>
      </c>
      <c r="AO28">
        <f t="shared" si="2"/>
        <v>1775.5844911453</v>
      </c>
      <c r="AP28">
        <f t="shared" si="2"/>
        <v>1788.5147960546401</v>
      </c>
      <c r="AQ28">
        <f t="shared" si="2"/>
        <v>1801.31342244348</v>
      </c>
      <c r="AR28">
        <f t="shared" si="2"/>
        <v>1813.97216173372</v>
      </c>
      <c r="AS28">
        <f t="shared" si="2"/>
        <v>1828.0460742857599</v>
      </c>
      <c r="AT28">
        <f t="shared" si="2"/>
        <v>1842.09813685927</v>
      </c>
      <c r="AU28">
        <f t="shared" si="2"/>
        <v>1856.18007867452</v>
      </c>
      <c r="AV28">
        <f t="shared" si="2"/>
        <v>1870.33380618056</v>
      </c>
      <c r="AW28">
        <f t="shared" si="2"/>
        <v>1884.61093352078</v>
      </c>
      <c r="AX28">
        <f t="shared" si="2"/>
        <v>1899.0013739492099</v>
      </c>
      <c r="AY28">
        <f t="shared" si="2"/>
        <v>1913.5654555809599</v>
      </c>
      <c r="AZ28">
        <f t="shared" si="2"/>
        <v>1928.29113406683</v>
      </c>
      <c r="BA28">
        <f t="shared" si="2"/>
        <v>1943.2223197907199</v>
      </c>
      <c r="BB28">
        <f t="shared" si="2"/>
        <v>1958.39200923257</v>
      </c>
      <c r="BC28">
        <f t="shared" si="2"/>
        <v>1973.7878718316299</v>
      </c>
      <c r="BD28">
        <f t="shared" si="2"/>
        <v>1989.41344510369</v>
      </c>
      <c r="BE28">
        <f t="shared" si="2"/>
        <v>2005.23341179815</v>
      </c>
      <c r="BF28">
        <f t="shared" si="2"/>
        <v>2021.1991365794399</v>
      </c>
      <c r="BG28">
        <f t="shared" si="2"/>
        <v>2037.28726813395</v>
      </c>
      <c r="BH28">
        <f t="shared" si="2"/>
        <v>2053.4663629926399</v>
      </c>
      <c r="BI28">
        <f t="shared" si="2"/>
        <v>2069.72531991498</v>
      </c>
      <c r="BJ28">
        <f t="shared" si="2"/>
        <v>2086.0270144105498</v>
      </c>
      <c r="BK28">
        <f t="shared" si="2"/>
        <v>2102.3470245584199</v>
      </c>
      <c r="BL28">
        <f t="shared" si="2"/>
        <v>2118.6340606590302</v>
      </c>
    </row>
    <row r="30" spans="1:64" x14ac:dyDescent="0.25">
      <c r="L30" s="6"/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03_CDA</v>
      </c>
      <c r="B32" t="s">
        <v>742</v>
      </c>
      <c r="C32" t="str">
        <f t="shared" ref="C32:AH32" si="3">C127</f>
        <v>air_freight(gtkm)</v>
      </c>
      <c r="D32">
        <f>D127</f>
        <v>2.0852239999999997</v>
      </c>
      <c r="E32">
        <f t="shared" si="3"/>
        <v>2.2118530000000005</v>
      </c>
      <c r="F32">
        <f t="shared" si="3"/>
        <v>2.2831509999999997</v>
      </c>
      <c r="G32">
        <f t="shared" si="3"/>
        <v>2.2686019999999996</v>
      </c>
      <c r="H32">
        <f t="shared" si="3"/>
        <v>2.3760840000000001</v>
      </c>
      <c r="I32">
        <f t="shared" si="3"/>
        <v>2.2825240000000004</v>
      </c>
      <c r="J32" s="10">
        <f t="shared" si="3"/>
        <v>2.3210967835034122</v>
      </c>
      <c r="K32">
        <f t="shared" si="3"/>
        <v>2.3218448202597926</v>
      </c>
      <c r="L32">
        <f t="shared" si="3"/>
        <v>2.4383281440016678</v>
      </c>
      <c r="M32">
        <f t="shared" si="3"/>
        <v>2.4555221169307888</v>
      </c>
      <c r="N32">
        <f t="shared" si="3"/>
        <v>2.5084984888148951</v>
      </c>
      <c r="O32">
        <f t="shared" si="3"/>
        <v>2.4144340613963249</v>
      </c>
      <c r="P32">
        <f t="shared" si="3"/>
        <v>2.5520840111572571</v>
      </c>
      <c r="Q32">
        <f t="shared" si="3"/>
        <v>2.624219478532881</v>
      </c>
      <c r="R32">
        <f t="shared" si="3"/>
        <v>2.6736440380475885</v>
      </c>
      <c r="S32">
        <f t="shared" si="3"/>
        <v>2.7214528015456674</v>
      </c>
      <c r="T32">
        <f t="shared" si="3"/>
        <v>2.7711362801227057</v>
      </c>
      <c r="U32">
        <f t="shared" si="3"/>
        <v>2.8244394457849156</v>
      </c>
      <c r="V32">
        <f t="shared" si="3"/>
        <v>2.8809685510831193</v>
      </c>
      <c r="W32">
        <f t="shared" si="3"/>
        <v>2.9403725707997297</v>
      </c>
      <c r="X32">
        <f t="shared" si="3"/>
        <v>3.0021569219048687</v>
      </c>
      <c r="Y32">
        <f t="shared" si="3"/>
        <v>3.0659152613016061</v>
      </c>
      <c r="Z32">
        <f t="shared" si="3"/>
        <v>3.1312201081377133</v>
      </c>
      <c r="AA32">
        <f t="shared" si="3"/>
        <v>3.1974863651866579</v>
      </c>
      <c r="AB32">
        <f t="shared" si="3"/>
        <v>3.2641399400918942</v>
      </c>
      <c r="AC32">
        <f t="shared" si="3"/>
        <v>3.3305917603601589</v>
      </c>
      <c r="AD32">
        <f t="shared" si="3"/>
        <v>3.3962991673311955</v>
      </c>
      <c r="AE32">
        <f t="shared" si="3"/>
        <v>3.4608072521917932</v>
      </c>
      <c r="AF32">
        <f t="shared" si="3"/>
        <v>3.523720788889944</v>
      </c>
      <c r="AG32">
        <f t="shared" si="3"/>
        <v>3.5845559954772956</v>
      </c>
      <c r="AH32">
        <f t="shared" si="3"/>
        <v>3.6429493947044964</v>
      </c>
      <c r="AI32">
        <f t="shared" ref="AI32:BL32" si="4">AI127</f>
        <v>3.6984076070578</v>
      </c>
      <c r="AJ32">
        <f t="shared" si="4"/>
        <v>3.7504157932384992</v>
      </c>
      <c r="AK32">
        <f t="shared" si="4"/>
        <v>3.7985865792801956</v>
      </c>
      <c r="AL32">
        <f t="shared" si="4"/>
        <v>3.8424524258431161</v>
      </c>
      <c r="AM32">
        <f t="shared" si="4"/>
        <v>3.8815957320002923</v>
      </c>
      <c r="AN32">
        <f t="shared" si="4"/>
        <v>3.915602191708067</v>
      </c>
      <c r="AO32">
        <f t="shared" si="4"/>
        <v>3.943970383718955</v>
      </c>
      <c r="AP32">
        <f t="shared" si="4"/>
        <v>3.9662705089330825</v>
      </c>
      <c r="AQ32">
        <f t="shared" si="4"/>
        <v>3.9820298578547733</v>
      </c>
      <c r="AR32">
        <f t="shared" si="4"/>
        <v>3.9907387558141978</v>
      </c>
      <c r="AS32">
        <f t="shared" si="4"/>
        <v>3.9988507875001127</v>
      </c>
      <c r="AT32">
        <f t="shared" si="4"/>
        <v>4.0065634476689258</v>
      </c>
      <c r="AU32">
        <f t="shared" si="4"/>
        <v>4.0139894201336634</v>
      </c>
      <c r="AV32">
        <f t="shared" si="4"/>
        <v>4.021217683288218</v>
      </c>
      <c r="AW32">
        <f t="shared" si="4"/>
        <v>4.0283558704006808</v>
      </c>
      <c r="AX32">
        <f t="shared" si="4"/>
        <v>4.0353779196420847</v>
      </c>
      <c r="AY32">
        <f t="shared" si="4"/>
        <v>4.0424070249147919</v>
      </c>
      <c r="AZ32">
        <f t="shared" si="4"/>
        <v>4.0494113815403558</v>
      </c>
      <c r="BA32">
        <f t="shared" si="4"/>
        <v>4.0564765925631407</v>
      </c>
      <c r="BB32">
        <f t="shared" si="4"/>
        <v>4.0636634191575967</v>
      </c>
      <c r="BC32">
        <f t="shared" si="4"/>
        <v>4.0709374856527507</v>
      </c>
      <c r="BD32">
        <f t="shared" si="4"/>
        <v>4.0782975624625779</v>
      </c>
      <c r="BE32">
        <f t="shared" si="4"/>
        <v>4.0856630765387445</v>
      </c>
      <c r="BF32">
        <f t="shared" si="4"/>
        <v>4.0929282515733796</v>
      </c>
      <c r="BG32">
        <f t="shared" si="4"/>
        <v>4.1000406271195882</v>
      </c>
      <c r="BH32">
        <f t="shared" si="4"/>
        <v>4.1069327259852937</v>
      </c>
      <c r="BI32">
        <f t="shared" si="4"/>
        <v>4.113579073331036</v>
      </c>
      <c r="BJ32">
        <f t="shared" si="4"/>
        <v>4.1199033534608498</v>
      </c>
      <c r="BK32">
        <f t="shared" si="4"/>
        <v>4.1258560356959126</v>
      </c>
      <c r="BL32">
        <f t="shared" si="4"/>
        <v>4.1313364182851222</v>
      </c>
    </row>
    <row r="33" spans="1:64" x14ac:dyDescent="0.25">
      <c r="A33" t="str">
        <f t="shared" ref="A33:A60" si="5">$C$1</f>
        <v>03_CDA</v>
      </c>
      <c r="B33" t="s">
        <v>742</v>
      </c>
      <c r="C33" t="str">
        <f t="shared" ref="C33:AH33" si="6">C128</f>
        <v>pipeline_freight(gtkm)</v>
      </c>
      <c r="D33">
        <f t="shared" si="6"/>
        <v>122.65900000000002</v>
      </c>
      <c r="E33">
        <f t="shared" si="6"/>
        <v>149.55100000000002</v>
      </c>
      <c r="F33">
        <f t="shared" si="6"/>
        <v>163.23500000000001</v>
      </c>
      <c r="G33">
        <f t="shared" si="6"/>
        <v>173.7</v>
      </c>
      <c r="H33">
        <f t="shared" si="6"/>
        <v>190.65100000000004</v>
      </c>
      <c r="I33">
        <f t="shared" si="6"/>
        <v>211.96200000000002</v>
      </c>
      <c r="J33" s="10">
        <f t="shared" si="6"/>
        <v>215.54398395151605</v>
      </c>
      <c r="K33">
        <f t="shared" si="6"/>
        <v>222.92360430973523</v>
      </c>
      <c r="L33">
        <f t="shared" si="6"/>
        <v>227.52942776262191</v>
      </c>
      <c r="M33">
        <f t="shared" si="6"/>
        <v>231.8531624575987</v>
      </c>
      <c r="N33">
        <f t="shared" si="6"/>
        <v>238.82269437116105</v>
      </c>
      <c r="O33">
        <f t="shared" si="6"/>
        <v>231.00944203451263</v>
      </c>
      <c r="P33">
        <f t="shared" si="6"/>
        <v>244.63543899296678</v>
      </c>
      <c r="Q33">
        <f t="shared" si="6"/>
        <v>251.30092993563281</v>
      </c>
      <c r="R33">
        <f t="shared" si="6"/>
        <v>255.11273625361289</v>
      </c>
      <c r="S33">
        <f t="shared" si="6"/>
        <v>258.12896836113725</v>
      </c>
      <c r="T33">
        <f t="shared" si="6"/>
        <v>260.72494316133219</v>
      </c>
      <c r="U33">
        <f t="shared" si="6"/>
        <v>263.10889538375289</v>
      </c>
      <c r="V33">
        <f t="shared" si="6"/>
        <v>265.28793396832157</v>
      </c>
      <c r="W33">
        <f t="shared" si="6"/>
        <v>267.27585041138644</v>
      </c>
      <c r="X33">
        <f t="shared" si="6"/>
        <v>269.07595680738643</v>
      </c>
      <c r="Y33">
        <f t="shared" si="6"/>
        <v>270.70226052880707</v>
      </c>
      <c r="Z33">
        <f t="shared" si="6"/>
        <v>272.1691687909501</v>
      </c>
      <c r="AA33">
        <f t="shared" si="6"/>
        <v>273.47972494244362</v>
      </c>
      <c r="AB33">
        <f t="shared" si="6"/>
        <v>274.6406664254838</v>
      </c>
      <c r="AC33">
        <f t="shared" si="6"/>
        <v>275.65995772138058</v>
      </c>
      <c r="AD33">
        <f t="shared" si="6"/>
        <v>276.551623275049</v>
      </c>
      <c r="AE33">
        <f t="shared" si="6"/>
        <v>277.33847345986874</v>
      </c>
      <c r="AF33">
        <f t="shared" si="6"/>
        <v>278.04908355439403</v>
      </c>
      <c r="AG33">
        <f t="shared" si="6"/>
        <v>278.70572915553834</v>
      </c>
      <c r="AH33">
        <f t="shared" si="6"/>
        <v>279.34076277927574</v>
      </c>
      <c r="AI33">
        <f t="shared" ref="AI33:BL33" si="7">AI128</f>
        <v>279.97692776559245</v>
      </c>
      <c r="AJ33">
        <f t="shared" si="7"/>
        <v>280.6360277309609</v>
      </c>
      <c r="AK33">
        <f t="shared" si="7"/>
        <v>281.34991793178853</v>
      </c>
      <c r="AL33">
        <f t="shared" si="7"/>
        <v>282.14471689095433</v>
      </c>
      <c r="AM33">
        <f t="shared" si="7"/>
        <v>283.05053420251613</v>
      </c>
      <c r="AN33">
        <f t="shared" si="7"/>
        <v>284.09794500028403</v>
      </c>
      <c r="AO33">
        <f t="shared" si="7"/>
        <v>285.31148003916547</v>
      </c>
      <c r="AP33">
        <f t="shared" si="7"/>
        <v>286.72117927493724</v>
      </c>
      <c r="AQ33">
        <f t="shared" si="7"/>
        <v>288.35426295245134</v>
      </c>
      <c r="AR33">
        <f t="shared" si="7"/>
        <v>290.23554587739432</v>
      </c>
      <c r="AS33">
        <f t="shared" si="7"/>
        <v>292.48737188572068</v>
      </c>
      <c r="AT33">
        <f t="shared" si="7"/>
        <v>294.73570189748227</v>
      </c>
      <c r="AU33">
        <f t="shared" si="7"/>
        <v>296.98881258792227</v>
      </c>
      <c r="AV33">
        <f t="shared" si="7"/>
        <v>299.25340898888868</v>
      </c>
      <c r="AW33">
        <f t="shared" si="7"/>
        <v>301.53774936332388</v>
      </c>
      <c r="AX33">
        <f t="shared" si="7"/>
        <v>303.84021983187262</v>
      </c>
      <c r="AY33">
        <f t="shared" si="7"/>
        <v>306.17047289295266</v>
      </c>
      <c r="AZ33">
        <f t="shared" si="7"/>
        <v>308.52658145069182</v>
      </c>
      <c r="BA33">
        <f t="shared" si="7"/>
        <v>310.91557116651421</v>
      </c>
      <c r="BB33">
        <f t="shared" si="7"/>
        <v>313.3427214772102</v>
      </c>
      <c r="BC33">
        <f t="shared" si="7"/>
        <v>315.80605949305982</v>
      </c>
      <c r="BD33">
        <f t="shared" si="7"/>
        <v>318.3061512165894</v>
      </c>
      <c r="BE33">
        <f t="shared" si="7"/>
        <v>320.83734588770301</v>
      </c>
      <c r="BF33">
        <f t="shared" si="7"/>
        <v>323.39186185270938</v>
      </c>
      <c r="BG33">
        <f t="shared" si="7"/>
        <v>325.965962901431</v>
      </c>
      <c r="BH33">
        <f t="shared" si="7"/>
        <v>328.55461807882136</v>
      </c>
      <c r="BI33">
        <f t="shared" si="7"/>
        <v>331.15605118639576</v>
      </c>
      <c r="BJ33">
        <f t="shared" si="7"/>
        <v>333.7643223056869</v>
      </c>
      <c r="BK33">
        <f t="shared" si="7"/>
        <v>336.37552392934612</v>
      </c>
      <c r="BL33">
        <f t="shared" si="7"/>
        <v>338.98144970544377</v>
      </c>
    </row>
    <row r="34" spans="1:64" x14ac:dyDescent="0.25">
      <c r="A34" t="str">
        <f t="shared" si="5"/>
        <v>03_CDA</v>
      </c>
      <c r="B34" t="s">
        <v>742</v>
      </c>
      <c r="C34" t="str">
        <f t="shared" ref="C34:AH34" si="8">C129</f>
        <v>rail_freight(gtkm)</v>
      </c>
      <c r="D34">
        <f t="shared" si="8"/>
        <v>341.32499999999999</v>
      </c>
      <c r="E34">
        <f t="shared" si="8"/>
        <v>352.09099999999995</v>
      </c>
      <c r="F34">
        <f t="shared" si="8"/>
        <v>371.07400000000001</v>
      </c>
      <c r="G34">
        <f t="shared" si="8"/>
        <v>386.13200000000006</v>
      </c>
      <c r="H34">
        <f t="shared" si="8"/>
        <v>415.46199999999993</v>
      </c>
      <c r="I34">
        <f t="shared" si="8"/>
        <v>411.6230000000001</v>
      </c>
      <c r="J34" s="10">
        <f t="shared" si="8"/>
        <v>418.57909109215285</v>
      </c>
      <c r="K34">
        <f t="shared" si="8"/>
        <v>426.072033821677</v>
      </c>
      <c r="L34">
        <f t="shared" si="8"/>
        <v>432.18109809571564</v>
      </c>
      <c r="M34">
        <f t="shared" si="8"/>
        <v>438.13446251986915</v>
      </c>
      <c r="N34">
        <f t="shared" si="8"/>
        <v>449.44156122568154</v>
      </c>
      <c r="O34">
        <f t="shared" si="8"/>
        <v>433.35261125488847</v>
      </c>
      <c r="P34">
        <f t="shared" si="8"/>
        <v>457.85826200234686</v>
      </c>
      <c r="Q34">
        <f t="shared" si="8"/>
        <v>469.64315347225829</v>
      </c>
      <c r="R34">
        <f t="shared" si="8"/>
        <v>476.43936467941074</v>
      </c>
      <c r="S34">
        <f t="shared" si="8"/>
        <v>482.09326238614983</v>
      </c>
      <c r="T34">
        <f t="shared" si="8"/>
        <v>487.29423579459637</v>
      </c>
      <c r="U34">
        <f t="shared" si="8"/>
        <v>492.41673236384497</v>
      </c>
      <c r="V34">
        <f t="shared" si="8"/>
        <v>497.45791466912596</v>
      </c>
      <c r="W34">
        <f t="shared" si="8"/>
        <v>502.42581481738762</v>
      </c>
      <c r="X34">
        <f t="shared" si="8"/>
        <v>507.30713314732299</v>
      </c>
      <c r="Y34">
        <f t="shared" si="8"/>
        <v>512.1069811316296</v>
      </c>
      <c r="Z34">
        <f t="shared" si="8"/>
        <v>516.82964292270458</v>
      </c>
      <c r="AA34">
        <f t="shared" si="8"/>
        <v>521.45616960660152</v>
      </c>
      <c r="AB34">
        <f t="shared" si="8"/>
        <v>525.9727454992676</v>
      </c>
      <c r="AC34">
        <f t="shared" si="8"/>
        <v>530.36605253727419</v>
      </c>
      <c r="AD34">
        <f t="shared" si="8"/>
        <v>534.6326536932927</v>
      </c>
      <c r="AE34">
        <f t="shared" si="8"/>
        <v>538.78458359409433</v>
      </c>
      <c r="AF34">
        <f t="shared" si="8"/>
        <v>542.84391335807834</v>
      </c>
      <c r="AG34">
        <f t="shared" si="8"/>
        <v>546.81941499515176</v>
      </c>
      <c r="AH34">
        <f t="shared" si="8"/>
        <v>550.73859518338577</v>
      </c>
      <c r="AI34">
        <f t="shared" ref="AI34:BL34" si="9">AI129</f>
        <v>554.60921557885047</v>
      </c>
      <c r="AJ34">
        <f t="shared" si="9"/>
        <v>558.43612433835858</v>
      </c>
      <c r="AK34">
        <f t="shared" si="9"/>
        <v>562.24321763053229</v>
      </c>
      <c r="AL34">
        <f t="shared" si="9"/>
        <v>566.04220623983554</v>
      </c>
      <c r="AM34">
        <f t="shared" si="9"/>
        <v>569.85197597508727</v>
      </c>
      <c r="AN34">
        <f t="shared" si="9"/>
        <v>573.69160411204018</v>
      </c>
      <c r="AO34">
        <f t="shared" si="9"/>
        <v>577.56716403768041</v>
      </c>
      <c r="AP34">
        <f t="shared" si="9"/>
        <v>581.49500008959137</v>
      </c>
      <c r="AQ34">
        <f t="shared" si="9"/>
        <v>585.48491359860702</v>
      </c>
      <c r="AR34">
        <f t="shared" si="9"/>
        <v>589.54095256345772</v>
      </c>
      <c r="AS34">
        <f t="shared" si="9"/>
        <v>594.11497414287066</v>
      </c>
      <c r="AT34">
        <f t="shared" si="9"/>
        <v>598.68189447926147</v>
      </c>
      <c r="AU34">
        <f t="shared" si="9"/>
        <v>603.25852556921768</v>
      </c>
      <c r="AV34">
        <f t="shared" si="9"/>
        <v>607.85848700868064</v>
      </c>
      <c r="AW34">
        <f t="shared" si="9"/>
        <v>612.49855339425221</v>
      </c>
      <c r="AX34">
        <f t="shared" si="9"/>
        <v>617.17544653349182</v>
      </c>
      <c r="AY34">
        <f t="shared" si="9"/>
        <v>621.9087730638106</v>
      </c>
      <c r="AZ34">
        <f t="shared" si="9"/>
        <v>626.69461857171837</v>
      </c>
      <c r="BA34">
        <f t="shared" si="9"/>
        <v>631.5472539319826</v>
      </c>
      <c r="BB34">
        <f t="shared" si="9"/>
        <v>636.47740300058388</v>
      </c>
      <c r="BC34">
        <f t="shared" si="9"/>
        <v>641.48105834527837</v>
      </c>
      <c r="BD34">
        <f t="shared" si="9"/>
        <v>646.55936965869785</v>
      </c>
      <c r="BE34">
        <f t="shared" si="9"/>
        <v>651.70085883439731</v>
      </c>
      <c r="BF34">
        <f t="shared" si="9"/>
        <v>656.88971938831651</v>
      </c>
      <c r="BG34">
        <f t="shared" si="9"/>
        <v>662.11836214353229</v>
      </c>
      <c r="BH34">
        <f t="shared" si="9"/>
        <v>667.37656797260649</v>
      </c>
      <c r="BI34">
        <f t="shared" si="9"/>
        <v>672.660728972367</v>
      </c>
      <c r="BJ34">
        <f t="shared" si="9"/>
        <v>677.95877968342722</v>
      </c>
      <c r="BK34">
        <f t="shared" si="9"/>
        <v>683.26278298148497</v>
      </c>
      <c r="BL34">
        <f t="shared" si="9"/>
        <v>688.55606971418331</v>
      </c>
    </row>
    <row r="35" spans="1:64" x14ac:dyDescent="0.25">
      <c r="A35" t="str">
        <f t="shared" si="5"/>
        <v>03_CDA</v>
      </c>
      <c r="B35" t="s">
        <v>742</v>
      </c>
      <c r="C35" t="str">
        <f t="shared" ref="C35:AH35" si="10">C130</f>
        <v>road_freight_2w(gtkm)</v>
      </c>
      <c r="D35">
        <f t="shared" si="10"/>
        <v>0</v>
      </c>
      <c r="E35">
        <f t="shared" si="10"/>
        <v>0</v>
      </c>
      <c r="F35">
        <f t="shared" si="10"/>
        <v>0</v>
      </c>
      <c r="G35">
        <f t="shared" si="10"/>
        <v>0</v>
      </c>
      <c r="H35">
        <f t="shared" si="10"/>
        <v>0</v>
      </c>
      <c r="I35">
        <f t="shared" si="10"/>
        <v>0</v>
      </c>
      <c r="J35" s="10">
        <f t="shared" si="10"/>
        <v>0</v>
      </c>
      <c r="K35">
        <f t="shared" si="10"/>
        <v>0</v>
      </c>
      <c r="L35">
        <f t="shared" si="10"/>
        <v>0</v>
      </c>
      <c r="M35">
        <f t="shared" si="10"/>
        <v>0</v>
      </c>
      <c r="N35">
        <f t="shared" si="10"/>
        <v>0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S35">
        <f t="shared" si="10"/>
        <v>0</v>
      </c>
      <c r="T35">
        <f t="shared" si="10"/>
        <v>0</v>
      </c>
      <c r="U35">
        <f t="shared" si="10"/>
        <v>0</v>
      </c>
      <c r="V35">
        <f t="shared" si="10"/>
        <v>0</v>
      </c>
      <c r="W35">
        <f t="shared" si="10"/>
        <v>0</v>
      </c>
      <c r="X35">
        <f t="shared" si="10"/>
        <v>0</v>
      </c>
      <c r="Y35">
        <f t="shared" si="10"/>
        <v>0</v>
      </c>
      <c r="Z35">
        <f t="shared" si="10"/>
        <v>0</v>
      </c>
      <c r="AA35">
        <f t="shared" si="10"/>
        <v>0</v>
      </c>
      <c r="AB35">
        <f t="shared" si="10"/>
        <v>0</v>
      </c>
      <c r="AC35">
        <f t="shared" si="10"/>
        <v>0</v>
      </c>
      <c r="AD35">
        <f t="shared" si="10"/>
        <v>0</v>
      </c>
      <c r="AE35">
        <f t="shared" si="10"/>
        <v>0</v>
      </c>
      <c r="AF35">
        <f t="shared" si="10"/>
        <v>0</v>
      </c>
      <c r="AG35">
        <f t="shared" si="10"/>
        <v>0</v>
      </c>
      <c r="AH35">
        <f t="shared" si="10"/>
        <v>0</v>
      </c>
      <c r="AI35">
        <f t="shared" ref="AI35:BL35" si="11">AI130</f>
        <v>0</v>
      </c>
      <c r="AJ35">
        <f t="shared" si="11"/>
        <v>0</v>
      </c>
      <c r="AK35">
        <f t="shared" si="11"/>
        <v>0</v>
      </c>
      <c r="AL35">
        <f t="shared" si="11"/>
        <v>0</v>
      </c>
      <c r="AM35">
        <f t="shared" si="11"/>
        <v>0</v>
      </c>
      <c r="AN35">
        <f t="shared" si="11"/>
        <v>0</v>
      </c>
      <c r="AO35">
        <f t="shared" si="11"/>
        <v>0</v>
      </c>
      <c r="AP35">
        <f t="shared" si="11"/>
        <v>0</v>
      </c>
      <c r="AQ35">
        <f t="shared" si="11"/>
        <v>0</v>
      </c>
      <c r="AR35">
        <f t="shared" si="11"/>
        <v>0</v>
      </c>
      <c r="AS35">
        <f t="shared" si="11"/>
        <v>0</v>
      </c>
      <c r="AT35">
        <f t="shared" si="11"/>
        <v>0</v>
      </c>
      <c r="AU35">
        <f t="shared" si="11"/>
        <v>0</v>
      </c>
      <c r="AV35">
        <f t="shared" si="11"/>
        <v>0</v>
      </c>
      <c r="AW35">
        <f t="shared" si="11"/>
        <v>0</v>
      </c>
      <c r="AX35">
        <f t="shared" si="11"/>
        <v>0</v>
      </c>
      <c r="AY35">
        <f t="shared" si="11"/>
        <v>0</v>
      </c>
      <c r="AZ35">
        <f t="shared" si="11"/>
        <v>0</v>
      </c>
      <c r="BA35">
        <f t="shared" si="11"/>
        <v>0</v>
      </c>
      <c r="BB35">
        <f t="shared" si="11"/>
        <v>0</v>
      </c>
      <c r="BC35">
        <f t="shared" si="11"/>
        <v>0</v>
      </c>
      <c r="BD35">
        <f t="shared" si="11"/>
        <v>0</v>
      </c>
      <c r="BE35">
        <f t="shared" si="11"/>
        <v>0</v>
      </c>
      <c r="BF35">
        <f t="shared" si="11"/>
        <v>0</v>
      </c>
      <c r="BG35">
        <f t="shared" si="11"/>
        <v>0</v>
      </c>
      <c r="BH35">
        <f t="shared" si="11"/>
        <v>0</v>
      </c>
      <c r="BI35">
        <f t="shared" si="11"/>
        <v>0</v>
      </c>
      <c r="BJ35">
        <f t="shared" si="11"/>
        <v>0</v>
      </c>
      <c r="BK35">
        <f t="shared" si="11"/>
        <v>0</v>
      </c>
      <c r="BL35">
        <f t="shared" si="11"/>
        <v>0</v>
      </c>
    </row>
    <row r="36" spans="1:64" x14ac:dyDescent="0.25">
      <c r="A36" t="str">
        <f t="shared" si="5"/>
        <v>03_CDA</v>
      </c>
      <c r="B36" t="s">
        <v>742</v>
      </c>
      <c r="C36" t="str">
        <f t="shared" ref="C36:AH36" si="12">C131</f>
        <v>road_freight_ht(gtkm)</v>
      </c>
      <c r="D36">
        <f t="shared" si="12"/>
        <v>278.0423345589499</v>
      </c>
      <c r="E36">
        <f t="shared" si="12"/>
        <v>287.48088758614989</v>
      </c>
      <c r="F36">
        <f t="shared" si="12"/>
        <v>297.90142061819984</v>
      </c>
      <c r="G36">
        <f t="shared" si="12"/>
        <v>311.45248586389999</v>
      </c>
      <c r="H36">
        <f t="shared" si="12"/>
        <v>324.66250638305002</v>
      </c>
      <c r="I36">
        <f t="shared" si="12"/>
        <v>337.2356222306999</v>
      </c>
      <c r="J36" s="10">
        <f t="shared" si="12"/>
        <v>342.93462765011418</v>
      </c>
      <c r="K36">
        <f t="shared" si="12"/>
        <v>359.79225069203585</v>
      </c>
      <c r="L36">
        <f t="shared" si="12"/>
        <v>370.18396898567926</v>
      </c>
      <c r="M36">
        <f t="shared" si="12"/>
        <v>380.45054350795004</v>
      </c>
      <c r="N36">
        <f t="shared" si="12"/>
        <v>395.42757502036778</v>
      </c>
      <c r="O36">
        <f>O131</f>
        <v>386.1085021804343</v>
      </c>
      <c r="P36">
        <f t="shared" si="12"/>
        <v>412.90597252853598</v>
      </c>
      <c r="Q36">
        <f t="shared" si="12"/>
        <v>428.47373649675637</v>
      </c>
      <c r="R36">
        <f t="shared" si="12"/>
        <v>439.53079640437505</v>
      </c>
      <c r="S36">
        <f t="shared" si="12"/>
        <v>449.50284017660232</v>
      </c>
      <c r="T36">
        <f t="shared" si="12"/>
        <v>458.9982058231443</v>
      </c>
      <c r="U36">
        <f t="shared" si="12"/>
        <v>468.35311225012038</v>
      </c>
      <c r="V36">
        <f t="shared" si="12"/>
        <v>477.55556715131223</v>
      </c>
      <c r="W36">
        <f t="shared" si="12"/>
        <v>486.60396880165302</v>
      </c>
      <c r="X36">
        <f t="shared" si="12"/>
        <v>495.47611842558058</v>
      </c>
      <c r="Y36">
        <f t="shared" si="12"/>
        <v>504.16749529823909</v>
      </c>
      <c r="Z36">
        <f t="shared" si="12"/>
        <v>512.67291888475813</v>
      </c>
      <c r="AA36">
        <f t="shared" si="12"/>
        <v>520.96413015351618</v>
      </c>
      <c r="AB36">
        <f t="shared" si="12"/>
        <v>529.01753937005981</v>
      </c>
      <c r="AC36">
        <f t="shared" si="12"/>
        <v>536.80978427844445</v>
      </c>
      <c r="AD36">
        <f t="shared" si="12"/>
        <v>544.32736955473536</v>
      </c>
      <c r="AE36">
        <f t="shared" si="12"/>
        <v>551.57273892839908</v>
      </c>
      <c r="AF36">
        <f t="shared" si="12"/>
        <v>558.55912271957118</v>
      </c>
      <c r="AG36">
        <f t="shared" si="12"/>
        <v>565.2866338727024</v>
      </c>
      <c r="AH36">
        <f t="shared" si="12"/>
        <v>571.77516905990569</v>
      </c>
      <c r="AI36">
        <f t="shared" ref="AI36:BL36" si="13">AI131</f>
        <v>578.02467175029085</v>
      </c>
      <c r="AJ36">
        <f t="shared" si="13"/>
        <v>584.03229288503849</v>
      </c>
      <c r="AK36">
        <f t="shared" si="13"/>
        <v>589.81537717031358</v>
      </c>
      <c r="AL36">
        <f t="shared" si="13"/>
        <v>595.37888345178646</v>
      </c>
      <c r="AM36">
        <f t="shared" si="13"/>
        <v>600.73557764696943</v>
      </c>
      <c r="AN36">
        <f t="shared" si="13"/>
        <v>605.89870514019913</v>
      </c>
      <c r="AO36">
        <f t="shared" si="13"/>
        <v>610.86798372101362</v>
      </c>
      <c r="AP36">
        <f t="shared" si="13"/>
        <v>615.65412147064342</v>
      </c>
      <c r="AQ36">
        <f t="shared" si="13"/>
        <v>620.26104017117655</v>
      </c>
      <c r="AR36">
        <f t="shared" si="13"/>
        <v>624.68666319705073</v>
      </c>
      <c r="AS36">
        <f t="shared" si="13"/>
        <v>629.53336683215946</v>
      </c>
      <c r="AT36">
        <f t="shared" si="13"/>
        <v>634.37254588091196</v>
      </c>
      <c r="AU36">
        <f t="shared" si="13"/>
        <v>639.22201459353869</v>
      </c>
      <c r="AV36">
        <f t="shared" si="13"/>
        <v>644.0962045034313</v>
      </c>
      <c r="AW36">
        <f t="shared" si="13"/>
        <v>649.01289023121956</v>
      </c>
      <c r="AX36">
        <f t="shared" si="13"/>
        <v>653.96859815376013</v>
      </c>
      <c r="AY36">
        <f t="shared" si="13"/>
        <v>658.98410376569404</v>
      </c>
      <c r="AZ36">
        <f t="shared" si="13"/>
        <v>664.05525929426551</v>
      </c>
      <c r="BA36">
        <f t="shared" si="13"/>
        <v>669.19718637793005</v>
      </c>
      <c r="BB36">
        <f t="shared" si="13"/>
        <v>674.42124817946728</v>
      </c>
      <c r="BC36">
        <f t="shared" si="13"/>
        <v>679.72319836201848</v>
      </c>
      <c r="BD36">
        <f t="shared" si="13"/>
        <v>685.10425515758425</v>
      </c>
      <c r="BE36">
        <f t="shared" si="13"/>
        <v>690.55225618798886</v>
      </c>
      <c r="BF36">
        <f t="shared" si="13"/>
        <v>696.05045265954561</v>
      </c>
      <c r="BG36">
        <f t="shared" si="13"/>
        <v>701.59080296363004</v>
      </c>
      <c r="BH36">
        <f t="shared" si="13"/>
        <v>707.16247875559134</v>
      </c>
      <c r="BI36">
        <f t="shared" si="13"/>
        <v>712.76165704572225</v>
      </c>
      <c r="BJ36">
        <f t="shared" si="13"/>
        <v>718.3755530876341</v>
      </c>
      <c r="BK36">
        <f t="shared" si="13"/>
        <v>723.99575658230685</v>
      </c>
      <c r="BL36">
        <f t="shared" si="13"/>
        <v>729.60460463945458</v>
      </c>
    </row>
    <row r="37" spans="1:64" x14ac:dyDescent="0.25">
      <c r="A37" t="str">
        <f t="shared" si="5"/>
        <v>03_CDA</v>
      </c>
      <c r="B37" t="s">
        <v>742</v>
      </c>
      <c r="C37" t="str">
        <f t="shared" ref="C37:AH37" si="14">C132</f>
        <v>road_freight_lt(gtkm)</v>
      </c>
      <c r="D37">
        <f t="shared" si="14"/>
        <v>14.633807082049993</v>
      </c>
      <c r="E37">
        <f t="shared" si="14"/>
        <v>15.13057303085</v>
      </c>
      <c r="F37">
        <f t="shared" si="14"/>
        <v>15.679022137800002</v>
      </c>
      <c r="G37">
        <f t="shared" si="14"/>
        <v>16.392236098100003</v>
      </c>
      <c r="H37">
        <f t="shared" si="14"/>
        <v>17.087500335950001</v>
      </c>
      <c r="I37">
        <f t="shared" si="14"/>
        <v>17.749243275300003</v>
      </c>
      <c r="J37" s="10">
        <f t="shared" si="14"/>
        <v>18.049190928953387</v>
      </c>
      <c r="K37">
        <f t="shared" si="14"/>
        <v>18.936434246949268</v>
      </c>
      <c r="L37">
        <f t="shared" si="14"/>
        <v>19.483366788719977</v>
      </c>
      <c r="M37">
        <f t="shared" si="14"/>
        <v>20.023712816207912</v>
      </c>
      <c r="N37">
        <f t="shared" si="14"/>
        <v>20.811977632650947</v>
      </c>
      <c r="O37">
        <f t="shared" si="14"/>
        <v>20.321500114759708</v>
      </c>
      <c r="P37">
        <f t="shared" si="14"/>
        <v>21.731893290975599</v>
      </c>
      <c r="Q37">
        <f t="shared" si="14"/>
        <v>22.551249289302991</v>
      </c>
      <c r="R37">
        <f t="shared" si="14"/>
        <v>23.133199810756608</v>
      </c>
      <c r="S37">
        <f t="shared" si="14"/>
        <v>23.658044219821196</v>
      </c>
      <c r="T37">
        <f t="shared" si="14"/>
        <v>24.157800306481306</v>
      </c>
      <c r="U37">
        <f t="shared" si="14"/>
        <v>24.65016380263793</v>
      </c>
      <c r="V37">
        <f t="shared" si="14"/>
        <v>25.134503534279624</v>
      </c>
      <c r="W37">
        <f t="shared" si="14"/>
        <v>25.610735200087035</v>
      </c>
      <c r="X37">
        <f t="shared" si="14"/>
        <v>26.077690443451633</v>
      </c>
      <c r="Y37">
        <f t="shared" si="14"/>
        <v>26.535131331486305</v>
      </c>
      <c r="Z37">
        <f t="shared" si="14"/>
        <v>26.982785204460974</v>
      </c>
      <c r="AA37">
        <f t="shared" si="14"/>
        <v>27.419164744921925</v>
      </c>
      <c r="AB37">
        <f t="shared" si="14"/>
        <v>27.843028387897935</v>
      </c>
      <c r="AC37">
        <f t="shared" si="14"/>
        <v>28.253146540970825</v>
      </c>
      <c r="AD37">
        <f t="shared" si="14"/>
        <v>28.648808923933487</v>
      </c>
      <c r="AE37">
        <f t="shared" si="14"/>
        <v>29.030144154126301</v>
      </c>
      <c r="AF37">
        <f t="shared" si="14"/>
        <v>29.397848564188028</v>
      </c>
      <c r="AG37">
        <f t="shared" si="14"/>
        <v>29.751928098563329</v>
      </c>
      <c r="AH37">
        <f t="shared" si="14"/>
        <v>30.093429950521404</v>
      </c>
      <c r="AI37">
        <f t="shared" ref="AI37:BL37" si="15">AI132</f>
        <v>30.422351144752195</v>
      </c>
      <c r="AJ37">
        <f t="shared" si="15"/>
        <v>30.738541730791567</v>
      </c>
      <c r="AK37">
        <f t="shared" si="15"/>
        <v>31.042914587911309</v>
      </c>
      <c r="AL37">
        <f t="shared" si="15"/>
        <v>31.335730707988841</v>
      </c>
      <c r="AM37">
        <f t="shared" si="15"/>
        <v>31.617661981419523</v>
      </c>
      <c r="AN37">
        <f t="shared" si="15"/>
        <v>31.889405533694774</v>
      </c>
      <c r="AO37">
        <f t="shared" si="15"/>
        <v>32.150946511632377</v>
      </c>
      <c r="AP37">
        <f t="shared" si="15"/>
        <v>32.402848498455008</v>
      </c>
      <c r="AQ37">
        <f t="shared" si="15"/>
        <v>32.645317903746225</v>
      </c>
      <c r="AR37">
        <f t="shared" si="15"/>
        <v>32.878245431423835</v>
      </c>
      <c r="AS37">
        <f t="shared" si="15"/>
        <v>33.133335096429562</v>
      </c>
      <c r="AT37">
        <f t="shared" si="15"/>
        <v>33.388028730574433</v>
      </c>
      <c r="AU37">
        <f t="shared" si="15"/>
        <v>33.643263925975837</v>
      </c>
      <c r="AV37">
        <f t="shared" si="15"/>
        <v>33.899800237022816</v>
      </c>
      <c r="AW37">
        <f t="shared" si="15"/>
        <v>34.158573170064308</v>
      </c>
      <c r="AX37">
        <f t="shared" si="15"/>
        <v>34.419399902829596</v>
      </c>
      <c r="AY37">
        <f t="shared" si="15"/>
        <v>34.683373882405071</v>
      </c>
      <c r="AZ37">
        <f t="shared" si="15"/>
        <v>34.950276804961462</v>
      </c>
      <c r="BA37">
        <f t="shared" si="15"/>
        <v>35.220904546206974</v>
      </c>
      <c r="BB37">
        <f t="shared" si="15"/>
        <v>35.495855167340508</v>
      </c>
      <c r="BC37">
        <f t="shared" si="15"/>
        <v>35.774905176948465</v>
      </c>
      <c r="BD37">
        <f t="shared" si="15"/>
        <v>36.058118692504557</v>
      </c>
      <c r="BE37">
        <f t="shared" si="15"/>
        <v>36.344855588841646</v>
      </c>
      <c r="BF37">
        <f t="shared" si="15"/>
        <v>36.634234350502531</v>
      </c>
      <c r="BG37">
        <f t="shared" si="15"/>
        <v>36.925831734928025</v>
      </c>
      <c r="BH37">
        <f t="shared" si="15"/>
        <v>37.219077829241783</v>
      </c>
      <c r="BI37">
        <f t="shared" si="15"/>
        <v>37.513771423459197</v>
      </c>
      <c r="BJ37">
        <f t="shared" si="15"/>
        <v>37.8092396361914</v>
      </c>
      <c r="BK37">
        <f t="shared" si="15"/>
        <v>38.105039820121547</v>
      </c>
      <c r="BL37">
        <f t="shared" si="15"/>
        <v>38.400242349445108</v>
      </c>
    </row>
    <row r="38" spans="1:64" x14ac:dyDescent="0.25">
      <c r="A38" t="str">
        <f t="shared" si="5"/>
        <v>03_CDA</v>
      </c>
      <c r="B38" t="s">
        <v>742</v>
      </c>
      <c r="C38" t="str">
        <f t="shared" ref="C38:AH38" si="16">C133</f>
        <v>ship_freight(gtkm)</v>
      </c>
      <c r="D38">
        <f t="shared" si="16"/>
        <v>214.839</v>
      </c>
      <c r="E38">
        <f t="shared" si="16"/>
        <v>195.67500000000001</v>
      </c>
      <c r="F38">
        <f t="shared" si="16"/>
        <v>199.38</v>
      </c>
      <c r="G38">
        <f t="shared" si="16"/>
        <v>201.08</v>
      </c>
      <c r="H38">
        <f t="shared" si="16"/>
        <v>199.93500000000003</v>
      </c>
      <c r="I38">
        <f t="shared" si="16"/>
        <v>202.637</v>
      </c>
      <c r="J38" s="10">
        <f t="shared" si="16"/>
        <v>206.06139909976011</v>
      </c>
      <c r="K38">
        <f t="shared" si="16"/>
        <v>200.86110532233272</v>
      </c>
      <c r="L38">
        <f t="shared" si="16"/>
        <v>199.91503065361402</v>
      </c>
      <c r="M38">
        <f t="shared" si="16"/>
        <v>199.22664417208296</v>
      </c>
      <c r="N38">
        <f t="shared" si="16"/>
        <v>201.26597105915479</v>
      </c>
      <c r="O38">
        <f t="shared" si="16"/>
        <v>191.46530591417263</v>
      </c>
      <c r="P38">
        <f t="shared" si="16"/>
        <v>199.94822773954164</v>
      </c>
      <c r="Q38">
        <f t="shared" si="16"/>
        <v>203.07884570301513</v>
      </c>
      <c r="R38">
        <f t="shared" si="16"/>
        <v>204.34654161271584</v>
      </c>
      <c r="S38">
        <f t="shared" si="16"/>
        <v>205.43832290037051</v>
      </c>
      <c r="T38">
        <f t="shared" si="16"/>
        <v>206.64747630923318</v>
      </c>
      <c r="U38">
        <f t="shared" si="16"/>
        <v>208.12439129528482</v>
      </c>
      <c r="V38">
        <f t="shared" si="16"/>
        <v>209.85619877890241</v>
      </c>
      <c r="W38">
        <f t="shared" si="16"/>
        <v>211.83315753899512</v>
      </c>
      <c r="X38">
        <f t="shared" si="16"/>
        <v>214.03507351894328</v>
      </c>
      <c r="Y38">
        <f t="shared" si="16"/>
        <v>216.44806360299748</v>
      </c>
      <c r="Z38">
        <f t="shared" si="16"/>
        <v>219.05646195725396</v>
      </c>
      <c r="AA38">
        <f t="shared" si="16"/>
        <v>221.83331951161631</v>
      </c>
      <c r="AB38">
        <f t="shared" si="16"/>
        <v>224.75233891347185</v>
      </c>
      <c r="AC38">
        <f t="shared" si="16"/>
        <v>227.78590820526904</v>
      </c>
      <c r="AD38">
        <f t="shared" si="16"/>
        <v>230.90916376946342</v>
      </c>
      <c r="AE38">
        <f t="shared" si="16"/>
        <v>234.10257219251247</v>
      </c>
      <c r="AF38">
        <f t="shared" si="16"/>
        <v>237.34982215138163</v>
      </c>
      <c r="AG38">
        <f t="shared" si="16"/>
        <v>240.62777650371149</v>
      </c>
      <c r="AH38">
        <f t="shared" si="16"/>
        <v>243.92054764607252</v>
      </c>
      <c r="AI38">
        <f t="shared" ref="AI38:BL38" si="17">AI133</f>
        <v>247.20267458190753</v>
      </c>
      <c r="AJ38">
        <f t="shared" si="17"/>
        <v>250.44644718311622</v>
      </c>
      <c r="AK38">
        <f t="shared" si="17"/>
        <v>253.63182521239173</v>
      </c>
      <c r="AL38">
        <f t="shared" si="17"/>
        <v>256.73255982567099</v>
      </c>
      <c r="AM38">
        <f t="shared" si="17"/>
        <v>259.72489447520883</v>
      </c>
      <c r="AN38">
        <f t="shared" si="17"/>
        <v>262.58446632560396</v>
      </c>
      <c r="AO38">
        <f t="shared" si="17"/>
        <v>265.28024601601049</v>
      </c>
      <c r="AP38">
        <f t="shared" si="17"/>
        <v>267.78516300311082</v>
      </c>
      <c r="AQ38">
        <f t="shared" si="17"/>
        <v>270.06841905156165</v>
      </c>
      <c r="AR38">
        <f t="shared" si="17"/>
        <v>272.09582426005909</v>
      </c>
      <c r="AS38">
        <f t="shared" si="17"/>
        <v>274.20691114286507</v>
      </c>
      <c r="AT38">
        <f t="shared" si="17"/>
        <v>276.3147205288916</v>
      </c>
      <c r="AU38">
        <f t="shared" si="17"/>
        <v>278.42701180117911</v>
      </c>
      <c r="AV38">
        <f t="shared" si="17"/>
        <v>280.55007092708513</v>
      </c>
      <c r="AW38">
        <f t="shared" si="17"/>
        <v>282.69164002811812</v>
      </c>
      <c r="AX38">
        <f t="shared" si="17"/>
        <v>284.85020609238262</v>
      </c>
      <c r="AY38">
        <f t="shared" si="17"/>
        <v>287.03481833714517</v>
      </c>
      <c r="AZ38">
        <f t="shared" si="17"/>
        <v>289.24367011002568</v>
      </c>
      <c r="BA38">
        <f t="shared" si="17"/>
        <v>291.48334796860917</v>
      </c>
      <c r="BB38">
        <f t="shared" si="17"/>
        <v>293.75880138488668</v>
      </c>
      <c r="BC38">
        <f t="shared" si="17"/>
        <v>296.06818077474566</v>
      </c>
      <c r="BD38">
        <f t="shared" si="17"/>
        <v>298.41201676555471</v>
      </c>
      <c r="BE38">
        <f t="shared" si="17"/>
        <v>300.78501176972372</v>
      </c>
      <c r="BF38">
        <f t="shared" si="17"/>
        <v>303.1798704869172</v>
      </c>
      <c r="BG38">
        <f t="shared" si="17"/>
        <v>305.5930902200937</v>
      </c>
      <c r="BH38">
        <f t="shared" si="17"/>
        <v>308.01995444889724</v>
      </c>
      <c r="BI38">
        <f t="shared" si="17"/>
        <v>310.45879798724826</v>
      </c>
      <c r="BJ38">
        <f t="shared" si="17"/>
        <v>312.90405216158371</v>
      </c>
      <c r="BK38">
        <f t="shared" si="17"/>
        <v>315.35205368376427</v>
      </c>
      <c r="BL38">
        <f t="shared" si="17"/>
        <v>317.79510909885579</v>
      </c>
    </row>
    <row r="39" spans="1:64" x14ac:dyDescent="0.25">
      <c r="A39" t="str">
        <f t="shared" si="5"/>
        <v>03_CDA</v>
      </c>
      <c r="B39" t="s">
        <v>742</v>
      </c>
      <c r="C39" t="str">
        <f t="shared" ref="C39:AH39" si="18">C134</f>
        <v>air_passenger(gpkm)</v>
      </c>
      <c r="D39">
        <f t="shared" si="18"/>
        <v>136.28648799999996</v>
      </c>
      <c r="E39">
        <f t="shared" si="18"/>
        <v>147.10671300000001</v>
      </c>
      <c r="F39">
        <f t="shared" si="18"/>
        <v>156.32258200000001</v>
      </c>
      <c r="G39">
        <f t="shared" si="18"/>
        <v>155.87618599999999</v>
      </c>
      <c r="H39">
        <f t="shared" si="18"/>
        <v>167.10833499999998</v>
      </c>
      <c r="I39">
        <f t="shared" si="18"/>
        <v>176.25467999999998</v>
      </c>
      <c r="J39" s="10">
        <f t="shared" si="18"/>
        <v>180.29887962814902</v>
      </c>
      <c r="K39">
        <f t="shared" si="18"/>
        <v>187.39636534876473</v>
      </c>
      <c r="L39">
        <f t="shared" si="18"/>
        <v>204.83889573480343</v>
      </c>
      <c r="M39">
        <f t="shared" si="18"/>
        <v>209.71310240996539</v>
      </c>
      <c r="N39">
        <f t="shared" si="18"/>
        <v>203.64918390727482</v>
      </c>
      <c r="O39">
        <f t="shared" si="18"/>
        <v>210.13908610527938</v>
      </c>
      <c r="P39">
        <f t="shared" si="18"/>
        <v>217.26136958143945</v>
      </c>
      <c r="Q39">
        <f t="shared" si="18"/>
        <v>222.88165537455035</v>
      </c>
      <c r="R39">
        <f t="shared" si="18"/>
        <v>227.9407108105672</v>
      </c>
      <c r="S39">
        <f t="shared" si="18"/>
        <v>232.91120256329577</v>
      </c>
      <c r="T39">
        <f t="shared" si="18"/>
        <v>237.86237368966673</v>
      </c>
      <c r="U39">
        <f t="shared" si="18"/>
        <v>242.8455367136614</v>
      </c>
      <c r="V39">
        <f t="shared" si="18"/>
        <v>247.85202874289666</v>
      </c>
      <c r="W39">
        <f t="shared" si="18"/>
        <v>252.87336393062532</v>
      </c>
      <c r="X39">
        <f t="shared" si="18"/>
        <v>257.90121745173929</v>
      </c>
      <c r="Y39">
        <f t="shared" si="18"/>
        <v>262.92888748066355</v>
      </c>
      <c r="Z39">
        <f t="shared" si="18"/>
        <v>267.93440832372642</v>
      </c>
      <c r="AA39">
        <f t="shared" si="18"/>
        <v>272.90451334924393</v>
      </c>
      <c r="AB39">
        <f t="shared" si="18"/>
        <v>277.82349229438915</v>
      </c>
      <c r="AC39">
        <f t="shared" si="18"/>
        <v>282.67632247326878</v>
      </c>
      <c r="AD39">
        <f t="shared" si="18"/>
        <v>287.45021962803156</v>
      </c>
      <c r="AE39">
        <f t="shared" si="18"/>
        <v>292.13462027665651</v>
      </c>
      <c r="AF39">
        <f t="shared" si="18"/>
        <v>296.71938840415606</v>
      </c>
      <c r="AG39">
        <f t="shared" si="18"/>
        <v>301.19498717080006</v>
      </c>
      <c r="AH39">
        <f t="shared" si="18"/>
        <v>305.55166926310477</v>
      </c>
      <c r="AI39">
        <f t="shared" ref="AI39:BL39" si="19">AI134</f>
        <v>309.77807706582053</v>
      </c>
      <c r="AJ39">
        <f t="shared" si="19"/>
        <v>313.86209359451612</v>
      </c>
      <c r="AK39">
        <f t="shared" si="19"/>
        <v>317.79076373136934</v>
      </c>
      <c r="AL39">
        <f t="shared" si="19"/>
        <v>321.54997479092236</v>
      </c>
      <c r="AM39">
        <f t="shared" si="19"/>
        <v>325.12544494208964</v>
      </c>
      <c r="AN39">
        <f t="shared" si="19"/>
        <v>328.50439588238095</v>
      </c>
      <c r="AO39">
        <f t="shared" si="19"/>
        <v>331.67441182628835</v>
      </c>
      <c r="AP39">
        <f t="shared" si="19"/>
        <v>334.62246797551313</v>
      </c>
      <c r="AQ39">
        <f t="shared" si="19"/>
        <v>337.33509282097043</v>
      </c>
      <c r="AR39">
        <f t="shared" si="19"/>
        <v>339.80034724774265</v>
      </c>
      <c r="AS39">
        <f t="shared" si="19"/>
        <v>342.14760589881945</v>
      </c>
      <c r="AT39">
        <f t="shared" si="19"/>
        <v>344.51240752522222</v>
      </c>
      <c r="AU39">
        <f t="shared" si="19"/>
        <v>346.89725221262478</v>
      </c>
      <c r="AV39">
        <f t="shared" si="19"/>
        <v>349.30502735029791</v>
      </c>
      <c r="AW39">
        <f t="shared" si="19"/>
        <v>351.73804048328361</v>
      </c>
      <c r="AX39">
        <f t="shared" si="19"/>
        <v>354.19716243144501</v>
      </c>
      <c r="AY39">
        <f t="shared" si="19"/>
        <v>356.68301949849752</v>
      </c>
      <c r="AZ39">
        <f t="shared" si="19"/>
        <v>359.19726027618935</v>
      </c>
      <c r="BA39">
        <f t="shared" si="19"/>
        <v>361.7414844553029</v>
      </c>
      <c r="BB39">
        <f t="shared" si="19"/>
        <v>364.3166328803191</v>
      </c>
      <c r="BC39">
        <f t="shared" si="19"/>
        <v>366.9231385966703</v>
      </c>
      <c r="BD39">
        <f t="shared" si="19"/>
        <v>369.56027414460976</v>
      </c>
      <c r="BE39">
        <f t="shared" si="19"/>
        <v>372.22622122744411</v>
      </c>
      <c r="BF39">
        <f t="shared" si="19"/>
        <v>374.9184700156776</v>
      </c>
      <c r="BG39">
        <f t="shared" si="19"/>
        <v>377.63487849839117</v>
      </c>
      <c r="BH39">
        <f t="shared" si="19"/>
        <v>380.37479059575764</v>
      </c>
      <c r="BI39">
        <f t="shared" si="19"/>
        <v>383.13761650912699</v>
      </c>
      <c r="BJ39">
        <f t="shared" si="19"/>
        <v>385.92141836398275</v>
      </c>
      <c r="BK39">
        <f t="shared" si="19"/>
        <v>388.72397034414109</v>
      </c>
      <c r="BL39">
        <f t="shared" si="19"/>
        <v>391.54355929396075</v>
      </c>
    </row>
    <row r="40" spans="1:64" x14ac:dyDescent="0.25">
      <c r="A40" t="str">
        <f t="shared" si="5"/>
        <v>03_CDA</v>
      </c>
      <c r="B40" t="s">
        <v>742</v>
      </c>
      <c r="C40" t="str">
        <f t="shared" ref="C40:AH40" si="20">C135</f>
        <v>rail_passenger(gpkm)</v>
      </c>
      <c r="D40">
        <f t="shared" si="20"/>
        <v>1.4038529999999998</v>
      </c>
      <c r="E40">
        <f t="shared" si="20"/>
        <v>1.4043899999999998</v>
      </c>
      <c r="F40">
        <f t="shared" si="20"/>
        <v>1.3738009999999998</v>
      </c>
      <c r="G40">
        <f t="shared" si="20"/>
        <v>1.3654139999999997</v>
      </c>
      <c r="H40">
        <f t="shared" si="20"/>
        <v>1.3272170000000001</v>
      </c>
      <c r="I40">
        <f t="shared" si="20"/>
        <v>1.3493709999999999</v>
      </c>
      <c r="J40" s="10">
        <f t="shared" si="20"/>
        <v>1.3803325931698103</v>
      </c>
      <c r="K40">
        <f t="shared" si="20"/>
        <v>1.2869094150155296</v>
      </c>
      <c r="L40">
        <f t="shared" si="20"/>
        <v>1.2891757219106832</v>
      </c>
      <c r="M40">
        <f t="shared" si="20"/>
        <v>1.2697666210631109</v>
      </c>
      <c r="N40">
        <f t="shared" si="20"/>
        <v>1.1918195798704712</v>
      </c>
      <c r="O40">
        <f t="shared" si="20"/>
        <v>1.1943341576257278</v>
      </c>
      <c r="P40">
        <f t="shared" si="20"/>
        <v>1.204906975823036</v>
      </c>
      <c r="Q40">
        <f t="shared" si="20"/>
        <v>1.2117860481294698</v>
      </c>
      <c r="R40">
        <f t="shared" si="20"/>
        <v>1.2204527741142721</v>
      </c>
      <c r="S40">
        <f t="shared" si="20"/>
        <v>1.2334324818745324</v>
      </c>
      <c r="T40">
        <f t="shared" si="20"/>
        <v>1.2509621039752326</v>
      </c>
      <c r="U40">
        <f t="shared" si="20"/>
        <v>1.2731524641954199</v>
      </c>
      <c r="V40">
        <f t="shared" si="20"/>
        <v>1.299783409624204</v>
      </c>
      <c r="W40">
        <f t="shared" si="20"/>
        <v>1.3306249101813101</v>
      </c>
      <c r="X40">
        <f t="shared" si="20"/>
        <v>1.3654361310964929</v>
      </c>
      <c r="Y40">
        <f t="shared" si="20"/>
        <v>1.4039724950028447</v>
      </c>
      <c r="Z40">
        <f t="shared" si="20"/>
        <v>1.4458942963340926</v>
      </c>
      <c r="AA40">
        <f t="shared" si="20"/>
        <v>1.4908919994403311</v>
      </c>
      <c r="AB40">
        <f t="shared" si="20"/>
        <v>1.5386259375567839</v>
      </c>
      <c r="AC40">
        <f t="shared" si="20"/>
        <v>1.588742040931806</v>
      </c>
      <c r="AD40">
        <f t="shared" si="20"/>
        <v>1.64088009071762</v>
      </c>
      <c r="AE40">
        <f t="shared" si="20"/>
        <v>1.6946739319428237</v>
      </c>
      <c r="AF40">
        <f t="shared" si="20"/>
        <v>1.7497414298497294</v>
      </c>
      <c r="AG40">
        <f t="shared" si="20"/>
        <v>1.8056852649468902</v>
      </c>
      <c r="AH40">
        <f t="shared" si="20"/>
        <v>1.862087833563961</v>
      </c>
      <c r="AI40">
        <f t="shared" ref="AI40:BL40" si="21">AI135</f>
        <v>1.9185019686363527</v>
      </c>
      <c r="AJ40">
        <f t="shared" si="21"/>
        <v>1.9744549367257309</v>
      </c>
      <c r="AK40">
        <f t="shared" si="21"/>
        <v>2.0294469701209197</v>
      </c>
      <c r="AL40">
        <f t="shared" si="21"/>
        <v>2.0829481894450632</v>
      </c>
      <c r="AM40">
        <f t="shared" si="21"/>
        <v>2.1344039621922</v>
      </c>
      <c r="AN40">
        <f t="shared" si="21"/>
        <v>2.1832453570736527</v>
      </c>
      <c r="AO40">
        <f t="shared" si="21"/>
        <v>2.2288814321663803</v>
      </c>
      <c r="AP40">
        <f t="shared" si="21"/>
        <v>2.2706920088864941</v>
      </c>
      <c r="AQ40">
        <f t="shared" si="21"/>
        <v>2.308027747418643</v>
      </c>
      <c r="AR40">
        <f t="shared" si="21"/>
        <v>2.3402227771883082</v>
      </c>
      <c r="AS40">
        <f t="shared" si="21"/>
        <v>2.3698535473511284</v>
      </c>
      <c r="AT40">
        <f t="shared" si="21"/>
        <v>2.3999471091969484</v>
      </c>
      <c r="AU40">
        <f t="shared" si="21"/>
        <v>2.4305290048178283</v>
      </c>
      <c r="AV40">
        <f t="shared" si="21"/>
        <v>2.4616280997202087</v>
      </c>
      <c r="AW40">
        <f t="shared" si="21"/>
        <v>2.4932698244429083</v>
      </c>
      <c r="AX40">
        <f t="shared" si="21"/>
        <v>2.5254699638605684</v>
      </c>
      <c r="AY40">
        <f t="shared" si="21"/>
        <v>2.558242922707529</v>
      </c>
      <c r="AZ40">
        <f t="shared" si="21"/>
        <v>2.5916108245035288</v>
      </c>
      <c r="BA40">
        <f t="shared" si="21"/>
        <v>2.6255959677394491</v>
      </c>
      <c r="BB40">
        <f t="shared" si="21"/>
        <v>2.6602163773663294</v>
      </c>
      <c r="BC40">
        <f t="shared" si="21"/>
        <v>2.6954867849158495</v>
      </c>
      <c r="BD40">
        <f t="shared" si="21"/>
        <v>2.7314137039512891</v>
      </c>
      <c r="BE40">
        <f t="shared" si="21"/>
        <v>2.7679956960583296</v>
      </c>
      <c r="BF40">
        <f t="shared" si="21"/>
        <v>2.80522611309897</v>
      </c>
      <c r="BG40">
        <f t="shared" si="21"/>
        <v>2.84310091096097</v>
      </c>
      <c r="BH40">
        <f t="shared" si="21"/>
        <v>2.8816272014830102</v>
      </c>
      <c r="BI40">
        <f t="shared" si="21"/>
        <v>2.9208127807061302</v>
      </c>
      <c r="BJ40">
        <f t="shared" si="21"/>
        <v>2.9606553000689102</v>
      </c>
      <c r="BK40">
        <f t="shared" si="21"/>
        <v>3.0011501281153508</v>
      </c>
      <c r="BL40">
        <f t="shared" si="21"/>
        <v>3.0422964980105704</v>
      </c>
    </row>
    <row r="41" spans="1:64" x14ac:dyDescent="0.25">
      <c r="A41" t="str">
        <f t="shared" si="5"/>
        <v>03_CDA</v>
      </c>
      <c r="B41" t="s">
        <v>742</v>
      </c>
      <c r="C41" t="str">
        <f t="shared" ref="C41:AH41" si="22">C136</f>
        <v>road_passenger_2w(gpkm)</v>
      </c>
      <c r="D41">
        <f t="shared" si="22"/>
        <v>3.0331862329999999</v>
      </c>
      <c r="E41">
        <f t="shared" si="22"/>
        <v>3.0882839469999999</v>
      </c>
      <c r="F41">
        <f t="shared" si="22"/>
        <v>3.2060276409999999</v>
      </c>
      <c r="G41">
        <f t="shared" si="22"/>
        <v>3.2017047210000005</v>
      </c>
      <c r="H41">
        <f t="shared" si="22"/>
        <v>3.0924150859999995</v>
      </c>
      <c r="I41">
        <f t="shared" si="22"/>
        <v>3.124537831</v>
      </c>
      <c r="J41" s="10">
        <f t="shared" si="22"/>
        <v>3.196230989639917</v>
      </c>
      <c r="K41">
        <f t="shared" si="22"/>
        <v>3.2682456673667164</v>
      </c>
      <c r="L41">
        <f t="shared" si="22"/>
        <v>3.4079584132385903</v>
      </c>
      <c r="M41">
        <f t="shared" si="22"/>
        <v>3.4788895606890833</v>
      </c>
      <c r="N41">
        <f t="shared" si="22"/>
        <v>3.3691785710546838</v>
      </c>
      <c r="O41">
        <f t="shared" si="22"/>
        <v>3.4679387787176408</v>
      </c>
      <c r="P41">
        <f t="shared" si="22"/>
        <v>3.5774257947121639</v>
      </c>
      <c r="Q41">
        <f t="shared" si="22"/>
        <v>3.6625974565175143</v>
      </c>
      <c r="R41">
        <f t="shared" si="22"/>
        <v>3.7391181619700427</v>
      </c>
      <c r="S41">
        <f t="shared" si="22"/>
        <v>3.8148537209251834</v>
      </c>
      <c r="T41">
        <f t="shared" si="22"/>
        <v>3.8910164376618672</v>
      </c>
      <c r="U41">
        <f t="shared" si="22"/>
        <v>3.9685179309681566</v>
      </c>
      <c r="V41">
        <f t="shared" si="22"/>
        <v>4.0472868142791008</v>
      </c>
      <c r="W41">
        <f t="shared" si="22"/>
        <v>4.1272553234701048</v>
      </c>
      <c r="X41">
        <f t="shared" si="22"/>
        <v>4.2083589686069889</v>
      </c>
      <c r="Y41">
        <f t="shared" si="22"/>
        <v>4.29056032619419</v>
      </c>
      <c r="Z41">
        <f t="shared" si="22"/>
        <v>4.3735733834205677</v>
      </c>
      <c r="AA41">
        <f t="shared" si="22"/>
        <v>4.4572542395840307</v>
      </c>
      <c r="AB41">
        <f t="shared" si="22"/>
        <v>4.5414189394763715</v>
      </c>
      <c r="AC41">
        <f t="shared" si="22"/>
        <v>4.6258942618524657</v>
      </c>
      <c r="AD41">
        <f t="shared" si="22"/>
        <v>4.7105428830610263</v>
      </c>
      <c r="AE41">
        <f t="shared" si="22"/>
        <v>4.7952631033156718</v>
      </c>
      <c r="AF41">
        <f t="shared" si="22"/>
        <v>4.8799595291584783</v>
      </c>
      <c r="AG41">
        <f t="shared" si="22"/>
        <v>4.9645459180963005</v>
      </c>
      <c r="AH41">
        <f t="shared" si="22"/>
        <v>5.048931893546909</v>
      </c>
      <c r="AI41">
        <f t="shared" ref="AI41:BL41" si="23">AI136</f>
        <v>5.1329997153870517</v>
      </c>
      <c r="AJ41">
        <f t="shared" si="23"/>
        <v>5.2166180348077127</v>
      </c>
      <c r="AK41">
        <f t="shared" si="23"/>
        <v>5.2996403281268645</v>
      </c>
      <c r="AL41">
        <f t="shared" si="23"/>
        <v>5.3818992323116763</v>
      </c>
      <c r="AM41">
        <f t="shared" si="23"/>
        <v>5.4632226809056794</v>
      </c>
      <c r="AN41">
        <f t="shared" si="23"/>
        <v>5.5434619322011676</v>
      </c>
      <c r="AO41">
        <f t="shared" si="23"/>
        <v>5.6224726709581256</v>
      </c>
      <c r="AP41">
        <f t="shared" si="23"/>
        <v>5.7000985724597566</v>
      </c>
      <c r="AQ41">
        <f t="shared" si="23"/>
        <v>5.7761738166309309</v>
      </c>
      <c r="AR41">
        <f t="shared" si="23"/>
        <v>5.8505569429707203</v>
      </c>
      <c r="AS41">
        <f t="shared" si="23"/>
        <v>5.9246338683777706</v>
      </c>
      <c r="AT41">
        <f t="shared" si="23"/>
        <v>5.99986777299232</v>
      </c>
      <c r="AU41">
        <f t="shared" si="23"/>
        <v>6.076322512044519</v>
      </c>
      <c r="AV41">
        <f t="shared" si="23"/>
        <v>6.15407024930047</v>
      </c>
      <c r="AW41">
        <f t="shared" si="23"/>
        <v>6.2331745611072185</v>
      </c>
      <c r="AX41">
        <f t="shared" si="23"/>
        <v>6.3136749096513682</v>
      </c>
      <c r="AY41">
        <f t="shared" si="23"/>
        <v>6.3956073067687678</v>
      </c>
      <c r="AZ41">
        <f t="shared" si="23"/>
        <v>6.4790270612587673</v>
      </c>
      <c r="BA41">
        <f t="shared" si="23"/>
        <v>6.5639899193485665</v>
      </c>
      <c r="BB41">
        <f t="shared" si="23"/>
        <v>6.6505409434157672</v>
      </c>
      <c r="BC41">
        <f t="shared" si="23"/>
        <v>6.7387169622895664</v>
      </c>
      <c r="BD41">
        <f t="shared" si="23"/>
        <v>6.8285342598781655</v>
      </c>
      <c r="BE41">
        <f t="shared" si="23"/>
        <v>6.9199892401457648</v>
      </c>
      <c r="BF41">
        <f t="shared" si="23"/>
        <v>7.0130652827473652</v>
      </c>
      <c r="BG41">
        <f t="shared" si="23"/>
        <v>7.1077522774023638</v>
      </c>
      <c r="BH41">
        <f t="shared" si="23"/>
        <v>7.204068003707464</v>
      </c>
      <c r="BI41">
        <f t="shared" si="23"/>
        <v>7.3020319517652634</v>
      </c>
      <c r="BJ41">
        <f t="shared" si="23"/>
        <v>7.4016382501722129</v>
      </c>
      <c r="BK41">
        <f t="shared" si="23"/>
        <v>7.5028753202883127</v>
      </c>
      <c r="BL41">
        <f t="shared" si="23"/>
        <v>7.6057412450263611</v>
      </c>
    </row>
    <row r="42" spans="1:64" x14ac:dyDescent="0.25">
      <c r="A42" t="str">
        <f t="shared" si="5"/>
        <v>03_CDA</v>
      </c>
      <c r="B42" t="s">
        <v>742</v>
      </c>
      <c r="C42" t="str">
        <f t="shared" ref="C42:AH42" si="24">C137</f>
        <v>road_passenger_bus(gpkm)</v>
      </c>
      <c r="D42">
        <f t="shared" si="24"/>
        <v>67.051056555999992</v>
      </c>
      <c r="E42">
        <f t="shared" si="24"/>
        <v>71.081603486000006</v>
      </c>
      <c r="F42">
        <f t="shared" si="24"/>
        <v>66.744312055999998</v>
      </c>
      <c r="G42">
        <f t="shared" si="24"/>
        <v>65.596548978999991</v>
      </c>
      <c r="H42">
        <f t="shared" si="24"/>
        <v>59.427869613000006</v>
      </c>
      <c r="I42">
        <f t="shared" si="24"/>
        <v>58.103432142999992</v>
      </c>
      <c r="J42" s="10">
        <f t="shared" si="24"/>
        <v>59.436627259673799</v>
      </c>
      <c r="K42">
        <f t="shared" si="24"/>
        <v>59.980843657196694</v>
      </c>
      <c r="L42">
        <f t="shared" si="24"/>
        <v>62.105226269595349</v>
      </c>
      <c r="M42">
        <f t="shared" si="24"/>
        <v>62.935445712642291</v>
      </c>
      <c r="N42">
        <f t="shared" si="24"/>
        <v>60.492270788498274</v>
      </c>
      <c r="O42">
        <f t="shared" si="24"/>
        <v>61.785135625360475</v>
      </c>
      <c r="P42">
        <f t="shared" si="24"/>
        <v>63.233942646832048</v>
      </c>
      <c r="Q42">
        <f t="shared" si="24"/>
        <v>64.221525102284346</v>
      </c>
      <c r="R42">
        <f t="shared" si="24"/>
        <v>65.032623851755801</v>
      </c>
      <c r="S42">
        <f t="shared" si="24"/>
        <v>65.808700023526214</v>
      </c>
      <c r="T42">
        <f t="shared" si="24"/>
        <v>66.572985334966049</v>
      </c>
      <c r="U42">
        <f t="shared" si="24"/>
        <v>67.342983858418194</v>
      </c>
      <c r="V42">
        <f t="shared" si="24"/>
        <v>68.11920816484205</v>
      </c>
      <c r="W42">
        <f t="shared" si="24"/>
        <v>68.902339266359746</v>
      </c>
      <c r="X42">
        <f t="shared" si="24"/>
        <v>69.693220899260751</v>
      </c>
      <c r="Y42">
        <f t="shared" si="24"/>
        <v>70.49325087705239</v>
      </c>
      <c r="Z42">
        <f t="shared" si="24"/>
        <v>71.299872808799506</v>
      </c>
      <c r="AA42">
        <f t="shared" si="24"/>
        <v>72.113054904541443</v>
      </c>
      <c r="AB42">
        <f t="shared" si="24"/>
        <v>72.932273805773193</v>
      </c>
      <c r="AC42">
        <f t="shared" si="24"/>
        <v>73.757346763812663</v>
      </c>
      <c r="AD42">
        <f t="shared" si="24"/>
        <v>74.588821503001313</v>
      </c>
      <c r="AE42">
        <f t="shared" si="24"/>
        <v>75.427950711660515</v>
      </c>
      <c r="AF42">
        <f t="shared" si="24"/>
        <v>76.276215628751629</v>
      </c>
      <c r="AG42">
        <f t="shared" si="24"/>
        <v>77.135369134553443</v>
      </c>
      <c r="AH42">
        <f t="shared" si="24"/>
        <v>78.007229280493391</v>
      </c>
      <c r="AI42">
        <f t="shared" ref="AI42:BL42" si="25">AI137</f>
        <v>78.89332794849139</v>
      </c>
      <c r="AJ42">
        <f t="shared" si="25"/>
        <v>79.79513585145294</v>
      </c>
      <c r="AK42">
        <f t="shared" si="25"/>
        <v>80.714046612511183</v>
      </c>
      <c r="AL42">
        <f t="shared" si="25"/>
        <v>81.651298443564713</v>
      </c>
      <c r="AM42">
        <f t="shared" si="25"/>
        <v>82.608226159856812</v>
      </c>
      <c r="AN42">
        <f t="shared" si="25"/>
        <v>83.586686593113456</v>
      </c>
      <c r="AO42">
        <f t="shared" si="25"/>
        <v>84.588772471382796</v>
      </c>
      <c r="AP42">
        <f t="shared" si="25"/>
        <v>85.616570063845288</v>
      </c>
      <c r="AQ42">
        <f t="shared" si="25"/>
        <v>86.672204416183249</v>
      </c>
      <c r="AR42">
        <f t="shared" si="25"/>
        <v>87.758354144561721</v>
      </c>
      <c r="AS42">
        <f t="shared" si="25"/>
        <v>88.869508025667486</v>
      </c>
      <c r="AT42">
        <f t="shared" si="25"/>
        <v>89.998016594885726</v>
      </c>
      <c r="AU42">
        <f t="shared" si="25"/>
        <v>91.144837680668729</v>
      </c>
      <c r="AV42">
        <f t="shared" si="25"/>
        <v>92.311053739507997</v>
      </c>
      <c r="AW42">
        <f t="shared" si="25"/>
        <v>93.497618416609242</v>
      </c>
      <c r="AX42">
        <f t="shared" si="25"/>
        <v>94.705123644771504</v>
      </c>
      <c r="AY42">
        <f t="shared" si="25"/>
        <v>95.934109601532512</v>
      </c>
      <c r="AZ42">
        <f t="shared" si="25"/>
        <v>97.185405918882509</v>
      </c>
      <c r="BA42">
        <f t="shared" si="25"/>
        <v>98.459848790229515</v>
      </c>
      <c r="BB42">
        <f t="shared" si="25"/>
        <v>99.758114151237535</v>
      </c>
      <c r="BC42">
        <f t="shared" si="25"/>
        <v>101.08075443434454</v>
      </c>
      <c r="BD42">
        <f t="shared" si="25"/>
        <v>102.42801389817353</v>
      </c>
      <c r="BE42">
        <f t="shared" si="25"/>
        <v>103.79983860218755</v>
      </c>
      <c r="BF42">
        <f t="shared" si="25"/>
        <v>105.19597924121156</v>
      </c>
      <c r="BG42">
        <f t="shared" si="25"/>
        <v>106.61628416103656</v>
      </c>
      <c r="BH42">
        <f t="shared" si="25"/>
        <v>108.06102005561308</v>
      </c>
      <c r="BI42">
        <f t="shared" si="25"/>
        <v>109.53047927648008</v>
      </c>
      <c r="BJ42">
        <f t="shared" si="25"/>
        <v>111.02457375258435</v>
      </c>
      <c r="BK42">
        <f t="shared" si="25"/>
        <v>112.54312980432586</v>
      </c>
      <c r="BL42">
        <f t="shared" si="25"/>
        <v>114.08611867539661</v>
      </c>
    </row>
    <row r="43" spans="1:64" x14ac:dyDescent="0.25">
      <c r="A43" t="str">
        <f t="shared" si="5"/>
        <v>03_CDA</v>
      </c>
      <c r="B43" t="s">
        <v>742</v>
      </c>
      <c r="C43" t="str">
        <f t="shared" ref="C43:AH43" si="26">C138</f>
        <v>road_passenger_lt(gpkm)</v>
      </c>
      <c r="D43">
        <f t="shared" si="26"/>
        <v>194.96647064300001</v>
      </c>
      <c r="E43">
        <f t="shared" si="26"/>
        <v>200.11829246700003</v>
      </c>
      <c r="F43">
        <f t="shared" si="26"/>
        <v>204.42294562800001</v>
      </c>
      <c r="G43">
        <f t="shared" si="26"/>
        <v>215.63028765299998</v>
      </c>
      <c r="H43">
        <f t="shared" si="26"/>
        <v>216.08792283799991</v>
      </c>
      <c r="I43">
        <f t="shared" si="26"/>
        <v>227.07515928099997</v>
      </c>
      <c r="J43" s="10">
        <f t="shared" si="26"/>
        <v>232.28544518504577</v>
      </c>
      <c r="K43">
        <f t="shared" si="26"/>
        <v>241.74381302757891</v>
      </c>
      <c r="L43">
        <f t="shared" si="26"/>
        <v>253.45002298823653</v>
      </c>
      <c r="M43">
        <f t="shared" si="26"/>
        <v>259.61604454473803</v>
      </c>
      <c r="N43">
        <f t="shared" si="26"/>
        <v>251.83699972599109</v>
      </c>
      <c r="O43">
        <f t="shared" si="26"/>
        <v>259.21057605019837</v>
      </c>
      <c r="P43">
        <f t="shared" si="26"/>
        <v>266.98230222906386</v>
      </c>
      <c r="Q43">
        <f t="shared" si="26"/>
        <v>272.54302188015737</v>
      </c>
      <c r="R43">
        <f t="shared" si="26"/>
        <v>277.08134319850325</v>
      </c>
      <c r="S43">
        <f t="shared" si="26"/>
        <v>281.20154175410772</v>
      </c>
      <c r="T43">
        <f t="shared" si="26"/>
        <v>285.01165421397468</v>
      </c>
      <c r="U43">
        <f t="shared" si="26"/>
        <v>288.59708888665727</v>
      </c>
      <c r="V43">
        <f t="shared" si="26"/>
        <v>291.97144297883483</v>
      </c>
      <c r="W43">
        <f t="shared" si="26"/>
        <v>295.14967117146267</v>
      </c>
      <c r="X43">
        <f t="shared" si="26"/>
        <v>298.14810987065943</v>
      </c>
      <c r="Y43">
        <f t="shared" si="26"/>
        <v>300.98619133983783</v>
      </c>
      <c r="Z43">
        <f t="shared" si="26"/>
        <v>303.66726101855249</v>
      </c>
      <c r="AA43">
        <f t="shared" si="26"/>
        <v>306.20637980896146</v>
      </c>
      <c r="AB43">
        <f t="shared" si="26"/>
        <v>308.61749225221513</v>
      </c>
      <c r="AC43">
        <f t="shared" si="26"/>
        <v>310.91703347838114</v>
      </c>
      <c r="AD43">
        <f t="shared" si="26"/>
        <v>313.12559769488041</v>
      </c>
      <c r="AE43">
        <f t="shared" si="26"/>
        <v>315.26781568893699</v>
      </c>
      <c r="AF43">
        <f t="shared" si="26"/>
        <v>317.37034647773294</v>
      </c>
      <c r="AG43">
        <f t="shared" si="26"/>
        <v>319.46207019826227</v>
      </c>
      <c r="AH43">
        <f t="shared" si="26"/>
        <v>321.57324899762079</v>
      </c>
      <c r="AI43">
        <f t="shared" ref="AI43:BL43" si="27">AI138</f>
        <v>323.73412075982213</v>
      </c>
      <c r="AJ43">
        <f t="shared" si="27"/>
        <v>325.97589014612339</v>
      </c>
      <c r="AK43">
        <f t="shared" si="27"/>
        <v>328.33071565544884</v>
      </c>
      <c r="AL43">
        <f t="shared" si="27"/>
        <v>330.83144524742289</v>
      </c>
      <c r="AM43">
        <f t="shared" si="27"/>
        <v>333.51269049302465</v>
      </c>
      <c r="AN43">
        <f t="shared" si="27"/>
        <v>336.41257377470782</v>
      </c>
      <c r="AO43">
        <f t="shared" si="27"/>
        <v>339.57159278450251</v>
      </c>
      <c r="AP43">
        <f t="shared" si="27"/>
        <v>343.03169030983793</v>
      </c>
      <c r="AQ43">
        <f t="shared" si="27"/>
        <v>346.83649122685028</v>
      </c>
      <c r="AR43">
        <f t="shared" si="27"/>
        <v>351.03341657824467</v>
      </c>
      <c r="AS43">
        <f t="shared" si="27"/>
        <v>355.47803210266767</v>
      </c>
      <c r="AT43">
        <f t="shared" si="27"/>
        <v>359.99206637954063</v>
      </c>
      <c r="AU43">
        <f t="shared" si="27"/>
        <v>364.57935072267264</v>
      </c>
      <c r="AV43">
        <f t="shared" si="27"/>
        <v>369.24421495802966</v>
      </c>
      <c r="AW43">
        <f t="shared" si="27"/>
        <v>373.99047366643458</v>
      </c>
      <c r="AX43">
        <f t="shared" si="27"/>
        <v>378.82049457908363</v>
      </c>
      <c r="AY43">
        <f t="shared" si="27"/>
        <v>383.7364384061276</v>
      </c>
      <c r="AZ43">
        <f t="shared" si="27"/>
        <v>388.74162367552759</v>
      </c>
      <c r="BA43">
        <f t="shared" si="27"/>
        <v>393.83939516091561</v>
      </c>
      <c r="BB43">
        <f t="shared" si="27"/>
        <v>399.03245660494764</v>
      </c>
      <c r="BC43">
        <f t="shared" si="27"/>
        <v>404.32301773737561</v>
      </c>
      <c r="BD43">
        <f t="shared" si="27"/>
        <v>409.71205559269157</v>
      </c>
      <c r="BE43">
        <f t="shared" si="27"/>
        <v>415.19935440874758</v>
      </c>
      <c r="BF43">
        <f t="shared" si="27"/>
        <v>420.78391696484357</v>
      </c>
      <c r="BG43">
        <f t="shared" si="27"/>
        <v>426.46513664414357</v>
      </c>
      <c r="BH43">
        <f t="shared" si="27"/>
        <v>432.24408022244961</v>
      </c>
      <c r="BI43">
        <f t="shared" si="27"/>
        <v>438.12191710591759</v>
      </c>
      <c r="BJ43">
        <f t="shared" si="27"/>
        <v>444.0982950103346</v>
      </c>
      <c r="BK43">
        <f t="shared" si="27"/>
        <v>450.17251921730059</v>
      </c>
      <c r="BL43">
        <f t="shared" si="27"/>
        <v>456.34447470158352</v>
      </c>
    </row>
    <row r="44" spans="1:64" x14ac:dyDescent="0.25">
      <c r="A44" t="str">
        <f t="shared" si="5"/>
        <v>03_CDA</v>
      </c>
      <c r="B44" t="s">
        <v>742</v>
      </c>
      <c r="C44" t="str">
        <f t="shared" ref="C44:AH44" si="28">C139</f>
        <v>road_passenger_lv(gpkm)</v>
      </c>
      <c r="D44">
        <f t="shared" si="28"/>
        <v>320.708476561</v>
      </c>
      <c r="E44">
        <f t="shared" si="28"/>
        <v>313.35025703999997</v>
      </c>
      <c r="F44">
        <f t="shared" si="28"/>
        <v>309.48868616400006</v>
      </c>
      <c r="G44">
        <f t="shared" si="28"/>
        <v>310.140740209</v>
      </c>
      <c r="H44">
        <f t="shared" si="28"/>
        <v>295.27316239899994</v>
      </c>
      <c r="I44">
        <f t="shared" si="28"/>
        <v>295.84347250599996</v>
      </c>
      <c r="J44" s="10">
        <f t="shared" si="28"/>
        <v>302.63166140117755</v>
      </c>
      <c r="K44">
        <f t="shared" si="28"/>
        <v>290.01834393174158</v>
      </c>
      <c r="L44">
        <f t="shared" si="28"/>
        <v>293.2102748193654</v>
      </c>
      <c r="M44">
        <f t="shared" si="28"/>
        <v>290.51438369412369</v>
      </c>
      <c r="N44">
        <f t="shared" si="28"/>
        <v>273.38893204225383</v>
      </c>
      <c r="O44">
        <f t="shared" si="28"/>
        <v>273.75588558736382</v>
      </c>
      <c r="P44">
        <f t="shared" si="28"/>
        <v>275.05400955734251</v>
      </c>
      <c r="Q44">
        <f t="shared" si="28"/>
        <v>274.6150114876616</v>
      </c>
      <c r="R44">
        <f t="shared" si="28"/>
        <v>273.73731250697421</v>
      </c>
      <c r="S44">
        <f t="shared" si="28"/>
        <v>273.03680002201128</v>
      </c>
      <c r="T44">
        <f t="shared" si="28"/>
        <v>272.60736443345087</v>
      </c>
      <c r="U44">
        <f t="shared" si="28"/>
        <v>272.51349557496337</v>
      </c>
      <c r="V44">
        <f t="shared" si="28"/>
        <v>272.74774834754459</v>
      </c>
      <c r="W44">
        <f t="shared" si="28"/>
        <v>273.30288335988195</v>
      </c>
      <c r="X44">
        <f t="shared" si="28"/>
        <v>274.17176682943898</v>
      </c>
      <c r="Y44">
        <f t="shared" si="28"/>
        <v>275.34883255958943</v>
      </c>
      <c r="Z44">
        <f t="shared" si="28"/>
        <v>276.81247426994537</v>
      </c>
      <c r="AA44">
        <f t="shared" si="28"/>
        <v>278.55043989249532</v>
      </c>
      <c r="AB44">
        <f t="shared" si="28"/>
        <v>280.54785518359006</v>
      </c>
      <c r="AC44">
        <f t="shared" si="28"/>
        <v>282.79037642276927</v>
      </c>
      <c r="AD44">
        <f t="shared" si="28"/>
        <v>285.26558407093722</v>
      </c>
      <c r="AE44">
        <f t="shared" si="28"/>
        <v>287.96279524298188</v>
      </c>
      <c r="AF44">
        <f t="shared" si="28"/>
        <v>290.87118906213897</v>
      </c>
      <c r="AG44">
        <f t="shared" si="28"/>
        <v>293.97994171812877</v>
      </c>
      <c r="AH44">
        <f t="shared" si="28"/>
        <v>297.27741366660678</v>
      </c>
      <c r="AI44">
        <f t="shared" ref="AI44:BL44" si="29">AI139</f>
        <v>300.74978537440785</v>
      </c>
      <c r="AJ44">
        <f t="shared" si="29"/>
        <v>304.38188249327385</v>
      </c>
      <c r="AK44">
        <f t="shared" si="29"/>
        <v>308.15707686390419</v>
      </c>
      <c r="AL44">
        <f t="shared" si="29"/>
        <v>312.05694554163074</v>
      </c>
      <c r="AM44">
        <f t="shared" si="29"/>
        <v>316.06218986710428</v>
      </c>
      <c r="AN44">
        <f t="shared" si="29"/>
        <v>320.1542247499778</v>
      </c>
      <c r="AO44">
        <f t="shared" si="29"/>
        <v>324.31405049621094</v>
      </c>
      <c r="AP44">
        <f t="shared" si="29"/>
        <v>328.52128339027905</v>
      </c>
      <c r="AQ44">
        <f t="shared" si="29"/>
        <v>332.75428277555079</v>
      </c>
      <c r="AR44">
        <f t="shared" si="29"/>
        <v>336.99207991511378</v>
      </c>
      <c r="AS44">
        <f t="shared" si="29"/>
        <v>341.25891081855991</v>
      </c>
      <c r="AT44">
        <f t="shared" si="29"/>
        <v>345.59238372435794</v>
      </c>
      <c r="AU44">
        <f t="shared" si="29"/>
        <v>349.9961766937646</v>
      </c>
      <c r="AV44">
        <f t="shared" si="29"/>
        <v>354.47444635970737</v>
      </c>
      <c r="AW44">
        <f t="shared" si="29"/>
        <v>359.03085471977607</v>
      </c>
      <c r="AX44">
        <f t="shared" si="29"/>
        <v>363.66767479591914</v>
      </c>
      <c r="AY44">
        <f t="shared" si="29"/>
        <v>368.38698086988137</v>
      </c>
      <c r="AZ44">
        <f t="shared" si="29"/>
        <v>373.19195872850531</v>
      </c>
      <c r="BA44">
        <f t="shared" si="29"/>
        <v>378.08581935447779</v>
      </c>
      <c r="BB44">
        <f t="shared" si="29"/>
        <v>383.07115834074853</v>
      </c>
      <c r="BC44">
        <f t="shared" si="29"/>
        <v>388.15009702787933</v>
      </c>
      <c r="BD44">
        <f t="shared" si="29"/>
        <v>393.32357336898269</v>
      </c>
      <c r="BE44">
        <f t="shared" si="29"/>
        <v>398.59138023239643</v>
      </c>
      <c r="BF44">
        <f t="shared" si="29"/>
        <v>403.95256028624857</v>
      </c>
      <c r="BG44">
        <f t="shared" si="29"/>
        <v>409.40653117837655</v>
      </c>
      <c r="BH44">
        <f t="shared" si="29"/>
        <v>414.95431701355028</v>
      </c>
      <c r="BI44">
        <f t="shared" si="29"/>
        <v>420.59704042167954</v>
      </c>
      <c r="BJ44">
        <f t="shared" si="29"/>
        <v>426.33436320991984</v>
      </c>
      <c r="BK44">
        <f t="shared" si="29"/>
        <v>432.16561844860718</v>
      </c>
      <c r="BL44">
        <f t="shared" si="29"/>
        <v>438.09069571351881</v>
      </c>
    </row>
    <row r="45" spans="1:64" x14ac:dyDescent="0.25">
      <c r="A45" t="str">
        <f t="shared" si="5"/>
        <v>03_CDA</v>
      </c>
      <c r="B45" t="s">
        <v>742</v>
      </c>
      <c r="C45" t="str">
        <f t="shared" ref="C45:AH45" si="30">C140</f>
        <v>ship_passenger(gpkm)</v>
      </c>
      <c r="D45">
        <f t="shared" si="30"/>
        <v>0</v>
      </c>
      <c r="E45">
        <f t="shared" si="30"/>
        <v>0</v>
      </c>
      <c r="F45">
        <f t="shared" si="30"/>
        <v>0</v>
      </c>
      <c r="G45">
        <f t="shared" si="30"/>
        <v>0</v>
      </c>
      <c r="H45">
        <f t="shared" si="30"/>
        <v>0</v>
      </c>
      <c r="I45">
        <f t="shared" si="30"/>
        <v>0</v>
      </c>
      <c r="J45" s="10">
        <f t="shared" si="30"/>
        <v>0</v>
      </c>
      <c r="K45">
        <f t="shared" si="30"/>
        <v>0</v>
      </c>
      <c r="L45">
        <f t="shared" si="30"/>
        <v>0</v>
      </c>
      <c r="M45">
        <f t="shared" si="30"/>
        <v>0</v>
      </c>
      <c r="N45">
        <f t="shared" si="30"/>
        <v>0</v>
      </c>
      <c r="O45">
        <f t="shared" si="30"/>
        <v>0</v>
      </c>
      <c r="P45">
        <f t="shared" si="30"/>
        <v>0</v>
      </c>
      <c r="Q45">
        <f t="shared" si="30"/>
        <v>0</v>
      </c>
      <c r="R45">
        <f t="shared" si="30"/>
        <v>0</v>
      </c>
      <c r="S45">
        <f t="shared" si="30"/>
        <v>0</v>
      </c>
      <c r="T45">
        <f t="shared" si="30"/>
        <v>0</v>
      </c>
      <c r="U45">
        <f t="shared" si="30"/>
        <v>0</v>
      </c>
      <c r="V45">
        <f t="shared" si="30"/>
        <v>0</v>
      </c>
      <c r="W45">
        <f t="shared" si="30"/>
        <v>0</v>
      </c>
      <c r="X45">
        <f t="shared" si="30"/>
        <v>0</v>
      </c>
      <c r="Y45">
        <f t="shared" si="30"/>
        <v>0</v>
      </c>
      <c r="Z45">
        <f t="shared" si="30"/>
        <v>0</v>
      </c>
      <c r="AA45">
        <f t="shared" si="30"/>
        <v>0</v>
      </c>
      <c r="AB45">
        <f t="shared" si="30"/>
        <v>0</v>
      </c>
      <c r="AC45">
        <f t="shared" si="30"/>
        <v>0</v>
      </c>
      <c r="AD45">
        <f t="shared" si="30"/>
        <v>0</v>
      </c>
      <c r="AE45">
        <f t="shared" si="30"/>
        <v>0</v>
      </c>
      <c r="AF45">
        <f t="shared" si="30"/>
        <v>0</v>
      </c>
      <c r="AG45">
        <f t="shared" si="30"/>
        <v>0</v>
      </c>
      <c r="AH45">
        <f t="shared" si="30"/>
        <v>0</v>
      </c>
      <c r="AI45">
        <f t="shared" ref="AI45:BL45" si="31">AI140</f>
        <v>0</v>
      </c>
      <c r="AJ45">
        <f t="shared" si="31"/>
        <v>0</v>
      </c>
      <c r="AK45">
        <f t="shared" si="31"/>
        <v>0</v>
      </c>
      <c r="AL45">
        <f t="shared" si="31"/>
        <v>0</v>
      </c>
      <c r="AM45">
        <f t="shared" si="31"/>
        <v>0</v>
      </c>
      <c r="AN45">
        <f t="shared" si="31"/>
        <v>0</v>
      </c>
      <c r="AO45">
        <f t="shared" si="31"/>
        <v>0</v>
      </c>
      <c r="AP45">
        <f t="shared" si="31"/>
        <v>0</v>
      </c>
      <c r="AQ45">
        <f t="shared" si="31"/>
        <v>0</v>
      </c>
      <c r="AR45">
        <f t="shared" si="31"/>
        <v>0</v>
      </c>
      <c r="AS45">
        <f t="shared" si="31"/>
        <v>0</v>
      </c>
      <c r="AT45">
        <f t="shared" si="31"/>
        <v>0</v>
      </c>
      <c r="AU45">
        <f t="shared" si="31"/>
        <v>0</v>
      </c>
      <c r="AV45">
        <f t="shared" si="31"/>
        <v>0</v>
      </c>
      <c r="AW45">
        <f t="shared" si="31"/>
        <v>0</v>
      </c>
      <c r="AX45">
        <f t="shared" si="31"/>
        <v>0</v>
      </c>
      <c r="AY45">
        <f t="shared" si="31"/>
        <v>0</v>
      </c>
      <c r="AZ45">
        <f t="shared" si="31"/>
        <v>0</v>
      </c>
      <c r="BA45">
        <f t="shared" si="31"/>
        <v>0</v>
      </c>
      <c r="BB45">
        <f t="shared" si="31"/>
        <v>0</v>
      </c>
      <c r="BC45">
        <f t="shared" si="31"/>
        <v>0</v>
      </c>
      <c r="BD45">
        <f t="shared" si="31"/>
        <v>0</v>
      </c>
      <c r="BE45">
        <f t="shared" si="31"/>
        <v>0</v>
      </c>
      <c r="BF45">
        <f t="shared" si="31"/>
        <v>0</v>
      </c>
      <c r="BG45">
        <f t="shared" si="31"/>
        <v>0</v>
      </c>
      <c r="BH45">
        <f t="shared" si="31"/>
        <v>0</v>
      </c>
      <c r="BI45">
        <f t="shared" si="31"/>
        <v>0</v>
      </c>
      <c r="BJ45">
        <f t="shared" si="31"/>
        <v>0</v>
      </c>
      <c r="BK45">
        <f t="shared" si="31"/>
        <v>0</v>
      </c>
      <c r="BL45">
        <f t="shared" si="31"/>
        <v>0</v>
      </c>
    </row>
    <row r="47" spans="1:64" x14ac:dyDescent="0.25">
      <c r="A47" t="str">
        <f t="shared" si="5"/>
        <v>03_CDA</v>
      </c>
      <c r="B47" t="s">
        <v>743</v>
      </c>
      <c r="C47" t="s">
        <v>6</v>
      </c>
      <c r="D47">
        <f t="shared" ref="D47:D60" si="32">D178</f>
        <v>2.0852239999999997</v>
      </c>
      <c r="E47">
        <f t="shared" ref="E47:BL47" si="33">E178</f>
        <v>2.2118530000000005</v>
      </c>
      <c r="F47">
        <f t="shared" si="33"/>
        <v>2.2831509999999997</v>
      </c>
      <c r="G47">
        <f t="shared" si="33"/>
        <v>2.2686019999999996</v>
      </c>
      <c r="H47">
        <f t="shared" si="33"/>
        <v>2.3760840000000001</v>
      </c>
      <c r="I47">
        <f t="shared" si="33"/>
        <v>2.2825240000000004</v>
      </c>
      <c r="J47" s="10">
        <f t="shared" si="33"/>
        <v>2.3210967835034122</v>
      </c>
      <c r="K47">
        <f t="shared" si="33"/>
        <v>2.3218448202597926</v>
      </c>
      <c r="L47">
        <f t="shared" si="33"/>
        <v>2.4383281440016678</v>
      </c>
      <c r="M47">
        <f t="shared" si="33"/>
        <v>2.4555221169307888</v>
      </c>
      <c r="N47">
        <f t="shared" si="33"/>
        <v>2.5084984888148951</v>
      </c>
      <c r="O47">
        <f t="shared" si="33"/>
        <v>2.4144340613963249</v>
      </c>
      <c r="P47">
        <f t="shared" si="33"/>
        <v>2.5520840111572571</v>
      </c>
      <c r="Q47">
        <f t="shared" si="33"/>
        <v>2.624219478532881</v>
      </c>
      <c r="R47">
        <f t="shared" si="33"/>
        <v>2.6736440380475885</v>
      </c>
      <c r="S47">
        <f t="shared" si="33"/>
        <v>2.6997894956627166</v>
      </c>
      <c r="T47">
        <f t="shared" si="33"/>
        <v>2.7267980996407419</v>
      </c>
      <c r="U47">
        <f t="shared" si="33"/>
        <v>2.7563122631730175</v>
      </c>
      <c r="V47">
        <f t="shared" si="33"/>
        <v>2.7878463352905332</v>
      </c>
      <c r="W47">
        <f t="shared" si="33"/>
        <v>2.8209665780768973</v>
      </c>
      <c r="X47">
        <f t="shared" si="33"/>
        <v>2.8551125012401393</v>
      </c>
      <c r="Y47">
        <f t="shared" si="33"/>
        <v>2.8898216668063337</v>
      </c>
      <c r="Z47">
        <f t="shared" si="33"/>
        <v>2.9246241422399661</v>
      </c>
      <c r="AA47">
        <f t="shared" si="33"/>
        <v>2.9589174343126268</v>
      </c>
      <c r="AB47">
        <f t="shared" si="33"/>
        <v>2.9921282784175691</v>
      </c>
      <c r="AC47">
        <f t="shared" si="33"/>
        <v>3.0236890641175465</v>
      </c>
      <c r="AD47">
        <f t="shared" si="33"/>
        <v>3.0530941988429898</v>
      </c>
      <c r="AE47">
        <f t="shared" si="33"/>
        <v>3.0799353429558702</v>
      </c>
      <c r="AF47">
        <f t="shared" si="33"/>
        <v>3.1038732055328437</v>
      </c>
      <c r="AG47">
        <f t="shared" si="33"/>
        <v>3.1245060281433106</v>
      </c>
      <c r="AH47">
        <f t="shared" si="33"/>
        <v>3.1415542091967801</v>
      </c>
      <c r="AI47">
        <f t="shared" si="33"/>
        <v>3.1546417318579496</v>
      </c>
      <c r="AJ47">
        <f t="shared" si="33"/>
        <v>3.1633941908185594</v>
      </c>
      <c r="AK47">
        <f t="shared" si="33"/>
        <v>3.1675645464380202</v>
      </c>
      <c r="AL47">
        <f t="shared" si="33"/>
        <v>3.1668563949256443</v>
      </c>
      <c r="AM47">
        <f t="shared" si="33"/>
        <v>3.1610343143471988</v>
      </c>
      <c r="AN47">
        <f t="shared" si="33"/>
        <v>3.149884429774044</v>
      </c>
      <c r="AO47">
        <f t="shared" si="33"/>
        <v>3.1331429528761743</v>
      </c>
      <c r="AP47">
        <f t="shared" si="33"/>
        <v>3.1106256350958317</v>
      </c>
      <c r="AQ47">
        <f t="shared" si="33"/>
        <v>3.0821361046672533</v>
      </c>
      <c r="AR47">
        <f t="shared" si="33"/>
        <v>3.0474732317126589</v>
      </c>
      <c r="AS47">
        <f t="shared" si="33"/>
        <v>3.0117059073857981</v>
      </c>
      <c r="AT47">
        <f t="shared" si="33"/>
        <v>2.9749884910277302</v>
      </c>
      <c r="AU47">
        <f t="shared" si="33"/>
        <v>2.9374049745024364</v>
      </c>
      <c r="AV47">
        <f t="shared" si="33"/>
        <v>2.8990173995798769</v>
      </c>
      <c r="AW47">
        <f t="shared" si="33"/>
        <v>2.8598970916177922</v>
      </c>
      <c r="AX47">
        <f t="shared" si="33"/>
        <v>2.820017040314585</v>
      </c>
      <c r="AY47">
        <f t="shared" si="33"/>
        <v>2.7794538242313527</v>
      </c>
      <c r="AZ47">
        <f t="shared" si="33"/>
        <v>2.7381734103749067</v>
      </c>
      <c r="BA47">
        <f t="shared" si="33"/>
        <v>2.6962209687096319</v>
      </c>
      <c r="BB47">
        <f t="shared" si="33"/>
        <v>2.7172689128101992</v>
      </c>
      <c r="BC47">
        <f t="shared" si="33"/>
        <v>2.7386306721663947</v>
      </c>
      <c r="BD47">
        <f t="shared" si="33"/>
        <v>2.7603111550813781</v>
      </c>
      <c r="BE47">
        <f t="shared" si="33"/>
        <v>2.7822613588699414</v>
      </c>
      <c r="BF47">
        <f t="shared" si="33"/>
        <v>2.8044138020039813</v>
      </c>
      <c r="BG47">
        <f t="shared" si="33"/>
        <v>2.826736084535864</v>
      </c>
      <c r="BH47">
        <f t="shared" si="33"/>
        <v>2.8491845786522965</v>
      </c>
      <c r="BI47">
        <f t="shared" si="33"/>
        <v>2.8717438813820433</v>
      </c>
      <c r="BJ47">
        <f t="shared" si="33"/>
        <v>2.8943624824946466</v>
      </c>
      <c r="BK47">
        <f t="shared" si="33"/>
        <v>2.9170064965748166</v>
      </c>
      <c r="BL47">
        <f t="shared" si="33"/>
        <v>2.9396047591644132</v>
      </c>
    </row>
    <row r="48" spans="1:64" x14ac:dyDescent="0.25">
      <c r="A48" t="str">
        <f t="shared" si="5"/>
        <v>03_CDA</v>
      </c>
      <c r="B48" t="s">
        <v>743</v>
      </c>
      <c r="C48" t="s">
        <v>7</v>
      </c>
      <c r="D48">
        <f t="shared" si="32"/>
        <v>122.65900000000002</v>
      </c>
      <c r="E48">
        <f t="shared" ref="E48:BL48" si="34">E179</f>
        <v>149.55100000000002</v>
      </c>
      <c r="F48">
        <f t="shared" si="34"/>
        <v>163.23500000000001</v>
      </c>
      <c r="G48">
        <f t="shared" si="34"/>
        <v>173.7</v>
      </c>
      <c r="H48">
        <f t="shared" si="34"/>
        <v>190.65100000000004</v>
      </c>
      <c r="I48">
        <f t="shared" si="34"/>
        <v>211.96200000000002</v>
      </c>
      <c r="J48" s="10">
        <f t="shared" si="34"/>
        <v>215.54398395151605</v>
      </c>
      <c r="K48">
        <f t="shared" si="34"/>
        <v>222.92360430973523</v>
      </c>
      <c r="L48">
        <f t="shared" si="34"/>
        <v>227.52942776262191</v>
      </c>
      <c r="M48">
        <f t="shared" si="34"/>
        <v>231.8531624575987</v>
      </c>
      <c r="N48">
        <f t="shared" si="34"/>
        <v>238.82269437116105</v>
      </c>
      <c r="O48">
        <f t="shared" si="34"/>
        <v>231.00944203451263</v>
      </c>
      <c r="P48">
        <f t="shared" si="34"/>
        <v>244.63543899296678</v>
      </c>
      <c r="Q48">
        <f t="shared" si="34"/>
        <v>251.30092993563281</v>
      </c>
      <c r="R48">
        <f t="shared" si="34"/>
        <v>255.11273625361289</v>
      </c>
      <c r="S48">
        <f t="shared" si="34"/>
        <v>258.12896836113725</v>
      </c>
      <c r="T48">
        <f t="shared" si="34"/>
        <v>260.72494316133219</v>
      </c>
      <c r="U48">
        <f t="shared" si="34"/>
        <v>263.10889538375289</v>
      </c>
      <c r="V48">
        <f t="shared" si="34"/>
        <v>265.28793396832157</v>
      </c>
      <c r="W48">
        <f t="shared" si="34"/>
        <v>267.27585041138644</v>
      </c>
      <c r="X48">
        <f t="shared" si="34"/>
        <v>269.07595680738643</v>
      </c>
      <c r="Y48">
        <f t="shared" si="34"/>
        <v>270.70226052880707</v>
      </c>
      <c r="Z48">
        <f t="shared" si="34"/>
        <v>272.1691687909501</v>
      </c>
      <c r="AA48">
        <f t="shared" si="34"/>
        <v>273.47972494244362</v>
      </c>
      <c r="AB48">
        <f t="shared" si="34"/>
        <v>274.6406664254838</v>
      </c>
      <c r="AC48">
        <f t="shared" si="34"/>
        <v>275.65995772138058</v>
      </c>
      <c r="AD48">
        <f t="shared" si="34"/>
        <v>276.551623275049</v>
      </c>
      <c r="AE48">
        <f t="shared" si="34"/>
        <v>277.33847345986874</v>
      </c>
      <c r="AF48">
        <f t="shared" si="34"/>
        <v>278.04908355439403</v>
      </c>
      <c r="AG48">
        <f t="shared" si="34"/>
        <v>278.70572915553834</v>
      </c>
      <c r="AH48">
        <f t="shared" si="34"/>
        <v>279.34076277927574</v>
      </c>
      <c r="AI48">
        <f t="shared" si="34"/>
        <v>279.97692776559245</v>
      </c>
      <c r="AJ48">
        <f t="shared" si="34"/>
        <v>280.6360277309609</v>
      </c>
      <c r="AK48">
        <f t="shared" si="34"/>
        <v>281.34991793178853</v>
      </c>
      <c r="AL48">
        <f t="shared" si="34"/>
        <v>282.14471689095433</v>
      </c>
      <c r="AM48">
        <f t="shared" si="34"/>
        <v>283.05053420251613</v>
      </c>
      <c r="AN48">
        <f t="shared" si="34"/>
        <v>284.09794500028403</v>
      </c>
      <c r="AO48">
        <f t="shared" si="34"/>
        <v>285.31148003916547</v>
      </c>
      <c r="AP48">
        <f t="shared" si="34"/>
        <v>286.72117927493724</v>
      </c>
      <c r="AQ48">
        <f t="shared" si="34"/>
        <v>288.35426295245134</v>
      </c>
      <c r="AR48">
        <f t="shared" si="34"/>
        <v>290.23554587739432</v>
      </c>
      <c r="AS48">
        <f t="shared" si="34"/>
        <v>292.48737188572068</v>
      </c>
      <c r="AT48">
        <f t="shared" si="34"/>
        <v>294.73570189748227</v>
      </c>
      <c r="AU48">
        <f t="shared" si="34"/>
        <v>296.98881258792227</v>
      </c>
      <c r="AV48">
        <f t="shared" si="34"/>
        <v>299.25340898888868</v>
      </c>
      <c r="AW48">
        <f t="shared" si="34"/>
        <v>301.53774936332388</v>
      </c>
      <c r="AX48">
        <f t="shared" si="34"/>
        <v>303.84021983187262</v>
      </c>
      <c r="AY48">
        <f t="shared" si="34"/>
        <v>306.17047289295266</v>
      </c>
      <c r="AZ48">
        <f t="shared" si="34"/>
        <v>308.52658145069182</v>
      </c>
      <c r="BA48">
        <f t="shared" si="34"/>
        <v>310.91557116651421</v>
      </c>
      <c r="BB48">
        <f t="shared" si="34"/>
        <v>313.3427214772102</v>
      </c>
      <c r="BC48">
        <f t="shared" si="34"/>
        <v>315.80605949305982</v>
      </c>
      <c r="BD48">
        <f t="shared" si="34"/>
        <v>318.3061512165894</v>
      </c>
      <c r="BE48">
        <f t="shared" si="34"/>
        <v>320.83734588770301</v>
      </c>
      <c r="BF48">
        <f t="shared" si="34"/>
        <v>323.39186185270938</v>
      </c>
      <c r="BG48">
        <f t="shared" si="34"/>
        <v>325.965962901431</v>
      </c>
      <c r="BH48">
        <f t="shared" si="34"/>
        <v>328.55461807882136</v>
      </c>
      <c r="BI48">
        <f t="shared" si="34"/>
        <v>331.15605118639576</v>
      </c>
      <c r="BJ48">
        <f t="shared" si="34"/>
        <v>333.7643223056869</v>
      </c>
      <c r="BK48">
        <f t="shared" si="34"/>
        <v>336.37552392934612</v>
      </c>
      <c r="BL48">
        <f t="shared" si="34"/>
        <v>338.98144970544377</v>
      </c>
    </row>
    <row r="49" spans="1:65" x14ac:dyDescent="0.25">
      <c r="A49" t="str">
        <f t="shared" si="5"/>
        <v>03_CDA</v>
      </c>
      <c r="B49" t="s">
        <v>743</v>
      </c>
      <c r="C49" t="s">
        <v>8</v>
      </c>
      <c r="D49">
        <f t="shared" si="32"/>
        <v>341.32499999999999</v>
      </c>
      <c r="E49">
        <f t="shared" ref="E49:BL49" si="35">E180</f>
        <v>352.09099999999995</v>
      </c>
      <c r="F49">
        <f t="shared" si="35"/>
        <v>371.07400000000001</v>
      </c>
      <c r="G49">
        <f t="shared" si="35"/>
        <v>386.13200000000006</v>
      </c>
      <c r="H49">
        <f t="shared" si="35"/>
        <v>415.46199999999993</v>
      </c>
      <c r="I49">
        <f t="shared" si="35"/>
        <v>411.6230000000001</v>
      </c>
      <c r="J49" s="10">
        <f t="shared" si="35"/>
        <v>418.57909109215285</v>
      </c>
      <c r="K49">
        <f t="shared" si="35"/>
        <v>426.072033821677</v>
      </c>
      <c r="L49">
        <f t="shared" si="35"/>
        <v>432.18109809571564</v>
      </c>
      <c r="M49">
        <f t="shared" si="35"/>
        <v>438.13446251986915</v>
      </c>
      <c r="N49">
        <f t="shared" si="35"/>
        <v>449.44156122568154</v>
      </c>
      <c r="O49">
        <f t="shared" si="35"/>
        <v>433.35261125488847</v>
      </c>
      <c r="P49">
        <f t="shared" si="35"/>
        <v>457.85826200234686</v>
      </c>
      <c r="Q49">
        <f t="shared" si="35"/>
        <v>469.64315347225829</v>
      </c>
      <c r="R49">
        <f t="shared" si="35"/>
        <v>476.43936467941074</v>
      </c>
      <c r="S49">
        <f t="shared" si="35"/>
        <v>482.09326238614983</v>
      </c>
      <c r="T49">
        <f t="shared" si="35"/>
        <v>487.29423579459637</v>
      </c>
      <c r="U49">
        <f t="shared" si="35"/>
        <v>492.41673236384497</v>
      </c>
      <c r="V49">
        <f t="shared" si="35"/>
        <v>497.45791466912596</v>
      </c>
      <c r="W49">
        <f t="shared" si="35"/>
        <v>502.42581481738762</v>
      </c>
      <c r="X49">
        <f t="shared" si="35"/>
        <v>507.30713314732299</v>
      </c>
      <c r="Y49">
        <f t="shared" si="35"/>
        <v>512.1069811316296</v>
      </c>
      <c r="Z49">
        <f t="shared" si="35"/>
        <v>516.82964292270458</v>
      </c>
      <c r="AA49">
        <f t="shared" si="35"/>
        <v>521.45616960660152</v>
      </c>
      <c r="AB49">
        <f t="shared" si="35"/>
        <v>525.9727454992676</v>
      </c>
      <c r="AC49">
        <f t="shared" si="35"/>
        <v>530.36605253727419</v>
      </c>
      <c r="AD49">
        <f t="shared" si="35"/>
        <v>534.6326536932927</v>
      </c>
      <c r="AE49">
        <f t="shared" si="35"/>
        <v>538.78458359409433</v>
      </c>
      <c r="AF49">
        <f t="shared" si="35"/>
        <v>542.84391335807834</v>
      </c>
      <c r="AG49">
        <f t="shared" si="35"/>
        <v>546.81941499515176</v>
      </c>
      <c r="AH49">
        <f t="shared" si="35"/>
        <v>550.73859518338577</v>
      </c>
      <c r="AI49">
        <f t="shared" si="35"/>
        <v>554.60921557885047</v>
      </c>
      <c r="AJ49">
        <f t="shared" si="35"/>
        <v>558.43612433835858</v>
      </c>
      <c r="AK49">
        <f t="shared" si="35"/>
        <v>562.24321763053229</v>
      </c>
      <c r="AL49">
        <f t="shared" si="35"/>
        <v>566.04220623983554</v>
      </c>
      <c r="AM49">
        <f t="shared" si="35"/>
        <v>569.85197597508727</v>
      </c>
      <c r="AN49">
        <f t="shared" si="35"/>
        <v>573.69160411204018</v>
      </c>
      <c r="AO49">
        <f t="shared" si="35"/>
        <v>577.56716403768041</v>
      </c>
      <c r="AP49">
        <f t="shared" si="35"/>
        <v>581.49500008959137</v>
      </c>
      <c r="AQ49">
        <f t="shared" si="35"/>
        <v>585.48491359860702</v>
      </c>
      <c r="AR49">
        <f t="shared" si="35"/>
        <v>589.54095256345772</v>
      </c>
      <c r="AS49">
        <f t="shared" si="35"/>
        <v>594.11497414287066</v>
      </c>
      <c r="AT49">
        <f t="shared" si="35"/>
        <v>598.68189447926147</v>
      </c>
      <c r="AU49">
        <f t="shared" si="35"/>
        <v>603.25852556921768</v>
      </c>
      <c r="AV49">
        <f t="shared" si="35"/>
        <v>607.85848700868064</v>
      </c>
      <c r="AW49">
        <f t="shared" si="35"/>
        <v>612.49855339425221</v>
      </c>
      <c r="AX49">
        <f t="shared" si="35"/>
        <v>617.17544653349182</v>
      </c>
      <c r="AY49">
        <f t="shared" si="35"/>
        <v>621.9087730638106</v>
      </c>
      <c r="AZ49">
        <f t="shared" si="35"/>
        <v>626.69461857171837</v>
      </c>
      <c r="BA49">
        <f t="shared" si="35"/>
        <v>631.5472539319826</v>
      </c>
      <c r="BB49">
        <f t="shared" si="35"/>
        <v>636.47740300058388</v>
      </c>
      <c r="BC49">
        <f t="shared" si="35"/>
        <v>641.48105834527837</v>
      </c>
      <c r="BD49">
        <f t="shared" si="35"/>
        <v>646.55936965869785</v>
      </c>
      <c r="BE49">
        <f t="shared" si="35"/>
        <v>651.70085883439731</v>
      </c>
      <c r="BF49">
        <f t="shared" si="35"/>
        <v>656.88971938831651</v>
      </c>
      <c r="BG49">
        <f t="shared" si="35"/>
        <v>662.11836214353229</v>
      </c>
      <c r="BH49">
        <f t="shared" si="35"/>
        <v>667.37656797260649</v>
      </c>
      <c r="BI49">
        <f t="shared" si="35"/>
        <v>672.660728972367</v>
      </c>
      <c r="BJ49">
        <f t="shared" si="35"/>
        <v>677.95877968342722</v>
      </c>
      <c r="BK49">
        <f t="shared" si="35"/>
        <v>683.26278298148497</v>
      </c>
      <c r="BL49">
        <f t="shared" si="35"/>
        <v>688.55606971418331</v>
      </c>
    </row>
    <row r="50" spans="1:65" x14ac:dyDescent="0.25">
      <c r="A50" t="str">
        <f t="shared" si="5"/>
        <v>03_CDA</v>
      </c>
      <c r="B50" t="s">
        <v>743</v>
      </c>
      <c r="C50" t="s">
        <v>9</v>
      </c>
      <c r="D50">
        <f t="shared" si="32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5" x14ac:dyDescent="0.25">
      <c r="A51" t="str">
        <f t="shared" si="5"/>
        <v>03_CDA</v>
      </c>
      <c r="B51" t="s">
        <v>743</v>
      </c>
      <c r="C51" t="s">
        <v>10</v>
      </c>
      <c r="D51">
        <f t="shared" si="32"/>
        <v>278.0423345589499</v>
      </c>
      <c r="E51">
        <f t="shared" ref="E51:BL51" si="37">E182</f>
        <v>287.48088758614989</v>
      </c>
      <c r="F51">
        <f t="shared" si="37"/>
        <v>297.90142061819984</v>
      </c>
      <c r="G51">
        <f t="shared" si="37"/>
        <v>311.45248586389999</v>
      </c>
      <c r="H51">
        <f t="shared" si="37"/>
        <v>324.66250638305002</v>
      </c>
      <c r="I51">
        <f t="shared" si="37"/>
        <v>337.2356222306999</v>
      </c>
      <c r="J51" s="10">
        <f t="shared" si="37"/>
        <v>342.93462765011418</v>
      </c>
      <c r="K51">
        <f t="shared" si="37"/>
        <v>359.79225069203585</v>
      </c>
      <c r="L51">
        <f t="shared" si="37"/>
        <v>370.18396898567926</v>
      </c>
      <c r="M51">
        <f t="shared" si="37"/>
        <v>380.45054350795004</v>
      </c>
      <c r="N51">
        <f t="shared" si="37"/>
        <v>395.42757502036778</v>
      </c>
      <c r="O51">
        <f t="shared" si="37"/>
        <v>386.1085021804343</v>
      </c>
      <c r="P51">
        <f t="shared" si="37"/>
        <v>412.90597252853598</v>
      </c>
      <c r="Q51">
        <f t="shared" si="37"/>
        <v>428.47373649675637</v>
      </c>
      <c r="R51">
        <f t="shared" si="37"/>
        <v>439.53079640437505</v>
      </c>
      <c r="S51">
        <f t="shared" si="37"/>
        <v>445.00781177483628</v>
      </c>
      <c r="T51">
        <f t="shared" si="37"/>
        <v>449.81824170668142</v>
      </c>
      <c r="U51">
        <f t="shared" si="37"/>
        <v>454.30251888261677</v>
      </c>
      <c r="V51">
        <f t="shared" si="37"/>
        <v>458.4533444652597</v>
      </c>
      <c r="W51">
        <f t="shared" si="37"/>
        <v>462.27377036157037</v>
      </c>
      <c r="X51">
        <f t="shared" si="37"/>
        <v>465.74755132004572</v>
      </c>
      <c r="Y51">
        <f t="shared" si="37"/>
        <v>468.87577062736233</v>
      </c>
      <c r="Z51">
        <f t="shared" si="37"/>
        <v>471.6590853739774</v>
      </c>
      <c r="AA51">
        <f t="shared" si="37"/>
        <v>474.07735843969965</v>
      </c>
      <c r="AB51">
        <f t="shared" si="37"/>
        <v>476.11578543305382</v>
      </c>
      <c r="AC51">
        <f t="shared" si="37"/>
        <v>477.76070800781554</v>
      </c>
      <c r="AD51">
        <f t="shared" si="37"/>
        <v>479.00808520816707</v>
      </c>
      <c r="AE51">
        <f t="shared" si="37"/>
        <v>479.86828286770714</v>
      </c>
      <c r="AF51">
        <f t="shared" si="37"/>
        <v>480.36084553883109</v>
      </c>
      <c r="AG51">
        <f t="shared" si="37"/>
        <v>480.49363879179697</v>
      </c>
      <c r="AH51">
        <f t="shared" si="37"/>
        <v>480.2911420103207</v>
      </c>
      <c r="AI51">
        <f t="shared" si="37"/>
        <v>479.76047755274135</v>
      </c>
      <c r="AJ51">
        <f t="shared" si="37"/>
        <v>478.90648016573147</v>
      </c>
      <c r="AK51">
        <f t="shared" si="37"/>
        <v>477.75045550795386</v>
      </c>
      <c r="AL51">
        <f t="shared" si="37"/>
        <v>476.30310676142904</v>
      </c>
      <c r="AM51">
        <f t="shared" si="37"/>
        <v>474.58110634110574</v>
      </c>
      <c r="AN51">
        <f t="shared" si="37"/>
        <v>472.60099000935526</v>
      </c>
      <c r="AO51">
        <f t="shared" si="37"/>
        <v>470.36834746518042</v>
      </c>
      <c r="AP51">
        <f t="shared" si="37"/>
        <v>467.89713231768889</v>
      </c>
      <c r="AQ51">
        <f t="shared" si="37"/>
        <v>465.19578012838224</v>
      </c>
      <c r="AR51">
        <f t="shared" si="37"/>
        <v>462.26813076581738</v>
      </c>
      <c r="AS51">
        <f t="shared" si="37"/>
        <v>459.55935778747619</v>
      </c>
      <c r="AT51">
        <f t="shared" si="37"/>
        <v>456.74823303425643</v>
      </c>
      <c r="AU51">
        <f t="shared" si="37"/>
        <v>453.84763036141231</v>
      </c>
      <c r="AV51">
        <f t="shared" si="37"/>
        <v>450.8673431524017</v>
      </c>
      <c r="AW51">
        <f t="shared" si="37"/>
        <v>447.81889425954131</v>
      </c>
      <c r="AX51">
        <f t="shared" si="37"/>
        <v>444.6986467445567</v>
      </c>
      <c r="AY51">
        <f t="shared" si="37"/>
        <v>441.5193495230148</v>
      </c>
      <c r="AZ51">
        <f t="shared" si="37"/>
        <v>438.27647113421506</v>
      </c>
      <c r="BA51">
        <f t="shared" si="37"/>
        <v>434.97817114565436</v>
      </c>
      <c r="BB51">
        <f t="shared" si="37"/>
        <v>431.62959883485883</v>
      </c>
      <c r="BC51">
        <f t="shared" si="37"/>
        <v>428.2256149680714</v>
      </c>
      <c r="BD51">
        <f t="shared" si="37"/>
        <v>424.76463819770197</v>
      </c>
      <c r="BE51">
        <f t="shared" si="37"/>
        <v>421.23687627467297</v>
      </c>
      <c r="BF51">
        <f t="shared" si="37"/>
        <v>417.63027159572709</v>
      </c>
      <c r="BG51">
        <f t="shared" si="37"/>
        <v>413.9385737485415</v>
      </c>
      <c r="BH51">
        <f t="shared" si="37"/>
        <v>410.15423767824274</v>
      </c>
      <c r="BI51">
        <f t="shared" si="37"/>
        <v>406.27414451606143</v>
      </c>
      <c r="BJ51">
        <f t="shared" si="37"/>
        <v>402.29030972907481</v>
      </c>
      <c r="BK51">
        <f t="shared" si="37"/>
        <v>398.19766612026848</v>
      </c>
      <c r="BL51">
        <f t="shared" si="37"/>
        <v>393.98648650530515</v>
      </c>
    </row>
    <row r="52" spans="1:65" x14ac:dyDescent="0.25">
      <c r="A52" t="str">
        <f t="shared" si="5"/>
        <v>03_CDA</v>
      </c>
      <c r="B52" t="s">
        <v>743</v>
      </c>
      <c r="C52" t="s">
        <v>11</v>
      </c>
      <c r="D52">
        <f t="shared" si="32"/>
        <v>14.633807082049993</v>
      </c>
      <c r="E52">
        <f t="shared" ref="E52:BL52" si="38">E183</f>
        <v>15.13057303085</v>
      </c>
      <c r="F52">
        <f t="shared" si="38"/>
        <v>15.679022137800002</v>
      </c>
      <c r="G52">
        <f t="shared" si="38"/>
        <v>16.392236098100003</v>
      </c>
      <c r="H52">
        <f t="shared" si="38"/>
        <v>17.087500335950001</v>
      </c>
      <c r="I52">
        <f t="shared" si="38"/>
        <v>17.749243275300003</v>
      </c>
      <c r="J52" s="10">
        <f t="shared" si="38"/>
        <v>18.049190928953387</v>
      </c>
      <c r="K52">
        <f t="shared" si="38"/>
        <v>18.936434246949268</v>
      </c>
      <c r="L52">
        <f t="shared" si="38"/>
        <v>19.483366788719977</v>
      </c>
      <c r="M52">
        <f t="shared" si="38"/>
        <v>20.023712816207912</v>
      </c>
      <c r="N52">
        <f t="shared" si="38"/>
        <v>20.811977632650947</v>
      </c>
      <c r="O52">
        <f t="shared" si="38"/>
        <v>20.321500114759708</v>
      </c>
      <c r="P52">
        <f t="shared" si="38"/>
        <v>21.731893290975599</v>
      </c>
      <c r="Q52">
        <f t="shared" si="38"/>
        <v>22.551249289302991</v>
      </c>
      <c r="R52">
        <f t="shared" si="38"/>
        <v>23.133199810756608</v>
      </c>
      <c r="S52">
        <f t="shared" si="38"/>
        <v>23.658044219821196</v>
      </c>
      <c r="T52">
        <f t="shared" si="38"/>
        <v>24.157800306481306</v>
      </c>
      <c r="U52">
        <f t="shared" si="38"/>
        <v>24.65016380263793</v>
      </c>
      <c r="V52">
        <f t="shared" si="38"/>
        <v>25.134503534279624</v>
      </c>
      <c r="W52">
        <f t="shared" si="38"/>
        <v>25.610735200087035</v>
      </c>
      <c r="X52">
        <f t="shared" si="38"/>
        <v>26.077690443451633</v>
      </c>
      <c r="Y52">
        <f t="shared" si="38"/>
        <v>26.535131331486305</v>
      </c>
      <c r="Z52">
        <f t="shared" si="38"/>
        <v>26.982785204460974</v>
      </c>
      <c r="AA52">
        <f t="shared" si="38"/>
        <v>27.419164744921925</v>
      </c>
      <c r="AB52">
        <f t="shared" si="38"/>
        <v>27.843028387897935</v>
      </c>
      <c r="AC52">
        <f t="shared" si="38"/>
        <v>28.253146540970825</v>
      </c>
      <c r="AD52">
        <f t="shared" si="38"/>
        <v>28.648808923933487</v>
      </c>
      <c r="AE52">
        <f t="shared" si="38"/>
        <v>29.030144154126301</v>
      </c>
      <c r="AF52">
        <f t="shared" si="38"/>
        <v>29.397848564188028</v>
      </c>
      <c r="AG52">
        <f t="shared" si="38"/>
        <v>29.751928098563329</v>
      </c>
      <c r="AH52">
        <f t="shared" si="38"/>
        <v>30.093429950521404</v>
      </c>
      <c r="AI52">
        <f t="shared" si="38"/>
        <v>30.422351144752195</v>
      </c>
      <c r="AJ52">
        <f t="shared" si="38"/>
        <v>30.738541730791567</v>
      </c>
      <c r="AK52">
        <f t="shared" si="38"/>
        <v>31.042914587911309</v>
      </c>
      <c r="AL52">
        <f t="shared" si="38"/>
        <v>31.335730707988841</v>
      </c>
      <c r="AM52">
        <f t="shared" si="38"/>
        <v>31.617661981419523</v>
      </c>
      <c r="AN52">
        <f t="shared" si="38"/>
        <v>31.889405533694774</v>
      </c>
      <c r="AO52">
        <f t="shared" si="38"/>
        <v>32.150946511632377</v>
      </c>
      <c r="AP52">
        <f t="shared" si="38"/>
        <v>32.402848498455008</v>
      </c>
      <c r="AQ52">
        <f t="shared" si="38"/>
        <v>32.645317903746225</v>
      </c>
      <c r="AR52">
        <f t="shared" si="38"/>
        <v>32.878245431423835</v>
      </c>
      <c r="AS52">
        <f t="shared" si="38"/>
        <v>33.133335096429562</v>
      </c>
      <c r="AT52">
        <f t="shared" si="38"/>
        <v>33.388028730574433</v>
      </c>
      <c r="AU52">
        <f t="shared" si="38"/>
        <v>33.643263925975837</v>
      </c>
      <c r="AV52">
        <f t="shared" si="38"/>
        <v>33.899800237022816</v>
      </c>
      <c r="AW52">
        <f t="shared" si="38"/>
        <v>34.158573170064308</v>
      </c>
      <c r="AX52">
        <f t="shared" si="38"/>
        <v>34.419399902829596</v>
      </c>
      <c r="AY52">
        <f t="shared" si="38"/>
        <v>34.683373882405071</v>
      </c>
      <c r="AZ52">
        <f t="shared" si="38"/>
        <v>34.950276804961462</v>
      </c>
      <c r="BA52">
        <f t="shared" si="38"/>
        <v>35.220904546206974</v>
      </c>
      <c r="BB52">
        <f t="shared" si="38"/>
        <v>35.495855167340508</v>
      </c>
      <c r="BC52">
        <f t="shared" si="38"/>
        <v>35.774905176948465</v>
      </c>
      <c r="BD52">
        <f t="shared" si="38"/>
        <v>36.058118692504557</v>
      </c>
      <c r="BE52">
        <f t="shared" si="38"/>
        <v>36.344855588841646</v>
      </c>
      <c r="BF52">
        <f t="shared" si="38"/>
        <v>36.634234350502531</v>
      </c>
      <c r="BG52">
        <f t="shared" si="38"/>
        <v>36.925831734928025</v>
      </c>
      <c r="BH52">
        <f t="shared" si="38"/>
        <v>37.219077829241783</v>
      </c>
      <c r="BI52">
        <f t="shared" si="38"/>
        <v>37.513771423459197</v>
      </c>
      <c r="BJ52">
        <f t="shared" si="38"/>
        <v>37.8092396361914</v>
      </c>
      <c r="BK52">
        <f t="shared" si="38"/>
        <v>38.105039820121547</v>
      </c>
      <c r="BL52">
        <f t="shared" si="38"/>
        <v>38.400242349445108</v>
      </c>
    </row>
    <row r="53" spans="1:65" x14ac:dyDescent="0.25">
      <c r="A53" t="str">
        <f t="shared" si="5"/>
        <v>03_CDA</v>
      </c>
      <c r="B53" t="s">
        <v>743</v>
      </c>
      <c r="C53" t="s">
        <v>12</v>
      </c>
      <c r="D53">
        <f t="shared" si="32"/>
        <v>214.839</v>
      </c>
      <c r="E53">
        <f t="shared" ref="E53:BL53" si="39">E184</f>
        <v>195.67500000000001</v>
      </c>
      <c r="F53">
        <f t="shared" si="39"/>
        <v>199.38</v>
      </c>
      <c r="G53">
        <f t="shared" si="39"/>
        <v>201.08</v>
      </c>
      <c r="H53">
        <f t="shared" si="39"/>
        <v>199.93500000000003</v>
      </c>
      <c r="I53">
        <f t="shared" si="39"/>
        <v>202.637</v>
      </c>
      <c r="J53" s="10">
        <f t="shared" si="39"/>
        <v>206.06139909976011</v>
      </c>
      <c r="K53">
        <f t="shared" si="39"/>
        <v>200.86110532233272</v>
      </c>
      <c r="L53">
        <f t="shared" si="39"/>
        <v>199.91503065361402</v>
      </c>
      <c r="M53">
        <f t="shared" si="39"/>
        <v>199.22664417208296</v>
      </c>
      <c r="N53">
        <f t="shared" si="39"/>
        <v>201.26597105915479</v>
      </c>
      <c r="O53">
        <f t="shared" si="39"/>
        <v>191.46530591417263</v>
      </c>
      <c r="P53">
        <f t="shared" si="39"/>
        <v>199.94822773954164</v>
      </c>
      <c r="Q53">
        <f t="shared" si="39"/>
        <v>203.07884570301513</v>
      </c>
      <c r="R53">
        <f t="shared" si="39"/>
        <v>204.34654161271584</v>
      </c>
      <c r="S53">
        <f t="shared" si="39"/>
        <v>205.43832290037051</v>
      </c>
      <c r="T53">
        <f t="shared" si="39"/>
        <v>206.64747630923318</v>
      </c>
      <c r="U53">
        <f t="shared" si="39"/>
        <v>208.12439129528482</v>
      </c>
      <c r="V53">
        <f t="shared" si="39"/>
        <v>209.85619877890241</v>
      </c>
      <c r="W53">
        <f t="shared" si="39"/>
        <v>211.83315753899512</v>
      </c>
      <c r="X53">
        <f t="shared" si="39"/>
        <v>214.03507351894328</v>
      </c>
      <c r="Y53">
        <f t="shared" si="39"/>
        <v>216.44806360299748</v>
      </c>
      <c r="Z53">
        <f t="shared" si="39"/>
        <v>219.05646195725396</v>
      </c>
      <c r="AA53">
        <f t="shared" si="39"/>
        <v>221.83331951161631</v>
      </c>
      <c r="AB53">
        <f t="shared" si="39"/>
        <v>224.75233891347185</v>
      </c>
      <c r="AC53">
        <f t="shared" si="39"/>
        <v>227.78590820526904</v>
      </c>
      <c r="AD53">
        <f t="shared" si="39"/>
        <v>230.90916376946342</v>
      </c>
      <c r="AE53">
        <f t="shared" si="39"/>
        <v>234.10257219251247</v>
      </c>
      <c r="AF53">
        <f t="shared" si="39"/>
        <v>237.34982215138163</v>
      </c>
      <c r="AG53">
        <f t="shared" si="39"/>
        <v>240.62777650371149</v>
      </c>
      <c r="AH53">
        <f t="shared" si="39"/>
        <v>243.92054764607252</v>
      </c>
      <c r="AI53">
        <f t="shared" si="39"/>
        <v>247.20267458190753</v>
      </c>
      <c r="AJ53">
        <f t="shared" si="39"/>
        <v>250.44644718311622</v>
      </c>
      <c r="AK53">
        <f t="shared" si="39"/>
        <v>253.63182521239173</v>
      </c>
      <c r="AL53">
        <f t="shared" si="39"/>
        <v>256.73255982567099</v>
      </c>
      <c r="AM53">
        <f t="shared" si="39"/>
        <v>259.72489447520883</v>
      </c>
      <c r="AN53">
        <f t="shared" si="39"/>
        <v>262.58446632560396</v>
      </c>
      <c r="AO53">
        <f t="shared" si="39"/>
        <v>265.28024601601049</v>
      </c>
      <c r="AP53">
        <f t="shared" si="39"/>
        <v>267.78516300311082</v>
      </c>
      <c r="AQ53">
        <f t="shared" si="39"/>
        <v>270.06841905156165</v>
      </c>
      <c r="AR53">
        <f t="shared" si="39"/>
        <v>272.09582426005909</v>
      </c>
      <c r="AS53">
        <f t="shared" si="39"/>
        <v>274.20691114286507</v>
      </c>
      <c r="AT53">
        <f t="shared" si="39"/>
        <v>276.3147205288916</v>
      </c>
      <c r="AU53">
        <f t="shared" si="39"/>
        <v>278.42701180117911</v>
      </c>
      <c r="AV53">
        <f t="shared" si="39"/>
        <v>280.55007092708513</v>
      </c>
      <c r="AW53">
        <f t="shared" si="39"/>
        <v>282.69164002811812</v>
      </c>
      <c r="AX53">
        <f t="shared" si="39"/>
        <v>284.85020609238262</v>
      </c>
      <c r="AY53">
        <f t="shared" si="39"/>
        <v>287.03481833714517</v>
      </c>
      <c r="AZ53">
        <f t="shared" si="39"/>
        <v>289.24367011002568</v>
      </c>
      <c r="BA53">
        <f t="shared" si="39"/>
        <v>291.48334796860917</v>
      </c>
      <c r="BB53">
        <f t="shared" si="39"/>
        <v>293.75880138488668</v>
      </c>
      <c r="BC53">
        <f t="shared" si="39"/>
        <v>296.06818077474566</v>
      </c>
      <c r="BD53">
        <f t="shared" si="39"/>
        <v>298.41201676555471</v>
      </c>
      <c r="BE53">
        <f t="shared" si="39"/>
        <v>300.78501176972372</v>
      </c>
      <c r="BF53">
        <f t="shared" si="39"/>
        <v>303.1798704869172</v>
      </c>
      <c r="BG53">
        <f t="shared" si="39"/>
        <v>305.5930902200937</v>
      </c>
      <c r="BH53">
        <f t="shared" si="39"/>
        <v>308.01995444889724</v>
      </c>
      <c r="BI53">
        <f t="shared" si="39"/>
        <v>310.45879798724826</v>
      </c>
      <c r="BJ53">
        <f t="shared" si="39"/>
        <v>312.90405216158371</v>
      </c>
      <c r="BK53">
        <f t="shared" si="39"/>
        <v>315.35205368376427</v>
      </c>
      <c r="BL53">
        <f t="shared" si="39"/>
        <v>317.79510909885579</v>
      </c>
    </row>
    <row r="54" spans="1:65" x14ac:dyDescent="0.25">
      <c r="A54" t="str">
        <f t="shared" si="5"/>
        <v>03_CDA</v>
      </c>
      <c r="B54" t="s">
        <v>743</v>
      </c>
      <c r="C54" t="s">
        <v>13</v>
      </c>
      <c r="D54">
        <f t="shared" si="32"/>
        <v>136.28648799999996</v>
      </c>
      <c r="E54">
        <f t="shared" ref="E54:BM54" si="40">E185</f>
        <v>147.10671300000001</v>
      </c>
      <c r="F54">
        <f t="shared" si="40"/>
        <v>156.32258200000001</v>
      </c>
      <c r="G54">
        <f t="shared" si="40"/>
        <v>155.87618599999999</v>
      </c>
      <c r="H54">
        <f t="shared" si="40"/>
        <v>167.10833499999998</v>
      </c>
      <c r="I54">
        <f t="shared" si="40"/>
        <v>176.25467999999998</v>
      </c>
      <c r="J54" s="10">
        <f t="shared" si="40"/>
        <v>180.29887962814902</v>
      </c>
      <c r="K54">
        <f t="shared" si="40"/>
        <v>187.39636534876473</v>
      </c>
      <c r="L54">
        <f t="shared" si="40"/>
        <v>204.83889573480343</v>
      </c>
      <c r="M54">
        <f t="shared" si="40"/>
        <v>209.71310240996539</v>
      </c>
      <c r="N54">
        <f t="shared" si="40"/>
        <v>203.64918390727482</v>
      </c>
      <c r="O54">
        <f t="shared" si="40"/>
        <v>210.13908610527938</v>
      </c>
      <c r="P54">
        <f t="shared" si="40"/>
        <v>217.26136958143945</v>
      </c>
      <c r="Q54">
        <f t="shared" si="40"/>
        <v>222.88165537455035</v>
      </c>
      <c r="R54">
        <f t="shared" si="40"/>
        <v>227.9407108105672</v>
      </c>
      <c r="S54">
        <f t="shared" si="40"/>
        <v>230.82543060004235</v>
      </c>
      <c r="T54">
        <f t="shared" si="40"/>
        <v>233.58085096325269</v>
      </c>
      <c r="U54">
        <f t="shared" si="40"/>
        <v>236.25575833047654</v>
      </c>
      <c r="V54">
        <f t="shared" si="40"/>
        <v>238.83922769770035</v>
      </c>
      <c r="W54">
        <f t="shared" si="40"/>
        <v>241.32077370029214</v>
      </c>
      <c r="X54">
        <f t="shared" si="40"/>
        <v>243.69033404113316</v>
      </c>
      <c r="Y54">
        <f t="shared" si="40"/>
        <v>245.93963628960523</v>
      </c>
      <c r="Z54">
        <f t="shared" si="40"/>
        <v>248.04649347907863</v>
      </c>
      <c r="AA54">
        <f t="shared" si="40"/>
        <v>249.99750238417784</v>
      </c>
      <c r="AB54">
        <f t="shared" si="40"/>
        <v>251.77753989179013</v>
      </c>
      <c r="AC54">
        <f t="shared" si="40"/>
        <v>253.37270370378843</v>
      </c>
      <c r="AD54">
        <f t="shared" si="40"/>
        <v>254.77166834400265</v>
      </c>
      <c r="AE54">
        <f t="shared" si="40"/>
        <v>255.96557205192755</v>
      </c>
      <c r="AF54">
        <f t="shared" si="40"/>
        <v>256.94636400104577</v>
      </c>
      <c r="AG54">
        <f t="shared" si="40"/>
        <v>257.70694089480213</v>
      </c>
      <c r="AH54">
        <f t="shared" si="40"/>
        <v>258.40471814562562</v>
      </c>
      <c r="AI54">
        <f t="shared" si="40"/>
        <v>258.97447242702589</v>
      </c>
      <c r="AJ54">
        <f t="shared" si="40"/>
        <v>259.24326622007914</v>
      </c>
      <c r="AK54">
        <f t="shared" si="40"/>
        <v>259.40756440542049</v>
      </c>
      <c r="AL54">
        <f t="shared" si="40"/>
        <v>259.32475439456908</v>
      </c>
      <c r="AM54">
        <f t="shared" si="40"/>
        <v>259.34592121955188</v>
      </c>
      <c r="AN54">
        <f t="shared" si="40"/>
        <v>259.11696737433573</v>
      </c>
      <c r="AO54">
        <f t="shared" si="40"/>
        <v>258.63192403750458</v>
      </c>
      <c r="AP54">
        <f t="shared" si="40"/>
        <v>257.88488852180268</v>
      </c>
      <c r="AQ54">
        <f t="shared" si="40"/>
        <v>256.87019101926774</v>
      </c>
      <c r="AR54">
        <f t="shared" si="40"/>
        <v>255.58392027645544</v>
      </c>
      <c r="AS54">
        <f t="shared" si="40"/>
        <v>254.12769036987737</v>
      </c>
      <c r="AT54">
        <f t="shared" si="40"/>
        <v>252.60283305786115</v>
      </c>
      <c r="AU54">
        <f t="shared" si="40"/>
        <v>251.00923717905417</v>
      </c>
      <c r="AV54">
        <f t="shared" si="40"/>
        <v>249.34692591900915</v>
      </c>
      <c r="AW54">
        <f t="shared" si="40"/>
        <v>247.61535270981096</v>
      </c>
      <c r="AX54">
        <f t="shared" si="40"/>
        <v>245.81283072742283</v>
      </c>
      <c r="AY54">
        <f t="shared" si="40"/>
        <v>243.93741653039251</v>
      </c>
      <c r="AZ54">
        <f t="shared" si="40"/>
        <v>241.9877733217804</v>
      </c>
      <c r="BA54">
        <f t="shared" si="40"/>
        <v>239.96240507759549</v>
      </c>
      <c r="BB54">
        <f t="shared" si="40"/>
        <v>237.85925705764444</v>
      </c>
      <c r="BC54">
        <f t="shared" si="40"/>
        <v>235.67584380894007</v>
      </c>
      <c r="BD54">
        <f t="shared" si="40"/>
        <v>233.40886095060165</v>
      </c>
      <c r="BE54">
        <f t="shared" si="40"/>
        <v>231.05428873492511</v>
      </c>
      <c r="BF54">
        <f t="shared" si="40"/>
        <v>228.60769424783103</v>
      </c>
      <c r="BG54">
        <f t="shared" si="40"/>
        <v>226.0649042836952</v>
      </c>
      <c r="BH54">
        <f t="shared" si="40"/>
        <v>223.42264262618309</v>
      </c>
      <c r="BI54">
        <f t="shared" si="40"/>
        <v>220.67762842708075</v>
      </c>
      <c r="BJ54">
        <f t="shared" si="40"/>
        <v>217.82577271962012</v>
      </c>
      <c r="BK54">
        <f t="shared" si="40"/>
        <v>214.86284169722649</v>
      </c>
      <c r="BL54">
        <f>BL185</f>
        <v>211.78490726425898</v>
      </c>
      <c r="BM54">
        <f t="shared" si="40"/>
        <v>0</v>
      </c>
    </row>
    <row r="55" spans="1:65" x14ac:dyDescent="0.25">
      <c r="A55" t="str">
        <f t="shared" si="5"/>
        <v>03_CDA</v>
      </c>
      <c r="B55" t="s">
        <v>743</v>
      </c>
      <c r="C55" t="s">
        <v>14</v>
      </c>
      <c r="D55">
        <f t="shared" si="32"/>
        <v>1.4038529999999998</v>
      </c>
      <c r="E55">
        <f t="shared" ref="E55:BL55" si="41">E186</f>
        <v>1.4043899999999998</v>
      </c>
      <c r="F55">
        <f t="shared" si="41"/>
        <v>1.3738009999999998</v>
      </c>
      <c r="G55">
        <f t="shared" si="41"/>
        <v>1.3654139999999997</v>
      </c>
      <c r="H55">
        <f t="shared" si="41"/>
        <v>1.3272170000000001</v>
      </c>
      <c r="I55">
        <f t="shared" si="41"/>
        <v>1.3493709999999999</v>
      </c>
      <c r="J55" s="10">
        <f t="shared" si="41"/>
        <v>1.3803325931698103</v>
      </c>
      <c r="K55">
        <f t="shared" si="41"/>
        <v>1.2869094150155296</v>
      </c>
      <c r="L55">
        <f t="shared" si="41"/>
        <v>1.2891757219106832</v>
      </c>
      <c r="M55">
        <f t="shared" si="41"/>
        <v>1.2697666210631109</v>
      </c>
      <c r="N55">
        <f t="shared" si="41"/>
        <v>1.1918195798704712</v>
      </c>
      <c r="O55">
        <f t="shared" si="41"/>
        <v>1.1943341576257278</v>
      </c>
      <c r="P55">
        <f t="shared" si="41"/>
        <v>1.204906975823036</v>
      </c>
      <c r="Q55">
        <f t="shared" si="41"/>
        <v>1.2117860481294698</v>
      </c>
      <c r="R55">
        <f t="shared" si="41"/>
        <v>1.2204527741142721</v>
      </c>
      <c r="S55">
        <f t="shared" si="41"/>
        <v>1.2951041059682591</v>
      </c>
      <c r="T55">
        <f t="shared" si="41"/>
        <v>1.3760583143727558</v>
      </c>
      <c r="U55">
        <f t="shared" si="41"/>
        <v>1.4641253338247331</v>
      </c>
      <c r="V55">
        <f t="shared" si="41"/>
        <v>1.5597400915490451</v>
      </c>
      <c r="W55">
        <f t="shared" si="41"/>
        <v>1.6632811377266379</v>
      </c>
      <c r="X55">
        <f t="shared" si="41"/>
        <v>1.7750669704254411</v>
      </c>
      <c r="Y55">
        <f t="shared" si="41"/>
        <v>1.8953628682538408</v>
      </c>
      <c r="Z55">
        <f t="shared" si="41"/>
        <v>2.0242520148677299</v>
      </c>
      <c r="AA55">
        <f t="shared" si="41"/>
        <v>2.1617933991884808</v>
      </c>
      <c r="AB55">
        <f t="shared" si="41"/>
        <v>2.3079389063351763</v>
      </c>
      <c r="AC55">
        <f t="shared" si="41"/>
        <v>2.4625501634443006</v>
      </c>
      <c r="AD55">
        <f t="shared" si="41"/>
        <v>3.3638041859711221</v>
      </c>
      <c r="AE55">
        <f t="shared" si="41"/>
        <v>3.5588152570799303</v>
      </c>
      <c r="AF55">
        <f t="shared" si="41"/>
        <v>3.7619440741769186</v>
      </c>
      <c r="AG55">
        <f t="shared" si="41"/>
        <v>3.9725075828831584</v>
      </c>
      <c r="AH55">
        <f t="shared" si="41"/>
        <v>4.1896976255189129</v>
      </c>
      <c r="AI55">
        <f t="shared" si="41"/>
        <v>4.4125545278636107</v>
      </c>
      <c r="AJ55">
        <f t="shared" si="41"/>
        <v>4.6399691013054669</v>
      </c>
      <c r="AK55">
        <f t="shared" si="41"/>
        <v>4.8706727282902058</v>
      </c>
      <c r="AL55">
        <f t="shared" si="41"/>
        <v>5.1032230641404031</v>
      </c>
      <c r="AM55">
        <f t="shared" si="41"/>
        <v>5.3360099054804975</v>
      </c>
      <c r="AN55">
        <f t="shared" si="41"/>
        <v>5.5672756605378124</v>
      </c>
      <c r="AO55">
        <f t="shared" si="41"/>
        <v>5.795091723632587</v>
      </c>
      <c r="AP55">
        <f t="shared" si="41"/>
        <v>6.0173338235492055</v>
      </c>
      <c r="AQ55">
        <f t="shared" si="41"/>
        <v>6.2316749180303335</v>
      </c>
      <c r="AR55">
        <f t="shared" si="41"/>
        <v>6.4356126372678428</v>
      </c>
      <c r="AS55">
        <f t="shared" si="41"/>
        <v>6.6355899325831551</v>
      </c>
      <c r="AT55">
        <f t="shared" si="41"/>
        <v>6.839849261211298</v>
      </c>
      <c r="AU55">
        <f t="shared" si="41"/>
        <v>7.0485341139716962</v>
      </c>
      <c r="AV55">
        <f t="shared" si="41"/>
        <v>7.2618028941746093</v>
      </c>
      <c r="AW55">
        <f t="shared" si="41"/>
        <v>7.4798094733287188</v>
      </c>
      <c r="AX55">
        <f t="shared" si="41"/>
        <v>7.7026833897747276</v>
      </c>
      <c r="AY55">
        <f t="shared" si="41"/>
        <v>7.9305530603933319</v>
      </c>
      <c r="AZ55">
        <f t="shared" si="41"/>
        <v>8.1635740971861068</v>
      </c>
      <c r="BA55">
        <f t="shared" si="41"/>
        <v>8.4019070967662284</v>
      </c>
      <c r="BB55">
        <f t="shared" si="41"/>
        <v>8.6457032264405616</v>
      </c>
      <c r="BC55">
        <f t="shared" si="41"/>
        <v>8.895106390222292</v>
      </c>
      <c r="BD55">
        <f t="shared" si="41"/>
        <v>9.1502359082368088</v>
      </c>
      <c r="BE55">
        <f t="shared" si="41"/>
        <v>9.4111853665983087</v>
      </c>
      <c r="BF55">
        <f t="shared" si="41"/>
        <v>9.6780300901914345</v>
      </c>
      <c r="BG55">
        <f t="shared" si="41"/>
        <v>9.9508531883633822</v>
      </c>
      <c r="BH55">
        <f t="shared" si="41"/>
        <v>10.229776565264672</v>
      </c>
      <c r="BI55">
        <f t="shared" si="41"/>
        <v>10.514926010542055</v>
      </c>
      <c r="BJ55">
        <f t="shared" si="41"/>
        <v>10.806391845251508</v>
      </c>
      <c r="BK55">
        <f t="shared" si="41"/>
        <v>11.104255474026782</v>
      </c>
      <c r="BL55">
        <f t="shared" si="41"/>
        <v>11.408611867539623</v>
      </c>
    </row>
    <row r="56" spans="1:65" x14ac:dyDescent="0.25">
      <c r="A56" t="str">
        <f t="shared" si="5"/>
        <v>03_CDA</v>
      </c>
      <c r="B56" t="s">
        <v>743</v>
      </c>
      <c r="C56" t="s">
        <v>15</v>
      </c>
      <c r="D56">
        <f t="shared" si="32"/>
        <v>3.0331862329999999</v>
      </c>
      <c r="E56">
        <f t="shared" ref="E56:BL56" si="42">E187</f>
        <v>3.0882839469999999</v>
      </c>
      <c r="F56">
        <f t="shared" si="42"/>
        <v>3.2060276409999999</v>
      </c>
      <c r="G56">
        <f t="shared" si="42"/>
        <v>3.2017047210000005</v>
      </c>
      <c r="H56">
        <f t="shared" si="42"/>
        <v>3.0924150859999995</v>
      </c>
      <c r="I56">
        <f t="shared" si="42"/>
        <v>3.124537831</v>
      </c>
      <c r="J56" s="10">
        <f t="shared" si="42"/>
        <v>3.196230989639917</v>
      </c>
      <c r="K56">
        <f t="shared" si="42"/>
        <v>3.2682456673667164</v>
      </c>
      <c r="L56">
        <f t="shared" si="42"/>
        <v>3.4079584132385903</v>
      </c>
      <c r="M56">
        <f t="shared" si="42"/>
        <v>3.4788895606890833</v>
      </c>
      <c r="N56">
        <f t="shared" si="42"/>
        <v>3.3691785710546838</v>
      </c>
      <c r="O56">
        <f t="shared" si="42"/>
        <v>3.4679387787176408</v>
      </c>
      <c r="P56">
        <f t="shared" si="42"/>
        <v>3.5774257947121639</v>
      </c>
      <c r="Q56">
        <f t="shared" si="42"/>
        <v>3.6625974565175143</v>
      </c>
      <c r="R56">
        <f t="shared" si="42"/>
        <v>3.7391181619700427</v>
      </c>
      <c r="S56">
        <f t="shared" si="42"/>
        <v>3.7194823779020534</v>
      </c>
      <c r="T56">
        <f t="shared" si="42"/>
        <v>3.7742859445320112</v>
      </c>
      <c r="U56">
        <f t="shared" si="42"/>
        <v>3.8296198033842712</v>
      </c>
      <c r="V56">
        <f t="shared" si="42"/>
        <v>3.885395341707937</v>
      </c>
      <c r="W56">
        <f t="shared" si="42"/>
        <v>3.9415288339139503</v>
      </c>
      <c r="X56">
        <f t="shared" si="42"/>
        <v>3.9979410201766394</v>
      </c>
      <c r="Y56">
        <f t="shared" si="42"/>
        <v>4.0545795082535099</v>
      </c>
      <c r="Z56">
        <f t="shared" si="42"/>
        <v>4.1111589804153335</v>
      </c>
      <c r="AA56">
        <f t="shared" si="42"/>
        <v>4.1675327140110685</v>
      </c>
      <c r="AB56">
        <f t="shared" si="42"/>
        <v>4.2235196137130249</v>
      </c>
      <c r="AC56">
        <f t="shared" si="42"/>
        <v>4.2789521922135298</v>
      </c>
      <c r="AD56">
        <f t="shared" si="42"/>
        <v>4.3336994524161438</v>
      </c>
      <c r="AE56">
        <f t="shared" si="42"/>
        <v>4.3876657395338388</v>
      </c>
      <c r="AF56">
        <f t="shared" si="42"/>
        <v>4.4407631715342148</v>
      </c>
      <c r="AG56">
        <f t="shared" si="42"/>
        <v>4.4929140558771516</v>
      </c>
      <c r="AH56">
        <f t="shared" si="42"/>
        <v>4.5440387041922179</v>
      </c>
      <c r="AI56">
        <f t="shared" si="42"/>
        <v>4.5940347452714105</v>
      </c>
      <c r="AJ56">
        <f t="shared" si="42"/>
        <v>4.6427900509788635</v>
      </c>
      <c r="AK56">
        <f t="shared" si="42"/>
        <v>4.6901816903922748</v>
      </c>
      <c r="AL56">
        <f t="shared" si="42"/>
        <v>4.736071324434274</v>
      </c>
      <c r="AM56">
        <f t="shared" si="42"/>
        <v>4.7803198457924694</v>
      </c>
      <c r="AN56">
        <f t="shared" si="42"/>
        <v>4.8228118810150153</v>
      </c>
      <c r="AO56">
        <f t="shared" si="42"/>
        <v>4.8634388603787784</v>
      </c>
      <c r="AP56">
        <f t="shared" si="42"/>
        <v>4.9020847723153897</v>
      </c>
      <c r="AQ56">
        <f t="shared" si="42"/>
        <v>4.9386286132194455</v>
      </c>
      <c r="AR56">
        <f t="shared" si="42"/>
        <v>4.9729734015251115</v>
      </c>
      <c r="AS56">
        <f t="shared" si="42"/>
        <v>5.0063156187792153</v>
      </c>
      <c r="AT56">
        <f t="shared" si="42"/>
        <v>5.0398889293135474</v>
      </c>
      <c r="AU56">
        <f t="shared" si="42"/>
        <v>5.0737292975571728</v>
      </c>
      <c r="AV56">
        <f t="shared" si="42"/>
        <v>5.1078783069193889</v>
      </c>
      <c r="AW56">
        <f t="shared" si="42"/>
        <v>5.1423690129134538</v>
      </c>
      <c r="AX56">
        <f t="shared" si="42"/>
        <v>5.1772134259141209</v>
      </c>
      <c r="AY56">
        <f t="shared" si="42"/>
        <v>5.2124199550165446</v>
      </c>
      <c r="AZ56">
        <f t="shared" si="42"/>
        <v>5.2480119196196</v>
      </c>
      <c r="BA56">
        <f t="shared" si="42"/>
        <v>5.2840118850755955</v>
      </c>
      <c r="BB56">
        <f t="shared" si="42"/>
        <v>5.3204327547326127</v>
      </c>
      <c r="BC56">
        <f t="shared" si="42"/>
        <v>5.3572799850202042</v>
      </c>
      <c r="BD56">
        <f t="shared" si="42"/>
        <v>5.3945420653037495</v>
      </c>
      <c r="BE56">
        <f t="shared" si="42"/>
        <v>5.432191553514425</v>
      </c>
      <c r="BF56">
        <f t="shared" si="42"/>
        <v>5.4701909205429429</v>
      </c>
      <c r="BG56">
        <f t="shared" si="42"/>
        <v>5.5085080149868313</v>
      </c>
      <c r="BH56">
        <f t="shared" si="42"/>
        <v>5.5471323628547458</v>
      </c>
      <c r="BI56">
        <f t="shared" si="42"/>
        <v>5.5860544431004255</v>
      </c>
      <c r="BJ56">
        <f t="shared" si="42"/>
        <v>5.625245070130882</v>
      </c>
      <c r="BK56">
        <f t="shared" si="42"/>
        <v>5.6646708668176764</v>
      </c>
      <c r="BL56">
        <f t="shared" si="42"/>
        <v>5.7043059337697715</v>
      </c>
    </row>
    <row r="57" spans="1:65" x14ac:dyDescent="0.25">
      <c r="A57" t="str">
        <f t="shared" si="5"/>
        <v>03_CDA</v>
      </c>
      <c r="B57" t="s">
        <v>743</v>
      </c>
      <c r="C57" t="s">
        <v>16</v>
      </c>
      <c r="D57">
        <f t="shared" si="32"/>
        <v>67.051056555999992</v>
      </c>
      <c r="E57">
        <f t="shared" ref="E57:BL57" si="43">E188</f>
        <v>71.081603486000006</v>
      </c>
      <c r="F57">
        <f t="shared" si="43"/>
        <v>66.744312055999998</v>
      </c>
      <c r="G57">
        <f t="shared" si="43"/>
        <v>65.596548978999991</v>
      </c>
      <c r="H57">
        <f t="shared" si="43"/>
        <v>59.427869613000006</v>
      </c>
      <c r="I57">
        <f t="shared" si="43"/>
        <v>58.103432142999992</v>
      </c>
      <c r="J57" s="10">
        <f t="shared" si="43"/>
        <v>59.436627259673799</v>
      </c>
      <c r="K57">
        <f t="shared" si="43"/>
        <v>59.980843657196694</v>
      </c>
      <c r="L57">
        <f t="shared" si="43"/>
        <v>62.105226269595349</v>
      </c>
      <c r="M57">
        <f t="shared" si="43"/>
        <v>62.935445712642291</v>
      </c>
      <c r="N57">
        <f t="shared" si="43"/>
        <v>60.492270788498274</v>
      </c>
      <c r="O57">
        <f t="shared" si="43"/>
        <v>61.785135625360475</v>
      </c>
      <c r="P57">
        <f t="shared" si="43"/>
        <v>63.233942646832048</v>
      </c>
      <c r="Q57">
        <f t="shared" si="43"/>
        <v>64.221525102284346</v>
      </c>
      <c r="R57">
        <f t="shared" si="43"/>
        <v>65.032623851755801</v>
      </c>
      <c r="S57">
        <f t="shared" si="43"/>
        <v>67.782961024232009</v>
      </c>
      <c r="T57">
        <f t="shared" si="43"/>
        <v>70.567364455064009</v>
      </c>
      <c r="U57">
        <f t="shared" si="43"/>
        <v>73.403852405675835</v>
      </c>
      <c r="V57">
        <f t="shared" si="43"/>
        <v>76.293513144623105</v>
      </c>
      <c r="W57">
        <f t="shared" si="43"/>
        <v>79.237690156313718</v>
      </c>
      <c r="X57">
        <f t="shared" si="43"/>
        <v>82.238000661127685</v>
      </c>
      <c r="Y57">
        <f t="shared" si="43"/>
        <v>85.296833561233399</v>
      </c>
      <c r="Z57">
        <f t="shared" si="43"/>
        <v>88.411842282911394</v>
      </c>
      <c r="AA57">
        <f t="shared" si="43"/>
        <v>91.583579728767646</v>
      </c>
      <c r="AB57">
        <f t="shared" si="43"/>
        <v>94.811955947505155</v>
      </c>
      <c r="AC57">
        <f t="shared" si="43"/>
        <v>98.09727119587086</v>
      </c>
      <c r="AD57">
        <f t="shared" si="43"/>
        <v>101.44079724408182</v>
      </c>
      <c r="AE57">
        <f t="shared" si="43"/>
        <v>104.84485148920814</v>
      </c>
      <c r="AF57">
        <f t="shared" si="43"/>
        <v>108.31222619282734</v>
      </c>
      <c r="AG57">
        <f t="shared" si="43"/>
        <v>111.84628524510252</v>
      </c>
      <c r="AH57">
        <f t="shared" si="43"/>
        <v>115.45069933513024</v>
      </c>
      <c r="AI57">
        <f t="shared" si="43"/>
        <v>119.12892520222202</v>
      </c>
      <c r="AJ57">
        <f t="shared" si="43"/>
        <v>122.88450921123756</v>
      </c>
      <c r="AK57">
        <f t="shared" si="43"/>
        <v>126.72105318164259</v>
      </c>
      <c r="AL57">
        <f t="shared" si="43"/>
        <v>130.64207750970357</v>
      </c>
      <c r="AM57">
        <f t="shared" si="43"/>
        <v>134.65140864056664</v>
      </c>
      <c r="AN57">
        <f t="shared" si="43"/>
        <v>138.7538997445684</v>
      </c>
      <c r="AO57">
        <f t="shared" si="43"/>
        <v>142.95502547663699</v>
      </c>
      <c r="AP57">
        <f t="shared" si="43"/>
        <v>147.26050050981394</v>
      </c>
      <c r="AQ57">
        <f t="shared" si="43"/>
        <v>151.67635772832074</v>
      </c>
      <c r="AR57">
        <f t="shared" si="43"/>
        <v>156.2098703773199</v>
      </c>
      <c r="AS57">
        <f t="shared" si="43"/>
        <v>160.85380952645821</v>
      </c>
      <c r="AT57">
        <f t="shared" si="43"/>
        <v>165.59635053458979</v>
      </c>
      <c r="AU57">
        <f t="shared" si="43"/>
        <v>170.4408464628506</v>
      </c>
      <c r="AV57">
        <f t="shared" si="43"/>
        <v>175.39100210506527</v>
      </c>
      <c r="AW57">
        <f t="shared" si="43"/>
        <v>180.45040354405589</v>
      </c>
      <c r="AX57">
        <f t="shared" si="43"/>
        <v>185.62204234375221</v>
      </c>
      <c r="AY57">
        <f t="shared" si="43"/>
        <v>190.90887810704976</v>
      </c>
      <c r="AZ57">
        <f t="shared" si="43"/>
        <v>196.31451995614276</v>
      </c>
      <c r="BA57">
        <f t="shared" si="43"/>
        <v>201.8426900199706</v>
      </c>
      <c r="BB57">
        <f t="shared" si="43"/>
        <v>207.49687743457412</v>
      </c>
      <c r="BC57">
        <f t="shared" si="43"/>
        <v>213.28039185646699</v>
      </c>
      <c r="BD57">
        <f t="shared" si="43"/>
        <v>219.19594974209139</v>
      </c>
      <c r="BE57">
        <f t="shared" si="43"/>
        <v>225.24564976674699</v>
      </c>
      <c r="BF57">
        <f t="shared" si="43"/>
        <v>231.43115433066541</v>
      </c>
      <c r="BG57">
        <f t="shared" si="43"/>
        <v>237.7543136791115</v>
      </c>
      <c r="BH57">
        <f t="shared" si="43"/>
        <v>244.21790532568548</v>
      </c>
      <c r="BI57">
        <f t="shared" si="43"/>
        <v>250.82479754313928</v>
      </c>
      <c r="BJ57">
        <f t="shared" si="43"/>
        <v>257.57701110599555</v>
      </c>
      <c r="BK57">
        <f t="shared" si="43"/>
        <v>264.47635504016563</v>
      </c>
      <c r="BL57">
        <f t="shared" si="43"/>
        <v>271.52496244744378</v>
      </c>
    </row>
    <row r="58" spans="1:65" x14ac:dyDescent="0.25">
      <c r="A58" t="str">
        <f t="shared" si="5"/>
        <v>03_CDA</v>
      </c>
      <c r="B58" t="s">
        <v>743</v>
      </c>
      <c r="C58" t="s">
        <v>17</v>
      </c>
      <c r="D58">
        <f t="shared" si="32"/>
        <v>194.96647064300001</v>
      </c>
      <c r="E58">
        <f t="shared" ref="E58:BL58" si="44">E189</f>
        <v>200.11829246700003</v>
      </c>
      <c r="F58">
        <f t="shared" si="44"/>
        <v>204.42294562800001</v>
      </c>
      <c r="G58">
        <f t="shared" si="44"/>
        <v>215.63028765299998</v>
      </c>
      <c r="H58">
        <f t="shared" si="44"/>
        <v>216.08792283799991</v>
      </c>
      <c r="I58">
        <f t="shared" si="44"/>
        <v>227.07515928099997</v>
      </c>
      <c r="J58" s="10">
        <f t="shared" si="44"/>
        <v>232.28544518504577</v>
      </c>
      <c r="K58">
        <f t="shared" si="44"/>
        <v>241.74381302757891</v>
      </c>
      <c r="L58">
        <f t="shared" si="44"/>
        <v>253.45002298823653</v>
      </c>
      <c r="M58">
        <f t="shared" si="44"/>
        <v>259.61604454473803</v>
      </c>
      <c r="N58">
        <f t="shared" si="44"/>
        <v>251.83699972599109</v>
      </c>
      <c r="O58">
        <f t="shared" si="44"/>
        <v>259.21057605019837</v>
      </c>
      <c r="P58">
        <f t="shared" si="44"/>
        <v>266.98230222906386</v>
      </c>
      <c r="Q58">
        <f t="shared" si="44"/>
        <v>272.54302188015737</v>
      </c>
      <c r="R58">
        <f t="shared" si="44"/>
        <v>277.08134319850325</v>
      </c>
      <c r="S58">
        <f t="shared" si="44"/>
        <v>274.17150321025503</v>
      </c>
      <c r="T58">
        <f t="shared" si="44"/>
        <v>276.46130458755545</v>
      </c>
      <c r="U58">
        <f t="shared" si="44"/>
        <v>278.49619077562426</v>
      </c>
      <c r="V58">
        <f t="shared" si="44"/>
        <v>280.2925852596814</v>
      </c>
      <c r="W58">
        <f t="shared" si="44"/>
        <v>281.86793596874685</v>
      </c>
      <c r="X58">
        <f t="shared" si="44"/>
        <v>283.24070437712646</v>
      </c>
      <c r="Y58">
        <f t="shared" si="44"/>
        <v>284.43195081614675</v>
      </c>
      <c r="Z58">
        <f t="shared" si="44"/>
        <v>285.44722535743938</v>
      </c>
      <c r="AA58">
        <f t="shared" si="44"/>
        <v>286.30296512137897</v>
      </c>
      <c r="AB58">
        <f t="shared" si="44"/>
        <v>287.01426779456011</v>
      </c>
      <c r="AC58">
        <f t="shared" si="44"/>
        <v>287.5982559675025</v>
      </c>
      <c r="AD58">
        <f t="shared" si="44"/>
        <v>288.07554987928995</v>
      </c>
      <c r="AE58">
        <f t="shared" si="44"/>
        <v>288.47005135537734</v>
      </c>
      <c r="AF58">
        <f t="shared" si="44"/>
        <v>288.80701529473691</v>
      </c>
      <c r="AG58">
        <f t="shared" si="44"/>
        <v>289.11317352942734</v>
      </c>
      <c r="AH58">
        <f t="shared" si="44"/>
        <v>289.41592409785869</v>
      </c>
      <c r="AI58">
        <f t="shared" si="44"/>
        <v>289.7420380800408</v>
      </c>
      <c r="AJ58">
        <f t="shared" si="44"/>
        <v>290.1185422300498</v>
      </c>
      <c r="AK58">
        <f t="shared" si="44"/>
        <v>290.57268335507217</v>
      </c>
      <c r="AL58">
        <f t="shared" si="44"/>
        <v>291.13167181773207</v>
      </c>
      <c r="AM58">
        <f t="shared" si="44"/>
        <v>291.82360418139655</v>
      </c>
      <c r="AN58">
        <f t="shared" si="44"/>
        <v>292.67893918399579</v>
      </c>
      <c r="AO58">
        <f t="shared" si="44"/>
        <v>293.72942775859462</v>
      </c>
      <c r="AP58">
        <f t="shared" si="44"/>
        <v>295.00725366646054</v>
      </c>
      <c r="AQ58">
        <f t="shared" si="44"/>
        <v>296.54519999895695</v>
      </c>
      <c r="AR58">
        <f t="shared" si="44"/>
        <v>298.37840409150795</v>
      </c>
      <c r="AS58">
        <f t="shared" si="44"/>
        <v>300.37893712675418</v>
      </c>
      <c r="AT58">
        <f t="shared" si="44"/>
        <v>302.39333575881409</v>
      </c>
      <c r="AU58">
        <f t="shared" si="44"/>
        <v>304.4237578534316</v>
      </c>
      <c r="AV58">
        <f t="shared" si="44"/>
        <v>306.47269841516459</v>
      </c>
      <c r="AW58">
        <f t="shared" si="44"/>
        <v>308.5421407748085</v>
      </c>
      <c r="AX58">
        <f t="shared" si="44"/>
        <v>310.63280555484852</v>
      </c>
      <c r="AY58">
        <f t="shared" si="44"/>
        <v>312.74519730099394</v>
      </c>
      <c r="AZ58">
        <f t="shared" si="44"/>
        <v>314.88071517717731</v>
      </c>
      <c r="BA58">
        <f t="shared" si="44"/>
        <v>317.04071310453696</v>
      </c>
      <c r="BB58">
        <f t="shared" si="44"/>
        <v>319.22596528395803</v>
      </c>
      <c r="BC58">
        <f t="shared" si="44"/>
        <v>321.43679910121352</v>
      </c>
      <c r="BD58">
        <f t="shared" si="44"/>
        <v>323.67252391822626</v>
      </c>
      <c r="BE58">
        <f t="shared" si="44"/>
        <v>325.93149321086679</v>
      </c>
      <c r="BF58">
        <f t="shared" si="44"/>
        <v>328.21145523257792</v>
      </c>
      <c r="BG58">
        <f t="shared" si="44"/>
        <v>330.51048089921119</v>
      </c>
      <c r="BH58">
        <f t="shared" si="44"/>
        <v>332.82794177128608</v>
      </c>
      <c r="BI58">
        <f t="shared" si="44"/>
        <v>335.16326658602685</v>
      </c>
      <c r="BJ58">
        <f t="shared" si="44"/>
        <v>337.51470420785427</v>
      </c>
      <c r="BK58">
        <f t="shared" si="44"/>
        <v>339.88025200906196</v>
      </c>
      <c r="BL58">
        <f t="shared" si="44"/>
        <v>342.25835602618764</v>
      </c>
    </row>
    <row r="59" spans="1:65" x14ac:dyDescent="0.25">
      <c r="A59" t="str">
        <f t="shared" si="5"/>
        <v>03_CDA</v>
      </c>
      <c r="B59" t="s">
        <v>743</v>
      </c>
      <c r="C59" t="s">
        <v>18</v>
      </c>
      <c r="D59">
        <f t="shared" si="32"/>
        <v>320.708476561</v>
      </c>
      <c r="E59">
        <f t="shared" ref="E59:BL60" si="45">E190</f>
        <v>313.35025703999997</v>
      </c>
      <c r="F59">
        <f t="shared" si="45"/>
        <v>309.48868616400006</v>
      </c>
      <c r="G59">
        <f t="shared" si="45"/>
        <v>310.140740209</v>
      </c>
      <c r="H59">
        <f t="shared" si="45"/>
        <v>295.27316239899994</v>
      </c>
      <c r="I59">
        <f t="shared" si="45"/>
        <v>295.84347250599996</v>
      </c>
      <c r="J59" s="10">
        <f t="shared" si="45"/>
        <v>302.63166140117755</v>
      </c>
      <c r="K59">
        <f t="shared" si="45"/>
        <v>290.01834393174158</v>
      </c>
      <c r="L59">
        <f t="shared" si="45"/>
        <v>293.2102748193654</v>
      </c>
      <c r="M59">
        <f t="shared" si="45"/>
        <v>290.51438369412369</v>
      </c>
      <c r="N59">
        <f t="shared" si="45"/>
        <v>273.38893204225383</v>
      </c>
      <c r="O59">
        <f t="shared" si="45"/>
        <v>273.75588558736382</v>
      </c>
      <c r="P59">
        <f t="shared" si="45"/>
        <v>275.05400955734251</v>
      </c>
      <c r="Q59">
        <f t="shared" si="45"/>
        <v>274.6150114876616</v>
      </c>
      <c r="R59">
        <f t="shared" si="45"/>
        <v>273.73731250697421</v>
      </c>
      <c r="S59">
        <f t="shared" si="45"/>
        <v>271.67161602190117</v>
      </c>
      <c r="T59">
        <f t="shared" si="45"/>
        <v>269.88129078911635</v>
      </c>
      <c r="U59">
        <f t="shared" si="45"/>
        <v>268.42579314133889</v>
      </c>
      <c r="V59">
        <f t="shared" si="45"/>
        <v>267.29279338059371</v>
      </c>
      <c r="W59">
        <f t="shared" si="45"/>
        <v>266.47031127588485</v>
      </c>
      <c r="X59">
        <f t="shared" si="45"/>
        <v>265.94661382455581</v>
      </c>
      <c r="Y59">
        <f t="shared" si="45"/>
        <v>265.71162342000383</v>
      </c>
      <c r="Z59">
        <f t="shared" si="45"/>
        <v>265.73997529914755</v>
      </c>
      <c r="AA59">
        <f t="shared" si="45"/>
        <v>266.01567009733304</v>
      </c>
      <c r="AB59">
        <f t="shared" si="45"/>
        <v>266.52046242441054</v>
      </c>
      <c r="AC59">
        <f t="shared" si="45"/>
        <v>267.23690571951693</v>
      </c>
      <c r="AD59">
        <f t="shared" si="45"/>
        <v>268.149649026681</v>
      </c>
      <c r="AE59">
        <f t="shared" si="45"/>
        <v>269.24521355218803</v>
      </c>
      <c r="AF59">
        <f t="shared" si="45"/>
        <v>270.51020582778921</v>
      </c>
      <c r="AG59">
        <f t="shared" si="45"/>
        <v>271.93144608926906</v>
      </c>
      <c r="AH59">
        <f t="shared" si="45"/>
        <v>273.49522057327823</v>
      </c>
      <c r="AI59">
        <f t="shared" si="45"/>
        <v>275.18605361758313</v>
      </c>
      <c r="AJ59">
        <f t="shared" si="45"/>
        <v>276.9875130688792</v>
      </c>
      <c r="AK59">
        <f t="shared" si="45"/>
        <v>278.88215456183326</v>
      </c>
      <c r="AL59">
        <f t="shared" si="45"/>
        <v>280.85125098746761</v>
      </c>
      <c r="AM59">
        <f t="shared" si="45"/>
        <v>282.87565993105829</v>
      </c>
      <c r="AN59">
        <f t="shared" si="45"/>
        <v>284.93726002748025</v>
      </c>
      <c r="AO59">
        <f t="shared" si="45"/>
        <v>287.01793468914661</v>
      </c>
      <c r="AP59">
        <f t="shared" si="45"/>
        <v>289.09872938344552</v>
      </c>
      <c r="AQ59">
        <f t="shared" si="45"/>
        <v>291.15999742860697</v>
      </c>
      <c r="AR59">
        <f t="shared" si="45"/>
        <v>293.183109526149</v>
      </c>
      <c r="AS59">
        <f t="shared" si="45"/>
        <v>295.18895785805427</v>
      </c>
      <c r="AT59">
        <f t="shared" si="45"/>
        <v>297.20945000294779</v>
      </c>
      <c r="AU59">
        <f t="shared" si="45"/>
        <v>299.24673107316875</v>
      </c>
      <c r="AV59">
        <f t="shared" si="45"/>
        <v>301.30327940575125</v>
      </c>
      <c r="AW59">
        <f t="shared" si="45"/>
        <v>303.38107223821078</v>
      </c>
      <c r="AX59">
        <f t="shared" si="45"/>
        <v>305.480846828572</v>
      </c>
      <c r="AY59">
        <f t="shared" si="45"/>
        <v>307.60312902635087</v>
      </c>
      <c r="AZ59">
        <f t="shared" si="45"/>
        <v>309.74932574465936</v>
      </c>
      <c r="BA59">
        <f t="shared" si="45"/>
        <v>311.92080096744411</v>
      </c>
      <c r="BB59">
        <f t="shared" si="45"/>
        <v>314.11834983941372</v>
      </c>
      <c r="BC59">
        <f t="shared" si="45"/>
        <v>316.34232907772162</v>
      </c>
      <c r="BD59">
        <f t="shared" si="45"/>
        <v>318.5920944288759</v>
      </c>
      <c r="BE59">
        <f t="shared" si="45"/>
        <v>320.86606108707906</v>
      </c>
      <c r="BF59">
        <f t="shared" si="45"/>
        <v>323.1620482289988</v>
      </c>
      <c r="BG59">
        <f t="shared" si="45"/>
        <v>325.47819228680925</v>
      </c>
      <c r="BH59">
        <f t="shared" si="45"/>
        <v>327.81391044070466</v>
      </c>
      <c r="BI59">
        <f t="shared" si="45"/>
        <v>330.16867673101837</v>
      </c>
      <c r="BJ59">
        <f t="shared" si="45"/>
        <v>332.54080330373739</v>
      </c>
      <c r="BK59">
        <f t="shared" si="45"/>
        <v>334.92835429767047</v>
      </c>
      <c r="BL59">
        <f t="shared" si="45"/>
        <v>337.32983569940939</v>
      </c>
    </row>
    <row r="60" spans="1:65" x14ac:dyDescent="0.25">
      <c r="A60" t="str">
        <f t="shared" si="5"/>
        <v>03_CDA</v>
      </c>
      <c r="B60" t="s">
        <v>743</v>
      </c>
      <c r="C60" t="s">
        <v>40</v>
      </c>
      <c r="D60">
        <f t="shared" si="32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 s="1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5"/>
        <v>0</v>
      </c>
      <c r="R60">
        <f t="shared" si="45"/>
        <v>0</v>
      </c>
      <c r="S60">
        <f t="shared" si="45"/>
        <v>0</v>
      </c>
      <c r="T60">
        <f t="shared" si="45"/>
        <v>0</v>
      </c>
      <c r="U60">
        <f t="shared" si="45"/>
        <v>0</v>
      </c>
      <c r="V60">
        <f t="shared" si="45"/>
        <v>0</v>
      </c>
      <c r="W60">
        <f t="shared" si="45"/>
        <v>0</v>
      </c>
      <c r="X60">
        <f t="shared" si="45"/>
        <v>0</v>
      </c>
      <c r="Y60">
        <f t="shared" si="45"/>
        <v>0</v>
      </c>
      <c r="Z60">
        <f t="shared" si="45"/>
        <v>0</v>
      </c>
      <c r="AA60">
        <f t="shared" si="45"/>
        <v>0</v>
      </c>
      <c r="AB60">
        <f t="shared" si="45"/>
        <v>0</v>
      </c>
      <c r="AC60">
        <f t="shared" si="45"/>
        <v>0</v>
      </c>
      <c r="AD60">
        <f t="shared" si="45"/>
        <v>0</v>
      </c>
      <c r="AE60">
        <f t="shared" si="45"/>
        <v>0</v>
      </c>
      <c r="AF60">
        <f t="shared" si="45"/>
        <v>0</v>
      </c>
      <c r="AG60">
        <f t="shared" si="45"/>
        <v>0</v>
      </c>
      <c r="AH60">
        <f t="shared" si="45"/>
        <v>0</v>
      </c>
      <c r="AI60">
        <f t="shared" si="45"/>
        <v>0</v>
      </c>
      <c r="AJ60">
        <f t="shared" si="45"/>
        <v>0</v>
      </c>
      <c r="AK60">
        <f t="shared" si="45"/>
        <v>0</v>
      </c>
      <c r="AL60">
        <f t="shared" si="45"/>
        <v>0</v>
      </c>
      <c r="AM60">
        <f t="shared" si="45"/>
        <v>0</v>
      </c>
      <c r="AN60">
        <f t="shared" si="45"/>
        <v>0</v>
      </c>
      <c r="AO60">
        <f t="shared" si="45"/>
        <v>0</v>
      </c>
      <c r="AP60">
        <f t="shared" si="45"/>
        <v>0</v>
      </c>
      <c r="AQ60">
        <f t="shared" si="45"/>
        <v>0</v>
      </c>
      <c r="AR60">
        <f t="shared" si="45"/>
        <v>0</v>
      </c>
      <c r="AS60">
        <f t="shared" si="45"/>
        <v>0</v>
      </c>
      <c r="AT60">
        <f t="shared" si="45"/>
        <v>0</v>
      </c>
      <c r="AU60">
        <f t="shared" si="45"/>
        <v>0</v>
      </c>
      <c r="AV60">
        <f t="shared" si="45"/>
        <v>0</v>
      </c>
      <c r="AW60">
        <f t="shared" si="45"/>
        <v>0</v>
      </c>
      <c r="AX60">
        <f t="shared" si="45"/>
        <v>0</v>
      </c>
      <c r="AY60">
        <f t="shared" si="45"/>
        <v>0</v>
      </c>
      <c r="AZ60">
        <f t="shared" si="45"/>
        <v>0</v>
      </c>
      <c r="BA60">
        <f t="shared" si="45"/>
        <v>0</v>
      </c>
      <c r="BB60">
        <f t="shared" si="45"/>
        <v>0</v>
      </c>
      <c r="BC60">
        <f t="shared" si="45"/>
        <v>0</v>
      </c>
      <c r="BD60">
        <f t="shared" si="45"/>
        <v>0</v>
      </c>
      <c r="BE60">
        <f t="shared" si="45"/>
        <v>0</v>
      </c>
      <c r="BF60">
        <f t="shared" si="45"/>
        <v>0</v>
      </c>
      <c r="BG60">
        <f t="shared" si="45"/>
        <v>0</v>
      </c>
      <c r="BH60">
        <f t="shared" si="45"/>
        <v>0</v>
      </c>
      <c r="BI60">
        <f t="shared" si="45"/>
        <v>0</v>
      </c>
      <c r="BJ60">
        <f t="shared" si="45"/>
        <v>0</v>
      </c>
      <c r="BK60">
        <f t="shared" si="45"/>
        <v>0</v>
      </c>
      <c r="BL60">
        <f t="shared" si="45"/>
        <v>0</v>
      </c>
    </row>
    <row r="61" spans="1:65" x14ac:dyDescent="0.25">
      <c r="J61" s="10" t="s">
        <v>4</v>
      </c>
      <c r="L61" t="s">
        <v>5</v>
      </c>
    </row>
    <row r="62" spans="1:65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5" x14ac:dyDescent="0.25">
      <c r="C63" t="s">
        <v>6</v>
      </c>
      <c r="D63">
        <f>INDEX(hist_share!W:W,MATCH($C$1&amp;"-"&amp;$C63,hist_share!$AF:$AF,0))</f>
        <v>2.1418010329563018E-3</v>
      </c>
      <c r="E63">
        <f>INDEX(hist_share!X:X,MATCH($C$1&amp;"-"&amp;$C63,hist_share!$AF:$AF,0))</f>
        <v>2.2071290516363072E-3</v>
      </c>
      <c r="F63">
        <f>INDEX(hist_share!Y:Y,MATCH($C$1&amp;"-"&amp;$C63,hist_share!$AF:$AF,0))</f>
        <v>2.1753564457683448E-3</v>
      </c>
      <c r="G63">
        <f>INDEX(hist_share!Z:Z,MATCH($C$1&amp;"-"&amp;$C63,hist_share!$AF:$AF,0))</f>
        <v>2.0793302870016741E-3</v>
      </c>
      <c r="H63">
        <f>INDEX(hist_share!AA:AA,MATCH($C$1&amp;"-"&amp;$C63,hist_share!$AF:$AF,0))</f>
        <v>2.0658472653601991E-3</v>
      </c>
      <c r="I63">
        <f>INDEX(hist_share!AB:AB,MATCH($C$1&amp;"-"&amp;$C63,hist_share!$AF:$AF,0))</f>
        <v>1.9286391751705931E-3</v>
      </c>
      <c r="J63" s="10">
        <v>1.9286391751705931E-3</v>
      </c>
      <c r="K63">
        <f>INDEX('7th_share'!C:C,MATCH($C$1&amp;"-"&amp;$C63,'7th_share'!$AK:$AK,0))</f>
        <v>1.886287351442136E-3</v>
      </c>
      <c r="L63">
        <f>INDEX('7th_share'!D:D,MATCH($C$1&amp;"-"&amp;$C63,'7th_share'!$AK:$AK,0))</f>
        <v>1.8731832558250461E-3</v>
      </c>
      <c r="M63">
        <f>INDEX('7th_share'!E:E,MATCH($C$1&amp;"-"&amp;$C63,'7th_share'!$AK:$AK,0))</f>
        <v>1.865071814434385E-3</v>
      </c>
      <c r="N63">
        <f>INDEX('7th_share'!F:F,MATCH($C$1&amp;"-"&amp;$C63,'7th_share'!$AK:$AK,0))</f>
        <v>1.8616616098164119E-3</v>
      </c>
      <c r="O63">
        <f>INDEX('7th_share'!G:G,MATCH($C$1&amp;"-"&amp;$C63,'7th_share'!$AK:$AK,0))</f>
        <v>1.8626612245173811E-3</v>
      </c>
      <c r="P63">
        <f>INDEX('7th_share'!H:H,MATCH($C$1&amp;"-"&amp;$C63,'7th_share'!$AK:$AK,0))</f>
        <v>1.867779241083545E-3</v>
      </c>
      <c r="Q63">
        <f>INDEX('7th_share'!I:I,MATCH($C$1&amp;"-"&amp;$C63,'7th_share'!$AK:$AK,0))</f>
        <v>1.8767242420611599E-3</v>
      </c>
      <c r="R63">
        <f>INDEX('7th_share'!J:J,MATCH($C$1&amp;"-"&amp;$C63,'7th_share'!$AK:$AK,0))</f>
        <v>1.8892048099964781E-3</v>
      </c>
      <c r="S63">
        <f>INDEX('7th_share'!K:K,MATCH($C$1&amp;"-"&amp;$C63,'7th_share'!$AK:$AK,0))</f>
        <v>1.904929527435757E-3</v>
      </c>
      <c r="T63">
        <f>INDEX('7th_share'!L:L,MATCH($C$1&amp;"-"&amp;$C63,'7th_share'!$AK:$AK,0))</f>
        <v>1.9236069769252529E-3</v>
      </c>
      <c r="U63">
        <f>INDEX('7th_share'!M:M,MATCH($C$1&amp;"-"&amp;$C63,'7th_share'!$AK:$AK,0))</f>
        <v>1.9449457410112159E-3</v>
      </c>
      <c r="V63">
        <f>INDEX('7th_share'!N:N,MATCH($C$1&amp;"-"&amp;$C63,'7th_share'!$AK:$AK,0))</f>
        <v>1.968654402239907E-3</v>
      </c>
      <c r="W63">
        <f>INDEX('7th_share'!O:O,MATCH($C$1&amp;"-"&amp;$C63,'7th_share'!$AK:$AK,0))</f>
        <v>1.9944415431575762E-3</v>
      </c>
      <c r="X63">
        <f>INDEX('7th_share'!P:P,MATCH($C$1&amp;"-"&amp;$C63,'7th_share'!$AK:$AK,0))</f>
        <v>2.0220157463104781E-3</v>
      </c>
      <c r="Y63">
        <f>INDEX('7th_share'!Q:Q,MATCH($C$1&amp;"-"&amp;$C63,'7th_share'!$AK:$AK,0))</f>
        <v>2.051085594244868E-3</v>
      </c>
      <c r="Z63">
        <f>INDEX('7th_share'!R:R,MATCH($C$1&amp;"-"&amp;$C63,'7th_share'!$AK:$AK,0))</f>
        <v>2.081359669507002E-3</v>
      </c>
      <c r="AA63">
        <f>INDEX('7th_share'!S:S,MATCH($C$1&amp;"-"&amp;$C63,'7th_share'!$AK:$AK,0))</f>
        <v>2.1125465546431338E-3</v>
      </c>
      <c r="AB63">
        <f>INDEX('7th_share'!T:T,MATCH($C$1&amp;"-"&amp;$C63,'7th_share'!$AK:$AK,0))</f>
        <v>2.1443548321995209E-3</v>
      </c>
      <c r="AC63">
        <f>INDEX('7th_share'!U:U,MATCH($C$1&amp;"-"&amp;$C63,'7th_share'!$AK:$AK,0))</f>
        <v>2.1764930847224129E-3</v>
      </c>
      <c r="AD63">
        <f>INDEX('7th_share'!V:V,MATCH($C$1&amp;"-"&amp;$C63,'7th_share'!$AK:$AK,0))</f>
        <v>2.2086698947580701E-3</v>
      </c>
      <c r="AE63">
        <f>INDEX('7th_share'!W:W,MATCH($C$1&amp;"-"&amp;$C63,'7th_share'!$AK:$AK,0))</f>
        <v>2.2405938448527441E-3</v>
      </c>
      <c r="AF63">
        <f>INDEX('7th_share'!X:X,MATCH($C$1&amp;"-"&amp;$C63,'7th_share'!$AK:$AK,0))</f>
        <v>2.27197351755269E-3</v>
      </c>
      <c r="AG63">
        <f>INDEX('7th_share'!Y:Y,MATCH($C$1&amp;"-"&amp;$C63,'7th_share'!$AK:$AK,0))</f>
        <v>2.302517495404163E-3</v>
      </c>
      <c r="AH63">
        <f>INDEX('7th_share'!Z:Z,MATCH($C$1&amp;"-"&amp;$C63,'7th_share'!$AK:$AK,0))</f>
        <v>2.3319343609534159E-3</v>
      </c>
      <c r="AI63">
        <f>INDEX('7th_share'!AA:AA,MATCH($C$1&amp;"-"&amp;$C63,'7th_share'!$AK:$AK,0))</f>
        <v>2.3599326967467089E-3</v>
      </c>
      <c r="AJ63">
        <f>INDEX('7th_share'!AB:AB,MATCH($C$1&amp;"-"&amp;$C63,'7th_share'!$AK:$AK,0))</f>
        <v>2.386221085330291E-3</v>
      </c>
      <c r="AK63">
        <f>INDEX('7th_share'!AC:AC,MATCH($C$1&amp;"-"&amp;$C63,'7th_share'!$AK:$AK,0))</f>
        <v>2.410508109250416E-3</v>
      </c>
      <c r="AL63">
        <f>INDEX('7th_share'!AD:AD,MATCH($C$1&amp;"-"&amp;$C63,'7th_share'!$AK:$AK,0))</f>
        <v>2.432502351053347E-3</v>
      </c>
      <c r="AM63">
        <f>INDEX('7th_share'!AE:AE,MATCH($C$1&amp;"-"&amp;$C63,'7th_share'!$AK:$AK,0))</f>
        <v>2.4519123932853341E-3</v>
      </c>
      <c r="AN63">
        <f>INDEX('7th_share'!AF:AF,MATCH($C$1&amp;"-"&amp;$C63,'7th_share'!$AK:$AK,0))</f>
        <v>2.4684468184926239E-3</v>
      </c>
      <c r="AO63">
        <f>INDEX('7th_share'!AG:AG,MATCH($C$1&amp;"-"&amp;$C63,'7th_share'!$AK:$AK,0))</f>
        <v>2.4818142092214879E-3</v>
      </c>
      <c r="AP63">
        <f>INDEX('7th_share'!AH:AH,MATCH($C$1&amp;"-"&amp;$C63,'7th_share'!$AK:$AK,0))</f>
        <v>2.4917231480181658E-3</v>
      </c>
      <c r="AQ63">
        <f>INDEX('7th_share'!AI:AI,MATCH($C$1&amp;"-"&amp;$C63,'7th_share'!$AK:$AK,0))</f>
        <v>2.4978822174289181E-3</v>
      </c>
      <c r="AR63">
        <f>INDEX('7th_share'!AJ:AJ,MATCH($C$1&amp;"-"&amp;$C63,'7th_share'!$AK:$AK,0))</f>
        <v>2.5000000000000061E-3</v>
      </c>
      <c r="AS63">
        <f>AR63</f>
        <v>2.5000000000000061E-3</v>
      </c>
      <c r="AT63">
        <f t="shared" ref="AT63:BL76" si="46">AS63</f>
        <v>2.5000000000000061E-3</v>
      </c>
      <c r="AU63">
        <f t="shared" si="46"/>
        <v>2.5000000000000061E-3</v>
      </c>
      <c r="AV63">
        <f t="shared" si="46"/>
        <v>2.5000000000000061E-3</v>
      </c>
      <c r="AW63">
        <f t="shared" si="46"/>
        <v>2.5000000000000061E-3</v>
      </c>
      <c r="AX63">
        <f t="shared" si="46"/>
        <v>2.5000000000000061E-3</v>
      </c>
      <c r="AY63">
        <f t="shared" si="46"/>
        <v>2.5000000000000061E-3</v>
      </c>
      <c r="AZ63">
        <f t="shared" si="46"/>
        <v>2.5000000000000061E-3</v>
      </c>
      <c r="BA63">
        <f t="shared" si="46"/>
        <v>2.5000000000000061E-3</v>
      </c>
      <c r="BB63">
        <f t="shared" si="46"/>
        <v>2.5000000000000061E-3</v>
      </c>
      <c r="BC63">
        <f t="shared" si="46"/>
        <v>2.5000000000000061E-3</v>
      </c>
      <c r="BD63">
        <f t="shared" si="46"/>
        <v>2.5000000000000061E-3</v>
      </c>
      <c r="BE63">
        <f t="shared" si="46"/>
        <v>2.5000000000000061E-3</v>
      </c>
      <c r="BF63">
        <f t="shared" si="46"/>
        <v>2.5000000000000061E-3</v>
      </c>
      <c r="BG63">
        <f t="shared" si="46"/>
        <v>2.5000000000000061E-3</v>
      </c>
      <c r="BH63">
        <f t="shared" si="46"/>
        <v>2.5000000000000061E-3</v>
      </c>
      <c r="BI63">
        <f t="shared" si="46"/>
        <v>2.5000000000000061E-3</v>
      </c>
      <c r="BJ63">
        <f t="shared" si="46"/>
        <v>2.5000000000000061E-3</v>
      </c>
      <c r="BK63">
        <f t="shared" si="46"/>
        <v>2.5000000000000061E-3</v>
      </c>
      <c r="BL63">
        <f t="shared" si="46"/>
        <v>2.5000000000000061E-3</v>
      </c>
    </row>
    <row r="64" spans="1:65" x14ac:dyDescent="0.25">
      <c r="C64" t="s">
        <v>7</v>
      </c>
      <c r="D64">
        <f>INDEX(hist_share!W:W,MATCH($C$1&amp;"-"&amp;$C64,hist_share!$AF:$AF,0))</f>
        <v>0.1259870272456998</v>
      </c>
      <c r="E64">
        <f>INDEX(hist_share!X:X,MATCH($C$1&amp;"-"&amp;$C64,hist_share!$AF:$AF,0))</f>
        <v>0.14923159757961371</v>
      </c>
      <c r="F64">
        <f>INDEX(hist_share!Y:Y,MATCH($C$1&amp;"-"&amp;$C64,hist_share!$AF:$AF,0))</f>
        <v>0.15552817550174991</v>
      </c>
      <c r="G64">
        <f>INDEX(hist_share!Z:Z,MATCH($C$1&amp;"-"&amp;$C64,hist_share!$AF:$AF,0))</f>
        <v>0.15920803686684171</v>
      </c>
      <c r="H64">
        <f>INDEX(hist_share!AA:AA,MATCH($C$1&amp;"-"&amp;$C64,hist_share!$AF:$AF,0))</f>
        <v>0.16575838522046671</v>
      </c>
      <c r="I64">
        <f>INDEX(hist_share!AB:AB,MATCH($C$1&amp;"-"&amp;$C64,hist_share!$AF:$AF,0))</f>
        <v>0.1790991975758017</v>
      </c>
      <c r="J64" s="10">
        <v>0.1790991975758017</v>
      </c>
      <c r="K64">
        <f>INDEX('7th_share'!C:C,MATCH($C$1&amp;"-"&amp;$C64,'7th_share'!$AK:$AK,0))</f>
        <v>0.18110511584503541</v>
      </c>
      <c r="L64">
        <f>INDEX('7th_share'!D:D,MATCH($C$1&amp;"-"&amp;$C64,'7th_share'!$AK:$AK,0))</f>
        <v>0.18178541225244971</v>
      </c>
      <c r="M64">
        <f>INDEX('7th_share'!E:E,MATCH($C$1&amp;"-"&amp;$C64,'7th_share'!$AK:$AK,0))</f>
        <v>0.1822657565349507</v>
      </c>
      <c r="N64">
        <f>INDEX('7th_share'!F:F,MATCH($C$1&amp;"-"&amp;$C64,'7th_share'!$AK:$AK,0))</f>
        <v>0.1825575159624552</v>
      </c>
      <c r="O64">
        <f>INDEX('7th_share'!G:G,MATCH($C$1&amp;"-"&amp;$C64,'7th_share'!$AK:$AK,0))</f>
        <v>0.1826720578048795</v>
      </c>
      <c r="P64">
        <f>INDEX('7th_share'!H:H,MATCH($C$1&amp;"-"&amp;$C64,'7th_share'!$AK:$AK,0))</f>
        <v>0.18262074933214009</v>
      </c>
      <c r="Q64">
        <f>INDEX('7th_share'!I:I,MATCH($C$1&amp;"-"&amp;$C64,'7th_share'!$AK:$AK,0))</f>
        <v>0.18241495781415379</v>
      </c>
      <c r="R64">
        <f>INDEX('7th_share'!J:J,MATCH($C$1&amp;"-"&amp;$C64,'7th_share'!$AK:$AK,0))</f>
        <v>0.18206605052083649</v>
      </c>
      <c r="S64">
        <f>INDEX('7th_share'!K:K,MATCH($C$1&amp;"-"&amp;$C64,'7th_share'!$AK:$AK,0))</f>
        <v>0.1815853947221053</v>
      </c>
      <c r="T64">
        <f>INDEX('7th_share'!L:L,MATCH($C$1&amp;"-"&amp;$C64,'7th_share'!$AK:$AK,0))</f>
        <v>0.18098435768787641</v>
      </c>
      <c r="U64">
        <f>INDEX('7th_share'!M:M,MATCH($C$1&amp;"-"&amp;$C64,'7th_share'!$AK:$AK,0))</f>
        <v>0.1802743066880664</v>
      </c>
      <c r="V64">
        <f>INDEX('7th_share'!N:N,MATCH($C$1&amp;"-"&amp;$C64,'7th_share'!$AK:$AK,0))</f>
        <v>0.17946660899259179</v>
      </c>
      <c r="W64">
        <f>INDEX('7th_share'!O:O,MATCH($C$1&amp;"-"&amp;$C64,'7th_share'!$AK:$AK,0))</f>
        <v>0.17857263187136899</v>
      </c>
      <c r="X64">
        <f>INDEX('7th_share'!P:P,MATCH($C$1&amp;"-"&amp;$C64,'7th_share'!$AK:$AK,0))</f>
        <v>0.17760374259431461</v>
      </c>
      <c r="Y64">
        <f>INDEX('7th_share'!Q:Q,MATCH($C$1&amp;"-"&amp;$C64,'7th_share'!$AK:$AK,0))</f>
        <v>0.17657130843134511</v>
      </c>
      <c r="Z64">
        <f>INDEX('7th_share'!R:R,MATCH($C$1&amp;"-"&amp;$C64,'7th_share'!$AK:$AK,0))</f>
        <v>0.17548669665237701</v>
      </c>
      <c r="AA64">
        <f>INDEX('7th_share'!S:S,MATCH($C$1&amp;"-"&amp;$C64,'7th_share'!$AK:$AK,0))</f>
        <v>0.17436127452732669</v>
      </c>
      <c r="AB64">
        <f>INDEX('7th_share'!T:T,MATCH($C$1&amp;"-"&amp;$C64,'7th_share'!$AK:$AK,0))</f>
        <v>0.173206409326111</v>
      </c>
      <c r="AC64">
        <f>INDEX('7th_share'!U:U,MATCH($C$1&amp;"-"&amp;$C64,'7th_share'!$AK:$AK,0))</f>
        <v>0.17203346831864591</v>
      </c>
      <c r="AD64">
        <f>INDEX('7th_share'!V:V,MATCH($C$1&amp;"-"&amp;$C64,'7th_share'!$AK:$AK,0))</f>
        <v>0.1708538187748484</v>
      </c>
      <c r="AE64">
        <f>INDEX('7th_share'!W:W,MATCH($C$1&amp;"-"&amp;$C64,'7th_share'!$AK:$AK,0))</f>
        <v>0.16967882796463471</v>
      </c>
      <c r="AF64">
        <f>INDEX('7th_share'!X:X,MATCH($C$1&amp;"-"&amp;$C64,'7th_share'!$AK:$AK,0))</f>
        <v>0.16851986315792139</v>
      </c>
      <c r="AG64">
        <f>INDEX('7th_share'!Y:Y,MATCH($C$1&amp;"-"&amp;$C64,'7th_share'!$AK:$AK,0))</f>
        <v>0.16738829162462501</v>
      </c>
      <c r="AH64">
        <f>INDEX('7th_share'!Z:Z,MATCH($C$1&amp;"-"&amp;$C64,'7th_share'!$AK:$AK,0))</f>
        <v>0.1662954806346621</v>
      </c>
      <c r="AI64">
        <f>INDEX('7th_share'!AA:AA,MATCH($C$1&amp;"-"&amp;$C64,'7th_share'!$AK:$AK,0))</f>
        <v>0.16525279745794891</v>
      </c>
      <c r="AJ64">
        <f>INDEX('7th_share'!AB:AB,MATCH($C$1&amp;"-"&amp;$C64,'7th_share'!$AK:$AK,0))</f>
        <v>0.16427160936440219</v>
      </c>
      <c r="AK64">
        <f>INDEX('7th_share'!AC:AC,MATCH($C$1&amp;"-"&amp;$C64,'7th_share'!$AK:$AK,0))</f>
        <v>0.16336328362393851</v>
      </c>
      <c r="AL64">
        <f>INDEX('7th_share'!AD:AD,MATCH($C$1&amp;"-"&amp;$C64,'7th_share'!$AK:$AK,0))</f>
        <v>0.16253918750647409</v>
      </c>
      <c r="AM64">
        <f>INDEX('7th_share'!AE:AE,MATCH($C$1&amp;"-"&amp;$C64,'7th_share'!$AK:$AK,0))</f>
        <v>0.16181068828192549</v>
      </c>
      <c r="AN64">
        <f>INDEX('7th_share'!AF:AF,MATCH($C$1&amp;"-"&amp;$C64,'7th_share'!$AK:$AK,0))</f>
        <v>0.16118915322020949</v>
      </c>
      <c r="AO64">
        <f>INDEX('7th_share'!AG:AG,MATCH($C$1&amp;"-"&amp;$C64,'7th_share'!$AK:$AK,0))</f>
        <v>0.16068594959124241</v>
      </c>
      <c r="AP64">
        <f>INDEX('7th_share'!AH:AH,MATCH($C$1&amp;"-"&amp;$C64,'7th_share'!$AK:$AK,0))</f>
        <v>0.16031244466494071</v>
      </c>
      <c r="AQ64">
        <f>INDEX('7th_share'!AI:AI,MATCH($C$1&amp;"-"&amp;$C64,'7th_share'!$AK:$AK,0))</f>
        <v>0.160080005711221</v>
      </c>
      <c r="AR64">
        <f>INDEX('7th_share'!AJ:AJ,MATCH($C$1&amp;"-"&amp;$C64,'7th_share'!$AK:$AK,0))</f>
        <v>0.1599999999999995</v>
      </c>
      <c r="AS64">
        <f t="shared" ref="AS64:BH76" si="47">AR64</f>
        <v>0.1599999999999995</v>
      </c>
      <c r="AT64">
        <f t="shared" si="47"/>
        <v>0.1599999999999995</v>
      </c>
      <c r="AU64">
        <f t="shared" si="47"/>
        <v>0.1599999999999995</v>
      </c>
      <c r="AV64">
        <f t="shared" si="47"/>
        <v>0.1599999999999995</v>
      </c>
      <c r="AW64">
        <f t="shared" si="47"/>
        <v>0.1599999999999995</v>
      </c>
      <c r="AX64">
        <f t="shared" si="47"/>
        <v>0.1599999999999995</v>
      </c>
      <c r="AY64">
        <f t="shared" si="47"/>
        <v>0.1599999999999995</v>
      </c>
      <c r="AZ64">
        <f t="shared" si="47"/>
        <v>0.1599999999999995</v>
      </c>
      <c r="BA64">
        <f t="shared" si="47"/>
        <v>0.1599999999999995</v>
      </c>
      <c r="BB64">
        <f t="shared" si="47"/>
        <v>0.1599999999999995</v>
      </c>
      <c r="BC64">
        <f t="shared" si="47"/>
        <v>0.1599999999999995</v>
      </c>
      <c r="BD64">
        <f t="shared" si="47"/>
        <v>0.1599999999999995</v>
      </c>
      <c r="BE64">
        <f t="shared" si="47"/>
        <v>0.1599999999999995</v>
      </c>
      <c r="BF64">
        <f t="shared" si="47"/>
        <v>0.1599999999999995</v>
      </c>
      <c r="BG64">
        <f t="shared" si="47"/>
        <v>0.1599999999999995</v>
      </c>
      <c r="BH64">
        <f t="shared" si="47"/>
        <v>0.1599999999999995</v>
      </c>
      <c r="BI64">
        <f t="shared" si="46"/>
        <v>0.1599999999999995</v>
      </c>
      <c r="BJ64">
        <f t="shared" si="46"/>
        <v>0.1599999999999995</v>
      </c>
      <c r="BK64">
        <f t="shared" si="46"/>
        <v>0.1599999999999995</v>
      </c>
      <c r="BL64">
        <f t="shared" si="46"/>
        <v>0.1599999999999995</v>
      </c>
    </row>
    <row r="65" spans="2:64" x14ac:dyDescent="0.25">
      <c r="C65" t="s">
        <v>8</v>
      </c>
      <c r="D65">
        <f>INDEX(hist_share!W:W,MATCH($C$1&amp;"-"&amp;$C65,hist_share!$AF:$AF,0))</f>
        <v>0.35058595027383621</v>
      </c>
      <c r="E65">
        <f>INDEX(hist_share!X:X,MATCH($C$1&amp;"-"&amp;$C65,hist_share!$AF:$AF,0))</f>
        <v>0.35133902430210268</v>
      </c>
      <c r="F65">
        <f>INDEX(hist_share!Y:Y,MATCH($C$1&amp;"-"&amp;$C65,hist_share!$AF:$AF,0))</f>
        <v>0.35355445949787939</v>
      </c>
      <c r="G65">
        <f>INDEX(hist_share!Z:Z,MATCH($C$1&amp;"-"&amp;$C65,hist_share!$AF:$AF,0))</f>
        <v>0.35391662459106121</v>
      </c>
      <c r="H65">
        <f>INDEX(hist_share!AA:AA,MATCH($C$1&amp;"-"&amp;$C65,hist_share!$AF:$AF,0))</f>
        <v>0.36121662220741307</v>
      </c>
      <c r="I65">
        <f>INDEX(hist_share!AB:AB,MATCH($C$1&amp;"-"&amp;$C65,hist_share!$AF:$AF,0))</f>
        <v>0.34780455460763832</v>
      </c>
      <c r="J65" s="10">
        <v>0.34780455460763832</v>
      </c>
      <c r="K65">
        <f>INDEX('7th_share'!C:C,MATCH($C$1&amp;"-"&amp;$C65,'7th_share'!$AK:$AK,0))</f>
        <v>0.34614470406817688</v>
      </c>
      <c r="L65">
        <f>INDEX('7th_share'!D:D,MATCH($C$1&amp;"-"&amp;$C65,'7th_share'!$AK:$AK,0))</f>
        <v>0.34529256218677329</v>
      </c>
      <c r="M65">
        <f>INDEX('7th_share'!E:E,MATCH($C$1&amp;"-"&amp;$C65,'7th_share'!$AK:$AK,0))</f>
        <v>0.34442881187709562</v>
      </c>
      <c r="N65">
        <f>INDEX('7th_share'!F:F,MATCH($C$1&amp;"-"&amp;$C65,'7th_share'!$AK:$AK,0))</f>
        <v>0.34355585512377479</v>
      </c>
      <c r="O65">
        <f>INDEX('7th_share'!G:G,MATCH($C$1&amp;"-"&amp;$C65,'7th_share'!$AK:$AK,0))</f>
        <v>0.34267609391144199</v>
      </c>
      <c r="P65">
        <f>INDEX('7th_share'!H:H,MATCH($C$1&amp;"-"&amp;$C65,'7th_share'!$AK:$AK,0))</f>
        <v>0.34179193022472842</v>
      </c>
      <c r="Q65">
        <f>INDEX('7th_share'!I:I,MATCH($C$1&amp;"-"&amp;$C65,'7th_share'!$AK:$AK,0))</f>
        <v>0.3409057660482645</v>
      </c>
      <c r="R65">
        <f>INDEX('7th_share'!J:J,MATCH($C$1&amp;"-"&amp;$C65,'7th_share'!$AK:$AK,0))</f>
        <v>0.3400200033666817</v>
      </c>
      <c r="S65">
        <f>INDEX('7th_share'!K:K,MATCH($C$1&amp;"-"&amp;$C65,'7th_share'!$AK:$AK,0))</f>
        <v>0.3391370441646111</v>
      </c>
      <c r="T65">
        <f>INDEX('7th_share'!L:L,MATCH($C$1&amp;"-"&amp;$C65,'7th_share'!$AK:$AK,0))</f>
        <v>0.33825929042668351</v>
      </c>
      <c r="U65">
        <f>INDEX('7th_share'!M:M,MATCH($C$1&amp;"-"&amp;$C65,'7th_share'!$AK:$AK,0))</f>
        <v>0.33738914413753002</v>
      </c>
      <c r="V65">
        <f>INDEX('7th_share'!N:N,MATCH($C$1&amp;"-"&amp;$C65,'7th_share'!$AK:$AK,0))</f>
        <v>0.3365290072817817</v>
      </c>
      <c r="W65">
        <f>INDEX('7th_share'!O:O,MATCH($C$1&amp;"-"&amp;$C65,'7th_share'!$AK:$AK,0))</f>
        <v>0.33568128184406948</v>
      </c>
      <c r="X65">
        <f>INDEX('7th_share'!P:P,MATCH($C$1&amp;"-"&amp;$C65,'7th_share'!$AK:$AK,0))</f>
        <v>0.33484836980902449</v>
      </c>
      <c r="Y65">
        <f>INDEX('7th_share'!Q:Q,MATCH($C$1&amp;"-"&amp;$C65,'7th_share'!$AK:$AK,0))</f>
        <v>0.33403267316127749</v>
      </c>
      <c r="Z65">
        <f>INDEX('7th_share'!R:R,MATCH($C$1&amp;"-"&amp;$C65,'7th_share'!$AK:$AK,0))</f>
        <v>0.33323659388545979</v>
      </c>
      <c r="AA65">
        <f>INDEX('7th_share'!S:S,MATCH($C$1&amp;"-"&amp;$C65,'7th_share'!$AK:$AK,0))</f>
        <v>0.33246253396620251</v>
      </c>
      <c r="AB65">
        <f>INDEX('7th_share'!T:T,MATCH($C$1&amp;"-"&amp;$C65,'7th_share'!$AK:$AK,0))</f>
        <v>0.33171289538813631</v>
      </c>
      <c r="AC65">
        <f>INDEX('7th_share'!U:U,MATCH($C$1&amp;"-"&amp;$C65,'7th_share'!$AK:$AK,0))</f>
        <v>0.33099008013589232</v>
      </c>
      <c r="AD65">
        <f>INDEX('7th_share'!V:V,MATCH($C$1&amp;"-"&amp;$C65,'7th_share'!$AK:$AK,0))</f>
        <v>0.33029649019410162</v>
      </c>
      <c r="AE65">
        <f>INDEX('7th_share'!W:W,MATCH($C$1&amp;"-"&amp;$C65,'7th_share'!$AK:$AK,0))</f>
        <v>0.32963452754739542</v>
      </c>
      <c r="AF65">
        <f>INDEX('7th_share'!X:X,MATCH($C$1&amp;"-"&amp;$C65,'7th_share'!$AK:$AK,0))</f>
        <v>0.32900659418040451</v>
      </c>
      <c r="AG65">
        <f>INDEX('7th_share'!Y:Y,MATCH($C$1&amp;"-"&amp;$C65,'7th_share'!$AK:$AK,0))</f>
        <v>0.32841509207775982</v>
      </c>
      <c r="AH65">
        <f>INDEX('7th_share'!Z:Z,MATCH($C$1&amp;"-"&amp;$C65,'7th_share'!$AK:$AK,0))</f>
        <v>0.32786242322409248</v>
      </c>
      <c r="AI65">
        <f>INDEX('7th_share'!AA:AA,MATCH($C$1&amp;"-"&amp;$C65,'7th_share'!$AK:$AK,0))</f>
        <v>0.32735098960403353</v>
      </c>
      <c r="AJ65">
        <f>INDEX('7th_share'!AB:AB,MATCH($C$1&amp;"-"&amp;$C65,'7th_share'!$AK:$AK,0))</f>
        <v>0.32688319320221398</v>
      </c>
      <c r="AK65">
        <f>INDEX('7th_share'!AC:AC,MATCH($C$1&amp;"-"&amp;$C65,'7th_share'!$AK:$AK,0))</f>
        <v>0.32646143600326499</v>
      </c>
      <c r="AL65">
        <f>INDEX('7th_share'!AD:AD,MATCH($C$1&amp;"-"&amp;$C65,'7th_share'!$AK:$AK,0))</f>
        <v>0.32608811999181753</v>
      </c>
      <c r="AM65">
        <f>INDEX('7th_share'!AE:AE,MATCH($C$1&amp;"-"&amp;$C65,'7th_share'!$AK:$AK,0))</f>
        <v>0.32576564715250228</v>
      </c>
      <c r="AN65">
        <f>INDEX('7th_share'!AF:AF,MATCH($C$1&amp;"-"&amp;$C65,'7th_share'!$AK:$AK,0))</f>
        <v>0.32549641946995062</v>
      </c>
      <c r="AO65">
        <f>INDEX('7th_share'!AG:AG,MATCH($C$1&amp;"-"&amp;$C65,'7th_share'!$AK:$AK,0))</f>
        <v>0.32528283892879351</v>
      </c>
      <c r="AP65">
        <f>INDEX('7th_share'!AH:AH,MATCH($C$1&amp;"-"&amp;$C65,'7th_share'!$AK:$AK,0))</f>
        <v>0.32512730751366198</v>
      </c>
      <c r="AQ65">
        <f>INDEX('7th_share'!AI:AI,MATCH($C$1&amp;"-"&amp;$C65,'7th_share'!$AK:$AK,0))</f>
        <v>0.32503222720918679</v>
      </c>
      <c r="AR65">
        <f>INDEX('7th_share'!AJ:AJ,MATCH($C$1&amp;"-"&amp;$C65,'7th_share'!$AK:$AK,0))</f>
        <v>0.32499999999999929</v>
      </c>
      <c r="AS65">
        <f t="shared" si="47"/>
        <v>0.32499999999999929</v>
      </c>
      <c r="AT65">
        <f t="shared" si="46"/>
        <v>0.32499999999999929</v>
      </c>
      <c r="AU65">
        <f t="shared" si="46"/>
        <v>0.32499999999999929</v>
      </c>
      <c r="AV65">
        <f t="shared" si="46"/>
        <v>0.32499999999999929</v>
      </c>
      <c r="AW65">
        <f t="shared" si="46"/>
        <v>0.32499999999999929</v>
      </c>
      <c r="AX65">
        <f t="shared" si="46"/>
        <v>0.32499999999999929</v>
      </c>
      <c r="AY65">
        <f t="shared" si="46"/>
        <v>0.32499999999999929</v>
      </c>
      <c r="AZ65">
        <f t="shared" si="46"/>
        <v>0.32499999999999929</v>
      </c>
      <c r="BA65">
        <f t="shared" si="46"/>
        <v>0.32499999999999929</v>
      </c>
      <c r="BB65">
        <f t="shared" si="46"/>
        <v>0.32499999999999929</v>
      </c>
      <c r="BC65">
        <f t="shared" si="46"/>
        <v>0.32499999999999929</v>
      </c>
      <c r="BD65">
        <f t="shared" si="46"/>
        <v>0.32499999999999929</v>
      </c>
      <c r="BE65">
        <f t="shared" si="46"/>
        <v>0.32499999999999929</v>
      </c>
      <c r="BF65">
        <f t="shared" si="46"/>
        <v>0.32499999999999929</v>
      </c>
      <c r="BG65">
        <f t="shared" si="46"/>
        <v>0.32499999999999929</v>
      </c>
      <c r="BH65">
        <f t="shared" si="46"/>
        <v>0.32499999999999929</v>
      </c>
      <c r="BI65">
        <f t="shared" si="46"/>
        <v>0.32499999999999929</v>
      </c>
      <c r="BJ65">
        <f t="shared" si="46"/>
        <v>0.32499999999999929</v>
      </c>
      <c r="BK65">
        <f t="shared" si="46"/>
        <v>0.32499999999999929</v>
      </c>
      <c r="BL65">
        <f t="shared" si="46"/>
        <v>0.32499999999999929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>
        <f t="shared" si="47"/>
        <v>0</v>
      </c>
      <c r="AT66">
        <f t="shared" si="46"/>
        <v>0</v>
      </c>
      <c r="AU66">
        <f t="shared" si="46"/>
        <v>0</v>
      </c>
      <c r="AV66">
        <f t="shared" si="46"/>
        <v>0</v>
      </c>
      <c r="AW66">
        <f t="shared" si="46"/>
        <v>0</v>
      </c>
      <c r="AX66">
        <f t="shared" si="46"/>
        <v>0</v>
      </c>
      <c r="AY66">
        <f t="shared" si="46"/>
        <v>0</v>
      </c>
      <c r="AZ66">
        <f t="shared" si="46"/>
        <v>0</v>
      </c>
      <c r="BA66">
        <f t="shared" si="46"/>
        <v>0</v>
      </c>
      <c r="BB66">
        <f t="shared" si="46"/>
        <v>0</v>
      </c>
      <c r="BC66">
        <f t="shared" si="46"/>
        <v>0</v>
      </c>
      <c r="BD66">
        <f t="shared" si="46"/>
        <v>0</v>
      </c>
      <c r="BE66">
        <f t="shared" si="46"/>
        <v>0</v>
      </c>
      <c r="BF66">
        <f t="shared" si="46"/>
        <v>0</v>
      </c>
      <c r="BG66">
        <f t="shared" si="46"/>
        <v>0</v>
      </c>
      <c r="BH66">
        <f t="shared" si="46"/>
        <v>0</v>
      </c>
      <c r="BI66">
        <f t="shared" si="46"/>
        <v>0</v>
      </c>
      <c r="BJ66">
        <f t="shared" si="46"/>
        <v>0</v>
      </c>
      <c r="BK66">
        <f t="shared" si="46"/>
        <v>0</v>
      </c>
      <c r="BL6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0.28558627723637398</v>
      </c>
      <c r="E67">
        <f>INDEX(hist_share!X:X,MATCH($C$1&amp;"-"&amp;$C67,hist_share!$AF:$AF,0))</f>
        <v>0.2868669024485726</v>
      </c>
      <c r="F67">
        <f>INDEX(hist_share!Y:Y,MATCH($C$1&amp;"-"&amp;$C67,hist_share!$AF:$AF,0))</f>
        <v>0.28383658178777837</v>
      </c>
      <c r="G67">
        <f>INDEX(hist_share!Z:Z,MATCH($C$1&amp;"-"&amp;$C67,hist_share!$AF:$AF,0))</f>
        <v>0.28546769632521179</v>
      </c>
      <c r="H67">
        <f>INDEX(hist_share!AA:AA,MATCH($C$1&amp;"-"&amp;$C67,hist_share!$AF:$AF,0))</f>
        <v>0.28227249161915657</v>
      </c>
      <c r="I67">
        <f>INDEX(hist_share!AB:AB,MATCH($C$1&amp;"-"&amp;$C67,hist_share!$AF:$AF,0))</f>
        <v>0.28495027097071429</v>
      </c>
      <c r="J67" s="10">
        <v>0.28495027097071429</v>
      </c>
      <c r="K67">
        <f>INDEX('7th_share'!C:C,MATCH($C$1&amp;"-"&amp;$C67,'7th_share'!$AK:$AK,0))</f>
        <v>0.29229841964690317</v>
      </c>
      <c r="L67">
        <f>INDEX('7th_share'!D:D,MATCH($C$1&amp;"-"&amp;$C67,'7th_share'!$AK:$AK,0))</f>
        <v>0.29575974445607378</v>
      </c>
      <c r="M67">
        <f>INDEX('7th_share'!E:E,MATCH($C$1&amp;"-"&amp;$C67,'7th_share'!$AK:$AK,0))</f>
        <v>0.29908199397233221</v>
      </c>
      <c r="N67">
        <f>INDEX('7th_share'!F:F,MATCH($C$1&amp;"-"&amp;$C67,'7th_share'!$AK:$AK,0))</f>
        <v>0.3022672364904565</v>
      </c>
      <c r="O67">
        <f>INDEX('7th_share'!G:G,MATCH($C$1&amp;"-"&amp;$C67,'7th_share'!$AK:$AK,0))</f>
        <v>0.30531754030522451</v>
      </c>
      <c r="P67">
        <f>INDEX('7th_share'!H:H,MATCH($C$1&amp;"-"&amp;$C67,'7th_share'!$AK:$AK,0))</f>
        <v>0.30823497371141378</v>
      </c>
      <c r="Q67">
        <f>INDEX('7th_share'!I:I,MATCH($C$1&amp;"-"&amp;$C67,'7th_share'!$AK:$AK,0))</f>
        <v>0.3110216050038026</v>
      </c>
      <c r="R67">
        <f>INDEX('7th_share'!J:J,MATCH($C$1&amp;"-"&amp;$C67,'7th_share'!$AK:$AK,0))</f>
        <v>0.31367950247716869</v>
      </c>
      <c r="S67">
        <f>INDEX('7th_share'!K:K,MATCH($C$1&amp;"-"&amp;$C67,'7th_share'!$AK:$AK,0))</f>
        <v>0.31621073442628989</v>
      </c>
      <c r="T67">
        <f>INDEX('7th_share'!L:L,MATCH($C$1&amp;"-"&amp;$C67,'7th_share'!$AK:$AK,0))</f>
        <v>0.31861736914594407</v>
      </c>
      <c r="U67">
        <f>INDEX('7th_share'!M:M,MATCH($C$1&amp;"-"&amp;$C67,'7th_share'!$AK:$AK,0))</f>
        <v>0.3209014749309092</v>
      </c>
      <c r="V67">
        <f>INDEX('7th_share'!N:N,MATCH($C$1&amp;"-"&amp;$C67,'7th_share'!$AK:$AK,0))</f>
        <v>0.323065120075963</v>
      </c>
      <c r="W67">
        <f>INDEX('7th_share'!O:O,MATCH($C$1&amp;"-"&amp;$C67,'7th_share'!$AK:$AK,0))</f>
        <v>0.32511037287588351</v>
      </c>
      <c r="X67">
        <f>INDEX('7th_share'!P:P,MATCH($C$1&amp;"-"&amp;$C67,'7th_share'!$AK:$AK,0))</f>
        <v>0.32703930162544831</v>
      </c>
      <c r="Y67">
        <f>INDEX('7th_share'!Q:Q,MATCH($C$1&amp;"-"&amp;$C67,'7th_share'!$AK:$AK,0))</f>
        <v>0.32885397461943539</v>
      </c>
      <c r="Z67">
        <f>INDEX('7th_share'!R:R,MATCH($C$1&amp;"-"&amp;$C67,'7th_share'!$AK:$AK,0))</f>
        <v>0.33055646015262308</v>
      </c>
      <c r="AA67">
        <f>INDEX('7th_share'!S:S,MATCH($C$1&amp;"-"&amp;$C67,'7th_share'!$AK:$AK,0))</f>
        <v>0.3321488265197885</v>
      </c>
      <c r="AB67">
        <f>INDEX('7th_share'!T:T,MATCH($C$1&amp;"-"&amp;$C67,'7th_share'!$AK:$AK,0))</f>
        <v>0.33363314201570982</v>
      </c>
      <c r="AC67">
        <f>INDEX('7th_share'!U:U,MATCH($C$1&amp;"-"&amp;$C67,'7th_share'!$AK:$AK,0))</f>
        <v>0.33501147493516498</v>
      </c>
      <c r="AD67">
        <f>INDEX('7th_share'!V:V,MATCH($C$1&amp;"-"&amp;$C67,'7th_share'!$AK:$AK,0))</f>
        <v>0.33628589357293193</v>
      </c>
      <c r="AE67">
        <f>INDEX('7th_share'!W:W,MATCH($C$1&amp;"-"&amp;$C67,'7th_share'!$AK:$AK,0))</f>
        <v>0.33745846622378861</v>
      </c>
      <c r="AF67">
        <f>INDEX('7th_share'!X:X,MATCH($C$1&amp;"-"&amp;$C67,'7th_share'!$AK:$AK,0))</f>
        <v>0.33853126118251231</v>
      </c>
      <c r="AG67">
        <f>INDEX('7th_share'!Y:Y,MATCH($C$1&amp;"-"&amp;$C67,'7th_share'!$AK:$AK,0))</f>
        <v>0.33950634674388158</v>
      </c>
      <c r="AH67">
        <f>INDEX('7th_share'!Z:Z,MATCH($C$1&amp;"-"&amp;$C67,'7th_share'!$AK:$AK,0))</f>
        <v>0.34038579120267382</v>
      </c>
      <c r="AI67">
        <f>INDEX('7th_share'!AA:AA,MATCH($C$1&amp;"-"&amp;$C67,'7th_share'!$AK:$AK,0))</f>
        <v>0.34117166285366712</v>
      </c>
      <c r="AJ67">
        <f>INDEX('7th_share'!AB:AB,MATCH($C$1&amp;"-"&amp;$C67,'7th_share'!$AK:$AK,0))</f>
        <v>0.34186602999163918</v>
      </c>
      <c r="AK67">
        <f>INDEX('7th_share'!AC:AC,MATCH($C$1&amp;"-"&amp;$C67,'7th_share'!$AK:$AK,0))</f>
        <v>0.34247096091136819</v>
      </c>
      <c r="AL67">
        <f>INDEX('7th_share'!AD:AD,MATCH($C$1&amp;"-"&amp;$C67,'7th_share'!$AK:$AK,0))</f>
        <v>0.34298852390763179</v>
      </c>
      <c r="AM67">
        <f>INDEX('7th_share'!AE:AE,MATCH($C$1&amp;"-"&amp;$C67,'7th_share'!$AK:$AK,0))</f>
        <v>0.34342078727520781</v>
      </c>
      <c r="AN67">
        <f>INDEX('7th_share'!AF:AF,MATCH($C$1&amp;"-"&amp;$C67,'7th_share'!$AK:$AK,0))</f>
        <v>0.34376981930887412</v>
      </c>
      <c r="AO67">
        <f>INDEX('7th_share'!AG:AG,MATCH($C$1&amp;"-"&amp;$C67,'7th_share'!$AK:$AK,0))</f>
        <v>0.34403768830340892</v>
      </c>
      <c r="AP67">
        <f>INDEX('7th_share'!AH:AH,MATCH($C$1&amp;"-"&amp;$C67,'7th_share'!$AK:$AK,0))</f>
        <v>0.34422646255358957</v>
      </c>
      <c r="AQ67">
        <f>INDEX('7th_share'!AI:AI,MATCH($C$1&amp;"-"&amp;$C67,'7th_share'!$AK:$AK,0))</f>
        <v>0.34433821035419421</v>
      </c>
      <c r="AR67">
        <f>INDEX('7th_share'!AJ:AJ,MATCH($C$1&amp;"-"&amp;$C67,'7th_share'!$AK:$AK,0))</f>
        <v>0.34437500000000049</v>
      </c>
      <c r="AS67">
        <f t="shared" si="47"/>
        <v>0.34437500000000049</v>
      </c>
      <c r="AT67">
        <f t="shared" si="46"/>
        <v>0.34437500000000049</v>
      </c>
      <c r="AU67">
        <f t="shared" si="46"/>
        <v>0.34437500000000049</v>
      </c>
      <c r="AV67">
        <f t="shared" si="46"/>
        <v>0.34437500000000049</v>
      </c>
      <c r="AW67">
        <f t="shared" si="46"/>
        <v>0.34437500000000049</v>
      </c>
      <c r="AX67">
        <f t="shared" si="46"/>
        <v>0.34437500000000049</v>
      </c>
      <c r="AY67">
        <f t="shared" si="46"/>
        <v>0.34437500000000049</v>
      </c>
      <c r="AZ67">
        <f t="shared" si="46"/>
        <v>0.34437500000000049</v>
      </c>
      <c r="BA67">
        <f t="shared" si="46"/>
        <v>0.34437500000000049</v>
      </c>
      <c r="BB67">
        <f t="shared" si="46"/>
        <v>0.34437500000000049</v>
      </c>
      <c r="BC67">
        <f t="shared" si="46"/>
        <v>0.34437500000000049</v>
      </c>
      <c r="BD67">
        <f t="shared" si="46"/>
        <v>0.34437500000000049</v>
      </c>
      <c r="BE67">
        <f t="shared" si="46"/>
        <v>0.34437500000000049</v>
      </c>
      <c r="BF67">
        <f t="shared" si="46"/>
        <v>0.34437500000000049</v>
      </c>
      <c r="BG67">
        <f t="shared" si="46"/>
        <v>0.34437500000000049</v>
      </c>
      <c r="BH67">
        <f t="shared" si="46"/>
        <v>0.34437500000000049</v>
      </c>
      <c r="BI67">
        <f t="shared" si="46"/>
        <v>0.34437500000000049</v>
      </c>
      <c r="BJ67">
        <f t="shared" si="46"/>
        <v>0.34437500000000049</v>
      </c>
      <c r="BK67">
        <f t="shared" si="46"/>
        <v>0.34437500000000049</v>
      </c>
      <c r="BL67">
        <f t="shared" si="46"/>
        <v>0.34437500000000049</v>
      </c>
    </row>
    <row r="68" spans="2:64" x14ac:dyDescent="0.25">
      <c r="C68" t="s">
        <v>11</v>
      </c>
      <c r="D68">
        <f>INDEX(hist_share!W:W,MATCH($C$1&amp;"-"&amp;$C68,hist_share!$AF:$AF,0))</f>
        <v>1.503085669665126E-2</v>
      </c>
      <c r="E68">
        <f>INDEX(hist_share!X:X,MATCH($C$1&amp;"-"&amp;$C68,hist_share!$AF:$AF,0))</f>
        <v>1.509825802360909E-2</v>
      </c>
      <c r="F68">
        <f>INDEX(hist_share!Y:Y,MATCH($C$1&amp;"-"&amp;$C68,hist_share!$AF:$AF,0))</f>
        <v>1.4938767462514661E-2</v>
      </c>
      <c r="G68">
        <f>INDEX(hist_share!Z:Z,MATCH($C$1&amp;"-"&amp;$C68,hist_share!$AF:$AF,0))</f>
        <v>1.502461559606378E-2</v>
      </c>
      <c r="H68">
        <f>INDEX(hist_share!AA:AA,MATCH($C$1&amp;"-"&amp;$C68,hist_share!$AF:$AF,0))</f>
        <v>1.4856446927324031E-2</v>
      </c>
      <c r="I68">
        <f>INDEX(hist_share!AB:AB,MATCH($C$1&amp;"-"&amp;$C68,hist_share!$AF:$AF,0))</f>
        <v>1.499738268266918E-2</v>
      </c>
      <c r="J68" s="10">
        <v>1.499738268266918E-2</v>
      </c>
      <c r="K68">
        <f>INDEX('7th_share'!C:C,MATCH($C$1&amp;"-"&amp;$C68,'7th_share'!$AK:$AK,0))</f>
        <v>1.538412734983702E-2</v>
      </c>
      <c r="L68">
        <f>INDEX('7th_share'!D:D,MATCH($C$1&amp;"-"&amp;$C68,'7th_share'!$AK:$AK,0))</f>
        <v>1.5566302339793369E-2</v>
      </c>
      <c r="M68">
        <f>INDEX('7th_share'!E:E,MATCH($C$1&amp;"-"&amp;$C68,'7th_share'!$AK:$AK,0))</f>
        <v>1.5741157577491179E-2</v>
      </c>
      <c r="N68">
        <f>INDEX('7th_share'!F:F,MATCH($C$1&amp;"-"&amp;$C68,'7th_share'!$AK:$AK,0))</f>
        <v>1.5908801920550351E-2</v>
      </c>
      <c r="O68">
        <f>INDEX('7th_share'!G:G,MATCH($C$1&amp;"-"&amp;$C68,'7th_share'!$AK:$AK,0))</f>
        <v>1.606934422659077E-2</v>
      </c>
      <c r="P68">
        <f>INDEX('7th_share'!H:H,MATCH($C$1&amp;"-"&amp;$C68,'7th_share'!$AK:$AK,0))</f>
        <v>1.6222893353232321E-2</v>
      </c>
      <c r="Q68">
        <f>INDEX('7th_share'!I:I,MATCH($C$1&amp;"-"&amp;$C68,'7th_share'!$AK:$AK,0))</f>
        <v>1.6369558158094891E-2</v>
      </c>
      <c r="R68">
        <f>INDEX('7th_share'!J:J,MATCH($C$1&amp;"-"&amp;$C68,'7th_share'!$AK:$AK,0))</f>
        <v>1.6509447498798371E-2</v>
      </c>
      <c r="S68">
        <f>INDEX('7th_share'!K:K,MATCH($C$1&amp;"-"&amp;$C68,'7th_share'!$AK:$AK,0))</f>
        <v>1.6642670232962641E-2</v>
      </c>
      <c r="T68">
        <f>INDEX('7th_share'!L:L,MATCH($C$1&amp;"-"&amp;$C68,'7th_share'!$AK:$AK,0))</f>
        <v>1.6769335218207601E-2</v>
      </c>
      <c r="U68">
        <f>INDEX('7th_share'!M:M,MATCH($C$1&amp;"-"&amp;$C68,'7th_share'!$AK:$AK,0))</f>
        <v>1.6889551312153129E-2</v>
      </c>
      <c r="V68">
        <f>INDEX('7th_share'!N:N,MATCH($C$1&amp;"-"&amp;$C68,'7th_share'!$AK:$AK,0))</f>
        <v>1.7003427372419128E-2</v>
      </c>
      <c r="W68">
        <f>INDEX('7th_share'!O:O,MATCH($C$1&amp;"-"&amp;$C68,'7th_share'!$AK:$AK,0))</f>
        <v>1.7111072256625469E-2</v>
      </c>
      <c r="X68">
        <f>INDEX('7th_share'!P:P,MATCH($C$1&amp;"-"&amp;$C68,'7th_share'!$AK:$AK,0))</f>
        <v>1.7212594822392031E-2</v>
      </c>
      <c r="Y68">
        <f>INDEX('7th_share'!Q:Q,MATCH($C$1&amp;"-"&amp;$C68,'7th_share'!$AK:$AK,0))</f>
        <v>1.7308103927338728E-2</v>
      </c>
      <c r="Z68">
        <f>INDEX('7th_share'!R:R,MATCH($C$1&amp;"-"&amp;$C68,'7th_share'!$AK:$AK,0))</f>
        <v>1.7397708429085439E-2</v>
      </c>
      <c r="AA68">
        <f>INDEX('7th_share'!S:S,MATCH($C$1&amp;"-"&amp;$C68,'7th_share'!$AK:$AK,0))</f>
        <v>1.7481517185252041E-2</v>
      </c>
      <c r="AB68">
        <f>INDEX('7th_share'!T:T,MATCH($C$1&amp;"-"&amp;$C68,'7th_share'!$AK:$AK,0))</f>
        <v>1.7559639053458441E-2</v>
      </c>
      <c r="AC68">
        <f>INDEX('7th_share'!U:U,MATCH($C$1&amp;"-"&amp;$C68,'7th_share'!$AK:$AK,0))</f>
        <v>1.763218289132451E-2</v>
      </c>
      <c r="AD68">
        <f>INDEX('7th_share'!V:V,MATCH($C$1&amp;"-"&amp;$C68,'7th_share'!$AK:$AK,0))</f>
        <v>1.769925755647013E-2</v>
      </c>
      <c r="AE68">
        <f>INDEX('7th_share'!W:W,MATCH($C$1&amp;"-"&amp;$C68,'7th_share'!$AK:$AK,0))</f>
        <v>1.7760971906515211E-2</v>
      </c>
      <c r="AF68">
        <f>INDEX('7th_share'!X:X,MATCH($C$1&amp;"-"&amp;$C68,'7th_share'!$AK:$AK,0))</f>
        <v>1.7817434799079639E-2</v>
      </c>
      <c r="AG68">
        <f>INDEX('7th_share'!Y:Y,MATCH($C$1&amp;"-"&amp;$C68,'7th_share'!$AK:$AK,0))</f>
        <v>1.7868755091783269E-2</v>
      </c>
      <c r="AH68">
        <f>INDEX('7th_share'!Z:Z,MATCH($C$1&amp;"-"&amp;$C68,'7th_share'!$AK:$AK,0))</f>
        <v>1.791504164224602E-2</v>
      </c>
      <c r="AI68">
        <f>INDEX('7th_share'!AA:AA,MATCH($C$1&amp;"-"&amp;$C68,'7th_share'!$AK:$AK,0))</f>
        <v>1.795640330808777E-2</v>
      </c>
      <c r="AJ68">
        <f>INDEX('7th_share'!AB:AB,MATCH($C$1&amp;"-"&amp;$C68,'7th_share'!$AK:$AK,0))</f>
        <v>1.7992948946928419E-2</v>
      </c>
      <c r="AK68">
        <f>INDEX('7th_share'!AC:AC,MATCH($C$1&amp;"-"&amp;$C68,'7th_share'!$AK:$AK,0))</f>
        <v>1.8024787416387841E-2</v>
      </c>
      <c r="AL68">
        <f>INDEX('7th_share'!AD:AD,MATCH($C$1&amp;"-"&amp;$C68,'7th_share'!$AK:$AK,0))</f>
        <v>1.805202757408593E-2</v>
      </c>
      <c r="AM68">
        <f>INDEX('7th_share'!AE:AE,MATCH($C$1&amp;"-"&amp;$C68,'7th_share'!$AK:$AK,0))</f>
        <v>1.8074778277642561E-2</v>
      </c>
      <c r="AN68">
        <f>INDEX('7th_share'!AF:AF,MATCH($C$1&amp;"-"&amp;$C68,'7th_share'!$AK:$AK,0))</f>
        <v>1.809314838467763E-2</v>
      </c>
      <c r="AO68">
        <f>INDEX('7th_share'!AG:AG,MATCH($C$1&amp;"-"&amp;$C68,'7th_share'!$AK:$AK,0))</f>
        <v>1.810724675281104E-2</v>
      </c>
      <c r="AP68">
        <f>INDEX('7th_share'!AH:AH,MATCH($C$1&amp;"-"&amp;$C68,'7th_share'!$AK:$AK,0))</f>
        <v>1.811718223966266E-2</v>
      </c>
      <c r="AQ68">
        <f>INDEX('7th_share'!AI:AI,MATCH($C$1&amp;"-"&amp;$C68,'7th_share'!$AK:$AK,0))</f>
        <v>1.8123063702852379E-2</v>
      </c>
      <c r="AR68">
        <f>INDEX('7th_share'!AJ:AJ,MATCH($C$1&amp;"-"&amp;$C68,'7th_share'!$AK:$AK,0))</f>
        <v>1.8125000000000089E-2</v>
      </c>
      <c r="AS68">
        <f t="shared" si="47"/>
        <v>1.8125000000000089E-2</v>
      </c>
      <c r="AT68">
        <f t="shared" si="46"/>
        <v>1.8125000000000089E-2</v>
      </c>
      <c r="AU68">
        <f t="shared" si="46"/>
        <v>1.8125000000000089E-2</v>
      </c>
      <c r="AV68">
        <f t="shared" si="46"/>
        <v>1.8125000000000089E-2</v>
      </c>
      <c r="AW68">
        <f t="shared" si="46"/>
        <v>1.8125000000000089E-2</v>
      </c>
      <c r="AX68">
        <f t="shared" si="46"/>
        <v>1.8125000000000089E-2</v>
      </c>
      <c r="AY68">
        <f t="shared" si="46"/>
        <v>1.8125000000000089E-2</v>
      </c>
      <c r="AZ68">
        <f t="shared" si="46"/>
        <v>1.8125000000000089E-2</v>
      </c>
      <c r="BA68">
        <f t="shared" si="46"/>
        <v>1.8125000000000089E-2</v>
      </c>
      <c r="BB68">
        <f t="shared" si="46"/>
        <v>1.8125000000000089E-2</v>
      </c>
      <c r="BC68">
        <f t="shared" si="46"/>
        <v>1.8125000000000089E-2</v>
      </c>
      <c r="BD68">
        <f t="shared" si="46"/>
        <v>1.8125000000000089E-2</v>
      </c>
      <c r="BE68">
        <f t="shared" si="46"/>
        <v>1.8125000000000089E-2</v>
      </c>
      <c r="BF68">
        <f t="shared" si="46"/>
        <v>1.8125000000000089E-2</v>
      </c>
      <c r="BG68">
        <f t="shared" si="46"/>
        <v>1.8125000000000089E-2</v>
      </c>
      <c r="BH68">
        <f t="shared" si="46"/>
        <v>1.8125000000000089E-2</v>
      </c>
      <c r="BI68">
        <f t="shared" si="46"/>
        <v>1.8125000000000089E-2</v>
      </c>
      <c r="BJ68">
        <f t="shared" si="46"/>
        <v>1.8125000000000089E-2</v>
      </c>
      <c r="BK68">
        <f t="shared" si="46"/>
        <v>1.8125000000000089E-2</v>
      </c>
      <c r="BL68">
        <f t="shared" si="46"/>
        <v>1.8125000000000089E-2</v>
      </c>
    </row>
    <row r="69" spans="2:64" x14ac:dyDescent="0.25">
      <c r="C69" t="s">
        <v>12</v>
      </c>
      <c r="D69">
        <f>INDEX(hist_share!W:W,MATCH($C$1&amp;"-"&amp;$C69,hist_share!$AF:$AF,0))</f>
        <v>0.22066808751448239</v>
      </c>
      <c r="E69">
        <f>INDEX(hist_share!X:X,MATCH($C$1&amp;"-"&amp;$C69,hist_share!$AF:$AF,0))</f>
        <v>0.1952570885944655</v>
      </c>
      <c r="F69">
        <f>INDEX(hist_share!Y:Y,MATCH($C$1&amp;"-"&amp;$C69,hist_share!$AF:$AF,0))</f>
        <v>0.18996665930430909</v>
      </c>
      <c r="G69">
        <f>INDEX(hist_share!Z:Z,MATCH($C$1&amp;"-"&amp;$C69,hist_share!$AF:$AF,0))</f>
        <v>0.18430369633381999</v>
      </c>
      <c r="H69">
        <f>INDEX(hist_share!AA:AA,MATCH($C$1&amp;"-"&amp;$C69,hist_share!$AF:$AF,0))</f>
        <v>0.1738302067602793</v>
      </c>
      <c r="I69">
        <f>INDEX(hist_share!AB:AB,MATCH($C$1&amp;"-"&amp;$C69,hist_share!$AF:$AF,0))</f>
        <v>0.17121995498800599</v>
      </c>
      <c r="J69" s="10">
        <v>0.17121995498800599</v>
      </c>
      <c r="K69">
        <f>INDEX('7th_share'!C:C,MATCH($C$1&amp;"-"&amp;$C69,'7th_share'!$AK:$AK,0))</f>
        <v>0.16318134573860521</v>
      </c>
      <c r="L69">
        <f>INDEX('7th_share'!D:D,MATCH($C$1&amp;"-"&amp;$C69,'7th_share'!$AK:$AK,0))</f>
        <v>0.1597227955090848</v>
      </c>
      <c r="M69">
        <f>INDEX('7th_share'!E:E,MATCH($C$1&amp;"-"&amp;$C69,'7th_share'!$AK:$AK,0))</f>
        <v>0.1566172082236959</v>
      </c>
      <c r="N69">
        <f>INDEX('7th_share'!F:F,MATCH($C$1&amp;"-"&amp;$C69,'7th_share'!$AK:$AK,0))</f>
        <v>0.15384892889294671</v>
      </c>
      <c r="O69">
        <f>INDEX('7th_share'!G:G,MATCH($C$1&amp;"-"&amp;$C69,'7th_share'!$AK:$AK,0))</f>
        <v>0.15140230252734599</v>
      </c>
      <c r="P69">
        <f>INDEX('7th_share'!H:H,MATCH($C$1&amp;"-"&amp;$C69,'7th_share'!$AK:$AK,0))</f>
        <v>0.14926167413740199</v>
      </c>
      <c r="Q69">
        <f>INDEX('7th_share'!I:I,MATCH($C$1&amp;"-"&amp;$C69,'7th_share'!$AK:$AK,0))</f>
        <v>0.14741138873362311</v>
      </c>
      <c r="R69">
        <f>INDEX('7th_share'!J:J,MATCH($C$1&amp;"-"&amp;$C69,'7th_share'!$AK:$AK,0))</f>
        <v>0.14583579132651811</v>
      </c>
      <c r="S69">
        <f>INDEX('7th_share'!K:K,MATCH($C$1&amp;"-"&amp;$C69,'7th_share'!$AK:$AK,0))</f>
        <v>0.14451922692659519</v>
      </c>
      <c r="T69">
        <f>INDEX('7th_share'!L:L,MATCH($C$1&amp;"-"&amp;$C69,'7th_share'!$AK:$AK,0))</f>
        <v>0.14344604054436311</v>
      </c>
      <c r="U69">
        <f>INDEX('7th_share'!M:M,MATCH($C$1&amp;"-"&amp;$C69,'7th_share'!$AK:$AK,0))</f>
        <v>0.14260057719033001</v>
      </c>
      <c r="V69">
        <f>INDEX('7th_share'!N:N,MATCH($C$1&amp;"-"&amp;$C69,'7th_share'!$AK:$AK,0))</f>
        <v>0.14196718187500451</v>
      </c>
      <c r="W69">
        <f>INDEX('7th_share'!O:O,MATCH($C$1&amp;"-"&amp;$C69,'7th_share'!$AK:$AK,0))</f>
        <v>0.14153019960889501</v>
      </c>
      <c r="X69">
        <f>INDEX('7th_share'!P:P,MATCH($C$1&amp;"-"&amp;$C69,'7th_share'!$AK:$AK,0))</f>
        <v>0.14127397540251019</v>
      </c>
      <c r="Y69">
        <f>INDEX('7th_share'!Q:Q,MATCH($C$1&amp;"-"&amp;$C69,'7th_share'!$AK:$AK,0))</f>
        <v>0.1411828542663581</v>
      </c>
      <c r="Z69">
        <f>INDEX('7th_share'!R:R,MATCH($C$1&amp;"-"&amp;$C69,'7th_share'!$AK:$AK,0))</f>
        <v>0.1412411812109477</v>
      </c>
      <c r="AA69">
        <f>INDEX('7th_share'!S:S,MATCH($C$1&amp;"-"&amp;$C69,'7th_share'!$AK:$AK,0))</f>
        <v>0.1414333012467871</v>
      </c>
      <c r="AB69">
        <f>INDEX('7th_share'!T:T,MATCH($C$1&amp;"-"&amp;$C69,'7th_share'!$AK:$AK,0))</f>
        <v>0.14174355938438499</v>
      </c>
      <c r="AC69">
        <f>INDEX('7th_share'!U:U,MATCH($C$1&amp;"-"&amp;$C69,'7th_share'!$AK:$AK,0))</f>
        <v>0.14215630063424969</v>
      </c>
      <c r="AD69">
        <f>INDEX('7th_share'!V:V,MATCH($C$1&amp;"-"&amp;$C69,'7th_share'!$AK:$AK,0))</f>
        <v>0.14265587000688959</v>
      </c>
      <c r="AE69">
        <f>INDEX('7th_share'!W:W,MATCH($C$1&amp;"-"&amp;$C69,'7th_share'!$AK:$AK,0))</f>
        <v>0.14322661251281341</v>
      </c>
      <c r="AF69">
        <f>INDEX('7th_share'!X:X,MATCH($C$1&amp;"-"&amp;$C69,'7th_share'!$AK:$AK,0))</f>
        <v>0.14385287316252951</v>
      </c>
      <c r="AG69">
        <f>INDEX('7th_share'!Y:Y,MATCH($C$1&amp;"-"&amp;$C69,'7th_share'!$AK:$AK,0))</f>
        <v>0.14451899696654641</v>
      </c>
      <c r="AH69">
        <f>INDEX('7th_share'!Z:Z,MATCH($C$1&amp;"-"&amp;$C69,'7th_share'!$AK:$AK,0))</f>
        <v>0.14520932893537219</v>
      </c>
      <c r="AI69">
        <f>INDEX('7th_share'!AA:AA,MATCH($C$1&amp;"-"&amp;$C69,'7th_share'!$AK:$AK,0))</f>
        <v>0.1459082140795159</v>
      </c>
      <c r="AJ69">
        <f>INDEX('7th_share'!AB:AB,MATCH($C$1&amp;"-"&amp;$C69,'7th_share'!$AK:$AK,0))</f>
        <v>0.14659999740948579</v>
      </c>
      <c r="AK69">
        <f>INDEX('7th_share'!AC:AC,MATCH($C$1&amp;"-"&amp;$C69,'7th_share'!$AK:$AK,0))</f>
        <v>0.14726902393579011</v>
      </c>
      <c r="AL69">
        <f>INDEX('7th_share'!AD:AD,MATCH($C$1&amp;"-"&amp;$C69,'7th_share'!$AK:$AK,0))</f>
        <v>0.14789963866893749</v>
      </c>
      <c r="AM69">
        <f>INDEX('7th_share'!AE:AE,MATCH($C$1&amp;"-"&amp;$C69,'7th_share'!$AK:$AK,0))</f>
        <v>0.1484761866194366</v>
      </c>
      <c r="AN69">
        <f>INDEX('7th_share'!AF:AF,MATCH($C$1&amp;"-"&amp;$C69,'7th_share'!$AK:$AK,0))</f>
        <v>0.14898301279779549</v>
      </c>
      <c r="AO69">
        <f>INDEX('7th_share'!AG:AG,MATCH($C$1&amp;"-"&amp;$C69,'7th_share'!$AK:$AK,0))</f>
        <v>0.14940446221452269</v>
      </c>
      <c r="AP69">
        <f>INDEX('7th_share'!AH:AH,MATCH($C$1&amp;"-"&amp;$C69,'7th_share'!$AK:$AK,0))</f>
        <v>0.149724879880127</v>
      </c>
      <c r="AQ69">
        <f>INDEX('7th_share'!AI:AI,MATCH($C$1&amp;"-"&amp;$C69,'7th_share'!$AK:$AK,0))</f>
        <v>0.14992861080511691</v>
      </c>
      <c r="AR69">
        <f>INDEX('7th_share'!AJ:AJ,MATCH($C$1&amp;"-"&amp;$C69,'7th_share'!$AK:$AK,0))</f>
        <v>0.15000000000000061</v>
      </c>
      <c r="AS69">
        <f t="shared" si="47"/>
        <v>0.15000000000000061</v>
      </c>
      <c r="AT69">
        <f t="shared" si="46"/>
        <v>0.15000000000000061</v>
      </c>
      <c r="AU69">
        <f t="shared" si="46"/>
        <v>0.15000000000000061</v>
      </c>
      <c r="AV69">
        <f t="shared" si="46"/>
        <v>0.15000000000000061</v>
      </c>
      <c r="AW69">
        <f t="shared" si="46"/>
        <v>0.15000000000000061</v>
      </c>
      <c r="AX69">
        <f t="shared" si="46"/>
        <v>0.15000000000000061</v>
      </c>
      <c r="AY69">
        <f t="shared" si="46"/>
        <v>0.15000000000000061</v>
      </c>
      <c r="AZ69">
        <f t="shared" si="46"/>
        <v>0.15000000000000061</v>
      </c>
      <c r="BA69">
        <f t="shared" si="46"/>
        <v>0.15000000000000061</v>
      </c>
      <c r="BB69">
        <f t="shared" si="46"/>
        <v>0.15000000000000061</v>
      </c>
      <c r="BC69">
        <f t="shared" si="46"/>
        <v>0.15000000000000061</v>
      </c>
      <c r="BD69">
        <f t="shared" si="46"/>
        <v>0.15000000000000061</v>
      </c>
      <c r="BE69">
        <f t="shared" si="46"/>
        <v>0.15000000000000061</v>
      </c>
      <c r="BF69">
        <f t="shared" si="46"/>
        <v>0.15000000000000061</v>
      </c>
      <c r="BG69">
        <f t="shared" si="46"/>
        <v>0.15000000000000061</v>
      </c>
      <c r="BH69">
        <f t="shared" si="46"/>
        <v>0.15000000000000061</v>
      </c>
      <c r="BI69">
        <f t="shared" si="46"/>
        <v>0.15000000000000061</v>
      </c>
      <c r="BJ69">
        <f t="shared" si="46"/>
        <v>0.15000000000000061</v>
      </c>
      <c r="BK69">
        <f t="shared" si="46"/>
        <v>0.15000000000000061</v>
      </c>
      <c r="BL69">
        <f t="shared" si="46"/>
        <v>0.15000000000000061</v>
      </c>
    </row>
    <row r="70" spans="2:64" x14ac:dyDescent="0.25">
      <c r="C70" t="s">
        <v>13</v>
      </c>
      <c r="D70">
        <f>INDEX(hist_share!W:W,MATCH($C$1&amp;"-"&amp;$C70,hist_share!$AF:$AF,0))</f>
        <v>0.18838423713252589</v>
      </c>
      <c r="E70">
        <f>INDEX(hist_share!X:X,MATCH($C$1&amp;"-"&amp;$C70,hist_share!$AF:$AF,0))</f>
        <v>0.19983264950758509</v>
      </c>
      <c r="F70">
        <f>INDEX(hist_share!Y:Y,MATCH($C$1&amp;"-"&amp;$C70,hist_share!$AF:$AF,0))</f>
        <v>0.21080280608222701</v>
      </c>
      <c r="G70">
        <f>INDEX(hist_share!Z:Z,MATCH($C$1&amp;"-"&amp;$C70,hist_share!$AF:$AF,0))</f>
        <v>0.20733430417519871</v>
      </c>
      <c r="H70">
        <f>INDEX(hist_share!AA:AA,MATCH($C$1&amp;"-"&amp;$C70,hist_share!$AF:$AF,0))</f>
        <v>0.22511723774822889</v>
      </c>
      <c r="I70">
        <f>INDEX(hist_share!AB:AB,MATCH($C$1&amp;"-"&amp;$C70,hist_share!$AF:$AF,0))</f>
        <v>0.23138106854409229</v>
      </c>
      <c r="J70" s="10">
        <v>0.23138106854409229</v>
      </c>
      <c r="K70">
        <f>INDEX('7th_share'!C:C,MATCH($C$1&amp;"-"&amp;$C70,'7th_share'!$AK:$AK,0))</f>
        <v>0.2391191469582411</v>
      </c>
      <c r="L70">
        <f>INDEX('7th_share'!D:D,MATCH($C$1&amp;"-"&amp;$C70,'7th_share'!$AK:$AK,0))</f>
        <v>0.24303412401614199</v>
      </c>
      <c r="M70">
        <f>INDEX('7th_share'!E:E,MATCH($C$1&amp;"-"&amp;$C70,'7th_share'!$AK:$AK,0))</f>
        <v>0.24696793333966771</v>
      </c>
      <c r="N70">
        <f>INDEX('7th_share'!F:F,MATCH($C$1&amp;"-"&amp;$C70,'7th_share'!$AK:$AK,0))</f>
        <v>0.25091173020262342</v>
      </c>
      <c r="O70">
        <f>INDEX('7th_share'!G:G,MATCH($C$1&amp;"-"&amp;$C70,'7th_share'!$AK:$AK,0))</f>
        <v>0.25485666987881389</v>
      </c>
      <c r="P70">
        <f>INDEX('7th_share'!H:H,MATCH($C$1&amp;"-"&amp;$C70,'7th_share'!$AK:$AK,0))</f>
        <v>0.25879390764204502</v>
      </c>
      <c r="Q70">
        <f>INDEX('7th_share'!I:I,MATCH($C$1&amp;"-"&amp;$C70,'7th_share'!$AK:$AK,0))</f>
        <v>0.26271459876612152</v>
      </c>
      <c r="R70">
        <f>INDEX('7th_share'!J:J,MATCH($C$1&amp;"-"&amp;$C70,'7th_share'!$AK:$AK,0))</f>
        <v>0.26660989852484868</v>
      </c>
      <c r="S70">
        <f>INDEX('7th_share'!K:K,MATCH($C$1&amp;"-"&amp;$C70,'7th_share'!$AK:$AK,0))</f>
        <v>0.27047096219203182</v>
      </c>
      <c r="T70">
        <f>INDEX('7th_share'!L:L,MATCH($C$1&amp;"-"&amp;$C70,'7th_share'!$AK:$AK,0))</f>
        <v>0.27428894504147611</v>
      </c>
      <c r="U70">
        <f>INDEX('7th_share'!M:M,MATCH($C$1&amp;"-"&amp;$C70,'7th_share'!$AK:$AK,0))</f>
        <v>0.27805500234698682</v>
      </c>
      <c r="V70">
        <f>INDEX('7th_share'!N:N,MATCH($C$1&amp;"-"&amp;$C70,'7th_share'!$AK:$AK,0))</f>
        <v>0.28176028938236858</v>
      </c>
      <c r="W70">
        <f>INDEX('7th_share'!O:O,MATCH($C$1&amp;"-"&amp;$C70,'7th_share'!$AK:$AK,0))</f>
        <v>0.28539596142142748</v>
      </c>
      <c r="X70">
        <f>INDEX('7th_share'!P:P,MATCH($C$1&amp;"-"&amp;$C70,'7th_share'!$AK:$AK,0))</f>
        <v>0.28895317373796819</v>
      </c>
      <c r="Y70">
        <f>INDEX('7th_share'!Q:Q,MATCH($C$1&amp;"-"&amp;$C70,'7th_share'!$AK:$AK,0))</f>
        <v>0.29242308160579611</v>
      </c>
      <c r="Z70">
        <f>INDEX('7th_share'!R:R,MATCH($C$1&amp;"-"&amp;$C70,'7th_share'!$AK:$AK,0))</f>
        <v>0.29579684029871639</v>
      </c>
      <c r="AA70">
        <f>INDEX('7th_share'!S:S,MATCH($C$1&amp;"-"&amp;$C70,'7th_share'!$AK:$AK,0))</f>
        <v>0.29906560509053398</v>
      </c>
      <c r="AB70">
        <f>INDEX('7th_share'!T:T,MATCH($C$1&amp;"-"&amp;$C70,'7th_share'!$AK:$AK,0))</f>
        <v>0.3022205312550546</v>
      </c>
      <c r="AC70">
        <f>INDEX('7th_share'!U:U,MATCH($C$1&amp;"-"&amp;$C70,'7th_share'!$AK:$AK,0))</f>
        <v>0.30525277406608309</v>
      </c>
      <c r="AD70">
        <f>INDEX('7th_share'!V:V,MATCH($C$1&amp;"-"&amp;$C70,'7th_share'!$AK:$AK,0))</f>
        <v>0.30815348879742471</v>
      </c>
      <c r="AE70">
        <f>INDEX('7th_share'!W:W,MATCH($C$1&amp;"-"&amp;$C70,'7th_share'!$AK:$AK,0))</f>
        <v>0.31091383072288448</v>
      </c>
      <c r="AF70">
        <f>INDEX('7th_share'!X:X,MATCH($C$1&amp;"-"&amp;$C70,'7th_share'!$AK:$AK,0))</f>
        <v>0.31352495511626799</v>
      </c>
      <c r="AG70">
        <f>INDEX('7th_share'!Y:Y,MATCH($C$1&amp;"-"&amp;$C70,'7th_share'!$AK:$AK,0))</f>
        <v>0.31597801725138019</v>
      </c>
      <c r="AH70">
        <f>INDEX('7th_share'!Z:Z,MATCH($C$1&amp;"-"&amp;$C70,'7th_share'!$AK:$AK,0))</f>
        <v>0.31826417240202659</v>
      </c>
      <c r="AI70">
        <f>INDEX('7th_share'!AA:AA,MATCH($C$1&amp;"-"&amp;$C70,'7th_share'!$AK:$AK,0))</f>
        <v>0.3203745758420119</v>
      </c>
      <c r="AJ70">
        <f>INDEX('7th_share'!AB:AB,MATCH($C$1&amp;"-"&amp;$C70,'7th_share'!$AK:$AK,0))</f>
        <v>0.32230038284514168</v>
      </c>
      <c r="AK70">
        <f>INDEX('7th_share'!AC:AC,MATCH($C$1&amp;"-"&amp;$C70,'7th_share'!$AK:$AK,0))</f>
        <v>0.32403274868522097</v>
      </c>
      <c r="AL70">
        <f>INDEX('7th_share'!AD:AD,MATCH($C$1&amp;"-"&amp;$C70,'7th_share'!$AK:$AK,0))</f>
        <v>0.32556282863605518</v>
      </c>
      <c r="AM70">
        <f>INDEX('7th_share'!AE:AE,MATCH($C$1&amp;"-"&amp;$C70,'7th_share'!$AK:$AK,0))</f>
        <v>0.32688177797144907</v>
      </c>
      <c r="AN70">
        <f>INDEX('7th_share'!AF:AF,MATCH($C$1&amp;"-"&amp;$C70,'7th_share'!$AK:$AK,0))</f>
        <v>0.32798075196520821</v>
      </c>
      <c r="AO70">
        <f>INDEX('7th_share'!AG:AG,MATCH($C$1&amp;"-"&amp;$C70,'7th_share'!$AK:$AK,0))</f>
        <v>0.3288509058911378</v>
      </c>
      <c r="AP70">
        <f>INDEX('7th_share'!AH:AH,MATCH($C$1&amp;"-"&amp;$C70,'7th_share'!$AK:$AK,0))</f>
        <v>0.32948339502304341</v>
      </c>
      <c r="AQ70">
        <f>INDEX('7th_share'!AI:AI,MATCH($C$1&amp;"-"&amp;$C70,'7th_share'!$AK:$AK,0))</f>
        <v>0.32986937463472932</v>
      </c>
      <c r="AR70">
        <f>INDEX('7th_share'!AJ:AJ,MATCH($C$1&amp;"-"&amp;$C70,'7th_share'!$AK:$AK,0))</f>
        <v>0.33000000000000113</v>
      </c>
      <c r="AS70">
        <f t="shared" si="47"/>
        <v>0.33000000000000113</v>
      </c>
      <c r="AT70">
        <f t="shared" si="46"/>
        <v>0.33000000000000113</v>
      </c>
      <c r="AU70">
        <f t="shared" si="46"/>
        <v>0.33000000000000113</v>
      </c>
      <c r="AV70">
        <f t="shared" si="46"/>
        <v>0.33000000000000113</v>
      </c>
      <c r="AW70">
        <f t="shared" si="46"/>
        <v>0.33000000000000113</v>
      </c>
      <c r="AX70">
        <f t="shared" si="46"/>
        <v>0.33000000000000113</v>
      </c>
      <c r="AY70">
        <f t="shared" si="46"/>
        <v>0.33000000000000113</v>
      </c>
      <c r="AZ70">
        <f t="shared" si="46"/>
        <v>0.33000000000000113</v>
      </c>
      <c r="BA70">
        <f t="shared" si="46"/>
        <v>0.33000000000000113</v>
      </c>
      <c r="BB70">
        <f t="shared" si="46"/>
        <v>0.33000000000000113</v>
      </c>
      <c r="BC70">
        <f t="shared" si="46"/>
        <v>0.33000000000000113</v>
      </c>
      <c r="BD70">
        <f t="shared" si="46"/>
        <v>0.33000000000000113</v>
      </c>
      <c r="BE70">
        <f t="shared" si="46"/>
        <v>0.33000000000000113</v>
      </c>
      <c r="BF70">
        <f t="shared" si="46"/>
        <v>0.33000000000000113</v>
      </c>
      <c r="BG70">
        <f t="shared" si="46"/>
        <v>0.33000000000000113</v>
      </c>
      <c r="BH70">
        <f t="shared" si="46"/>
        <v>0.33000000000000113</v>
      </c>
      <c r="BI70">
        <f t="shared" si="46"/>
        <v>0.33000000000000113</v>
      </c>
      <c r="BJ70">
        <f t="shared" si="46"/>
        <v>0.33000000000000113</v>
      </c>
      <c r="BK70">
        <f t="shared" si="46"/>
        <v>0.33000000000000113</v>
      </c>
      <c r="BL70">
        <f t="shared" si="46"/>
        <v>0.33000000000000113</v>
      </c>
    </row>
    <row r="71" spans="2:64" x14ac:dyDescent="0.25">
      <c r="C71" t="s">
        <v>14</v>
      </c>
      <c r="D71">
        <f>INDEX(hist_share!W:W,MATCH($C$1&amp;"-"&amp;$C71,hist_share!$AF:$AF,0))</f>
        <v>1.9404988736022599E-3</v>
      </c>
      <c r="E71">
        <f>INDEX(hist_share!X:X,MATCH($C$1&amp;"-"&amp;$C71,hist_share!$AF:$AF,0))</f>
        <v>1.9077509715138381E-3</v>
      </c>
      <c r="F71">
        <f>INDEX(hist_share!Y:Y,MATCH($C$1&amp;"-"&amp;$C71,hist_share!$AF:$AF,0))</f>
        <v>1.8525865047352499E-3</v>
      </c>
      <c r="G71">
        <f>INDEX(hist_share!Z:Z,MATCH($C$1&amp;"-"&amp;$C71,hist_share!$AF:$AF,0))</f>
        <v>1.816166849252231E-3</v>
      </c>
      <c r="H71">
        <f>INDEX(hist_share!AA:AA,MATCH($C$1&amp;"-"&amp;$C71,hist_share!$AF:$AF,0))</f>
        <v>1.787938494704595E-3</v>
      </c>
      <c r="I71">
        <f>INDEX(hist_share!AB:AB,MATCH($C$1&amp;"-"&amp;$C71,hist_share!$AF:$AF,0))</f>
        <v>1.771407737045112E-3</v>
      </c>
      <c r="J71" s="10">
        <v>1.771407737045112E-3</v>
      </c>
      <c r="K71">
        <f>INDEX('7th_share'!C:C,MATCH($C$1&amp;"-"&amp;$C71,'7th_share'!$AK:$AK,0))</f>
        <v>1.6421059232303351E-3</v>
      </c>
      <c r="L71">
        <f>INDEX('7th_share'!D:D,MATCH($C$1&amp;"-"&amp;$C71,'7th_share'!$AK:$AK,0))</f>
        <v>1.590743978577183E-3</v>
      </c>
      <c r="M71">
        <f>INDEX('7th_share'!E:E,MATCH($C$1&amp;"-"&amp;$C71,'7th_share'!$AK:$AK,0))</f>
        <v>1.547673187014919E-3</v>
      </c>
      <c r="N71">
        <f>INDEX('7th_share'!F:F,MATCH($C$1&amp;"-"&amp;$C71,'7th_share'!$AK:$AK,0))</f>
        <v>1.5124674322345799E-3</v>
      </c>
      <c r="O71">
        <f>INDEX('7th_share'!G:G,MATCH($C$1&amp;"-"&amp;$C71,'7th_share'!$AK:$AK,0))</f>
        <v>1.4847005979272149E-3</v>
      </c>
      <c r="P71">
        <f>INDEX('7th_share'!H:H,MATCH($C$1&amp;"-"&amp;$C71,'7th_share'!$AK:$AK,0))</f>
        <v>1.4639465677838679E-3</v>
      </c>
      <c r="Q71">
        <f>INDEX('7th_share'!I:I,MATCH($C$1&amp;"-"&amp;$C71,'7th_share'!$AK:$AK,0))</f>
        <v>1.449779225495581E-3</v>
      </c>
      <c r="R71">
        <f>INDEX('7th_share'!J:J,MATCH($C$1&amp;"-"&amp;$C71,'7th_share'!$AK:$AK,0))</f>
        <v>1.441772454753399E-3</v>
      </c>
      <c r="S71">
        <f>INDEX('7th_share'!K:K,MATCH($C$1&amp;"-"&amp;$C71,'7th_share'!$AK:$AK,0))</f>
        <v>1.439500139248365E-3</v>
      </c>
      <c r="T71">
        <f>INDEX('7th_share'!L:L,MATCH($C$1&amp;"-"&amp;$C71,'7th_share'!$AK:$AK,0))</f>
        <v>1.442536162671525E-3</v>
      </c>
      <c r="U71" s="2">
        <f>INDEX('7th_share'!M:M,MATCH($C$1&amp;"-"&amp;$C71,'7th_share'!$AK:$AK,0))</f>
        <v>1.450454408713928E-3</v>
      </c>
      <c r="V71" s="2">
        <f>INDEX('7th_share'!N:N,MATCH($C$1&amp;"-"&amp;$C71,'7th_share'!$AK:$AK,0))</f>
        <v>1.4628287610666071E-3</v>
      </c>
      <c r="W71" s="2">
        <f>INDEX('7th_share'!O:O,MATCH($C$1&amp;"-"&amp;$C71,'7th_share'!$AK:$AK,0))</f>
        <v>1.479233103420611E-3</v>
      </c>
      <c r="X71" s="2">
        <f>INDEX('7th_share'!P:P,MATCH($C$1&amp;"-"&amp;$C71,'7th_share'!$AK:$AK,0))</f>
        <v>1.4992413194669871E-3</v>
      </c>
      <c r="Y71" s="2">
        <f>INDEX('7th_share'!Q:Q,MATCH($C$1&amp;"-"&amp;$C71,'7th_share'!$AK:$AK,0))</f>
        <v>1.5224272928967761E-3</v>
      </c>
      <c r="Z71" s="2">
        <f>INDEX('7th_share'!R:R,MATCH($C$1&amp;"-"&amp;$C71,'7th_share'!$AK:$AK,0))</f>
        <v>1.5483649074010211E-3</v>
      </c>
      <c r="AA71" s="2">
        <f>INDEX('7th_share'!S:S,MATCH($C$1&amp;"-"&amp;$C71,'7th_share'!$AK:$AK,0))</f>
        <v>1.576628046670768E-3</v>
      </c>
      <c r="AB71" s="2">
        <f>INDEX('7th_share'!T:T,MATCH($C$1&amp;"-"&amp;$C71,'7th_share'!$AK:$AK,0))</f>
        <v>1.6067905943970629E-3</v>
      </c>
      <c r="AC71" s="2">
        <f>INDEX('7th_share'!U:U,MATCH($C$1&amp;"-"&amp;$C71,'7th_share'!$AK:$AK,0))</f>
        <v>1.6384264342709459E-3</v>
      </c>
      <c r="AD71" s="2">
        <f>INDEX('7th_share'!V:V,MATCH($C$1&amp;"-"&amp;$C71,'7th_share'!$AK:$AK,0))</f>
        <v>1.6711094499834659E-3</v>
      </c>
      <c r="AE71" s="2">
        <f>INDEX('7th_share'!W:W,MATCH($C$1&amp;"-"&amp;$C71,'7th_share'!$AK:$AK,0))</f>
        <v>1.704413525225661E-3</v>
      </c>
      <c r="AF71" s="2">
        <f>INDEX('7th_share'!X:X,MATCH($C$1&amp;"-"&amp;$C71,'7th_share'!$AK:$AK,0))</f>
        <v>1.7379125436885871E-3</v>
      </c>
      <c r="AG71" s="2">
        <f>INDEX('7th_share'!Y:Y,MATCH($C$1&amp;"-"&amp;$C71,'7th_share'!$AK:$AK,0))</f>
        <v>1.7711803890632729E-3</v>
      </c>
      <c r="AH71" s="2">
        <f>INDEX('7th_share'!Z:Z,MATCH($C$1&amp;"-"&amp;$C71,'7th_share'!$AK:$AK,0))</f>
        <v>1.803790945040765E-3</v>
      </c>
      <c r="AI71" s="2">
        <f>INDEX('7th_share'!AA:AA,MATCH($C$1&amp;"-"&amp;$C71,'7th_share'!$AK:$AK,0))</f>
        <v>1.8353180953121159E-3</v>
      </c>
      <c r="AJ71" s="2">
        <f>INDEX('7th_share'!AB:AB,MATCH($C$1&amp;"-"&amp;$C71,'7th_share'!$AK:$AK,0))</f>
        <v>1.8653357235683659E-3</v>
      </c>
      <c r="AK71" s="2">
        <f>INDEX('7th_share'!AC:AC,MATCH($C$1&amp;"-"&amp;$C71,'7th_share'!$AK:$AK,0))</f>
        <v>1.8934177135005591E-3</v>
      </c>
      <c r="AL71" s="2">
        <f>INDEX('7th_share'!AD:AD,MATCH($C$1&amp;"-"&amp;$C71,'7th_share'!$AK:$AK,0))</f>
        <v>1.9191379487997361E-3</v>
      </c>
      <c r="AM71" s="2">
        <f>INDEX('7th_share'!AE:AE,MATCH($C$1&amp;"-"&amp;$C71,'7th_share'!$AK:$AK,0))</f>
        <v>1.94207031315695E-3</v>
      </c>
      <c r="AN71" s="2">
        <f>INDEX('7th_share'!AF:AF,MATCH($C$1&amp;"-"&amp;$C71,'7th_share'!$AK:$AK,0))</f>
        <v>1.961788690263231E-3</v>
      </c>
      <c r="AO71" s="2">
        <f>INDEX('7th_share'!AG:AG,MATCH($C$1&amp;"-"&amp;$C71,'7th_share'!$AK:$AK,0))</f>
        <v>1.9778669638096341E-3</v>
      </c>
      <c r="AP71" s="2">
        <f>INDEX('7th_share'!AH:AH,MATCH($C$1&amp;"-"&amp;$C71,'7th_share'!$AK:$AK,0))</f>
        <v>1.98987901748721E-3</v>
      </c>
      <c r="AQ71" s="2">
        <f>INDEX('7th_share'!AI:AI,MATCH($C$1&amp;"-"&amp;$C71,'7th_share'!$AK:$AK,0))</f>
        <v>1.997398734986985E-3</v>
      </c>
      <c r="AR71" s="2">
        <f>INDEX('7th_share'!AJ:AJ,MATCH($C$1&amp;"-"&amp;$C71,'7th_share'!$AK:$AK,0))</f>
        <v>2.000000000000007E-3</v>
      </c>
      <c r="AS71">
        <f t="shared" si="47"/>
        <v>2.000000000000007E-3</v>
      </c>
      <c r="AT71">
        <f t="shared" si="46"/>
        <v>2.000000000000007E-3</v>
      </c>
      <c r="AU71">
        <f t="shared" si="46"/>
        <v>2.000000000000007E-3</v>
      </c>
      <c r="AV71">
        <f t="shared" si="46"/>
        <v>2.000000000000007E-3</v>
      </c>
      <c r="AW71">
        <f t="shared" si="46"/>
        <v>2.000000000000007E-3</v>
      </c>
      <c r="AX71">
        <f t="shared" si="46"/>
        <v>2.000000000000007E-3</v>
      </c>
      <c r="AY71">
        <f t="shared" si="46"/>
        <v>2.000000000000007E-3</v>
      </c>
      <c r="AZ71">
        <f t="shared" si="46"/>
        <v>2.000000000000007E-3</v>
      </c>
      <c r="BA71">
        <f t="shared" si="46"/>
        <v>2.000000000000007E-3</v>
      </c>
      <c r="BB71">
        <f t="shared" si="46"/>
        <v>2.000000000000007E-3</v>
      </c>
      <c r="BC71">
        <f t="shared" si="46"/>
        <v>2.000000000000007E-3</v>
      </c>
      <c r="BD71">
        <f t="shared" si="46"/>
        <v>2.000000000000007E-3</v>
      </c>
      <c r="BE71">
        <f t="shared" si="46"/>
        <v>2.000000000000007E-3</v>
      </c>
      <c r="BF71">
        <f t="shared" si="46"/>
        <v>2.000000000000007E-3</v>
      </c>
      <c r="BG71">
        <f t="shared" si="46"/>
        <v>2.000000000000007E-3</v>
      </c>
      <c r="BH71">
        <f t="shared" si="46"/>
        <v>2.000000000000007E-3</v>
      </c>
      <c r="BI71">
        <f t="shared" si="46"/>
        <v>2.000000000000007E-3</v>
      </c>
      <c r="BJ71">
        <f t="shared" si="46"/>
        <v>2.000000000000007E-3</v>
      </c>
      <c r="BK71">
        <f t="shared" si="46"/>
        <v>2.000000000000007E-3</v>
      </c>
      <c r="BL71">
        <f t="shared" si="46"/>
        <v>2.000000000000007E-3</v>
      </c>
    </row>
    <row r="72" spans="2:64" x14ac:dyDescent="0.25">
      <c r="C72" t="s">
        <v>15</v>
      </c>
      <c r="D72">
        <f>INDEX(hist_share!W:W,MATCH($C$1&amp;"-"&amp;$C72,hist_share!$AF:$AF,0))</f>
        <v>4.1926715037560076E-3</v>
      </c>
      <c r="E72">
        <f>INDEX(hist_share!X:X,MATCH($C$1&amp;"-"&amp;$C72,hist_share!$AF:$AF,0))</f>
        <v>4.1951855967358358E-3</v>
      </c>
      <c r="F72">
        <f>INDEX(hist_share!Y:Y,MATCH($C$1&amp;"-"&amp;$C72,hist_share!$AF:$AF,0))</f>
        <v>4.3233652774490551E-3</v>
      </c>
      <c r="G72">
        <f>INDEX(hist_share!Z:Z,MATCH($C$1&amp;"-"&amp;$C72,hist_share!$AF:$AF,0))</f>
        <v>4.2586570632603482E-3</v>
      </c>
      <c r="H72">
        <f>INDEX(hist_share!AA:AA,MATCH($C$1&amp;"-"&amp;$C72,hist_share!$AF:$AF,0))</f>
        <v>4.1658959867637464E-3</v>
      </c>
      <c r="I72">
        <f>INDEX(hist_share!AB:AB,MATCH($C$1&amp;"-"&amp;$C72,hist_share!$AF:$AF,0))</f>
        <v>4.1017855641803129E-3</v>
      </c>
      <c r="J72" s="10">
        <v>4.1017855641803129E-3</v>
      </c>
      <c r="K72">
        <f>INDEX('7th_share'!C:C,MATCH($C$1&amp;"-"&amp;$C72,'7th_share'!$AK:$AK,0))</f>
        <v>4.1703056223968971E-3</v>
      </c>
      <c r="L72">
        <f>INDEX('7th_share'!D:D,MATCH($C$1&amp;"-"&amp;$C72,'7th_share'!$AK:$AK,0))</f>
        <v>4.2051593378333342E-3</v>
      </c>
      <c r="M72">
        <f>INDEX('7th_share'!E:E,MATCH($C$1&amp;"-"&amp;$C72,'7th_share'!$AK:$AK,0))</f>
        <v>4.2402942433285122E-3</v>
      </c>
      <c r="N72">
        <f>INDEX('7th_share'!F:F,MATCH($C$1&amp;"-"&amp;$C72,'7th_share'!$AK:$AK,0))</f>
        <v>4.2756243882624122E-3</v>
      </c>
      <c r="O72">
        <f>INDEX('7th_share'!G:G,MATCH($C$1&amp;"-"&amp;$C72,'7th_share'!$AK:$AK,0))</f>
        <v>4.3110638220150181E-3</v>
      </c>
      <c r="P72">
        <f>INDEX('7th_share'!H:H,MATCH($C$1&amp;"-"&amp;$C72,'7th_share'!$AK:$AK,0))</f>
        <v>4.3465265939663109E-3</v>
      </c>
      <c r="Q72">
        <f>INDEX('7th_share'!I:I,MATCH($C$1&amp;"-"&amp;$C72,'7th_share'!$AK:$AK,0))</f>
        <v>4.3819267534962736E-3</v>
      </c>
      <c r="R72">
        <f>INDEX('7th_share'!J:J,MATCH($C$1&amp;"-"&amp;$C72,'7th_share'!$AK:$AK,0))</f>
        <v>4.4171783499848934E-3</v>
      </c>
      <c r="S72">
        <f>INDEX('7th_share'!K:K,MATCH($C$1&amp;"-"&amp;$C72,'7th_share'!$AK:$AK,0))</f>
        <v>4.4521954328121472E-3</v>
      </c>
      <c r="T72">
        <f>INDEX('7th_share'!L:L,MATCH($C$1&amp;"-"&amp;$C72,'7th_share'!$AK:$AK,0))</f>
        <v>4.4868920513580213E-3</v>
      </c>
      <c r="U72">
        <f>INDEX('7th_share'!M:M,MATCH($C$1&amp;"-"&amp;$C72,'7th_share'!$AK:$AK,0))</f>
        <v>4.5211822550025003E-3</v>
      </c>
      <c r="V72">
        <f>INDEX('7th_share'!N:N,MATCH($C$1&amp;"-"&amp;$C72,'7th_share'!$AK:$AK,0))</f>
        <v>4.5549800931255578E-3</v>
      </c>
      <c r="W72">
        <f>INDEX('7th_share'!O:O,MATCH($C$1&amp;"-"&amp;$C72,'7th_share'!$AK:$AK,0))</f>
        <v>4.5881996151071859E-3</v>
      </c>
      <c r="X72">
        <f>INDEX('7th_share'!P:P,MATCH($C$1&amp;"-"&amp;$C72,'7th_share'!$AK:$AK,0))</f>
        <v>4.6207548703273626E-3</v>
      </c>
      <c r="Y72">
        <f>INDEX('7th_share'!Q:Q,MATCH($C$1&amp;"-"&amp;$C72,'7th_share'!$AK:$AK,0))</f>
        <v>4.6525599081660741E-3</v>
      </c>
      <c r="Z72">
        <f>INDEX('7th_share'!R:R,MATCH($C$1&amp;"-"&amp;$C72,'7th_share'!$AK:$AK,0))</f>
        <v>4.6835287780033026E-3</v>
      </c>
      <c r="AA72">
        <f>INDEX('7th_share'!S:S,MATCH($C$1&amp;"-"&amp;$C72,'7th_share'!$AK:$AK,0))</f>
        <v>4.7135755292190256E-3</v>
      </c>
      <c r="AB72">
        <f>INDEX('7th_share'!T:T,MATCH($C$1&amp;"-"&amp;$C72,'7th_share'!$AK:$AK,0))</f>
        <v>4.7426142111932348E-3</v>
      </c>
      <c r="AC72">
        <f>INDEX('7th_share'!U:U,MATCH($C$1&amp;"-"&amp;$C72,'7th_share'!$AK:$AK,0))</f>
        <v>4.770558873305907E-3</v>
      </c>
      <c r="AD72">
        <f>INDEX('7th_share'!V:V,MATCH($C$1&amp;"-"&amp;$C72,'7th_share'!$AK:$AK,0))</f>
        <v>4.7973235649370252E-3</v>
      </c>
      <c r="AE72">
        <f>INDEX('7th_share'!W:W,MATCH($C$1&amp;"-"&amp;$C72,'7th_share'!$AK:$AK,0))</f>
        <v>4.8228223354665721E-3</v>
      </c>
      <c r="AF72">
        <f>INDEX('7th_share'!X:X,MATCH($C$1&amp;"-"&amp;$C72,'7th_share'!$AK:$AK,0))</f>
        <v>4.8469692342745343E-3</v>
      </c>
      <c r="AG72">
        <f>INDEX('7th_share'!Y:Y,MATCH($C$1&amp;"-"&amp;$C72,'7th_share'!$AK:$AK,0))</f>
        <v>4.8696783107408902E-3</v>
      </c>
      <c r="AH72">
        <f>INDEX('7th_share'!Z:Z,MATCH($C$1&amp;"-"&amp;$C72,'7th_share'!$AK:$AK,0))</f>
        <v>4.8908636142456236E-3</v>
      </c>
      <c r="AI72">
        <f>INDEX('7th_share'!AA:AA,MATCH($C$1&amp;"-"&amp;$C72,'7th_share'!$AK:$AK,0))</f>
        <v>4.910439194168721E-3</v>
      </c>
      <c r="AJ72">
        <f>INDEX('7th_share'!AB:AB,MATCH($C$1&amp;"-"&amp;$C72,'7th_share'!$AK:$AK,0))</f>
        <v>4.9283190998901574E-3</v>
      </c>
      <c r="AK72">
        <f>INDEX('7th_share'!AC:AC,MATCH($C$1&amp;"-"&amp;$C72,'7th_share'!$AK:$AK,0))</f>
        <v>4.9444173807899226E-3</v>
      </c>
      <c r="AL72">
        <f>INDEX('7th_share'!AD:AD,MATCH($C$1&amp;"-"&amp;$C72,'7th_share'!$AK:$AK,0))</f>
        <v>4.9586480862480022E-3</v>
      </c>
      <c r="AM72">
        <f>INDEX('7th_share'!AE:AE,MATCH($C$1&amp;"-"&amp;$C72,'7th_share'!$AK:$AK,0))</f>
        <v>4.9709252656443643E-3</v>
      </c>
      <c r="AN72">
        <f>INDEX('7th_share'!AF:AF,MATCH($C$1&amp;"-"&amp;$C72,'7th_share'!$AK:$AK,0))</f>
        <v>4.981162968359004E-3</v>
      </c>
      <c r="AO72">
        <f>INDEX('7th_share'!AG:AG,MATCH($C$1&amp;"-"&amp;$C72,'7th_share'!$AK:$AK,0))</f>
        <v>4.9892752437719051E-3</v>
      </c>
      <c r="AP72">
        <f>INDEX('7th_share'!AH:AH,MATCH($C$1&amp;"-"&amp;$C72,'7th_share'!$AK:$AK,0))</f>
        <v>4.9951761412630451E-3</v>
      </c>
      <c r="AQ72">
        <f>INDEX('7th_share'!AI:AI,MATCH($C$1&amp;"-"&amp;$C72,'7th_share'!$AK:$AK,0))</f>
        <v>4.9987797102124098E-3</v>
      </c>
      <c r="AR72">
        <f>INDEX('7th_share'!AJ:AJ,MATCH($C$1&amp;"-"&amp;$C72,'7th_share'!$AK:$AK,0))</f>
        <v>4.999999999999975E-3</v>
      </c>
      <c r="AS72">
        <f t="shared" si="47"/>
        <v>4.999999999999975E-3</v>
      </c>
      <c r="AT72">
        <f t="shared" si="46"/>
        <v>4.999999999999975E-3</v>
      </c>
      <c r="AU72">
        <f t="shared" si="46"/>
        <v>4.999999999999975E-3</v>
      </c>
      <c r="AV72">
        <f t="shared" si="46"/>
        <v>4.999999999999975E-3</v>
      </c>
      <c r="AW72">
        <f t="shared" si="46"/>
        <v>4.999999999999975E-3</v>
      </c>
      <c r="AX72">
        <f t="shared" si="46"/>
        <v>4.999999999999975E-3</v>
      </c>
      <c r="AY72">
        <f t="shared" si="46"/>
        <v>4.999999999999975E-3</v>
      </c>
      <c r="AZ72">
        <f t="shared" si="46"/>
        <v>4.999999999999975E-3</v>
      </c>
      <c r="BA72">
        <f t="shared" si="46"/>
        <v>4.999999999999975E-3</v>
      </c>
      <c r="BB72">
        <f t="shared" si="46"/>
        <v>4.999999999999975E-3</v>
      </c>
      <c r="BC72">
        <f t="shared" si="46"/>
        <v>4.999999999999975E-3</v>
      </c>
      <c r="BD72">
        <f t="shared" si="46"/>
        <v>4.999999999999975E-3</v>
      </c>
      <c r="BE72">
        <f t="shared" si="46"/>
        <v>4.999999999999975E-3</v>
      </c>
      <c r="BF72">
        <f t="shared" si="46"/>
        <v>4.999999999999975E-3</v>
      </c>
      <c r="BG72">
        <f t="shared" si="46"/>
        <v>4.999999999999975E-3</v>
      </c>
      <c r="BH72">
        <f t="shared" si="46"/>
        <v>4.999999999999975E-3</v>
      </c>
      <c r="BI72">
        <f t="shared" si="46"/>
        <v>4.999999999999975E-3</v>
      </c>
      <c r="BJ72">
        <f t="shared" si="46"/>
        <v>4.999999999999975E-3</v>
      </c>
      <c r="BK72">
        <f t="shared" si="46"/>
        <v>4.999999999999975E-3</v>
      </c>
      <c r="BL72">
        <f t="shared" si="46"/>
        <v>4.999999999999975E-3</v>
      </c>
    </row>
    <row r="73" spans="2:64" x14ac:dyDescent="0.25">
      <c r="C73" t="s">
        <v>16</v>
      </c>
      <c r="D73">
        <f>INDEX(hist_share!W:W,MATCH($C$1&amp;"-"&amp;$C73,hist_share!$AF:$AF,0))</f>
        <v>9.2682424527895324E-2</v>
      </c>
      <c r="E73">
        <f>INDEX(hist_share!X:X,MATCH($C$1&amp;"-"&amp;$C73,hist_share!$AF:$AF,0))</f>
        <v>9.6558646890947633E-2</v>
      </c>
      <c r="F73">
        <f>INDEX(hist_share!Y:Y,MATCH($C$1&amp;"-"&amp;$C73,hist_share!$AF:$AF,0))</f>
        <v>9.0005475161820267E-2</v>
      </c>
      <c r="G73">
        <f>INDEX(hist_share!Z:Z,MATCH($C$1&amp;"-"&amp;$C73,hist_share!$AF:$AF,0))</f>
        <v>8.7251396046188257E-2</v>
      </c>
      <c r="H73">
        <f>INDEX(hist_share!AA:AA,MATCH($C$1&amp;"-"&amp;$C73,hist_share!$AF:$AF,0))</f>
        <v>8.0057274537146644E-2</v>
      </c>
      <c r="I73">
        <f>INDEX(hist_share!AB:AB,MATCH($C$1&amp;"-"&amp;$C73,hist_share!$AF:$AF,0))</f>
        <v>7.6276182937817585E-2</v>
      </c>
      <c r="J73" s="10">
        <v>7.6276182937817585E-2</v>
      </c>
      <c r="K73">
        <f>INDEX('7th_share'!C:C,MATCH($C$1&amp;"-"&amp;$C73,'7th_share'!$AK:$AK,0))</f>
        <v>7.6535999737515945E-2</v>
      </c>
      <c r="L73">
        <f>INDEX('7th_share'!D:D,MATCH($C$1&amp;"-"&amp;$C73,'7th_share'!$AK:$AK,0))</f>
        <v>7.6633086589709229E-2</v>
      </c>
      <c r="M73">
        <f>INDEX('7th_share'!E:E,MATCH($C$1&amp;"-"&amp;$C73,'7th_share'!$AK:$AK,0))</f>
        <v>7.6709767154485867E-2</v>
      </c>
      <c r="N73">
        <f>INDEX('7th_share'!F:F,MATCH($C$1&amp;"-"&amp;$C73,'7th_share'!$AK:$AK,0))</f>
        <v>7.6767147490111237E-2</v>
      </c>
      <c r="O73">
        <f>INDEX('7th_share'!G:G,MATCH($C$1&amp;"-"&amp;$C73,'7th_share'!$AK:$AK,0))</f>
        <v>7.6806333654850761E-2</v>
      </c>
      <c r="P73">
        <f>INDEX('7th_share'!H:H,MATCH($C$1&amp;"-"&amp;$C73,'7th_share'!$AK:$AK,0))</f>
        <v>7.6828431706969888E-2</v>
      </c>
      <c r="Q73">
        <f>INDEX('7th_share'!I:I,MATCH($C$1&amp;"-"&amp;$C73,'7th_share'!$AK:$AK,0))</f>
        <v>7.6834547704733983E-2</v>
      </c>
      <c r="R73">
        <f>INDEX('7th_share'!J:J,MATCH($C$1&amp;"-"&amp;$C73,'7th_share'!$AK:$AK,0))</f>
        <v>7.6825787706408522E-2</v>
      </c>
      <c r="S73">
        <f>INDEX('7th_share'!K:K,MATCH($C$1&amp;"-"&amp;$C73,'7th_share'!$AK:$AK,0))</f>
        <v>7.680325777025887E-2</v>
      </c>
      <c r="T73">
        <f>INDEX('7th_share'!L:L,MATCH($C$1&amp;"-"&amp;$C73,'7th_share'!$AK:$AK,0))</f>
        <v>7.676806395455045E-2</v>
      </c>
      <c r="U73">
        <f>INDEX('7th_share'!M:M,MATCH($C$1&amp;"-"&amp;$C73,'7th_share'!$AK:$AK,0))</f>
        <v>7.6721312317548709E-2</v>
      </c>
      <c r="V73">
        <f>INDEX('7th_share'!N:N,MATCH($C$1&amp;"-"&amp;$C73,'7th_share'!$AK:$AK,0))</f>
        <v>7.6664108917519E-2</v>
      </c>
      <c r="W73">
        <f>INDEX('7th_share'!O:O,MATCH($C$1&amp;"-"&amp;$C73,'7th_share'!$AK:$AK,0))</f>
        <v>7.6597559812726812E-2</v>
      </c>
      <c r="X73">
        <f>INDEX('7th_share'!P:P,MATCH($C$1&amp;"-"&amp;$C73,'7th_share'!$AK:$AK,0))</f>
        <v>7.6522771061437497E-2</v>
      </c>
      <c r="Y73">
        <f>INDEX('7th_share'!Q:Q,MATCH($C$1&amp;"-"&amp;$C73,'7th_share'!$AK:$AK,0))</f>
        <v>7.6440848721916518E-2</v>
      </c>
      <c r="Z73">
        <f>INDEX('7th_share'!R:R,MATCH($C$1&amp;"-"&amp;$C73,'7th_share'!$AK:$AK,0))</f>
        <v>7.635289885242931E-2</v>
      </c>
      <c r="AA73">
        <f>INDEX('7th_share'!S:S,MATCH($C$1&amp;"-"&amp;$C73,'7th_share'!$AK:$AK,0))</f>
        <v>7.6260027511241182E-2</v>
      </c>
      <c r="AB73">
        <f>INDEX('7th_share'!T:T,MATCH($C$1&amp;"-"&amp;$C73,'7th_share'!$AK:$AK,0))</f>
        <v>7.6163340756617653E-2</v>
      </c>
      <c r="AC73">
        <f>INDEX('7th_share'!U:U,MATCH($C$1&amp;"-"&amp;$C73,'7th_share'!$AK:$AK,0))</f>
        <v>7.6063944646824116E-2</v>
      </c>
      <c r="AD73">
        <f>INDEX('7th_share'!V:V,MATCH($C$1&amp;"-"&amp;$C73,'7th_share'!$AK:$AK,0))</f>
        <v>7.5962945240125937E-2</v>
      </c>
      <c r="AE73">
        <f>INDEX('7th_share'!W:W,MATCH($C$1&amp;"-"&amp;$C73,'7th_share'!$AK:$AK,0))</f>
        <v>7.586144859478855E-2</v>
      </c>
      <c r="AF73">
        <f>INDEX('7th_share'!X:X,MATCH($C$1&amp;"-"&amp;$C73,'7th_share'!$AK:$AK,0))</f>
        <v>7.5760560769077459E-2</v>
      </c>
      <c r="AG73">
        <f>INDEX('7th_share'!Y:Y,MATCH($C$1&amp;"-"&amp;$C73,'7th_share'!$AK:$AK,0))</f>
        <v>7.5661387821257933E-2</v>
      </c>
      <c r="AH73">
        <f>INDEX('7th_share'!Z:Z,MATCH($C$1&amp;"-"&amp;$C73,'7th_share'!$AK:$AK,0))</f>
        <v>7.556503580959549E-2</v>
      </c>
      <c r="AI73">
        <f>INDEX('7th_share'!AA:AA,MATCH($C$1&amp;"-"&amp;$C73,'7th_share'!$AK:$AK,0))</f>
        <v>7.5472610792355538E-2</v>
      </c>
      <c r="AJ73">
        <f>INDEX('7th_share'!AB:AB,MATCH($C$1&amp;"-"&amp;$C73,'7th_share'!$AK:$AK,0))</f>
        <v>7.5385218827803441E-2</v>
      </c>
      <c r="AK73">
        <f>INDEX('7th_share'!AC:AC,MATCH($C$1&amp;"-"&amp;$C73,'7th_share'!$AK:$AK,0))</f>
        <v>7.5303965974204662E-2</v>
      </c>
      <c r="AL73">
        <f>INDEX('7th_share'!AD:AD,MATCH($C$1&amp;"-"&amp;$C73,'7th_share'!$AK:$AK,0))</f>
        <v>7.5229958289824636E-2</v>
      </c>
      <c r="AM73">
        <f>INDEX('7th_share'!AE:AE,MATCH($C$1&amp;"-"&amp;$C73,'7th_share'!$AK:$AK,0))</f>
        <v>7.5164301832928618E-2</v>
      </c>
      <c r="AN73">
        <f>INDEX('7th_share'!AF:AF,MATCH($C$1&amp;"-"&amp;$C73,'7th_share'!$AK:$AK,0))</f>
        <v>7.5108102661782195E-2</v>
      </c>
      <c r="AO73">
        <f>INDEX('7th_share'!AG:AG,MATCH($C$1&amp;"-"&amp;$C73,'7th_share'!$AK:$AK,0))</f>
        <v>7.5062466834650773E-2</v>
      </c>
      <c r="AP73">
        <f>INDEX('7th_share'!AH:AH,MATCH($C$1&amp;"-"&amp;$C73,'7th_share'!$AK:$AK,0))</f>
        <v>7.5028500409799748E-2</v>
      </c>
      <c r="AQ73">
        <f>INDEX('7th_share'!AI:AI,MATCH($C$1&amp;"-"&amp;$C73,'7th_share'!$AK:$AK,0))</f>
        <v>7.5007309445494497E-2</v>
      </c>
      <c r="AR73">
        <f>INDEX('7th_share'!AJ:AJ,MATCH($C$1&amp;"-"&amp;$C73,'7th_share'!$AK:$AK,0))</f>
        <v>7.50000000000004E-2</v>
      </c>
      <c r="AS73">
        <f t="shared" si="47"/>
        <v>7.50000000000004E-2</v>
      </c>
      <c r="AT73">
        <f t="shared" si="46"/>
        <v>7.50000000000004E-2</v>
      </c>
      <c r="AU73">
        <f t="shared" si="46"/>
        <v>7.50000000000004E-2</v>
      </c>
      <c r="AV73">
        <f t="shared" si="46"/>
        <v>7.50000000000004E-2</v>
      </c>
      <c r="AW73">
        <f t="shared" si="46"/>
        <v>7.50000000000004E-2</v>
      </c>
      <c r="AX73">
        <f t="shared" si="46"/>
        <v>7.50000000000004E-2</v>
      </c>
      <c r="AY73">
        <f t="shared" si="46"/>
        <v>7.50000000000004E-2</v>
      </c>
      <c r="AZ73">
        <f t="shared" si="46"/>
        <v>7.50000000000004E-2</v>
      </c>
      <c r="BA73">
        <f t="shared" si="46"/>
        <v>7.50000000000004E-2</v>
      </c>
      <c r="BB73">
        <f t="shared" si="46"/>
        <v>7.50000000000004E-2</v>
      </c>
      <c r="BC73">
        <f t="shared" si="46"/>
        <v>7.50000000000004E-2</v>
      </c>
      <c r="BD73">
        <f t="shared" si="46"/>
        <v>7.50000000000004E-2</v>
      </c>
      <c r="BE73">
        <f t="shared" si="46"/>
        <v>7.50000000000004E-2</v>
      </c>
      <c r="BF73">
        <f t="shared" si="46"/>
        <v>7.50000000000004E-2</v>
      </c>
      <c r="BG73">
        <f t="shared" si="46"/>
        <v>7.50000000000004E-2</v>
      </c>
      <c r="BH73">
        <f t="shared" si="46"/>
        <v>7.50000000000004E-2</v>
      </c>
      <c r="BI73">
        <f t="shared" si="46"/>
        <v>7.50000000000004E-2</v>
      </c>
      <c r="BJ73">
        <f t="shared" si="46"/>
        <v>7.50000000000004E-2</v>
      </c>
      <c r="BK73">
        <f t="shared" si="46"/>
        <v>7.50000000000004E-2</v>
      </c>
      <c r="BL73">
        <f t="shared" si="46"/>
        <v>7.50000000000004E-2</v>
      </c>
    </row>
    <row r="74" spans="2:64" x14ac:dyDescent="0.25">
      <c r="C74" t="s">
        <v>17</v>
      </c>
      <c r="D74">
        <f>INDEX(hist_share!W:W,MATCH($C$1&amp;"-"&amp;$C74,hist_share!$AF:$AF,0))</f>
        <v>0.2694956072131125</v>
      </c>
      <c r="E74">
        <f>INDEX(hist_share!X:X,MATCH($C$1&amp;"-"&amp;$C74,hist_share!$AF:$AF,0))</f>
        <v>0.27184462070479692</v>
      </c>
      <c r="F74">
        <f>INDEX(hist_share!Y:Y,MATCH($C$1&amp;"-"&amp;$C74,hist_share!$AF:$AF,0))</f>
        <v>0.27566670160282358</v>
      </c>
      <c r="G74">
        <f>INDEX(hist_share!Z:Z,MATCH($C$1&amp;"-"&amp;$C74,hist_share!$AF:$AF,0))</f>
        <v>0.28681453400221568</v>
      </c>
      <c r="H74">
        <f>INDEX(hist_share!AA:AA,MATCH($C$1&amp;"-"&amp;$C74,hist_share!$AF:$AF,0))</f>
        <v>0.29109928179251487</v>
      </c>
      <c r="I74">
        <f>INDEX(hist_share!AB:AB,MATCH($C$1&amp;"-"&amp;$C74,hist_share!$AF:$AF,0))</f>
        <v>0.29809644200232149</v>
      </c>
      <c r="J74" s="10">
        <v>0.29809644200232149</v>
      </c>
      <c r="K74">
        <f>INDEX('7th_share'!C:C,MATCH($C$1&amp;"-"&amp;$C74,'7th_share'!$AK:$AK,0))</f>
        <v>0.30846689179912762</v>
      </c>
      <c r="L74">
        <f>INDEX('7th_share'!D:D,MATCH($C$1&amp;"-"&amp;$C74,'7th_share'!$AK:$AK,0))</f>
        <v>0.31273789219458992</v>
      </c>
      <c r="M74">
        <f>INDEX('7th_share'!E:E,MATCH($C$1&amp;"-"&amp;$C74,'7th_share'!$AK:$AK,0))</f>
        <v>0.31643672498207159</v>
      </c>
      <c r="N74">
        <f>INDEX('7th_share'!F:F,MATCH($C$1&amp;"-"&amp;$C74,'7th_share'!$AK:$AK,0))</f>
        <v>0.31959137670705717</v>
      </c>
      <c r="O74">
        <f>INDEX('7th_share'!G:G,MATCH($C$1&amp;"-"&amp;$C74,'7th_share'!$AK:$AK,0))</f>
        <v>0.32222983391503152</v>
      </c>
      <c r="P74">
        <f>INDEX('7th_share'!H:H,MATCH($C$1&amp;"-"&amp;$C74,'7th_share'!$AK:$AK,0))</f>
        <v>0.32438008315147893</v>
      </c>
      <c r="Q74">
        <f>INDEX('7th_share'!I:I,MATCH($C$1&amp;"-"&amp;$C74,'7th_share'!$AK:$AK,0))</f>
        <v>0.32607011096188449</v>
      </c>
      <c r="R74">
        <f>INDEX('7th_share'!J:J,MATCH($C$1&amp;"-"&amp;$C74,'7th_share'!$AK:$AK,0))</f>
        <v>0.32732790389173277</v>
      </c>
      <c r="S74">
        <f>INDEX('7th_share'!K:K,MATCH($C$1&amp;"-"&amp;$C74,'7th_share'!$AK:$AK,0))</f>
        <v>0.32818144848650832</v>
      </c>
      <c r="T74">
        <f>INDEX('7th_share'!L:L,MATCH($C$1&amp;"-"&amp;$C74,'7th_share'!$AK:$AK,0))</f>
        <v>0.32865873129169598</v>
      </c>
      <c r="U74">
        <f>INDEX('7th_share'!M:M,MATCH($C$1&amp;"-"&amp;$C74,'7th_share'!$AK:$AK,0))</f>
        <v>0.32878773885278029</v>
      </c>
      <c r="V74">
        <f>INDEX('7th_share'!N:N,MATCH($C$1&amp;"-"&amp;$C74,'7th_share'!$AK:$AK,0))</f>
        <v>0.32859645771524632</v>
      </c>
      <c r="W74">
        <f>INDEX('7th_share'!O:O,MATCH($C$1&amp;"-"&amp;$C74,'7th_share'!$AK:$AK,0))</f>
        <v>0.32811287442457798</v>
      </c>
      <c r="X74">
        <f>INDEX('7th_share'!P:P,MATCH($C$1&amp;"-"&amp;$C74,'7th_share'!$AK:$AK,0))</f>
        <v>0.32736497552626082</v>
      </c>
      <c r="Y74">
        <f>INDEX('7th_share'!Q:Q,MATCH($C$1&amp;"-"&amp;$C74,'7th_share'!$AK:$AK,0))</f>
        <v>0.32638074756577901</v>
      </c>
      <c r="Z74">
        <f>INDEX('7th_share'!R:R,MATCH($C$1&amp;"-"&amp;$C74,'7th_share'!$AK:$AK,0))</f>
        <v>0.32518817708861741</v>
      </c>
      <c r="AA74">
        <f>INDEX('7th_share'!S:S,MATCH($C$1&amp;"-"&amp;$C74,'7th_share'!$AK:$AK,0))</f>
        <v>0.32381525064026068</v>
      </c>
      <c r="AB74">
        <f>INDEX('7th_share'!T:T,MATCH($C$1&amp;"-"&amp;$C74,'7th_share'!$AK:$AK,0))</f>
        <v>0.32228995476619338</v>
      </c>
      <c r="AC74">
        <f>INDEX('7th_share'!U:U,MATCH($C$1&amp;"-"&amp;$C74,'7th_share'!$AK:$AK,0))</f>
        <v>0.32064027601190043</v>
      </c>
      <c r="AD74">
        <f>INDEX('7th_share'!V:V,MATCH($C$1&amp;"-"&amp;$C74,'7th_share'!$AK:$AK,0))</f>
        <v>0.31889420092286619</v>
      </c>
      <c r="AE74">
        <f>INDEX('7th_share'!W:W,MATCH($C$1&amp;"-"&amp;$C74,'7th_share'!$AK:$AK,0))</f>
        <v>0.31707971604457569</v>
      </c>
      <c r="AF74">
        <f>INDEX('7th_share'!X:X,MATCH($C$1&amp;"-"&amp;$C74,'7th_share'!$AK:$AK,0))</f>
        <v>0.31522480792251351</v>
      </c>
      <c r="AG74">
        <f>INDEX('7th_share'!Y:Y,MATCH($C$1&amp;"-"&amp;$C74,'7th_share'!$AK:$AK,0))</f>
        <v>0.31335746310216422</v>
      </c>
      <c r="AH74">
        <f>INDEX('7th_share'!Z:Z,MATCH($C$1&amp;"-"&amp;$C74,'7th_share'!$AK:$AK,0))</f>
        <v>0.31150566812901281</v>
      </c>
      <c r="AI74">
        <f>INDEX('7th_share'!AA:AA,MATCH($C$1&amp;"-"&amp;$C74,'7th_share'!$AK:$AK,0))</f>
        <v>0.30969740954854341</v>
      </c>
      <c r="AJ74">
        <f>INDEX('7th_share'!AB:AB,MATCH($C$1&amp;"-"&amp;$C74,'7th_share'!$AK:$AK,0))</f>
        <v>0.30796067390624132</v>
      </c>
      <c r="AK74">
        <f>INDEX('7th_share'!AC:AC,MATCH($C$1&amp;"-"&amp;$C74,'7th_share'!$AK:$AK,0))</f>
        <v>0.3063234477475909</v>
      </c>
      <c r="AL74">
        <f>INDEX('7th_share'!AD:AD,MATCH($C$1&amp;"-"&amp;$C74,'7th_share'!$AK:$AK,0))</f>
        <v>0.30481371761807657</v>
      </c>
      <c r="AM74">
        <f>INDEX('7th_share'!AE:AE,MATCH($C$1&amp;"-"&amp;$C74,'7th_share'!$AK:$AK,0))</f>
        <v>0.30345947006318402</v>
      </c>
      <c r="AN74">
        <f>INDEX('7th_share'!AF:AF,MATCH($C$1&amp;"-"&amp;$C74,'7th_share'!$AK:$AK,0))</f>
        <v>0.30228869162839689</v>
      </c>
      <c r="AO74">
        <f>INDEX('7th_share'!AG:AG,MATCH($C$1&amp;"-"&amp;$C74,'7th_share'!$AK:$AK,0))</f>
        <v>0.30132936885920009</v>
      </c>
      <c r="AP74">
        <f>INDEX('7th_share'!AH:AH,MATCH($C$1&amp;"-"&amp;$C74,'7th_share'!$AK:$AK,0))</f>
        <v>0.30060948830107859</v>
      </c>
      <c r="AQ74">
        <f>INDEX('7th_share'!AI:AI,MATCH($C$1&amp;"-"&amp;$C74,'7th_share'!$AK:$AK,0))</f>
        <v>0.3001570364995168</v>
      </c>
      <c r="AR74">
        <f>INDEX('7th_share'!AJ:AJ,MATCH($C$1&amp;"-"&amp;$C74,'7th_share'!$AK:$AK,0))</f>
        <v>0.29999999999999971</v>
      </c>
      <c r="AS74">
        <f t="shared" si="47"/>
        <v>0.29999999999999971</v>
      </c>
      <c r="AT74">
        <f t="shared" si="46"/>
        <v>0.29999999999999971</v>
      </c>
      <c r="AU74">
        <f t="shared" si="46"/>
        <v>0.29999999999999971</v>
      </c>
      <c r="AV74">
        <f t="shared" si="46"/>
        <v>0.29999999999999971</v>
      </c>
      <c r="AW74">
        <f t="shared" si="46"/>
        <v>0.29999999999999971</v>
      </c>
      <c r="AX74">
        <f t="shared" si="46"/>
        <v>0.29999999999999971</v>
      </c>
      <c r="AY74">
        <f t="shared" si="46"/>
        <v>0.29999999999999971</v>
      </c>
      <c r="AZ74">
        <f t="shared" si="46"/>
        <v>0.29999999999999971</v>
      </c>
      <c r="BA74">
        <f t="shared" si="46"/>
        <v>0.29999999999999971</v>
      </c>
      <c r="BB74">
        <f t="shared" si="46"/>
        <v>0.29999999999999971</v>
      </c>
      <c r="BC74">
        <f t="shared" si="46"/>
        <v>0.29999999999999971</v>
      </c>
      <c r="BD74">
        <f t="shared" si="46"/>
        <v>0.29999999999999971</v>
      </c>
      <c r="BE74">
        <f t="shared" si="46"/>
        <v>0.29999999999999971</v>
      </c>
      <c r="BF74">
        <f t="shared" si="46"/>
        <v>0.29999999999999971</v>
      </c>
      <c r="BG74">
        <f t="shared" si="46"/>
        <v>0.29999999999999971</v>
      </c>
      <c r="BH74">
        <f t="shared" si="46"/>
        <v>0.29999999999999971</v>
      </c>
      <c r="BI74">
        <f t="shared" si="46"/>
        <v>0.29999999999999971</v>
      </c>
      <c r="BJ74">
        <f t="shared" si="46"/>
        <v>0.29999999999999971</v>
      </c>
      <c r="BK74">
        <f t="shared" si="46"/>
        <v>0.29999999999999971</v>
      </c>
      <c r="BL74">
        <f t="shared" si="46"/>
        <v>0.29999999999999971</v>
      </c>
    </row>
    <row r="75" spans="2:64" x14ac:dyDescent="0.25">
      <c r="C75" t="s">
        <v>18</v>
      </c>
      <c r="D75">
        <f>INDEX(hist_share!W:W,MATCH($C$1&amp;"-"&amp;$C75,hist_share!$AF:$AF,0))</f>
        <v>0.4433045607491079</v>
      </c>
      <c r="E75">
        <f>INDEX(hist_share!X:X,MATCH($C$1&amp;"-"&amp;$C75,hist_share!$AF:$AF,0))</f>
        <v>0.42566114632842078</v>
      </c>
      <c r="F75">
        <f>INDEX(hist_share!Y:Y,MATCH($C$1&amp;"-"&amp;$C75,hist_share!$AF:$AF,0))</f>
        <v>0.41734906537094502</v>
      </c>
      <c r="G75">
        <f>INDEX(hist_share!Z:Z,MATCH($C$1&amp;"-"&amp;$C75,hist_share!$AF:$AF,0))</f>
        <v>0.41252494186388478</v>
      </c>
      <c r="H75">
        <f>INDEX(hist_share!AA:AA,MATCH($C$1&amp;"-"&amp;$C75,hist_share!$AF:$AF,0))</f>
        <v>0.39777237144064109</v>
      </c>
      <c r="I75">
        <f>INDEX(hist_share!AB:AB,MATCH($C$1&amp;"-"&amp;$C75,hist_share!$AF:$AF,0))</f>
        <v>0.3883731132145431</v>
      </c>
      <c r="J75" s="10">
        <v>0.3883731132145431</v>
      </c>
      <c r="K75">
        <f>INDEX('7th_share'!C:C,MATCH($C$1&amp;"-"&amp;$C75,'7th_share'!$AK:$AK,0))</f>
        <v>0.37006554995948832</v>
      </c>
      <c r="L75">
        <f>INDEX('7th_share'!D:D,MATCH($C$1&amp;"-"&amp;$C75,'7th_share'!$AK:$AK,0))</f>
        <v>0.36179899388314829</v>
      </c>
      <c r="M75">
        <f>INDEX('7th_share'!E:E,MATCH($C$1&amp;"-"&amp;$C75,'7th_share'!$AK:$AK,0))</f>
        <v>0.35409760709343141</v>
      </c>
      <c r="N75">
        <f>INDEX('7th_share'!F:F,MATCH($C$1&amp;"-"&amp;$C75,'7th_share'!$AK:$AK,0))</f>
        <v>0.34694165377971109</v>
      </c>
      <c r="O75">
        <f>INDEX('7th_share'!G:G,MATCH($C$1&amp;"-"&amp;$C75,'7th_share'!$AK:$AK,0))</f>
        <v>0.34031139813136152</v>
      </c>
      <c r="P75">
        <f>INDEX('7th_share'!H:H,MATCH($C$1&amp;"-"&amp;$C75,'7th_share'!$AK:$AK,0))</f>
        <v>0.33418710433775589</v>
      </c>
      <c r="Q75">
        <f>INDEX('7th_share'!I:I,MATCH($C$1&amp;"-"&amp;$C75,'7th_share'!$AK:$AK,0))</f>
        <v>0.32854903658826817</v>
      </c>
      <c r="R75">
        <f>INDEX('7th_share'!J:J,MATCH($C$1&amp;"-"&amp;$C75,'7th_share'!$AK:$AK,0))</f>
        <v>0.32337745907227172</v>
      </c>
      <c r="S75">
        <f>INDEX('7th_share'!K:K,MATCH($C$1&amp;"-"&amp;$C75,'7th_share'!$AK:$AK,0))</f>
        <v>0.31865263597914051</v>
      </c>
      <c r="T75">
        <f>INDEX('7th_share'!L:L,MATCH($C$1&amp;"-"&amp;$C75,'7th_share'!$AK:$AK,0))</f>
        <v>0.31435483149824811</v>
      </c>
      <c r="U75">
        <f>INDEX('7th_share'!M:M,MATCH($C$1&amp;"-"&amp;$C75,'7th_share'!$AK:$AK,0))</f>
        <v>0.31046430981896778</v>
      </c>
      <c r="V75">
        <f>INDEX('7th_share'!N:N,MATCH($C$1&amp;"-"&amp;$C75,'7th_share'!$AK:$AK,0))</f>
        <v>0.30696133513067392</v>
      </c>
      <c r="W75">
        <f>INDEX('7th_share'!O:O,MATCH($C$1&amp;"-"&amp;$C75,'7th_share'!$AK:$AK,0))</f>
        <v>0.30382617162273978</v>
      </c>
      <c r="X75">
        <f>INDEX('7th_share'!P:P,MATCH($C$1&amp;"-"&amp;$C75,'7th_share'!$AK:$AK,0))</f>
        <v>0.30103908348453912</v>
      </c>
      <c r="Y75">
        <f>INDEX('7th_share'!Q:Q,MATCH($C$1&amp;"-"&amp;$C75,'7th_share'!$AK:$AK,0))</f>
        <v>0.29858033490544561</v>
      </c>
      <c r="Z75">
        <f>INDEX('7th_share'!R:R,MATCH($C$1&amp;"-"&amp;$C75,'7th_share'!$AK:$AK,0))</f>
        <v>0.29643019007483268</v>
      </c>
      <c r="AA75">
        <f>INDEX('7th_share'!S:S,MATCH($C$1&amp;"-"&amp;$C75,'7th_share'!$AK:$AK,0))</f>
        <v>0.29456891318207429</v>
      </c>
      <c r="AB75">
        <f>INDEX('7th_share'!T:T,MATCH($C$1&amp;"-"&amp;$C75,'7th_share'!$AK:$AK,0))</f>
        <v>0.29297676841654402</v>
      </c>
      <c r="AC75">
        <f>INDEX('7th_share'!U:U,MATCH($C$1&amp;"-"&amp;$C75,'7th_share'!$AK:$AK,0))</f>
        <v>0.2916340199676154</v>
      </c>
      <c r="AD75">
        <f>INDEX('7th_share'!V:V,MATCH($C$1&amp;"-"&amp;$C75,'7th_share'!$AK:$AK,0))</f>
        <v>0.29052093202466273</v>
      </c>
      <c r="AE75">
        <f>INDEX('7th_share'!W:W,MATCH($C$1&amp;"-"&amp;$C75,'7th_share'!$AK:$AK,0))</f>
        <v>0.28961776877705891</v>
      </c>
      <c r="AF75">
        <f>INDEX('7th_share'!X:X,MATCH($C$1&amp;"-"&amp;$C75,'7th_share'!$AK:$AK,0))</f>
        <v>0.28890479441417799</v>
      </c>
      <c r="AG75">
        <f>INDEX('7th_share'!Y:Y,MATCH($C$1&amp;"-"&amp;$C75,'7th_share'!$AK:$AK,0))</f>
        <v>0.28836227312539348</v>
      </c>
      <c r="AH75">
        <f>INDEX('7th_share'!Z:Z,MATCH($C$1&amp;"-"&amp;$C75,'7th_share'!$AK:$AK,0))</f>
        <v>0.28797046910007867</v>
      </c>
      <c r="AI75">
        <f>INDEX('7th_share'!AA:AA,MATCH($C$1&amp;"-"&amp;$C75,'7th_share'!$AK:$AK,0))</f>
        <v>0.28770964652760839</v>
      </c>
      <c r="AJ75">
        <f>INDEX('7th_share'!AB:AB,MATCH($C$1&amp;"-"&amp;$C75,'7th_share'!$AK:$AK,0))</f>
        <v>0.28756006959735497</v>
      </c>
      <c r="AK75">
        <f>INDEX('7th_share'!AC:AC,MATCH($C$1&amp;"-"&amp;$C75,'7th_share'!$AK:$AK,0))</f>
        <v>0.28750200249869301</v>
      </c>
      <c r="AL75">
        <f>INDEX('7th_share'!AD:AD,MATCH($C$1&amp;"-"&amp;$C75,'7th_share'!$AK:$AK,0))</f>
        <v>0.2875157094209958</v>
      </c>
      <c r="AM75">
        <f>INDEX('7th_share'!AE:AE,MATCH($C$1&amp;"-"&amp;$C75,'7th_share'!$AK:$AK,0))</f>
        <v>0.28758145455363687</v>
      </c>
      <c r="AN75">
        <f>INDEX('7th_share'!AF:AF,MATCH($C$1&amp;"-"&amp;$C75,'7th_share'!$AK:$AK,0))</f>
        <v>0.28767950208599058</v>
      </c>
      <c r="AO75">
        <f>INDEX('7th_share'!AG:AG,MATCH($C$1&amp;"-"&amp;$C75,'7th_share'!$AK:$AK,0))</f>
        <v>0.28779011620742972</v>
      </c>
      <c r="AP75">
        <f>INDEX('7th_share'!AH:AH,MATCH($C$1&amp;"-"&amp;$C75,'7th_share'!$AK:$AK,0))</f>
        <v>0.28789356110732822</v>
      </c>
      <c r="AQ75">
        <f>INDEX('7th_share'!AI:AI,MATCH($C$1&amp;"-"&amp;$C75,'7th_share'!$AK:$AK,0))</f>
        <v>0.28797010097505987</v>
      </c>
      <c r="AR75">
        <f>INDEX('7th_share'!AJ:AJ,MATCH($C$1&amp;"-"&amp;$C75,'7th_share'!$AK:$AK,0))</f>
        <v>0.28799999999999881</v>
      </c>
      <c r="AS75">
        <f t="shared" si="47"/>
        <v>0.28799999999999881</v>
      </c>
      <c r="AT75">
        <f t="shared" si="46"/>
        <v>0.28799999999999881</v>
      </c>
      <c r="AU75">
        <f t="shared" si="46"/>
        <v>0.28799999999999881</v>
      </c>
      <c r="AV75">
        <f t="shared" si="46"/>
        <v>0.28799999999999881</v>
      </c>
      <c r="AW75">
        <f t="shared" si="46"/>
        <v>0.28799999999999881</v>
      </c>
      <c r="AX75">
        <f t="shared" si="46"/>
        <v>0.28799999999999881</v>
      </c>
      <c r="AY75">
        <f t="shared" si="46"/>
        <v>0.28799999999999881</v>
      </c>
      <c r="AZ75">
        <f t="shared" si="46"/>
        <v>0.28799999999999881</v>
      </c>
      <c r="BA75">
        <f t="shared" si="46"/>
        <v>0.28799999999999881</v>
      </c>
      <c r="BB75">
        <f t="shared" si="46"/>
        <v>0.28799999999999881</v>
      </c>
      <c r="BC75">
        <f t="shared" si="46"/>
        <v>0.28799999999999881</v>
      </c>
      <c r="BD75">
        <f t="shared" si="46"/>
        <v>0.28799999999999881</v>
      </c>
      <c r="BE75">
        <f t="shared" si="46"/>
        <v>0.28799999999999881</v>
      </c>
      <c r="BF75">
        <f t="shared" si="46"/>
        <v>0.28799999999999881</v>
      </c>
      <c r="BG75">
        <f t="shared" si="46"/>
        <v>0.28799999999999881</v>
      </c>
      <c r="BH75">
        <f t="shared" si="46"/>
        <v>0.28799999999999881</v>
      </c>
      <c r="BI75">
        <f t="shared" si="46"/>
        <v>0.28799999999999881</v>
      </c>
      <c r="BJ75">
        <f t="shared" si="46"/>
        <v>0.28799999999999881</v>
      </c>
      <c r="BK75">
        <f t="shared" si="46"/>
        <v>0.28799999999999881</v>
      </c>
      <c r="BL75">
        <f t="shared" si="46"/>
        <v>0.28799999999999881</v>
      </c>
    </row>
    <row r="76" spans="2:64" x14ac:dyDescent="0.25">
      <c r="C76" t="s">
        <v>40</v>
      </c>
      <c r="D76">
        <f>INDEX(hist_share!W:W,MATCH($C$1&amp;"-"&amp;$C76,hist_share!$AF:$AF,0))</f>
        <v>0</v>
      </c>
      <c r="E76">
        <f>INDEX(hist_share!X:X,MATCH($C$1&amp;"-"&amp;$C76,hist_share!$AF:$AF,0))</f>
        <v>0</v>
      </c>
      <c r="F76">
        <f>INDEX(hist_share!Y:Y,MATCH($C$1&amp;"-"&amp;$C76,hist_share!$AF:$AF,0))</f>
        <v>0</v>
      </c>
      <c r="G76">
        <f>INDEX(hist_share!Z:Z,MATCH($C$1&amp;"-"&amp;$C76,hist_share!$AF:$AF,0))</f>
        <v>0</v>
      </c>
      <c r="H76">
        <f>INDEX(hist_share!AA:AA,MATCH($C$1&amp;"-"&amp;$C76,hist_share!$AF:$AF,0))</f>
        <v>0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>
        <f>INDEX('7th_share'!C:C,MATCH($C$1&amp;"-"&amp;$C76,'7th_share'!$AK:$AK,0))</f>
        <v>0</v>
      </c>
      <c r="L76">
        <f>INDEX('7th_share'!D:D,MATCH($C$1&amp;"-"&amp;$C76,'7th_share'!$AK:$AK,0))</f>
        <v>0</v>
      </c>
      <c r="M76">
        <f>INDEX('7th_share'!E:E,MATCH($C$1&amp;"-"&amp;$C76,'7th_share'!$AK:$AK,0))</f>
        <v>0</v>
      </c>
      <c r="N76">
        <f>INDEX('7th_share'!F:F,MATCH($C$1&amp;"-"&amp;$C76,'7th_share'!$AK:$AK,0))</f>
        <v>0</v>
      </c>
      <c r="O76">
        <f>INDEX('7th_share'!G:G,MATCH($C$1&amp;"-"&amp;$C76,'7th_share'!$AK:$AK,0))</f>
        <v>0</v>
      </c>
      <c r="P76">
        <f>INDEX('7th_share'!H:H,MATCH($C$1&amp;"-"&amp;$C76,'7th_share'!$AK:$AK,0))</f>
        <v>0</v>
      </c>
      <c r="Q76">
        <f>INDEX('7th_share'!I:I,MATCH($C$1&amp;"-"&amp;$C76,'7th_share'!$AK:$AK,0))</f>
        <v>0</v>
      </c>
      <c r="R76">
        <f>INDEX('7th_share'!J:J,MATCH($C$1&amp;"-"&amp;$C76,'7th_share'!$AK:$AK,0))</f>
        <v>0</v>
      </c>
      <c r="S76">
        <f>INDEX('7th_share'!K:K,MATCH($C$1&amp;"-"&amp;$C76,'7th_share'!$AK:$AK,0))</f>
        <v>0</v>
      </c>
      <c r="T76">
        <f>INDEX('7th_share'!L:L,MATCH($C$1&amp;"-"&amp;$C76,'7th_share'!$AK:$AK,0))</f>
        <v>0</v>
      </c>
      <c r="U76">
        <f>INDEX('7th_share'!M:M,MATCH($C$1&amp;"-"&amp;$C76,'7th_share'!$AK:$AK,0))</f>
        <v>0</v>
      </c>
      <c r="V76">
        <f>INDEX('7th_share'!N:N,MATCH($C$1&amp;"-"&amp;$C76,'7th_share'!$AK:$AK,0))</f>
        <v>0</v>
      </c>
      <c r="W76">
        <f>INDEX('7th_share'!O:O,MATCH($C$1&amp;"-"&amp;$C76,'7th_share'!$AK:$AK,0))</f>
        <v>0</v>
      </c>
      <c r="X76">
        <f>INDEX('7th_share'!P:P,MATCH($C$1&amp;"-"&amp;$C76,'7th_share'!$AK:$AK,0))</f>
        <v>0</v>
      </c>
      <c r="Y76">
        <f>INDEX('7th_share'!Q:Q,MATCH($C$1&amp;"-"&amp;$C76,'7th_share'!$AK:$AK,0))</f>
        <v>0</v>
      </c>
      <c r="Z76">
        <f>INDEX('7th_share'!R:R,MATCH($C$1&amp;"-"&amp;$C76,'7th_share'!$AK:$AK,0))</f>
        <v>0</v>
      </c>
      <c r="AA76">
        <f>INDEX('7th_share'!S:S,MATCH($C$1&amp;"-"&amp;$C76,'7th_share'!$AK:$AK,0))</f>
        <v>0</v>
      </c>
      <c r="AB76">
        <f>INDEX('7th_share'!T:T,MATCH($C$1&amp;"-"&amp;$C76,'7th_share'!$AK:$AK,0))</f>
        <v>0</v>
      </c>
      <c r="AC76">
        <f>INDEX('7th_share'!U:U,MATCH($C$1&amp;"-"&amp;$C76,'7th_share'!$AK:$AK,0))</f>
        <v>0</v>
      </c>
      <c r="AD76">
        <f>INDEX('7th_share'!V:V,MATCH($C$1&amp;"-"&amp;$C76,'7th_share'!$AK:$AK,0))</f>
        <v>0</v>
      </c>
      <c r="AE76">
        <f>INDEX('7th_share'!W:W,MATCH($C$1&amp;"-"&amp;$C76,'7th_share'!$AK:$AK,0))</f>
        <v>0</v>
      </c>
      <c r="AF76">
        <f>INDEX('7th_share'!X:X,MATCH($C$1&amp;"-"&amp;$C76,'7th_share'!$AK:$AK,0))</f>
        <v>0</v>
      </c>
      <c r="AG76">
        <f>INDEX('7th_share'!Y:Y,MATCH($C$1&amp;"-"&amp;$C76,'7th_share'!$AK:$AK,0))</f>
        <v>0</v>
      </c>
      <c r="AH76">
        <f>INDEX('7th_share'!Z:Z,MATCH($C$1&amp;"-"&amp;$C76,'7th_share'!$AK:$AK,0))</f>
        <v>0</v>
      </c>
      <c r="AI76">
        <f>INDEX('7th_share'!AA:AA,MATCH($C$1&amp;"-"&amp;$C76,'7th_share'!$AK:$AK,0))</f>
        <v>0</v>
      </c>
      <c r="AJ76">
        <f>INDEX('7th_share'!AB:AB,MATCH($C$1&amp;"-"&amp;$C76,'7th_share'!$AK:$AK,0))</f>
        <v>0</v>
      </c>
      <c r="AK76">
        <f>INDEX('7th_share'!AC:AC,MATCH($C$1&amp;"-"&amp;$C76,'7th_share'!$AK:$AK,0))</f>
        <v>0</v>
      </c>
      <c r="AL76">
        <f>INDEX('7th_share'!AD:AD,MATCH($C$1&amp;"-"&amp;$C76,'7th_share'!$AK:$AK,0))</f>
        <v>0</v>
      </c>
      <c r="AM76">
        <f>INDEX('7th_share'!AE:AE,MATCH($C$1&amp;"-"&amp;$C76,'7th_share'!$AK:$AK,0))</f>
        <v>0</v>
      </c>
      <c r="AN76">
        <f>INDEX('7th_share'!AF:AF,MATCH($C$1&amp;"-"&amp;$C76,'7th_share'!$AK:$AK,0))</f>
        <v>0</v>
      </c>
      <c r="AO76">
        <f>INDEX('7th_share'!AG:AG,MATCH($C$1&amp;"-"&amp;$C76,'7th_share'!$AK:$AK,0))</f>
        <v>0</v>
      </c>
      <c r="AP76">
        <f>INDEX('7th_share'!AH:AH,MATCH($C$1&amp;"-"&amp;$C76,'7th_share'!$AK:$AK,0))</f>
        <v>0</v>
      </c>
      <c r="AQ76">
        <f>INDEX('7th_share'!AI:AI,MATCH($C$1&amp;"-"&amp;$C76,'7th_share'!$AK:$AK,0))</f>
        <v>0</v>
      </c>
      <c r="AR76">
        <f>INDEX('7th_share'!AJ:AJ,MATCH($C$1&amp;"-"&amp;$C76,'7th_share'!$AK:$AK,0))</f>
        <v>0</v>
      </c>
      <c r="AS76">
        <f t="shared" si="47"/>
        <v>0</v>
      </c>
      <c r="AT76">
        <f t="shared" si="46"/>
        <v>0</v>
      </c>
      <c r="AU76">
        <f t="shared" si="46"/>
        <v>0</v>
      </c>
      <c r="AV76">
        <f t="shared" si="46"/>
        <v>0</v>
      </c>
      <c r="AW76">
        <f t="shared" si="46"/>
        <v>0</v>
      </c>
      <c r="AX76">
        <f t="shared" si="46"/>
        <v>0</v>
      </c>
      <c r="AY76">
        <f t="shared" si="46"/>
        <v>0</v>
      </c>
      <c r="AZ76">
        <f t="shared" si="46"/>
        <v>0</v>
      </c>
      <c r="BA76">
        <f t="shared" si="46"/>
        <v>0</v>
      </c>
      <c r="BB76">
        <f t="shared" si="46"/>
        <v>0</v>
      </c>
      <c r="BC76">
        <f t="shared" si="46"/>
        <v>0</v>
      </c>
      <c r="BD76">
        <f t="shared" si="46"/>
        <v>0</v>
      </c>
      <c r="BE76">
        <f t="shared" si="46"/>
        <v>0</v>
      </c>
      <c r="BF76">
        <f t="shared" si="46"/>
        <v>0</v>
      </c>
      <c r="BG76">
        <f t="shared" si="46"/>
        <v>0</v>
      </c>
      <c r="BH76">
        <f t="shared" si="46"/>
        <v>0</v>
      </c>
      <c r="BI76">
        <f t="shared" si="46"/>
        <v>0</v>
      </c>
      <c r="BJ76">
        <f t="shared" si="46"/>
        <v>0</v>
      </c>
      <c r="BK76">
        <f t="shared" si="46"/>
        <v>0</v>
      </c>
      <c r="BL76">
        <f t="shared" si="46"/>
        <v>0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03_CDA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0.5</v>
      </c>
      <c r="O79">
        <v>0.9</v>
      </c>
      <c r="P79" s="6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03_CDA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03_CDA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1.01</v>
      </c>
      <c r="M81">
        <v>1.01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03_CDA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03_CDA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0.99</v>
      </c>
      <c r="M83" s="6">
        <v>0.99</v>
      </c>
      <c r="N83" s="6">
        <v>0.99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03_CDA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03_CDA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03_CDA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0.4</v>
      </c>
      <c r="O86">
        <v>0.75</v>
      </c>
      <c r="P86" s="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03_CDA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0.6</v>
      </c>
      <c r="O87">
        <v>0.8</v>
      </c>
      <c r="P87" s="6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03_CDA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0.85</v>
      </c>
      <c r="O88">
        <v>0.95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03_CDA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0.6</v>
      </c>
      <c r="O89">
        <v>0.8</v>
      </c>
      <c r="P89" s="6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03_CDA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 s="6">
        <v>1</v>
      </c>
      <c r="L90">
        <v>1</v>
      </c>
      <c r="M90">
        <v>1</v>
      </c>
      <c r="N90">
        <v>0.85</v>
      </c>
      <c r="O90">
        <v>0.95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03_CDA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>
        <v>0.85</v>
      </c>
      <c r="O91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03_CDA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1.01</v>
      </c>
      <c r="M92" s="6">
        <v>1.01</v>
      </c>
      <c r="N92">
        <v>0.85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v>1.04</v>
      </c>
      <c r="M112">
        <f>L112-0.005</f>
        <v>1.0350000000000001</v>
      </c>
      <c r="N112" s="6">
        <f>M112-0.005</f>
        <v>1.0300000000000002</v>
      </c>
      <c r="O112" s="6">
        <f t="shared" ref="O112:BL112" si="51">N112-0.005</f>
        <v>1.0250000000000004</v>
      </c>
      <c r="P112" s="6">
        <f t="shared" si="51"/>
        <v>1.0200000000000005</v>
      </c>
      <c r="Q112" s="6">
        <f t="shared" si="51"/>
        <v>1.0150000000000006</v>
      </c>
      <c r="R112" s="6">
        <f t="shared" si="51"/>
        <v>1.0100000000000007</v>
      </c>
      <c r="S112" s="6">
        <f t="shared" si="51"/>
        <v>1.0050000000000008</v>
      </c>
      <c r="T112" s="6">
        <f t="shared" si="51"/>
        <v>1.0000000000000009</v>
      </c>
      <c r="U112" s="6">
        <f t="shared" si="51"/>
        <v>0.99500000000000088</v>
      </c>
      <c r="V112" s="6">
        <f t="shared" si="51"/>
        <v>0.99000000000000088</v>
      </c>
      <c r="W112" s="6">
        <f t="shared" si="51"/>
        <v>0.98500000000000087</v>
      </c>
      <c r="X112" s="6">
        <f t="shared" si="51"/>
        <v>0.98000000000000087</v>
      </c>
      <c r="Y112" s="6">
        <f t="shared" si="51"/>
        <v>0.97500000000000087</v>
      </c>
      <c r="Z112" s="6">
        <f t="shared" si="51"/>
        <v>0.97000000000000086</v>
      </c>
      <c r="AA112" s="6">
        <f t="shared" si="51"/>
        <v>0.96500000000000086</v>
      </c>
      <c r="AB112" s="6">
        <f t="shared" si="51"/>
        <v>0.96000000000000085</v>
      </c>
      <c r="AC112" s="6">
        <f t="shared" si="51"/>
        <v>0.95500000000000085</v>
      </c>
      <c r="AD112" s="6">
        <f t="shared" si="51"/>
        <v>0.95000000000000084</v>
      </c>
      <c r="AE112" s="6">
        <f t="shared" si="51"/>
        <v>0.94500000000000084</v>
      </c>
      <c r="AF112" s="6">
        <f t="shared" si="51"/>
        <v>0.94000000000000083</v>
      </c>
      <c r="AG112" s="6">
        <f t="shared" si="51"/>
        <v>0.93500000000000083</v>
      </c>
      <c r="AH112" s="6">
        <f t="shared" si="51"/>
        <v>0.93000000000000083</v>
      </c>
      <c r="AI112" s="6">
        <f t="shared" si="51"/>
        <v>0.92500000000000082</v>
      </c>
      <c r="AJ112" s="6">
        <f t="shared" si="51"/>
        <v>0.92000000000000082</v>
      </c>
      <c r="AK112" s="6">
        <f t="shared" si="51"/>
        <v>0.91500000000000081</v>
      </c>
      <c r="AL112" s="6">
        <f t="shared" si="51"/>
        <v>0.91000000000000081</v>
      </c>
      <c r="AM112" s="6">
        <f t="shared" si="51"/>
        <v>0.9050000000000008</v>
      </c>
      <c r="AN112" s="6">
        <f t="shared" si="51"/>
        <v>0.9000000000000008</v>
      </c>
      <c r="AO112" s="6">
        <f t="shared" si="51"/>
        <v>0.89500000000000079</v>
      </c>
      <c r="AP112" s="6">
        <f t="shared" si="51"/>
        <v>0.89000000000000079</v>
      </c>
      <c r="AQ112" s="6">
        <f t="shared" si="51"/>
        <v>0.88500000000000079</v>
      </c>
      <c r="AR112" s="6">
        <f t="shared" si="51"/>
        <v>0.88000000000000078</v>
      </c>
      <c r="AS112" s="6">
        <f t="shared" si="51"/>
        <v>0.87500000000000078</v>
      </c>
      <c r="AT112" s="6">
        <f t="shared" si="51"/>
        <v>0.87000000000000077</v>
      </c>
      <c r="AU112" s="6">
        <f t="shared" si="51"/>
        <v>0.86500000000000077</v>
      </c>
      <c r="AV112" s="6">
        <f t="shared" si="51"/>
        <v>0.86000000000000076</v>
      </c>
      <c r="AW112" s="6">
        <f t="shared" si="51"/>
        <v>0.85500000000000076</v>
      </c>
      <c r="AX112" s="6">
        <f t="shared" si="51"/>
        <v>0.85000000000000075</v>
      </c>
      <c r="AY112" s="6">
        <f t="shared" si="51"/>
        <v>0.84500000000000075</v>
      </c>
      <c r="AZ112" s="6">
        <f t="shared" si="51"/>
        <v>0.84000000000000075</v>
      </c>
      <c r="BA112" s="6">
        <f t="shared" si="51"/>
        <v>0.83500000000000074</v>
      </c>
      <c r="BB112" s="6">
        <f t="shared" si="51"/>
        <v>0.83000000000000074</v>
      </c>
      <c r="BC112" s="6">
        <f t="shared" si="51"/>
        <v>0.82500000000000073</v>
      </c>
      <c r="BD112" s="6">
        <f t="shared" si="51"/>
        <v>0.82000000000000073</v>
      </c>
      <c r="BE112" s="6">
        <f t="shared" si="51"/>
        <v>0.81500000000000072</v>
      </c>
      <c r="BF112" s="6">
        <f t="shared" si="51"/>
        <v>0.81000000000000072</v>
      </c>
      <c r="BG112" s="6">
        <f t="shared" si="51"/>
        <v>0.80500000000000071</v>
      </c>
      <c r="BH112" s="6">
        <f t="shared" si="51"/>
        <v>0.80000000000000071</v>
      </c>
      <c r="BI112" s="6">
        <f t="shared" si="51"/>
        <v>0.79500000000000071</v>
      </c>
      <c r="BJ112" s="6">
        <f t="shared" si="51"/>
        <v>0.7900000000000007</v>
      </c>
      <c r="BK112" s="6">
        <f t="shared" si="51"/>
        <v>0.7850000000000007</v>
      </c>
      <c r="BL112" s="6">
        <f t="shared" si="51"/>
        <v>0.78000000000000069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1.04</v>
      </c>
      <c r="M119">
        <f>L119-0.005</f>
        <v>1.0350000000000001</v>
      </c>
      <c r="N119">
        <f t="shared" ref="N119:BL119" si="52">M119-0.005</f>
        <v>1.0300000000000002</v>
      </c>
      <c r="O119">
        <f t="shared" si="52"/>
        <v>1.0250000000000004</v>
      </c>
      <c r="P119">
        <f t="shared" si="52"/>
        <v>1.0200000000000005</v>
      </c>
      <c r="Q119">
        <f t="shared" si="52"/>
        <v>1.0150000000000006</v>
      </c>
      <c r="R119">
        <f t="shared" si="52"/>
        <v>1.0100000000000007</v>
      </c>
      <c r="S119">
        <f t="shared" si="52"/>
        <v>1.0050000000000008</v>
      </c>
      <c r="T119">
        <f t="shared" si="52"/>
        <v>1.0000000000000009</v>
      </c>
      <c r="U119">
        <f t="shared" si="52"/>
        <v>0.99500000000000088</v>
      </c>
      <c r="V119">
        <f t="shared" si="52"/>
        <v>0.99000000000000088</v>
      </c>
      <c r="W119">
        <f t="shared" si="52"/>
        <v>0.98500000000000087</v>
      </c>
      <c r="X119">
        <f t="shared" si="52"/>
        <v>0.98000000000000087</v>
      </c>
      <c r="Y119">
        <f t="shared" si="52"/>
        <v>0.97500000000000087</v>
      </c>
      <c r="Z119">
        <f t="shared" si="52"/>
        <v>0.97000000000000086</v>
      </c>
      <c r="AA119">
        <f t="shared" si="52"/>
        <v>0.96500000000000086</v>
      </c>
      <c r="AB119">
        <f t="shared" si="52"/>
        <v>0.96000000000000085</v>
      </c>
      <c r="AC119">
        <f t="shared" si="52"/>
        <v>0.95500000000000085</v>
      </c>
      <c r="AD119">
        <f t="shared" si="52"/>
        <v>0.95000000000000084</v>
      </c>
      <c r="AE119">
        <f t="shared" si="52"/>
        <v>0.94500000000000084</v>
      </c>
      <c r="AF119">
        <f t="shared" si="52"/>
        <v>0.94000000000000083</v>
      </c>
      <c r="AG119">
        <f t="shared" si="52"/>
        <v>0.93500000000000083</v>
      </c>
      <c r="AH119">
        <f t="shared" si="52"/>
        <v>0.93000000000000083</v>
      </c>
      <c r="AI119">
        <f t="shared" si="52"/>
        <v>0.92500000000000082</v>
      </c>
      <c r="AJ119">
        <f t="shared" si="52"/>
        <v>0.92000000000000082</v>
      </c>
      <c r="AK119">
        <f t="shared" si="52"/>
        <v>0.91500000000000081</v>
      </c>
      <c r="AL119">
        <f t="shared" si="52"/>
        <v>0.91000000000000081</v>
      </c>
      <c r="AM119">
        <f t="shared" si="52"/>
        <v>0.9050000000000008</v>
      </c>
      <c r="AN119">
        <f t="shared" si="52"/>
        <v>0.9000000000000008</v>
      </c>
      <c r="AO119">
        <f t="shared" si="52"/>
        <v>0.89500000000000079</v>
      </c>
      <c r="AP119">
        <f t="shared" si="52"/>
        <v>0.89000000000000079</v>
      </c>
      <c r="AQ119">
        <f t="shared" si="52"/>
        <v>0.88500000000000079</v>
      </c>
      <c r="AR119">
        <f t="shared" si="52"/>
        <v>0.88000000000000078</v>
      </c>
      <c r="AS119">
        <f t="shared" si="52"/>
        <v>0.87500000000000078</v>
      </c>
      <c r="AT119">
        <f t="shared" si="52"/>
        <v>0.87000000000000077</v>
      </c>
      <c r="AU119">
        <f t="shared" si="52"/>
        <v>0.86500000000000077</v>
      </c>
      <c r="AV119">
        <f t="shared" si="52"/>
        <v>0.86000000000000076</v>
      </c>
      <c r="AW119">
        <f t="shared" si="52"/>
        <v>0.85500000000000076</v>
      </c>
      <c r="AX119">
        <f t="shared" si="52"/>
        <v>0.85000000000000075</v>
      </c>
      <c r="AY119">
        <f t="shared" si="52"/>
        <v>0.84500000000000075</v>
      </c>
      <c r="AZ119">
        <f t="shared" si="52"/>
        <v>0.84000000000000075</v>
      </c>
      <c r="BA119">
        <f t="shared" si="52"/>
        <v>0.83500000000000074</v>
      </c>
      <c r="BB119">
        <f t="shared" si="52"/>
        <v>0.83000000000000074</v>
      </c>
      <c r="BC119">
        <f t="shared" si="52"/>
        <v>0.82500000000000073</v>
      </c>
      <c r="BD119">
        <f t="shared" si="52"/>
        <v>0.82000000000000073</v>
      </c>
      <c r="BE119">
        <f t="shared" si="52"/>
        <v>0.81500000000000072</v>
      </c>
      <c r="BF119">
        <f t="shared" si="52"/>
        <v>0.81000000000000072</v>
      </c>
      <c r="BG119">
        <f t="shared" si="52"/>
        <v>0.80500000000000071</v>
      </c>
      <c r="BH119">
        <f t="shared" si="52"/>
        <v>0.80000000000000071</v>
      </c>
      <c r="BI119">
        <f t="shared" si="52"/>
        <v>0.79500000000000071</v>
      </c>
      <c r="BJ119">
        <f t="shared" si="52"/>
        <v>0.7900000000000007</v>
      </c>
      <c r="BK119">
        <f t="shared" si="52"/>
        <v>0.7850000000000007</v>
      </c>
      <c r="BL119">
        <f t="shared" si="52"/>
        <v>0.78000000000000069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>
        <f>D$28*D63</f>
        <v>2.0852239999999997</v>
      </c>
      <c r="E127">
        <f t="shared" ref="D127:K133" si="53">E$28*E63</f>
        <v>2.2118530000000005</v>
      </c>
      <c r="F127">
        <f t="shared" si="53"/>
        <v>2.2831509999999997</v>
      </c>
      <c r="G127">
        <f t="shared" si="53"/>
        <v>2.2686019999999996</v>
      </c>
      <c r="H127">
        <f t="shared" si="53"/>
        <v>2.3760840000000001</v>
      </c>
      <c r="I127">
        <f t="shared" si="53"/>
        <v>2.2825240000000004</v>
      </c>
      <c r="J127" s="10">
        <f t="shared" si="53"/>
        <v>2.3210967835034122</v>
      </c>
      <c r="K127">
        <f t="shared" si="53"/>
        <v>2.3218448202597926</v>
      </c>
      <c r="L127">
        <f>(L$28*(L63*L112+L95))</f>
        <v>2.4383281440016678</v>
      </c>
      <c r="M127">
        <f t="shared" ref="M127:M131" si="54">(M$28*(M63*M112+M95))</f>
        <v>2.4555221169307888</v>
      </c>
      <c r="N127">
        <f>(N$28*(N63*N112)+N95)</f>
        <v>2.5084984888148951</v>
      </c>
      <c r="O127">
        <f>(O$28*(O63*O112)+O95)</f>
        <v>2.4144340613963249</v>
      </c>
      <c r="P127">
        <f t="shared" ref="O127:BL132" si="55">(P$28*(P63*P112)+P95)</f>
        <v>2.5520840111572571</v>
      </c>
      <c r="Q127">
        <f t="shared" si="55"/>
        <v>2.624219478532881</v>
      </c>
      <c r="R127">
        <f t="shared" si="55"/>
        <v>2.6736440380475885</v>
      </c>
      <c r="S127">
        <f t="shared" si="55"/>
        <v>2.7214528015456674</v>
      </c>
      <c r="T127">
        <f t="shared" si="55"/>
        <v>2.7711362801227057</v>
      </c>
      <c r="U127">
        <f t="shared" si="55"/>
        <v>2.8244394457849156</v>
      </c>
      <c r="V127">
        <f t="shared" si="55"/>
        <v>2.8809685510831193</v>
      </c>
      <c r="W127">
        <f t="shared" si="55"/>
        <v>2.9403725707997297</v>
      </c>
      <c r="X127">
        <f t="shared" si="55"/>
        <v>3.0021569219048687</v>
      </c>
      <c r="Y127">
        <f t="shared" si="55"/>
        <v>3.0659152613016061</v>
      </c>
      <c r="Z127">
        <f t="shared" si="55"/>
        <v>3.1312201081377133</v>
      </c>
      <c r="AA127">
        <f t="shared" si="55"/>
        <v>3.1974863651866579</v>
      </c>
      <c r="AB127">
        <f t="shared" si="55"/>
        <v>3.2641399400918942</v>
      </c>
      <c r="AC127">
        <f t="shared" si="55"/>
        <v>3.3305917603601589</v>
      </c>
      <c r="AD127">
        <f t="shared" si="55"/>
        <v>3.3962991673311955</v>
      </c>
      <c r="AE127">
        <f t="shared" si="55"/>
        <v>3.4608072521917932</v>
      </c>
      <c r="AF127">
        <f t="shared" si="55"/>
        <v>3.523720788889944</v>
      </c>
      <c r="AG127">
        <f t="shared" si="55"/>
        <v>3.5845559954772956</v>
      </c>
      <c r="AH127">
        <f t="shared" si="55"/>
        <v>3.6429493947044964</v>
      </c>
      <c r="AI127">
        <f t="shared" si="55"/>
        <v>3.6984076070578</v>
      </c>
      <c r="AJ127">
        <f t="shared" si="55"/>
        <v>3.7504157932384992</v>
      </c>
      <c r="AK127">
        <f t="shared" si="55"/>
        <v>3.7985865792801956</v>
      </c>
      <c r="AL127">
        <f t="shared" si="55"/>
        <v>3.8424524258431161</v>
      </c>
      <c r="AM127">
        <f t="shared" si="55"/>
        <v>3.8815957320002923</v>
      </c>
      <c r="AN127">
        <f t="shared" si="55"/>
        <v>3.915602191708067</v>
      </c>
      <c r="AO127">
        <f t="shared" si="55"/>
        <v>3.943970383718955</v>
      </c>
      <c r="AP127">
        <f t="shared" si="55"/>
        <v>3.9662705089330825</v>
      </c>
      <c r="AQ127">
        <f t="shared" si="55"/>
        <v>3.9820298578547733</v>
      </c>
      <c r="AR127">
        <f t="shared" si="55"/>
        <v>3.9907387558141978</v>
      </c>
      <c r="AS127">
        <f t="shared" si="55"/>
        <v>3.9988507875001127</v>
      </c>
      <c r="AT127">
        <f t="shared" si="55"/>
        <v>4.0065634476689258</v>
      </c>
      <c r="AU127">
        <f t="shared" si="55"/>
        <v>4.0139894201336634</v>
      </c>
      <c r="AV127">
        <f t="shared" si="55"/>
        <v>4.021217683288218</v>
      </c>
      <c r="AW127">
        <f t="shared" si="55"/>
        <v>4.0283558704006808</v>
      </c>
      <c r="AX127">
        <f t="shared" si="55"/>
        <v>4.0353779196420847</v>
      </c>
      <c r="AY127">
        <f t="shared" si="55"/>
        <v>4.0424070249147919</v>
      </c>
      <c r="AZ127">
        <f t="shared" si="55"/>
        <v>4.0494113815403558</v>
      </c>
      <c r="BA127">
        <f t="shared" si="55"/>
        <v>4.0564765925631407</v>
      </c>
      <c r="BB127">
        <f t="shared" si="55"/>
        <v>4.0636634191575967</v>
      </c>
      <c r="BC127">
        <f t="shared" si="55"/>
        <v>4.0709374856527507</v>
      </c>
      <c r="BD127">
        <f t="shared" si="55"/>
        <v>4.0782975624625779</v>
      </c>
      <c r="BE127">
        <f t="shared" si="55"/>
        <v>4.0856630765387445</v>
      </c>
      <c r="BF127">
        <f t="shared" si="55"/>
        <v>4.0929282515733796</v>
      </c>
      <c r="BG127">
        <f t="shared" si="55"/>
        <v>4.1000406271195882</v>
      </c>
      <c r="BH127">
        <f t="shared" si="55"/>
        <v>4.1069327259852937</v>
      </c>
      <c r="BI127">
        <f t="shared" si="55"/>
        <v>4.113579073331036</v>
      </c>
      <c r="BJ127">
        <f t="shared" si="55"/>
        <v>4.1199033534608498</v>
      </c>
      <c r="BK127">
        <f t="shared" si="55"/>
        <v>4.1258560356959126</v>
      </c>
      <c r="BL127">
        <f t="shared" si="55"/>
        <v>4.1313364182851222</v>
      </c>
    </row>
    <row r="128" spans="3:64" x14ac:dyDescent="0.25">
      <c r="C128" t="s">
        <v>7</v>
      </c>
      <c r="D128">
        <f t="shared" si="53"/>
        <v>122.65900000000002</v>
      </c>
      <c r="E128">
        <f t="shared" si="53"/>
        <v>149.55100000000002</v>
      </c>
      <c r="F128">
        <f t="shared" si="53"/>
        <v>163.23500000000001</v>
      </c>
      <c r="G128">
        <f t="shared" si="53"/>
        <v>173.7</v>
      </c>
      <c r="H128">
        <f t="shared" si="53"/>
        <v>190.65100000000004</v>
      </c>
      <c r="I128">
        <f t="shared" si="53"/>
        <v>211.96200000000002</v>
      </c>
      <c r="J128" s="10">
        <f t="shared" si="53"/>
        <v>215.54398395151605</v>
      </c>
      <c r="K128">
        <f t="shared" si="53"/>
        <v>222.92360430973523</v>
      </c>
      <c r="L128">
        <f t="shared" ref="L128:M133" si="56">(L$28*(L64*L113+L96))</f>
        <v>227.52942776262191</v>
      </c>
      <c r="M128">
        <f t="shared" si="56"/>
        <v>231.8531624575987</v>
      </c>
      <c r="N128">
        <f t="shared" ref="N128:AC133" si="57">(N$28*(N64*N113)+N96)</f>
        <v>238.82269437116105</v>
      </c>
      <c r="O128">
        <f t="shared" si="57"/>
        <v>231.00944203451263</v>
      </c>
      <c r="P128">
        <f t="shared" si="57"/>
        <v>244.63543899296678</v>
      </c>
      <c r="Q128">
        <f t="shared" si="57"/>
        <v>251.30092993563281</v>
      </c>
      <c r="R128">
        <f t="shared" si="57"/>
        <v>255.11273625361289</v>
      </c>
      <c r="S128">
        <f t="shared" si="57"/>
        <v>258.12896836113725</v>
      </c>
      <c r="T128">
        <f t="shared" si="57"/>
        <v>260.72494316133219</v>
      </c>
      <c r="U128">
        <f t="shared" si="57"/>
        <v>263.10889538375289</v>
      </c>
      <c r="V128">
        <f t="shared" si="57"/>
        <v>265.28793396832157</v>
      </c>
      <c r="W128">
        <f t="shared" si="57"/>
        <v>267.27585041138644</v>
      </c>
      <c r="X128">
        <f t="shared" si="57"/>
        <v>269.07595680738643</v>
      </c>
      <c r="Y128">
        <f t="shared" si="57"/>
        <v>270.70226052880707</v>
      </c>
      <c r="Z128">
        <f t="shared" si="57"/>
        <v>272.1691687909501</v>
      </c>
      <c r="AA128">
        <f t="shared" si="57"/>
        <v>273.47972494244362</v>
      </c>
      <c r="AB128">
        <f t="shared" si="57"/>
        <v>274.6406664254838</v>
      </c>
      <c r="AC128">
        <f t="shared" si="57"/>
        <v>275.65995772138058</v>
      </c>
      <c r="AD128">
        <f t="shared" si="55"/>
        <v>276.551623275049</v>
      </c>
      <c r="AE128">
        <f t="shared" si="55"/>
        <v>277.33847345986874</v>
      </c>
      <c r="AF128">
        <f t="shared" si="55"/>
        <v>278.04908355439403</v>
      </c>
      <c r="AG128">
        <f t="shared" si="55"/>
        <v>278.70572915553834</v>
      </c>
      <c r="AH128">
        <f t="shared" si="55"/>
        <v>279.34076277927574</v>
      </c>
      <c r="AI128">
        <f t="shared" si="55"/>
        <v>279.97692776559245</v>
      </c>
      <c r="AJ128">
        <f t="shared" si="55"/>
        <v>280.6360277309609</v>
      </c>
      <c r="AK128">
        <f t="shared" si="55"/>
        <v>281.34991793178853</v>
      </c>
      <c r="AL128">
        <f t="shared" si="55"/>
        <v>282.14471689095433</v>
      </c>
      <c r="AM128">
        <f t="shared" si="55"/>
        <v>283.05053420251613</v>
      </c>
      <c r="AN128">
        <f t="shared" si="55"/>
        <v>284.09794500028403</v>
      </c>
      <c r="AO128">
        <f t="shared" si="55"/>
        <v>285.31148003916547</v>
      </c>
      <c r="AP128">
        <f t="shared" si="55"/>
        <v>286.72117927493724</v>
      </c>
      <c r="AQ128">
        <f t="shared" si="55"/>
        <v>288.35426295245134</v>
      </c>
      <c r="AR128">
        <f t="shared" si="55"/>
        <v>290.23554587739432</v>
      </c>
      <c r="AS128">
        <f t="shared" si="55"/>
        <v>292.48737188572068</v>
      </c>
      <c r="AT128">
        <f t="shared" si="55"/>
        <v>294.73570189748227</v>
      </c>
      <c r="AU128">
        <f t="shared" si="55"/>
        <v>296.98881258792227</v>
      </c>
      <c r="AV128">
        <f t="shared" si="55"/>
        <v>299.25340898888868</v>
      </c>
      <c r="AW128">
        <f t="shared" si="55"/>
        <v>301.53774936332388</v>
      </c>
      <c r="AX128">
        <f t="shared" si="55"/>
        <v>303.84021983187262</v>
      </c>
      <c r="AY128">
        <f t="shared" si="55"/>
        <v>306.17047289295266</v>
      </c>
      <c r="AZ128">
        <f t="shared" si="55"/>
        <v>308.52658145069182</v>
      </c>
      <c r="BA128">
        <f t="shared" si="55"/>
        <v>310.91557116651421</v>
      </c>
      <c r="BB128">
        <f t="shared" si="55"/>
        <v>313.3427214772102</v>
      </c>
      <c r="BC128">
        <f t="shared" si="55"/>
        <v>315.80605949305982</v>
      </c>
      <c r="BD128">
        <f t="shared" si="55"/>
        <v>318.3061512165894</v>
      </c>
      <c r="BE128">
        <f t="shared" si="55"/>
        <v>320.83734588770301</v>
      </c>
      <c r="BF128">
        <f t="shared" si="55"/>
        <v>323.39186185270938</v>
      </c>
      <c r="BG128">
        <f t="shared" si="55"/>
        <v>325.965962901431</v>
      </c>
      <c r="BH128">
        <f t="shared" si="55"/>
        <v>328.55461807882136</v>
      </c>
      <c r="BI128">
        <f t="shared" si="55"/>
        <v>331.15605118639576</v>
      </c>
      <c r="BJ128">
        <f t="shared" si="55"/>
        <v>333.7643223056869</v>
      </c>
      <c r="BK128">
        <f t="shared" si="55"/>
        <v>336.37552392934612</v>
      </c>
      <c r="BL128">
        <f t="shared" si="55"/>
        <v>338.98144970544377</v>
      </c>
    </row>
    <row r="129" spans="1:64" x14ac:dyDescent="0.25">
      <c r="C129" t="s">
        <v>8</v>
      </c>
      <c r="D129">
        <f t="shared" si="53"/>
        <v>341.32499999999999</v>
      </c>
      <c r="E129">
        <f t="shared" si="53"/>
        <v>352.09099999999995</v>
      </c>
      <c r="F129">
        <f t="shared" si="53"/>
        <v>371.07400000000001</v>
      </c>
      <c r="G129">
        <f t="shared" si="53"/>
        <v>386.13200000000006</v>
      </c>
      <c r="H129">
        <f t="shared" si="53"/>
        <v>415.46199999999993</v>
      </c>
      <c r="I129">
        <f t="shared" si="53"/>
        <v>411.6230000000001</v>
      </c>
      <c r="J129" s="10">
        <f t="shared" si="53"/>
        <v>418.57909109215285</v>
      </c>
      <c r="K129">
        <f t="shared" si="53"/>
        <v>426.072033821677</v>
      </c>
      <c r="L129">
        <f t="shared" si="56"/>
        <v>432.18109809571564</v>
      </c>
      <c r="M129">
        <f t="shared" si="54"/>
        <v>438.13446251986915</v>
      </c>
      <c r="N129">
        <f t="shared" si="57"/>
        <v>449.44156122568154</v>
      </c>
      <c r="O129">
        <f t="shared" si="55"/>
        <v>433.35261125488847</v>
      </c>
      <c r="P129">
        <f t="shared" si="55"/>
        <v>457.85826200234686</v>
      </c>
      <c r="Q129">
        <f t="shared" si="55"/>
        <v>469.64315347225829</v>
      </c>
      <c r="R129">
        <f t="shared" si="55"/>
        <v>476.43936467941074</v>
      </c>
      <c r="S129">
        <f t="shared" si="55"/>
        <v>482.09326238614983</v>
      </c>
      <c r="T129">
        <f t="shared" si="55"/>
        <v>487.29423579459637</v>
      </c>
      <c r="U129">
        <f t="shared" si="55"/>
        <v>492.41673236384497</v>
      </c>
      <c r="V129">
        <f t="shared" si="55"/>
        <v>497.45791466912596</v>
      </c>
      <c r="W129">
        <f t="shared" si="55"/>
        <v>502.42581481738762</v>
      </c>
      <c r="X129">
        <f t="shared" si="55"/>
        <v>507.30713314732299</v>
      </c>
      <c r="Y129">
        <f t="shared" si="55"/>
        <v>512.1069811316296</v>
      </c>
      <c r="Z129">
        <f t="shared" si="55"/>
        <v>516.82964292270458</v>
      </c>
      <c r="AA129">
        <f t="shared" si="55"/>
        <v>521.45616960660152</v>
      </c>
      <c r="AB129">
        <f t="shared" si="55"/>
        <v>525.9727454992676</v>
      </c>
      <c r="AC129">
        <f t="shared" si="55"/>
        <v>530.36605253727419</v>
      </c>
      <c r="AD129">
        <f t="shared" si="55"/>
        <v>534.6326536932927</v>
      </c>
      <c r="AE129">
        <f t="shared" si="55"/>
        <v>538.78458359409433</v>
      </c>
      <c r="AF129">
        <f t="shared" si="55"/>
        <v>542.84391335807834</v>
      </c>
      <c r="AG129">
        <f t="shared" si="55"/>
        <v>546.81941499515176</v>
      </c>
      <c r="AH129">
        <f t="shared" si="55"/>
        <v>550.73859518338577</v>
      </c>
      <c r="AI129">
        <f t="shared" si="55"/>
        <v>554.60921557885047</v>
      </c>
      <c r="AJ129">
        <f t="shared" si="55"/>
        <v>558.43612433835858</v>
      </c>
      <c r="AK129">
        <f t="shared" si="55"/>
        <v>562.24321763053229</v>
      </c>
      <c r="AL129">
        <f t="shared" si="55"/>
        <v>566.04220623983554</v>
      </c>
      <c r="AM129">
        <f t="shared" si="55"/>
        <v>569.85197597508727</v>
      </c>
      <c r="AN129">
        <f t="shared" si="55"/>
        <v>573.69160411204018</v>
      </c>
      <c r="AO129">
        <f t="shared" si="55"/>
        <v>577.56716403768041</v>
      </c>
      <c r="AP129">
        <f t="shared" si="55"/>
        <v>581.49500008959137</v>
      </c>
      <c r="AQ129">
        <f t="shared" si="55"/>
        <v>585.48491359860702</v>
      </c>
      <c r="AR129">
        <f t="shared" si="55"/>
        <v>589.54095256345772</v>
      </c>
      <c r="AS129">
        <f t="shared" si="55"/>
        <v>594.11497414287066</v>
      </c>
      <c r="AT129">
        <f t="shared" si="55"/>
        <v>598.68189447926147</v>
      </c>
      <c r="AU129">
        <f t="shared" si="55"/>
        <v>603.25852556921768</v>
      </c>
      <c r="AV129">
        <f t="shared" si="55"/>
        <v>607.85848700868064</v>
      </c>
      <c r="AW129">
        <f t="shared" si="55"/>
        <v>612.49855339425221</v>
      </c>
      <c r="AX129">
        <f t="shared" si="55"/>
        <v>617.17544653349182</v>
      </c>
      <c r="AY129">
        <f t="shared" si="55"/>
        <v>621.9087730638106</v>
      </c>
      <c r="AZ129">
        <f t="shared" si="55"/>
        <v>626.69461857171837</v>
      </c>
      <c r="BA129">
        <f t="shared" si="55"/>
        <v>631.5472539319826</v>
      </c>
      <c r="BB129">
        <f t="shared" si="55"/>
        <v>636.47740300058388</v>
      </c>
      <c r="BC129">
        <f t="shared" si="55"/>
        <v>641.48105834527837</v>
      </c>
      <c r="BD129">
        <f t="shared" si="55"/>
        <v>646.55936965869785</v>
      </c>
      <c r="BE129">
        <f t="shared" si="55"/>
        <v>651.70085883439731</v>
      </c>
      <c r="BF129">
        <f t="shared" si="55"/>
        <v>656.88971938831651</v>
      </c>
      <c r="BG129">
        <f t="shared" si="55"/>
        <v>662.11836214353229</v>
      </c>
      <c r="BH129">
        <f t="shared" si="55"/>
        <v>667.37656797260649</v>
      </c>
      <c r="BI129">
        <f t="shared" si="55"/>
        <v>672.660728972367</v>
      </c>
      <c r="BJ129">
        <f t="shared" si="55"/>
        <v>677.95877968342722</v>
      </c>
      <c r="BK129">
        <f t="shared" si="55"/>
        <v>683.26278298148497</v>
      </c>
      <c r="BL129">
        <f t="shared" si="55"/>
        <v>688.55606971418331</v>
      </c>
    </row>
    <row r="130" spans="1:64" x14ac:dyDescent="0.25">
      <c r="C130" t="s">
        <v>9</v>
      </c>
      <c r="D130">
        <f t="shared" si="53"/>
        <v>0</v>
      </c>
      <c r="E130">
        <f t="shared" si="53"/>
        <v>0</v>
      </c>
      <c r="F130">
        <f t="shared" si="53"/>
        <v>0</v>
      </c>
      <c r="G130">
        <f t="shared" si="53"/>
        <v>0</v>
      </c>
      <c r="H130">
        <f t="shared" si="53"/>
        <v>0</v>
      </c>
      <c r="I130">
        <f t="shared" si="53"/>
        <v>0</v>
      </c>
      <c r="J130" s="10">
        <f t="shared" si="53"/>
        <v>0</v>
      </c>
      <c r="K130">
        <f t="shared" si="53"/>
        <v>0</v>
      </c>
      <c r="L130">
        <f t="shared" si="56"/>
        <v>0</v>
      </c>
      <c r="M130">
        <f t="shared" si="54"/>
        <v>0</v>
      </c>
      <c r="N130">
        <f t="shared" si="57"/>
        <v>0</v>
      </c>
      <c r="O130">
        <f t="shared" si="55"/>
        <v>0</v>
      </c>
      <c r="P130">
        <f t="shared" si="55"/>
        <v>0</v>
      </c>
      <c r="Q130">
        <f t="shared" si="55"/>
        <v>0</v>
      </c>
      <c r="R130">
        <f t="shared" si="55"/>
        <v>0</v>
      </c>
      <c r="S130">
        <f t="shared" si="55"/>
        <v>0</v>
      </c>
      <c r="T130">
        <f t="shared" si="55"/>
        <v>0</v>
      </c>
      <c r="U130">
        <f t="shared" si="55"/>
        <v>0</v>
      </c>
      <c r="V130">
        <f t="shared" si="55"/>
        <v>0</v>
      </c>
      <c r="W130">
        <f t="shared" si="55"/>
        <v>0</v>
      </c>
      <c r="X130">
        <f t="shared" si="55"/>
        <v>0</v>
      </c>
      <c r="Y130">
        <f t="shared" si="55"/>
        <v>0</v>
      </c>
      <c r="Z130">
        <f t="shared" si="55"/>
        <v>0</v>
      </c>
      <c r="AA130">
        <f t="shared" si="55"/>
        <v>0</v>
      </c>
      <c r="AB130">
        <f t="shared" si="55"/>
        <v>0</v>
      </c>
      <c r="AC130">
        <f t="shared" si="55"/>
        <v>0</v>
      </c>
      <c r="AD130">
        <f t="shared" si="55"/>
        <v>0</v>
      </c>
      <c r="AE130">
        <f t="shared" si="55"/>
        <v>0</v>
      </c>
      <c r="AF130">
        <f t="shared" si="55"/>
        <v>0</v>
      </c>
      <c r="AG130">
        <f t="shared" si="55"/>
        <v>0</v>
      </c>
      <c r="AH130">
        <f t="shared" si="55"/>
        <v>0</v>
      </c>
      <c r="AI130">
        <f t="shared" si="55"/>
        <v>0</v>
      </c>
      <c r="AJ130">
        <f t="shared" si="55"/>
        <v>0</v>
      </c>
      <c r="AK130">
        <f t="shared" si="55"/>
        <v>0</v>
      </c>
      <c r="AL130">
        <f t="shared" si="55"/>
        <v>0</v>
      </c>
      <c r="AM130">
        <f t="shared" si="55"/>
        <v>0</v>
      </c>
      <c r="AN130">
        <f t="shared" si="55"/>
        <v>0</v>
      </c>
      <c r="AO130">
        <f t="shared" si="55"/>
        <v>0</v>
      </c>
      <c r="AP130">
        <f t="shared" si="55"/>
        <v>0</v>
      </c>
      <c r="AQ130">
        <f t="shared" si="55"/>
        <v>0</v>
      </c>
      <c r="AR130">
        <f t="shared" si="55"/>
        <v>0</v>
      </c>
      <c r="AS130">
        <f t="shared" si="55"/>
        <v>0</v>
      </c>
      <c r="AT130">
        <f t="shared" si="55"/>
        <v>0</v>
      </c>
      <c r="AU130">
        <f t="shared" si="55"/>
        <v>0</v>
      </c>
      <c r="AV130">
        <f t="shared" si="55"/>
        <v>0</v>
      </c>
      <c r="AW130">
        <f t="shared" si="55"/>
        <v>0</v>
      </c>
      <c r="AX130">
        <f t="shared" si="55"/>
        <v>0</v>
      </c>
      <c r="AY130">
        <f t="shared" si="55"/>
        <v>0</v>
      </c>
      <c r="AZ130">
        <f t="shared" si="55"/>
        <v>0</v>
      </c>
      <c r="BA130">
        <f t="shared" si="55"/>
        <v>0</v>
      </c>
      <c r="BB130">
        <f t="shared" si="55"/>
        <v>0</v>
      </c>
      <c r="BC130">
        <f t="shared" si="55"/>
        <v>0</v>
      </c>
      <c r="BD130">
        <f t="shared" si="55"/>
        <v>0</v>
      </c>
      <c r="BE130">
        <f t="shared" si="55"/>
        <v>0</v>
      </c>
      <c r="BF130">
        <f t="shared" si="55"/>
        <v>0</v>
      </c>
      <c r="BG130">
        <f t="shared" si="55"/>
        <v>0</v>
      </c>
      <c r="BH130">
        <f t="shared" si="55"/>
        <v>0</v>
      </c>
      <c r="BI130">
        <f t="shared" si="55"/>
        <v>0</v>
      </c>
      <c r="BJ130">
        <f t="shared" si="55"/>
        <v>0</v>
      </c>
      <c r="BK130">
        <f t="shared" si="55"/>
        <v>0</v>
      </c>
      <c r="BL130">
        <f t="shared" si="55"/>
        <v>0</v>
      </c>
    </row>
    <row r="131" spans="1:64" x14ac:dyDescent="0.25">
      <c r="C131" t="s">
        <v>10</v>
      </c>
      <c r="D131">
        <f t="shared" si="53"/>
        <v>278.0423345589499</v>
      </c>
      <c r="E131">
        <f t="shared" si="53"/>
        <v>287.48088758614989</v>
      </c>
      <c r="F131">
        <f t="shared" si="53"/>
        <v>297.90142061819984</v>
      </c>
      <c r="G131">
        <f t="shared" si="53"/>
        <v>311.45248586389999</v>
      </c>
      <c r="H131">
        <f t="shared" si="53"/>
        <v>324.66250638305002</v>
      </c>
      <c r="I131">
        <f t="shared" si="53"/>
        <v>337.2356222306999</v>
      </c>
      <c r="J131" s="10">
        <f t="shared" si="53"/>
        <v>342.93462765011418</v>
      </c>
      <c r="K131">
        <f t="shared" si="53"/>
        <v>359.79225069203585</v>
      </c>
      <c r="L131">
        <f t="shared" si="56"/>
        <v>370.18396898567926</v>
      </c>
      <c r="M131">
        <f t="shared" si="54"/>
        <v>380.45054350795004</v>
      </c>
      <c r="N131">
        <f t="shared" si="57"/>
        <v>395.42757502036778</v>
      </c>
      <c r="O131">
        <f t="shared" si="55"/>
        <v>386.1085021804343</v>
      </c>
      <c r="P131">
        <f t="shared" si="55"/>
        <v>412.90597252853598</v>
      </c>
      <c r="Q131">
        <f t="shared" si="55"/>
        <v>428.47373649675637</v>
      </c>
      <c r="R131">
        <f t="shared" si="55"/>
        <v>439.53079640437505</v>
      </c>
      <c r="S131">
        <f t="shared" si="55"/>
        <v>449.50284017660232</v>
      </c>
      <c r="T131">
        <f t="shared" si="55"/>
        <v>458.9982058231443</v>
      </c>
      <c r="U131">
        <f t="shared" si="55"/>
        <v>468.35311225012038</v>
      </c>
      <c r="V131">
        <f t="shared" si="55"/>
        <v>477.55556715131223</v>
      </c>
      <c r="W131">
        <f t="shared" si="55"/>
        <v>486.60396880165302</v>
      </c>
      <c r="X131">
        <f t="shared" si="55"/>
        <v>495.47611842558058</v>
      </c>
      <c r="Y131">
        <f t="shared" si="55"/>
        <v>504.16749529823909</v>
      </c>
      <c r="Z131">
        <f t="shared" si="55"/>
        <v>512.67291888475813</v>
      </c>
      <c r="AA131">
        <f t="shared" si="55"/>
        <v>520.96413015351618</v>
      </c>
      <c r="AB131">
        <f t="shared" si="55"/>
        <v>529.01753937005981</v>
      </c>
      <c r="AC131">
        <f t="shared" si="55"/>
        <v>536.80978427844445</v>
      </c>
      <c r="AD131">
        <f t="shared" si="55"/>
        <v>544.32736955473536</v>
      </c>
      <c r="AE131">
        <f t="shared" si="55"/>
        <v>551.57273892839908</v>
      </c>
      <c r="AF131">
        <f t="shared" si="55"/>
        <v>558.55912271957118</v>
      </c>
      <c r="AG131">
        <f t="shared" si="55"/>
        <v>565.2866338727024</v>
      </c>
      <c r="AH131">
        <f t="shared" si="55"/>
        <v>571.77516905990569</v>
      </c>
      <c r="AI131">
        <f t="shared" si="55"/>
        <v>578.02467175029085</v>
      </c>
      <c r="AJ131">
        <f t="shared" si="55"/>
        <v>584.03229288503849</v>
      </c>
      <c r="AK131">
        <f t="shared" si="55"/>
        <v>589.81537717031358</v>
      </c>
      <c r="AL131">
        <f t="shared" si="55"/>
        <v>595.37888345178646</v>
      </c>
      <c r="AM131">
        <f t="shared" si="55"/>
        <v>600.73557764696943</v>
      </c>
      <c r="AN131">
        <f t="shared" si="55"/>
        <v>605.89870514019913</v>
      </c>
      <c r="AO131">
        <f t="shared" si="55"/>
        <v>610.86798372101362</v>
      </c>
      <c r="AP131">
        <f t="shared" si="55"/>
        <v>615.65412147064342</v>
      </c>
      <c r="AQ131">
        <f t="shared" si="55"/>
        <v>620.26104017117655</v>
      </c>
      <c r="AR131">
        <f t="shared" si="55"/>
        <v>624.68666319705073</v>
      </c>
      <c r="AS131">
        <f t="shared" si="55"/>
        <v>629.53336683215946</v>
      </c>
      <c r="AT131">
        <f t="shared" si="55"/>
        <v>634.37254588091196</v>
      </c>
      <c r="AU131">
        <f t="shared" si="55"/>
        <v>639.22201459353869</v>
      </c>
      <c r="AV131">
        <f t="shared" si="55"/>
        <v>644.0962045034313</v>
      </c>
      <c r="AW131">
        <f t="shared" si="55"/>
        <v>649.01289023121956</v>
      </c>
      <c r="AX131">
        <f t="shared" si="55"/>
        <v>653.96859815376013</v>
      </c>
      <c r="AY131">
        <f t="shared" si="55"/>
        <v>658.98410376569404</v>
      </c>
      <c r="AZ131">
        <f t="shared" si="55"/>
        <v>664.05525929426551</v>
      </c>
      <c r="BA131">
        <f t="shared" si="55"/>
        <v>669.19718637793005</v>
      </c>
      <c r="BB131">
        <f t="shared" si="55"/>
        <v>674.42124817946728</v>
      </c>
      <c r="BC131">
        <f t="shared" si="55"/>
        <v>679.72319836201848</v>
      </c>
      <c r="BD131">
        <f t="shared" si="55"/>
        <v>685.10425515758425</v>
      </c>
      <c r="BE131">
        <f t="shared" si="55"/>
        <v>690.55225618798886</v>
      </c>
      <c r="BF131">
        <f t="shared" si="55"/>
        <v>696.05045265954561</v>
      </c>
      <c r="BG131">
        <f t="shared" si="55"/>
        <v>701.59080296363004</v>
      </c>
      <c r="BH131">
        <f t="shared" si="55"/>
        <v>707.16247875559134</v>
      </c>
      <c r="BI131">
        <f t="shared" si="55"/>
        <v>712.76165704572225</v>
      </c>
      <c r="BJ131">
        <f t="shared" si="55"/>
        <v>718.3755530876341</v>
      </c>
      <c r="BK131">
        <f t="shared" si="55"/>
        <v>723.99575658230685</v>
      </c>
      <c r="BL131">
        <f t="shared" si="55"/>
        <v>729.60460463945458</v>
      </c>
    </row>
    <row r="132" spans="1:64" x14ac:dyDescent="0.25">
      <c r="C132" t="s">
        <v>11</v>
      </c>
      <c r="D132">
        <f t="shared" si="53"/>
        <v>14.633807082049993</v>
      </c>
      <c r="E132">
        <f t="shared" si="53"/>
        <v>15.13057303085</v>
      </c>
      <c r="F132">
        <f t="shared" si="53"/>
        <v>15.679022137800002</v>
      </c>
      <c r="G132">
        <f t="shared" si="53"/>
        <v>16.392236098100003</v>
      </c>
      <c r="H132">
        <f t="shared" si="53"/>
        <v>17.087500335950001</v>
      </c>
      <c r="I132">
        <f t="shared" si="53"/>
        <v>17.749243275300003</v>
      </c>
      <c r="J132" s="10">
        <f t="shared" si="53"/>
        <v>18.049190928953387</v>
      </c>
      <c r="K132">
        <f t="shared" si="53"/>
        <v>18.936434246949268</v>
      </c>
      <c r="L132">
        <f t="shared" si="56"/>
        <v>19.483366788719977</v>
      </c>
      <c r="M132">
        <f>(M$28*(M68*M117+M100))</f>
        <v>20.023712816207912</v>
      </c>
      <c r="N132">
        <f t="shared" si="57"/>
        <v>20.811977632650947</v>
      </c>
      <c r="O132">
        <f t="shared" si="55"/>
        <v>20.321500114759708</v>
      </c>
      <c r="P132">
        <f t="shared" si="55"/>
        <v>21.731893290975599</v>
      </c>
      <c r="Q132">
        <f t="shared" si="55"/>
        <v>22.551249289302991</v>
      </c>
      <c r="R132">
        <f t="shared" si="55"/>
        <v>23.133199810756608</v>
      </c>
      <c r="S132">
        <f t="shared" si="55"/>
        <v>23.658044219821196</v>
      </c>
      <c r="T132">
        <f t="shared" si="55"/>
        <v>24.157800306481306</v>
      </c>
      <c r="U132">
        <f t="shared" si="55"/>
        <v>24.65016380263793</v>
      </c>
      <c r="V132">
        <f t="shared" si="55"/>
        <v>25.134503534279624</v>
      </c>
      <c r="W132">
        <f t="shared" si="55"/>
        <v>25.610735200087035</v>
      </c>
      <c r="X132">
        <f t="shared" si="55"/>
        <v>26.077690443451633</v>
      </c>
      <c r="Y132">
        <f t="shared" si="55"/>
        <v>26.535131331486305</v>
      </c>
      <c r="Z132">
        <f t="shared" si="55"/>
        <v>26.982785204460974</v>
      </c>
      <c r="AA132">
        <f t="shared" si="55"/>
        <v>27.419164744921925</v>
      </c>
      <c r="AB132">
        <f t="shared" si="55"/>
        <v>27.843028387897935</v>
      </c>
      <c r="AC132">
        <f t="shared" si="55"/>
        <v>28.253146540970825</v>
      </c>
      <c r="AD132">
        <f t="shared" si="55"/>
        <v>28.648808923933487</v>
      </c>
      <c r="AE132">
        <f t="shared" si="55"/>
        <v>29.030144154126301</v>
      </c>
      <c r="AF132">
        <f t="shared" si="55"/>
        <v>29.397848564188028</v>
      </c>
      <c r="AG132">
        <f t="shared" si="55"/>
        <v>29.751928098563329</v>
      </c>
      <c r="AH132">
        <f t="shared" si="55"/>
        <v>30.093429950521404</v>
      </c>
      <c r="AI132">
        <f t="shared" ref="O132:BL133" si="58">(AI$28*(AI68*AI117)+AI100)</f>
        <v>30.422351144752195</v>
      </c>
      <c r="AJ132">
        <f t="shared" si="58"/>
        <v>30.738541730791567</v>
      </c>
      <c r="AK132">
        <f t="shared" si="58"/>
        <v>31.042914587911309</v>
      </c>
      <c r="AL132">
        <f t="shared" si="58"/>
        <v>31.335730707988841</v>
      </c>
      <c r="AM132">
        <f t="shared" si="58"/>
        <v>31.617661981419523</v>
      </c>
      <c r="AN132">
        <f t="shared" si="58"/>
        <v>31.889405533694774</v>
      </c>
      <c r="AO132">
        <f t="shared" si="58"/>
        <v>32.150946511632377</v>
      </c>
      <c r="AP132">
        <f t="shared" si="58"/>
        <v>32.402848498455008</v>
      </c>
      <c r="AQ132">
        <f t="shared" si="58"/>
        <v>32.645317903746225</v>
      </c>
      <c r="AR132">
        <f t="shared" si="58"/>
        <v>32.878245431423835</v>
      </c>
      <c r="AS132">
        <f t="shared" si="58"/>
        <v>33.133335096429562</v>
      </c>
      <c r="AT132">
        <f t="shared" si="58"/>
        <v>33.388028730574433</v>
      </c>
      <c r="AU132">
        <f t="shared" si="58"/>
        <v>33.643263925975837</v>
      </c>
      <c r="AV132">
        <f t="shared" si="58"/>
        <v>33.899800237022816</v>
      </c>
      <c r="AW132">
        <f t="shared" si="58"/>
        <v>34.158573170064308</v>
      </c>
      <c r="AX132">
        <f t="shared" si="58"/>
        <v>34.419399902829596</v>
      </c>
      <c r="AY132">
        <f t="shared" si="58"/>
        <v>34.683373882405071</v>
      </c>
      <c r="AZ132">
        <f t="shared" si="58"/>
        <v>34.950276804961462</v>
      </c>
      <c r="BA132">
        <f t="shared" si="58"/>
        <v>35.220904546206974</v>
      </c>
      <c r="BB132">
        <f t="shared" si="58"/>
        <v>35.495855167340508</v>
      </c>
      <c r="BC132">
        <f t="shared" si="58"/>
        <v>35.774905176948465</v>
      </c>
      <c r="BD132">
        <f t="shared" si="58"/>
        <v>36.058118692504557</v>
      </c>
      <c r="BE132">
        <f t="shared" si="58"/>
        <v>36.344855588841646</v>
      </c>
      <c r="BF132">
        <f t="shared" si="58"/>
        <v>36.634234350502531</v>
      </c>
      <c r="BG132">
        <f t="shared" si="58"/>
        <v>36.925831734928025</v>
      </c>
      <c r="BH132">
        <f t="shared" si="58"/>
        <v>37.219077829241783</v>
      </c>
      <c r="BI132">
        <f t="shared" si="58"/>
        <v>37.513771423459197</v>
      </c>
      <c r="BJ132">
        <f t="shared" si="58"/>
        <v>37.8092396361914</v>
      </c>
      <c r="BK132">
        <f t="shared" si="58"/>
        <v>38.105039820121547</v>
      </c>
      <c r="BL132">
        <f t="shared" si="58"/>
        <v>38.400242349445108</v>
      </c>
    </row>
    <row r="133" spans="1:64" x14ac:dyDescent="0.25">
      <c r="C133" t="s">
        <v>12</v>
      </c>
      <c r="D133">
        <f t="shared" si="53"/>
        <v>214.839</v>
      </c>
      <c r="E133">
        <f t="shared" si="53"/>
        <v>195.67500000000001</v>
      </c>
      <c r="F133">
        <f t="shared" si="53"/>
        <v>199.38</v>
      </c>
      <c r="G133">
        <f t="shared" si="53"/>
        <v>201.08</v>
      </c>
      <c r="H133">
        <f t="shared" si="53"/>
        <v>199.93500000000003</v>
      </c>
      <c r="I133">
        <f t="shared" si="53"/>
        <v>202.637</v>
      </c>
      <c r="J133" s="10">
        <f t="shared" si="53"/>
        <v>206.06139909976011</v>
      </c>
      <c r="K133">
        <f t="shared" si="53"/>
        <v>200.86110532233272</v>
      </c>
      <c r="L133">
        <f t="shared" si="56"/>
        <v>199.91503065361402</v>
      </c>
      <c r="M133">
        <f t="shared" ref="M133" si="59">(M$28*(M69*M118+M101))</f>
        <v>199.22664417208296</v>
      </c>
      <c r="N133">
        <f t="shared" si="57"/>
        <v>201.26597105915479</v>
      </c>
      <c r="O133">
        <f t="shared" si="58"/>
        <v>191.46530591417263</v>
      </c>
      <c r="P133">
        <f t="shared" si="58"/>
        <v>199.94822773954164</v>
      </c>
      <c r="Q133">
        <f t="shared" si="58"/>
        <v>203.07884570301513</v>
      </c>
      <c r="R133">
        <f t="shared" si="58"/>
        <v>204.34654161271584</v>
      </c>
      <c r="S133">
        <f t="shared" si="58"/>
        <v>205.43832290037051</v>
      </c>
      <c r="T133">
        <f t="shared" si="58"/>
        <v>206.64747630923318</v>
      </c>
      <c r="U133">
        <f t="shared" si="58"/>
        <v>208.12439129528482</v>
      </c>
      <c r="V133">
        <f t="shared" si="58"/>
        <v>209.85619877890241</v>
      </c>
      <c r="W133">
        <f t="shared" si="58"/>
        <v>211.83315753899512</v>
      </c>
      <c r="X133">
        <f t="shared" si="58"/>
        <v>214.03507351894328</v>
      </c>
      <c r="Y133">
        <f t="shared" si="58"/>
        <v>216.44806360299748</v>
      </c>
      <c r="Z133">
        <f t="shared" si="58"/>
        <v>219.05646195725396</v>
      </c>
      <c r="AA133">
        <f t="shared" si="58"/>
        <v>221.83331951161631</v>
      </c>
      <c r="AB133">
        <f t="shared" si="58"/>
        <v>224.75233891347185</v>
      </c>
      <c r="AC133">
        <f t="shared" si="58"/>
        <v>227.78590820526904</v>
      </c>
      <c r="AD133">
        <f t="shared" si="58"/>
        <v>230.90916376946342</v>
      </c>
      <c r="AE133">
        <f t="shared" si="58"/>
        <v>234.10257219251247</v>
      </c>
      <c r="AF133">
        <f t="shared" si="58"/>
        <v>237.34982215138163</v>
      </c>
      <c r="AG133">
        <f t="shared" si="58"/>
        <v>240.62777650371149</v>
      </c>
      <c r="AH133">
        <f t="shared" si="58"/>
        <v>243.92054764607252</v>
      </c>
      <c r="AI133">
        <f t="shared" si="58"/>
        <v>247.20267458190753</v>
      </c>
      <c r="AJ133">
        <f t="shared" si="58"/>
        <v>250.44644718311622</v>
      </c>
      <c r="AK133">
        <f t="shared" si="58"/>
        <v>253.63182521239173</v>
      </c>
      <c r="AL133">
        <f t="shared" si="58"/>
        <v>256.73255982567099</v>
      </c>
      <c r="AM133">
        <f t="shared" si="58"/>
        <v>259.72489447520883</v>
      </c>
      <c r="AN133">
        <f t="shared" si="58"/>
        <v>262.58446632560396</v>
      </c>
      <c r="AO133">
        <f t="shared" si="58"/>
        <v>265.28024601601049</v>
      </c>
      <c r="AP133">
        <f t="shared" si="58"/>
        <v>267.78516300311082</v>
      </c>
      <c r="AQ133">
        <f t="shared" si="58"/>
        <v>270.06841905156165</v>
      </c>
      <c r="AR133">
        <f t="shared" si="58"/>
        <v>272.09582426005909</v>
      </c>
      <c r="AS133">
        <f t="shared" si="58"/>
        <v>274.20691114286507</v>
      </c>
      <c r="AT133">
        <f t="shared" si="58"/>
        <v>276.3147205288916</v>
      </c>
      <c r="AU133">
        <f t="shared" si="58"/>
        <v>278.42701180117911</v>
      </c>
      <c r="AV133">
        <f t="shared" si="58"/>
        <v>280.55007092708513</v>
      </c>
      <c r="AW133">
        <f t="shared" si="58"/>
        <v>282.69164002811812</v>
      </c>
      <c r="AX133">
        <f t="shared" si="58"/>
        <v>284.85020609238262</v>
      </c>
      <c r="AY133">
        <f t="shared" si="58"/>
        <v>287.03481833714517</v>
      </c>
      <c r="AZ133">
        <f t="shared" si="58"/>
        <v>289.24367011002568</v>
      </c>
      <c r="BA133">
        <f t="shared" si="58"/>
        <v>291.48334796860917</v>
      </c>
      <c r="BB133">
        <f t="shared" si="58"/>
        <v>293.75880138488668</v>
      </c>
      <c r="BC133">
        <f t="shared" si="58"/>
        <v>296.06818077474566</v>
      </c>
      <c r="BD133">
        <f t="shared" si="58"/>
        <v>298.41201676555471</v>
      </c>
      <c r="BE133">
        <f t="shared" si="58"/>
        <v>300.78501176972372</v>
      </c>
      <c r="BF133">
        <f t="shared" si="58"/>
        <v>303.1798704869172</v>
      </c>
      <c r="BG133">
        <f t="shared" si="58"/>
        <v>305.5930902200937</v>
      </c>
      <c r="BH133">
        <f t="shared" si="58"/>
        <v>308.01995444889724</v>
      </c>
      <c r="BI133">
        <f t="shared" si="58"/>
        <v>310.45879798724826</v>
      </c>
      <c r="BJ133">
        <f t="shared" si="58"/>
        <v>312.90405216158371</v>
      </c>
      <c r="BK133">
        <f t="shared" si="58"/>
        <v>315.35205368376427</v>
      </c>
      <c r="BL133">
        <f t="shared" si="58"/>
        <v>317.79510909885579</v>
      </c>
    </row>
    <row r="134" spans="1:64" x14ac:dyDescent="0.25">
      <c r="C134" t="s">
        <v>13</v>
      </c>
      <c r="D134">
        <f t="shared" ref="D134:K139" si="60">D$27*D70</f>
        <v>136.28648799999996</v>
      </c>
      <c r="E134">
        <f t="shared" si="60"/>
        <v>147.10671300000001</v>
      </c>
      <c r="F134">
        <f t="shared" si="60"/>
        <v>156.32258200000001</v>
      </c>
      <c r="G134">
        <f t="shared" si="60"/>
        <v>155.87618599999999</v>
      </c>
      <c r="H134">
        <f t="shared" si="60"/>
        <v>167.10833499999998</v>
      </c>
      <c r="I134">
        <f t="shared" si="60"/>
        <v>176.25467999999998</v>
      </c>
      <c r="J134" s="10">
        <f t="shared" si="60"/>
        <v>180.29887962814902</v>
      </c>
      <c r="K134">
        <f t="shared" si="60"/>
        <v>187.39636534876473</v>
      </c>
      <c r="L134">
        <f>(L$27*(L70*L119+L102))</f>
        <v>204.83889573480343</v>
      </c>
      <c r="M134">
        <f t="shared" ref="M134:M139" si="61">(M$27*(M70*M119+M102))</f>
        <v>209.71310240996539</v>
      </c>
      <c r="N134">
        <f>(N$27*(N70*N119)+N102)</f>
        <v>203.64918390727482</v>
      </c>
      <c r="O134">
        <f t="shared" ref="O134:BL139" si="62">(O$27*(O70*O119)+O102)</f>
        <v>210.13908610527938</v>
      </c>
      <c r="P134">
        <f t="shared" si="62"/>
        <v>217.26136958143945</v>
      </c>
      <c r="Q134">
        <f t="shared" si="62"/>
        <v>222.88165537455035</v>
      </c>
      <c r="R134">
        <f t="shared" si="62"/>
        <v>227.9407108105672</v>
      </c>
      <c r="S134">
        <f t="shared" si="62"/>
        <v>232.91120256329577</v>
      </c>
      <c r="T134">
        <f t="shared" si="62"/>
        <v>237.86237368966673</v>
      </c>
      <c r="U134">
        <f t="shared" si="62"/>
        <v>242.8455367136614</v>
      </c>
      <c r="V134">
        <f t="shared" si="62"/>
        <v>247.85202874289666</v>
      </c>
      <c r="W134">
        <f t="shared" si="62"/>
        <v>252.87336393062532</v>
      </c>
      <c r="X134">
        <f t="shared" si="62"/>
        <v>257.90121745173929</v>
      </c>
      <c r="Y134">
        <f t="shared" si="62"/>
        <v>262.92888748066355</v>
      </c>
      <c r="Z134">
        <f t="shared" si="62"/>
        <v>267.93440832372642</v>
      </c>
      <c r="AA134">
        <f t="shared" si="62"/>
        <v>272.90451334924393</v>
      </c>
      <c r="AB134">
        <f t="shared" si="62"/>
        <v>277.82349229438915</v>
      </c>
      <c r="AC134">
        <f t="shared" si="62"/>
        <v>282.67632247326878</v>
      </c>
      <c r="AD134">
        <f t="shared" si="62"/>
        <v>287.45021962803156</v>
      </c>
      <c r="AE134">
        <f t="shared" si="62"/>
        <v>292.13462027665651</v>
      </c>
      <c r="AF134">
        <f t="shared" si="62"/>
        <v>296.71938840415606</v>
      </c>
      <c r="AG134">
        <f t="shared" si="62"/>
        <v>301.19498717080006</v>
      </c>
      <c r="AH134">
        <f t="shared" si="62"/>
        <v>305.55166926310477</v>
      </c>
      <c r="AI134">
        <f t="shared" si="62"/>
        <v>309.77807706582053</v>
      </c>
      <c r="AJ134">
        <f t="shared" si="62"/>
        <v>313.86209359451612</v>
      </c>
      <c r="AK134">
        <f t="shared" si="62"/>
        <v>317.79076373136934</v>
      </c>
      <c r="AL134">
        <f t="shared" si="62"/>
        <v>321.54997479092236</v>
      </c>
      <c r="AM134">
        <f t="shared" si="62"/>
        <v>325.12544494208964</v>
      </c>
      <c r="AN134">
        <f t="shared" si="62"/>
        <v>328.50439588238095</v>
      </c>
      <c r="AO134">
        <f t="shared" si="62"/>
        <v>331.67441182628835</v>
      </c>
      <c r="AP134">
        <f t="shared" si="62"/>
        <v>334.62246797551313</v>
      </c>
      <c r="AQ134">
        <f t="shared" si="62"/>
        <v>337.33509282097043</v>
      </c>
      <c r="AR134">
        <f t="shared" si="62"/>
        <v>339.80034724774265</v>
      </c>
      <c r="AS134">
        <f t="shared" si="62"/>
        <v>342.14760589881945</v>
      </c>
      <c r="AT134">
        <f t="shared" si="62"/>
        <v>344.51240752522222</v>
      </c>
      <c r="AU134">
        <f t="shared" si="62"/>
        <v>346.89725221262478</v>
      </c>
      <c r="AV134">
        <f t="shared" si="62"/>
        <v>349.30502735029791</v>
      </c>
      <c r="AW134">
        <f t="shared" si="62"/>
        <v>351.73804048328361</v>
      </c>
      <c r="AX134">
        <f t="shared" si="62"/>
        <v>354.19716243144501</v>
      </c>
      <c r="AY134">
        <f t="shared" si="62"/>
        <v>356.68301949849752</v>
      </c>
      <c r="AZ134">
        <f t="shared" si="62"/>
        <v>359.19726027618935</v>
      </c>
      <c r="BA134">
        <f t="shared" si="62"/>
        <v>361.7414844553029</v>
      </c>
      <c r="BB134">
        <f t="shared" si="62"/>
        <v>364.3166328803191</v>
      </c>
      <c r="BC134">
        <f t="shared" si="62"/>
        <v>366.9231385966703</v>
      </c>
      <c r="BD134">
        <f t="shared" si="62"/>
        <v>369.56027414460976</v>
      </c>
      <c r="BE134">
        <f t="shared" si="62"/>
        <v>372.22622122744411</v>
      </c>
      <c r="BF134">
        <f t="shared" si="62"/>
        <v>374.9184700156776</v>
      </c>
      <c r="BG134">
        <f t="shared" si="62"/>
        <v>377.63487849839117</v>
      </c>
      <c r="BH134">
        <f t="shared" si="62"/>
        <v>380.37479059575764</v>
      </c>
      <c r="BI134">
        <f t="shared" si="62"/>
        <v>383.13761650912699</v>
      </c>
      <c r="BJ134">
        <f t="shared" si="62"/>
        <v>385.92141836398275</v>
      </c>
      <c r="BK134">
        <f t="shared" si="62"/>
        <v>388.72397034414109</v>
      </c>
      <c r="BL134">
        <f t="shared" si="62"/>
        <v>391.54355929396075</v>
      </c>
    </row>
    <row r="135" spans="1:64" x14ac:dyDescent="0.25">
      <c r="C135" t="s">
        <v>14</v>
      </c>
      <c r="D135">
        <f t="shared" si="60"/>
        <v>1.4038529999999998</v>
      </c>
      <c r="E135">
        <f t="shared" si="60"/>
        <v>1.4043899999999998</v>
      </c>
      <c r="F135">
        <f t="shared" si="60"/>
        <v>1.3738009999999998</v>
      </c>
      <c r="G135">
        <f t="shared" si="60"/>
        <v>1.3654139999999997</v>
      </c>
      <c r="H135">
        <f t="shared" si="60"/>
        <v>1.3272170000000001</v>
      </c>
      <c r="I135">
        <f t="shared" si="60"/>
        <v>1.3493709999999999</v>
      </c>
      <c r="J135" s="10">
        <f t="shared" si="60"/>
        <v>1.3803325931698103</v>
      </c>
      <c r="K135">
        <f t="shared" si="60"/>
        <v>1.2869094150155296</v>
      </c>
      <c r="L135">
        <f t="shared" ref="L135:M140" si="63">(L$27*(L71*L120+L103))</f>
        <v>1.2891757219106832</v>
      </c>
      <c r="M135">
        <f t="shared" si="63"/>
        <v>1.2697666210631109</v>
      </c>
      <c r="N135">
        <f t="shared" ref="N135:AC140" si="64">(N$27*(N71*N120)+N103)</f>
        <v>1.1918195798704712</v>
      </c>
      <c r="O135">
        <f t="shared" si="64"/>
        <v>1.1943341576257278</v>
      </c>
      <c r="P135">
        <f t="shared" si="64"/>
        <v>1.204906975823036</v>
      </c>
      <c r="Q135">
        <f t="shared" si="64"/>
        <v>1.2117860481294698</v>
      </c>
      <c r="R135">
        <f t="shared" si="64"/>
        <v>1.2204527741142721</v>
      </c>
      <c r="S135">
        <f t="shared" si="64"/>
        <v>1.2334324818745324</v>
      </c>
      <c r="T135">
        <f t="shared" si="64"/>
        <v>1.2509621039752326</v>
      </c>
      <c r="U135">
        <f t="shared" si="64"/>
        <v>1.2731524641954199</v>
      </c>
      <c r="V135">
        <f t="shared" si="64"/>
        <v>1.299783409624204</v>
      </c>
      <c r="W135">
        <f t="shared" si="64"/>
        <v>1.3306249101813101</v>
      </c>
      <c r="X135">
        <f t="shared" si="64"/>
        <v>1.3654361310964929</v>
      </c>
      <c r="Y135">
        <f t="shared" si="64"/>
        <v>1.4039724950028447</v>
      </c>
      <c r="Z135">
        <f t="shared" si="64"/>
        <v>1.4458942963340926</v>
      </c>
      <c r="AA135">
        <f t="shared" si="64"/>
        <v>1.4908919994403311</v>
      </c>
      <c r="AB135">
        <f t="shared" si="64"/>
        <v>1.5386259375567839</v>
      </c>
      <c r="AC135">
        <f t="shared" si="64"/>
        <v>1.588742040931806</v>
      </c>
      <c r="AD135">
        <f t="shared" si="62"/>
        <v>1.64088009071762</v>
      </c>
      <c r="AE135">
        <f t="shared" si="62"/>
        <v>1.6946739319428237</v>
      </c>
      <c r="AF135">
        <f t="shared" si="62"/>
        <v>1.7497414298497294</v>
      </c>
      <c r="AG135">
        <f t="shared" si="62"/>
        <v>1.8056852649468902</v>
      </c>
      <c r="AH135">
        <f t="shared" si="62"/>
        <v>1.862087833563961</v>
      </c>
      <c r="AI135">
        <f t="shared" si="62"/>
        <v>1.9185019686363527</v>
      </c>
      <c r="AJ135">
        <f t="shared" si="62"/>
        <v>1.9744549367257309</v>
      </c>
      <c r="AK135">
        <f t="shared" si="62"/>
        <v>2.0294469701209197</v>
      </c>
      <c r="AL135">
        <f t="shared" si="62"/>
        <v>2.0829481894450632</v>
      </c>
      <c r="AM135">
        <f t="shared" si="62"/>
        <v>2.1344039621922</v>
      </c>
      <c r="AN135">
        <f t="shared" si="62"/>
        <v>2.1832453570736527</v>
      </c>
      <c r="AO135">
        <f t="shared" si="62"/>
        <v>2.2288814321663803</v>
      </c>
      <c r="AP135">
        <f t="shared" si="62"/>
        <v>2.2706920088864941</v>
      </c>
      <c r="AQ135">
        <f t="shared" si="62"/>
        <v>2.308027747418643</v>
      </c>
      <c r="AR135">
        <f t="shared" si="62"/>
        <v>2.3402227771883082</v>
      </c>
      <c r="AS135">
        <f t="shared" si="62"/>
        <v>2.3698535473511284</v>
      </c>
      <c r="AT135">
        <f t="shared" si="62"/>
        <v>2.3999471091969484</v>
      </c>
      <c r="AU135">
        <f t="shared" si="62"/>
        <v>2.4305290048178283</v>
      </c>
      <c r="AV135">
        <f t="shared" si="62"/>
        <v>2.4616280997202087</v>
      </c>
      <c r="AW135">
        <f t="shared" si="62"/>
        <v>2.4932698244429083</v>
      </c>
      <c r="AX135">
        <f t="shared" si="62"/>
        <v>2.5254699638605684</v>
      </c>
      <c r="AY135">
        <f t="shared" si="62"/>
        <v>2.558242922707529</v>
      </c>
      <c r="AZ135">
        <f t="shared" si="62"/>
        <v>2.5916108245035288</v>
      </c>
      <c r="BA135">
        <f t="shared" si="62"/>
        <v>2.6255959677394491</v>
      </c>
      <c r="BB135">
        <f t="shared" si="62"/>
        <v>2.6602163773663294</v>
      </c>
      <c r="BC135">
        <f t="shared" si="62"/>
        <v>2.6954867849158495</v>
      </c>
      <c r="BD135">
        <f t="shared" si="62"/>
        <v>2.7314137039512891</v>
      </c>
      <c r="BE135">
        <f t="shared" si="62"/>
        <v>2.7679956960583296</v>
      </c>
      <c r="BF135">
        <f t="shared" si="62"/>
        <v>2.80522611309897</v>
      </c>
      <c r="BG135">
        <f t="shared" si="62"/>
        <v>2.84310091096097</v>
      </c>
      <c r="BH135">
        <f t="shared" si="62"/>
        <v>2.8816272014830102</v>
      </c>
      <c r="BI135">
        <f t="shared" si="62"/>
        <v>2.9208127807061302</v>
      </c>
      <c r="BJ135">
        <f t="shared" si="62"/>
        <v>2.9606553000689102</v>
      </c>
      <c r="BK135">
        <f t="shared" si="62"/>
        <v>3.0011501281153508</v>
      </c>
      <c r="BL135">
        <f t="shared" si="62"/>
        <v>3.0422964980105704</v>
      </c>
    </row>
    <row r="136" spans="1:64" x14ac:dyDescent="0.25">
      <c r="C136" t="s">
        <v>15</v>
      </c>
      <c r="D136">
        <f t="shared" si="60"/>
        <v>3.0331862329999999</v>
      </c>
      <c r="E136">
        <f t="shared" si="60"/>
        <v>3.0882839469999999</v>
      </c>
      <c r="F136">
        <f t="shared" si="60"/>
        <v>3.2060276409999999</v>
      </c>
      <c r="G136">
        <f t="shared" si="60"/>
        <v>3.2017047210000005</v>
      </c>
      <c r="H136">
        <f t="shared" si="60"/>
        <v>3.0924150859999995</v>
      </c>
      <c r="I136">
        <f t="shared" si="60"/>
        <v>3.124537831</v>
      </c>
      <c r="J136" s="10">
        <f t="shared" si="60"/>
        <v>3.196230989639917</v>
      </c>
      <c r="K136">
        <f t="shared" si="60"/>
        <v>3.2682456673667164</v>
      </c>
      <c r="L136">
        <f t="shared" si="63"/>
        <v>3.4079584132385903</v>
      </c>
      <c r="M136">
        <f t="shared" si="61"/>
        <v>3.4788895606890833</v>
      </c>
      <c r="N136">
        <f t="shared" si="64"/>
        <v>3.3691785710546838</v>
      </c>
      <c r="O136">
        <f t="shared" si="62"/>
        <v>3.4679387787176408</v>
      </c>
      <c r="P136">
        <f t="shared" si="62"/>
        <v>3.5774257947121639</v>
      </c>
      <c r="Q136">
        <f t="shared" si="62"/>
        <v>3.6625974565175143</v>
      </c>
      <c r="R136">
        <f t="shared" si="62"/>
        <v>3.7391181619700427</v>
      </c>
      <c r="S136">
        <f t="shared" si="62"/>
        <v>3.8148537209251834</v>
      </c>
      <c r="T136">
        <f t="shared" si="62"/>
        <v>3.8910164376618672</v>
      </c>
      <c r="U136">
        <f t="shared" si="62"/>
        <v>3.9685179309681566</v>
      </c>
      <c r="V136">
        <f t="shared" si="62"/>
        <v>4.0472868142791008</v>
      </c>
      <c r="W136">
        <f t="shared" si="62"/>
        <v>4.1272553234701048</v>
      </c>
      <c r="X136">
        <f t="shared" si="62"/>
        <v>4.2083589686069889</v>
      </c>
      <c r="Y136">
        <f t="shared" si="62"/>
        <v>4.29056032619419</v>
      </c>
      <c r="Z136">
        <f t="shared" si="62"/>
        <v>4.3735733834205677</v>
      </c>
      <c r="AA136">
        <f t="shared" si="62"/>
        <v>4.4572542395840307</v>
      </c>
      <c r="AB136">
        <f t="shared" si="62"/>
        <v>4.5414189394763715</v>
      </c>
      <c r="AC136">
        <f t="shared" si="62"/>
        <v>4.6258942618524657</v>
      </c>
      <c r="AD136">
        <f t="shared" si="62"/>
        <v>4.7105428830610263</v>
      </c>
      <c r="AE136">
        <f t="shared" si="62"/>
        <v>4.7952631033156718</v>
      </c>
      <c r="AF136">
        <f t="shared" si="62"/>
        <v>4.8799595291584783</v>
      </c>
      <c r="AG136">
        <f t="shared" si="62"/>
        <v>4.9645459180963005</v>
      </c>
      <c r="AH136">
        <f t="shared" si="62"/>
        <v>5.048931893546909</v>
      </c>
      <c r="AI136">
        <f t="shared" si="62"/>
        <v>5.1329997153870517</v>
      </c>
      <c r="AJ136">
        <f t="shared" si="62"/>
        <v>5.2166180348077127</v>
      </c>
      <c r="AK136">
        <f t="shared" si="62"/>
        <v>5.2996403281268645</v>
      </c>
      <c r="AL136">
        <f t="shared" si="62"/>
        <v>5.3818992323116763</v>
      </c>
      <c r="AM136">
        <f t="shared" si="62"/>
        <v>5.4632226809056794</v>
      </c>
      <c r="AN136">
        <f t="shared" si="62"/>
        <v>5.5434619322011676</v>
      </c>
      <c r="AO136">
        <f t="shared" si="62"/>
        <v>5.6224726709581256</v>
      </c>
      <c r="AP136">
        <f t="shared" si="62"/>
        <v>5.7000985724597566</v>
      </c>
      <c r="AQ136">
        <f t="shared" si="62"/>
        <v>5.7761738166309309</v>
      </c>
      <c r="AR136">
        <f t="shared" si="62"/>
        <v>5.8505569429707203</v>
      </c>
      <c r="AS136">
        <f t="shared" si="62"/>
        <v>5.9246338683777706</v>
      </c>
      <c r="AT136">
        <f t="shared" si="62"/>
        <v>5.99986777299232</v>
      </c>
      <c r="AU136">
        <f t="shared" si="62"/>
        <v>6.076322512044519</v>
      </c>
      <c r="AV136">
        <f t="shared" si="62"/>
        <v>6.15407024930047</v>
      </c>
      <c r="AW136">
        <f t="shared" si="62"/>
        <v>6.2331745611072185</v>
      </c>
      <c r="AX136">
        <f t="shared" si="62"/>
        <v>6.3136749096513682</v>
      </c>
      <c r="AY136">
        <f t="shared" si="62"/>
        <v>6.3956073067687678</v>
      </c>
      <c r="AZ136">
        <f t="shared" si="62"/>
        <v>6.4790270612587673</v>
      </c>
      <c r="BA136">
        <f t="shared" si="62"/>
        <v>6.5639899193485665</v>
      </c>
      <c r="BB136">
        <f t="shared" si="62"/>
        <v>6.6505409434157672</v>
      </c>
      <c r="BC136">
        <f t="shared" si="62"/>
        <v>6.7387169622895664</v>
      </c>
      <c r="BD136">
        <f t="shared" si="62"/>
        <v>6.8285342598781655</v>
      </c>
      <c r="BE136">
        <f t="shared" si="62"/>
        <v>6.9199892401457648</v>
      </c>
      <c r="BF136">
        <f t="shared" si="62"/>
        <v>7.0130652827473652</v>
      </c>
      <c r="BG136">
        <f t="shared" si="62"/>
        <v>7.1077522774023638</v>
      </c>
      <c r="BH136">
        <f t="shared" si="62"/>
        <v>7.204068003707464</v>
      </c>
      <c r="BI136">
        <f t="shared" si="62"/>
        <v>7.3020319517652634</v>
      </c>
      <c r="BJ136">
        <f t="shared" si="62"/>
        <v>7.4016382501722129</v>
      </c>
      <c r="BK136">
        <f t="shared" si="62"/>
        <v>7.5028753202883127</v>
      </c>
      <c r="BL136">
        <f t="shared" si="62"/>
        <v>7.6057412450263611</v>
      </c>
    </row>
    <row r="137" spans="1:64" x14ac:dyDescent="0.25">
      <c r="C137" t="s">
        <v>16</v>
      </c>
      <c r="D137">
        <f t="shared" si="60"/>
        <v>67.051056555999992</v>
      </c>
      <c r="E137">
        <f t="shared" si="60"/>
        <v>71.081603486000006</v>
      </c>
      <c r="F137">
        <f t="shared" si="60"/>
        <v>66.744312055999998</v>
      </c>
      <c r="G137">
        <f t="shared" si="60"/>
        <v>65.596548978999991</v>
      </c>
      <c r="H137">
        <f t="shared" si="60"/>
        <v>59.427869613000006</v>
      </c>
      <c r="I137">
        <f t="shared" si="60"/>
        <v>58.103432142999992</v>
      </c>
      <c r="J137" s="10">
        <f t="shared" si="60"/>
        <v>59.436627259673799</v>
      </c>
      <c r="K137">
        <f t="shared" si="60"/>
        <v>59.980843657196694</v>
      </c>
      <c r="L137">
        <f t="shared" si="63"/>
        <v>62.105226269595349</v>
      </c>
      <c r="M137">
        <f t="shared" si="61"/>
        <v>62.935445712642291</v>
      </c>
      <c r="N137">
        <f t="shared" si="64"/>
        <v>60.492270788498274</v>
      </c>
      <c r="O137">
        <f t="shared" si="62"/>
        <v>61.785135625360475</v>
      </c>
      <c r="P137">
        <f t="shared" si="62"/>
        <v>63.233942646832048</v>
      </c>
      <c r="Q137">
        <f t="shared" si="62"/>
        <v>64.221525102284346</v>
      </c>
      <c r="R137">
        <f t="shared" si="62"/>
        <v>65.032623851755801</v>
      </c>
      <c r="S137">
        <f t="shared" si="62"/>
        <v>65.808700023526214</v>
      </c>
      <c r="T137">
        <f t="shared" si="62"/>
        <v>66.572985334966049</v>
      </c>
      <c r="U137">
        <f t="shared" si="62"/>
        <v>67.342983858418194</v>
      </c>
      <c r="V137">
        <f t="shared" si="62"/>
        <v>68.11920816484205</v>
      </c>
      <c r="W137">
        <f t="shared" si="62"/>
        <v>68.902339266359746</v>
      </c>
      <c r="X137">
        <f t="shared" si="62"/>
        <v>69.693220899260751</v>
      </c>
      <c r="Y137">
        <f t="shared" si="62"/>
        <v>70.49325087705239</v>
      </c>
      <c r="Z137">
        <f t="shared" si="62"/>
        <v>71.299872808799506</v>
      </c>
      <c r="AA137">
        <f t="shared" si="62"/>
        <v>72.113054904541443</v>
      </c>
      <c r="AB137">
        <f t="shared" si="62"/>
        <v>72.932273805773193</v>
      </c>
      <c r="AC137">
        <f t="shared" si="62"/>
        <v>73.757346763812663</v>
      </c>
      <c r="AD137">
        <f t="shared" si="62"/>
        <v>74.588821503001313</v>
      </c>
      <c r="AE137">
        <f t="shared" si="62"/>
        <v>75.427950711660515</v>
      </c>
      <c r="AF137">
        <f t="shared" si="62"/>
        <v>76.276215628751629</v>
      </c>
      <c r="AG137">
        <f t="shared" si="62"/>
        <v>77.135369134553443</v>
      </c>
      <c r="AH137">
        <f t="shared" si="62"/>
        <v>78.007229280493391</v>
      </c>
      <c r="AI137">
        <f t="shared" si="62"/>
        <v>78.89332794849139</v>
      </c>
      <c r="AJ137">
        <f t="shared" si="62"/>
        <v>79.79513585145294</v>
      </c>
      <c r="AK137">
        <f t="shared" si="62"/>
        <v>80.714046612511183</v>
      </c>
      <c r="AL137">
        <f t="shared" si="62"/>
        <v>81.651298443564713</v>
      </c>
      <c r="AM137">
        <f t="shared" si="62"/>
        <v>82.608226159856812</v>
      </c>
      <c r="AN137">
        <f t="shared" si="62"/>
        <v>83.586686593113456</v>
      </c>
      <c r="AO137">
        <f t="shared" si="62"/>
        <v>84.588772471382796</v>
      </c>
      <c r="AP137">
        <f t="shared" si="62"/>
        <v>85.616570063845288</v>
      </c>
      <c r="AQ137">
        <f t="shared" si="62"/>
        <v>86.672204416183249</v>
      </c>
      <c r="AR137">
        <f t="shared" si="62"/>
        <v>87.758354144561721</v>
      </c>
      <c r="AS137">
        <f t="shared" si="62"/>
        <v>88.869508025667486</v>
      </c>
      <c r="AT137">
        <f t="shared" si="62"/>
        <v>89.998016594885726</v>
      </c>
      <c r="AU137">
        <f t="shared" si="62"/>
        <v>91.144837680668729</v>
      </c>
      <c r="AV137">
        <f t="shared" si="62"/>
        <v>92.311053739507997</v>
      </c>
      <c r="AW137">
        <f t="shared" si="62"/>
        <v>93.497618416609242</v>
      </c>
      <c r="AX137">
        <f t="shared" si="62"/>
        <v>94.705123644771504</v>
      </c>
      <c r="AY137">
        <f t="shared" si="62"/>
        <v>95.934109601532512</v>
      </c>
      <c r="AZ137">
        <f t="shared" si="62"/>
        <v>97.185405918882509</v>
      </c>
      <c r="BA137">
        <f t="shared" si="62"/>
        <v>98.459848790229515</v>
      </c>
      <c r="BB137">
        <f t="shared" si="62"/>
        <v>99.758114151237535</v>
      </c>
      <c r="BC137">
        <f t="shared" si="62"/>
        <v>101.08075443434454</v>
      </c>
      <c r="BD137">
        <f t="shared" si="62"/>
        <v>102.42801389817353</v>
      </c>
      <c r="BE137">
        <f t="shared" si="62"/>
        <v>103.79983860218755</v>
      </c>
      <c r="BF137">
        <f t="shared" si="62"/>
        <v>105.19597924121156</v>
      </c>
      <c r="BG137">
        <f t="shared" si="62"/>
        <v>106.61628416103656</v>
      </c>
      <c r="BH137">
        <f t="shared" si="62"/>
        <v>108.06102005561308</v>
      </c>
      <c r="BI137">
        <f t="shared" si="62"/>
        <v>109.53047927648008</v>
      </c>
      <c r="BJ137">
        <f t="shared" si="62"/>
        <v>111.02457375258435</v>
      </c>
      <c r="BK137">
        <f t="shared" si="62"/>
        <v>112.54312980432586</v>
      </c>
      <c r="BL137">
        <f t="shared" si="62"/>
        <v>114.08611867539661</v>
      </c>
    </row>
    <row r="138" spans="1:64" x14ac:dyDescent="0.25">
      <c r="C138" t="s">
        <v>17</v>
      </c>
      <c r="D138">
        <f t="shared" si="60"/>
        <v>194.96647064300001</v>
      </c>
      <c r="E138">
        <f t="shared" si="60"/>
        <v>200.11829246700003</v>
      </c>
      <c r="F138">
        <f t="shared" si="60"/>
        <v>204.42294562800001</v>
      </c>
      <c r="G138">
        <f t="shared" si="60"/>
        <v>215.63028765299998</v>
      </c>
      <c r="H138">
        <f t="shared" si="60"/>
        <v>216.08792283799991</v>
      </c>
      <c r="I138">
        <f t="shared" si="60"/>
        <v>227.07515928099997</v>
      </c>
      <c r="J138" s="10">
        <f t="shared" si="60"/>
        <v>232.28544518504577</v>
      </c>
      <c r="K138">
        <f t="shared" si="60"/>
        <v>241.74381302757891</v>
      </c>
      <c r="L138">
        <f t="shared" si="63"/>
        <v>253.45002298823653</v>
      </c>
      <c r="M138">
        <f t="shared" si="61"/>
        <v>259.61604454473803</v>
      </c>
      <c r="N138">
        <f t="shared" si="64"/>
        <v>251.83699972599109</v>
      </c>
      <c r="O138">
        <f t="shared" si="62"/>
        <v>259.21057605019837</v>
      </c>
      <c r="P138">
        <f t="shared" si="62"/>
        <v>266.98230222906386</v>
      </c>
      <c r="Q138">
        <f t="shared" si="62"/>
        <v>272.54302188015737</v>
      </c>
      <c r="R138">
        <f t="shared" si="62"/>
        <v>277.08134319850325</v>
      </c>
      <c r="S138">
        <f t="shared" si="62"/>
        <v>281.20154175410772</v>
      </c>
      <c r="T138">
        <f t="shared" si="62"/>
        <v>285.01165421397468</v>
      </c>
      <c r="U138">
        <f t="shared" si="62"/>
        <v>288.59708888665727</v>
      </c>
      <c r="V138">
        <f t="shared" si="62"/>
        <v>291.97144297883483</v>
      </c>
      <c r="W138">
        <f t="shared" si="62"/>
        <v>295.14967117146267</v>
      </c>
      <c r="X138">
        <f t="shared" si="62"/>
        <v>298.14810987065943</v>
      </c>
      <c r="Y138">
        <f t="shared" si="62"/>
        <v>300.98619133983783</v>
      </c>
      <c r="Z138">
        <f t="shared" si="62"/>
        <v>303.66726101855249</v>
      </c>
      <c r="AA138">
        <f t="shared" si="62"/>
        <v>306.20637980896146</v>
      </c>
      <c r="AB138">
        <f t="shared" si="62"/>
        <v>308.61749225221513</v>
      </c>
      <c r="AC138">
        <f t="shared" si="62"/>
        <v>310.91703347838114</v>
      </c>
      <c r="AD138">
        <f t="shared" si="62"/>
        <v>313.12559769488041</v>
      </c>
      <c r="AE138">
        <f t="shared" si="62"/>
        <v>315.26781568893699</v>
      </c>
      <c r="AF138">
        <f t="shared" si="62"/>
        <v>317.37034647773294</v>
      </c>
      <c r="AG138">
        <f t="shared" si="62"/>
        <v>319.46207019826227</v>
      </c>
      <c r="AH138">
        <f t="shared" si="62"/>
        <v>321.57324899762079</v>
      </c>
      <c r="AI138">
        <f t="shared" si="62"/>
        <v>323.73412075982213</v>
      </c>
      <c r="AJ138">
        <f t="shared" si="62"/>
        <v>325.97589014612339</v>
      </c>
      <c r="AK138">
        <f t="shared" si="62"/>
        <v>328.33071565544884</v>
      </c>
      <c r="AL138">
        <f t="shared" si="62"/>
        <v>330.83144524742289</v>
      </c>
      <c r="AM138">
        <f t="shared" si="62"/>
        <v>333.51269049302465</v>
      </c>
      <c r="AN138">
        <f t="shared" si="62"/>
        <v>336.41257377470782</v>
      </c>
      <c r="AO138">
        <f t="shared" si="62"/>
        <v>339.57159278450251</v>
      </c>
      <c r="AP138">
        <f t="shared" si="62"/>
        <v>343.03169030983793</v>
      </c>
      <c r="AQ138">
        <f t="shared" si="62"/>
        <v>346.83649122685028</v>
      </c>
      <c r="AR138">
        <f t="shared" si="62"/>
        <v>351.03341657824467</v>
      </c>
      <c r="AS138">
        <f t="shared" si="62"/>
        <v>355.47803210266767</v>
      </c>
      <c r="AT138">
        <f t="shared" si="62"/>
        <v>359.99206637954063</v>
      </c>
      <c r="AU138">
        <f t="shared" si="62"/>
        <v>364.57935072267264</v>
      </c>
      <c r="AV138">
        <f t="shared" si="62"/>
        <v>369.24421495802966</v>
      </c>
      <c r="AW138">
        <f t="shared" si="62"/>
        <v>373.99047366643458</v>
      </c>
      <c r="AX138">
        <f t="shared" si="62"/>
        <v>378.82049457908363</v>
      </c>
      <c r="AY138">
        <f t="shared" si="62"/>
        <v>383.7364384061276</v>
      </c>
      <c r="AZ138">
        <f t="shared" si="62"/>
        <v>388.74162367552759</v>
      </c>
      <c r="BA138">
        <f t="shared" si="62"/>
        <v>393.83939516091561</v>
      </c>
      <c r="BB138">
        <f t="shared" si="62"/>
        <v>399.03245660494764</v>
      </c>
      <c r="BC138">
        <f t="shared" si="62"/>
        <v>404.32301773737561</v>
      </c>
      <c r="BD138">
        <f t="shared" si="62"/>
        <v>409.71205559269157</v>
      </c>
      <c r="BE138">
        <f t="shared" si="62"/>
        <v>415.19935440874758</v>
      </c>
      <c r="BF138">
        <f t="shared" si="62"/>
        <v>420.78391696484357</v>
      </c>
      <c r="BG138">
        <f t="shared" si="62"/>
        <v>426.46513664414357</v>
      </c>
      <c r="BH138">
        <f t="shared" si="62"/>
        <v>432.24408022244961</v>
      </c>
      <c r="BI138">
        <f t="shared" si="62"/>
        <v>438.12191710591759</v>
      </c>
      <c r="BJ138">
        <f t="shared" si="62"/>
        <v>444.0982950103346</v>
      </c>
      <c r="BK138">
        <f t="shared" si="62"/>
        <v>450.17251921730059</v>
      </c>
      <c r="BL138">
        <f t="shared" si="62"/>
        <v>456.34447470158352</v>
      </c>
    </row>
    <row r="139" spans="1:64" x14ac:dyDescent="0.25">
      <c r="C139" t="s">
        <v>18</v>
      </c>
      <c r="D139">
        <f t="shared" si="60"/>
        <v>320.708476561</v>
      </c>
      <c r="E139">
        <f t="shared" si="60"/>
        <v>313.35025703999997</v>
      </c>
      <c r="F139">
        <f t="shared" si="60"/>
        <v>309.48868616400006</v>
      </c>
      <c r="G139">
        <f t="shared" si="60"/>
        <v>310.140740209</v>
      </c>
      <c r="H139">
        <f t="shared" si="60"/>
        <v>295.27316239899994</v>
      </c>
      <c r="I139">
        <f t="shared" si="60"/>
        <v>295.84347250599996</v>
      </c>
      <c r="J139" s="10">
        <f t="shared" si="60"/>
        <v>302.63166140117755</v>
      </c>
      <c r="K139">
        <f t="shared" si="60"/>
        <v>290.01834393174158</v>
      </c>
      <c r="L139">
        <f t="shared" si="63"/>
        <v>293.2102748193654</v>
      </c>
      <c r="M139">
        <f t="shared" si="61"/>
        <v>290.51438369412369</v>
      </c>
      <c r="N139">
        <f t="shared" si="64"/>
        <v>273.38893204225383</v>
      </c>
      <c r="O139">
        <f t="shared" si="62"/>
        <v>273.75588558736382</v>
      </c>
      <c r="P139">
        <f t="shared" si="62"/>
        <v>275.05400955734251</v>
      </c>
      <c r="Q139">
        <f t="shared" si="62"/>
        <v>274.6150114876616</v>
      </c>
      <c r="R139">
        <f t="shared" si="62"/>
        <v>273.73731250697421</v>
      </c>
      <c r="S139">
        <f t="shared" si="62"/>
        <v>273.03680002201128</v>
      </c>
      <c r="T139">
        <f t="shared" si="62"/>
        <v>272.60736443345087</v>
      </c>
      <c r="U139">
        <f t="shared" si="62"/>
        <v>272.51349557496337</v>
      </c>
      <c r="V139">
        <f t="shared" si="62"/>
        <v>272.74774834754459</v>
      </c>
      <c r="W139">
        <f t="shared" si="62"/>
        <v>273.30288335988195</v>
      </c>
      <c r="X139">
        <f t="shared" si="62"/>
        <v>274.17176682943898</v>
      </c>
      <c r="Y139">
        <f t="shared" si="62"/>
        <v>275.34883255958943</v>
      </c>
      <c r="Z139">
        <f t="shared" si="62"/>
        <v>276.81247426994537</v>
      </c>
      <c r="AA139">
        <f t="shared" si="62"/>
        <v>278.55043989249532</v>
      </c>
      <c r="AB139">
        <f t="shared" si="62"/>
        <v>280.54785518359006</v>
      </c>
      <c r="AC139">
        <f t="shared" si="62"/>
        <v>282.79037642276927</v>
      </c>
      <c r="AD139">
        <f t="shared" si="62"/>
        <v>285.26558407093722</v>
      </c>
      <c r="AE139">
        <f t="shared" si="62"/>
        <v>287.96279524298188</v>
      </c>
      <c r="AF139">
        <f t="shared" si="62"/>
        <v>290.87118906213897</v>
      </c>
      <c r="AG139">
        <f t="shared" si="62"/>
        <v>293.97994171812877</v>
      </c>
      <c r="AH139">
        <f t="shared" si="62"/>
        <v>297.27741366660678</v>
      </c>
      <c r="AI139">
        <f t="shared" ref="O139:BL140" si="65">(AI$27*(AI75*AI124)+AI107)</f>
        <v>300.74978537440785</v>
      </c>
      <c r="AJ139">
        <f t="shared" si="65"/>
        <v>304.38188249327385</v>
      </c>
      <c r="AK139">
        <f t="shared" si="65"/>
        <v>308.15707686390419</v>
      </c>
      <c r="AL139">
        <f t="shared" si="65"/>
        <v>312.05694554163074</v>
      </c>
      <c r="AM139">
        <f t="shared" si="65"/>
        <v>316.06218986710428</v>
      </c>
      <c r="AN139">
        <f t="shared" si="65"/>
        <v>320.1542247499778</v>
      </c>
      <c r="AO139">
        <f t="shared" si="65"/>
        <v>324.31405049621094</v>
      </c>
      <c r="AP139">
        <f t="shared" si="65"/>
        <v>328.52128339027905</v>
      </c>
      <c r="AQ139">
        <f t="shared" si="65"/>
        <v>332.75428277555079</v>
      </c>
      <c r="AR139">
        <f t="shared" si="65"/>
        <v>336.99207991511378</v>
      </c>
      <c r="AS139">
        <f t="shared" si="65"/>
        <v>341.25891081855991</v>
      </c>
      <c r="AT139">
        <f t="shared" si="65"/>
        <v>345.59238372435794</v>
      </c>
      <c r="AU139">
        <f t="shared" si="65"/>
        <v>349.9961766937646</v>
      </c>
      <c r="AV139">
        <f t="shared" si="65"/>
        <v>354.47444635970737</v>
      </c>
      <c r="AW139">
        <f t="shared" si="65"/>
        <v>359.03085471977607</v>
      </c>
      <c r="AX139">
        <f t="shared" si="65"/>
        <v>363.66767479591914</v>
      </c>
      <c r="AY139">
        <f t="shared" si="65"/>
        <v>368.38698086988137</v>
      </c>
      <c r="AZ139">
        <f t="shared" si="65"/>
        <v>373.19195872850531</v>
      </c>
      <c r="BA139">
        <f t="shared" si="65"/>
        <v>378.08581935447779</v>
      </c>
      <c r="BB139">
        <f t="shared" si="65"/>
        <v>383.07115834074853</v>
      </c>
      <c r="BC139">
        <f t="shared" si="65"/>
        <v>388.15009702787933</v>
      </c>
      <c r="BD139">
        <f t="shared" si="65"/>
        <v>393.32357336898269</v>
      </c>
      <c r="BE139">
        <f t="shared" si="65"/>
        <v>398.59138023239643</v>
      </c>
      <c r="BF139">
        <f t="shared" si="65"/>
        <v>403.95256028624857</v>
      </c>
      <c r="BG139">
        <f t="shared" si="65"/>
        <v>409.40653117837655</v>
      </c>
      <c r="BH139">
        <f t="shared" si="65"/>
        <v>414.95431701355028</v>
      </c>
      <c r="BI139">
        <f t="shared" si="65"/>
        <v>420.59704042167954</v>
      </c>
      <c r="BJ139">
        <f t="shared" si="65"/>
        <v>426.33436320991984</v>
      </c>
      <c r="BK139">
        <f t="shared" si="65"/>
        <v>432.16561844860718</v>
      </c>
      <c r="BL139">
        <f t="shared" si="65"/>
        <v>438.09069571351881</v>
      </c>
    </row>
    <row r="140" spans="1:64" x14ac:dyDescent="0.25">
      <c r="C140" t="s">
        <v>40</v>
      </c>
      <c r="D140">
        <f>D$27*D76</f>
        <v>0</v>
      </c>
      <c r="E140">
        <f t="shared" ref="E140:J140" si="66">E$27*E76</f>
        <v>0</v>
      </c>
      <c r="F140">
        <f t="shared" si="66"/>
        <v>0</v>
      </c>
      <c r="G140">
        <f t="shared" si="66"/>
        <v>0</v>
      </c>
      <c r="H140">
        <f t="shared" si="66"/>
        <v>0</v>
      </c>
      <c r="I140">
        <f t="shared" si="66"/>
        <v>0</v>
      </c>
      <c r="J140" s="10">
        <f t="shared" si="66"/>
        <v>0</v>
      </c>
      <c r="K140">
        <f>K$27*K76</f>
        <v>0</v>
      </c>
      <c r="L140">
        <f t="shared" si="63"/>
        <v>0</v>
      </c>
      <c r="M140">
        <f t="shared" ref="M140" si="67">(M$27*(M76*M125+M108))</f>
        <v>0</v>
      </c>
      <c r="N140">
        <f t="shared" si="64"/>
        <v>0</v>
      </c>
      <c r="O140">
        <f t="shared" si="65"/>
        <v>0</v>
      </c>
      <c r="P140">
        <f t="shared" si="65"/>
        <v>0</v>
      </c>
      <c r="Q140">
        <f t="shared" si="65"/>
        <v>0</v>
      </c>
      <c r="R140">
        <f t="shared" si="65"/>
        <v>0</v>
      </c>
      <c r="S140">
        <f t="shared" si="65"/>
        <v>0</v>
      </c>
      <c r="T140">
        <f t="shared" si="65"/>
        <v>0</v>
      </c>
      <c r="U140">
        <f t="shared" si="65"/>
        <v>0</v>
      </c>
      <c r="V140">
        <f t="shared" si="65"/>
        <v>0</v>
      </c>
      <c r="W140">
        <f t="shared" si="65"/>
        <v>0</v>
      </c>
      <c r="X140">
        <f t="shared" si="65"/>
        <v>0</v>
      </c>
      <c r="Y140">
        <f t="shared" si="65"/>
        <v>0</v>
      </c>
      <c r="Z140">
        <f t="shared" si="65"/>
        <v>0</v>
      </c>
      <c r="AA140">
        <f t="shared" si="65"/>
        <v>0</v>
      </c>
      <c r="AB140">
        <f t="shared" si="65"/>
        <v>0</v>
      </c>
      <c r="AC140">
        <f t="shared" si="65"/>
        <v>0</v>
      </c>
      <c r="AD140">
        <f t="shared" si="65"/>
        <v>0</v>
      </c>
      <c r="AE140">
        <f t="shared" si="65"/>
        <v>0</v>
      </c>
      <c r="AF140">
        <f t="shared" si="65"/>
        <v>0</v>
      </c>
      <c r="AG140">
        <f t="shared" si="65"/>
        <v>0</v>
      </c>
      <c r="AH140">
        <f t="shared" si="65"/>
        <v>0</v>
      </c>
      <c r="AI140">
        <f t="shared" si="65"/>
        <v>0</v>
      </c>
      <c r="AJ140">
        <f t="shared" si="65"/>
        <v>0</v>
      </c>
      <c r="AK140">
        <f t="shared" si="65"/>
        <v>0</v>
      </c>
      <c r="AL140">
        <f t="shared" si="65"/>
        <v>0</v>
      </c>
      <c r="AM140">
        <f t="shared" si="65"/>
        <v>0</v>
      </c>
      <c r="AN140">
        <f t="shared" si="65"/>
        <v>0</v>
      </c>
      <c r="AO140">
        <f t="shared" si="65"/>
        <v>0</v>
      </c>
      <c r="AP140">
        <f t="shared" si="65"/>
        <v>0</v>
      </c>
      <c r="AQ140">
        <f t="shared" si="65"/>
        <v>0</v>
      </c>
      <c r="AR140">
        <f t="shared" si="65"/>
        <v>0</v>
      </c>
      <c r="AS140">
        <f t="shared" si="65"/>
        <v>0</v>
      </c>
      <c r="AT140">
        <f t="shared" si="65"/>
        <v>0</v>
      </c>
      <c r="AU140">
        <f t="shared" si="65"/>
        <v>0</v>
      </c>
      <c r="AV140">
        <f t="shared" si="65"/>
        <v>0</v>
      </c>
      <c r="AW140">
        <f t="shared" si="65"/>
        <v>0</v>
      </c>
      <c r="AX140">
        <f t="shared" si="65"/>
        <v>0</v>
      </c>
      <c r="AY140">
        <f t="shared" si="65"/>
        <v>0</v>
      </c>
      <c r="AZ140">
        <f t="shared" si="65"/>
        <v>0</v>
      </c>
      <c r="BA140">
        <f t="shared" si="65"/>
        <v>0</v>
      </c>
      <c r="BB140">
        <f t="shared" si="65"/>
        <v>0</v>
      </c>
      <c r="BC140">
        <f t="shared" si="65"/>
        <v>0</v>
      </c>
      <c r="BD140">
        <f t="shared" si="65"/>
        <v>0</v>
      </c>
      <c r="BE140">
        <f t="shared" si="65"/>
        <v>0</v>
      </c>
      <c r="BF140">
        <f t="shared" si="65"/>
        <v>0</v>
      </c>
      <c r="BG140">
        <f t="shared" si="65"/>
        <v>0</v>
      </c>
      <c r="BH140">
        <f t="shared" si="65"/>
        <v>0</v>
      </c>
      <c r="BI140">
        <f t="shared" si="65"/>
        <v>0</v>
      </c>
      <c r="BJ140">
        <f t="shared" si="65"/>
        <v>0</v>
      </c>
      <c r="BK140">
        <f t="shared" si="65"/>
        <v>0</v>
      </c>
      <c r="BL140">
        <f t="shared" si="65"/>
        <v>0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68">SUM(D146:D158)</f>
        <v>0</v>
      </c>
      <c r="E160">
        <f t="shared" si="68"/>
        <v>0</v>
      </c>
      <c r="F160">
        <f t="shared" si="68"/>
        <v>0</v>
      </c>
      <c r="G160">
        <f t="shared" si="68"/>
        <v>0</v>
      </c>
      <c r="H160">
        <f t="shared" si="68"/>
        <v>0</v>
      </c>
      <c r="I160">
        <f t="shared" si="68"/>
        <v>0</v>
      </c>
      <c r="J160" s="10">
        <f t="shared" si="68"/>
        <v>0</v>
      </c>
      <c r="K160">
        <f t="shared" si="68"/>
        <v>0</v>
      </c>
      <c r="L160">
        <f t="shared" si="68"/>
        <v>0</v>
      </c>
      <c r="M160">
        <f t="shared" si="68"/>
        <v>0</v>
      </c>
      <c r="N160">
        <f t="shared" si="68"/>
        <v>0</v>
      </c>
      <c r="O160">
        <f t="shared" si="68"/>
        <v>0</v>
      </c>
      <c r="P160">
        <f t="shared" si="68"/>
        <v>0</v>
      </c>
      <c r="Q160">
        <f t="shared" si="68"/>
        <v>0</v>
      </c>
      <c r="R160">
        <f t="shared" si="68"/>
        <v>0</v>
      </c>
      <c r="S160">
        <f t="shared" si="68"/>
        <v>0</v>
      </c>
      <c r="T160">
        <f t="shared" si="68"/>
        <v>0</v>
      </c>
      <c r="U160">
        <f t="shared" si="68"/>
        <v>0</v>
      </c>
      <c r="V160">
        <f t="shared" si="68"/>
        <v>0</v>
      </c>
      <c r="W160">
        <f t="shared" si="68"/>
        <v>0</v>
      </c>
      <c r="X160">
        <f t="shared" si="68"/>
        <v>0</v>
      </c>
      <c r="Y160">
        <f t="shared" si="68"/>
        <v>0</v>
      </c>
      <c r="Z160">
        <f t="shared" si="68"/>
        <v>0</v>
      </c>
      <c r="AA160">
        <f t="shared" si="68"/>
        <v>0</v>
      </c>
      <c r="AB160">
        <f t="shared" si="68"/>
        <v>0</v>
      </c>
      <c r="AC160">
        <f t="shared" si="68"/>
        <v>0</v>
      </c>
      <c r="AD160">
        <f t="shared" si="68"/>
        <v>0</v>
      </c>
      <c r="AE160">
        <f t="shared" si="68"/>
        <v>0</v>
      </c>
      <c r="AF160">
        <f t="shared" si="68"/>
        <v>0</v>
      </c>
      <c r="AG160">
        <f t="shared" si="68"/>
        <v>0</v>
      </c>
      <c r="AH160">
        <f t="shared" si="68"/>
        <v>0</v>
      </c>
      <c r="AI160">
        <f t="shared" si="68"/>
        <v>0</v>
      </c>
      <c r="AJ160">
        <f t="shared" si="68"/>
        <v>0</v>
      </c>
      <c r="AK160">
        <f t="shared" si="68"/>
        <v>0</v>
      </c>
      <c r="AL160">
        <f t="shared" si="68"/>
        <v>0</v>
      </c>
      <c r="AM160">
        <f t="shared" si="68"/>
        <v>0</v>
      </c>
      <c r="AN160">
        <f t="shared" si="68"/>
        <v>0</v>
      </c>
      <c r="AO160">
        <f t="shared" si="68"/>
        <v>0</v>
      </c>
      <c r="AP160">
        <f t="shared" si="68"/>
        <v>0</v>
      </c>
      <c r="AQ160">
        <f t="shared" si="68"/>
        <v>0</v>
      </c>
      <c r="AR160">
        <f t="shared" si="68"/>
        <v>0</v>
      </c>
      <c r="AS160">
        <f t="shared" si="68"/>
        <v>0</v>
      </c>
      <c r="AT160">
        <f t="shared" si="68"/>
        <v>0</v>
      </c>
      <c r="AU160">
        <f t="shared" si="68"/>
        <v>0</v>
      </c>
      <c r="AV160">
        <f t="shared" si="68"/>
        <v>0</v>
      </c>
      <c r="AW160">
        <f t="shared" si="68"/>
        <v>0</v>
      </c>
      <c r="AX160">
        <f t="shared" si="68"/>
        <v>0</v>
      </c>
      <c r="AY160">
        <f t="shared" si="68"/>
        <v>0</v>
      </c>
      <c r="AZ160">
        <f t="shared" si="68"/>
        <v>0</v>
      </c>
      <c r="BA160">
        <f t="shared" si="68"/>
        <v>0</v>
      </c>
      <c r="BB160">
        <f t="shared" si="68"/>
        <v>0</v>
      </c>
      <c r="BC160">
        <f t="shared" si="68"/>
        <v>0</v>
      </c>
      <c r="BD160">
        <f t="shared" si="68"/>
        <v>0</v>
      </c>
      <c r="BE160">
        <f t="shared" si="68"/>
        <v>0</v>
      </c>
      <c r="BF160">
        <f t="shared" si="68"/>
        <v>0</v>
      </c>
      <c r="BG160">
        <f t="shared" si="68"/>
        <v>0</v>
      </c>
      <c r="BH160">
        <f t="shared" si="68"/>
        <v>0</v>
      </c>
      <c r="BI160">
        <f t="shared" si="68"/>
        <v>0</v>
      </c>
      <c r="BJ160">
        <f t="shared" si="68"/>
        <v>0</v>
      </c>
      <c r="BK160">
        <f t="shared" si="68"/>
        <v>0</v>
      </c>
      <c r="BL160">
        <f t="shared" si="68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f>L112</f>
        <v>1.04</v>
      </c>
      <c r="M163">
        <f>M112</f>
        <v>1.0350000000000001</v>
      </c>
      <c r="N163" s="6">
        <f t="shared" ref="N163:R163" si="69">N112</f>
        <v>1.0300000000000002</v>
      </c>
      <c r="O163" s="6">
        <f t="shared" si="69"/>
        <v>1.0250000000000004</v>
      </c>
      <c r="P163" s="6">
        <f t="shared" si="69"/>
        <v>1.0200000000000005</v>
      </c>
      <c r="Q163" s="6">
        <f t="shared" si="69"/>
        <v>1.0150000000000006</v>
      </c>
      <c r="R163" s="6">
        <f t="shared" si="69"/>
        <v>1.0100000000000007</v>
      </c>
      <c r="S163">
        <f t="shared" ref="S163:BA163" si="70">R163-0.013</f>
        <v>0.99700000000000066</v>
      </c>
      <c r="T163">
        <f t="shared" si="70"/>
        <v>0.98400000000000065</v>
      </c>
      <c r="U163">
        <f t="shared" si="70"/>
        <v>0.97100000000000064</v>
      </c>
      <c r="V163">
        <f t="shared" si="70"/>
        <v>0.95800000000000063</v>
      </c>
      <c r="W163">
        <f t="shared" si="70"/>
        <v>0.94500000000000062</v>
      </c>
      <c r="X163">
        <f t="shared" si="70"/>
        <v>0.93200000000000061</v>
      </c>
      <c r="Y163">
        <f t="shared" si="70"/>
        <v>0.91900000000000059</v>
      </c>
      <c r="Z163">
        <f t="shared" si="70"/>
        <v>0.90600000000000058</v>
      </c>
      <c r="AA163">
        <f t="shared" si="70"/>
        <v>0.89300000000000057</v>
      </c>
      <c r="AB163">
        <f t="shared" si="70"/>
        <v>0.88000000000000056</v>
      </c>
      <c r="AC163">
        <f t="shared" si="70"/>
        <v>0.86700000000000055</v>
      </c>
      <c r="AD163">
        <f t="shared" si="70"/>
        <v>0.85400000000000054</v>
      </c>
      <c r="AE163">
        <f t="shared" si="70"/>
        <v>0.84100000000000052</v>
      </c>
      <c r="AF163">
        <f t="shared" si="70"/>
        <v>0.82800000000000051</v>
      </c>
      <c r="AG163">
        <f t="shared" si="70"/>
        <v>0.8150000000000005</v>
      </c>
      <c r="AH163">
        <f t="shared" si="70"/>
        <v>0.80200000000000049</v>
      </c>
      <c r="AI163">
        <f t="shared" si="70"/>
        <v>0.78900000000000048</v>
      </c>
      <c r="AJ163">
        <f t="shared" si="70"/>
        <v>0.77600000000000047</v>
      </c>
      <c r="AK163">
        <f t="shared" si="70"/>
        <v>0.76300000000000046</v>
      </c>
      <c r="AL163">
        <f t="shared" si="70"/>
        <v>0.75000000000000044</v>
      </c>
      <c r="AM163">
        <f t="shared" si="70"/>
        <v>0.73700000000000043</v>
      </c>
      <c r="AN163">
        <f t="shared" si="70"/>
        <v>0.72400000000000042</v>
      </c>
      <c r="AO163">
        <f t="shared" si="70"/>
        <v>0.71100000000000041</v>
      </c>
      <c r="AP163">
        <f t="shared" si="70"/>
        <v>0.6980000000000004</v>
      </c>
      <c r="AQ163">
        <f t="shared" si="70"/>
        <v>0.68500000000000039</v>
      </c>
      <c r="AR163">
        <f t="shared" si="70"/>
        <v>0.67200000000000037</v>
      </c>
      <c r="AS163">
        <f t="shared" si="70"/>
        <v>0.65900000000000036</v>
      </c>
      <c r="AT163">
        <f t="shared" si="70"/>
        <v>0.64600000000000035</v>
      </c>
      <c r="AU163">
        <f t="shared" si="70"/>
        <v>0.63300000000000034</v>
      </c>
      <c r="AV163">
        <f t="shared" si="70"/>
        <v>0.62000000000000033</v>
      </c>
      <c r="AW163">
        <f t="shared" si="70"/>
        <v>0.60700000000000032</v>
      </c>
      <c r="AX163">
        <f t="shared" si="70"/>
        <v>0.59400000000000031</v>
      </c>
      <c r="AY163">
        <f t="shared" si="70"/>
        <v>0.58100000000000029</v>
      </c>
      <c r="AZ163">
        <f t="shared" si="70"/>
        <v>0.56800000000000028</v>
      </c>
      <c r="BA163">
        <f t="shared" si="70"/>
        <v>0.55500000000000027</v>
      </c>
      <c r="BB163">
        <f>BA163</f>
        <v>0.55500000000000027</v>
      </c>
      <c r="BC163">
        <f t="shared" ref="BC163:BL163" si="71">BB163</f>
        <v>0.55500000000000027</v>
      </c>
      <c r="BD163">
        <f t="shared" si="71"/>
        <v>0.55500000000000027</v>
      </c>
      <c r="BE163">
        <f t="shared" si="71"/>
        <v>0.55500000000000027</v>
      </c>
      <c r="BF163">
        <f t="shared" si="71"/>
        <v>0.55500000000000027</v>
      </c>
      <c r="BG163">
        <f t="shared" si="71"/>
        <v>0.55500000000000027</v>
      </c>
      <c r="BH163">
        <f t="shared" si="71"/>
        <v>0.55500000000000027</v>
      </c>
      <c r="BI163">
        <f t="shared" si="71"/>
        <v>0.55500000000000027</v>
      </c>
      <c r="BJ163">
        <f t="shared" si="71"/>
        <v>0.55500000000000027</v>
      </c>
      <c r="BK163">
        <f t="shared" si="71"/>
        <v>0.55500000000000027</v>
      </c>
      <c r="BL163">
        <f t="shared" si="71"/>
        <v>0.55500000000000027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6">
        <v>1</v>
      </c>
      <c r="R165" s="6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 s="6">
        <v>1</v>
      </c>
      <c r="P166" s="6">
        <v>1</v>
      </c>
      <c r="Q166" s="6">
        <v>1</v>
      </c>
      <c r="R166" s="6">
        <v>1</v>
      </c>
      <c r="S166">
        <f t="shared" ref="S166:BL166" si="72">R166+0.007</f>
        <v>1.0069999999999999</v>
      </c>
      <c r="T166">
        <f t="shared" si="72"/>
        <v>1.0139999999999998</v>
      </c>
      <c r="U166">
        <f t="shared" si="72"/>
        <v>1.0209999999999997</v>
      </c>
      <c r="V166">
        <f t="shared" si="72"/>
        <v>1.0279999999999996</v>
      </c>
      <c r="W166">
        <f t="shared" si="72"/>
        <v>1.0349999999999995</v>
      </c>
      <c r="X166">
        <f t="shared" si="72"/>
        <v>1.0419999999999994</v>
      </c>
      <c r="Y166">
        <f t="shared" si="72"/>
        <v>1.0489999999999993</v>
      </c>
      <c r="Z166">
        <f t="shared" si="72"/>
        <v>1.0559999999999992</v>
      </c>
      <c r="AA166">
        <f t="shared" si="72"/>
        <v>1.0629999999999991</v>
      </c>
      <c r="AB166">
        <f t="shared" si="72"/>
        <v>1.069999999999999</v>
      </c>
      <c r="AC166">
        <f t="shared" si="72"/>
        <v>1.0769999999999988</v>
      </c>
      <c r="AD166">
        <f t="shared" si="72"/>
        <v>1.0839999999999987</v>
      </c>
      <c r="AE166">
        <f t="shared" si="72"/>
        <v>1.0909999999999986</v>
      </c>
      <c r="AF166">
        <f t="shared" si="72"/>
        <v>1.0979999999999985</v>
      </c>
      <c r="AG166">
        <f t="shared" si="72"/>
        <v>1.1049999999999984</v>
      </c>
      <c r="AH166">
        <f t="shared" si="72"/>
        <v>1.1119999999999983</v>
      </c>
      <c r="AI166">
        <f t="shared" si="72"/>
        <v>1.1189999999999982</v>
      </c>
      <c r="AJ166">
        <f t="shared" si="72"/>
        <v>1.1259999999999981</v>
      </c>
      <c r="AK166">
        <f t="shared" si="72"/>
        <v>1.132999999999998</v>
      </c>
      <c r="AL166">
        <f t="shared" si="72"/>
        <v>1.1399999999999979</v>
      </c>
      <c r="AM166">
        <f t="shared" si="72"/>
        <v>1.1469999999999978</v>
      </c>
      <c r="AN166">
        <f t="shared" si="72"/>
        <v>1.1539999999999977</v>
      </c>
      <c r="AO166">
        <f t="shared" si="72"/>
        <v>1.1609999999999976</v>
      </c>
      <c r="AP166">
        <f t="shared" si="72"/>
        <v>1.1679999999999975</v>
      </c>
      <c r="AQ166">
        <f t="shared" si="72"/>
        <v>1.1749999999999974</v>
      </c>
      <c r="AR166">
        <f t="shared" si="72"/>
        <v>1.1819999999999973</v>
      </c>
      <c r="AS166">
        <f t="shared" si="72"/>
        <v>1.1889999999999972</v>
      </c>
      <c r="AT166">
        <f t="shared" si="72"/>
        <v>1.1959999999999971</v>
      </c>
      <c r="AU166">
        <f t="shared" si="72"/>
        <v>1.202999999999997</v>
      </c>
      <c r="AV166">
        <f t="shared" si="72"/>
        <v>1.2099999999999969</v>
      </c>
      <c r="AW166">
        <f t="shared" si="72"/>
        <v>1.2169999999999968</v>
      </c>
      <c r="AX166">
        <f t="shared" si="72"/>
        <v>1.2239999999999966</v>
      </c>
      <c r="AY166">
        <f t="shared" si="72"/>
        <v>1.2309999999999965</v>
      </c>
      <c r="AZ166">
        <f t="shared" si="72"/>
        <v>1.2379999999999964</v>
      </c>
      <c r="BA166">
        <f t="shared" si="72"/>
        <v>1.2449999999999963</v>
      </c>
      <c r="BB166">
        <f t="shared" si="72"/>
        <v>1.2519999999999962</v>
      </c>
      <c r="BC166">
        <f t="shared" si="72"/>
        <v>1.2589999999999961</v>
      </c>
      <c r="BD166">
        <f t="shared" si="72"/>
        <v>1.265999999999996</v>
      </c>
      <c r="BE166">
        <f t="shared" si="72"/>
        <v>1.2729999999999959</v>
      </c>
      <c r="BF166">
        <f t="shared" si="72"/>
        <v>1.2799999999999958</v>
      </c>
      <c r="BG166">
        <f t="shared" si="72"/>
        <v>1.2869999999999957</v>
      </c>
      <c r="BH166">
        <f t="shared" si="72"/>
        <v>1.2939999999999956</v>
      </c>
      <c r="BI166">
        <f t="shared" si="72"/>
        <v>1.3009999999999955</v>
      </c>
      <c r="BJ166">
        <f t="shared" si="72"/>
        <v>1.3079999999999954</v>
      </c>
      <c r="BK166">
        <f t="shared" si="72"/>
        <v>1.3149999999999953</v>
      </c>
      <c r="BL166">
        <f t="shared" si="72"/>
        <v>1.3219999999999952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 s="6">
        <v>1</v>
      </c>
      <c r="P167" s="6">
        <v>1</v>
      </c>
      <c r="Q167" s="6">
        <v>1</v>
      </c>
      <c r="R167" s="6">
        <v>1</v>
      </c>
      <c r="S167">
        <f t="shared" ref="S167:BL167" si="73">R167-0.01</f>
        <v>0.99</v>
      </c>
      <c r="T167">
        <f t="shared" si="73"/>
        <v>0.98</v>
      </c>
      <c r="U167">
        <f t="shared" si="73"/>
        <v>0.97</v>
      </c>
      <c r="V167">
        <f t="shared" si="73"/>
        <v>0.96</v>
      </c>
      <c r="W167">
        <f t="shared" si="73"/>
        <v>0.95</v>
      </c>
      <c r="X167">
        <f t="shared" si="73"/>
        <v>0.94</v>
      </c>
      <c r="Y167">
        <f t="shared" si="73"/>
        <v>0.92999999999999994</v>
      </c>
      <c r="Z167">
        <f t="shared" si="73"/>
        <v>0.91999999999999993</v>
      </c>
      <c r="AA167">
        <f t="shared" si="73"/>
        <v>0.90999999999999992</v>
      </c>
      <c r="AB167">
        <f t="shared" si="73"/>
        <v>0.89999999999999991</v>
      </c>
      <c r="AC167">
        <f t="shared" si="73"/>
        <v>0.8899999999999999</v>
      </c>
      <c r="AD167">
        <f t="shared" si="73"/>
        <v>0.87999999999999989</v>
      </c>
      <c r="AE167">
        <f t="shared" si="73"/>
        <v>0.86999999999999988</v>
      </c>
      <c r="AF167">
        <f t="shared" si="73"/>
        <v>0.85999999999999988</v>
      </c>
      <c r="AG167">
        <f t="shared" si="73"/>
        <v>0.84999999999999987</v>
      </c>
      <c r="AH167">
        <f t="shared" si="73"/>
        <v>0.83999999999999986</v>
      </c>
      <c r="AI167">
        <f t="shared" si="73"/>
        <v>0.82999999999999985</v>
      </c>
      <c r="AJ167">
        <f t="shared" si="73"/>
        <v>0.81999999999999984</v>
      </c>
      <c r="AK167">
        <f t="shared" si="73"/>
        <v>0.80999999999999983</v>
      </c>
      <c r="AL167">
        <f t="shared" si="73"/>
        <v>0.79999999999999982</v>
      </c>
      <c r="AM167">
        <f t="shared" si="73"/>
        <v>0.78999999999999981</v>
      </c>
      <c r="AN167">
        <f t="shared" si="73"/>
        <v>0.7799999999999998</v>
      </c>
      <c r="AO167">
        <f t="shared" si="73"/>
        <v>0.7699999999999998</v>
      </c>
      <c r="AP167">
        <f t="shared" si="73"/>
        <v>0.75999999999999979</v>
      </c>
      <c r="AQ167">
        <f t="shared" si="73"/>
        <v>0.74999999999999978</v>
      </c>
      <c r="AR167">
        <f t="shared" si="73"/>
        <v>0.73999999999999977</v>
      </c>
      <c r="AS167">
        <f t="shared" si="73"/>
        <v>0.72999999999999976</v>
      </c>
      <c r="AT167">
        <f t="shared" si="73"/>
        <v>0.71999999999999975</v>
      </c>
      <c r="AU167">
        <f t="shared" si="73"/>
        <v>0.70999999999999974</v>
      </c>
      <c r="AV167">
        <f t="shared" si="73"/>
        <v>0.69999999999999973</v>
      </c>
      <c r="AW167">
        <f t="shared" si="73"/>
        <v>0.68999999999999972</v>
      </c>
      <c r="AX167">
        <f t="shared" si="73"/>
        <v>0.67999999999999972</v>
      </c>
      <c r="AY167">
        <f t="shared" si="73"/>
        <v>0.66999999999999971</v>
      </c>
      <c r="AZ167">
        <f t="shared" si="73"/>
        <v>0.6599999999999997</v>
      </c>
      <c r="BA167">
        <f t="shared" si="73"/>
        <v>0.64999999999999969</v>
      </c>
      <c r="BB167">
        <f t="shared" si="73"/>
        <v>0.63999999999999968</v>
      </c>
      <c r="BC167">
        <f t="shared" si="73"/>
        <v>0.62999999999999967</v>
      </c>
      <c r="BD167">
        <f t="shared" si="73"/>
        <v>0.61999999999999966</v>
      </c>
      <c r="BE167">
        <f t="shared" si="73"/>
        <v>0.60999999999999965</v>
      </c>
      <c r="BF167">
        <f t="shared" si="73"/>
        <v>0.59999999999999964</v>
      </c>
      <c r="BG167">
        <f t="shared" si="73"/>
        <v>0.58999999999999964</v>
      </c>
      <c r="BH167">
        <f t="shared" si="73"/>
        <v>0.57999999999999963</v>
      </c>
      <c r="BI167">
        <f t="shared" si="73"/>
        <v>0.56999999999999962</v>
      </c>
      <c r="BJ167">
        <f t="shared" si="73"/>
        <v>0.55999999999999961</v>
      </c>
      <c r="BK167">
        <f t="shared" si="73"/>
        <v>0.5499999999999996</v>
      </c>
      <c r="BL167">
        <f t="shared" si="73"/>
        <v>0.53999999999999959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 s="6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f>L119</f>
        <v>1.04</v>
      </c>
      <c r="M170">
        <f>M119</f>
        <v>1.0350000000000001</v>
      </c>
      <c r="N170" s="6">
        <f t="shared" ref="N170:R170" si="74">N119</f>
        <v>1.0300000000000002</v>
      </c>
      <c r="O170" s="6">
        <f t="shared" si="74"/>
        <v>1.0250000000000004</v>
      </c>
      <c r="P170" s="6">
        <f t="shared" si="74"/>
        <v>1.0200000000000005</v>
      </c>
      <c r="Q170" s="6">
        <f t="shared" si="74"/>
        <v>1.0150000000000006</v>
      </c>
      <c r="R170" s="6">
        <f t="shared" si="74"/>
        <v>1.0100000000000007</v>
      </c>
      <c r="S170">
        <f t="shared" ref="S170:AG170" si="75">R170-0.014</f>
        <v>0.99600000000000066</v>
      </c>
      <c r="T170">
        <f t="shared" si="75"/>
        <v>0.98200000000000065</v>
      </c>
      <c r="U170">
        <f>T170-0.014</f>
        <v>0.96800000000000064</v>
      </c>
      <c r="V170">
        <f t="shared" si="75"/>
        <v>0.95400000000000063</v>
      </c>
      <c r="W170">
        <f t="shared" si="75"/>
        <v>0.94000000000000061</v>
      </c>
      <c r="X170">
        <f t="shared" si="75"/>
        <v>0.9260000000000006</v>
      </c>
      <c r="Y170">
        <f t="shared" si="75"/>
        <v>0.91200000000000059</v>
      </c>
      <c r="Z170">
        <f t="shared" si="75"/>
        <v>0.89800000000000058</v>
      </c>
      <c r="AA170">
        <f t="shared" si="75"/>
        <v>0.88400000000000056</v>
      </c>
      <c r="AB170">
        <f t="shared" si="75"/>
        <v>0.87000000000000055</v>
      </c>
      <c r="AC170">
        <f t="shared" si="75"/>
        <v>0.85600000000000054</v>
      </c>
      <c r="AD170">
        <f t="shared" si="75"/>
        <v>0.84200000000000053</v>
      </c>
      <c r="AE170">
        <f t="shared" si="75"/>
        <v>0.82800000000000051</v>
      </c>
      <c r="AF170">
        <f t="shared" si="75"/>
        <v>0.8140000000000005</v>
      </c>
      <c r="AG170">
        <f t="shared" si="75"/>
        <v>0.80000000000000049</v>
      </c>
      <c r="AH170">
        <f>AG170-0.0135</f>
        <v>0.78650000000000053</v>
      </c>
      <c r="AI170">
        <f>AH170-0.0132</f>
        <v>0.77330000000000054</v>
      </c>
      <c r="AJ170">
        <f>AI170-0.0134</f>
        <v>0.75990000000000058</v>
      </c>
      <c r="AK170">
        <f>AJ170-0.013</f>
        <v>0.74690000000000056</v>
      </c>
      <c r="AL170">
        <f t="shared" ref="AL170" si="76">AK170-0.013</f>
        <v>0.73390000000000055</v>
      </c>
      <c r="AM170">
        <f>AL170-0.012</f>
        <v>0.72190000000000054</v>
      </c>
      <c r="AN170">
        <f t="shared" ref="AN170:BL170" si="77">AM170-0.012</f>
        <v>0.70990000000000053</v>
      </c>
      <c r="AO170">
        <f t="shared" si="77"/>
        <v>0.69790000000000052</v>
      </c>
      <c r="AP170">
        <f t="shared" si="77"/>
        <v>0.68590000000000051</v>
      </c>
      <c r="AQ170">
        <f t="shared" si="77"/>
        <v>0.6739000000000005</v>
      </c>
      <c r="AR170">
        <f t="shared" si="77"/>
        <v>0.66190000000000049</v>
      </c>
      <c r="AS170">
        <f t="shared" si="77"/>
        <v>0.64990000000000048</v>
      </c>
      <c r="AT170">
        <f t="shared" si="77"/>
        <v>0.63790000000000047</v>
      </c>
      <c r="AU170">
        <f t="shared" si="77"/>
        <v>0.62590000000000046</v>
      </c>
      <c r="AV170">
        <f t="shared" si="77"/>
        <v>0.61390000000000045</v>
      </c>
      <c r="AW170">
        <f t="shared" si="77"/>
        <v>0.60190000000000043</v>
      </c>
      <c r="AX170">
        <f t="shared" si="77"/>
        <v>0.58990000000000042</v>
      </c>
      <c r="AY170">
        <f t="shared" si="77"/>
        <v>0.57790000000000041</v>
      </c>
      <c r="AZ170">
        <f t="shared" si="77"/>
        <v>0.5659000000000004</v>
      </c>
      <c r="BA170">
        <f t="shared" si="77"/>
        <v>0.55390000000000039</v>
      </c>
      <c r="BB170">
        <f t="shared" si="77"/>
        <v>0.54190000000000038</v>
      </c>
      <c r="BC170">
        <f t="shared" si="77"/>
        <v>0.52990000000000037</v>
      </c>
      <c r="BD170">
        <f t="shared" si="77"/>
        <v>0.51790000000000036</v>
      </c>
      <c r="BE170">
        <f t="shared" si="77"/>
        <v>0.50590000000000035</v>
      </c>
      <c r="BF170">
        <f t="shared" si="77"/>
        <v>0.49390000000000034</v>
      </c>
      <c r="BG170">
        <f t="shared" si="77"/>
        <v>0.48190000000000033</v>
      </c>
      <c r="BH170">
        <f t="shared" si="77"/>
        <v>0.46990000000000032</v>
      </c>
      <c r="BI170">
        <f t="shared" si="77"/>
        <v>0.45790000000000031</v>
      </c>
      <c r="BJ170">
        <f t="shared" si="77"/>
        <v>0.4459000000000003</v>
      </c>
      <c r="BK170">
        <f t="shared" si="77"/>
        <v>0.43390000000000029</v>
      </c>
      <c r="BL170">
        <f t="shared" si="77"/>
        <v>0.42190000000000027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f>R171+0.05</f>
        <v>1.05</v>
      </c>
      <c r="T171">
        <f t="shared" ref="T171:AC171" si="78">S171+0.05</f>
        <v>1.1000000000000001</v>
      </c>
      <c r="U171">
        <f t="shared" si="78"/>
        <v>1.1500000000000001</v>
      </c>
      <c r="V171">
        <f t="shared" si="78"/>
        <v>1.2000000000000002</v>
      </c>
      <c r="W171">
        <f t="shared" si="78"/>
        <v>1.2500000000000002</v>
      </c>
      <c r="X171">
        <f t="shared" si="78"/>
        <v>1.3000000000000003</v>
      </c>
      <c r="Y171">
        <f t="shared" si="78"/>
        <v>1.3500000000000003</v>
      </c>
      <c r="Z171">
        <f t="shared" si="78"/>
        <v>1.4000000000000004</v>
      </c>
      <c r="AA171">
        <f t="shared" si="78"/>
        <v>1.4500000000000004</v>
      </c>
      <c r="AB171">
        <f t="shared" si="78"/>
        <v>1.5000000000000004</v>
      </c>
      <c r="AC171">
        <f t="shared" si="78"/>
        <v>1.5500000000000005</v>
      </c>
      <c r="AD171">
        <f>AC171+0.5</f>
        <v>2.0500000000000007</v>
      </c>
      <c r="AE171">
        <f>AD171+0.05</f>
        <v>2.1000000000000005</v>
      </c>
      <c r="AF171">
        <f t="shared" ref="AF171:BL171" si="79">AE171+0.05</f>
        <v>2.1500000000000004</v>
      </c>
      <c r="AG171">
        <f t="shared" si="79"/>
        <v>2.2000000000000002</v>
      </c>
      <c r="AH171">
        <f t="shared" si="79"/>
        <v>2.25</v>
      </c>
      <c r="AI171">
        <f t="shared" si="79"/>
        <v>2.2999999999999998</v>
      </c>
      <c r="AJ171">
        <f t="shared" si="79"/>
        <v>2.3499999999999996</v>
      </c>
      <c r="AK171">
        <f t="shared" si="79"/>
        <v>2.3999999999999995</v>
      </c>
      <c r="AL171">
        <f t="shared" si="79"/>
        <v>2.4499999999999993</v>
      </c>
      <c r="AM171">
        <f t="shared" si="79"/>
        <v>2.4999999999999991</v>
      </c>
      <c r="AN171">
        <f t="shared" si="79"/>
        <v>2.5499999999999989</v>
      </c>
      <c r="AO171">
        <f t="shared" si="79"/>
        <v>2.5999999999999988</v>
      </c>
      <c r="AP171">
        <f t="shared" si="79"/>
        <v>2.6499999999999986</v>
      </c>
      <c r="AQ171">
        <f t="shared" si="79"/>
        <v>2.6999999999999984</v>
      </c>
      <c r="AR171">
        <f t="shared" si="79"/>
        <v>2.7499999999999982</v>
      </c>
      <c r="AS171">
        <f t="shared" si="79"/>
        <v>2.799999999999998</v>
      </c>
      <c r="AT171">
        <f t="shared" si="79"/>
        <v>2.8499999999999979</v>
      </c>
      <c r="AU171">
        <f t="shared" si="79"/>
        <v>2.8999999999999977</v>
      </c>
      <c r="AV171">
        <f t="shared" si="79"/>
        <v>2.9499999999999975</v>
      </c>
      <c r="AW171">
        <f t="shared" si="79"/>
        <v>2.9999999999999973</v>
      </c>
      <c r="AX171">
        <f t="shared" si="79"/>
        <v>3.0499999999999972</v>
      </c>
      <c r="AY171">
        <f t="shared" si="79"/>
        <v>3.099999999999997</v>
      </c>
      <c r="AZ171">
        <f t="shared" si="79"/>
        <v>3.1499999999999968</v>
      </c>
      <c r="BA171">
        <f t="shared" si="79"/>
        <v>3.1999999999999966</v>
      </c>
      <c r="BB171">
        <f t="shared" si="79"/>
        <v>3.2499999999999964</v>
      </c>
      <c r="BC171">
        <f t="shared" si="79"/>
        <v>3.2999999999999963</v>
      </c>
      <c r="BD171">
        <f t="shared" si="79"/>
        <v>3.3499999999999961</v>
      </c>
      <c r="BE171">
        <f t="shared" si="79"/>
        <v>3.3999999999999959</v>
      </c>
      <c r="BF171">
        <f t="shared" si="79"/>
        <v>3.4499999999999957</v>
      </c>
      <c r="BG171">
        <f t="shared" si="79"/>
        <v>3.4999999999999956</v>
      </c>
      <c r="BH171">
        <f t="shared" si="79"/>
        <v>3.5499999999999954</v>
      </c>
      <c r="BI171">
        <f t="shared" si="79"/>
        <v>3.5999999999999952</v>
      </c>
      <c r="BJ171">
        <f t="shared" si="79"/>
        <v>3.649999999999995</v>
      </c>
      <c r="BK171">
        <f t="shared" si="79"/>
        <v>3.6999999999999948</v>
      </c>
      <c r="BL171">
        <f t="shared" si="79"/>
        <v>3.7499999999999947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 s="6">
        <v>1</v>
      </c>
      <c r="P172" s="6">
        <v>1</v>
      </c>
      <c r="Q172" s="6">
        <v>1</v>
      </c>
      <c r="R172" s="6">
        <v>1</v>
      </c>
      <c r="S172">
        <v>0.97499999999999998</v>
      </c>
      <c r="T172">
        <v>0.97</v>
      </c>
      <c r="U172">
        <v>0.96499999999999997</v>
      </c>
      <c r="V172">
        <v>0.96</v>
      </c>
      <c r="W172">
        <v>0.95499999999999996</v>
      </c>
      <c r="X172">
        <v>0.95</v>
      </c>
      <c r="Y172">
        <v>0.94499999999999995</v>
      </c>
      <c r="Z172">
        <v>0.94</v>
      </c>
      <c r="AA172">
        <v>0.93499999999999994</v>
      </c>
      <c r="AB172">
        <v>0.92999999999999994</v>
      </c>
      <c r="AC172">
        <v>0.92499999999999993</v>
      </c>
      <c r="AD172">
        <v>0.91999999999999993</v>
      </c>
      <c r="AE172">
        <v>0.91499999999999992</v>
      </c>
      <c r="AF172">
        <v>0.90999999999999992</v>
      </c>
      <c r="AG172">
        <v>0.90499999999999992</v>
      </c>
      <c r="AH172">
        <v>0.89999999999999991</v>
      </c>
      <c r="AI172">
        <v>0.89499999999999991</v>
      </c>
      <c r="AJ172">
        <v>0.8899999999999999</v>
      </c>
      <c r="AK172">
        <v>0.8849999999999999</v>
      </c>
      <c r="AL172">
        <v>0.87999999999999989</v>
      </c>
      <c r="AM172">
        <v>0.87499999999999989</v>
      </c>
      <c r="AN172">
        <v>0.86999999999999988</v>
      </c>
      <c r="AO172">
        <v>0.86499999999999988</v>
      </c>
      <c r="AP172">
        <v>0.85999999999999988</v>
      </c>
      <c r="AQ172">
        <v>0.85499999999999987</v>
      </c>
      <c r="AR172">
        <v>0.84999999999999987</v>
      </c>
      <c r="AS172">
        <v>0.84499999999999986</v>
      </c>
      <c r="AT172">
        <v>0.83999999999999986</v>
      </c>
      <c r="AU172">
        <v>0.83499999999999985</v>
      </c>
      <c r="AV172">
        <v>0.82999999999999985</v>
      </c>
      <c r="AW172">
        <v>0.82499999999999984</v>
      </c>
      <c r="AX172">
        <v>0.81999999999999984</v>
      </c>
      <c r="AY172">
        <v>0.81499999999999984</v>
      </c>
      <c r="AZ172">
        <v>0.80999999999999983</v>
      </c>
      <c r="BA172">
        <v>0.80499999999999983</v>
      </c>
      <c r="BB172">
        <v>0.79999999999999982</v>
      </c>
      <c r="BC172">
        <v>0.79499999999999982</v>
      </c>
      <c r="BD172">
        <v>0.78999999999999981</v>
      </c>
      <c r="BE172">
        <v>0.78499999999999981</v>
      </c>
      <c r="BF172">
        <v>0.7799999999999998</v>
      </c>
      <c r="BG172">
        <v>0.7749999999999998</v>
      </c>
      <c r="BH172">
        <v>0.7699999999999998</v>
      </c>
      <c r="BI172">
        <v>0.76499999999999979</v>
      </c>
      <c r="BJ172">
        <v>0.76</v>
      </c>
      <c r="BK172">
        <v>0.755</v>
      </c>
      <c r="BL172">
        <v>0.75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 s="6">
        <v>1</v>
      </c>
      <c r="P173" s="6">
        <v>1</v>
      </c>
      <c r="Q173" s="6">
        <v>1</v>
      </c>
      <c r="R173" s="6">
        <v>1</v>
      </c>
      <c r="S173">
        <f t="shared" ref="S173:BL173" si="80">R173+0.03</f>
        <v>1.03</v>
      </c>
      <c r="T173">
        <f t="shared" si="80"/>
        <v>1.06</v>
      </c>
      <c r="U173">
        <f t="shared" si="80"/>
        <v>1.0900000000000001</v>
      </c>
      <c r="V173">
        <f t="shared" si="80"/>
        <v>1.1200000000000001</v>
      </c>
      <c r="W173">
        <f t="shared" si="80"/>
        <v>1.1500000000000001</v>
      </c>
      <c r="X173">
        <f t="shared" si="80"/>
        <v>1.1800000000000002</v>
      </c>
      <c r="Y173">
        <f t="shared" si="80"/>
        <v>1.2100000000000002</v>
      </c>
      <c r="Z173">
        <f t="shared" si="80"/>
        <v>1.2400000000000002</v>
      </c>
      <c r="AA173">
        <f t="shared" si="80"/>
        <v>1.2700000000000002</v>
      </c>
      <c r="AB173">
        <f t="shared" si="80"/>
        <v>1.3000000000000003</v>
      </c>
      <c r="AC173">
        <f t="shared" si="80"/>
        <v>1.3300000000000003</v>
      </c>
      <c r="AD173">
        <f t="shared" si="80"/>
        <v>1.3600000000000003</v>
      </c>
      <c r="AE173">
        <f t="shared" si="80"/>
        <v>1.3900000000000003</v>
      </c>
      <c r="AF173">
        <f t="shared" si="80"/>
        <v>1.4200000000000004</v>
      </c>
      <c r="AG173">
        <f t="shared" si="80"/>
        <v>1.4500000000000004</v>
      </c>
      <c r="AH173">
        <f t="shared" si="80"/>
        <v>1.4800000000000004</v>
      </c>
      <c r="AI173">
        <f t="shared" si="80"/>
        <v>1.5100000000000005</v>
      </c>
      <c r="AJ173">
        <f t="shared" si="80"/>
        <v>1.5400000000000005</v>
      </c>
      <c r="AK173">
        <f t="shared" si="80"/>
        <v>1.5700000000000005</v>
      </c>
      <c r="AL173">
        <f t="shared" si="80"/>
        <v>1.6000000000000005</v>
      </c>
      <c r="AM173">
        <f t="shared" si="80"/>
        <v>1.6300000000000006</v>
      </c>
      <c r="AN173">
        <f t="shared" si="80"/>
        <v>1.6600000000000006</v>
      </c>
      <c r="AO173">
        <f t="shared" si="80"/>
        <v>1.6900000000000006</v>
      </c>
      <c r="AP173">
        <f t="shared" si="80"/>
        <v>1.7200000000000006</v>
      </c>
      <c r="AQ173">
        <f t="shared" si="80"/>
        <v>1.7500000000000007</v>
      </c>
      <c r="AR173">
        <f t="shared" si="80"/>
        <v>1.7800000000000007</v>
      </c>
      <c r="AS173">
        <f t="shared" si="80"/>
        <v>1.8100000000000007</v>
      </c>
      <c r="AT173">
        <f t="shared" si="80"/>
        <v>1.8400000000000007</v>
      </c>
      <c r="AU173">
        <f t="shared" si="80"/>
        <v>1.8700000000000008</v>
      </c>
      <c r="AV173">
        <f t="shared" si="80"/>
        <v>1.9000000000000008</v>
      </c>
      <c r="AW173">
        <f t="shared" si="80"/>
        <v>1.9300000000000008</v>
      </c>
      <c r="AX173">
        <f t="shared" si="80"/>
        <v>1.9600000000000009</v>
      </c>
      <c r="AY173">
        <f t="shared" si="80"/>
        <v>1.9900000000000009</v>
      </c>
      <c r="AZ173">
        <f t="shared" si="80"/>
        <v>2.0200000000000009</v>
      </c>
      <c r="BA173">
        <f t="shared" si="80"/>
        <v>2.0500000000000007</v>
      </c>
      <c r="BB173">
        <f t="shared" si="80"/>
        <v>2.0800000000000005</v>
      </c>
      <c r="BC173">
        <f t="shared" si="80"/>
        <v>2.1100000000000003</v>
      </c>
      <c r="BD173">
        <f t="shared" si="80"/>
        <v>2.14</v>
      </c>
      <c r="BE173">
        <f t="shared" si="80"/>
        <v>2.17</v>
      </c>
      <c r="BF173">
        <f t="shared" si="80"/>
        <v>2.1999999999999997</v>
      </c>
      <c r="BG173">
        <f t="shared" si="80"/>
        <v>2.2299999999999995</v>
      </c>
      <c r="BH173">
        <f t="shared" si="80"/>
        <v>2.2599999999999993</v>
      </c>
      <c r="BI173">
        <f t="shared" si="80"/>
        <v>2.2899999999999991</v>
      </c>
      <c r="BJ173">
        <f t="shared" si="80"/>
        <v>2.319999999999999</v>
      </c>
      <c r="BK173">
        <f t="shared" si="80"/>
        <v>2.3499999999999988</v>
      </c>
      <c r="BL173">
        <f t="shared" si="80"/>
        <v>2.3799999999999986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 s="6">
        <v>1</v>
      </c>
      <c r="P174" s="6">
        <v>1</v>
      </c>
      <c r="Q174" s="6">
        <v>1</v>
      </c>
      <c r="R174" s="6">
        <v>1</v>
      </c>
      <c r="S174">
        <v>0.97499999999999998</v>
      </c>
      <c r="T174">
        <v>0.97</v>
      </c>
      <c r="U174">
        <v>0.96499999999999997</v>
      </c>
      <c r="V174">
        <v>0.96</v>
      </c>
      <c r="W174">
        <v>0.95499999999999996</v>
      </c>
      <c r="X174">
        <v>0.95</v>
      </c>
      <c r="Y174">
        <v>0.94499999999999995</v>
      </c>
      <c r="Z174">
        <v>0.94</v>
      </c>
      <c r="AA174">
        <v>0.93499999999999994</v>
      </c>
      <c r="AB174">
        <v>0.92999999999999994</v>
      </c>
      <c r="AC174">
        <v>0.92499999999999993</v>
      </c>
      <c r="AD174">
        <v>0.91999999999999993</v>
      </c>
      <c r="AE174">
        <v>0.91499999999999992</v>
      </c>
      <c r="AF174">
        <v>0.90999999999999992</v>
      </c>
      <c r="AG174">
        <v>0.90499999999999992</v>
      </c>
      <c r="AH174">
        <v>0.89999999999999991</v>
      </c>
      <c r="AI174">
        <v>0.89499999999999991</v>
      </c>
      <c r="AJ174">
        <v>0.8899999999999999</v>
      </c>
      <c r="AK174">
        <v>0.8849999999999999</v>
      </c>
      <c r="AL174">
        <v>0.87999999999999989</v>
      </c>
      <c r="AM174">
        <v>0.87499999999999989</v>
      </c>
      <c r="AN174">
        <v>0.86999999999999988</v>
      </c>
      <c r="AO174">
        <v>0.86499999999999988</v>
      </c>
      <c r="AP174">
        <v>0.85999999999999988</v>
      </c>
      <c r="AQ174">
        <v>0.85499999999999987</v>
      </c>
      <c r="AR174">
        <v>0.84999999999999987</v>
      </c>
      <c r="AS174">
        <v>0.84499999999999986</v>
      </c>
      <c r="AT174">
        <v>0.83999999999999986</v>
      </c>
      <c r="AU174">
        <v>0.83499999999999985</v>
      </c>
      <c r="AV174">
        <v>0.82999999999999985</v>
      </c>
      <c r="AW174">
        <v>0.82499999999999984</v>
      </c>
      <c r="AX174">
        <v>0.81999999999999984</v>
      </c>
      <c r="AY174">
        <v>0.81499999999999984</v>
      </c>
      <c r="AZ174">
        <v>0.80999999999999983</v>
      </c>
      <c r="BA174">
        <v>0.80499999999999983</v>
      </c>
      <c r="BB174">
        <v>0.79999999999999982</v>
      </c>
      <c r="BC174">
        <v>0.79499999999999982</v>
      </c>
      <c r="BD174">
        <v>0.78999999999999981</v>
      </c>
      <c r="BE174">
        <v>0.78499999999999981</v>
      </c>
      <c r="BF174">
        <v>0.7799999999999998</v>
      </c>
      <c r="BG174">
        <v>0.7749999999999998</v>
      </c>
      <c r="BH174">
        <v>0.7699999999999998</v>
      </c>
      <c r="BI174">
        <v>0.76499999999999979</v>
      </c>
      <c r="BJ174">
        <v>0.76</v>
      </c>
      <c r="BK174">
        <v>0.755</v>
      </c>
      <c r="BL174">
        <v>0.75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 s="6">
        <v>1</v>
      </c>
      <c r="P175" s="6">
        <v>1</v>
      </c>
      <c r="Q175" s="6">
        <v>1</v>
      </c>
      <c r="R175" s="6">
        <v>1</v>
      </c>
      <c r="S175">
        <f t="shared" ref="S175:BK175" si="81">R175-0.005</f>
        <v>0.995</v>
      </c>
      <c r="T175">
        <f t="shared" si="81"/>
        <v>0.99</v>
      </c>
      <c r="U175">
        <f t="shared" si="81"/>
        <v>0.98499999999999999</v>
      </c>
      <c r="V175">
        <f t="shared" si="81"/>
        <v>0.98</v>
      </c>
      <c r="W175">
        <f t="shared" si="81"/>
        <v>0.97499999999999998</v>
      </c>
      <c r="X175">
        <f t="shared" si="81"/>
        <v>0.97</v>
      </c>
      <c r="Y175">
        <f t="shared" si="81"/>
        <v>0.96499999999999997</v>
      </c>
      <c r="Z175">
        <f t="shared" si="81"/>
        <v>0.96</v>
      </c>
      <c r="AA175">
        <f t="shared" si="81"/>
        <v>0.95499999999999996</v>
      </c>
      <c r="AB175">
        <f t="shared" si="81"/>
        <v>0.95</v>
      </c>
      <c r="AC175">
        <f t="shared" si="81"/>
        <v>0.94499999999999995</v>
      </c>
      <c r="AD175">
        <f t="shared" si="81"/>
        <v>0.94</v>
      </c>
      <c r="AE175">
        <f t="shared" si="81"/>
        <v>0.93499999999999994</v>
      </c>
      <c r="AF175">
        <f t="shared" si="81"/>
        <v>0.92999999999999994</v>
      </c>
      <c r="AG175">
        <f t="shared" si="81"/>
        <v>0.92499999999999993</v>
      </c>
      <c r="AH175">
        <f t="shared" si="81"/>
        <v>0.91999999999999993</v>
      </c>
      <c r="AI175">
        <f t="shared" si="81"/>
        <v>0.91499999999999992</v>
      </c>
      <c r="AJ175">
        <f t="shared" si="81"/>
        <v>0.90999999999999992</v>
      </c>
      <c r="AK175">
        <f t="shared" si="81"/>
        <v>0.90499999999999992</v>
      </c>
      <c r="AL175">
        <f t="shared" si="81"/>
        <v>0.89999999999999991</v>
      </c>
      <c r="AM175">
        <f t="shared" si="81"/>
        <v>0.89499999999999991</v>
      </c>
      <c r="AN175">
        <f t="shared" si="81"/>
        <v>0.8899999999999999</v>
      </c>
      <c r="AO175">
        <f t="shared" si="81"/>
        <v>0.8849999999999999</v>
      </c>
      <c r="AP175">
        <f t="shared" si="81"/>
        <v>0.87999999999999989</v>
      </c>
      <c r="AQ175">
        <f t="shared" si="81"/>
        <v>0.87499999999999989</v>
      </c>
      <c r="AR175">
        <f t="shared" si="81"/>
        <v>0.86999999999999988</v>
      </c>
      <c r="AS175">
        <f t="shared" si="81"/>
        <v>0.86499999999999988</v>
      </c>
      <c r="AT175">
        <f t="shared" si="81"/>
        <v>0.85999999999999988</v>
      </c>
      <c r="AU175">
        <f t="shared" si="81"/>
        <v>0.85499999999999987</v>
      </c>
      <c r="AV175">
        <f t="shared" si="81"/>
        <v>0.84999999999999987</v>
      </c>
      <c r="AW175">
        <f t="shared" si="81"/>
        <v>0.84499999999999986</v>
      </c>
      <c r="AX175">
        <f t="shared" si="81"/>
        <v>0.83999999999999986</v>
      </c>
      <c r="AY175">
        <f t="shared" si="81"/>
        <v>0.83499999999999985</v>
      </c>
      <c r="AZ175">
        <f t="shared" si="81"/>
        <v>0.82999999999999985</v>
      </c>
      <c r="BA175">
        <f t="shared" si="81"/>
        <v>0.82499999999999984</v>
      </c>
      <c r="BB175">
        <f t="shared" si="81"/>
        <v>0.81999999999999984</v>
      </c>
      <c r="BC175">
        <f t="shared" si="81"/>
        <v>0.81499999999999984</v>
      </c>
      <c r="BD175">
        <f t="shared" si="81"/>
        <v>0.80999999999999983</v>
      </c>
      <c r="BE175">
        <f t="shared" si="81"/>
        <v>0.80499999999999983</v>
      </c>
      <c r="BF175">
        <f t="shared" si="81"/>
        <v>0.79999999999999982</v>
      </c>
      <c r="BG175">
        <f t="shared" si="81"/>
        <v>0.79499999999999982</v>
      </c>
      <c r="BH175">
        <f t="shared" si="81"/>
        <v>0.78999999999999981</v>
      </c>
      <c r="BI175">
        <f t="shared" si="81"/>
        <v>0.78499999999999981</v>
      </c>
      <c r="BJ175">
        <f t="shared" si="81"/>
        <v>0.7799999999999998</v>
      </c>
      <c r="BK175">
        <f t="shared" si="81"/>
        <v>0.7749999999999998</v>
      </c>
      <c r="BL175">
        <f>BK175-0.005</f>
        <v>0.7699999999999998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 s="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>
        <f t="shared" ref="D178:K184" si="82">D$28*D63</f>
        <v>2.0852239999999997</v>
      </c>
      <c r="E178">
        <f t="shared" si="82"/>
        <v>2.2118530000000005</v>
      </c>
      <c r="F178">
        <f t="shared" si="82"/>
        <v>2.2831509999999997</v>
      </c>
      <c r="G178">
        <f t="shared" si="82"/>
        <v>2.2686019999999996</v>
      </c>
      <c r="H178">
        <f t="shared" si="82"/>
        <v>2.3760840000000001</v>
      </c>
      <c r="I178">
        <f t="shared" si="82"/>
        <v>2.2825240000000004</v>
      </c>
      <c r="J178" s="10">
        <f t="shared" si="82"/>
        <v>2.3210967835034122</v>
      </c>
      <c r="K178">
        <f t="shared" si="82"/>
        <v>2.3218448202597926</v>
      </c>
      <c r="L178">
        <f t="shared" ref="L178:AQ178" si="83">(L$28*((L63*L163))+L146)</f>
        <v>2.4383281440016678</v>
      </c>
      <c r="M178">
        <f t="shared" si="83"/>
        <v>2.4555221169307888</v>
      </c>
      <c r="N178">
        <f t="shared" si="83"/>
        <v>2.5084984888148951</v>
      </c>
      <c r="O178">
        <f t="shared" si="83"/>
        <v>2.4144340613963249</v>
      </c>
      <c r="P178">
        <f t="shared" si="83"/>
        <v>2.5520840111572571</v>
      </c>
      <c r="Q178">
        <f t="shared" si="83"/>
        <v>2.624219478532881</v>
      </c>
      <c r="R178">
        <f t="shared" si="83"/>
        <v>2.6736440380475885</v>
      </c>
      <c r="S178">
        <f t="shared" si="83"/>
        <v>2.6997894956627166</v>
      </c>
      <c r="T178">
        <f t="shared" si="83"/>
        <v>2.7267980996407419</v>
      </c>
      <c r="U178">
        <f t="shared" si="83"/>
        <v>2.7563122631730175</v>
      </c>
      <c r="V178">
        <f t="shared" si="83"/>
        <v>2.7878463352905332</v>
      </c>
      <c r="W178">
        <f t="shared" si="83"/>
        <v>2.8209665780768973</v>
      </c>
      <c r="X178">
        <f t="shared" si="83"/>
        <v>2.8551125012401393</v>
      </c>
      <c r="Y178">
        <f t="shared" si="83"/>
        <v>2.8898216668063337</v>
      </c>
      <c r="Z178">
        <f t="shared" si="83"/>
        <v>2.9246241422399661</v>
      </c>
      <c r="AA178">
        <f t="shared" si="83"/>
        <v>2.9589174343126268</v>
      </c>
      <c r="AB178">
        <f t="shared" si="83"/>
        <v>2.9921282784175691</v>
      </c>
      <c r="AC178">
        <f t="shared" si="83"/>
        <v>3.0236890641175465</v>
      </c>
      <c r="AD178">
        <f t="shared" si="83"/>
        <v>3.0530941988429898</v>
      </c>
      <c r="AE178">
        <f t="shared" si="83"/>
        <v>3.0799353429558702</v>
      </c>
      <c r="AF178">
        <f t="shared" si="83"/>
        <v>3.1038732055328437</v>
      </c>
      <c r="AG178">
        <f t="shared" si="83"/>
        <v>3.1245060281433106</v>
      </c>
      <c r="AH178">
        <f t="shared" si="83"/>
        <v>3.1415542091967801</v>
      </c>
      <c r="AI178">
        <f t="shared" si="83"/>
        <v>3.1546417318579496</v>
      </c>
      <c r="AJ178">
        <f t="shared" si="83"/>
        <v>3.1633941908185594</v>
      </c>
      <c r="AK178">
        <f t="shared" si="83"/>
        <v>3.1675645464380202</v>
      </c>
      <c r="AL178">
        <f t="shared" si="83"/>
        <v>3.1668563949256443</v>
      </c>
      <c r="AM178">
        <f t="shared" si="83"/>
        <v>3.1610343143471988</v>
      </c>
      <c r="AN178">
        <f t="shared" si="83"/>
        <v>3.149884429774044</v>
      </c>
      <c r="AO178">
        <f t="shared" si="83"/>
        <v>3.1331429528761743</v>
      </c>
      <c r="AP178">
        <f t="shared" si="83"/>
        <v>3.1106256350958317</v>
      </c>
      <c r="AQ178">
        <f t="shared" si="83"/>
        <v>3.0821361046672533</v>
      </c>
      <c r="AR178">
        <f t="shared" ref="AR178:BL178" si="84">(AR$28*((AR63*AR163))+AR146)</f>
        <v>3.0474732317126589</v>
      </c>
      <c r="AS178">
        <f t="shared" si="84"/>
        <v>3.0117059073857981</v>
      </c>
      <c r="AT178">
        <f t="shared" si="84"/>
        <v>2.9749884910277302</v>
      </c>
      <c r="AU178">
        <f t="shared" si="84"/>
        <v>2.9374049745024364</v>
      </c>
      <c r="AV178">
        <f t="shared" si="84"/>
        <v>2.8990173995798769</v>
      </c>
      <c r="AW178">
        <f t="shared" si="84"/>
        <v>2.8598970916177922</v>
      </c>
      <c r="AX178">
        <f t="shared" si="84"/>
        <v>2.820017040314585</v>
      </c>
      <c r="AY178">
        <f t="shared" si="84"/>
        <v>2.7794538242313527</v>
      </c>
      <c r="AZ178">
        <f t="shared" si="84"/>
        <v>2.7381734103749067</v>
      </c>
      <c r="BA178">
        <f t="shared" si="84"/>
        <v>2.6962209687096319</v>
      </c>
      <c r="BB178">
        <f t="shared" si="84"/>
        <v>2.7172689128101992</v>
      </c>
      <c r="BC178">
        <f t="shared" si="84"/>
        <v>2.7386306721663947</v>
      </c>
      <c r="BD178">
        <f t="shared" si="84"/>
        <v>2.7603111550813781</v>
      </c>
      <c r="BE178">
        <f t="shared" si="84"/>
        <v>2.7822613588699414</v>
      </c>
      <c r="BF178">
        <f t="shared" si="84"/>
        <v>2.8044138020039813</v>
      </c>
      <c r="BG178">
        <f t="shared" si="84"/>
        <v>2.826736084535864</v>
      </c>
      <c r="BH178">
        <f t="shared" si="84"/>
        <v>2.8491845786522965</v>
      </c>
      <c r="BI178">
        <f t="shared" si="84"/>
        <v>2.8717438813820433</v>
      </c>
      <c r="BJ178">
        <f t="shared" si="84"/>
        <v>2.8943624824946466</v>
      </c>
      <c r="BK178">
        <f t="shared" si="84"/>
        <v>2.9170064965748166</v>
      </c>
      <c r="BL178">
        <f t="shared" si="84"/>
        <v>2.9396047591644132</v>
      </c>
    </row>
    <row r="179" spans="3:64" x14ac:dyDescent="0.25">
      <c r="C179" t="s">
        <v>7</v>
      </c>
      <c r="D179">
        <f t="shared" si="82"/>
        <v>122.65900000000002</v>
      </c>
      <c r="E179">
        <f t="shared" si="82"/>
        <v>149.55100000000002</v>
      </c>
      <c r="F179">
        <f t="shared" si="82"/>
        <v>163.23500000000001</v>
      </c>
      <c r="G179">
        <f t="shared" si="82"/>
        <v>173.7</v>
      </c>
      <c r="H179">
        <f t="shared" si="82"/>
        <v>190.65100000000004</v>
      </c>
      <c r="I179">
        <f t="shared" si="82"/>
        <v>211.96200000000002</v>
      </c>
      <c r="J179" s="10">
        <f t="shared" si="82"/>
        <v>215.54398395151605</v>
      </c>
      <c r="K179">
        <f t="shared" si="82"/>
        <v>222.92360430973523</v>
      </c>
      <c r="L179">
        <f t="shared" ref="L179:L184" si="85">(L$28*((L64*L164))+L147)</f>
        <v>227.52942776262191</v>
      </c>
      <c r="M179">
        <f t="shared" ref="M179:AR179" si="86">(M$28*(M64*M164+M147))</f>
        <v>231.8531624575987</v>
      </c>
      <c r="N179">
        <f t="shared" si="86"/>
        <v>238.82269437116105</v>
      </c>
      <c r="O179">
        <f t="shared" si="86"/>
        <v>231.00944203451263</v>
      </c>
      <c r="P179">
        <f t="shared" si="86"/>
        <v>244.63543899296678</v>
      </c>
      <c r="Q179">
        <f t="shared" si="86"/>
        <v>251.30092993563281</v>
      </c>
      <c r="R179">
        <f t="shared" si="86"/>
        <v>255.11273625361289</v>
      </c>
      <c r="S179">
        <f t="shared" si="86"/>
        <v>258.12896836113725</v>
      </c>
      <c r="T179">
        <f t="shared" si="86"/>
        <v>260.72494316133219</v>
      </c>
      <c r="U179">
        <f t="shared" si="86"/>
        <v>263.10889538375289</v>
      </c>
      <c r="V179">
        <f t="shared" si="86"/>
        <v>265.28793396832157</v>
      </c>
      <c r="W179">
        <f t="shared" si="86"/>
        <v>267.27585041138644</v>
      </c>
      <c r="X179">
        <f t="shared" si="86"/>
        <v>269.07595680738643</v>
      </c>
      <c r="Y179">
        <f t="shared" si="86"/>
        <v>270.70226052880707</v>
      </c>
      <c r="Z179">
        <f t="shared" si="86"/>
        <v>272.1691687909501</v>
      </c>
      <c r="AA179">
        <f t="shared" si="86"/>
        <v>273.47972494244362</v>
      </c>
      <c r="AB179">
        <f t="shared" si="86"/>
        <v>274.6406664254838</v>
      </c>
      <c r="AC179">
        <f t="shared" si="86"/>
        <v>275.65995772138058</v>
      </c>
      <c r="AD179">
        <f t="shared" si="86"/>
        <v>276.551623275049</v>
      </c>
      <c r="AE179">
        <f t="shared" si="86"/>
        <v>277.33847345986874</v>
      </c>
      <c r="AF179">
        <f t="shared" si="86"/>
        <v>278.04908355439403</v>
      </c>
      <c r="AG179">
        <f t="shared" si="86"/>
        <v>278.70572915553834</v>
      </c>
      <c r="AH179">
        <f t="shared" si="86"/>
        <v>279.34076277927574</v>
      </c>
      <c r="AI179">
        <f t="shared" si="86"/>
        <v>279.97692776559245</v>
      </c>
      <c r="AJ179">
        <f t="shared" si="86"/>
        <v>280.6360277309609</v>
      </c>
      <c r="AK179">
        <f t="shared" si="86"/>
        <v>281.34991793178853</v>
      </c>
      <c r="AL179">
        <f t="shared" si="86"/>
        <v>282.14471689095433</v>
      </c>
      <c r="AM179">
        <f t="shared" si="86"/>
        <v>283.05053420251613</v>
      </c>
      <c r="AN179">
        <f t="shared" si="86"/>
        <v>284.09794500028403</v>
      </c>
      <c r="AO179">
        <f t="shared" si="86"/>
        <v>285.31148003916547</v>
      </c>
      <c r="AP179">
        <f t="shared" si="86"/>
        <v>286.72117927493724</v>
      </c>
      <c r="AQ179">
        <f t="shared" si="86"/>
        <v>288.35426295245134</v>
      </c>
      <c r="AR179">
        <f t="shared" si="86"/>
        <v>290.23554587739432</v>
      </c>
      <c r="AS179">
        <f t="shared" ref="AS179:BL179" si="87">(AS$28*(AS64*AS164+AS147))</f>
        <v>292.48737188572068</v>
      </c>
      <c r="AT179">
        <f t="shared" si="87"/>
        <v>294.73570189748227</v>
      </c>
      <c r="AU179">
        <f t="shared" si="87"/>
        <v>296.98881258792227</v>
      </c>
      <c r="AV179">
        <f t="shared" si="87"/>
        <v>299.25340898888868</v>
      </c>
      <c r="AW179">
        <f t="shared" si="87"/>
        <v>301.53774936332388</v>
      </c>
      <c r="AX179">
        <f t="shared" si="87"/>
        <v>303.84021983187262</v>
      </c>
      <c r="AY179">
        <f t="shared" si="87"/>
        <v>306.17047289295266</v>
      </c>
      <c r="AZ179">
        <f t="shared" si="87"/>
        <v>308.52658145069182</v>
      </c>
      <c r="BA179">
        <f t="shared" si="87"/>
        <v>310.91557116651421</v>
      </c>
      <c r="BB179">
        <f t="shared" si="87"/>
        <v>313.3427214772102</v>
      </c>
      <c r="BC179">
        <f t="shared" si="87"/>
        <v>315.80605949305982</v>
      </c>
      <c r="BD179">
        <f t="shared" si="87"/>
        <v>318.3061512165894</v>
      </c>
      <c r="BE179">
        <f t="shared" si="87"/>
        <v>320.83734588770301</v>
      </c>
      <c r="BF179">
        <f t="shared" si="87"/>
        <v>323.39186185270938</v>
      </c>
      <c r="BG179">
        <f t="shared" si="87"/>
        <v>325.965962901431</v>
      </c>
      <c r="BH179">
        <f t="shared" si="87"/>
        <v>328.55461807882136</v>
      </c>
      <c r="BI179">
        <f t="shared" si="87"/>
        <v>331.15605118639576</v>
      </c>
      <c r="BJ179">
        <f t="shared" si="87"/>
        <v>333.7643223056869</v>
      </c>
      <c r="BK179">
        <f t="shared" si="87"/>
        <v>336.37552392934612</v>
      </c>
      <c r="BL179">
        <f t="shared" si="87"/>
        <v>338.98144970544377</v>
      </c>
    </row>
    <row r="180" spans="3:64" x14ac:dyDescent="0.25">
      <c r="C180" t="s">
        <v>8</v>
      </c>
      <c r="D180">
        <f t="shared" si="82"/>
        <v>341.32499999999999</v>
      </c>
      <c r="E180">
        <f t="shared" si="82"/>
        <v>352.09099999999995</v>
      </c>
      <c r="F180">
        <f t="shared" si="82"/>
        <v>371.07400000000001</v>
      </c>
      <c r="G180">
        <f t="shared" si="82"/>
        <v>386.13200000000006</v>
      </c>
      <c r="H180">
        <f t="shared" si="82"/>
        <v>415.46199999999993</v>
      </c>
      <c r="I180">
        <f t="shared" si="82"/>
        <v>411.6230000000001</v>
      </c>
      <c r="J180" s="10">
        <f t="shared" si="82"/>
        <v>418.57909109215285</v>
      </c>
      <c r="K180">
        <f t="shared" si="82"/>
        <v>426.072033821677</v>
      </c>
      <c r="L180">
        <f t="shared" si="85"/>
        <v>432.18109809571564</v>
      </c>
      <c r="M180">
        <f t="shared" ref="M180:AR180" si="88">(M$28*(M65*M165+M148))</f>
        <v>438.13446251986915</v>
      </c>
      <c r="N180">
        <f t="shared" si="88"/>
        <v>449.44156122568154</v>
      </c>
      <c r="O180">
        <f t="shared" si="88"/>
        <v>433.35261125488847</v>
      </c>
      <c r="P180">
        <f t="shared" si="88"/>
        <v>457.85826200234686</v>
      </c>
      <c r="Q180">
        <f t="shared" si="88"/>
        <v>469.64315347225829</v>
      </c>
      <c r="R180">
        <f t="shared" si="88"/>
        <v>476.43936467941074</v>
      </c>
      <c r="S180">
        <f t="shared" si="88"/>
        <v>482.09326238614983</v>
      </c>
      <c r="T180">
        <f t="shared" si="88"/>
        <v>487.29423579459637</v>
      </c>
      <c r="U180">
        <f t="shared" si="88"/>
        <v>492.41673236384497</v>
      </c>
      <c r="V180">
        <f t="shared" si="88"/>
        <v>497.45791466912596</v>
      </c>
      <c r="W180">
        <f t="shared" si="88"/>
        <v>502.42581481738762</v>
      </c>
      <c r="X180">
        <f t="shared" si="88"/>
        <v>507.30713314732299</v>
      </c>
      <c r="Y180">
        <f t="shared" si="88"/>
        <v>512.1069811316296</v>
      </c>
      <c r="Z180">
        <f t="shared" si="88"/>
        <v>516.82964292270458</v>
      </c>
      <c r="AA180">
        <f t="shared" si="88"/>
        <v>521.45616960660152</v>
      </c>
      <c r="AB180">
        <f t="shared" si="88"/>
        <v>525.9727454992676</v>
      </c>
      <c r="AC180">
        <f t="shared" si="88"/>
        <v>530.36605253727419</v>
      </c>
      <c r="AD180">
        <f t="shared" si="88"/>
        <v>534.6326536932927</v>
      </c>
      <c r="AE180">
        <f t="shared" si="88"/>
        <v>538.78458359409433</v>
      </c>
      <c r="AF180">
        <f t="shared" si="88"/>
        <v>542.84391335807834</v>
      </c>
      <c r="AG180">
        <f t="shared" si="88"/>
        <v>546.81941499515176</v>
      </c>
      <c r="AH180">
        <f t="shared" si="88"/>
        <v>550.73859518338577</v>
      </c>
      <c r="AI180">
        <f t="shared" si="88"/>
        <v>554.60921557885047</v>
      </c>
      <c r="AJ180">
        <f t="shared" si="88"/>
        <v>558.43612433835858</v>
      </c>
      <c r="AK180">
        <f t="shared" si="88"/>
        <v>562.24321763053229</v>
      </c>
      <c r="AL180">
        <f t="shared" si="88"/>
        <v>566.04220623983554</v>
      </c>
      <c r="AM180">
        <f t="shared" si="88"/>
        <v>569.85197597508727</v>
      </c>
      <c r="AN180">
        <f t="shared" si="88"/>
        <v>573.69160411204018</v>
      </c>
      <c r="AO180">
        <f t="shared" si="88"/>
        <v>577.56716403768041</v>
      </c>
      <c r="AP180">
        <f t="shared" si="88"/>
        <v>581.49500008959137</v>
      </c>
      <c r="AQ180">
        <f t="shared" si="88"/>
        <v>585.48491359860702</v>
      </c>
      <c r="AR180">
        <f t="shared" si="88"/>
        <v>589.54095256345772</v>
      </c>
      <c r="AS180">
        <f t="shared" ref="AS180:BL180" si="89">(AS$28*(AS65*AS165+AS148))</f>
        <v>594.11497414287066</v>
      </c>
      <c r="AT180">
        <f t="shared" si="89"/>
        <v>598.68189447926147</v>
      </c>
      <c r="AU180">
        <f t="shared" si="89"/>
        <v>603.25852556921768</v>
      </c>
      <c r="AV180">
        <f t="shared" si="89"/>
        <v>607.85848700868064</v>
      </c>
      <c r="AW180">
        <f t="shared" si="89"/>
        <v>612.49855339425221</v>
      </c>
      <c r="AX180">
        <f t="shared" si="89"/>
        <v>617.17544653349182</v>
      </c>
      <c r="AY180">
        <f t="shared" si="89"/>
        <v>621.9087730638106</v>
      </c>
      <c r="AZ180">
        <f t="shared" si="89"/>
        <v>626.69461857171837</v>
      </c>
      <c r="BA180">
        <f t="shared" si="89"/>
        <v>631.5472539319826</v>
      </c>
      <c r="BB180">
        <f t="shared" si="89"/>
        <v>636.47740300058388</v>
      </c>
      <c r="BC180">
        <f t="shared" si="89"/>
        <v>641.48105834527837</v>
      </c>
      <c r="BD180">
        <f t="shared" si="89"/>
        <v>646.55936965869785</v>
      </c>
      <c r="BE180">
        <f t="shared" si="89"/>
        <v>651.70085883439731</v>
      </c>
      <c r="BF180">
        <f t="shared" si="89"/>
        <v>656.88971938831651</v>
      </c>
      <c r="BG180">
        <f t="shared" si="89"/>
        <v>662.11836214353229</v>
      </c>
      <c r="BH180">
        <f t="shared" si="89"/>
        <v>667.37656797260649</v>
      </c>
      <c r="BI180">
        <f t="shared" si="89"/>
        <v>672.660728972367</v>
      </c>
      <c r="BJ180">
        <f t="shared" si="89"/>
        <v>677.95877968342722</v>
      </c>
      <c r="BK180">
        <f t="shared" si="89"/>
        <v>683.26278298148497</v>
      </c>
      <c r="BL180">
        <f t="shared" si="89"/>
        <v>688.55606971418331</v>
      </c>
    </row>
    <row r="181" spans="3:64" x14ac:dyDescent="0.25">
      <c r="C181" t="s">
        <v>9</v>
      </c>
      <c r="D181">
        <f t="shared" si="82"/>
        <v>0</v>
      </c>
      <c r="E181">
        <f t="shared" si="82"/>
        <v>0</v>
      </c>
      <c r="F181">
        <f t="shared" si="82"/>
        <v>0</v>
      </c>
      <c r="G181">
        <f t="shared" si="82"/>
        <v>0</v>
      </c>
      <c r="H181">
        <f t="shared" si="82"/>
        <v>0</v>
      </c>
      <c r="I181">
        <f t="shared" si="82"/>
        <v>0</v>
      </c>
      <c r="J181" s="10">
        <f t="shared" si="82"/>
        <v>0</v>
      </c>
      <c r="K181">
        <f t="shared" si="82"/>
        <v>0</v>
      </c>
      <c r="L181">
        <f t="shared" si="85"/>
        <v>0</v>
      </c>
      <c r="M181">
        <f t="shared" ref="M181:AR181" si="90">(M$28*(M66*M166+M149))</f>
        <v>0</v>
      </c>
      <c r="N181">
        <f t="shared" si="90"/>
        <v>0</v>
      </c>
      <c r="O181">
        <f t="shared" si="90"/>
        <v>0</v>
      </c>
      <c r="P181">
        <f t="shared" si="90"/>
        <v>0</v>
      </c>
      <c r="Q181">
        <f t="shared" si="90"/>
        <v>0</v>
      </c>
      <c r="R181">
        <f t="shared" si="90"/>
        <v>0</v>
      </c>
      <c r="S181">
        <f t="shared" si="90"/>
        <v>0</v>
      </c>
      <c r="T181">
        <f t="shared" si="90"/>
        <v>0</v>
      </c>
      <c r="U181">
        <f t="shared" si="90"/>
        <v>0</v>
      </c>
      <c r="V181">
        <f t="shared" si="90"/>
        <v>0</v>
      </c>
      <c r="W181">
        <f t="shared" si="90"/>
        <v>0</v>
      </c>
      <c r="X181">
        <f t="shared" si="90"/>
        <v>0</v>
      </c>
      <c r="Y181">
        <f t="shared" si="90"/>
        <v>0</v>
      </c>
      <c r="Z181">
        <f t="shared" si="90"/>
        <v>0</v>
      </c>
      <c r="AA181">
        <f t="shared" si="90"/>
        <v>0</v>
      </c>
      <c r="AB181">
        <f t="shared" si="90"/>
        <v>0</v>
      </c>
      <c r="AC181">
        <f t="shared" si="90"/>
        <v>0</v>
      </c>
      <c r="AD181">
        <f t="shared" si="90"/>
        <v>0</v>
      </c>
      <c r="AE181">
        <f t="shared" si="90"/>
        <v>0</v>
      </c>
      <c r="AF181">
        <f t="shared" si="90"/>
        <v>0</v>
      </c>
      <c r="AG181">
        <f t="shared" si="90"/>
        <v>0</v>
      </c>
      <c r="AH181">
        <f t="shared" si="90"/>
        <v>0</v>
      </c>
      <c r="AI181">
        <f t="shared" si="90"/>
        <v>0</v>
      </c>
      <c r="AJ181">
        <f t="shared" si="90"/>
        <v>0</v>
      </c>
      <c r="AK181">
        <f t="shared" si="90"/>
        <v>0</v>
      </c>
      <c r="AL181">
        <f t="shared" si="90"/>
        <v>0</v>
      </c>
      <c r="AM181">
        <f t="shared" si="90"/>
        <v>0</v>
      </c>
      <c r="AN181">
        <f t="shared" si="90"/>
        <v>0</v>
      </c>
      <c r="AO181">
        <f t="shared" si="90"/>
        <v>0</v>
      </c>
      <c r="AP181">
        <f t="shared" si="90"/>
        <v>0</v>
      </c>
      <c r="AQ181">
        <f t="shared" si="90"/>
        <v>0</v>
      </c>
      <c r="AR181">
        <f t="shared" si="90"/>
        <v>0</v>
      </c>
      <c r="AS181">
        <f t="shared" ref="AS181:BL181" si="91">(AS$28*(AS66*AS166+AS149))</f>
        <v>0</v>
      </c>
      <c r="AT181">
        <f t="shared" si="91"/>
        <v>0</v>
      </c>
      <c r="AU181">
        <f t="shared" si="91"/>
        <v>0</v>
      </c>
      <c r="AV181">
        <f t="shared" si="91"/>
        <v>0</v>
      </c>
      <c r="AW181">
        <f t="shared" si="91"/>
        <v>0</v>
      </c>
      <c r="AX181">
        <f t="shared" si="91"/>
        <v>0</v>
      </c>
      <c r="AY181">
        <f t="shared" si="91"/>
        <v>0</v>
      </c>
      <c r="AZ181">
        <f t="shared" si="91"/>
        <v>0</v>
      </c>
      <c r="BA181">
        <f t="shared" si="91"/>
        <v>0</v>
      </c>
      <c r="BB181">
        <f t="shared" si="91"/>
        <v>0</v>
      </c>
      <c r="BC181">
        <f t="shared" si="91"/>
        <v>0</v>
      </c>
      <c r="BD181">
        <f t="shared" si="91"/>
        <v>0</v>
      </c>
      <c r="BE181">
        <f t="shared" si="91"/>
        <v>0</v>
      </c>
      <c r="BF181">
        <f t="shared" si="91"/>
        <v>0</v>
      </c>
      <c r="BG181">
        <f t="shared" si="91"/>
        <v>0</v>
      </c>
      <c r="BH181">
        <f t="shared" si="91"/>
        <v>0</v>
      </c>
      <c r="BI181">
        <f t="shared" si="91"/>
        <v>0</v>
      </c>
      <c r="BJ181">
        <f t="shared" si="91"/>
        <v>0</v>
      </c>
      <c r="BK181">
        <f t="shared" si="91"/>
        <v>0</v>
      </c>
      <c r="BL181">
        <f t="shared" si="91"/>
        <v>0</v>
      </c>
    </row>
    <row r="182" spans="3:64" x14ac:dyDescent="0.25">
      <c r="C182" t="s">
        <v>10</v>
      </c>
      <c r="D182">
        <f t="shared" si="82"/>
        <v>278.0423345589499</v>
      </c>
      <c r="E182">
        <f t="shared" si="82"/>
        <v>287.48088758614989</v>
      </c>
      <c r="F182">
        <f t="shared" si="82"/>
        <v>297.90142061819984</v>
      </c>
      <c r="G182">
        <f t="shared" si="82"/>
        <v>311.45248586389999</v>
      </c>
      <c r="H182">
        <f t="shared" si="82"/>
        <v>324.66250638305002</v>
      </c>
      <c r="I182">
        <f t="shared" si="82"/>
        <v>337.2356222306999</v>
      </c>
      <c r="J182" s="10">
        <f t="shared" si="82"/>
        <v>342.93462765011418</v>
      </c>
      <c r="K182">
        <f t="shared" si="82"/>
        <v>359.79225069203585</v>
      </c>
      <c r="L182">
        <f t="shared" si="85"/>
        <v>370.18396898567926</v>
      </c>
      <c r="M182">
        <f t="shared" ref="M182:AR182" si="92">(M$28*(M67*M167+M150))</f>
        <v>380.45054350795004</v>
      </c>
      <c r="N182">
        <f t="shared" si="92"/>
        <v>395.42757502036778</v>
      </c>
      <c r="O182">
        <f>(O$28*(O67*O167+O150))</f>
        <v>386.1085021804343</v>
      </c>
      <c r="P182">
        <f t="shared" si="92"/>
        <v>412.90597252853598</v>
      </c>
      <c r="Q182">
        <f t="shared" si="92"/>
        <v>428.47373649675637</v>
      </c>
      <c r="R182">
        <f t="shared" si="92"/>
        <v>439.53079640437505</v>
      </c>
      <c r="S182">
        <f t="shared" si="92"/>
        <v>445.00781177483628</v>
      </c>
      <c r="T182">
        <f t="shared" si="92"/>
        <v>449.81824170668142</v>
      </c>
      <c r="U182">
        <f t="shared" si="92"/>
        <v>454.30251888261677</v>
      </c>
      <c r="V182">
        <f t="shared" si="92"/>
        <v>458.4533444652597</v>
      </c>
      <c r="W182">
        <f t="shared" si="92"/>
        <v>462.27377036157037</v>
      </c>
      <c r="X182">
        <f t="shared" si="92"/>
        <v>465.74755132004572</v>
      </c>
      <c r="Y182">
        <f t="shared" si="92"/>
        <v>468.87577062736233</v>
      </c>
      <c r="Z182">
        <f t="shared" si="92"/>
        <v>471.6590853739774</v>
      </c>
      <c r="AA182">
        <f t="shared" si="92"/>
        <v>474.07735843969965</v>
      </c>
      <c r="AB182">
        <f t="shared" si="92"/>
        <v>476.11578543305382</v>
      </c>
      <c r="AC182">
        <f t="shared" si="92"/>
        <v>477.76070800781554</v>
      </c>
      <c r="AD182">
        <f t="shared" si="92"/>
        <v>479.00808520816707</v>
      </c>
      <c r="AE182">
        <f t="shared" si="92"/>
        <v>479.86828286770714</v>
      </c>
      <c r="AF182">
        <f t="shared" si="92"/>
        <v>480.36084553883109</v>
      </c>
      <c r="AG182">
        <f t="shared" si="92"/>
        <v>480.49363879179697</v>
      </c>
      <c r="AH182">
        <f t="shared" si="92"/>
        <v>480.2911420103207</v>
      </c>
      <c r="AI182">
        <f t="shared" si="92"/>
        <v>479.76047755274135</v>
      </c>
      <c r="AJ182">
        <f t="shared" si="92"/>
        <v>478.90648016573147</v>
      </c>
      <c r="AK182">
        <f t="shared" si="92"/>
        <v>477.75045550795386</v>
      </c>
      <c r="AL182">
        <f t="shared" si="92"/>
        <v>476.30310676142904</v>
      </c>
      <c r="AM182">
        <f t="shared" si="92"/>
        <v>474.58110634110574</v>
      </c>
      <c r="AN182">
        <f t="shared" si="92"/>
        <v>472.60099000935526</v>
      </c>
      <c r="AO182">
        <f t="shared" si="92"/>
        <v>470.36834746518042</v>
      </c>
      <c r="AP182">
        <f t="shared" si="92"/>
        <v>467.89713231768889</v>
      </c>
      <c r="AQ182">
        <f t="shared" si="92"/>
        <v>465.19578012838224</v>
      </c>
      <c r="AR182">
        <f t="shared" si="92"/>
        <v>462.26813076581738</v>
      </c>
      <c r="AS182">
        <f t="shared" ref="AS182:BL182" si="93">(AS$28*(AS67*AS167+AS150))</f>
        <v>459.55935778747619</v>
      </c>
      <c r="AT182">
        <f t="shared" si="93"/>
        <v>456.74823303425643</v>
      </c>
      <c r="AU182">
        <f t="shared" si="93"/>
        <v>453.84763036141231</v>
      </c>
      <c r="AV182">
        <f t="shared" si="93"/>
        <v>450.8673431524017</v>
      </c>
      <c r="AW182">
        <f t="shared" si="93"/>
        <v>447.81889425954131</v>
      </c>
      <c r="AX182">
        <f t="shared" si="93"/>
        <v>444.6986467445567</v>
      </c>
      <c r="AY182">
        <f t="shared" si="93"/>
        <v>441.5193495230148</v>
      </c>
      <c r="AZ182">
        <f t="shared" si="93"/>
        <v>438.27647113421506</v>
      </c>
      <c r="BA182">
        <f t="shared" si="93"/>
        <v>434.97817114565436</v>
      </c>
      <c r="BB182">
        <f t="shared" si="93"/>
        <v>431.62959883485883</v>
      </c>
      <c r="BC182">
        <f t="shared" si="93"/>
        <v>428.2256149680714</v>
      </c>
      <c r="BD182">
        <f t="shared" si="93"/>
        <v>424.76463819770197</v>
      </c>
      <c r="BE182">
        <f t="shared" si="93"/>
        <v>421.23687627467297</v>
      </c>
      <c r="BF182">
        <f t="shared" si="93"/>
        <v>417.63027159572709</v>
      </c>
      <c r="BG182">
        <f t="shared" si="93"/>
        <v>413.9385737485415</v>
      </c>
      <c r="BH182">
        <f t="shared" si="93"/>
        <v>410.15423767824274</v>
      </c>
      <c r="BI182">
        <f t="shared" si="93"/>
        <v>406.27414451606143</v>
      </c>
      <c r="BJ182">
        <f t="shared" si="93"/>
        <v>402.29030972907481</v>
      </c>
      <c r="BK182">
        <f t="shared" si="93"/>
        <v>398.19766612026848</v>
      </c>
      <c r="BL182">
        <f t="shared" si="93"/>
        <v>393.98648650530515</v>
      </c>
    </row>
    <row r="183" spans="3:64" x14ac:dyDescent="0.25">
      <c r="C183" t="s">
        <v>11</v>
      </c>
      <c r="D183">
        <f t="shared" si="82"/>
        <v>14.633807082049993</v>
      </c>
      <c r="E183">
        <f t="shared" si="82"/>
        <v>15.13057303085</v>
      </c>
      <c r="F183">
        <f t="shared" si="82"/>
        <v>15.679022137800002</v>
      </c>
      <c r="G183">
        <f t="shared" si="82"/>
        <v>16.392236098100003</v>
      </c>
      <c r="H183">
        <f t="shared" si="82"/>
        <v>17.087500335950001</v>
      </c>
      <c r="I183">
        <f t="shared" si="82"/>
        <v>17.749243275300003</v>
      </c>
      <c r="J183" s="10">
        <f t="shared" si="82"/>
        <v>18.049190928953387</v>
      </c>
      <c r="K183">
        <f t="shared" si="82"/>
        <v>18.936434246949268</v>
      </c>
      <c r="L183">
        <f t="shared" si="85"/>
        <v>19.483366788719977</v>
      </c>
      <c r="M183">
        <f t="shared" ref="M183:AR183" si="94">(M$28*(M68*M168+M151))</f>
        <v>20.023712816207912</v>
      </c>
      <c r="N183">
        <f t="shared" si="94"/>
        <v>20.811977632650947</v>
      </c>
      <c r="O183">
        <f t="shared" si="94"/>
        <v>20.321500114759708</v>
      </c>
      <c r="P183">
        <f t="shared" si="94"/>
        <v>21.731893290975599</v>
      </c>
      <c r="Q183">
        <f t="shared" si="94"/>
        <v>22.551249289302991</v>
      </c>
      <c r="R183">
        <f t="shared" si="94"/>
        <v>23.133199810756608</v>
      </c>
      <c r="S183">
        <f t="shared" si="94"/>
        <v>23.658044219821196</v>
      </c>
      <c r="T183">
        <f t="shared" si="94"/>
        <v>24.157800306481306</v>
      </c>
      <c r="U183">
        <f t="shared" si="94"/>
        <v>24.65016380263793</v>
      </c>
      <c r="V183">
        <f t="shared" si="94"/>
        <v>25.134503534279624</v>
      </c>
      <c r="W183">
        <f t="shared" si="94"/>
        <v>25.610735200087035</v>
      </c>
      <c r="X183">
        <f t="shared" si="94"/>
        <v>26.077690443451633</v>
      </c>
      <c r="Y183">
        <f t="shared" si="94"/>
        <v>26.535131331486305</v>
      </c>
      <c r="Z183">
        <f t="shared" si="94"/>
        <v>26.982785204460974</v>
      </c>
      <c r="AA183">
        <f t="shared" si="94"/>
        <v>27.419164744921925</v>
      </c>
      <c r="AB183">
        <f t="shared" si="94"/>
        <v>27.843028387897935</v>
      </c>
      <c r="AC183">
        <f t="shared" si="94"/>
        <v>28.253146540970825</v>
      </c>
      <c r="AD183">
        <f t="shared" si="94"/>
        <v>28.648808923933487</v>
      </c>
      <c r="AE183">
        <f t="shared" si="94"/>
        <v>29.030144154126301</v>
      </c>
      <c r="AF183">
        <f t="shared" si="94"/>
        <v>29.397848564188028</v>
      </c>
      <c r="AG183">
        <f t="shared" si="94"/>
        <v>29.751928098563329</v>
      </c>
      <c r="AH183">
        <f t="shared" si="94"/>
        <v>30.093429950521404</v>
      </c>
      <c r="AI183">
        <f t="shared" si="94"/>
        <v>30.422351144752195</v>
      </c>
      <c r="AJ183">
        <f t="shared" si="94"/>
        <v>30.738541730791567</v>
      </c>
      <c r="AK183">
        <f t="shared" si="94"/>
        <v>31.042914587911309</v>
      </c>
      <c r="AL183">
        <f t="shared" si="94"/>
        <v>31.335730707988841</v>
      </c>
      <c r="AM183">
        <f t="shared" si="94"/>
        <v>31.617661981419523</v>
      </c>
      <c r="AN183">
        <f t="shared" si="94"/>
        <v>31.889405533694774</v>
      </c>
      <c r="AO183">
        <f t="shared" si="94"/>
        <v>32.150946511632377</v>
      </c>
      <c r="AP183">
        <f t="shared" si="94"/>
        <v>32.402848498455008</v>
      </c>
      <c r="AQ183">
        <f t="shared" si="94"/>
        <v>32.645317903746225</v>
      </c>
      <c r="AR183">
        <f t="shared" si="94"/>
        <v>32.878245431423835</v>
      </c>
      <c r="AS183">
        <f t="shared" ref="AS183:BL183" si="95">(AS$28*(AS68*AS168+AS151))</f>
        <v>33.133335096429562</v>
      </c>
      <c r="AT183">
        <f t="shared" si="95"/>
        <v>33.388028730574433</v>
      </c>
      <c r="AU183">
        <f t="shared" si="95"/>
        <v>33.643263925975837</v>
      </c>
      <c r="AV183">
        <f t="shared" si="95"/>
        <v>33.899800237022816</v>
      </c>
      <c r="AW183">
        <f t="shared" si="95"/>
        <v>34.158573170064308</v>
      </c>
      <c r="AX183">
        <f t="shared" si="95"/>
        <v>34.419399902829596</v>
      </c>
      <c r="AY183">
        <f t="shared" si="95"/>
        <v>34.683373882405071</v>
      </c>
      <c r="AZ183">
        <f t="shared" si="95"/>
        <v>34.950276804961462</v>
      </c>
      <c r="BA183">
        <f t="shared" si="95"/>
        <v>35.220904546206974</v>
      </c>
      <c r="BB183">
        <f t="shared" si="95"/>
        <v>35.495855167340508</v>
      </c>
      <c r="BC183">
        <f t="shared" si="95"/>
        <v>35.774905176948465</v>
      </c>
      <c r="BD183">
        <f t="shared" si="95"/>
        <v>36.058118692504557</v>
      </c>
      <c r="BE183">
        <f t="shared" si="95"/>
        <v>36.344855588841646</v>
      </c>
      <c r="BF183">
        <f t="shared" si="95"/>
        <v>36.634234350502531</v>
      </c>
      <c r="BG183">
        <f t="shared" si="95"/>
        <v>36.925831734928025</v>
      </c>
      <c r="BH183">
        <f t="shared" si="95"/>
        <v>37.219077829241783</v>
      </c>
      <c r="BI183">
        <f t="shared" si="95"/>
        <v>37.513771423459197</v>
      </c>
      <c r="BJ183">
        <f t="shared" si="95"/>
        <v>37.8092396361914</v>
      </c>
      <c r="BK183">
        <f t="shared" si="95"/>
        <v>38.105039820121547</v>
      </c>
      <c r="BL183">
        <f t="shared" si="95"/>
        <v>38.400242349445108</v>
      </c>
    </row>
    <row r="184" spans="3:64" x14ac:dyDescent="0.25">
      <c r="C184" t="s">
        <v>12</v>
      </c>
      <c r="D184">
        <f t="shared" si="82"/>
        <v>214.839</v>
      </c>
      <c r="E184">
        <f t="shared" si="82"/>
        <v>195.67500000000001</v>
      </c>
      <c r="F184">
        <f t="shared" si="82"/>
        <v>199.38</v>
      </c>
      <c r="G184">
        <f t="shared" si="82"/>
        <v>201.08</v>
      </c>
      <c r="H184">
        <f t="shared" si="82"/>
        <v>199.93500000000003</v>
      </c>
      <c r="I184">
        <f t="shared" si="82"/>
        <v>202.637</v>
      </c>
      <c r="J184" s="10">
        <f t="shared" si="82"/>
        <v>206.06139909976011</v>
      </c>
      <c r="K184">
        <f t="shared" si="82"/>
        <v>200.86110532233272</v>
      </c>
      <c r="L184">
        <f t="shared" si="85"/>
        <v>199.91503065361402</v>
      </c>
      <c r="M184">
        <f t="shared" ref="M184:AR184" si="96">(M$28*(M69*M169+M152))</f>
        <v>199.22664417208296</v>
      </c>
      <c r="N184">
        <f t="shared" si="96"/>
        <v>201.26597105915479</v>
      </c>
      <c r="O184">
        <f t="shared" si="96"/>
        <v>191.46530591417263</v>
      </c>
      <c r="P184">
        <f t="shared" si="96"/>
        <v>199.94822773954164</v>
      </c>
      <c r="Q184">
        <f t="shared" si="96"/>
        <v>203.07884570301513</v>
      </c>
      <c r="R184">
        <f t="shared" si="96"/>
        <v>204.34654161271584</v>
      </c>
      <c r="S184">
        <f t="shared" si="96"/>
        <v>205.43832290037051</v>
      </c>
      <c r="T184">
        <f t="shared" si="96"/>
        <v>206.64747630923318</v>
      </c>
      <c r="U184">
        <f t="shared" si="96"/>
        <v>208.12439129528482</v>
      </c>
      <c r="V184">
        <f t="shared" si="96"/>
        <v>209.85619877890241</v>
      </c>
      <c r="W184">
        <f t="shared" si="96"/>
        <v>211.83315753899512</v>
      </c>
      <c r="X184">
        <f t="shared" si="96"/>
        <v>214.03507351894328</v>
      </c>
      <c r="Y184">
        <f t="shared" si="96"/>
        <v>216.44806360299748</v>
      </c>
      <c r="Z184">
        <f t="shared" si="96"/>
        <v>219.05646195725396</v>
      </c>
      <c r="AA184">
        <f t="shared" si="96"/>
        <v>221.83331951161631</v>
      </c>
      <c r="AB184">
        <f t="shared" si="96"/>
        <v>224.75233891347185</v>
      </c>
      <c r="AC184">
        <f t="shared" si="96"/>
        <v>227.78590820526904</v>
      </c>
      <c r="AD184">
        <f t="shared" si="96"/>
        <v>230.90916376946342</v>
      </c>
      <c r="AE184">
        <f t="shared" si="96"/>
        <v>234.10257219251247</v>
      </c>
      <c r="AF184">
        <f t="shared" si="96"/>
        <v>237.34982215138163</v>
      </c>
      <c r="AG184">
        <f t="shared" si="96"/>
        <v>240.62777650371149</v>
      </c>
      <c r="AH184">
        <f t="shared" si="96"/>
        <v>243.92054764607252</v>
      </c>
      <c r="AI184">
        <f t="shared" si="96"/>
        <v>247.20267458190753</v>
      </c>
      <c r="AJ184">
        <f t="shared" si="96"/>
        <v>250.44644718311622</v>
      </c>
      <c r="AK184">
        <f t="shared" si="96"/>
        <v>253.63182521239173</v>
      </c>
      <c r="AL184">
        <f t="shared" si="96"/>
        <v>256.73255982567099</v>
      </c>
      <c r="AM184">
        <f t="shared" si="96"/>
        <v>259.72489447520883</v>
      </c>
      <c r="AN184">
        <f t="shared" si="96"/>
        <v>262.58446632560396</v>
      </c>
      <c r="AO184">
        <f t="shared" si="96"/>
        <v>265.28024601601049</v>
      </c>
      <c r="AP184">
        <f t="shared" si="96"/>
        <v>267.78516300311082</v>
      </c>
      <c r="AQ184">
        <f t="shared" si="96"/>
        <v>270.06841905156165</v>
      </c>
      <c r="AR184">
        <f t="shared" si="96"/>
        <v>272.09582426005909</v>
      </c>
      <c r="AS184">
        <f t="shared" ref="AS184:BL184" si="97">(AS$28*(AS69*AS169+AS152))</f>
        <v>274.20691114286507</v>
      </c>
      <c r="AT184">
        <f t="shared" si="97"/>
        <v>276.3147205288916</v>
      </c>
      <c r="AU184">
        <f t="shared" si="97"/>
        <v>278.42701180117911</v>
      </c>
      <c r="AV184">
        <f t="shared" si="97"/>
        <v>280.55007092708513</v>
      </c>
      <c r="AW184">
        <f t="shared" si="97"/>
        <v>282.69164002811812</v>
      </c>
      <c r="AX184">
        <f t="shared" si="97"/>
        <v>284.85020609238262</v>
      </c>
      <c r="AY184">
        <f t="shared" si="97"/>
        <v>287.03481833714517</v>
      </c>
      <c r="AZ184">
        <f t="shared" si="97"/>
        <v>289.24367011002568</v>
      </c>
      <c r="BA184">
        <f t="shared" si="97"/>
        <v>291.48334796860917</v>
      </c>
      <c r="BB184">
        <f t="shared" si="97"/>
        <v>293.75880138488668</v>
      </c>
      <c r="BC184">
        <f t="shared" si="97"/>
        <v>296.06818077474566</v>
      </c>
      <c r="BD184">
        <f t="shared" si="97"/>
        <v>298.41201676555471</v>
      </c>
      <c r="BE184">
        <f t="shared" si="97"/>
        <v>300.78501176972372</v>
      </c>
      <c r="BF184">
        <f t="shared" si="97"/>
        <v>303.1798704869172</v>
      </c>
      <c r="BG184">
        <f t="shared" si="97"/>
        <v>305.5930902200937</v>
      </c>
      <c r="BH184">
        <f t="shared" si="97"/>
        <v>308.01995444889724</v>
      </c>
      <c r="BI184">
        <f t="shared" si="97"/>
        <v>310.45879798724826</v>
      </c>
      <c r="BJ184">
        <f t="shared" si="97"/>
        <v>312.90405216158371</v>
      </c>
      <c r="BK184">
        <f t="shared" si="97"/>
        <v>315.35205368376427</v>
      </c>
      <c r="BL184">
        <f t="shared" si="97"/>
        <v>317.79510909885579</v>
      </c>
    </row>
    <row r="185" spans="3:64" x14ac:dyDescent="0.25">
      <c r="C185" t="s">
        <v>13</v>
      </c>
      <c r="D185">
        <f t="shared" ref="D185:K190" si="98">D$27*D70</f>
        <v>136.28648799999996</v>
      </c>
      <c r="E185">
        <f t="shared" si="98"/>
        <v>147.10671300000001</v>
      </c>
      <c r="F185">
        <f t="shared" si="98"/>
        <v>156.32258200000001</v>
      </c>
      <c r="G185">
        <f t="shared" si="98"/>
        <v>155.87618599999999</v>
      </c>
      <c r="H185">
        <f t="shared" si="98"/>
        <v>167.10833499999998</v>
      </c>
      <c r="I185">
        <f t="shared" si="98"/>
        <v>176.25467999999998</v>
      </c>
      <c r="J185" s="10">
        <f t="shared" si="98"/>
        <v>180.29887962814902</v>
      </c>
      <c r="K185">
        <f t="shared" si="98"/>
        <v>187.39636534876473</v>
      </c>
      <c r="L185">
        <f t="shared" ref="L185:AQ185" si="99">(L$27*(L70*L170+L153))</f>
        <v>204.83889573480343</v>
      </c>
      <c r="M185">
        <f t="shared" si="99"/>
        <v>209.71310240996539</v>
      </c>
      <c r="N185">
        <f t="shared" si="99"/>
        <v>203.64918390727482</v>
      </c>
      <c r="O185">
        <f t="shared" si="99"/>
        <v>210.13908610527938</v>
      </c>
      <c r="P185">
        <f t="shared" si="99"/>
        <v>217.26136958143945</v>
      </c>
      <c r="Q185">
        <f t="shared" si="99"/>
        <v>222.88165537455035</v>
      </c>
      <c r="R185">
        <f t="shared" si="99"/>
        <v>227.9407108105672</v>
      </c>
      <c r="S185">
        <f t="shared" si="99"/>
        <v>230.82543060004235</v>
      </c>
      <c r="T185">
        <f t="shared" si="99"/>
        <v>233.58085096325269</v>
      </c>
      <c r="U185">
        <f t="shared" si="99"/>
        <v>236.25575833047654</v>
      </c>
      <c r="V185">
        <f t="shared" si="99"/>
        <v>238.83922769770035</v>
      </c>
      <c r="W185">
        <f t="shared" si="99"/>
        <v>241.32077370029214</v>
      </c>
      <c r="X185">
        <f t="shared" si="99"/>
        <v>243.69033404113316</v>
      </c>
      <c r="Y185">
        <f t="shared" si="99"/>
        <v>245.93963628960523</v>
      </c>
      <c r="Z185">
        <f t="shared" si="99"/>
        <v>248.04649347907863</v>
      </c>
      <c r="AA185">
        <f t="shared" si="99"/>
        <v>249.99750238417784</v>
      </c>
      <c r="AB185">
        <f t="shared" si="99"/>
        <v>251.77753989179013</v>
      </c>
      <c r="AC185">
        <f t="shared" si="99"/>
        <v>253.37270370378843</v>
      </c>
      <c r="AD185">
        <f t="shared" si="99"/>
        <v>254.77166834400265</v>
      </c>
      <c r="AE185">
        <f t="shared" si="99"/>
        <v>255.96557205192755</v>
      </c>
      <c r="AF185">
        <f t="shared" si="99"/>
        <v>256.94636400104577</v>
      </c>
      <c r="AG185">
        <f t="shared" si="99"/>
        <v>257.70694089480213</v>
      </c>
      <c r="AH185">
        <f t="shared" si="99"/>
        <v>258.40471814562562</v>
      </c>
      <c r="AI185">
        <f t="shared" si="99"/>
        <v>258.97447242702589</v>
      </c>
      <c r="AJ185">
        <f t="shared" si="99"/>
        <v>259.24326622007914</v>
      </c>
      <c r="AK185">
        <f t="shared" si="99"/>
        <v>259.40756440542049</v>
      </c>
      <c r="AL185">
        <f t="shared" si="99"/>
        <v>259.32475439456908</v>
      </c>
      <c r="AM185">
        <f t="shared" si="99"/>
        <v>259.34592121955188</v>
      </c>
      <c r="AN185">
        <f t="shared" si="99"/>
        <v>259.11696737433573</v>
      </c>
      <c r="AO185">
        <f t="shared" si="99"/>
        <v>258.63192403750458</v>
      </c>
      <c r="AP185">
        <f t="shared" si="99"/>
        <v>257.88488852180268</v>
      </c>
      <c r="AQ185">
        <f t="shared" si="99"/>
        <v>256.87019101926774</v>
      </c>
      <c r="AR185">
        <f t="shared" ref="AR185:BL185" si="100">(AR$27*(AR70*AR170+AR153))</f>
        <v>255.58392027645544</v>
      </c>
      <c r="AS185">
        <f t="shared" si="100"/>
        <v>254.12769036987737</v>
      </c>
      <c r="AT185">
        <f t="shared" si="100"/>
        <v>252.60283305786115</v>
      </c>
      <c r="AU185">
        <f t="shared" si="100"/>
        <v>251.00923717905417</v>
      </c>
      <c r="AV185">
        <f t="shared" si="100"/>
        <v>249.34692591900915</v>
      </c>
      <c r="AW185">
        <f t="shared" si="100"/>
        <v>247.61535270981096</v>
      </c>
      <c r="AX185">
        <f t="shared" si="100"/>
        <v>245.81283072742283</v>
      </c>
      <c r="AY185">
        <f t="shared" si="100"/>
        <v>243.93741653039251</v>
      </c>
      <c r="AZ185">
        <f t="shared" si="100"/>
        <v>241.9877733217804</v>
      </c>
      <c r="BA185">
        <f t="shared" si="100"/>
        <v>239.96240507759549</v>
      </c>
      <c r="BB185">
        <f t="shared" si="100"/>
        <v>237.85925705764444</v>
      </c>
      <c r="BC185">
        <f t="shared" si="100"/>
        <v>235.67584380894007</v>
      </c>
      <c r="BD185">
        <f t="shared" si="100"/>
        <v>233.40886095060165</v>
      </c>
      <c r="BE185">
        <f t="shared" si="100"/>
        <v>231.05428873492511</v>
      </c>
      <c r="BF185">
        <f t="shared" si="100"/>
        <v>228.60769424783103</v>
      </c>
      <c r="BG185">
        <f t="shared" si="100"/>
        <v>226.0649042836952</v>
      </c>
      <c r="BH185">
        <f t="shared" si="100"/>
        <v>223.42264262618309</v>
      </c>
      <c r="BI185">
        <f t="shared" si="100"/>
        <v>220.67762842708075</v>
      </c>
      <c r="BJ185">
        <f t="shared" si="100"/>
        <v>217.82577271962012</v>
      </c>
      <c r="BK185">
        <f t="shared" si="100"/>
        <v>214.86284169722649</v>
      </c>
      <c r="BL185">
        <f t="shared" si="100"/>
        <v>211.78490726425898</v>
      </c>
    </row>
    <row r="186" spans="3:64" x14ac:dyDescent="0.25">
      <c r="C186" t="s">
        <v>14</v>
      </c>
      <c r="D186">
        <f t="shared" si="98"/>
        <v>1.4038529999999998</v>
      </c>
      <c r="E186">
        <f t="shared" si="98"/>
        <v>1.4043899999999998</v>
      </c>
      <c r="F186">
        <f t="shared" si="98"/>
        <v>1.3738009999999998</v>
      </c>
      <c r="G186">
        <f t="shared" si="98"/>
        <v>1.3654139999999997</v>
      </c>
      <c r="H186">
        <f t="shared" si="98"/>
        <v>1.3272170000000001</v>
      </c>
      <c r="I186">
        <f t="shared" si="98"/>
        <v>1.3493709999999999</v>
      </c>
      <c r="J186" s="10">
        <f t="shared" si="98"/>
        <v>1.3803325931698103</v>
      </c>
      <c r="K186">
        <f t="shared" si="98"/>
        <v>1.2869094150155296</v>
      </c>
      <c r="L186">
        <f t="shared" ref="L186:AQ186" si="101">(L$27*(L71*L171+L154))</f>
        <v>1.2891757219106832</v>
      </c>
      <c r="M186">
        <f t="shared" si="101"/>
        <v>1.2697666210631109</v>
      </c>
      <c r="N186">
        <f t="shared" si="101"/>
        <v>1.1918195798704712</v>
      </c>
      <c r="O186">
        <f t="shared" si="101"/>
        <v>1.1943341576257278</v>
      </c>
      <c r="P186">
        <f t="shared" si="101"/>
        <v>1.204906975823036</v>
      </c>
      <c r="Q186">
        <f t="shared" si="101"/>
        <v>1.2117860481294698</v>
      </c>
      <c r="R186">
        <f t="shared" si="101"/>
        <v>1.2204527741142721</v>
      </c>
      <c r="S186">
        <f t="shared" si="101"/>
        <v>1.2951041059682591</v>
      </c>
      <c r="T186">
        <f t="shared" si="101"/>
        <v>1.3760583143727558</v>
      </c>
      <c r="U186">
        <f t="shared" si="101"/>
        <v>1.4641253338247331</v>
      </c>
      <c r="V186">
        <f t="shared" si="101"/>
        <v>1.5597400915490451</v>
      </c>
      <c r="W186">
        <f t="shared" si="101"/>
        <v>1.6632811377266379</v>
      </c>
      <c r="X186">
        <f t="shared" si="101"/>
        <v>1.7750669704254411</v>
      </c>
      <c r="Y186">
        <f t="shared" si="101"/>
        <v>1.8953628682538408</v>
      </c>
      <c r="Z186">
        <f t="shared" si="101"/>
        <v>2.0242520148677299</v>
      </c>
      <c r="AA186">
        <f t="shared" si="101"/>
        <v>2.1617933991884808</v>
      </c>
      <c r="AB186">
        <f t="shared" si="101"/>
        <v>2.3079389063351763</v>
      </c>
      <c r="AC186">
        <f t="shared" si="101"/>
        <v>2.4625501634443006</v>
      </c>
      <c r="AD186">
        <f t="shared" si="101"/>
        <v>3.3638041859711221</v>
      </c>
      <c r="AE186">
        <f t="shared" si="101"/>
        <v>3.5588152570799303</v>
      </c>
      <c r="AF186">
        <f t="shared" si="101"/>
        <v>3.7619440741769186</v>
      </c>
      <c r="AG186">
        <f t="shared" si="101"/>
        <v>3.9725075828831584</v>
      </c>
      <c r="AH186">
        <f t="shared" si="101"/>
        <v>4.1896976255189129</v>
      </c>
      <c r="AI186">
        <f t="shared" si="101"/>
        <v>4.4125545278636107</v>
      </c>
      <c r="AJ186">
        <f t="shared" si="101"/>
        <v>4.6399691013054669</v>
      </c>
      <c r="AK186">
        <f t="shared" si="101"/>
        <v>4.8706727282902058</v>
      </c>
      <c r="AL186">
        <f t="shared" si="101"/>
        <v>5.1032230641404031</v>
      </c>
      <c r="AM186">
        <f t="shared" si="101"/>
        <v>5.3360099054804975</v>
      </c>
      <c r="AN186">
        <f t="shared" si="101"/>
        <v>5.5672756605378124</v>
      </c>
      <c r="AO186">
        <f t="shared" si="101"/>
        <v>5.795091723632587</v>
      </c>
      <c r="AP186">
        <f t="shared" si="101"/>
        <v>6.0173338235492055</v>
      </c>
      <c r="AQ186">
        <f t="shared" si="101"/>
        <v>6.2316749180303335</v>
      </c>
      <c r="AR186">
        <f t="shared" ref="AR186:BL186" si="102">(AR$27*(AR71*AR171+AR154))</f>
        <v>6.4356126372678428</v>
      </c>
      <c r="AS186">
        <f t="shared" si="102"/>
        <v>6.6355899325831551</v>
      </c>
      <c r="AT186">
        <f t="shared" si="102"/>
        <v>6.839849261211298</v>
      </c>
      <c r="AU186">
        <f t="shared" si="102"/>
        <v>7.0485341139716962</v>
      </c>
      <c r="AV186">
        <f t="shared" si="102"/>
        <v>7.2618028941746093</v>
      </c>
      <c r="AW186">
        <f t="shared" si="102"/>
        <v>7.4798094733287188</v>
      </c>
      <c r="AX186">
        <f t="shared" si="102"/>
        <v>7.7026833897747276</v>
      </c>
      <c r="AY186">
        <f t="shared" si="102"/>
        <v>7.9305530603933319</v>
      </c>
      <c r="AZ186">
        <f t="shared" si="102"/>
        <v>8.1635740971861068</v>
      </c>
      <c r="BA186">
        <f t="shared" si="102"/>
        <v>8.4019070967662284</v>
      </c>
      <c r="BB186">
        <f t="shared" si="102"/>
        <v>8.6457032264405616</v>
      </c>
      <c r="BC186">
        <f t="shared" si="102"/>
        <v>8.895106390222292</v>
      </c>
      <c r="BD186">
        <f t="shared" si="102"/>
        <v>9.1502359082368088</v>
      </c>
      <c r="BE186">
        <f t="shared" si="102"/>
        <v>9.4111853665983087</v>
      </c>
      <c r="BF186">
        <f t="shared" si="102"/>
        <v>9.6780300901914345</v>
      </c>
      <c r="BG186">
        <f t="shared" si="102"/>
        <v>9.9508531883633822</v>
      </c>
      <c r="BH186">
        <f t="shared" si="102"/>
        <v>10.229776565264672</v>
      </c>
      <c r="BI186">
        <f t="shared" si="102"/>
        <v>10.514926010542055</v>
      </c>
      <c r="BJ186">
        <f t="shared" si="102"/>
        <v>10.806391845251508</v>
      </c>
      <c r="BK186">
        <f t="shared" si="102"/>
        <v>11.104255474026782</v>
      </c>
      <c r="BL186">
        <f t="shared" si="102"/>
        <v>11.408611867539623</v>
      </c>
    </row>
    <row r="187" spans="3:64" x14ac:dyDescent="0.25">
      <c r="C187" t="s">
        <v>15</v>
      </c>
      <c r="D187">
        <f t="shared" si="98"/>
        <v>3.0331862329999999</v>
      </c>
      <c r="E187">
        <f t="shared" si="98"/>
        <v>3.0882839469999999</v>
      </c>
      <c r="F187">
        <f t="shared" si="98"/>
        <v>3.2060276409999999</v>
      </c>
      <c r="G187">
        <f t="shared" si="98"/>
        <v>3.2017047210000005</v>
      </c>
      <c r="H187">
        <f t="shared" si="98"/>
        <v>3.0924150859999995</v>
      </c>
      <c r="I187">
        <f t="shared" si="98"/>
        <v>3.124537831</v>
      </c>
      <c r="J187" s="10">
        <f t="shared" si="98"/>
        <v>3.196230989639917</v>
      </c>
      <c r="K187">
        <f t="shared" si="98"/>
        <v>3.2682456673667164</v>
      </c>
      <c r="L187">
        <f t="shared" ref="L187:AQ187" si="103">(L$27*(L72*L172+L155))</f>
        <v>3.4079584132385903</v>
      </c>
      <c r="M187">
        <f t="shared" si="103"/>
        <v>3.4788895606890833</v>
      </c>
      <c r="N187">
        <f t="shared" si="103"/>
        <v>3.3691785710546838</v>
      </c>
      <c r="O187">
        <f t="shared" si="103"/>
        <v>3.4679387787176408</v>
      </c>
      <c r="P187">
        <f t="shared" si="103"/>
        <v>3.5774257947121639</v>
      </c>
      <c r="Q187">
        <f t="shared" si="103"/>
        <v>3.6625974565175143</v>
      </c>
      <c r="R187">
        <f t="shared" si="103"/>
        <v>3.7391181619700427</v>
      </c>
      <c r="S187">
        <f t="shared" si="103"/>
        <v>3.7194823779020534</v>
      </c>
      <c r="T187">
        <f t="shared" si="103"/>
        <v>3.7742859445320112</v>
      </c>
      <c r="U187">
        <f t="shared" si="103"/>
        <v>3.8296198033842712</v>
      </c>
      <c r="V187">
        <f t="shared" si="103"/>
        <v>3.885395341707937</v>
      </c>
      <c r="W187">
        <f t="shared" si="103"/>
        <v>3.9415288339139503</v>
      </c>
      <c r="X187">
        <f t="shared" si="103"/>
        <v>3.9979410201766394</v>
      </c>
      <c r="Y187">
        <f t="shared" si="103"/>
        <v>4.0545795082535099</v>
      </c>
      <c r="Z187">
        <f t="shared" si="103"/>
        <v>4.1111589804153335</v>
      </c>
      <c r="AA187">
        <f t="shared" si="103"/>
        <v>4.1675327140110685</v>
      </c>
      <c r="AB187">
        <f t="shared" si="103"/>
        <v>4.2235196137130249</v>
      </c>
      <c r="AC187">
        <f t="shared" si="103"/>
        <v>4.2789521922135298</v>
      </c>
      <c r="AD187">
        <f t="shared" si="103"/>
        <v>4.3336994524161438</v>
      </c>
      <c r="AE187">
        <f t="shared" si="103"/>
        <v>4.3876657395338388</v>
      </c>
      <c r="AF187">
        <f t="shared" si="103"/>
        <v>4.4407631715342148</v>
      </c>
      <c r="AG187">
        <f t="shared" si="103"/>
        <v>4.4929140558771516</v>
      </c>
      <c r="AH187">
        <f t="shared" si="103"/>
        <v>4.5440387041922179</v>
      </c>
      <c r="AI187">
        <f t="shared" si="103"/>
        <v>4.5940347452714105</v>
      </c>
      <c r="AJ187">
        <f t="shared" si="103"/>
        <v>4.6427900509788635</v>
      </c>
      <c r="AK187">
        <f t="shared" si="103"/>
        <v>4.6901816903922748</v>
      </c>
      <c r="AL187">
        <f t="shared" si="103"/>
        <v>4.736071324434274</v>
      </c>
      <c r="AM187">
        <f t="shared" si="103"/>
        <v>4.7803198457924694</v>
      </c>
      <c r="AN187">
        <f t="shared" si="103"/>
        <v>4.8228118810150153</v>
      </c>
      <c r="AO187">
        <f t="shared" si="103"/>
        <v>4.8634388603787784</v>
      </c>
      <c r="AP187">
        <f t="shared" si="103"/>
        <v>4.9020847723153897</v>
      </c>
      <c r="AQ187">
        <f t="shared" si="103"/>
        <v>4.9386286132194455</v>
      </c>
      <c r="AR187">
        <f t="shared" ref="AR187:BL187" si="104">(AR$27*(AR72*AR172+AR155))</f>
        <v>4.9729734015251115</v>
      </c>
      <c r="AS187">
        <f t="shared" si="104"/>
        <v>5.0063156187792153</v>
      </c>
      <c r="AT187">
        <f t="shared" si="104"/>
        <v>5.0398889293135474</v>
      </c>
      <c r="AU187">
        <f t="shared" si="104"/>
        <v>5.0737292975571728</v>
      </c>
      <c r="AV187">
        <f t="shared" si="104"/>
        <v>5.1078783069193889</v>
      </c>
      <c r="AW187">
        <f t="shared" si="104"/>
        <v>5.1423690129134538</v>
      </c>
      <c r="AX187">
        <f t="shared" si="104"/>
        <v>5.1772134259141209</v>
      </c>
      <c r="AY187">
        <f t="shared" si="104"/>
        <v>5.2124199550165446</v>
      </c>
      <c r="AZ187">
        <f t="shared" si="104"/>
        <v>5.2480119196196</v>
      </c>
      <c r="BA187">
        <f t="shared" si="104"/>
        <v>5.2840118850755955</v>
      </c>
      <c r="BB187">
        <f t="shared" si="104"/>
        <v>5.3204327547326127</v>
      </c>
      <c r="BC187">
        <f t="shared" si="104"/>
        <v>5.3572799850202042</v>
      </c>
      <c r="BD187">
        <f t="shared" si="104"/>
        <v>5.3945420653037495</v>
      </c>
      <c r="BE187">
        <f t="shared" si="104"/>
        <v>5.432191553514425</v>
      </c>
      <c r="BF187">
        <f t="shared" si="104"/>
        <v>5.4701909205429429</v>
      </c>
      <c r="BG187">
        <f t="shared" si="104"/>
        <v>5.5085080149868313</v>
      </c>
      <c r="BH187">
        <f t="shared" si="104"/>
        <v>5.5471323628547458</v>
      </c>
      <c r="BI187">
        <f t="shared" si="104"/>
        <v>5.5860544431004255</v>
      </c>
      <c r="BJ187">
        <f t="shared" si="104"/>
        <v>5.625245070130882</v>
      </c>
      <c r="BK187">
        <f t="shared" si="104"/>
        <v>5.6646708668176764</v>
      </c>
      <c r="BL187">
        <f t="shared" si="104"/>
        <v>5.7043059337697715</v>
      </c>
    </row>
    <row r="188" spans="3:64" x14ac:dyDescent="0.25">
      <c r="C188" t="s">
        <v>16</v>
      </c>
      <c r="D188">
        <f t="shared" si="98"/>
        <v>67.051056555999992</v>
      </c>
      <c r="E188">
        <f t="shared" si="98"/>
        <v>71.081603486000006</v>
      </c>
      <c r="F188">
        <f t="shared" si="98"/>
        <v>66.744312055999998</v>
      </c>
      <c r="G188">
        <f t="shared" si="98"/>
        <v>65.596548978999991</v>
      </c>
      <c r="H188">
        <f t="shared" si="98"/>
        <v>59.427869613000006</v>
      </c>
      <c r="I188">
        <f t="shared" si="98"/>
        <v>58.103432142999992</v>
      </c>
      <c r="J188" s="10">
        <f t="shared" si="98"/>
        <v>59.436627259673799</v>
      </c>
      <c r="K188">
        <f t="shared" si="98"/>
        <v>59.980843657196694</v>
      </c>
      <c r="L188">
        <f t="shared" ref="L188:AQ188" si="105">(L$27*(L73*L173+L156))</f>
        <v>62.105226269595349</v>
      </c>
      <c r="M188">
        <f t="shared" si="105"/>
        <v>62.935445712642291</v>
      </c>
      <c r="N188">
        <f t="shared" si="105"/>
        <v>60.492270788498274</v>
      </c>
      <c r="O188">
        <f t="shared" si="105"/>
        <v>61.785135625360475</v>
      </c>
      <c r="P188">
        <f t="shared" si="105"/>
        <v>63.233942646832048</v>
      </c>
      <c r="Q188">
        <f t="shared" si="105"/>
        <v>64.221525102284346</v>
      </c>
      <c r="R188">
        <f t="shared" si="105"/>
        <v>65.032623851755801</v>
      </c>
      <c r="S188">
        <f t="shared" si="105"/>
        <v>67.782961024232009</v>
      </c>
      <c r="T188">
        <f t="shared" si="105"/>
        <v>70.567364455064009</v>
      </c>
      <c r="U188">
        <f t="shared" si="105"/>
        <v>73.403852405675835</v>
      </c>
      <c r="V188">
        <f t="shared" si="105"/>
        <v>76.293513144623105</v>
      </c>
      <c r="W188">
        <f t="shared" si="105"/>
        <v>79.237690156313718</v>
      </c>
      <c r="X188">
        <f t="shared" si="105"/>
        <v>82.238000661127685</v>
      </c>
      <c r="Y188">
        <f t="shared" si="105"/>
        <v>85.296833561233399</v>
      </c>
      <c r="Z188">
        <f t="shared" si="105"/>
        <v>88.411842282911394</v>
      </c>
      <c r="AA188">
        <f t="shared" si="105"/>
        <v>91.583579728767646</v>
      </c>
      <c r="AB188">
        <f t="shared" si="105"/>
        <v>94.811955947505155</v>
      </c>
      <c r="AC188">
        <f t="shared" si="105"/>
        <v>98.09727119587086</v>
      </c>
      <c r="AD188">
        <f t="shared" si="105"/>
        <v>101.44079724408182</v>
      </c>
      <c r="AE188">
        <f t="shared" si="105"/>
        <v>104.84485148920814</v>
      </c>
      <c r="AF188">
        <f t="shared" si="105"/>
        <v>108.31222619282734</v>
      </c>
      <c r="AG188">
        <f t="shared" si="105"/>
        <v>111.84628524510252</v>
      </c>
      <c r="AH188">
        <f t="shared" si="105"/>
        <v>115.45069933513024</v>
      </c>
      <c r="AI188">
        <f t="shared" si="105"/>
        <v>119.12892520222202</v>
      </c>
      <c r="AJ188">
        <f t="shared" si="105"/>
        <v>122.88450921123756</v>
      </c>
      <c r="AK188">
        <f t="shared" si="105"/>
        <v>126.72105318164259</v>
      </c>
      <c r="AL188">
        <f t="shared" si="105"/>
        <v>130.64207750970357</v>
      </c>
      <c r="AM188">
        <f t="shared" si="105"/>
        <v>134.65140864056664</v>
      </c>
      <c r="AN188">
        <f t="shared" si="105"/>
        <v>138.7538997445684</v>
      </c>
      <c r="AO188">
        <f t="shared" si="105"/>
        <v>142.95502547663699</v>
      </c>
      <c r="AP188">
        <f t="shared" si="105"/>
        <v>147.26050050981394</v>
      </c>
      <c r="AQ188">
        <f t="shared" si="105"/>
        <v>151.67635772832074</v>
      </c>
      <c r="AR188">
        <f t="shared" ref="AR188:BL188" si="106">(AR$27*(AR73*AR173+AR156))</f>
        <v>156.2098703773199</v>
      </c>
      <c r="AS188">
        <f t="shared" si="106"/>
        <v>160.85380952645821</v>
      </c>
      <c r="AT188">
        <f t="shared" si="106"/>
        <v>165.59635053458979</v>
      </c>
      <c r="AU188">
        <f t="shared" si="106"/>
        <v>170.4408464628506</v>
      </c>
      <c r="AV188">
        <f t="shared" si="106"/>
        <v>175.39100210506527</v>
      </c>
      <c r="AW188">
        <f t="shared" si="106"/>
        <v>180.45040354405589</v>
      </c>
      <c r="AX188">
        <f t="shared" si="106"/>
        <v>185.62204234375221</v>
      </c>
      <c r="AY188">
        <f t="shared" si="106"/>
        <v>190.90887810704976</v>
      </c>
      <c r="AZ188">
        <f t="shared" si="106"/>
        <v>196.31451995614276</v>
      </c>
      <c r="BA188">
        <f t="shared" si="106"/>
        <v>201.8426900199706</v>
      </c>
      <c r="BB188">
        <f t="shared" si="106"/>
        <v>207.49687743457412</v>
      </c>
      <c r="BC188">
        <f t="shared" si="106"/>
        <v>213.28039185646699</v>
      </c>
      <c r="BD188">
        <f t="shared" si="106"/>
        <v>219.19594974209139</v>
      </c>
      <c r="BE188">
        <f t="shared" si="106"/>
        <v>225.24564976674699</v>
      </c>
      <c r="BF188">
        <f t="shared" si="106"/>
        <v>231.43115433066541</v>
      </c>
      <c r="BG188">
        <f t="shared" si="106"/>
        <v>237.7543136791115</v>
      </c>
      <c r="BH188">
        <f t="shared" si="106"/>
        <v>244.21790532568548</v>
      </c>
      <c r="BI188">
        <f t="shared" si="106"/>
        <v>250.82479754313928</v>
      </c>
      <c r="BJ188">
        <f t="shared" si="106"/>
        <v>257.57701110599555</v>
      </c>
      <c r="BK188">
        <f t="shared" si="106"/>
        <v>264.47635504016563</v>
      </c>
      <c r="BL188">
        <f t="shared" si="106"/>
        <v>271.52496244744378</v>
      </c>
    </row>
    <row r="189" spans="3:64" x14ac:dyDescent="0.25">
      <c r="C189" t="s">
        <v>17</v>
      </c>
      <c r="D189">
        <f t="shared" si="98"/>
        <v>194.96647064300001</v>
      </c>
      <c r="E189">
        <f t="shared" si="98"/>
        <v>200.11829246700003</v>
      </c>
      <c r="F189">
        <f t="shared" si="98"/>
        <v>204.42294562800001</v>
      </c>
      <c r="G189">
        <f t="shared" si="98"/>
        <v>215.63028765299998</v>
      </c>
      <c r="H189">
        <f t="shared" si="98"/>
        <v>216.08792283799991</v>
      </c>
      <c r="I189">
        <f t="shared" si="98"/>
        <v>227.07515928099997</v>
      </c>
      <c r="J189" s="10">
        <f t="shared" si="98"/>
        <v>232.28544518504577</v>
      </c>
      <c r="K189">
        <f t="shared" si="98"/>
        <v>241.74381302757891</v>
      </c>
      <c r="L189">
        <f t="shared" ref="L189:AQ189" si="107">(L$27*(L74*L174+L157))</f>
        <v>253.45002298823653</v>
      </c>
      <c r="M189">
        <f t="shared" si="107"/>
        <v>259.61604454473803</v>
      </c>
      <c r="N189">
        <f t="shared" si="107"/>
        <v>251.83699972599109</v>
      </c>
      <c r="O189">
        <f t="shared" si="107"/>
        <v>259.21057605019837</v>
      </c>
      <c r="P189">
        <f t="shared" si="107"/>
        <v>266.98230222906386</v>
      </c>
      <c r="Q189">
        <f t="shared" si="107"/>
        <v>272.54302188015737</v>
      </c>
      <c r="R189">
        <f t="shared" si="107"/>
        <v>277.08134319850325</v>
      </c>
      <c r="S189">
        <f t="shared" si="107"/>
        <v>274.17150321025503</v>
      </c>
      <c r="T189">
        <f t="shared" si="107"/>
        <v>276.46130458755545</v>
      </c>
      <c r="U189">
        <f t="shared" si="107"/>
        <v>278.49619077562426</v>
      </c>
      <c r="V189">
        <f t="shared" si="107"/>
        <v>280.2925852596814</v>
      </c>
      <c r="W189">
        <f t="shared" si="107"/>
        <v>281.86793596874685</v>
      </c>
      <c r="X189">
        <f t="shared" si="107"/>
        <v>283.24070437712646</v>
      </c>
      <c r="Y189">
        <f t="shared" si="107"/>
        <v>284.43195081614675</v>
      </c>
      <c r="Z189">
        <f t="shared" si="107"/>
        <v>285.44722535743938</v>
      </c>
      <c r="AA189">
        <f t="shared" si="107"/>
        <v>286.30296512137897</v>
      </c>
      <c r="AB189">
        <f t="shared" si="107"/>
        <v>287.01426779456011</v>
      </c>
      <c r="AC189">
        <f t="shared" si="107"/>
        <v>287.5982559675025</v>
      </c>
      <c r="AD189">
        <f t="shared" si="107"/>
        <v>288.07554987928995</v>
      </c>
      <c r="AE189">
        <f t="shared" si="107"/>
        <v>288.47005135537734</v>
      </c>
      <c r="AF189">
        <f t="shared" si="107"/>
        <v>288.80701529473691</v>
      </c>
      <c r="AG189">
        <f t="shared" si="107"/>
        <v>289.11317352942734</v>
      </c>
      <c r="AH189">
        <f t="shared" si="107"/>
        <v>289.41592409785869</v>
      </c>
      <c r="AI189">
        <f t="shared" si="107"/>
        <v>289.7420380800408</v>
      </c>
      <c r="AJ189">
        <f t="shared" si="107"/>
        <v>290.1185422300498</v>
      </c>
      <c r="AK189">
        <f t="shared" si="107"/>
        <v>290.57268335507217</v>
      </c>
      <c r="AL189">
        <f t="shared" si="107"/>
        <v>291.13167181773207</v>
      </c>
      <c r="AM189">
        <f t="shared" si="107"/>
        <v>291.82360418139655</v>
      </c>
      <c r="AN189">
        <f t="shared" si="107"/>
        <v>292.67893918399579</v>
      </c>
      <c r="AO189">
        <f t="shared" si="107"/>
        <v>293.72942775859462</v>
      </c>
      <c r="AP189">
        <f t="shared" si="107"/>
        <v>295.00725366646054</v>
      </c>
      <c r="AQ189">
        <f t="shared" si="107"/>
        <v>296.54519999895695</v>
      </c>
      <c r="AR189">
        <f t="shared" ref="AR189:BL189" si="108">(AR$27*(AR74*AR174+AR157))</f>
        <v>298.37840409150795</v>
      </c>
      <c r="AS189">
        <f t="shared" si="108"/>
        <v>300.37893712675418</v>
      </c>
      <c r="AT189">
        <f t="shared" si="108"/>
        <v>302.39333575881409</v>
      </c>
      <c r="AU189">
        <f t="shared" si="108"/>
        <v>304.4237578534316</v>
      </c>
      <c r="AV189">
        <f t="shared" si="108"/>
        <v>306.47269841516459</v>
      </c>
      <c r="AW189">
        <f t="shared" si="108"/>
        <v>308.5421407748085</v>
      </c>
      <c r="AX189">
        <f t="shared" si="108"/>
        <v>310.63280555484852</v>
      </c>
      <c r="AY189">
        <f t="shared" si="108"/>
        <v>312.74519730099394</v>
      </c>
      <c r="AZ189">
        <f t="shared" si="108"/>
        <v>314.88071517717731</v>
      </c>
      <c r="BA189">
        <f t="shared" si="108"/>
        <v>317.04071310453696</v>
      </c>
      <c r="BB189">
        <f t="shared" si="108"/>
        <v>319.22596528395803</v>
      </c>
      <c r="BC189">
        <f t="shared" si="108"/>
        <v>321.43679910121352</v>
      </c>
      <c r="BD189">
        <f t="shared" si="108"/>
        <v>323.67252391822626</v>
      </c>
      <c r="BE189">
        <f t="shared" si="108"/>
        <v>325.93149321086679</v>
      </c>
      <c r="BF189">
        <f t="shared" si="108"/>
        <v>328.21145523257792</v>
      </c>
      <c r="BG189">
        <f t="shared" si="108"/>
        <v>330.51048089921119</v>
      </c>
      <c r="BH189">
        <f t="shared" si="108"/>
        <v>332.82794177128608</v>
      </c>
      <c r="BI189">
        <f t="shared" si="108"/>
        <v>335.16326658602685</v>
      </c>
      <c r="BJ189">
        <f t="shared" si="108"/>
        <v>337.51470420785427</v>
      </c>
      <c r="BK189">
        <f t="shared" si="108"/>
        <v>339.88025200906196</v>
      </c>
      <c r="BL189">
        <f t="shared" si="108"/>
        <v>342.25835602618764</v>
      </c>
    </row>
    <row r="190" spans="3:64" x14ac:dyDescent="0.25">
      <c r="C190" t="s">
        <v>18</v>
      </c>
      <c r="D190">
        <f t="shared" si="98"/>
        <v>320.708476561</v>
      </c>
      <c r="E190">
        <f t="shared" si="98"/>
        <v>313.35025703999997</v>
      </c>
      <c r="F190">
        <f t="shared" si="98"/>
        <v>309.48868616400006</v>
      </c>
      <c r="G190">
        <f t="shared" si="98"/>
        <v>310.140740209</v>
      </c>
      <c r="H190">
        <f t="shared" si="98"/>
        <v>295.27316239899994</v>
      </c>
      <c r="I190">
        <f t="shared" si="98"/>
        <v>295.84347250599996</v>
      </c>
      <c r="J190" s="10">
        <f t="shared" si="98"/>
        <v>302.63166140117755</v>
      </c>
      <c r="K190">
        <f t="shared" si="98"/>
        <v>290.01834393174158</v>
      </c>
      <c r="L190">
        <f t="shared" ref="L190:AQ190" si="109">(L$27*(L75*L175+L158))</f>
        <v>293.2102748193654</v>
      </c>
      <c r="M190">
        <f t="shared" si="109"/>
        <v>290.51438369412369</v>
      </c>
      <c r="N190">
        <f t="shared" si="109"/>
        <v>273.38893204225383</v>
      </c>
      <c r="O190">
        <f t="shared" si="109"/>
        <v>273.75588558736382</v>
      </c>
      <c r="P190">
        <f t="shared" si="109"/>
        <v>275.05400955734251</v>
      </c>
      <c r="Q190">
        <f t="shared" si="109"/>
        <v>274.6150114876616</v>
      </c>
      <c r="R190">
        <f t="shared" si="109"/>
        <v>273.73731250697421</v>
      </c>
      <c r="S190">
        <f t="shared" si="109"/>
        <v>271.67161602190117</v>
      </c>
      <c r="T190">
        <f t="shared" si="109"/>
        <v>269.88129078911635</v>
      </c>
      <c r="U190">
        <f t="shared" si="109"/>
        <v>268.42579314133889</v>
      </c>
      <c r="V190">
        <f t="shared" si="109"/>
        <v>267.29279338059371</v>
      </c>
      <c r="W190">
        <f t="shared" si="109"/>
        <v>266.47031127588485</v>
      </c>
      <c r="X190">
        <f t="shared" si="109"/>
        <v>265.94661382455581</v>
      </c>
      <c r="Y190">
        <f t="shared" si="109"/>
        <v>265.71162342000383</v>
      </c>
      <c r="Z190">
        <f t="shared" si="109"/>
        <v>265.73997529914755</v>
      </c>
      <c r="AA190">
        <f t="shared" si="109"/>
        <v>266.01567009733304</v>
      </c>
      <c r="AB190">
        <f t="shared" si="109"/>
        <v>266.52046242441054</v>
      </c>
      <c r="AC190">
        <f t="shared" si="109"/>
        <v>267.23690571951693</v>
      </c>
      <c r="AD190">
        <f t="shared" si="109"/>
        <v>268.149649026681</v>
      </c>
      <c r="AE190">
        <f t="shared" si="109"/>
        <v>269.24521355218803</v>
      </c>
      <c r="AF190">
        <f t="shared" si="109"/>
        <v>270.51020582778921</v>
      </c>
      <c r="AG190">
        <f t="shared" si="109"/>
        <v>271.93144608926906</v>
      </c>
      <c r="AH190">
        <f t="shared" si="109"/>
        <v>273.49522057327823</v>
      </c>
      <c r="AI190">
        <f t="shared" si="109"/>
        <v>275.18605361758313</v>
      </c>
      <c r="AJ190">
        <f t="shared" si="109"/>
        <v>276.9875130688792</v>
      </c>
      <c r="AK190">
        <f t="shared" si="109"/>
        <v>278.88215456183326</v>
      </c>
      <c r="AL190">
        <f t="shared" si="109"/>
        <v>280.85125098746761</v>
      </c>
      <c r="AM190">
        <f t="shared" si="109"/>
        <v>282.87565993105829</v>
      </c>
      <c r="AN190">
        <f t="shared" si="109"/>
        <v>284.93726002748025</v>
      </c>
      <c r="AO190">
        <f t="shared" si="109"/>
        <v>287.01793468914661</v>
      </c>
      <c r="AP190">
        <f t="shared" si="109"/>
        <v>289.09872938344552</v>
      </c>
      <c r="AQ190">
        <f t="shared" si="109"/>
        <v>291.15999742860697</v>
      </c>
      <c r="AR190">
        <f t="shared" ref="AR190:BL190" si="110">(AR$27*(AR75*AR175+AR158))</f>
        <v>293.183109526149</v>
      </c>
      <c r="AS190">
        <f t="shared" si="110"/>
        <v>295.18895785805427</v>
      </c>
      <c r="AT190">
        <f t="shared" si="110"/>
        <v>297.20945000294779</v>
      </c>
      <c r="AU190">
        <f t="shared" si="110"/>
        <v>299.24673107316875</v>
      </c>
      <c r="AV190">
        <f t="shared" si="110"/>
        <v>301.30327940575125</v>
      </c>
      <c r="AW190">
        <f t="shared" si="110"/>
        <v>303.38107223821078</v>
      </c>
      <c r="AX190">
        <f t="shared" si="110"/>
        <v>305.480846828572</v>
      </c>
      <c r="AY190">
        <f t="shared" si="110"/>
        <v>307.60312902635087</v>
      </c>
      <c r="AZ190">
        <f t="shared" si="110"/>
        <v>309.74932574465936</v>
      </c>
      <c r="BA190">
        <f t="shared" si="110"/>
        <v>311.92080096744411</v>
      </c>
      <c r="BB190">
        <f t="shared" si="110"/>
        <v>314.11834983941372</v>
      </c>
      <c r="BC190">
        <f t="shared" si="110"/>
        <v>316.34232907772162</v>
      </c>
      <c r="BD190">
        <f t="shared" si="110"/>
        <v>318.5920944288759</v>
      </c>
      <c r="BE190">
        <f t="shared" si="110"/>
        <v>320.86606108707906</v>
      </c>
      <c r="BF190">
        <f t="shared" si="110"/>
        <v>323.1620482289988</v>
      </c>
      <c r="BG190">
        <f t="shared" si="110"/>
        <v>325.47819228680925</v>
      </c>
      <c r="BH190">
        <f t="shared" si="110"/>
        <v>327.81391044070466</v>
      </c>
      <c r="BI190">
        <f t="shared" si="110"/>
        <v>330.16867673101837</v>
      </c>
      <c r="BJ190">
        <f t="shared" si="110"/>
        <v>332.54080330373739</v>
      </c>
      <c r="BK190">
        <f t="shared" si="110"/>
        <v>334.92835429767047</v>
      </c>
      <c r="BL190">
        <f t="shared" si="110"/>
        <v>337.32983569940939</v>
      </c>
    </row>
    <row r="191" spans="3:64" x14ac:dyDescent="0.25">
      <c r="C191" t="s">
        <v>40</v>
      </c>
      <c r="D191">
        <f t="shared" ref="D191:K191" si="111">D$28*D76</f>
        <v>0</v>
      </c>
      <c r="E191">
        <f t="shared" si="111"/>
        <v>0</v>
      </c>
      <c r="F191">
        <f t="shared" si="111"/>
        <v>0</v>
      </c>
      <c r="G191">
        <f t="shared" si="111"/>
        <v>0</v>
      </c>
      <c r="H191">
        <f t="shared" si="111"/>
        <v>0</v>
      </c>
      <c r="I191">
        <f t="shared" si="111"/>
        <v>0</v>
      </c>
      <c r="J191" s="10">
        <f t="shared" si="111"/>
        <v>0</v>
      </c>
      <c r="K191">
        <f t="shared" si="111"/>
        <v>0</v>
      </c>
      <c r="L191">
        <f t="shared" ref="L191:AQ191" si="112">(L$27*(L76*L176+L159))</f>
        <v>0</v>
      </c>
      <c r="M191">
        <f t="shared" si="112"/>
        <v>0</v>
      </c>
      <c r="N191">
        <f t="shared" si="112"/>
        <v>0</v>
      </c>
      <c r="O191">
        <f t="shared" si="112"/>
        <v>0</v>
      </c>
      <c r="P191">
        <f t="shared" si="112"/>
        <v>0</v>
      </c>
      <c r="Q191">
        <f t="shared" si="112"/>
        <v>0</v>
      </c>
      <c r="R191">
        <f t="shared" si="112"/>
        <v>0</v>
      </c>
      <c r="S191">
        <f t="shared" si="112"/>
        <v>0</v>
      </c>
      <c r="T191">
        <f t="shared" si="112"/>
        <v>0</v>
      </c>
      <c r="U191">
        <f t="shared" si="112"/>
        <v>0</v>
      </c>
      <c r="V191">
        <f t="shared" si="112"/>
        <v>0</v>
      </c>
      <c r="W191">
        <f t="shared" si="112"/>
        <v>0</v>
      </c>
      <c r="X191">
        <f t="shared" si="112"/>
        <v>0</v>
      </c>
      <c r="Y191">
        <f t="shared" si="112"/>
        <v>0</v>
      </c>
      <c r="Z191">
        <f t="shared" si="112"/>
        <v>0</v>
      </c>
      <c r="AA191">
        <f t="shared" si="112"/>
        <v>0</v>
      </c>
      <c r="AB191">
        <f t="shared" si="112"/>
        <v>0</v>
      </c>
      <c r="AC191">
        <f t="shared" si="112"/>
        <v>0</v>
      </c>
      <c r="AD191">
        <f t="shared" si="112"/>
        <v>0</v>
      </c>
      <c r="AE191">
        <f t="shared" si="112"/>
        <v>0</v>
      </c>
      <c r="AF191">
        <f t="shared" si="112"/>
        <v>0</v>
      </c>
      <c r="AG191">
        <f t="shared" si="112"/>
        <v>0</v>
      </c>
      <c r="AH191">
        <f t="shared" si="112"/>
        <v>0</v>
      </c>
      <c r="AI191">
        <f t="shared" si="112"/>
        <v>0</v>
      </c>
      <c r="AJ191">
        <f t="shared" si="112"/>
        <v>0</v>
      </c>
      <c r="AK191">
        <f t="shared" si="112"/>
        <v>0</v>
      </c>
      <c r="AL191">
        <f t="shared" si="112"/>
        <v>0</v>
      </c>
      <c r="AM191">
        <f t="shared" si="112"/>
        <v>0</v>
      </c>
      <c r="AN191">
        <f t="shared" si="112"/>
        <v>0</v>
      </c>
      <c r="AO191">
        <f t="shared" si="112"/>
        <v>0</v>
      </c>
      <c r="AP191">
        <f t="shared" si="112"/>
        <v>0</v>
      </c>
      <c r="AQ191">
        <f t="shared" si="112"/>
        <v>0</v>
      </c>
      <c r="AR191">
        <f t="shared" ref="AR191:BL191" si="113">(AR$27*(AR76*AR176+AR159))</f>
        <v>0</v>
      </c>
      <c r="AS191">
        <f t="shared" si="113"/>
        <v>0</v>
      </c>
      <c r="AT191">
        <f t="shared" si="113"/>
        <v>0</v>
      </c>
      <c r="AU191">
        <f t="shared" si="113"/>
        <v>0</v>
      </c>
      <c r="AV191">
        <f t="shared" si="113"/>
        <v>0</v>
      </c>
      <c r="AW191">
        <f t="shared" si="113"/>
        <v>0</v>
      </c>
      <c r="AX191">
        <f t="shared" si="113"/>
        <v>0</v>
      </c>
      <c r="AY191">
        <f t="shared" si="113"/>
        <v>0</v>
      </c>
      <c r="AZ191">
        <f t="shared" si="113"/>
        <v>0</v>
      </c>
      <c r="BA191">
        <f t="shared" si="113"/>
        <v>0</v>
      </c>
      <c r="BB191">
        <f t="shared" si="113"/>
        <v>0</v>
      </c>
      <c r="BC191">
        <f t="shared" si="113"/>
        <v>0</v>
      </c>
      <c r="BD191">
        <f t="shared" si="113"/>
        <v>0</v>
      </c>
      <c r="BE191">
        <f t="shared" si="113"/>
        <v>0</v>
      </c>
      <c r="BF191">
        <f t="shared" si="113"/>
        <v>0</v>
      </c>
      <c r="BG191">
        <f t="shared" si="113"/>
        <v>0</v>
      </c>
      <c r="BH191">
        <f t="shared" si="113"/>
        <v>0</v>
      </c>
      <c r="BI191">
        <f t="shared" si="113"/>
        <v>0</v>
      </c>
      <c r="BJ191">
        <f t="shared" si="113"/>
        <v>0</v>
      </c>
      <c r="BK191">
        <f t="shared" si="113"/>
        <v>0</v>
      </c>
      <c r="BL191">
        <f t="shared" si="11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">
    <tabColor rgb="FFFF0000"/>
  </sheetPr>
  <dimension ref="A1:BL191"/>
  <sheetViews>
    <sheetView topLeftCell="A139" zoomScaleNormal="100" zoomScaleSheetLayoutView="93" workbookViewId="0">
      <selection activeCell="F148" sqref="F148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20_USA</v>
      </c>
      <c r="D1" t="s">
        <v>312</v>
      </c>
    </row>
    <row r="15" spans="3:4" ht="409.6" customHeight="1" x14ac:dyDescent="0.25"/>
    <row r="22" spans="1:64" x14ac:dyDescent="0.25"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v>7419.8343050875301</v>
      </c>
      <c r="E23">
        <v>7400.9048738149604</v>
      </c>
      <c r="F23">
        <v>7508.2252616382302</v>
      </c>
      <c r="G23">
        <v>7574.4543909186305</v>
      </c>
      <c r="H23">
        <v>7709.6997618377</v>
      </c>
      <c r="I23">
        <v>7786.7967594560796</v>
      </c>
      <c r="J23" s="10">
        <v>7864.6647270506401</v>
      </c>
      <c r="K23">
        <v>8716.9802393784703</v>
      </c>
      <c r="L23">
        <v>8810.1172441594899</v>
      </c>
      <c r="M23">
        <v>8892.2412896873993</v>
      </c>
      <c r="N23">
        <v>8873.8477380754193</v>
      </c>
      <c r="O23">
        <v>9002.4710146954603</v>
      </c>
      <c r="P23">
        <v>9087.2457457390592</v>
      </c>
      <c r="Q23">
        <v>9168.6268636718196</v>
      </c>
      <c r="R23">
        <v>9243.1618803104993</v>
      </c>
      <c r="S23">
        <v>9316.1086924287902</v>
      </c>
      <c r="T23">
        <v>9388.1174580762199</v>
      </c>
      <c r="U23">
        <v>9460.7847082955104</v>
      </c>
      <c r="V23">
        <v>9533.9863675602792</v>
      </c>
      <c r="W23">
        <v>9607.6287453541408</v>
      </c>
      <c r="X23">
        <v>9681.6220081602005</v>
      </c>
      <c r="Y23">
        <v>9755.9824569105895</v>
      </c>
      <c r="Z23">
        <v>9830.6379976645894</v>
      </c>
      <c r="AA23">
        <v>9905.3120558371593</v>
      </c>
      <c r="AB23">
        <v>9979.6160848378495</v>
      </c>
      <c r="AC23">
        <v>10053.2631320569</v>
      </c>
      <c r="AD23">
        <v>10126.172469978599</v>
      </c>
      <c r="AE23">
        <v>10198.426878680801</v>
      </c>
      <c r="AF23">
        <v>10270.08224926</v>
      </c>
      <c r="AG23">
        <v>10341.237041447799</v>
      </c>
      <c r="AH23">
        <v>10411.963103865701</v>
      </c>
      <c r="AI23">
        <v>10482.251880841801</v>
      </c>
      <c r="AJ23">
        <v>10552.091064989399</v>
      </c>
      <c r="AK23">
        <v>10621.5334550678</v>
      </c>
      <c r="AL23">
        <v>10690.6343999663</v>
      </c>
      <c r="AM23">
        <v>10759.4381369401</v>
      </c>
      <c r="AN23">
        <v>10827.9624743738</v>
      </c>
      <c r="AO23">
        <v>10896.244269862</v>
      </c>
      <c r="AP23">
        <v>10964.3625894735</v>
      </c>
      <c r="AQ23">
        <v>11032.404209721801</v>
      </c>
      <c r="AR23">
        <v>11100.4456000911</v>
      </c>
      <c r="AS23">
        <v>11168.569313280501</v>
      </c>
      <c r="AT23">
        <v>11236.8408145004</v>
      </c>
      <c r="AU23">
        <v>11305.373933430301</v>
      </c>
      <c r="AV23">
        <v>11374.2905936765</v>
      </c>
      <c r="AW23">
        <v>11443.6864062936</v>
      </c>
      <c r="AX23">
        <v>11513.615212688101</v>
      </c>
      <c r="AY23">
        <v>11584.091699659301</v>
      </c>
      <c r="AZ23">
        <v>11655.116054267901</v>
      </c>
      <c r="BA23">
        <v>11726.665257127201</v>
      </c>
      <c r="BB23">
        <v>11798.711288771299</v>
      </c>
      <c r="BC23">
        <v>11871.2449189581</v>
      </c>
      <c r="BD23">
        <v>11944.242330102399</v>
      </c>
      <c r="BE23">
        <v>12017.636533278899</v>
      </c>
      <c r="BF23">
        <v>12091.3394587414</v>
      </c>
      <c r="BG23">
        <v>12165.2658114801</v>
      </c>
      <c r="BH23">
        <v>12239.3736970222</v>
      </c>
      <c r="BI23">
        <v>12313.6071192134</v>
      </c>
      <c r="BJ23">
        <v>12387.8489007313</v>
      </c>
      <c r="BK23">
        <v>12461.959694123399</v>
      </c>
      <c r="BL23">
        <v>12535.8257381157</v>
      </c>
    </row>
    <row r="24" spans="1:64" x14ac:dyDescent="0.25">
      <c r="C24" t="s">
        <v>1</v>
      </c>
      <c r="D24">
        <v>8283.378851599</v>
      </c>
      <c r="E24">
        <v>8617.1088627036097</v>
      </c>
      <c r="F24">
        <v>7211.4374160975103</v>
      </c>
      <c r="G24">
        <v>7418.6163315391004</v>
      </c>
      <c r="H24">
        <v>7755.2815168053903</v>
      </c>
      <c r="I24">
        <v>7683.9664403725201</v>
      </c>
      <c r="J24" s="10">
        <v>7884.6382050724296</v>
      </c>
      <c r="K24">
        <v>8361.7766082154794</v>
      </c>
      <c r="L24">
        <v>8422.67090417484</v>
      </c>
      <c r="M24">
        <v>8471.9161739971896</v>
      </c>
      <c r="N24">
        <v>8397.4444794336596</v>
      </c>
      <c r="O24">
        <v>8505.35396485622</v>
      </c>
      <c r="P24">
        <v>8560.9485085714696</v>
      </c>
      <c r="Q24">
        <v>8613.3741632949495</v>
      </c>
      <c r="R24">
        <v>8657.6784002888708</v>
      </c>
      <c r="S24">
        <v>8700.4483116016399</v>
      </c>
      <c r="T24">
        <v>8742.4481437022405</v>
      </c>
      <c r="U24">
        <v>8785.8046747226199</v>
      </c>
      <c r="V24">
        <v>8830.3166891036308</v>
      </c>
      <c r="W24">
        <v>8875.8287568624291</v>
      </c>
      <c r="X24">
        <v>8922.2468970791906</v>
      </c>
      <c r="Y24">
        <v>8969.5530365000996</v>
      </c>
      <c r="Z24">
        <v>9017.8062144209598</v>
      </c>
      <c r="AA24">
        <v>9067.1112557138895</v>
      </c>
      <c r="AB24">
        <v>9117.5802145525595</v>
      </c>
      <c r="AC24">
        <v>9169.3203255762601</v>
      </c>
      <c r="AD24">
        <v>9222.4352087735497</v>
      </c>
      <c r="AE24">
        <v>9277.0345085509107</v>
      </c>
      <c r="AF24">
        <v>9333.2025667594808</v>
      </c>
      <c r="AG24">
        <v>9390.9911933935091</v>
      </c>
      <c r="AH24">
        <v>9450.4329203099005</v>
      </c>
      <c r="AI24">
        <v>9511.5542549475704</v>
      </c>
      <c r="AJ24">
        <v>9574.3913438141408</v>
      </c>
      <c r="AK24">
        <v>9638.9502113275594</v>
      </c>
      <c r="AL24">
        <v>9705.1995305145392</v>
      </c>
      <c r="AM24">
        <v>9773.0899011479905</v>
      </c>
      <c r="AN24">
        <v>9842.5875864874506</v>
      </c>
      <c r="AO24">
        <v>9913.6781279298793</v>
      </c>
      <c r="AP24">
        <v>9986.3289936184101</v>
      </c>
      <c r="AQ24">
        <v>10060.488373558699</v>
      </c>
      <c r="AR24">
        <v>10136.104457756601</v>
      </c>
      <c r="AS24">
        <v>10213.2336192368</v>
      </c>
      <c r="AT24">
        <v>10291.906134664499</v>
      </c>
      <c r="AU24">
        <v>10372.1528865407</v>
      </c>
      <c r="AV24">
        <v>10454.005375324999</v>
      </c>
      <c r="AW24">
        <v>10537.495731801</v>
      </c>
      <c r="AX24">
        <v>10622.656729689101</v>
      </c>
      <c r="AY24">
        <v>10709.5217985114</v>
      </c>
      <c r="AZ24">
        <v>10798.1250367147</v>
      </c>
      <c r="BA24">
        <v>10888.501225055301</v>
      </c>
      <c r="BB24">
        <v>10980.685840252399</v>
      </c>
      <c r="BC24">
        <v>11074.7150689138</v>
      </c>
      <c r="BD24">
        <v>11170.6258217413</v>
      </c>
      <c r="BE24">
        <v>11268.4557480195</v>
      </c>
      <c r="BF24">
        <v>11368.2432503947</v>
      </c>
      <c r="BG24">
        <v>11470.0274999502</v>
      </c>
      <c r="BH24">
        <v>11573.8484515822</v>
      </c>
      <c r="BI24">
        <v>11679.746859684001</v>
      </c>
      <c r="BJ24">
        <v>11787.764294144201</v>
      </c>
      <c r="BK24">
        <v>11897.9431566645</v>
      </c>
      <c r="BL24">
        <v>12010.3266974042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7419.8343050875301</v>
      </c>
      <c r="E27">
        <f>INDEX(Activity_Demand_tot!X:X,MATCH($C$1&amp;"-"&amp;$C27,Activity_Demand_tot!$CH:$CH,0))</f>
        <v>7400.9048738149604</v>
      </c>
      <c r="F27">
        <f>INDEX(Activity_Demand_tot!Y:Y,MATCH($C$1&amp;"-"&amp;$C27,Activity_Demand_tot!$CH:$CH,0))</f>
        <v>7508.2252616382302</v>
      </c>
      <c r="G27">
        <f>INDEX(Activity_Demand_tot!Z:Z,MATCH($C$1&amp;"-"&amp;$C27,Activity_Demand_tot!$CH:$CH,0))</f>
        <v>7574.4543909186305</v>
      </c>
      <c r="H27">
        <f>INDEX(Activity_Demand_tot!AA:AA,MATCH($C$1&amp;"-"&amp;$C27,Activity_Demand_tot!$CH:$CH,0))</f>
        <v>7709.6997618377</v>
      </c>
      <c r="I27">
        <f>INDEX(Activity_Demand_tot!AB:AB,MATCH($C$1&amp;"-"&amp;$C27,Activity_Demand_tot!$CH:$CH,0))</f>
        <v>7786.7967594560796</v>
      </c>
      <c r="J27" s="10">
        <f>INDEX(Activity_Demand_tot!AC:AC,MATCH($C$1&amp;"-"&amp;$C27,Activity_Demand_tot!$CH:$CH,0))</f>
        <v>7864.6647270506401</v>
      </c>
      <c r="K27">
        <f>K23 -840</f>
        <v>7876.9802393784703</v>
      </c>
      <c r="L27">
        <f>L23 -840</f>
        <v>7970.1172441594899</v>
      </c>
      <c r="M27">
        <f>M23 -840</f>
        <v>8052.2412896873993</v>
      </c>
      <c r="N27">
        <f>N23 -840</f>
        <v>8033.8477380754193</v>
      </c>
      <c r="O27">
        <f>O23 -840</f>
        <v>8162.4710146954603</v>
      </c>
      <c r="P27">
        <f t="shared" ref="P27:BL27" si="0">P23 -840</f>
        <v>8247.2457457390592</v>
      </c>
      <c r="Q27">
        <f t="shared" si="0"/>
        <v>8328.6268636718196</v>
      </c>
      <c r="R27">
        <f t="shared" si="0"/>
        <v>8403.1618803104993</v>
      </c>
      <c r="S27">
        <f t="shared" si="0"/>
        <v>8476.1086924287902</v>
      </c>
      <c r="T27">
        <f t="shared" si="0"/>
        <v>8548.1174580762199</v>
      </c>
      <c r="U27">
        <f t="shared" si="0"/>
        <v>8620.7847082955104</v>
      </c>
      <c r="V27">
        <f t="shared" si="0"/>
        <v>8693.9863675602792</v>
      </c>
      <c r="W27">
        <f t="shared" si="0"/>
        <v>8767.6287453541408</v>
      </c>
      <c r="X27">
        <f t="shared" si="0"/>
        <v>8841.6220081602005</v>
      </c>
      <c r="Y27">
        <f t="shared" si="0"/>
        <v>8915.9824569105895</v>
      </c>
      <c r="Z27">
        <f t="shared" si="0"/>
        <v>8990.6379976645894</v>
      </c>
      <c r="AA27">
        <f t="shared" si="0"/>
        <v>9065.3120558371593</v>
      </c>
      <c r="AB27">
        <f t="shared" si="0"/>
        <v>9139.6160848378495</v>
      </c>
      <c r="AC27">
        <f t="shared" si="0"/>
        <v>9213.2631320568998</v>
      </c>
      <c r="AD27">
        <f t="shared" si="0"/>
        <v>9286.1724699785991</v>
      </c>
      <c r="AE27">
        <f t="shared" si="0"/>
        <v>9358.4268786808007</v>
      </c>
      <c r="AF27">
        <f t="shared" si="0"/>
        <v>9430.08224926</v>
      </c>
      <c r="AG27">
        <f t="shared" si="0"/>
        <v>9501.2370414477991</v>
      </c>
      <c r="AH27">
        <f t="shared" si="0"/>
        <v>9571.9631038657008</v>
      </c>
      <c r="AI27">
        <f t="shared" si="0"/>
        <v>9642.2518808418008</v>
      </c>
      <c r="AJ27">
        <f t="shared" si="0"/>
        <v>9712.0910649893995</v>
      </c>
      <c r="AK27">
        <f t="shared" si="0"/>
        <v>9781.5334550677999</v>
      </c>
      <c r="AL27">
        <f t="shared" si="0"/>
        <v>9850.6343999663004</v>
      </c>
      <c r="AM27">
        <f t="shared" si="0"/>
        <v>9919.4381369400999</v>
      </c>
      <c r="AN27">
        <f t="shared" si="0"/>
        <v>9987.9624743738004</v>
      </c>
      <c r="AO27">
        <f t="shared" si="0"/>
        <v>10056.244269862</v>
      </c>
      <c r="AP27">
        <f t="shared" si="0"/>
        <v>10124.3625894735</v>
      </c>
      <c r="AQ27">
        <f t="shared" si="0"/>
        <v>10192.404209721801</v>
      </c>
      <c r="AR27">
        <f t="shared" si="0"/>
        <v>10260.4456000911</v>
      </c>
      <c r="AS27">
        <f t="shared" si="0"/>
        <v>10328.569313280501</v>
      </c>
      <c r="AT27">
        <f t="shared" si="0"/>
        <v>10396.8408145004</v>
      </c>
      <c r="AU27">
        <f t="shared" si="0"/>
        <v>10465.373933430301</v>
      </c>
      <c r="AV27">
        <f t="shared" si="0"/>
        <v>10534.2905936765</v>
      </c>
      <c r="AW27">
        <f t="shared" si="0"/>
        <v>10603.6864062936</v>
      </c>
      <c r="AX27">
        <f t="shared" si="0"/>
        <v>10673.615212688101</v>
      </c>
      <c r="AY27">
        <f t="shared" si="0"/>
        <v>10744.091699659301</v>
      </c>
      <c r="AZ27">
        <f t="shared" si="0"/>
        <v>10815.116054267901</v>
      </c>
      <c r="BA27">
        <f t="shared" si="0"/>
        <v>10886.665257127201</v>
      </c>
      <c r="BB27">
        <f t="shared" si="0"/>
        <v>10958.711288771299</v>
      </c>
      <c r="BC27">
        <f t="shared" si="0"/>
        <v>11031.2449189581</v>
      </c>
      <c r="BD27">
        <f t="shared" si="0"/>
        <v>11104.242330102399</v>
      </c>
      <c r="BE27">
        <f t="shared" si="0"/>
        <v>11177.636533278899</v>
      </c>
      <c r="BF27">
        <f t="shared" si="0"/>
        <v>11251.3394587414</v>
      </c>
      <c r="BG27">
        <f t="shared" si="0"/>
        <v>11325.2658114801</v>
      </c>
      <c r="BH27">
        <f t="shared" si="0"/>
        <v>11399.3736970222</v>
      </c>
      <c r="BI27">
        <f t="shared" si="0"/>
        <v>11473.6071192134</v>
      </c>
      <c r="BJ27">
        <f t="shared" si="0"/>
        <v>11547.8489007313</v>
      </c>
      <c r="BK27">
        <f t="shared" si="0"/>
        <v>11621.959694123399</v>
      </c>
      <c r="BL27">
        <f t="shared" si="0"/>
        <v>11695.8257381157</v>
      </c>
    </row>
    <row r="28" spans="1:64" x14ac:dyDescent="0.25">
      <c r="C28" t="s">
        <v>1</v>
      </c>
      <c r="D28">
        <f>INDEX(Activity_Demand_tot!W:W,MATCH($C$1&amp;"-"&amp;$C28,Activity_Demand_tot!$CH:$CH,0))</f>
        <v>8283.378851599</v>
      </c>
      <c r="E28">
        <f>INDEX(Activity_Demand_tot!X:X,MATCH($C$1&amp;"-"&amp;$C28,Activity_Demand_tot!$CH:$CH,0))</f>
        <v>8617.1088627036097</v>
      </c>
      <c r="F28">
        <f>INDEX(Activity_Demand_tot!Y:Y,MATCH($C$1&amp;"-"&amp;$C28,Activity_Demand_tot!$CH:$CH,0))</f>
        <v>7211.4374160975103</v>
      </c>
      <c r="G28">
        <f>INDEX(Activity_Demand_tot!Z:Z,MATCH($C$1&amp;"-"&amp;$C28,Activity_Demand_tot!$CH:$CH,0))</f>
        <v>7418.6163315391004</v>
      </c>
      <c r="H28">
        <f>INDEX(Activity_Demand_tot!AA:AA,MATCH($C$1&amp;"-"&amp;$C28,Activity_Demand_tot!$CH:$CH,0))</f>
        <v>7755.2815168053903</v>
      </c>
      <c r="I28">
        <f>INDEX(Activity_Demand_tot!AB:AB,MATCH($C$1&amp;"-"&amp;$C28,Activity_Demand_tot!$CH:$CH,0))</f>
        <v>7683.9664403725201</v>
      </c>
      <c r="J28" s="10">
        <v>7884.6382050724296</v>
      </c>
      <c r="K28">
        <v>8061.7766082154794</v>
      </c>
      <c r="L28">
        <v>8122.67090417484</v>
      </c>
      <c r="M28">
        <v>8171.9161739971896</v>
      </c>
      <c r="N28">
        <v>8097.4444794336596</v>
      </c>
      <c r="O28">
        <v>8205.35396485622</v>
      </c>
      <c r="P28">
        <v>8260.9485085714696</v>
      </c>
      <c r="Q28">
        <v>8313.3741632949495</v>
      </c>
      <c r="R28">
        <v>8357.6784002888708</v>
      </c>
      <c r="S28">
        <v>8400.4483116016399</v>
      </c>
      <c r="T28">
        <v>8442.4481437022405</v>
      </c>
      <c r="U28">
        <v>8485.8046747226199</v>
      </c>
      <c r="V28">
        <v>8530.3166891036308</v>
      </c>
      <c r="W28">
        <v>8575.8287568624291</v>
      </c>
      <c r="X28">
        <v>8622.2468970791906</v>
      </c>
      <c r="Y28">
        <v>8669.5530365000996</v>
      </c>
      <c r="Z28">
        <v>8717.8062144209598</v>
      </c>
      <c r="AA28">
        <v>8767.1112557138895</v>
      </c>
      <c r="AB28">
        <v>8817.5802145525595</v>
      </c>
      <c r="AC28">
        <v>8869.3203255762601</v>
      </c>
      <c r="AD28">
        <v>8922.4352087735497</v>
      </c>
      <c r="AE28">
        <v>8977.0345085509107</v>
      </c>
      <c r="AF28">
        <v>9033.2025667594808</v>
      </c>
      <c r="AG28">
        <v>9090.9911933935091</v>
      </c>
      <c r="AH28">
        <v>9150.4329203099005</v>
      </c>
      <c r="AI28">
        <v>9211.5542549475704</v>
      </c>
      <c r="AJ28">
        <v>9274.3913438141408</v>
      </c>
      <c r="AK28">
        <v>9338.9502113275594</v>
      </c>
      <c r="AL28">
        <v>9405.1995305145392</v>
      </c>
      <c r="AM28">
        <v>9473.0899011479905</v>
      </c>
      <c r="AN28">
        <v>9542.5875864874506</v>
      </c>
      <c r="AO28">
        <v>9613.6781279298793</v>
      </c>
      <c r="AP28">
        <v>9686.3289936184101</v>
      </c>
      <c r="AQ28">
        <v>9760.4883735586991</v>
      </c>
      <c r="AR28">
        <v>9836.1044577566008</v>
      </c>
      <c r="AS28">
        <v>9913.2336192368002</v>
      </c>
      <c r="AT28">
        <v>9991.9061346644994</v>
      </c>
      <c r="AU28">
        <v>10072.1528865407</v>
      </c>
      <c r="AV28">
        <v>10154.005375324999</v>
      </c>
      <c r="AW28">
        <v>10237.495731801</v>
      </c>
      <c r="AX28">
        <v>10322.656729689101</v>
      </c>
      <c r="AY28">
        <v>10409.5217985114</v>
      </c>
      <c r="AZ28">
        <v>10498.1250367147</v>
      </c>
      <c r="BA28">
        <v>10588.501225055301</v>
      </c>
      <c r="BB28">
        <v>10680.685840252399</v>
      </c>
      <c r="BC28">
        <v>10774.7150689138</v>
      </c>
      <c r="BD28">
        <v>10870.6258217413</v>
      </c>
      <c r="BE28">
        <v>10968.4557480195</v>
      </c>
      <c r="BF28">
        <v>11068.2432503947</v>
      </c>
      <c r="BG28">
        <v>11170.0274999502</v>
      </c>
      <c r="BH28">
        <v>11273.8484515822</v>
      </c>
      <c r="BI28">
        <v>11379.746859684001</v>
      </c>
      <c r="BJ28">
        <v>11487.764294144201</v>
      </c>
      <c r="BK28">
        <v>11597.9431566645</v>
      </c>
      <c r="BL28">
        <v>11710.3266974042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20_USA</v>
      </c>
      <c r="B32" t="s">
        <v>742</v>
      </c>
      <c r="C32" t="str">
        <f t="shared" ref="C32:AR32" si="1">C127</f>
        <v>air_freight(gtkm)</v>
      </c>
      <c r="D32">
        <f t="shared" si="1"/>
        <v>17.556964950185577</v>
      </c>
      <c r="E32">
        <f t="shared" si="1"/>
        <v>16.920542239826702</v>
      </c>
      <c r="F32">
        <f t="shared" si="1"/>
        <v>17.280249802473204</v>
      </c>
      <c r="G32">
        <f t="shared" si="1"/>
        <v>17.349176340549029</v>
      </c>
      <c r="H32">
        <f t="shared" si="1"/>
        <v>17.918177219834131</v>
      </c>
      <c r="I32">
        <f t="shared" si="1"/>
        <v>18.277196350203688</v>
      </c>
      <c r="J32" s="10">
        <f t="shared" si="1"/>
        <v>18.754517181030259</v>
      </c>
      <c r="K32">
        <f t="shared" si="1"/>
        <v>18.855552720275632</v>
      </c>
      <c r="L32">
        <f t="shared" si="1"/>
        <v>18.68416461441689</v>
      </c>
      <c r="M32">
        <f t="shared" si="1"/>
        <v>18.600945160517405</v>
      </c>
      <c r="N32">
        <f t="shared" si="1"/>
        <v>18.258664294042553</v>
      </c>
      <c r="O32">
        <f t="shared" si="1"/>
        <v>18.347647682682787</v>
      </c>
      <c r="P32">
        <f t="shared" si="1"/>
        <v>18.335966184207745</v>
      </c>
      <c r="Q32">
        <f t="shared" si="1"/>
        <v>18.333517579821294</v>
      </c>
      <c r="R32">
        <f t="shared" si="1"/>
        <v>18.328465969058328</v>
      </c>
      <c r="S32">
        <f t="shared" si="1"/>
        <v>18.334319894352472</v>
      </c>
      <c r="T32">
        <f t="shared" si="1"/>
        <v>18.351606686864624</v>
      </c>
      <c r="U32">
        <f t="shared" si="1"/>
        <v>18.383764524096581</v>
      </c>
      <c r="V32">
        <f t="shared" si="1"/>
        <v>18.429141849494176</v>
      </c>
      <c r="W32">
        <f t="shared" si="1"/>
        <v>18.486197136527199</v>
      </c>
      <c r="X32">
        <f t="shared" si="1"/>
        <v>18.553528177551708</v>
      </c>
      <c r="Y32">
        <f t="shared" si="1"/>
        <v>18.62989977682205</v>
      </c>
      <c r="Z32">
        <f t="shared" si="1"/>
        <v>18.714243974767484</v>
      </c>
      <c r="AA32">
        <f t="shared" si="1"/>
        <v>18.805591444162406</v>
      </c>
      <c r="AB32">
        <f t="shared" si="1"/>
        <v>18.902988199426296</v>
      </c>
      <c r="AC32">
        <f t="shared" si="1"/>
        <v>19.005469391546889</v>
      </c>
      <c r="AD32">
        <f t="shared" si="1"/>
        <v>19.112061318010515</v>
      </c>
      <c r="AE32">
        <f t="shared" si="1"/>
        <v>19.221801228406495</v>
      </c>
      <c r="AF32">
        <f t="shared" si="1"/>
        <v>19.333669170681418</v>
      </c>
      <c r="AG32">
        <f t="shared" si="1"/>
        <v>19.446571371739878</v>
      </c>
      <c r="AH32">
        <f t="shared" si="1"/>
        <v>19.559367397078958</v>
      </c>
      <c r="AI32">
        <f t="shared" si="1"/>
        <v>19.670897249029021</v>
      </c>
      <c r="AJ32">
        <f t="shared" si="1"/>
        <v>19.780013514676206</v>
      </c>
      <c r="AK32">
        <f t="shared" si="1"/>
        <v>19.885495235461647</v>
      </c>
      <c r="AL32">
        <f t="shared" si="1"/>
        <v>19.986031822233628</v>
      </c>
      <c r="AM32">
        <f t="shared" si="1"/>
        <v>20.08026381994236</v>
      </c>
      <c r="AN32">
        <f t="shared" si="1"/>
        <v>20.166854160784833</v>
      </c>
      <c r="AO32">
        <f t="shared" si="1"/>
        <v>20.244494921958324</v>
      </c>
      <c r="AP32">
        <f t="shared" si="1"/>
        <v>20.3118278605439</v>
      </c>
      <c r="AQ32">
        <f t="shared" si="1"/>
        <v>20.367442407269106</v>
      </c>
      <c r="AR32">
        <f t="shared" si="1"/>
        <v>20.40991674984495</v>
      </c>
      <c r="AS32">
        <f t="shared" ref="AS32:AT32" si="2">AS127</f>
        <v>20.446044339675904</v>
      </c>
      <c r="AT32">
        <f t="shared" si="2"/>
        <v>20.483407576062227</v>
      </c>
      <c r="AU32">
        <f t="shared" ref="AU32:BL32" si="3">AU127</f>
        <v>20.522011506326677</v>
      </c>
      <c r="AV32">
        <f t="shared" si="3"/>
        <v>20.561860885033127</v>
      </c>
      <c r="AW32">
        <f t="shared" si="3"/>
        <v>20.602960160249516</v>
      </c>
      <c r="AX32">
        <f t="shared" si="3"/>
        <v>20.645313459378208</v>
      </c>
      <c r="AY32">
        <f t="shared" si="3"/>
        <v>20.688924574541407</v>
      </c>
      <c r="AZ32">
        <f t="shared" si="3"/>
        <v>20.733796947511536</v>
      </c>
      <c r="BA32">
        <f t="shared" si="3"/>
        <v>20.779933654171032</v>
      </c>
      <c r="BB32">
        <f t="shared" si="3"/>
        <v>20.827337388492179</v>
      </c>
      <c r="BC32">
        <f t="shared" si="3"/>
        <v>20.876010446020491</v>
      </c>
      <c r="BD32">
        <f t="shared" si="3"/>
        <v>20.925954706852004</v>
      </c>
      <c r="BE32">
        <f t="shared" si="3"/>
        <v>20.977171618087294</v>
      </c>
      <c r="BF32">
        <f t="shared" si="3"/>
        <v>21.029662175749934</v>
      </c>
      <c r="BG32">
        <f t="shared" si="3"/>
        <v>21.083426906156003</v>
      </c>
      <c r="BH32">
        <f t="shared" si="3"/>
        <v>21.138465846716628</v>
      </c>
      <c r="BI32">
        <f t="shared" si="3"/>
        <v>21.194778526161453</v>
      </c>
      <c r="BJ32">
        <f t="shared" si="3"/>
        <v>21.252363944166774</v>
      </c>
      <c r="BK32">
        <f t="shared" si="3"/>
        <v>21.311220550371019</v>
      </c>
      <c r="BL32">
        <f t="shared" si="3"/>
        <v>21.371346222762664</v>
      </c>
    </row>
    <row r="33" spans="1:64" x14ac:dyDescent="0.25">
      <c r="A33" t="str">
        <f t="shared" ref="A33:A60" si="4">$C$1</f>
        <v>20_USA</v>
      </c>
      <c r="B33" t="s">
        <v>742</v>
      </c>
      <c r="C33" t="str">
        <f t="shared" ref="C33:AR33" si="5">C128</f>
        <v>pipeline_freight(gtkm)</v>
      </c>
      <c r="D33">
        <f t="shared" si="5"/>
        <v>1395.7128591127193</v>
      </c>
      <c r="E33">
        <f t="shared" si="5"/>
        <v>1486.3714785429202</v>
      </c>
      <c r="F33">
        <f t="shared" si="5"/>
        <v>1198.3354985825592</v>
      </c>
      <c r="G33">
        <f t="shared" si="5"/>
        <v>1301.9952187497986</v>
      </c>
      <c r="H33">
        <f t="shared" si="5"/>
        <v>1356.2697654481192</v>
      </c>
      <c r="I33">
        <f t="shared" si="5"/>
        <v>1411.9338112979992</v>
      </c>
      <c r="J33" s="10">
        <f t="shared" si="5"/>
        <v>1448.8073780621589</v>
      </c>
      <c r="K33">
        <f t="shared" si="5"/>
        <v>1488.5536483792241</v>
      </c>
      <c r="L33">
        <f t="shared" si="5"/>
        <v>1502.5456092129873</v>
      </c>
      <c r="M33">
        <f t="shared" si="5"/>
        <v>1513.8707694971793</v>
      </c>
      <c r="N33">
        <f t="shared" si="5"/>
        <v>1501.755168942102</v>
      </c>
      <c r="O33">
        <f t="shared" si="5"/>
        <v>1522.9787197301157</v>
      </c>
      <c r="P33">
        <f t="shared" si="5"/>
        <v>1534.0505111873699</v>
      </c>
      <c r="Q33">
        <f t="shared" si="5"/>
        <v>1544.1048995095807</v>
      </c>
      <c r="R33">
        <f t="shared" si="5"/>
        <v>1552.2435611793064</v>
      </c>
      <c r="S33">
        <f t="shared" si="5"/>
        <v>1559.713522339312</v>
      </c>
      <c r="T33">
        <f t="shared" si="5"/>
        <v>1566.6814624689096</v>
      </c>
      <c r="U33">
        <f t="shared" si="5"/>
        <v>1573.5672968026265</v>
      </c>
      <c r="V33">
        <f t="shared" si="5"/>
        <v>1580.3589666873279</v>
      </c>
      <c r="W33">
        <f t="shared" si="5"/>
        <v>1587.0534020215393</v>
      </c>
      <c r="X33">
        <f t="shared" si="5"/>
        <v>1593.6594680101762</v>
      </c>
      <c r="Y33">
        <f t="shared" si="5"/>
        <v>1600.2006347017611</v>
      </c>
      <c r="Z33">
        <f t="shared" si="5"/>
        <v>1606.7151500835766</v>
      </c>
      <c r="AA33">
        <f t="shared" si="5"/>
        <v>1613.2501990202963</v>
      </c>
      <c r="AB33">
        <f t="shared" si="5"/>
        <v>1619.8547748256469</v>
      </c>
      <c r="AC33">
        <f t="shared" si="5"/>
        <v>1626.5774824337673</v>
      </c>
      <c r="AD33">
        <f t="shared" si="5"/>
        <v>1633.4667980095351</v>
      </c>
      <c r="AE33">
        <f t="shared" si="5"/>
        <v>1640.5728758456983</v>
      </c>
      <c r="AF33">
        <f t="shared" si="5"/>
        <v>1647.9418708811061</v>
      </c>
      <c r="AG33">
        <f t="shared" si="5"/>
        <v>1655.614717039876</v>
      </c>
      <c r="AH33">
        <f t="shared" si="5"/>
        <v>1663.6296475587371</v>
      </c>
      <c r="AI33">
        <f t="shared" si="5"/>
        <v>1672.0246920179477</v>
      </c>
      <c r="AJ33">
        <f t="shared" si="5"/>
        <v>1680.84058708374</v>
      </c>
      <c r="AK33">
        <f t="shared" si="5"/>
        <v>1690.1136329646226</v>
      </c>
      <c r="AL33">
        <f t="shared" si="5"/>
        <v>1699.8744913617654</v>
      </c>
      <c r="AM33">
        <f t="shared" si="5"/>
        <v>1710.1517684695789</v>
      </c>
      <c r="AN33">
        <f t="shared" si="5"/>
        <v>1720.9781682302801</v>
      </c>
      <c r="AO33">
        <f t="shared" si="5"/>
        <v>1732.3911765072651</v>
      </c>
      <c r="AP33">
        <f t="shared" si="5"/>
        <v>1744.4263704724494</v>
      </c>
      <c r="AQ33">
        <f t="shared" si="5"/>
        <v>1757.1172598923461</v>
      </c>
      <c r="AR33">
        <f t="shared" si="5"/>
        <v>1770.498802396188</v>
      </c>
      <c r="AS33">
        <f t="shared" ref="AS33:AT33" si="6">AS128</f>
        <v>1784.3820514626241</v>
      </c>
      <c r="AT33">
        <f t="shared" si="6"/>
        <v>1798.5431042396099</v>
      </c>
      <c r="AU33">
        <f t="shared" ref="AU33:BL33" si="7">AU128</f>
        <v>1812.9875195773259</v>
      </c>
      <c r="AV33">
        <f t="shared" si="7"/>
        <v>1827.7209675584998</v>
      </c>
      <c r="AW33">
        <f t="shared" si="7"/>
        <v>1842.7492317241799</v>
      </c>
      <c r="AX33">
        <f t="shared" si="7"/>
        <v>1858.078211344038</v>
      </c>
      <c r="AY33">
        <f t="shared" si="7"/>
        <v>1873.7139237320519</v>
      </c>
      <c r="AZ33">
        <f t="shared" si="7"/>
        <v>1889.662506608646</v>
      </c>
      <c r="BA33">
        <f t="shared" si="7"/>
        <v>1905.9302205099541</v>
      </c>
      <c r="BB33">
        <f t="shared" si="7"/>
        <v>1922.5234512454317</v>
      </c>
      <c r="BC33">
        <f t="shared" si="7"/>
        <v>1939.4487124044838</v>
      </c>
      <c r="BD33">
        <f t="shared" si="7"/>
        <v>1956.7126479134338</v>
      </c>
      <c r="BE33">
        <f t="shared" si="7"/>
        <v>1974.3220346435098</v>
      </c>
      <c r="BF33">
        <f t="shared" si="7"/>
        <v>1992.2837850710459</v>
      </c>
      <c r="BG33">
        <f t="shared" si="7"/>
        <v>2010.6049499910359</v>
      </c>
      <c r="BH33">
        <f t="shared" si="7"/>
        <v>2029.292721284796</v>
      </c>
      <c r="BI33">
        <f t="shared" si="7"/>
        <v>2048.3544347431202</v>
      </c>
      <c r="BJ33">
        <f t="shared" si="7"/>
        <v>2067.7975729459563</v>
      </c>
      <c r="BK33">
        <f t="shared" si="7"/>
        <v>2087.6297681996098</v>
      </c>
      <c r="BL33">
        <f t="shared" si="7"/>
        <v>2107.8588055327559</v>
      </c>
    </row>
    <row r="34" spans="1:64" x14ac:dyDescent="0.25">
      <c r="A34" t="str">
        <f t="shared" si="4"/>
        <v>20_USA</v>
      </c>
      <c r="B34" t="s">
        <v>742</v>
      </c>
      <c r="C34" t="str">
        <f t="shared" ref="C34:AR34" si="8">C129</f>
        <v>rail_freight(gtkm)</v>
      </c>
      <c r="D34">
        <f t="shared" si="8"/>
        <v>2468.8179999999984</v>
      </c>
      <c r="E34">
        <f t="shared" si="8"/>
        <v>2524.6649999999977</v>
      </c>
      <c r="F34">
        <f t="shared" si="8"/>
        <v>2500.2999999999988</v>
      </c>
      <c r="G34">
        <f t="shared" si="8"/>
        <v>2541.3539999999966</v>
      </c>
      <c r="H34">
        <f t="shared" si="8"/>
        <v>2702.742999999999</v>
      </c>
      <c r="I34">
        <f t="shared" si="8"/>
        <v>2547.2579999999984</v>
      </c>
      <c r="J34" s="10">
        <f t="shared" si="8"/>
        <v>2613.7812939228152</v>
      </c>
      <c r="K34">
        <f t="shared" si="8"/>
        <v>2721.3359624952104</v>
      </c>
      <c r="L34">
        <f t="shared" si="8"/>
        <v>2762.6041700440082</v>
      </c>
      <c r="M34">
        <f t="shared" si="8"/>
        <v>2797.7370012476599</v>
      </c>
      <c r="N34">
        <f t="shared" si="8"/>
        <v>2788.1395118955488</v>
      </c>
      <c r="O34">
        <f t="shared" si="8"/>
        <v>2839.172656847602</v>
      </c>
      <c r="P34">
        <f t="shared" si="8"/>
        <v>2870.2487206456626</v>
      </c>
      <c r="Q34">
        <f t="shared" si="8"/>
        <v>2898.3502921363333</v>
      </c>
      <c r="R34">
        <f t="shared" si="8"/>
        <v>2921.8141211368479</v>
      </c>
      <c r="S34">
        <f t="shared" si="8"/>
        <v>2943.0122538274991</v>
      </c>
      <c r="T34">
        <f t="shared" si="8"/>
        <v>2962.3006656728594</v>
      </c>
      <c r="U34">
        <f t="shared" si="8"/>
        <v>2980.5192088249883</v>
      </c>
      <c r="V34">
        <f t="shared" si="8"/>
        <v>2997.6943887292173</v>
      </c>
      <c r="W34">
        <f t="shared" si="8"/>
        <v>3013.8698533906186</v>
      </c>
      <c r="X34">
        <f t="shared" si="8"/>
        <v>3029.1123513676189</v>
      </c>
      <c r="Y34">
        <f t="shared" si="8"/>
        <v>3043.5170959235957</v>
      </c>
      <c r="Z34">
        <f t="shared" si="8"/>
        <v>3057.208297157169</v>
      </c>
      <c r="AA34">
        <f t="shared" si="8"/>
        <v>3070.3281538503606</v>
      </c>
      <c r="AB34">
        <f t="shared" si="8"/>
        <v>3083.0233157269404</v>
      </c>
      <c r="AC34">
        <f t="shared" si="8"/>
        <v>3095.4407101062161</v>
      </c>
      <c r="AD34">
        <f t="shared" si="8"/>
        <v>3107.7280584716623</v>
      </c>
      <c r="AE34">
        <f t="shared" si="8"/>
        <v>3120.0373539553666</v>
      </c>
      <c r="AF34">
        <f t="shared" si="8"/>
        <v>3132.5141195895699</v>
      </c>
      <c r="AG34">
        <f t="shared" si="8"/>
        <v>3145.2951814522007</v>
      </c>
      <c r="AH34">
        <f t="shared" si="8"/>
        <v>3158.5135794902781</v>
      </c>
      <c r="AI34">
        <f t="shared" si="8"/>
        <v>3172.3034343319878</v>
      </c>
      <c r="AJ34">
        <f t="shared" si="8"/>
        <v>3186.8055886702127</v>
      </c>
      <c r="AK34">
        <f t="shared" si="8"/>
        <v>3202.1541815271521</v>
      </c>
      <c r="AL34">
        <f t="shared" si="8"/>
        <v>3218.4745321619353</v>
      </c>
      <c r="AM34">
        <f t="shared" si="8"/>
        <v>3235.8900856062719</v>
      </c>
      <c r="AN34">
        <f t="shared" si="8"/>
        <v>3254.5341844444829</v>
      </c>
      <c r="AO34">
        <f t="shared" si="8"/>
        <v>3274.5514572158859</v>
      </c>
      <c r="AP34">
        <f t="shared" si="8"/>
        <v>3296.0852711190873</v>
      </c>
      <c r="AQ34">
        <f t="shared" si="8"/>
        <v>3319.2775499325062</v>
      </c>
      <c r="AR34">
        <f t="shared" si="8"/>
        <v>3344.2755156372436</v>
      </c>
      <c r="AS34">
        <f t="shared" ref="AS34:AT34" si="9">AS129</f>
        <v>3370.4994305405112</v>
      </c>
      <c r="AT34">
        <f t="shared" si="9"/>
        <v>3397.2480857859291</v>
      </c>
      <c r="AU34">
        <f t="shared" ref="AU34:BL34" si="10">AU129</f>
        <v>3424.5319814238369</v>
      </c>
      <c r="AV34">
        <f t="shared" si="10"/>
        <v>3452.3618276104989</v>
      </c>
      <c r="AW34">
        <f t="shared" si="10"/>
        <v>3480.7485488123393</v>
      </c>
      <c r="AX34">
        <f t="shared" si="10"/>
        <v>3509.7032880942934</v>
      </c>
      <c r="AY34">
        <f t="shared" si="10"/>
        <v>3539.2374114938748</v>
      </c>
      <c r="AZ34">
        <f t="shared" si="10"/>
        <v>3569.3625124829973</v>
      </c>
      <c r="BA34">
        <f t="shared" si="10"/>
        <v>3600.0904165188012</v>
      </c>
      <c r="BB34">
        <f t="shared" si="10"/>
        <v>3631.4331856858148</v>
      </c>
      <c r="BC34">
        <f t="shared" si="10"/>
        <v>3663.4031234306908</v>
      </c>
      <c r="BD34">
        <f t="shared" si="10"/>
        <v>3696.012779392041</v>
      </c>
      <c r="BE34">
        <f t="shared" si="10"/>
        <v>3729.2749543266291</v>
      </c>
      <c r="BF34">
        <f t="shared" si="10"/>
        <v>3763.202705134197</v>
      </c>
      <c r="BG34">
        <f t="shared" si="10"/>
        <v>3797.809349983067</v>
      </c>
      <c r="BH34">
        <f t="shared" si="10"/>
        <v>3833.1084735379472</v>
      </c>
      <c r="BI34">
        <f t="shared" si="10"/>
        <v>3869.1139322925592</v>
      </c>
      <c r="BJ34">
        <f t="shared" si="10"/>
        <v>3905.8398600090272</v>
      </c>
      <c r="BK34">
        <f t="shared" si="10"/>
        <v>3943.3006732659292</v>
      </c>
      <c r="BL34">
        <f t="shared" si="10"/>
        <v>3981.5110771174268</v>
      </c>
    </row>
    <row r="35" spans="1:64" s="3" customFormat="1" x14ac:dyDescent="0.25">
      <c r="A35" t="str">
        <f t="shared" si="4"/>
        <v>20_USA</v>
      </c>
      <c r="B35" t="s">
        <v>742</v>
      </c>
      <c r="C35" s="3" t="str">
        <f t="shared" ref="C35:AR35" si="11">C130</f>
        <v>road_freight_2w(gtkm)</v>
      </c>
      <c r="D35" s="3">
        <f t="shared" si="11"/>
        <v>0.36677092365400443</v>
      </c>
      <c r="E35" s="3">
        <f t="shared" si="11"/>
        <v>0.38591485699938671</v>
      </c>
      <c r="F35" s="3">
        <f t="shared" si="11"/>
        <v>0.28021083620946702</v>
      </c>
      <c r="G35" s="3">
        <f t="shared" si="11"/>
        <v>0.28786096540425515</v>
      </c>
      <c r="H35" s="3">
        <f t="shared" si="11"/>
        <v>0.29415096010037373</v>
      </c>
      <c r="I35" s="3">
        <f t="shared" si="11"/>
        <v>0.29898971985520628</v>
      </c>
      <c r="J35" s="10">
        <f t="shared" si="11"/>
        <v>0.30679803020846791</v>
      </c>
      <c r="K35" s="3">
        <f t="shared" si="11"/>
        <v>0.31510688610900633</v>
      </c>
      <c r="L35" s="3">
        <f t="shared" si="11"/>
        <v>0.32178976845813884</v>
      </c>
      <c r="M35" s="3">
        <f t="shared" si="11"/>
        <v>0.33027855056343552</v>
      </c>
      <c r="N35" s="3">
        <f t="shared" si="11"/>
        <v>0.33578851512414754</v>
      </c>
      <c r="O35" s="3">
        <f t="shared" si="11"/>
        <v>0.35081614506428344</v>
      </c>
      <c r="P35" s="3">
        <f t="shared" si="11"/>
        <v>0.3655994300165058</v>
      </c>
      <c r="Q35" s="3">
        <f t="shared" si="11"/>
        <v>0.3820467823689776</v>
      </c>
      <c r="R35" s="3">
        <f t="shared" si="11"/>
        <v>0.39978401524813728</v>
      </c>
      <c r="S35" s="3">
        <f t="shared" si="11"/>
        <v>0.4189649512096848</v>
      </c>
      <c r="T35" s="3">
        <f t="shared" si="11"/>
        <v>0.43948702366392306</v>
      </c>
      <c r="U35" s="3">
        <f t="shared" si="11"/>
        <v>0.46132441931912854</v>
      </c>
      <c r="V35" s="3">
        <f t="shared" si="11"/>
        <v>0.48433607557540737</v>
      </c>
      <c r="W35" s="3">
        <f t="shared" si="11"/>
        <v>0.50837929149406536</v>
      </c>
      <c r="X35" s="3">
        <f t="shared" si="11"/>
        <v>0.5333108975065074</v>
      </c>
      <c r="Y35" s="3">
        <f t="shared" si="11"/>
        <v>0.55898870297577874</v>
      </c>
      <c r="Z35" s="3">
        <f t="shared" si="11"/>
        <v>0.58527237221920114</v>
      </c>
      <c r="AA35" s="3">
        <f t="shared" si="11"/>
        <v>0.61202210073470642</v>
      </c>
      <c r="AB35" s="3">
        <f t="shared" si="11"/>
        <v>0.63909626890642124</v>
      </c>
      <c r="AC35" s="3">
        <f t="shared" si="11"/>
        <v>0.66635043833060348</v>
      </c>
      <c r="AD35" s="3">
        <f t="shared" si="11"/>
        <v>0.6936371473489723</v>
      </c>
      <c r="AE35" s="3">
        <f t="shared" si="11"/>
        <v>0.72080636561547051</v>
      </c>
      <c r="AF35" s="3">
        <f t="shared" si="11"/>
        <v>0.74770266617880266</v>
      </c>
      <c r="AG35" s="3">
        <f t="shared" si="11"/>
        <v>0.77416395526989112</v>
      </c>
      <c r="AH35" s="3">
        <f t="shared" si="11"/>
        <v>0.80002189688868686</v>
      </c>
      <c r="AI35" s="3">
        <f t="shared" si="11"/>
        <v>0.82510254054814025</v>
      </c>
      <c r="AJ35" s="3">
        <f t="shared" si="11"/>
        <v>0.84922735228501778</v>
      </c>
      <c r="AK35" s="3">
        <f t="shared" si="11"/>
        <v>0.87220924428519875</v>
      </c>
      <c r="AL35" s="3">
        <f t="shared" si="11"/>
        <v>0.8938512679074917</v>
      </c>
      <c r="AM35" s="3">
        <f t="shared" si="11"/>
        <v>0.91394788013040407</v>
      </c>
      <c r="AN35" s="3">
        <f t="shared" si="11"/>
        <v>0.9322878852664146</v>
      </c>
      <c r="AO35" s="3">
        <f t="shared" si="11"/>
        <v>0.94865467894110023</v>
      </c>
      <c r="AP35" s="3">
        <f t="shared" si="11"/>
        <v>0.96282239320121832</v>
      </c>
      <c r="AQ35" s="3">
        <f t="shared" si="11"/>
        <v>0.97455548316123042</v>
      </c>
      <c r="AR35" s="3">
        <f t="shared" si="11"/>
        <v>0.98361044577565893</v>
      </c>
      <c r="AS35" s="3">
        <f t="shared" ref="AS35:AT35" si="12">AS130</f>
        <v>0.99132336192367887</v>
      </c>
      <c r="AT35" s="3">
        <f t="shared" si="12"/>
        <v>0.99919061346644877</v>
      </c>
      <c r="AU35" s="3">
        <f t="shared" ref="AU35:BL35" si="13">AU130</f>
        <v>1.0072152886540688</v>
      </c>
      <c r="AV35" s="3">
        <f t="shared" si="13"/>
        <v>1.0154005375324988</v>
      </c>
      <c r="AW35" s="3">
        <f t="shared" si="13"/>
        <v>1.0237495731800987</v>
      </c>
      <c r="AX35" s="3">
        <f t="shared" si="13"/>
        <v>1.0322656729689088</v>
      </c>
      <c r="AY35" s="3">
        <f t="shared" si="13"/>
        <v>1.0409521798511387</v>
      </c>
      <c r="AZ35" s="3">
        <f t="shared" si="13"/>
        <v>1.0498125036714687</v>
      </c>
      <c r="BA35" s="3">
        <f t="shared" si="13"/>
        <v>1.0588501225055289</v>
      </c>
      <c r="BB35" s="3">
        <f t="shared" si="13"/>
        <v>1.0680685840252386</v>
      </c>
      <c r="BC35" s="3">
        <f t="shared" si="13"/>
        <v>1.0774715068913787</v>
      </c>
      <c r="BD35" s="3">
        <f t="shared" si="13"/>
        <v>1.0870625821741287</v>
      </c>
      <c r="BE35" s="3">
        <f t="shared" si="13"/>
        <v>1.0968455748019488</v>
      </c>
      <c r="BF35" s="3">
        <f t="shared" si="13"/>
        <v>1.1068243250394687</v>
      </c>
      <c r="BG35" s="3">
        <f t="shared" si="13"/>
        <v>1.1170027499950186</v>
      </c>
      <c r="BH35" s="3">
        <f t="shared" si="13"/>
        <v>1.1273848451582187</v>
      </c>
      <c r="BI35" s="3">
        <f t="shared" si="13"/>
        <v>1.1379746859683988</v>
      </c>
      <c r="BJ35" s="3">
        <f t="shared" si="13"/>
        <v>1.1487764294144187</v>
      </c>
      <c r="BK35" s="3">
        <f t="shared" si="13"/>
        <v>1.1597943156664485</v>
      </c>
      <c r="BL35" s="3">
        <f t="shared" si="13"/>
        <v>1.1710326697404185</v>
      </c>
    </row>
    <row r="36" spans="1:64" s="3" customFormat="1" x14ac:dyDescent="0.25">
      <c r="A36" t="str">
        <f t="shared" si="4"/>
        <v>20_USA</v>
      </c>
      <c r="B36" t="s">
        <v>742</v>
      </c>
      <c r="C36" s="3" t="str">
        <f t="shared" ref="C36:AR36" si="14">C131</f>
        <v>road_freight_ht(gtkm)</v>
      </c>
      <c r="D36" s="3">
        <f t="shared" si="14"/>
        <v>3484.3237747130415</v>
      </c>
      <c r="E36" s="3">
        <f t="shared" si="14"/>
        <v>3666.1911414941737</v>
      </c>
      <c r="F36" s="3">
        <f t="shared" si="14"/>
        <v>2662.0029439899363</v>
      </c>
      <c r="G36" s="3">
        <f t="shared" si="14"/>
        <v>2734.6791713404255</v>
      </c>
      <c r="H36" s="3">
        <f t="shared" si="14"/>
        <v>2794.434120953551</v>
      </c>
      <c r="I36" s="3">
        <f t="shared" si="14"/>
        <v>2840.4023386244612</v>
      </c>
      <c r="J36" s="10">
        <f t="shared" si="14"/>
        <v>2914.5812869804467</v>
      </c>
      <c r="K36" s="3">
        <f t="shared" si="14"/>
        <v>2950.0184149454353</v>
      </c>
      <c r="L36" s="3">
        <f t="shared" si="14"/>
        <v>2960.3479233489397</v>
      </c>
      <c r="M36" s="3">
        <f t="shared" si="14"/>
        <v>2968.2659565261624</v>
      </c>
      <c r="N36" s="3">
        <f t="shared" si="14"/>
        <v>2933.153175109283</v>
      </c>
      <c r="O36" s="3">
        <f t="shared" si="14"/>
        <v>2965.8683575260561</v>
      </c>
      <c r="P36" s="3">
        <f t="shared" si="14"/>
        <v>2981.2517970919735</v>
      </c>
      <c r="Q36" s="3">
        <f t="shared" si="14"/>
        <v>2997.040562896852</v>
      </c>
      <c r="R36" s="3">
        <f t="shared" si="14"/>
        <v>3011.3785803865844</v>
      </c>
      <c r="S36" s="3">
        <f t="shared" si="14"/>
        <v>3026.5618591766383</v>
      </c>
      <c r="T36" s="3">
        <f t="shared" si="14"/>
        <v>3042.7809209461961</v>
      </c>
      <c r="U36" s="3">
        <f t="shared" si="14"/>
        <v>3060.7150081221039</v>
      </c>
      <c r="V36" s="3">
        <f t="shared" si="14"/>
        <v>3080.2034095733893</v>
      </c>
      <c r="W36" s="3">
        <f t="shared" si="14"/>
        <v>3101.1003889384647</v>
      </c>
      <c r="X36" s="3">
        <f t="shared" si="14"/>
        <v>3123.2806184659958</v>
      </c>
      <c r="Y36" s="3">
        <f t="shared" si="14"/>
        <v>3146.6443575266976</v>
      </c>
      <c r="Z36" s="3">
        <f t="shared" si="14"/>
        <v>3171.1179923467434</v>
      </c>
      <c r="AA36" s="3">
        <f t="shared" si="14"/>
        <v>3196.6428207775721</v>
      </c>
      <c r="AB36" s="3">
        <f t="shared" si="14"/>
        <v>3223.1610893506781</v>
      </c>
      <c r="AC36" s="3">
        <f t="shared" si="14"/>
        <v>3250.6115366410472</v>
      </c>
      <c r="AD36" s="3">
        <f t="shared" si="14"/>
        <v>3278.9297122628991</v>
      </c>
      <c r="AE36" s="3">
        <f t="shared" si="14"/>
        <v>3308.0513816357243</v>
      </c>
      <c r="AF36" s="3">
        <f t="shared" si="14"/>
        <v>3337.9008244618208</v>
      </c>
      <c r="AG36" s="3">
        <f t="shared" si="14"/>
        <v>3368.3878460728911</v>
      </c>
      <c r="AH36" s="3">
        <f t="shared" si="14"/>
        <v>3399.412335904346</v>
      </c>
      <c r="AI36" s="3">
        <f t="shared" si="14"/>
        <v>3430.8688966401178</v>
      </c>
      <c r="AJ36" s="3">
        <f t="shared" si="14"/>
        <v>3462.6524452183262</v>
      </c>
      <c r="AK36" s="3">
        <f t="shared" si="14"/>
        <v>3494.6431503678746</v>
      </c>
      <c r="AL36" s="3">
        <f t="shared" si="14"/>
        <v>3526.7033672879311</v>
      </c>
      <c r="AM36" s="3">
        <f t="shared" si="14"/>
        <v>3558.684529236697</v>
      </c>
      <c r="AN36" s="3">
        <f t="shared" si="14"/>
        <v>3590.4396004441282</v>
      </c>
      <c r="AO36" s="3">
        <f t="shared" si="14"/>
        <v>3621.8243161637956</v>
      </c>
      <c r="AP36" s="3">
        <f t="shared" si="14"/>
        <v>3652.6829661583934</v>
      </c>
      <c r="AQ36" s="3">
        <f t="shared" si="14"/>
        <v>3682.8477361062824</v>
      </c>
      <c r="AR36" s="3">
        <f t="shared" si="14"/>
        <v>3712.1458223573422</v>
      </c>
      <c r="AS36" s="3">
        <f t="shared" ref="AS36:AT36" si="15">AS131</f>
        <v>3741.2543678999696</v>
      </c>
      <c r="AT36" s="3">
        <f t="shared" si="15"/>
        <v>3770.9453752223835</v>
      </c>
      <c r="AU36" s="3">
        <f t="shared" ref="AU36:BL36" si="16">AU131</f>
        <v>3801.2304993804614</v>
      </c>
      <c r="AV36" s="3">
        <f t="shared" si="16"/>
        <v>3832.1216286476561</v>
      </c>
      <c r="AW36" s="3">
        <f t="shared" si="16"/>
        <v>3863.6308891816989</v>
      </c>
      <c r="AX36" s="3">
        <f t="shared" si="16"/>
        <v>3895.770649784668</v>
      </c>
      <c r="AY36" s="3">
        <f t="shared" si="16"/>
        <v>3928.5535267582036</v>
      </c>
      <c r="AZ36" s="3">
        <f t="shared" si="16"/>
        <v>3961.9923888561293</v>
      </c>
      <c r="BA36" s="3">
        <f t="shared" si="16"/>
        <v>3996.100362335872</v>
      </c>
      <c r="BB36" s="3">
        <f t="shared" si="16"/>
        <v>4030.8908361112567</v>
      </c>
      <c r="BC36" s="3">
        <f t="shared" si="16"/>
        <v>4066.3774670080693</v>
      </c>
      <c r="BD36" s="3">
        <f t="shared" si="16"/>
        <v>4102.5741851251678</v>
      </c>
      <c r="BE36" s="3">
        <f t="shared" si="16"/>
        <v>4139.4951993025606</v>
      </c>
      <c r="BF36" s="3">
        <f t="shared" si="16"/>
        <v>4177.1550026989617</v>
      </c>
      <c r="BG36" s="3">
        <f t="shared" si="16"/>
        <v>4215.5683784812072</v>
      </c>
      <c r="BH36" s="3">
        <f t="shared" si="16"/>
        <v>4254.7504056271237</v>
      </c>
      <c r="BI36" s="3">
        <f t="shared" si="16"/>
        <v>4294.7164648447433</v>
      </c>
      <c r="BJ36" s="3">
        <f t="shared" si="16"/>
        <v>4335.4822446100225</v>
      </c>
      <c r="BK36" s="3">
        <f t="shared" si="16"/>
        <v>4377.0637473251836</v>
      </c>
      <c r="BL36" s="3">
        <f t="shared" si="16"/>
        <v>4419.4772956003462</v>
      </c>
    </row>
    <row r="37" spans="1:64" s="3" customFormat="1" ht="13.5" customHeight="1" x14ac:dyDescent="0.25">
      <c r="A37" t="str">
        <f t="shared" si="4"/>
        <v>20_USA</v>
      </c>
      <c r="B37" t="s">
        <v>742</v>
      </c>
      <c r="C37" s="3" t="str">
        <f t="shared" ref="C37:AR37" si="17">C132</f>
        <v>road_freight_lt(gtkm)</v>
      </c>
      <c r="D37" s="3">
        <f t="shared" si="17"/>
        <v>183.38546182700227</v>
      </c>
      <c r="E37" s="3">
        <f t="shared" si="17"/>
        <v>192.95742849969329</v>
      </c>
      <c r="F37" s="3">
        <f t="shared" si="17"/>
        <v>140.10541810473356</v>
      </c>
      <c r="G37" s="3">
        <f t="shared" si="17"/>
        <v>143.93048270212765</v>
      </c>
      <c r="H37" s="3">
        <f t="shared" si="17"/>
        <v>147.07548005018697</v>
      </c>
      <c r="I37" s="3">
        <f t="shared" si="17"/>
        <v>149.4948599276031</v>
      </c>
      <c r="J37" s="10">
        <f t="shared" si="17"/>
        <v>153.39901510423394</v>
      </c>
      <c r="K37" s="3">
        <f t="shared" si="17"/>
        <v>155.27452218006428</v>
      </c>
      <c r="L37" s="3">
        <f t="shared" si="17"/>
        <v>155.83088438607021</v>
      </c>
      <c r="M37" s="3">
        <f t="shared" si="17"/>
        <v>156.26500316366983</v>
      </c>
      <c r="N37" s="3">
        <f t="shared" si="17"/>
        <v>154.43786294610535</v>
      </c>
      <c r="O37" s="3">
        <f t="shared" si="17"/>
        <v>156.18601417108857</v>
      </c>
      <c r="P37" s="3">
        <f t="shared" si="17"/>
        <v>157.02555566151014</v>
      </c>
      <c r="Q37" s="3">
        <f t="shared" si="17"/>
        <v>157.89011125390371</v>
      </c>
      <c r="R37" s="3">
        <f t="shared" si="17"/>
        <v>158.68158685193879</v>
      </c>
      <c r="S37" s="3">
        <f t="shared" si="17"/>
        <v>159.5206255883196</v>
      </c>
      <c r="T37" s="3">
        <f t="shared" si="17"/>
        <v>160.41697652663126</v>
      </c>
      <c r="U37" s="3">
        <f t="shared" si="17"/>
        <v>161.40616833527426</v>
      </c>
      <c r="V37" s="3">
        <f t="shared" si="17"/>
        <v>162.47946068014275</v>
      </c>
      <c r="W37" s="3">
        <f t="shared" si="17"/>
        <v>163.62889407456566</v>
      </c>
      <c r="X37" s="3">
        <f t="shared" si="17"/>
        <v>164.84757722797488</v>
      </c>
      <c r="Y37" s="3">
        <f t="shared" si="17"/>
        <v>166.12996164804318</v>
      </c>
      <c r="Z37" s="3">
        <f t="shared" si="17"/>
        <v>167.47187190759226</v>
      </c>
      <c r="AA37" s="3">
        <f t="shared" si="17"/>
        <v>168.86991504415369</v>
      </c>
      <c r="AB37" s="3">
        <f t="shared" si="17"/>
        <v>170.32074367813277</v>
      </c>
      <c r="AC37" s="3">
        <f t="shared" si="17"/>
        <v>171.82082023936655</v>
      </c>
      <c r="AD37" s="3">
        <f t="shared" si="17"/>
        <v>173.36643321592865</v>
      </c>
      <c r="AE37" s="3">
        <f t="shared" si="17"/>
        <v>174.95387657068105</v>
      </c>
      <c r="AF37" s="3">
        <f t="shared" si="17"/>
        <v>176.57883024779463</v>
      </c>
      <c r="AG37" s="3">
        <f t="shared" si="17"/>
        <v>178.2362007056195</v>
      </c>
      <c r="AH37" s="3">
        <f t="shared" si="17"/>
        <v>179.92036071094267</v>
      </c>
      <c r="AI37" s="3">
        <f t="shared" si="17"/>
        <v>181.6253932970944</v>
      </c>
      <c r="AJ37" s="3">
        <f t="shared" si="17"/>
        <v>183.34538755592121</v>
      </c>
      <c r="AK37" s="3">
        <f t="shared" si="17"/>
        <v>185.07364046211515</v>
      </c>
      <c r="AL37" s="3">
        <f t="shared" si="17"/>
        <v>186.80249330582927</v>
      </c>
      <c r="AM37" s="3">
        <f t="shared" si="17"/>
        <v>188.52369563616935</v>
      </c>
      <c r="AN37" s="3">
        <f t="shared" si="17"/>
        <v>190.22906438031845</v>
      </c>
      <c r="AO37" s="3">
        <f t="shared" si="17"/>
        <v>191.91054936698825</v>
      </c>
      <c r="AP37" s="3">
        <f t="shared" si="17"/>
        <v>193.55947973439319</v>
      </c>
      <c r="AQ37" s="3">
        <f t="shared" si="17"/>
        <v>195.16652848637477</v>
      </c>
      <c r="AR37" s="3">
        <f t="shared" si="17"/>
        <v>196.72208915513232</v>
      </c>
      <c r="AS37" s="3">
        <f t="shared" ref="AS37:AT37" si="18">AS132</f>
        <v>198.26467238473631</v>
      </c>
      <c r="AT37" s="3">
        <f t="shared" si="18"/>
        <v>199.8381226932903</v>
      </c>
      <c r="AU37" s="3">
        <f t="shared" ref="AU37:BL37" si="19">AU132</f>
        <v>201.4430577308143</v>
      </c>
      <c r="AV37" s="3">
        <f t="shared" si="19"/>
        <v>203.0801075065003</v>
      </c>
      <c r="AW37" s="3">
        <f t="shared" si="19"/>
        <v>204.74991463602032</v>
      </c>
      <c r="AX37" s="3">
        <f t="shared" si="19"/>
        <v>206.45313459378235</v>
      </c>
      <c r="AY37" s="3">
        <f t="shared" si="19"/>
        <v>208.19043597022832</v>
      </c>
      <c r="AZ37" s="3">
        <f t="shared" si="19"/>
        <v>209.96250073429434</v>
      </c>
      <c r="BA37" s="3">
        <f t="shared" si="19"/>
        <v>211.77002450110635</v>
      </c>
      <c r="BB37" s="3">
        <f t="shared" si="19"/>
        <v>213.61371680504831</v>
      </c>
      <c r="BC37" s="3">
        <f t="shared" si="19"/>
        <v>215.49430137827633</v>
      </c>
      <c r="BD37" s="3">
        <f t="shared" si="19"/>
        <v>217.41251643482633</v>
      </c>
      <c r="BE37" s="3">
        <f t="shared" si="19"/>
        <v>219.36911496039033</v>
      </c>
      <c r="BF37" s="3">
        <f t="shared" si="19"/>
        <v>221.36486500789437</v>
      </c>
      <c r="BG37" s="3">
        <f t="shared" si="19"/>
        <v>223.40054999900434</v>
      </c>
      <c r="BH37" s="3">
        <f t="shared" si="19"/>
        <v>225.47696903164436</v>
      </c>
      <c r="BI37" s="3">
        <f t="shared" si="19"/>
        <v>227.59493719368038</v>
      </c>
      <c r="BJ37" s="3">
        <f t="shared" si="19"/>
        <v>229.75528588288438</v>
      </c>
      <c r="BK37" s="3">
        <f t="shared" si="19"/>
        <v>231.95886313329035</v>
      </c>
      <c r="BL37" s="3">
        <f t="shared" si="19"/>
        <v>234.20653394808437</v>
      </c>
    </row>
    <row r="38" spans="1:64" x14ac:dyDescent="0.25">
      <c r="A38" t="str">
        <f t="shared" si="4"/>
        <v>20_USA</v>
      </c>
      <c r="B38" t="s">
        <v>742</v>
      </c>
      <c r="C38" t="str">
        <f t="shared" ref="C38:AR38" si="20">C133</f>
        <v>ship_freight(gtkm)</v>
      </c>
      <c r="D38">
        <f t="shared" si="20"/>
        <v>733.21502007239962</v>
      </c>
      <c r="E38">
        <f t="shared" si="20"/>
        <v>729.61735706999946</v>
      </c>
      <c r="F38">
        <f t="shared" si="20"/>
        <v>693.13309478159988</v>
      </c>
      <c r="G38">
        <f t="shared" si="20"/>
        <v>679.02042144079928</v>
      </c>
      <c r="H38">
        <f t="shared" si="20"/>
        <v>736.54682217359937</v>
      </c>
      <c r="I38">
        <f t="shared" si="20"/>
        <v>716.30124445239971</v>
      </c>
      <c r="J38" s="10">
        <f t="shared" si="20"/>
        <v>735.00791579153633</v>
      </c>
      <c r="K38">
        <f t="shared" si="20"/>
        <v>727.42340060916069</v>
      </c>
      <c r="L38">
        <f t="shared" si="20"/>
        <v>722.14763386445998</v>
      </c>
      <c r="M38">
        <f t="shared" si="20"/>
        <v>716.56295672716567</v>
      </c>
      <c r="N38">
        <f t="shared" si="20"/>
        <v>700.99168192953493</v>
      </c>
      <c r="O38">
        <f t="shared" si="20"/>
        <v>701.97930024892719</v>
      </c>
      <c r="P38">
        <f t="shared" si="20"/>
        <v>699.10326663307387</v>
      </c>
      <c r="Q38">
        <f t="shared" si="20"/>
        <v>696.60778690262532</v>
      </c>
      <c r="R38">
        <f t="shared" si="20"/>
        <v>694.06861466784153</v>
      </c>
      <c r="S38">
        <f t="shared" si="20"/>
        <v>692.02284499158998</v>
      </c>
      <c r="T38">
        <f t="shared" si="20"/>
        <v>690.51115034096449</v>
      </c>
      <c r="U38">
        <f t="shared" si="20"/>
        <v>689.68194914518892</v>
      </c>
      <c r="V38">
        <f t="shared" si="20"/>
        <v>689.49065730532595</v>
      </c>
      <c r="W38">
        <f t="shared" si="20"/>
        <v>689.89650530988922</v>
      </c>
      <c r="X38">
        <f t="shared" si="20"/>
        <v>690.86354081147647</v>
      </c>
      <c r="Y38">
        <f t="shared" si="20"/>
        <v>692.36156580586487</v>
      </c>
      <c r="Z38">
        <f t="shared" si="20"/>
        <v>694.36606101586744</v>
      </c>
      <c r="AA38">
        <f t="shared" si="20"/>
        <v>696.85558596540386</v>
      </c>
      <c r="AB38">
        <f t="shared" si="20"/>
        <v>699.80868019739069</v>
      </c>
      <c r="AC38">
        <f t="shared" si="20"/>
        <v>703.20290705284049</v>
      </c>
      <c r="AD38">
        <f t="shared" si="20"/>
        <v>707.01494597949602</v>
      </c>
      <c r="AE38">
        <f t="shared" si="20"/>
        <v>711.22134129692336</v>
      </c>
      <c r="AF38">
        <f t="shared" si="20"/>
        <v>715.79599512572827</v>
      </c>
      <c r="AG38">
        <f t="shared" si="20"/>
        <v>720.70955719393635</v>
      </c>
      <c r="AH38">
        <f t="shared" si="20"/>
        <v>725.93042088839184</v>
      </c>
      <c r="AI38">
        <f t="shared" si="20"/>
        <v>731.42571069241194</v>
      </c>
      <c r="AJ38">
        <f t="shared" si="20"/>
        <v>737.16246021563654</v>
      </c>
      <c r="AK38">
        <f t="shared" si="20"/>
        <v>743.10438492860624</v>
      </c>
      <c r="AL38">
        <f t="shared" si="20"/>
        <v>749.21122324285352</v>
      </c>
      <c r="AM38">
        <f t="shared" si="20"/>
        <v>755.44018564084797</v>
      </c>
      <c r="AN38">
        <f t="shared" si="20"/>
        <v>761.7485703255818</v>
      </c>
      <c r="AO38">
        <f t="shared" si="20"/>
        <v>768.09399184083975</v>
      </c>
      <c r="AP38">
        <f t="shared" si="20"/>
        <v>774.43133628785779</v>
      </c>
      <c r="AQ38">
        <f t="shared" si="20"/>
        <v>780.71259706249668</v>
      </c>
      <c r="AR38">
        <f t="shared" si="20"/>
        <v>786.88835662052907</v>
      </c>
      <c r="AS38">
        <f t="shared" ref="AS38:AT38" si="21">AS133</f>
        <v>793.05868953894503</v>
      </c>
      <c r="AT38">
        <f t="shared" si="21"/>
        <v>799.35249077316098</v>
      </c>
      <c r="AU38">
        <f t="shared" ref="AU38:BL38" si="22">AU133</f>
        <v>805.77223092325698</v>
      </c>
      <c r="AV38">
        <f t="shared" si="22"/>
        <v>812.32043002600096</v>
      </c>
      <c r="AW38">
        <f t="shared" si="22"/>
        <v>818.99965854408106</v>
      </c>
      <c r="AX38">
        <f t="shared" si="22"/>
        <v>825.81253837512907</v>
      </c>
      <c r="AY38">
        <f t="shared" si="22"/>
        <v>832.76174388091295</v>
      </c>
      <c r="AZ38">
        <f t="shared" si="22"/>
        <v>839.85000293717712</v>
      </c>
      <c r="BA38">
        <f t="shared" si="22"/>
        <v>847.08009800442517</v>
      </c>
      <c r="BB38">
        <f t="shared" si="22"/>
        <v>854.45486722019302</v>
      </c>
      <c r="BC38">
        <f t="shared" si="22"/>
        <v>861.97720551310499</v>
      </c>
      <c r="BD38">
        <f t="shared" si="22"/>
        <v>869.65006573930509</v>
      </c>
      <c r="BE38">
        <f t="shared" si="22"/>
        <v>877.47645984156111</v>
      </c>
      <c r="BF38">
        <f t="shared" si="22"/>
        <v>885.45946003157712</v>
      </c>
      <c r="BG38">
        <f t="shared" si="22"/>
        <v>893.60219999601713</v>
      </c>
      <c r="BH38">
        <f t="shared" si="22"/>
        <v>901.90787612657709</v>
      </c>
      <c r="BI38">
        <f t="shared" si="22"/>
        <v>910.37974877472118</v>
      </c>
      <c r="BJ38">
        <f t="shared" si="22"/>
        <v>919.02114353153718</v>
      </c>
      <c r="BK38">
        <f t="shared" si="22"/>
        <v>927.83545253316117</v>
      </c>
      <c r="BL38">
        <f t="shared" si="22"/>
        <v>936.82613579233714</v>
      </c>
    </row>
    <row r="39" spans="1:64" x14ac:dyDescent="0.25">
      <c r="A39" t="str">
        <f t="shared" si="4"/>
        <v>20_USA</v>
      </c>
      <c r="B39" t="s">
        <v>742</v>
      </c>
      <c r="C39" t="str">
        <f t="shared" ref="C39:AR39" si="23">C134</f>
        <v>air_passenger(gpkm)</v>
      </c>
      <c r="D39">
        <f t="shared" si="23"/>
        <v>469.68969833998193</v>
      </c>
      <c r="E39">
        <f t="shared" si="23"/>
        <v>470.97959330261659</v>
      </c>
      <c r="F39">
        <f t="shared" si="23"/>
        <v>504.19183563393284</v>
      </c>
      <c r="G39">
        <f t="shared" si="23"/>
        <v>517.3556212277847</v>
      </c>
      <c r="H39">
        <f t="shared" si="23"/>
        <v>545.73542196985136</v>
      </c>
      <c r="I39">
        <f t="shared" si="23"/>
        <v>551.19277618955005</v>
      </c>
      <c r="J39" s="10">
        <f t="shared" si="23"/>
        <v>556.70470395144559</v>
      </c>
      <c r="K39">
        <f t="shared" si="23"/>
        <v>580.04199033136808</v>
      </c>
      <c r="L39">
        <f t="shared" si="23"/>
        <v>589.48571383571334</v>
      </c>
      <c r="M39">
        <f t="shared" si="23"/>
        <v>600.28246116275739</v>
      </c>
      <c r="N39">
        <f t="shared" si="23"/>
        <v>602.81465128372895</v>
      </c>
      <c r="O39">
        <f t="shared" si="23"/>
        <v>615.65387938711717</v>
      </c>
      <c r="P39">
        <f t="shared" si="23"/>
        <v>624.52666504439014</v>
      </c>
      <c r="Q39">
        <f t="shared" si="23"/>
        <v>632.4857096218758</v>
      </c>
      <c r="R39">
        <f t="shared" si="23"/>
        <v>639.28831692935432</v>
      </c>
      <c r="S39">
        <f t="shared" si="23"/>
        <v>645.3567014530056</v>
      </c>
      <c r="T39">
        <f t="shared" si="23"/>
        <v>650.76591686585255</v>
      </c>
      <c r="U39">
        <f t="shared" si="23"/>
        <v>655.66419477961063</v>
      </c>
      <c r="V39">
        <f t="shared" si="23"/>
        <v>660.06933112555896</v>
      </c>
      <c r="W39">
        <f t="shared" si="23"/>
        <v>664.0019627900416</v>
      </c>
      <c r="X39">
        <f t="shared" si="23"/>
        <v>667.48359275439816</v>
      </c>
      <c r="Y39">
        <f t="shared" si="23"/>
        <v>670.54431472287843</v>
      </c>
      <c r="Z39">
        <f t="shared" si="23"/>
        <v>673.20810039343314</v>
      </c>
      <c r="AA39">
        <f t="shared" si="23"/>
        <v>675.48429055965994</v>
      </c>
      <c r="AB39">
        <f t="shared" si="23"/>
        <v>677.37486887865384</v>
      </c>
      <c r="AC39">
        <f t="shared" si="23"/>
        <v>678.89050082320352</v>
      </c>
      <c r="AD39">
        <f t="shared" si="23"/>
        <v>680.05803333026279</v>
      </c>
      <c r="AE39">
        <f t="shared" si="23"/>
        <v>680.91691284277283</v>
      </c>
      <c r="AF39">
        <f t="shared" si="23"/>
        <v>681.50498193356759</v>
      </c>
      <c r="AG39">
        <f t="shared" si="23"/>
        <v>681.86346242794377</v>
      </c>
      <c r="AH39">
        <f t="shared" si="23"/>
        <v>682.03185742750145</v>
      </c>
      <c r="AI39">
        <f t="shared" si="23"/>
        <v>682.0441582388496</v>
      </c>
      <c r="AJ39">
        <f t="shared" si="23"/>
        <v>681.93438699368232</v>
      </c>
      <c r="AK39">
        <f t="shared" si="23"/>
        <v>681.74136129198052</v>
      </c>
      <c r="AL39">
        <f t="shared" si="23"/>
        <v>681.50415482626227</v>
      </c>
      <c r="AM39">
        <f t="shared" si="23"/>
        <v>681.26111345545723</v>
      </c>
      <c r="AN39">
        <f t="shared" si="23"/>
        <v>681.04880326825219</v>
      </c>
      <c r="AO39">
        <f t="shared" si="23"/>
        <v>680.90512047719449</v>
      </c>
      <c r="AP39">
        <f t="shared" si="23"/>
        <v>680.87077106420304</v>
      </c>
      <c r="AQ39">
        <f t="shared" si="23"/>
        <v>680.98684492770542</v>
      </c>
      <c r="AR39">
        <f t="shared" si="23"/>
        <v>681.29358784604972</v>
      </c>
      <c r="AS39">
        <f t="shared" ref="AS39:AT39" si="24">AS134</f>
        <v>681.68557467651385</v>
      </c>
      <c r="AT39">
        <f t="shared" si="24"/>
        <v>682.03275743122697</v>
      </c>
      <c r="AU39">
        <f t="shared" ref="AU39:BL39" si="25">AU134</f>
        <v>682.34238045965628</v>
      </c>
      <c r="AV39">
        <f t="shared" si="25"/>
        <v>682.62203047023786</v>
      </c>
      <c r="AW39">
        <f t="shared" si="25"/>
        <v>682.87740456530855</v>
      </c>
      <c r="AX39">
        <f t="shared" si="25"/>
        <v>683.11137361203919</v>
      </c>
      <c r="AY39">
        <f t="shared" si="25"/>
        <v>683.32423209833212</v>
      </c>
      <c r="AZ39">
        <f t="shared" si="25"/>
        <v>683.51533462973202</v>
      </c>
      <c r="BA39">
        <f t="shared" si="25"/>
        <v>683.68257814758886</v>
      </c>
      <c r="BB39">
        <f t="shared" si="25"/>
        <v>683.82358441932968</v>
      </c>
      <c r="BC39">
        <f t="shared" si="25"/>
        <v>683.93718497540294</v>
      </c>
      <c r="BD39">
        <f t="shared" si="25"/>
        <v>684.0213275343084</v>
      </c>
      <c r="BE39">
        <f t="shared" si="25"/>
        <v>684.07135583666934</v>
      </c>
      <c r="BF39">
        <f t="shared" si="25"/>
        <v>684.08143909147782</v>
      </c>
      <c r="BG39">
        <f t="shared" si="25"/>
        <v>684.0460550133987</v>
      </c>
      <c r="BH39">
        <f t="shared" si="25"/>
        <v>683.96242182133255</v>
      </c>
      <c r="BI39">
        <f t="shared" si="25"/>
        <v>683.82698430511925</v>
      </c>
      <c r="BJ39">
        <f t="shared" si="25"/>
        <v>683.63265492329356</v>
      </c>
      <c r="BK39">
        <f t="shared" si="25"/>
        <v>683.3712300144565</v>
      </c>
      <c r="BL39">
        <f t="shared" si="25"/>
        <v>683.03622310595756</v>
      </c>
    </row>
    <row r="40" spans="1:64" x14ac:dyDescent="0.25">
      <c r="A40" t="str">
        <f t="shared" si="4"/>
        <v>20_USA</v>
      </c>
      <c r="B40" t="s">
        <v>742</v>
      </c>
      <c r="C40" t="str">
        <f t="shared" ref="C40:AR40" si="26">C135</f>
        <v>rail_passenger(gpkm)</v>
      </c>
      <c r="D40">
        <f t="shared" si="26"/>
        <v>57.571368458833128</v>
      </c>
      <c r="E40">
        <f t="shared" si="26"/>
        <v>60.450358987117419</v>
      </c>
      <c r="F40">
        <f t="shared" si="26"/>
        <v>61.042066429614344</v>
      </c>
      <c r="G40">
        <f t="shared" si="26"/>
        <v>62.948508564040708</v>
      </c>
      <c r="H40">
        <f t="shared" si="26"/>
        <v>63.228048246874337</v>
      </c>
      <c r="I40">
        <f t="shared" si="26"/>
        <v>63.860328729343102</v>
      </c>
      <c r="J40" s="10">
        <f t="shared" si="26"/>
        <v>64.49893201663653</v>
      </c>
      <c r="K40">
        <f t="shared" si="26"/>
        <v>67.605143727790932</v>
      </c>
      <c r="L40">
        <f t="shared" si="26"/>
        <v>68.94100126653305</v>
      </c>
      <c r="M40">
        <f t="shared" si="26"/>
        <v>70.189561745008888</v>
      </c>
      <c r="N40">
        <f t="shared" si="26"/>
        <v>70.561554601421761</v>
      </c>
      <c r="O40">
        <f t="shared" si="26"/>
        <v>72.226565926005193</v>
      </c>
      <c r="P40">
        <f t="shared" si="26"/>
        <v>73.511141338434797</v>
      </c>
      <c r="Q40">
        <f t="shared" si="26"/>
        <v>74.768896196061405</v>
      </c>
      <c r="R40">
        <f t="shared" si="26"/>
        <v>75.966901662775314</v>
      </c>
      <c r="S40">
        <f t="shared" si="26"/>
        <v>77.150645475406478</v>
      </c>
      <c r="T40">
        <f t="shared" si="26"/>
        <v>78.324687262765224</v>
      </c>
      <c r="U40">
        <f t="shared" si="26"/>
        <v>79.502450771344428</v>
      </c>
      <c r="V40">
        <f t="shared" si="26"/>
        <v>80.68174083349804</v>
      </c>
      <c r="W40">
        <f t="shared" si="26"/>
        <v>81.860582875494231</v>
      </c>
      <c r="X40">
        <f t="shared" si="26"/>
        <v>83.036983426274119</v>
      </c>
      <c r="Y40">
        <f t="shared" si="26"/>
        <v>84.209898180024453</v>
      </c>
      <c r="Z40">
        <f t="shared" si="26"/>
        <v>85.377413153304161</v>
      </c>
      <c r="AA40">
        <f t="shared" si="26"/>
        <v>86.535613995374703</v>
      </c>
      <c r="AB40">
        <f t="shared" si="26"/>
        <v>87.679425913771226</v>
      </c>
      <c r="AC40">
        <f t="shared" si="26"/>
        <v>88.804652247213966</v>
      </c>
      <c r="AD40">
        <f t="shared" si="26"/>
        <v>89.909017997292665</v>
      </c>
      <c r="AE40">
        <f t="shared" si="26"/>
        <v>90.991803682828632</v>
      </c>
      <c r="AF40">
        <f t="shared" si="26"/>
        <v>92.052020896189774</v>
      </c>
      <c r="AG40">
        <f t="shared" si="26"/>
        <v>93.089086649485495</v>
      </c>
      <c r="AH40">
        <f t="shared" si="26"/>
        <v>94.102149593862123</v>
      </c>
      <c r="AI40">
        <f t="shared" si="26"/>
        <v>95.089553378193784</v>
      </c>
      <c r="AJ40">
        <f t="shared" si="26"/>
        <v>96.049581980801335</v>
      </c>
      <c r="AK40">
        <f t="shared" si="26"/>
        <v>96.981142629202239</v>
      </c>
      <c r="AL40">
        <f t="shared" si="26"/>
        <v>97.88315217825425</v>
      </c>
      <c r="AM40">
        <f t="shared" si="26"/>
        <v>98.754400153180953</v>
      </c>
      <c r="AN40">
        <f t="shared" si="26"/>
        <v>99.593393768774689</v>
      </c>
      <c r="AO40">
        <f t="shared" si="26"/>
        <v>100.39880921414365</v>
      </c>
      <c r="AP40">
        <f t="shared" si="26"/>
        <v>101.16972362405488</v>
      </c>
      <c r="AQ40">
        <f t="shared" si="26"/>
        <v>101.90527030155718</v>
      </c>
      <c r="AR40">
        <f t="shared" si="26"/>
        <v>102.6044560009111</v>
      </c>
      <c r="AS40">
        <f t="shared" ref="AS40:AT40" si="27">AS135</f>
        <v>103.28569313280512</v>
      </c>
      <c r="AT40">
        <f t="shared" si="27"/>
        <v>103.9684081450041</v>
      </c>
      <c r="AU40">
        <f t="shared" ref="AU40:BL40" si="28">AU135</f>
        <v>104.65373933430313</v>
      </c>
      <c r="AV40">
        <f t="shared" si="28"/>
        <v>105.34290593676511</v>
      </c>
      <c r="AW40">
        <f t="shared" si="28"/>
        <v>106.03686406293612</v>
      </c>
      <c r="AX40">
        <f t="shared" si="28"/>
        <v>106.73615212688112</v>
      </c>
      <c r="AY40">
        <f t="shared" si="28"/>
        <v>107.44091699659312</v>
      </c>
      <c r="AZ40">
        <f t="shared" si="28"/>
        <v>108.15116054267912</v>
      </c>
      <c r="BA40">
        <f t="shared" si="28"/>
        <v>108.86665257127213</v>
      </c>
      <c r="BB40">
        <f t="shared" si="28"/>
        <v>109.5871128877131</v>
      </c>
      <c r="BC40">
        <f t="shared" si="28"/>
        <v>110.31244918958112</v>
      </c>
      <c r="BD40">
        <f t="shared" si="28"/>
        <v>111.04242330102412</v>
      </c>
      <c r="BE40">
        <f t="shared" si="28"/>
        <v>111.77636533278911</v>
      </c>
      <c r="BF40">
        <f t="shared" si="28"/>
        <v>112.51339458741413</v>
      </c>
      <c r="BG40">
        <f t="shared" si="28"/>
        <v>113.25265811480112</v>
      </c>
      <c r="BH40">
        <f t="shared" si="28"/>
        <v>113.99373697022212</v>
      </c>
      <c r="BI40">
        <f t="shared" si="28"/>
        <v>114.73607119213412</v>
      </c>
      <c r="BJ40">
        <f t="shared" si="28"/>
        <v>115.47848900731313</v>
      </c>
      <c r="BK40">
        <f t="shared" si="28"/>
        <v>116.21959694123412</v>
      </c>
      <c r="BL40">
        <f t="shared" si="28"/>
        <v>116.95825738115713</v>
      </c>
    </row>
    <row r="41" spans="1:64" s="3" customFormat="1" x14ac:dyDescent="0.25">
      <c r="A41" t="str">
        <f t="shared" si="4"/>
        <v>20_USA</v>
      </c>
      <c r="B41" t="s">
        <v>742</v>
      </c>
      <c r="C41" s="3" t="str">
        <f t="shared" ref="C41:AR41" si="29">C136</f>
        <v>road_passenger_2w(gpkm)</v>
      </c>
      <c r="D41" s="3">
        <f t="shared" si="29"/>
        <v>32.084363654458002</v>
      </c>
      <c r="E41" s="3">
        <f t="shared" si="29"/>
        <v>32.062054834211686</v>
      </c>
      <c r="F41" s="3">
        <f t="shared" si="29"/>
        <v>37.062487440224373</v>
      </c>
      <c r="G41" s="3">
        <f t="shared" si="29"/>
        <v>35.296244599062632</v>
      </c>
      <c r="H41" s="3">
        <f t="shared" si="29"/>
        <v>34.609056646523157</v>
      </c>
      <c r="I41" s="3">
        <f t="shared" si="29"/>
        <v>34.955147212988393</v>
      </c>
      <c r="J41" s="10">
        <f t="shared" si="29"/>
        <v>35.304698685118282</v>
      </c>
      <c r="K41" s="3">
        <f t="shared" si="29"/>
        <v>38.247660441724783</v>
      </c>
      <c r="L41" s="3">
        <f t="shared" si="29"/>
        <v>39.004953798329836</v>
      </c>
      <c r="M41" s="3">
        <f t="shared" si="29"/>
        <v>39.68353920721939</v>
      </c>
      <c r="N41" s="3">
        <f t="shared" si="29"/>
        <v>39.83888591637632</v>
      </c>
      <c r="O41" s="3">
        <f t="shared" si="29"/>
        <v>40.697532275453568</v>
      </c>
      <c r="P41" s="3">
        <f t="shared" si="29"/>
        <v>41.315342199723609</v>
      </c>
      <c r="Q41" s="3">
        <f t="shared" si="29"/>
        <v>41.89327031750414</v>
      </c>
      <c r="R41" s="3">
        <f t="shared" si="29"/>
        <v>42.414357217404358</v>
      </c>
      <c r="S41" s="3">
        <f t="shared" si="29"/>
        <v>42.905651869678877</v>
      </c>
      <c r="T41" s="3">
        <f t="shared" si="29"/>
        <v>43.371240702723718</v>
      </c>
      <c r="U41" s="3">
        <f t="shared" si="29"/>
        <v>43.820120684055119</v>
      </c>
      <c r="V41" s="3">
        <f t="shared" si="29"/>
        <v>44.252639166115891</v>
      </c>
      <c r="W41" s="3">
        <f t="shared" si="29"/>
        <v>44.669337390812544</v>
      </c>
      <c r="X41" s="3">
        <f t="shared" si="29"/>
        <v>45.0708193113961</v>
      </c>
      <c r="Y41" s="3">
        <f t="shared" si="29"/>
        <v>45.458275716173091</v>
      </c>
      <c r="Z41" s="3">
        <f t="shared" si="29"/>
        <v>45.83249443083109</v>
      </c>
      <c r="AA41" s="3">
        <f t="shared" si="29"/>
        <v>46.193270129283682</v>
      </c>
      <c r="AB41" s="3">
        <f t="shared" si="29"/>
        <v>46.539880559460009</v>
      </c>
      <c r="AC41" s="3">
        <f t="shared" si="29"/>
        <v>46.872179298523513</v>
      </c>
      <c r="AD41" s="3">
        <f t="shared" si="29"/>
        <v>47.191128394741746</v>
      </c>
      <c r="AE41" s="3">
        <f t="shared" si="29"/>
        <v>47.498576586974771</v>
      </c>
      <c r="AF41" s="3">
        <f t="shared" si="29"/>
        <v>47.796287914638526</v>
      </c>
      <c r="AG41" s="3">
        <f t="shared" si="29"/>
        <v>48.086292600913978</v>
      </c>
      <c r="AH41" s="3">
        <f t="shared" si="29"/>
        <v>48.370534537645256</v>
      </c>
      <c r="AI41" s="3">
        <f t="shared" si="29"/>
        <v>48.650599774164661</v>
      </c>
      <c r="AJ41" s="3">
        <f t="shared" si="29"/>
        <v>48.928104970464197</v>
      </c>
      <c r="AK41" s="3">
        <f t="shared" si="29"/>
        <v>49.205043152771744</v>
      </c>
      <c r="AL41" s="3">
        <f t="shared" si="29"/>
        <v>49.483466371949213</v>
      </c>
      <c r="AM41" s="3">
        <f t="shared" si="29"/>
        <v>49.765416618607851</v>
      </c>
      <c r="AN41" s="3">
        <f t="shared" si="29"/>
        <v>50.052849117839543</v>
      </c>
      <c r="AO41" s="3">
        <f t="shared" si="29"/>
        <v>50.34786046830127</v>
      </c>
      <c r="AP41" s="3">
        <f t="shared" si="29"/>
        <v>50.652803853697932</v>
      </c>
      <c r="AQ41" s="3">
        <f t="shared" si="29"/>
        <v>50.970116040031783</v>
      </c>
      <c r="AR41" s="3">
        <f t="shared" si="29"/>
        <v>51.302228000455514</v>
      </c>
      <c r="AS41" s="3">
        <f t="shared" ref="AS41:AT41" si="30">AS136</f>
        <v>51.642846566402525</v>
      </c>
      <c r="AT41" s="3">
        <f t="shared" si="30"/>
        <v>51.984204072502017</v>
      </c>
      <c r="AU41" s="3">
        <f t="shared" ref="AU41:BL41" si="31">AU136</f>
        <v>52.326869667151527</v>
      </c>
      <c r="AV41" s="3">
        <f t="shared" si="31"/>
        <v>52.671452968382518</v>
      </c>
      <c r="AW41" s="3">
        <f t="shared" si="31"/>
        <v>53.018432031468024</v>
      </c>
      <c r="AX41" s="3">
        <f t="shared" si="31"/>
        <v>53.368076063440526</v>
      </c>
      <c r="AY41" s="3">
        <f t="shared" si="31"/>
        <v>53.720458498296523</v>
      </c>
      <c r="AZ41" s="3">
        <f t="shared" si="31"/>
        <v>54.075580271339525</v>
      </c>
      <c r="BA41" s="3">
        <f t="shared" si="31"/>
        <v>54.433326285636021</v>
      </c>
      <c r="BB41" s="3">
        <f t="shared" si="31"/>
        <v>54.793556443856517</v>
      </c>
      <c r="BC41" s="3">
        <f t="shared" si="31"/>
        <v>55.156224594790523</v>
      </c>
      <c r="BD41" s="3">
        <f t="shared" si="31"/>
        <v>55.521211650512015</v>
      </c>
      <c r="BE41" s="3">
        <f t="shared" si="31"/>
        <v>55.888182666394513</v>
      </c>
      <c r="BF41" s="3">
        <f t="shared" si="31"/>
        <v>56.25669729370702</v>
      </c>
      <c r="BG41" s="3">
        <f t="shared" si="31"/>
        <v>56.626329057400518</v>
      </c>
      <c r="BH41" s="3">
        <f t="shared" si="31"/>
        <v>56.996868485111023</v>
      </c>
      <c r="BI41" s="3">
        <f t="shared" si="31"/>
        <v>57.368035596067024</v>
      </c>
      <c r="BJ41" s="3">
        <f t="shared" si="31"/>
        <v>57.739244503656522</v>
      </c>
      <c r="BK41" s="3">
        <f t="shared" si="31"/>
        <v>58.109798470617015</v>
      </c>
      <c r="BL41" s="3">
        <f t="shared" si="31"/>
        <v>58.47912869057852</v>
      </c>
    </row>
    <row r="42" spans="1:64" s="3" customFormat="1" x14ac:dyDescent="0.25">
      <c r="A42" t="str">
        <f t="shared" si="4"/>
        <v>20_USA</v>
      </c>
      <c r="B42" t="s">
        <v>742</v>
      </c>
      <c r="C42" s="3" t="str">
        <f t="shared" ref="C42:AR42" si="32">C137</f>
        <v>road_passenger_bus(gpkm)</v>
      </c>
      <c r="D42" s="3">
        <f t="shared" si="32"/>
        <v>469.68969833998193</v>
      </c>
      <c r="E42" s="3">
        <f t="shared" si="32"/>
        <v>470.97959330261659</v>
      </c>
      <c r="F42" s="3">
        <f t="shared" si="32"/>
        <v>504.19183563393284</v>
      </c>
      <c r="G42" s="3">
        <f t="shared" si="32"/>
        <v>517.3556212277847</v>
      </c>
      <c r="H42" s="3">
        <f t="shared" si="32"/>
        <v>545.73542196985136</v>
      </c>
      <c r="I42" s="3">
        <f t="shared" si="32"/>
        <v>551.19277618955005</v>
      </c>
      <c r="J42" s="10">
        <f t="shared" si="32"/>
        <v>556.70470395144559</v>
      </c>
      <c r="K42" s="3">
        <f t="shared" si="32"/>
        <v>580.04199033136808</v>
      </c>
      <c r="L42" s="3">
        <f t="shared" si="32"/>
        <v>595.44011498556904</v>
      </c>
      <c r="M42" s="3">
        <f t="shared" si="32"/>
        <v>609.42381843934766</v>
      </c>
      <c r="N42" s="3">
        <f t="shared" si="32"/>
        <v>615.11699110584584</v>
      </c>
      <c r="O42" s="3">
        <f t="shared" si="32"/>
        <v>631.43987629447918</v>
      </c>
      <c r="P42" s="3">
        <f t="shared" si="32"/>
        <v>643.84192272617554</v>
      </c>
      <c r="Q42" s="3">
        <f t="shared" si="32"/>
        <v>655.42560582577801</v>
      </c>
      <c r="R42" s="3">
        <f t="shared" si="32"/>
        <v>665.92533013474417</v>
      </c>
      <c r="S42" s="3">
        <f t="shared" si="32"/>
        <v>675.76617953194307</v>
      </c>
      <c r="T42" s="3">
        <f t="shared" si="32"/>
        <v>685.01675459563432</v>
      </c>
      <c r="U42" s="3">
        <f t="shared" si="32"/>
        <v>693.82454474032875</v>
      </c>
      <c r="V42" s="3">
        <f t="shared" si="32"/>
        <v>702.20141609102018</v>
      </c>
      <c r="W42" s="3">
        <f t="shared" si="32"/>
        <v>710.16252704817282</v>
      </c>
      <c r="X42" s="3">
        <f t="shared" si="32"/>
        <v>717.72429328429916</v>
      </c>
      <c r="Y42" s="3">
        <f t="shared" si="32"/>
        <v>724.91277267338205</v>
      </c>
      <c r="Z42" s="3">
        <f t="shared" si="32"/>
        <v>731.74793521025344</v>
      </c>
      <c r="AA42" s="3">
        <f t="shared" si="32"/>
        <v>738.23419733296168</v>
      </c>
      <c r="AB42" s="3">
        <f t="shared" si="32"/>
        <v>744.3679877787406</v>
      </c>
      <c r="AC42" s="3">
        <f t="shared" si="32"/>
        <v>750.15524952840178</v>
      </c>
      <c r="AD42" s="3">
        <f t="shared" si="32"/>
        <v>755.62003703362541</v>
      </c>
      <c r="AE42" s="3">
        <f t="shared" si="32"/>
        <v>760.80101993605922</v>
      </c>
      <c r="AF42" s="3">
        <f t="shared" si="32"/>
        <v>765.73593475681753</v>
      </c>
      <c r="AG42" s="3">
        <f t="shared" si="32"/>
        <v>770.46718918411727</v>
      </c>
      <c r="AH42" s="3">
        <f t="shared" si="32"/>
        <v>775.03620162216089</v>
      </c>
      <c r="AI42" s="3">
        <f t="shared" si="32"/>
        <v>779.47903798725679</v>
      </c>
      <c r="AJ42" s="3">
        <f t="shared" si="32"/>
        <v>783.83262872837054</v>
      </c>
      <c r="AK42" s="3">
        <f t="shared" si="32"/>
        <v>788.14030207165388</v>
      </c>
      <c r="AL42" s="3">
        <f t="shared" si="32"/>
        <v>792.44669165844448</v>
      </c>
      <c r="AM42" s="3">
        <f t="shared" si="32"/>
        <v>796.79662392451144</v>
      </c>
      <c r="AN42" s="3">
        <f t="shared" si="32"/>
        <v>801.233886197944</v>
      </c>
      <c r="AO42" s="3">
        <f t="shared" si="32"/>
        <v>805.80487630437244</v>
      </c>
      <c r="AP42" s="3">
        <f t="shared" si="32"/>
        <v>810.56044174309909</v>
      </c>
      <c r="AQ42" s="3">
        <f t="shared" si="32"/>
        <v>815.55310769785103</v>
      </c>
      <c r="AR42" s="3">
        <f t="shared" si="32"/>
        <v>820.83564800728902</v>
      </c>
      <c r="AS42" s="3">
        <f t="shared" ref="AS42:AT42" si="33">AS137</f>
        <v>826.28554506244109</v>
      </c>
      <c r="AT42" s="3">
        <f t="shared" si="33"/>
        <v>831.74726516003295</v>
      </c>
      <c r="AU42" s="3">
        <f t="shared" ref="AU42:BL42" si="34">AU137</f>
        <v>837.22991467442512</v>
      </c>
      <c r="AV42" s="3">
        <f t="shared" si="34"/>
        <v>842.74324749412108</v>
      </c>
      <c r="AW42" s="3">
        <f t="shared" si="34"/>
        <v>848.29491250348906</v>
      </c>
      <c r="AX42" s="3">
        <f t="shared" si="34"/>
        <v>853.8892170150491</v>
      </c>
      <c r="AY42" s="3">
        <f t="shared" si="34"/>
        <v>859.52733597274505</v>
      </c>
      <c r="AZ42" s="3">
        <f t="shared" si="34"/>
        <v>865.20928434143309</v>
      </c>
      <c r="BA42" s="3">
        <f t="shared" si="34"/>
        <v>870.93322057017713</v>
      </c>
      <c r="BB42" s="3">
        <f t="shared" si="34"/>
        <v>876.69690310170506</v>
      </c>
      <c r="BC42" s="3">
        <f t="shared" si="34"/>
        <v>882.49959351664916</v>
      </c>
      <c r="BD42" s="3">
        <f t="shared" si="34"/>
        <v>888.33938640819304</v>
      </c>
      <c r="BE42" s="3">
        <f t="shared" si="34"/>
        <v>894.21092266231301</v>
      </c>
      <c r="BF42" s="3">
        <f t="shared" si="34"/>
        <v>900.10715669931312</v>
      </c>
      <c r="BG42" s="3">
        <f t="shared" si="34"/>
        <v>906.02126491840909</v>
      </c>
      <c r="BH42" s="3">
        <f t="shared" si="34"/>
        <v>911.94989576177716</v>
      </c>
      <c r="BI42" s="3">
        <f t="shared" si="34"/>
        <v>917.88856953707318</v>
      </c>
      <c r="BJ42" s="3">
        <f t="shared" si="34"/>
        <v>923.82791205850515</v>
      </c>
      <c r="BK42" s="3">
        <f t="shared" si="34"/>
        <v>929.75677552987315</v>
      </c>
      <c r="BL42" s="3">
        <f t="shared" si="34"/>
        <v>935.66605904925711</v>
      </c>
    </row>
    <row r="43" spans="1:64" s="3" customFormat="1" x14ac:dyDescent="0.25">
      <c r="A43" t="str">
        <f t="shared" si="4"/>
        <v>20_USA</v>
      </c>
      <c r="B43" t="s">
        <v>742</v>
      </c>
      <c r="C43" s="3" t="str">
        <f t="shared" ref="C43:AR43" si="35">C138</f>
        <v>road_passenger_lt(gpkm)</v>
      </c>
      <c r="D43" s="3">
        <f t="shared" si="35"/>
        <v>1799.5684844139594</v>
      </c>
      <c r="E43" s="3">
        <f t="shared" si="35"/>
        <v>1729.2609126944722</v>
      </c>
      <c r="F43" s="3">
        <f t="shared" si="35"/>
        <v>1725.5282933625592</v>
      </c>
      <c r="G43" s="3">
        <f t="shared" si="35"/>
        <v>1739.3375095543677</v>
      </c>
      <c r="H43" s="3">
        <f t="shared" si="35"/>
        <v>1821.5724207575431</v>
      </c>
      <c r="I43" s="3">
        <f t="shared" si="35"/>
        <v>1839.78814496512</v>
      </c>
      <c r="J43" s="10">
        <f t="shared" si="35"/>
        <v>1858.186026414771</v>
      </c>
      <c r="K43" s="3">
        <f t="shared" si="35"/>
        <v>1724.9068031029983</v>
      </c>
      <c r="L43" s="3">
        <f t="shared" si="35"/>
        <v>1730.446755941349</v>
      </c>
      <c r="M43" s="3">
        <f t="shared" si="35"/>
        <v>1735.6043843025695</v>
      </c>
      <c r="N43" s="3">
        <f t="shared" si="35"/>
        <v>1721.2072493049743</v>
      </c>
      <c r="O43" s="3">
        <f t="shared" si="35"/>
        <v>1740.2907209247599</v>
      </c>
      <c r="P43" s="3">
        <f t="shared" si="35"/>
        <v>1751.8303176411139</v>
      </c>
      <c r="Q43" s="3">
        <f t="shared" si="35"/>
        <v>1764.4407865582798</v>
      </c>
      <c r="R43" s="3">
        <f t="shared" si="35"/>
        <v>1777.3297917698826</v>
      </c>
      <c r="S43" s="3">
        <f t="shared" si="35"/>
        <v>1791.5389301389389</v>
      </c>
      <c r="T43" s="3">
        <f t="shared" si="35"/>
        <v>1807.1241179869814</v>
      </c>
      <c r="U43" s="3">
        <f t="shared" si="35"/>
        <v>1824.3360592214196</v>
      </c>
      <c r="V43" s="3">
        <f t="shared" si="35"/>
        <v>1843.0578805403975</v>
      </c>
      <c r="W43" s="3">
        <f t="shared" si="35"/>
        <v>1863.1752170600662</v>
      </c>
      <c r="X43" s="3">
        <f t="shared" si="35"/>
        <v>1884.5703998789236</v>
      </c>
      <c r="Y43" s="3">
        <f t="shared" si="35"/>
        <v>1907.1441633638999</v>
      </c>
      <c r="Z43" s="3">
        <f t="shared" si="35"/>
        <v>1930.7741683038093</v>
      </c>
      <c r="AA43" s="3">
        <f t="shared" si="35"/>
        <v>1955.2895118051299</v>
      </c>
      <c r="AB43" s="3">
        <f t="shared" si="35"/>
        <v>1980.4896434819575</v>
      </c>
      <c r="AC43" s="3">
        <f t="shared" si="35"/>
        <v>2006.1900855819256</v>
      </c>
      <c r="AD43" s="3">
        <f t="shared" si="35"/>
        <v>2032.2457342417526</v>
      </c>
      <c r="AE43" s="3">
        <f t="shared" si="35"/>
        <v>2058.5426037807774</v>
      </c>
      <c r="AF43" s="3">
        <f t="shared" si="35"/>
        <v>2084.9567437658525</v>
      </c>
      <c r="AG43" s="3">
        <f t="shared" si="35"/>
        <v>2111.3696272552356</v>
      </c>
      <c r="AH43" s="3">
        <f t="shared" si="35"/>
        <v>2137.6530216873962</v>
      </c>
      <c r="AI43" s="3">
        <f t="shared" si="35"/>
        <v>2163.6568298616239</v>
      </c>
      <c r="AJ43" s="3">
        <f t="shared" si="35"/>
        <v>2189.2259968648068</v>
      </c>
      <c r="AK43" s="3">
        <f t="shared" si="35"/>
        <v>2214.2161481793005</v>
      </c>
      <c r="AL43" s="3">
        <f t="shared" si="35"/>
        <v>2238.4797335988274</v>
      </c>
      <c r="AM43" s="3">
        <f t="shared" si="35"/>
        <v>2261.8629387245646</v>
      </c>
      <c r="AN43" s="3">
        <f t="shared" si="35"/>
        <v>2284.2021429932433</v>
      </c>
      <c r="AO43" s="3">
        <f t="shared" si="35"/>
        <v>2305.3342685124194</v>
      </c>
      <c r="AP43" s="3">
        <f t="shared" si="35"/>
        <v>2325.1021570030648</v>
      </c>
      <c r="AQ43" s="3">
        <f t="shared" si="35"/>
        <v>2343.3466773490245</v>
      </c>
      <c r="AR43" s="3">
        <f t="shared" si="35"/>
        <v>2359.902488020954</v>
      </c>
      <c r="AS43" s="3">
        <f t="shared" ref="AS43:AT43" si="36">AS138</f>
        <v>2375.5709420545163</v>
      </c>
      <c r="AT43" s="3">
        <f t="shared" si="36"/>
        <v>2391.273387335093</v>
      </c>
      <c r="AU43" s="3">
        <f t="shared" ref="AU43:BL43" si="37">AU138</f>
        <v>2407.03600468897</v>
      </c>
      <c r="AV43" s="3">
        <f t="shared" si="37"/>
        <v>2422.886836545596</v>
      </c>
      <c r="AW43" s="3">
        <f t="shared" si="37"/>
        <v>2438.8478734475289</v>
      </c>
      <c r="AX43" s="3">
        <f t="shared" si="37"/>
        <v>2454.931498918264</v>
      </c>
      <c r="AY43" s="3">
        <f t="shared" si="37"/>
        <v>2471.1410909216402</v>
      </c>
      <c r="AZ43" s="3">
        <f t="shared" si="37"/>
        <v>2487.4766924816181</v>
      </c>
      <c r="BA43" s="3">
        <f t="shared" si="37"/>
        <v>2503.9330091392571</v>
      </c>
      <c r="BB43" s="3">
        <f t="shared" si="37"/>
        <v>2520.5035964173999</v>
      </c>
      <c r="BC43" s="3">
        <f t="shared" si="37"/>
        <v>2537.186331360364</v>
      </c>
      <c r="BD43" s="3">
        <f t="shared" si="37"/>
        <v>2553.9757359235527</v>
      </c>
      <c r="BE43" s="3">
        <f t="shared" si="37"/>
        <v>2570.856402654148</v>
      </c>
      <c r="BF43" s="3">
        <f t="shared" si="37"/>
        <v>2587.8080755105229</v>
      </c>
      <c r="BG43" s="3">
        <f t="shared" si="37"/>
        <v>2604.8111366404241</v>
      </c>
      <c r="BH43" s="3">
        <f t="shared" si="37"/>
        <v>2621.8559503151068</v>
      </c>
      <c r="BI43" s="3">
        <f t="shared" si="37"/>
        <v>2638.9296374190831</v>
      </c>
      <c r="BJ43" s="3">
        <f t="shared" si="37"/>
        <v>2656.0052471682002</v>
      </c>
      <c r="BK43" s="3">
        <f t="shared" si="37"/>
        <v>2673.0507296483829</v>
      </c>
      <c r="BL43" s="3">
        <f t="shared" si="37"/>
        <v>2690.039919766612</v>
      </c>
    </row>
    <row r="44" spans="1:64" s="3" customFormat="1" x14ac:dyDescent="0.25">
      <c r="A44" t="str">
        <f t="shared" si="4"/>
        <v>20_USA</v>
      </c>
      <c r="B44" t="s">
        <v>742</v>
      </c>
      <c r="C44" s="3" t="str">
        <f t="shared" ref="C44:AR44" si="38">C139</f>
        <v>road_passenger_lv(gpkm)</v>
      </c>
      <c r="D44" s="3">
        <f t="shared" si="38"/>
        <v>4528.5942177627112</v>
      </c>
      <c r="E44" s="3">
        <f t="shared" si="38"/>
        <v>4574.5070495458558</v>
      </c>
      <c r="F44" s="3">
        <f t="shared" si="38"/>
        <v>4611.494494066952</v>
      </c>
      <c r="G44" s="3">
        <f t="shared" si="38"/>
        <v>4637.41602164086</v>
      </c>
      <c r="H44" s="3">
        <f t="shared" si="38"/>
        <v>4632.1588187968173</v>
      </c>
      <c r="I44" s="3">
        <f t="shared" si="38"/>
        <v>4678.480406984786</v>
      </c>
      <c r="J44" s="10">
        <f t="shared" si="38"/>
        <v>4725.2652110546342</v>
      </c>
      <c r="K44" s="3">
        <f t="shared" si="38"/>
        <v>4817.4619447327677</v>
      </c>
      <c r="L44" s="3">
        <f t="shared" si="38"/>
        <v>4870.9847450180805</v>
      </c>
      <c r="M44" s="3">
        <f t="shared" si="38"/>
        <v>4916.9496005623432</v>
      </c>
      <c r="N44" s="3">
        <f t="shared" si="38"/>
        <v>4900.806247994954</v>
      </c>
      <c r="O44" s="3">
        <f t="shared" si="38"/>
        <v>4973.627225098965</v>
      </c>
      <c r="P44" s="3">
        <f t="shared" si="38"/>
        <v>5018.9801472377676</v>
      </c>
      <c r="Q44" s="3">
        <f t="shared" si="38"/>
        <v>5061.5889182315723</v>
      </c>
      <c r="R44" s="3">
        <f t="shared" si="38"/>
        <v>5099.4076096693107</v>
      </c>
      <c r="S44" s="3">
        <f t="shared" si="38"/>
        <v>5135.6843142153793</v>
      </c>
      <c r="T44" s="3">
        <f t="shared" si="38"/>
        <v>5170.8631440090267</v>
      </c>
      <c r="U44" s="3">
        <f t="shared" si="38"/>
        <v>5205.9594301872194</v>
      </c>
      <c r="V44" s="3">
        <f t="shared" si="38"/>
        <v>5240.9466672388762</v>
      </c>
      <c r="W44" s="3">
        <f t="shared" si="38"/>
        <v>5275.8190212551226</v>
      </c>
      <c r="X44" s="3">
        <f t="shared" si="38"/>
        <v>5310.5752964701906</v>
      </c>
      <c r="Y44" s="3">
        <f t="shared" si="38"/>
        <v>5345.2802782839008</v>
      </c>
      <c r="Z44" s="3">
        <f t="shared" si="38"/>
        <v>5379.9477670818351</v>
      </c>
      <c r="AA44" s="3">
        <f t="shared" si="38"/>
        <v>5414.4717626288184</v>
      </c>
      <c r="AB44" s="3">
        <f t="shared" si="38"/>
        <v>5448.6827705933147</v>
      </c>
      <c r="AC44" s="3">
        <f t="shared" si="38"/>
        <v>5482.475480924234</v>
      </c>
      <c r="AD44" s="3">
        <f t="shared" si="38"/>
        <v>5515.8702876622674</v>
      </c>
      <c r="AE44" s="3">
        <f t="shared" si="38"/>
        <v>5548.9867731662616</v>
      </c>
      <c r="AF44" s="3">
        <f t="shared" si="38"/>
        <v>5581.9301066584958</v>
      </c>
      <c r="AG44" s="3">
        <f t="shared" si="38"/>
        <v>5614.8322060438313</v>
      </c>
      <c r="AH44" s="3">
        <f t="shared" si="38"/>
        <v>5647.8107061916407</v>
      </c>
      <c r="AI44" s="3">
        <f t="shared" si="38"/>
        <v>5680.9373948970824</v>
      </c>
      <c r="AJ44" s="3">
        <f t="shared" si="38"/>
        <v>5714.2836466394592</v>
      </c>
      <c r="AK44" s="3">
        <f t="shared" si="38"/>
        <v>5747.9608646246134</v>
      </c>
      <c r="AL44" s="3">
        <f t="shared" si="38"/>
        <v>5782.0835087159785</v>
      </c>
      <c r="AM44" s="3">
        <f t="shared" si="38"/>
        <v>5816.7610900497839</v>
      </c>
      <c r="AN44" s="3">
        <f t="shared" si="38"/>
        <v>5852.0892460975201</v>
      </c>
      <c r="AO44" s="3">
        <f t="shared" si="38"/>
        <v>5888.1764401525752</v>
      </c>
      <c r="AP44" s="3">
        <f t="shared" si="38"/>
        <v>5925.1574859022412</v>
      </c>
      <c r="AQ44" s="3">
        <f t="shared" si="38"/>
        <v>5963.1733481651263</v>
      </c>
      <c r="AR44" s="3">
        <f t="shared" si="38"/>
        <v>6002.3606760532894</v>
      </c>
      <c r="AS44" s="3">
        <f t="shared" ref="AS44:AT44" si="39">AS139</f>
        <v>6042.2130482690891</v>
      </c>
      <c r="AT44" s="3">
        <f t="shared" si="39"/>
        <v>6082.1518764827297</v>
      </c>
      <c r="AU44" s="3">
        <f t="shared" ref="AU44:BL44" si="40">AU139</f>
        <v>6122.2437510567224</v>
      </c>
      <c r="AV44" s="3">
        <f t="shared" si="40"/>
        <v>6162.5599973007484</v>
      </c>
      <c r="AW44" s="3">
        <f t="shared" si="40"/>
        <v>6203.1565476817523</v>
      </c>
      <c r="AX44" s="3">
        <f t="shared" si="40"/>
        <v>6244.0648994225348</v>
      </c>
      <c r="AY44" s="3">
        <f t="shared" si="40"/>
        <v>6285.2936443006865</v>
      </c>
      <c r="AZ44" s="3">
        <f t="shared" si="40"/>
        <v>6326.8428917467181</v>
      </c>
      <c r="BA44" s="3">
        <f t="shared" si="40"/>
        <v>6368.6991754194087</v>
      </c>
      <c r="BB44" s="3">
        <f t="shared" si="40"/>
        <v>6410.846103931206</v>
      </c>
      <c r="BC44" s="3">
        <f t="shared" si="40"/>
        <v>6453.2782775904843</v>
      </c>
      <c r="BD44" s="3">
        <f t="shared" si="40"/>
        <v>6495.9817631098995</v>
      </c>
      <c r="BE44" s="3">
        <f t="shared" si="40"/>
        <v>6538.9173719681521</v>
      </c>
      <c r="BF44" s="3">
        <f t="shared" si="40"/>
        <v>6582.0335833637155</v>
      </c>
      <c r="BG44" s="3">
        <f t="shared" si="40"/>
        <v>6625.2804997158546</v>
      </c>
      <c r="BH44" s="3">
        <f t="shared" si="40"/>
        <v>6668.6336127579825</v>
      </c>
      <c r="BI44" s="3">
        <f t="shared" si="40"/>
        <v>6712.0601647398353</v>
      </c>
      <c r="BJ44" s="3">
        <f t="shared" si="40"/>
        <v>6755.4916069278061</v>
      </c>
      <c r="BK44" s="3">
        <f t="shared" si="40"/>
        <v>6798.8464210621842</v>
      </c>
      <c r="BL44" s="3">
        <f t="shared" si="40"/>
        <v>6842.0580567976804</v>
      </c>
    </row>
    <row r="45" spans="1:64" x14ac:dyDescent="0.25">
      <c r="A45" t="str">
        <f t="shared" si="4"/>
        <v>20_USA</v>
      </c>
      <c r="B45" t="s">
        <v>742</v>
      </c>
      <c r="C45" t="str">
        <f t="shared" ref="C45:AR45" si="41">C140</f>
        <v>ship_passenger(gpkm)</v>
      </c>
      <c r="D45">
        <f t="shared" si="41"/>
        <v>62.636474117606376</v>
      </c>
      <c r="E45">
        <f t="shared" si="41"/>
        <v>62.665311148070366</v>
      </c>
      <c r="F45">
        <f t="shared" si="41"/>
        <v>64.714249071014407</v>
      </c>
      <c r="G45">
        <f t="shared" si="41"/>
        <v>64.744864104729601</v>
      </c>
      <c r="H45">
        <f t="shared" si="41"/>
        <v>66.66057345023998</v>
      </c>
      <c r="I45">
        <f t="shared" si="41"/>
        <v>67.327179184742391</v>
      </c>
      <c r="J45" s="10">
        <f t="shared" si="41"/>
        <v>68.000450976589818</v>
      </c>
      <c r="K45">
        <f t="shared" si="41"/>
        <v>68.674706710451531</v>
      </c>
      <c r="L45">
        <f t="shared" si="41"/>
        <v>69.859558164060033</v>
      </c>
      <c r="M45">
        <f t="shared" si="41"/>
        <v>70.966566991562402</v>
      </c>
      <c r="N45">
        <f t="shared" si="41"/>
        <v>71.199818046002036</v>
      </c>
      <c r="O45">
        <f t="shared" si="41"/>
        <v>72.749217881318913</v>
      </c>
      <c r="P45">
        <f t="shared" si="41"/>
        <v>73.92495186966768</v>
      </c>
      <c r="Q45">
        <f t="shared" si="41"/>
        <v>75.083780716846448</v>
      </c>
      <c r="R45">
        <f t="shared" si="41"/>
        <v>76.19255972163883</v>
      </c>
      <c r="S45">
        <f t="shared" si="41"/>
        <v>77.296791665501459</v>
      </c>
      <c r="T45">
        <f t="shared" si="41"/>
        <v>78.400758923454376</v>
      </c>
      <c r="U45">
        <f t="shared" si="41"/>
        <v>79.517557950813654</v>
      </c>
      <c r="V45">
        <f t="shared" si="41"/>
        <v>80.644607599349413</v>
      </c>
      <c r="W45">
        <f t="shared" si="41"/>
        <v>81.77953267629924</v>
      </c>
      <c r="X45">
        <f t="shared" si="41"/>
        <v>82.919922504818345</v>
      </c>
      <c r="Y45">
        <f t="shared" si="41"/>
        <v>84.064296019828262</v>
      </c>
      <c r="Z45">
        <f t="shared" si="41"/>
        <v>85.210284274303064</v>
      </c>
      <c r="AA45">
        <f t="shared" si="41"/>
        <v>86.353502612629654</v>
      </c>
      <c r="AB45">
        <f t="shared" si="41"/>
        <v>87.488388731866308</v>
      </c>
      <c r="AC45">
        <f t="shared" si="41"/>
        <v>88.610234948198311</v>
      </c>
      <c r="AD45">
        <f t="shared" si="41"/>
        <v>89.716227615291842</v>
      </c>
      <c r="AE45">
        <f t="shared" si="41"/>
        <v>90.805081591839127</v>
      </c>
      <c r="AF45">
        <f t="shared" si="41"/>
        <v>91.875220511190193</v>
      </c>
      <c r="AG45">
        <f t="shared" si="41"/>
        <v>92.925450530096356</v>
      </c>
      <c r="AH45">
        <f t="shared" si="41"/>
        <v>93.954288610833174</v>
      </c>
      <c r="AI45">
        <f t="shared" si="41"/>
        <v>94.959426956221506</v>
      </c>
      <c r="AJ45">
        <f t="shared" si="41"/>
        <v>95.938477077129249</v>
      </c>
      <c r="AK45">
        <f t="shared" si="41"/>
        <v>96.889652338604037</v>
      </c>
      <c r="AL45">
        <f t="shared" si="41"/>
        <v>97.811155784403439</v>
      </c>
      <c r="AM45">
        <f t="shared" si="41"/>
        <v>98.701043544940021</v>
      </c>
      <c r="AN45">
        <f t="shared" si="41"/>
        <v>99.557070000536328</v>
      </c>
      <c r="AO45">
        <f t="shared" si="41"/>
        <v>100.37713890581578</v>
      </c>
      <c r="AP45">
        <f t="shared" si="41"/>
        <v>101.15953560424063</v>
      </c>
      <c r="AQ45">
        <f t="shared" si="41"/>
        <v>101.90258247035969</v>
      </c>
      <c r="AR45">
        <f t="shared" si="41"/>
        <v>102.6044560009112</v>
      </c>
      <c r="AS45">
        <f t="shared" ref="AS45:AT45" si="42">AS140</f>
        <v>103.28569313280521</v>
      </c>
      <c r="AT45">
        <f t="shared" si="42"/>
        <v>103.96840814500419</v>
      </c>
      <c r="AU45">
        <f t="shared" ref="AU45:BL45" si="43">AU140</f>
        <v>104.65373933430321</v>
      </c>
      <c r="AV45">
        <f t="shared" si="43"/>
        <v>105.34290593676521</v>
      </c>
      <c r="AW45">
        <f t="shared" si="43"/>
        <v>106.0368640629362</v>
      </c>
      <c r="AX45">
        <f t="shared" si="43"/>
        <v>106.73615212688121</v>
      </c>
      <c r="AY45">
        <f t="shared" si="43"/>
        <v>107.44091699659322</v>
      </c>
      <c r="AZ45">
        <f t="shared" si="43"/>
        <v>108.15116054267922</v>
      </c>
      <c r="BA45">
        <f t="shared" si="43"/>
        <v>108.86665257127221</v>
      </c>
      <c r="BB45">
        <f t="shared" si="43"/>
        <v>109.5871128877132</v>
      </c>
      <c r="BC45">
        <f t="shared" si="43"/>
        <v>110.31244918958122</v>
      </c>
      <c r="BD45">
        <f t="shared" si="43"/>
        <v>111.0424233010242</v>
      </c>
      <c r="BE45">
        <f t="shared" si="43"/>
        <v>111.77636533278921</v>
      </c>
      <c r="BF45">
        <f t="shared" si="43"/>
        <v>112.51339458741423</v>
      </c>
      <c r="BG45">
        <f t="shared" si="43"/>
        <v>113.25265811480122</v>
      </c>
      <c r="BH45">
        <f t="shared" si="43"/>
        <v>113.99373697022222</v>
      </c>
      <c r="BI45">
        <f t="shared" si="43"/>
        <v>114.73607119213422</v>
      </c>
      <c r="BJ45">
        <f t="shared" si="43"/>
        <v>115.47848900731323</v>
      </c>
      <c r="BK45">
        <f t="shared" si="43"/>
        <v>116.21959694123422</v>
      </c>
      <c r="BL45">
        <f t="shared" si="43"/>
        <v>116.95825738115722</v>
      </c>
    </row>
    <row r="47" spans="1:64" x14ac:dyDescent="0.25">
      <c r="A47" t="str">
        <f t="shared" si="4"/>
        <v>20_USA</v>
      </c>
      <c r="B47" t="s">
        <v>743</v>
      </c>
      <c r="C47" t="str">
        <f>C32</f>
        <v>air_freight(gtkm)</v>
      </c>
      <c r="D47">
        <f t="shared" ref="D47:D60" si="44">D178</f>
        <v>17.556964950185577</v>
      </c>
      <c r="E47">
        <f t="shared" ref="E47:AR47" si="45">E178</f>
        <v>16.920542239826702</v>
      </c>
      <c r="F47">
        <f t="shared" si="45"/>
        <v>17.280249802473204</v>
      </c>
      <c r="G47">
        <f t="shared" si="45"/>
        <v>17.349176340549029</v>
      </c>
      <c r="H47">
        <f t="shared" si="45"/>
        <v>17.918177219834131</v>
      </c>
      <c r="I47">
        <f t="shared" si="45"/>
        <v>18.277196350203688</v>
      </c>
      <c r="J47" s="10">
        <f t="shared" si="45"/>
        <v>18.754517181030259</v>
      </c>
      <c r="K47">
        <f t="shared" si="45"/>
        <v>18.855552720275632</v>
      </c>
      <c r="L47">
        <f t="shared" si="45"/>
        <v>18.68416461441689</v>
      </c>
      <c r="M47">
        <f t="shared" si="45"/>
        <v>18.600945160517405</v>
      </c>
      <c r="N47">
        <f t="shared" si="45"/>
        <v>18.258664294042553</v>
      </c>
      <c r="O47">
        <f t="shared" si="45"/>
        <v>18.347647682682787</v>
      </c>
      <c r="P47">
        <f t="shared" si="45"/>
        <v>18.335966184207745</v>
      </c>
      <c r="Q47">
        <f t="shared" si="45"/>
        <v>18.333517579821294</v>
      </c>
      <c r="R47">
        <f t="shared" si="45"/>
        <v>18.328465969058328</v>
      </c>
      <c r="S47">
        <f t="shared" si="45"/>
        <v>18.25752693144419</v>
      </c>
      <c r="T47">
        <f t="shared" si="45"/>
        <v>18.197066841080503</v>
      </c>
      <c r="U47">
        <f t="shared" si="45"/>
        <v>18.150319895219162</v>
      </c>
      <c r="V47">
        <f t="shared" si="45"/>
        <v>18.115454328651726</v>
      </c>
      <c r="W47">
        <f t="shared" si="45"/>
        <v>18.090770459810038</v>
      </c>
      <c r="X47">
        <f t="shared" si="45"/>
        <v>18.074727450389084</v>
      </c>
      <c r="Y47">
        <f t="shared" si="45"/>
        <v>18.065967675469597</v>
      </c>
      <c r="Z47">
        <f t="shared" si="45"/>
        <v>18.06331374955818</v>
      </c>
      <c r="AA47">
        <f t="shared" si="45"/>
        <v>18.065699321769131</v>
      </c>
      <c r="AB47">
        <f t="shared" si="45"/>
        <v>18.072087619231731</v>
      </c>
      <c r="AC47">
        <f t="shared" si="45"/>
        <v>18.081446570300411</v>
      </c>
      <c r="AD47">
        <f t="shared" si="45"/>
        <v>18.092751381049951</v>
      </c>
      <c r="AE47">
        <f t="shared" si="45"/>
        <v>18.105003838599636</v>
      </c>
      <c r="AF47">
        <f t="shared" si="45"/>
        <v>18.117168638593593</v>
      </c>
      <c r="AG47">
        <f t="shared" si="45"/>
        <v>18.128159753316837</v>
      </c>
      <c r="AH47">
        <f t="shared" si="45"/>
        <v>18.136867950018669</v>
      </c>
      <c r="AI47">
        <f t="shared" si="45"/>
        <v>18.142187519961627</v>
      </c>
      <c r="AJ47">
        <f t="shared" si="45"/>
        <v>18.143046878978865</v>
      </c>
      <c r="AK47">
        <f t="shared" si="45"/>
        <v>18.138330336160973</v>
      </c>
      <c r="AL47">
        <f t="shared" si="45"/>
        <v>18.126866071328173</v>
      </c>
      <c r="AM47">
        <f t="shared" si="45"/>
        <v>18.107465970965563</v>
      </c>
      <c r="AN47">
        <f t="shared" si="45"/>
        <v>18.078991612374168</v>
      </c>
      <c r="AO47">
        <f t="shared" si="45"/>
        <v>18.040360563591264</v>
      </c>
      <c r="AP47">
        <f t="shared" si="45"/>
        <v>17.990476105053169</v>
      </c>
      <c r="AQ47">
        <f t="shared" si="45"/>
        <v>17.928227747715916</v>
      </c>
      <c r="AR47">
        <f t="shared" si="45"/>
        <v>17.85252959082823</v>
      </c>
      <c r="AS47">
        <f t="shared" ref="AS47:BL47" si="46">AS178</f>
        <v>17.769471262481964</v>
      </c>
      <c r="AT47">
        <f t="shared" si="46"/>
        <v>17.685673858356164</v>
      </c>
      <c r="AU47">
        <f t="shared" si="46"/>
        <v>17.601087169229871</v>
      </c>
      <c r="AV47">
        <f t="shared" si="46"/>
        <v>17.515659272435624</v>
      </c>
      <c r="AW47">
        <f t="shared" si="46"/>
        <v>17.429336483391204</v>
      </c>
      <c r="AX47">
        <f t="shared" si="46"/>
        <v>17.342063305877687</v>
      </c>
      <c r="AY47">
        <f t="shared" si="46"/>
        <v>17.253782381032643</v>
      </c>
      <c r="AZ47">
        <f t="shared" si="46"/>
        <v>17.164434435028532</v>
      </c>
      <c r="BA47">
        <f t="shared" si="46"/>
        <v>17.073958225401672</v>
      </c>
      <c r="BB47">
        <f t="shared" si="46"/>
        <v>16.982290486001315</v>
      </c>
      <c r="BC47">
        <f t="shared" si="46"/>
        <v>16.889365870522379</v>
      </c>
      <c r="BD47">
        <f t="shared" si="46"/>
        <v>16.795116894590304</v>
      </c>
      <c r="BE47">
        <f t="shared" si="46"/>
        <v>16.699473876359686</v>
      </c>
      <c r="BF47">
        <f t="shared" si="46"/>
        <v>16.602364875592045</v>
      </c>
      <c r="BG47">
        <f t="shared" si="46"/>
        <v>16.503715631176416</v>
      </c>
      <c r="BH47">
        <f t="shared" si="46"/>
        <v>16.403449497052097</v>
      </c>
      <c r="BI47">
        <f t="shared" si="46"/>
        <v>16.301487376497327</v>
      </c>
      <c r="BJ47">
        <f t="shared" si="46"/>
        <v>16.197747654743317</v>
      </c>
      <c r="BK47">
        <f t="shared" si="46"/>
        <v>16.092146129871988</v>
      </c>
      <c r="BL47">
        <f t="shared" si="46"/>
        <v>15.984595941956727</v>
      </c>
    </row>
    <row r="48" spans="1:64" x14ac:dyDescent="0.25">
      <c r="A48" t="str">
        <f t="shared" si="4"/>
        <v>20_USA</v>
      </c>
      <c r="B48" t="s">
        <v>743</v>
      </c>
      <c r="C48" t="str">
        <f t="shared" ref="C48:C60" si="47">C33</f>
        <v>pipeline_freight(gtkm)</v>
      </c>
      <c r="D48">
        <f t="shared" si="44"/>
        <v>1395.7128591127193</v>
      </c>
      <c r="E48">
        <f t="shared" ref="E48:AR48" si="48">E179</f>
        <v>1486.3714785429202</v>
      </c>
      <c r="F48">
        <f t="shared" si="48"/>
        <v>1198.3354985825592</v>
      </c>
      <c r="G48">
        <f t="shared" si="48"/>
        <v>1301.9952187497986</v>
      </c>
      <c r="H48">
        <f t="shared" si="48"/>
        <v>1356.2697654481192</v>
      </c>
      <c r="I48">
        <f t="shared" si="48"/>
        <v>1411.9338112979992</v>
      </c>
      <c r="J48" s="10">
        <f t="shared" si="48"/>
        <v>1448.8073780621589</v>
      </c>
      <c r="K48">
        <f t="shared" si="48"/>
        <v>1488.5536483792241</v>
      </c>
      <c r="L48">
        <f t="shared" si="48"/>
        <v>1502.5456092129873</v>
      </c>
      <c r="M48">
        <f t="shared" si="48"/>
        <v>1513.8707694971793</v>
      </c>
      <c r="N48">
        <f t="shared" si="48"/>
        <v>1501.755168942102</v>
      </c>
      <c r="O48">
        <f t="shared" si="48"/>
        <v>1522.9787197301157</v>
      </c>
      <c r="P48">
        <f t="shared" si="48"/>
        <v>1534.0505111873699</v>
      </c>
      <c r="Q48">
        <f t="shared" si="48"/>
        <v>1544.1048995095807</v>
      </c>
      <c r="R48">
        <f t="shared" si="48"/>
        <v>1552.2435611793064</v>
      </c>
      <c r="S48">
        <f t="shared" si="48"/>
        <v>1559.713522339312</v>
      </c>
      <c r="T48">
        <f t="shared" si="48"/>
        <v>1566.6814624689096</v>
      </c>
      <c r="U48">
        <f t="shared" si="48"/>
        <v>1573.5672968026265</v>
      </c>
      <c r="V48">
        <f t="shared" si="48"/>
        <v>1580.3589666873279</v>
      </c>
      <c r="W48">
        <f t="shared" si="48"/>
        <v>1587.0534020215393</v>
      </c>
      <c r="X48">
        <f t="shared" si="48"/>
        <v>1593.6594680101762</v>
      </c>
      <c r="Y48">
        <f t="shared" si="48"/>
        <v>1600.2006347017611</v>
      </c>
      <c r="Z48">
        <f t="shared" si="48"/>
        <v>1606.7151500835766</v>
      </c>
      <c r="AA48">
        <f t="shared" si="48"/>
        <v>1613.2501990202963</v>
      </c>
      <c r="AB48">
        <f t="shared" si="48"/>
        <v>1619.8547748256469</v>
      </c>
      <c r="AC48">
        <f t="shared" si="48"/>
        <v>1626.5774824337673</v>
      </c>
      <c r="AD48">
        <f t="shared" si="48"/>
        <v>1633.4667980095351</v>
      </c>
      <c r="AE48">
        <f t="shared" si="48"/>
        <v>1640.5728758456983</v>
      </c>
      <c r="AF48">
        <f t="shared" si="48"/>
        <v>1647.9418708811061</v>
      </c>
      <c r="AG48">
        <f t="shared" si="48"/>
        <v>1655.614717039876</v>
      </c>
      <c r="AH48">
        <f t="shared" si="48"/>
        <v>1663.6296475587371</v>
      </c>
      <c r="AI48">
        <f t="shared" si="48"/>
        <v>1672.0246920179477</v>
      </c>
      <c r="AJ48">
        <f t="shared" si="48"/>
        <v>1680.84058708374</v>
      </c>
      <c r="AK48">
        <f t="shared" si="48"/>
        <v>1690.1136329646226</v>
      </c>
      <c r="AL48">
        <f t="shared" si="48"/>
        <v>1699.8744913617654</v>
      </c>
      <c r="AM48">
        <f t="shared" si="48"/>
        <v>1710.1517684695789</v>
      </c>
      <c r="AN48">
        <f t="shared" si="48"/>
        <v>1720.9781682302801</v>
      </c>
      <c r="AO48">
        <f t="shared" si="48"/>
        <v>1732.3911765072651</v>
      </c>
      <c r="AP48">
        <f t="shared" si="48"/>
        <v>1744.4263704724494</v>
      </c>
      <c r="AQ48">
        <f t="shared" si="48"/>
        <v>1757.1172598923461</v>
      </c>
      <c r="AR48">
        <f t="shared" si="48"/>
        <v>1770.498802396188</v>
      </c>
      <c r="AS48">
        <f t="shared" ref="AS48:BL48" si="49">AS179</f>
        <v>1784.3820514626241</v>
      </c>
      <c r="AT48">
        <f t="shared" si="49"/>
        <v>1798.5431042396099</v>
      </c>
      <c r="AU48">
        <f t="shared" si="49"/>
        <v>1812.9875195773259</v>
      </c>
      <c r="AV48">
        <f t="shared" si="49"/>
        <v>1827.7209675584998</v>
      </c>
      <c r="AW48">
        <f t="shared" si="49"/>
        <v>1842.7492317241799</v>
      </c>
      <c r="AX48">
        <f t="shared" si="49"/>
        <v>1858.078211344038</v>
      </c>
      <c r="AY48">
        <f t="shared" si="49"/>
        <v>1873.7139237320519</v>
      </c>
      <c r="AZ48">
        <f t="shared" si="49"/>
        <v>1889.662506608646</v>
      </c>
      <c r="BA48">
        <f t="shared" si="49"/>
        <v>1905.9302205099541</v>
      </c>
      <c r="BB48">
        <f t="shared" si="49"/>
        <v>1922.5234512454317</v>
      </c>
      <c r="BC48">
        <f t="shared" si="49"/>
        <v>1939.4487124044838</v>
      </c>
      <c r="BD48">
        <f t="shared" si="49"/>
        <v>1956.7126479134338</v>
      </c>
      <c r="BE48">
        <f t="shared" si="49"/>
        <v>1974.3220346435098</v>
      </c>
      <c r="BF48">
        <f t="shared" si="49"/>
        <v>1992.2837850710459</v>
      </c>
      <c r="BG48">
        <f t="shared" si="49"/>
        <v>2010.6049499910359</v>
      </c>
      <c r="BH48">
        <f t="shared" si="49"/>
        <v>2029.292721284796</v>
      </c>
      <c r="BI48">
        <f t="shared" si="49"/>
        <v>2048.3544347431202</v>
      </c>
      <c r="BJ48">
        <f t="shared" si="49"/>
        <v>2067.7975729459563</v>
      </c>
      <c r="BK48">
        <f t="shared" si="49"/>
        <v>2087.6297681996098</v>
      </c>
      <c r="BL48">
        <f t="shared" si="49"/>
        <v>2107.8588055327559</v>
      </c>
    </row>
    <row r="49" spans="1:64" x14ac:dyDescent="0.25">
      <c r="A49" t="str">
        <f t="shared" si="4"/>
        <v>20_USA</v>
      </c>
      <c r="B49" t="s">
        <v>743</v>
      </c>
      <c r="C49" t="str">
        <f t="shared" si="47"/>
        <v>rail_freight(gtkm)</v>
      </c>
      <c r="D49">
        <f t="shared" si="44"/>
        <v>2468.8179999999984</v>
      </c>
      <c r="E49">
        <f t="shared" ref="E49:AR49" si="50">E180</f>
        <v>2524.6649999999977</v>
      </c>
      <c r="F49">
        <f t="shared" si="50"/>
        <v>2500.2999999999988</v>
      </c>
      <c r="G49">
        <f t="shared" si="50"/>
        <v>2541.3539999999966</v>
      </c>
      <c r="H49">
        <f t="shared" si="50"/>
        <v>2702.742999999999</v>
      </c>
      <c r="I49">
        <f t="shared" si="50"/>
        <v>2547.2579999999984</v>
      </c>
      <c r="J49" s="10">
        <f t="shared" si="50"/>
        <v>2613.7812939228152</v>
      </c>
      <c r="K49">
        <f t="shared" si="50"/>
        <v>2721.3359624952104</v>
      </c>
      <c r="L49">
        <f t="shared" si="50"/>
        <v>2762.6041700440082</v>
      </c>
      <c r="M49">
        <f t="shared" si="50"/>
        <v>2797.7370012476599</v>
      </c>
      <c r="N49">
        <f t="shared" si="50"/>
        <v>2788.1395118955488</v>
      </c>
      <c r="O49">
        <f t="shared" si="50"/>
        <v>2839.172656847602</v>
      </c>
      <c r="P49">
        <f t="shared" si="50"/>
        <v>2870.2487206456626</v>
      </c>
      <c r="Q49">
        <f t="shared" si="50"/>
        <v>2898.3502921363333</v>
      </c>
      <c r="R49">
        <f t="shared" si="50"/>
        <v>2921.8141211368479</v>
      </c>
      <c r="S49">
        <f t="shared" si="50"/>
        <v>2943.0122538274991</v>
      </c>
      <c r="T49">
        <f t="shared" si="50"/>
        <v>2962.3006656728594</v>
      </c>
      <c r="U49">
        <f t="shared" si="50"/>
        <v>2980.5192088249883</v>
      </c>
      <c r="V49">
        <f t="shared" si="50"/>
        <v>2997.6943887292173</v>
      </c>
      <c r="W49">
        <f t="shared" si="50"/>
        <v>3013.8698533906186</v>
      </c>
      <c r="X49">
        <f t="shared" si="50"/>
        <v>3029.1123513676189</v>
      </c>
      <c r="Y49">
        <f t="shared" si="50"/>
        <v>3043.5170959235957</v>
      </c>
      <c r="Z49">
        <f t="shared" si="50"/>
        <v>3057.208297157169</v>
      </c>
      <c r="AA49">
        <f t="shared" si="50"/>
        <v>3070.3281538503606</v>
      </c>
      <c r="AB49">
        <f t="shared" si="50"/>
        <v>3083.0233157269404</v>
      </c>
      <c r="AC49">
        <f t="shared" si="50"/>
        <v>3095.4407101062161</v>
      </c>
      <c r="AD49">
        <f t="shared" si="50"/>
        <v>3107.7280584716623</v>
      </c>
      <c r="AE49">
        <f t="shared" si="50"/>
        <v>3120.0373539553666</v>
      </c>
      <c r="AF49">
        <f t="shared" si="50"/>
        <v>3132.5141195895699</v>
      </c>
      <c r="AG49">
        <f t="shared" si="50"/>
        <v>3145.2951814522007</v>
      </c>
      <c r="AH49">
        <f t="shared" si="50"/>
        <v>3158.5135794902781</v>
      </c>
      <c r="AI49">
        <f t="shared" si="50"/>
        <v>3172.3034343319878</v>
      </c>
      <c r="AJ49">
        <f t="shared" si="50"/>
        <v>3186.8055886702127</v>
      </c>
      <c r="AK49">
        <f t="shared" si="50"/>
        <v>3202.1541815271521</v>
      </c>
      <c r="AL49">
        <f t="shared" si="50"/>
        <v>3218.4745321619353</v>
      </c>
      <c r="AM49">
        <f t="shared" si="50"/>
        <v>3235.8900856062719</v>
      </c>
      <c r="AN49">
        <f t="shared" si="50"/>
        <v>3254.5341844444829</v>
      </c>
      <c r="AO49">
        <f t="shared" si="50"/>
        <v>3274.5514572158859</v>
      </c>
      <c r="AP49">
        <f t="shared" si="50"/>
        <v>3296.0852711190873</v>
      </c>
      <c r="AQ49">
        <f t="shared" si="50"/>
        <v>3319.2775499325062</v>
      </c>
      <c r="AR49">
        <f t="shared" si="50"/>
        <v>3344.2755156372436</v>
      </c>
      <c r="AS49">
        <f t="shared" ref="AS49:BL49" si="51">AS180</f>
        <v>3370.4994305405112</v>
      </c>
      <c r="AT49">
        <f t="shared" si="51"/>
        <v>3397.2480857859291</v>
      </c>
      <c r="AU49">
        <f t="shared" si="51"/>
        <v>3424.5319814238369</v>
      </c>
      <c r="AV49">
        <f t="shared" si="51"/>
        <v>3452.3618276104989</v>
      </c>
      <c r="AW49">
        <f t="shared" si="51"/>
        <v>3480.7485488123393</v>
      </c>
      <c r="AX49">
        <f t="shared" si="51"/>
        <v>3509.7032880942934</v>
      </c>
      <c r="AY49">
        <f t="shared" si="51"/>
        <v>3539.2374114938748</v>
      </c>
      <c r="AZ49">
        <f t="shared" si="51"/>
        <v>3569.3625124829973</v>
      </c>
      <c r="BA49">
        <f t="shared" si="51"/>
        <v>3600.0904165188012</v>
      </c>
      <c r="BB49">
        <f t="shared" si="51"/>
        <v>3631.4331856858148</v>
      </c>
      <c r="BC49">
        <f t="shared" si="51"/>
        <v>3663.4031234306908</v>
      </c>
      <c r="BD49">
        <f t="shared" si="51"/>
        <v>3696.012779392041</v>
      </c>
      <c r="BE49">
        <f t="shared" si="51"/>
        <v>3729.2749543266291</v>
      </c>
      <c r="BF49">
        <f t="shared" si="51"/>
        <v>3763.202705134197</v>
      </c>
      <c r="BG49">
        <f t="shared" si="51"/>
        <v>3797.809349983067</v>
      </c>
      <c r="BH49">
        <f t="shared" si="51"/>
        <v>3833.1084735379472</v>
      </c>
      <c r="BI49">
        <f t="shared" si="51"/>
        <v>3869.1139322925592</v>
      </c>
      <c r="BJ49">
        <f t="shared" si="51"/>
        <v>3905.8398600090272</v>
      </c>
      <c r="BK49">
        <f t="shared" si="51"/>
        <v>3943.3006732659292</v>
      </c>
      <c r="BL49">
        <f t="shared" si="51"/>
        <v>3981.5110771174268</v>
      </c>
    </row>
    <row r="50" spans="1:64" x14ac:dyDescent="0.25">
      <c r="A50" t="str">
        <f t="shared" si="4"/>
        <v>20_USA</v>
      </c>
      <c r="B50" t="s">
        <v>743</v>
      </c>
      <c r="C50" t="str">
        <f t="shared" si="47"/>
        <v>road_freight_2w(gtkm)</v>
      </c>
      <c r="D50">
        <f t="shared" si="44"/>
        <v>0.36677092365400443</v>
      </c>
      <c r="E50">
        <f t="shared" ref="E50:AR50" si="52">E181</f>
        <v>0.38591485699938671</v>
      </c>
      <c r="F50">
        <f t="shared" si="52"/>
        <v>0.28021083620946702</v>
      </c>
      <c r="G50">
        <f t="shared" si="52"/>
        <v>0.28786096540425515</v>
      </c>
      <c r="H50">
        <f t="shared" si="52"/>
        <v>0.29415096010037373</v>
      </c>
      <c r="I50">
        <f t="shared" si="52"/>
        <v>0.29898971985520628</v>
      </c>
      <c r="J50" s="10">
        <f t="shared" si="52"/>
        <v>0.30679803020846791</v>
      </c>
      <c r="K50">
        <f t="shared" si="52"/>
        <v>0.31510688610900633</v>
      </c>
      <c r="L50">
        <f t="shared" si="52"/>
        <v>0.32178976845813884</v>
      </c>
      <c r="M50">
        <f t="shared" si="52"/>
        <v>0.33027855056343552</v>
      </c>
      <c r="N50">
        <f t="shared" si="52"/>
        <v>0.33578851512414754</v>
      </c>
      <c r="O50">
        <f t="shared" si="52"/>
        <v>0.35081614506428344</v>
      </c>
      <c r="P50">
        <f t="shared" si="52"/>
        <v>0.3655994300165058</v>
      </c>
      <c r="Q50">
        <f t="shared" si="52"/>
        <v>0.3820467823689776</v>
      </c>
      <c r="R50">
        <f t="shared" si="52"/>
        <v>0.39978401524813728</v>
      </c>
      <c r="S50">
        <f t="shared" si="52"/>
        <v>0.42189770586815256</v>
      </c>
      <c r="T50">
        <f t="shared" si="52"/>
        <v>0.44563984199521789</v>
      </c>
      <c r="U50">
        <f t="shared" si="52"/>
        <v>0.47101223212483007</v>
      </c>
      <c r="V50">
        <f t="shared" si="52"/>
        <v>0.49789748569151859</v>
      </c>
      <c r="W50">
        <f t="shared" si="52"/>
        <v>0.52617256669635726</v>
      </c>
      <c r="X50">
        <f t="shared" si="52"/>
        <v>0.55570995520178035</v>
      </c>
      <c r="Y50">
        <f t="shared" si="52"/>
        <v>0.58637914942159142</v>
      </c>
      <c r="Z50">
        <f t="shared" si="52"/>
        <v>0.61804762506347599</v>
      </c>
      <c r="AA50">
        <f t="shared" si="52"/>
        <v>0.65057949308099228</v>
      </c>
      <c r="AB50">
        <f t="shared" si="52"/>
        <v>0.6838330077298701</v>
      </c>
      <c r="AC50">
        <f t="shared" si="52"/>
        <v>0.71765942208205924</v>
      </c>
      <c r="AD50">
        <f t="shared" si="52"/>
        <v>0.75190266772628511</v>
      </c>
      <c r="AE50">
        <f t="shared" si="52"/>
        <v>0.78639974488647735</v>
      </c>
      <c r="AF50">
        <f t="shared" si="52"/>
        <v>0.82097752746432417</v>
      </c>
      <c r="AG50">
        <f t="shared" si="52"/>
        <v>0.8554511705732285</v>
      </c>
      <c r="AH50">
        <f t="shared" si="52"/>
        <v>0.88962434934021839</v>
      </c>
      <c r="AI50">
        <f t="shared" si="52"/>
        <v>0.9232897428733674</v>
      </c>
      <c r="AJ50">
        <f t="shared" si="52"/>
        <v>0.95622999867292846</v>
      </c>
      <c r="AK50">
        <f t="shared" si="52"/>
        <v>0.98821307377512835</v>
      </c>
      <c r="AL50">
        <f t="shared" si="52"/>
        <v>1.0189904454145389</v>
      </c>
      <c r="AM50">
        <f t="shared" si="52"/>
        <v>1.0482982185095715</v>
      </c>
      <c r="AN50">
        <f t="shared" si="52"/>
        <v>1.0758602195974403</v>
      </c>
      <c r="AO50">
        <f t="shared" si="52"/>
        <v>1.101388082250615</v>
      </c>
      <c r="AP50">
        <f t="shared" si="52"/>
        <v>1.1245765552590206</v>
      </c>
      <c r="AQ50">
        <f t="shared" si="52"/>
        <v>1.1451026927144432</v>
      </c>
      <c r="AR50">
        <f t="shared" si="52"/>
        <v>1.1626275469068261</v>
      </c>
      <c r="AS50">
        <f t="shared" ref="AS50:BL50" si="53">AS181</f>
        <v>1.1786834773272514</v>
      </c>
      <c r="AT50">
        <f t="shared" si="53"/>
        <v>1.1950319737058697</v>
      </c>
      <c r="AU50">
        <f t="shared" si="53"/>
        <v>1.2116799922508417</v>
      </c>
      <c r="AV50">
        <f t="shared" si="53"/>
        <v>1.2286346504143202</v>
      </c>
      <c r="AW50">
        <f t="shared" si="53"/>
        <v>1.2459032305601769</v>
      </c>
      <c r="AX50">
        <f t="shared" si="53"/>
        <v>1.2634931837139411</v>
      </c>
      <c r="AY50">
        <f t="shared" si="53"/>
        <v>1.2814121333967483</v>
      </c>
      <c r="AZ50">
        <f t="shared" si="53"/>
        <v>1.2996678795452745</v>
      </c>
      <c r="BA50">
        <f t="shared" si="53"/>
        <v>1.3182684025193794</v>
      </c>
      <c r="BB50">
        <f t="shared" si="53"/>
        <v>1.3372218671995948</v>
      </c>
      <c r="BC50">
        <f t="shared" si="53"/>
        <v>1.3565366271762416</v>
      </c>
      <c r="BD50">
        <f t="shared" si="53"/>
        <v>1.3762212290324425</v>
      </c>
      <c r="BE50">
        <f t="shared" si="53"/>
        <v>1.3962844167228761</v>
      </c>
      <c r="BF50">
        <f t="shared" si="53"/>
        <v>1.4167351360505154</v>
      </c>
      <c r="BG50">
        <f t="shared" si="53"/>
        <v>1.4375825392435841</v>
      </c>
      <c r="BH50">
        <f t="shared" si="53"/>
        <v>1.45883598963473</v>
      </c>
      <c r="BI50">
        <f t="shared" si="53"/>
        <v>1.4805050664448816</v>
      </c>
      <c r="BJ50">
        <f t="shared" si="53"/>
        <v>1.5025995696740544</v>
      </c>
      <c r="BK50">
        <f t="shared" si="53"/>
        <v>1.5251295251013746</v>
      </c>
      <c r="BL50">
        <f t="shared" si="53"/>
        <v>1.5481051893968278</v>
      </c>
    </row>
    <row r="51" spans="1:64" x14ac:dyDescent="0.25">
      <c r="A51" t="str">
        <f t="shared" si="4"/>
        <v>20_USA</v>
      </c>
      <c r="B51" t="s">
        <v>743</v>
      </c>
      <c r="C51" t="str">
        <f t="shared" si="47"/>
        <v>road_freight_ht(gtkm)</v>
      </c>
      <c r="D51">
        <f t="shared" si="44"/>
        <v>3484.3237747130415</v>
      </c>
      <c r="E51">
        <f t="shared" ref="E51:AR51" si="54">E182</f>
        <v>3666.1911414941737</v>
      </c>
      <c r="F51">
        <f t="shared" si="54"/>
        <v>2662.0029439899363</v>
      </c>
      <c r="G51">
        <f t="shared" si="54"/>
        <v>2734.6791713404255</v>
      </c>
      <c r="H51">
        <f t="shared" si="54"/>
        <v>2794.434120953551</v>
      </c>
      <c r="I51">
        <f t="shared" si="54"/>
        <v>2840.4023386244612</v>
      </c>
      <c r="J51" s="10">
        <f t="shared" si="54"/>
        <v>2914.5812869804467</v>
      </c>
      <c r="K51">
        <f t="shared" si="54"/>
        <v>2950.0184149454353</v>
      </c>
      <c r="L51">
        <f t="shared" si="54"/>
        <v>2960.3479233489397</v>
      </c>
      <c r="M51">
        <f t="shared" si="54"/>
        <v>2968.2659565261624</v>
      </c>
      <c r="N51">
        <f t="shared" si="54"/>
        <v>2933.153175109283</v>
      </c>
      <c r="O51">
        <f t="shared" si="54"/>
        <v>2965.8683575260561</v>
      </c>
      <c r="P51">
        <f t="shared" si="54"/>
        <v>2981.2517970919735</v>
      </c>
      <c r="Q51">
        <f t="shared" si="54"/>
        <v>2997.040562896852</v>
      </c>
      <c r="R51">
        <f t="shared" si="54"/>
        <v>3011.3785803865844</v>
      </c>
      <c r="S51">
        <f t="shared" si="54"/>
        <v>2996.2962405848721</v>
      </c>
      <c r="T51">
        <f t="shared" si="54"/>
        <v>2981.9253025272719</v>
      </c>
      <c r="U51">
        <f t="shared" si="54"/>
        <v>2968.8935578784408</v>
      </c>
      <c r="V51">
        <f t="shared" si="54"/>
        <v>2956.9952731904541</v>
      </c>
      <c r="W51">
        <f t="shared" si="54"/>
        <v>2946.0453694915414</v>
      </c>
      <c r="X51">
        <f t="shared" si="54"/>
        <v>2935.8837813580358</v>
      </c>
      <c r="Y51">
        <f t="shared" si="54"/>
        <v>2926.3792524998285</v>
      </c>
      <c r="Z51">
        <f t="shared" si="54"/>
        <v>2917.4285529590038</v>
      </c>
      <c r="AA51">
        <f t="shared" si="54"/>
        <v>2908.9449669075902</v>
      </c>
      <c r="AB51">
        <f t="shared" si="54"/>
        <v>2900.8449804156098</v>
      </c>
      <c r="AC51">
        <f t="shared" si="54"/>
        <v>2893.0442676105317</v>
      </c>
      <c r="AD51">
        <f t="shared" si="54"/>
        <v>2885.4581467913504</v>
      </c>
      <c r="AE51">
        <f t="shared" si="54"/>
        <v>2878.00470202308</v>
      </c>
      <c r="AF51">
        <f t="shared" si="54"/>
        <v>2870.5947090371656</v>
      </c>
      <c r="AG51">
        <f t="shared" si="54"/>
        <v>2863.1296691619568</v>
      </c>
      <c r="AH51">
        <f t="shared" si="54"/>
        <v>2855.5063621596501</v>
      </c>
      <c r="AI51">
        <f t="shared" si="54"/>
        <v>2847.6211842112971</v>
      </c>
      <c r="AJ51">
        <f t="shared" si="54"/>
        <v>2839.3750050790268</v>
      </c>
      <c r="AK51">
        <f t="shared" si="54"/>
        <v>2830.6609517979778</v>
      </c>
      <c r="AL51">
        <f t="shared" si="54"/>
        <v>2821.3626938303441</v>
      </c>
      <c r="AM51">
        <f t="shared" si="54"/>
        <v>2811.3607780969901</v>
      </c>
      <c r="AN51">
        <f t="shared" si="54"/>
        <v>2800.5428883464192</v>
      </c>
      <c r="AO51">
        <f t="shared" si="54"/>
        <v>2788.8047234461219</v>
      </c>
      <c r="AP51">
        <f t="shared" si="54"/>
        <v>2776.0390542803784</v>
      </c>
      <c r="AQ51">
        <f t="shared" si="54"/>
        <v>2762.1358020797111</v>
      </c>
      <c r="AR51">
        <f t="shared" si="54"/>
        <v>2746.9879085444327</v>
      </c>
      <c r="AS51">
        <f t="shared" ref="AS51:BL51" si="55">AS182</f>
        <v>2731.115688566977</v>
      </c>
      <c r="AT51">
        <f t="shared" si="55"/>
        <v>2715.080670160115</v>
      </c>
      <c r="AU51">
        <f t="shared" si="55"/>
        <v>2698.8736545601264</v>
      </c>
      <c r="AV51">
        <f t="shared" si="55"/>
        <v>2682.485140053358</v>
      </c>
      <c r="AW51">
        <f t="shared" si="55"/>
        <v>2665.9053135353711</v>
      </c>
      <c r="AX51">
        <f t="shared" si="55"/>
        <v>2649.1240418535731</v>
      </c>
      <c r="AY51">
        <f t="shared" si="55"/>
        <v>2632.1308629279952</v>
      </c>
      <c r="AZ51">
        <f t="shared" si="55"/>
        <v>2614.9149766450441</v>
      </c>
      <c r="BA51">
        <f t="shared" si="55"/>
        <v>2597.4652355183157</v>
      </c>
      <c r="BB51">
        <f t="shared" si="55"/>
        <v>2579.7701351112028</v>
      </c>
      <c r="BC51">
        <f t="shared" si="55"/>
        <v>2561.8178042150821</v>
      </c>
      <c r="BD51">
        <f t="shared" si="55"/>
        <v>2543.5959947776028</v>
      </c>
      <c r="BE51">
        <f t="shared" si="55"/>
        <v>2525.0920715745606</v>
      </c>
      <c r="BF51">
        <f t="shared" si="55"/>
        <v>2506.2930016193754</v>
      </c>
      <c r="BG51">
        <f t="shared" si="55"/>
        <v>2487.1853433039105</v>
      </c>
      <c r="BH51">
        <f t="shared" si="55"/>
        <v>2467.7552352637299</v>
      </c>
      <c r="BI51">
        <f t="shared" si="55"/>
        <v>2447.9883849615021</v>
      </c>
      <c r="BJ51">
        <f t="shared" si="55"/>
        <v>2427.870056981611</v>
      </c>
      <c r="BK51">
        <f t="shared" si="55"/>
        <v>2407.3850610288491</v>
      </c>
      <c r="BL51">
        <f t="shared" si="55"/>
        <v>2386.5177396241852</v>
      </c>
    </row>
    <row r="52" spans="1:64" x14ac:dyDescent="0.25">
      <c r="A52" t="str">
        <f t="shared" si="4"/>
        <v>20_USA</v>
      </c>
      <c r="B52" t="s">
        <v>743</v>
      </c>
      <c r="C52" t="str">
        <f t="shared" si="47"/>
        <v>road_freight_lt(gtkm)</v>
      </c>
      <c r="D52">
        <f t="shared" si="44"/>
        <v>183.38546182700227</v>
      </c>
      <c r="E52">
        <f t="shared" ref="E52:AR52" si="56">E183</f>
        <v>192.95742849969329</v>
      </c>
      <c r="F52">
        <f t="shared" si="56"/>
        <v>140.10541810473356</v>
      </c>
      <c r="G52">
        <f t="shared" si="56"/>
        <v>143.93048270212765</v>
      </c>
      <c r="H52">
        <f t="shared" si="56"/>
        <v>147.07548005018697</v>
      </c>
      <c r="I52">
        <f t="shared" si="56"/>
        <v>149.4948599276031</v>
      </c>
      <c r="J52" s="10">
        <f t="shared" si="56"/>
        <v>153.39901510423394</v>
      </c>
      <c r="K52">
        <f t="shared" si="56"/>
        <v>155.27452218006428</v>
      </c>
      <c r="L52">
        <f t="shared" si="56"/>
        <v>155.83088438607021</v>
      </c>
      <c r="M52">
        <f t="shared" si="56"/>
        <v>156.26500316366983</v>
      </c>
      <c r="N52">
        <f t="shared" si="56"/>
        <v>154.43786294610535</v>
      </c>
      <c r="O52">
        <f t="shared" si="56"/>
        <v>156.18601417108857</v>
      </c>
      <c r="P52">
        <f t="shared" si="56"/>
        <v>157.02555566151014</v>
      </c>
      <c r="Q52">
        <f t="shared" si="56"/>
        <v>157.89011125390371</v>
      </c>
      <c r="R52">
        <f t="shared" si="56"/>
        <v>158.68158685193879</v>
      </c>
      <c r="S52">
        <f t="shared" si="56"/>
        <v>159.5206255883196</v>
      </c>
      <c r="T52">
        <f t="shared" si="56"/>
        <v>160.41697652663126</v>
      </c>
      <c r="U52">
        <f t="shared" si="56"/>
        <v>161.40616833527426</v>
      </c>
      <c r="V52">
        <f t="shared" si="56"/>
        <v>162.47946068014275</v>
      </c>
      <c r="W52">
        <f t="shared" si="56"/>
        <v>163.62889407456566</v>
      </c>
      <c r="X52">
        <f t="shared" si="56"/>
        <v>164.84757722797488</v>
      </c>
      <c r="Y52">
        <f t="shared" si="56"/>
        <v>166.12996164804318</v>
      </c>
      <c r="Z52">
        <f t="shared" si="56"/>
        <v>167.47187190759226</v>
      </c>
      <c r="AA52">
        <f t="shared" si="56"/>
        <v>168.86991504415369</v>
      </c>
      <c r="AB52">
        <f t="shared" si="56"/>
        <v>170.32074367813277</v>
      </c>
      <c r="AC52">
        <f t="shared" si="56"/>
        <v>171.82082023936655</v>
      </c>
      <c r="AD52">
        <f t="shared" si="56"/>
        <v>173.36643321592865</v>
      </c>
      <c r="AE52">
        <f t="shared" si="56"/>
        <v>174.95387657068105</v>
      </c>
      <c r="AF52">
        <f t="shared" si="56"/>
        <v>176.57883024779463</v>
      </c>
      <c r="AG52">
        <f t="shared" si="56"/>
        <v>178.2362007056195</v>
      </c>
      <c r="AH52">
        <f t="shared" si="56"/>
        <v>179.92036071094267</v>
      </c>
      <c r="AI52">
        <f t="shared" si="56"/>
        <v>181.6253932970944</v>
      </c>
      <c r="AJ52">
        <f t="shared" si="56"/>
        <v>183.34538755592121</v>
      </c>
      <c r="AK52">
        <f t="shared" si="56"/>
        <v>185.07364046211515</v>
      </c>
      <c r="AL52">
        <f t="shared" si="56"/>
        <v>186.80249330582927</v>
      </c>
      <c r="AM52">
        <f t="shared" si="56"/>
        <v>188.52369563616935</v>
      </c>
      <c r="AN52">
        <f t="shared" si="56"/>
        <v>190.22906438031845</v>
      </c>
      <c r="AO52">
        <f t="shared" si="56"/>
        <v>191.91054936698825</v>
      </c>
      <c r="AP52">
        <f t="shared" si="56"/>
        <v>193.55947973439319</v>
      </c>
      <c r="AQ52">
        <f t="shared" si="56"/>
        <v>195.16652848637477</v>
      </c>
      <c r="AR52">
        <f t="shared" si="56"/>
        <v>196.72208915513232</v>
      </c>
      <c r="AS52">
        <f t="shared" ref="AS52:BL52" si="57">AS183</f>
        <v>198.26467238473631</v>
      </c>
      <c r="AT52">
        <f t="shared" si="57"/>
        <v>199.8381226932903</v>
      </c>
      <c r="AU52">
        <f t="shared" si="57"/>
        <v>201.4430577308143</v>
      </c>
      <c r="AV52">
        <f t="shared" si="57"/>
        <v>203.0801075065003</v>
      </c>
      <c r="AW52">
        <f t="shared" si="57"/>
        <v>204.74991463602032</v>
      </c>
      <c r="AX52">
        <f t="shared" si="57"/>
        <v>206.45313459378235</v>
      </c>
      <c r="AY52">
        <f t="shared" si="57"/>
        <v>208.19043597022832</v>
      </c>
      <c r="AZ52">
        <f t="shared" si="57"/>
        <v>209.96250073429434</v>
      </c>
      <c r="BA52">
        <f t="shared" si="57"/>
        <v>211.77002450110635</v>
      </c>
      <c r="BB52">
        <f t="shared" si="57"/>
        <v>213.61371680504831</v>
      </c>
      <c r="BC52">
        <f t="shared" si="57"/>
        <v>215.49430137827633</v>
      </c>
      <c r="BD52">
        <f t="shared" si="57"/>
        <v>217.41251643482633</v>
      </c>
      <c r="BE52">
        <f t="shared" si="57"/>
        <v>219.36911496039033</v>
      </c>
      <c r="BF52">
        <f t="shared" si="57"/>
        <v>221.36486500789437</v>
      </c>
      <c r="BG52">
        <f t="shared" si="57"/>
        <v>223.40054999900434</v>
      </c>
      <c r="BH52">
        <f t="shared" si="57"/>
        <v>225.47696903164436</v>
      </c>
      <c r="BI52">
        <f t="shared" si="57"/>
        <v>227.59493719368038</v>
      </c>
      <c r="BJ52">
        <f t="shared" si="57"/>
        <v>229.75528588288438</v>
      </c>
      <c r="BK52">
        <f t="shared" si="57"/>
        <v>231.95886313329035</v>
      </c>
      <c r="BL52">
        <f t="shared" si="57"/>
        <v>234.20653394808437</v>
      </c>
    </row>
    <row r="53" spans="1:64" x14ac:dyDescent="0.25">
      <c r="A53" t="str">
        <f t="shared" si="4"/>
        <v>20_USA</v>
      </c>
      <c r="B53" t="s">
        <v>743</v>
      </c>
      <c r="C53" t="str">
        <f t="shared" si="47"/>
        <v>ship_freight(gtkm)</v>
      </c>
      <c r="D53">
        <f t="shared" si="44"/>
        <v>733.21502007239962</v>
      </c>
      <c r="E53">
        <f t="shared" ref="E53:AR53" si="58">E184</f>
        <v>729.61735706999946</v>
      </c>
      <c r="F53">
        <f t="shared" si="58"/>
        <v>693.13309478159988</v>
      </c>
      <c r="G53">
        <f t="shared" si="58"/>
        <v>679.02042144079928</v>
      </c>
      <c r="H53">
        <f t="shared" si="58"/>
        <v>736.54682217359937</v>
      </c>
      <c r="I53">
        <f t="shared" si="58"/>
        <v>716.30124445239971</v>
      </c>
      <c r="J53" s="10">
        <f t="shared" si="58"/>
        <v>735.00791579153633</v>
      </c>
      <c r="K53">
        <f t="shared" si="58"/>
        <v>727.42340060916069</v>
      </c>
      <c r="L53">
        <f t="shared" si="58"/>
        <v>722.14763386445998</v>
      </c>
      <c r="M53">
        <f t="shared" si="58"/>
        <v>716.56295672716567</v>
      </c>
      <c r="N53">
        <f t="shared" si="58"/>
        <v>700.99168192953493</v>
      </c>
      <c r="O53">
        <f t="shared" si="58"/>
        <v>701.97930024892719</v>
      </c>
      <c r="P53">
        <f t="shared" si="58"/>
        <v>699.10326663307387</v>
      </c>
      <c r="Q53">
        <f t="shared" si="58"/>
        <v>696.60778690262532</v>
      </c>
      <c r="R53">
        <f t="shared" si="58"/>
        <v>694.06861466784153</v>
      </c>
      <c r="S53">
        <f t="shared" si="58"/>
        <v>692.02284499158998</v>
      </c>
      <c r="T53">
        <f t="shared" si="58"/>
        <v>690.51115034096449</v>
      </c>
      <c r="U53">
        <f t="shared" si="58"/>
        <v>689.68194914518892</v>
      </c>
      <c r="V53">
        <f t="shared" si="58"/>
        <v>689.49065730532595</v>
      </c>
      <c r="W53">
        <f t="shared" si="58"/>
        <v>689.89650530988922</v>
      </c>
      <c r="X53">
        <f t="shared" si="58"/>
        <v>690.86354081147647</v>
      </c>
      <c r="Y53">
        <f t="shared" si="58"/>
        <v>692.36156580586487</v>
      </c>
      <c r="Z53">
        <f t="shared" si="58"/>
        <v>694.36606101586744</v>
      </c>
      <c r="AA53">
        <f t="shared" si="58"/>
        <v>696.85558596540386</v>
      </c>
      <c r="AB53">
        <f t="shared" si="58"/>
        <v>699.80868019739069</v>
      </c>
      <c r="AC53">
        <f t="shared" si="58"/>
        <v>703.20290705284049</v>
      </c>
      <c r="AD53">
        <f t="shared" si="58"/>
        <v>707.01494597949602</v>
      </c>
      <c r="AE53">
        <f t="shared" si="58"/>
        <v>711.22134129692336</v>
      </c>
      <c r="AF53">
        <f t="shared" si="58"/>
        <v>715.79599512572827</v>
      </c>
      <c r="AG53">
        <f t="shared" si="58"/>
        <v>720.70955719393635</v>
      </c>
      <c r="AH53">
        <f t="shared" si="58"/>
        <v>725.93042088839184</v>
      </c>
      <c r="AI53">
        <f t="shared" si="58"/>
        <v>731.42571069241194</v>
      </c>
      <c r="AJ53">
        <f t="shared" si="58"/>
        <v>737.16246021563654</v>
      </c>
      <c r="AK53">
        <f t="shared" si="58"/>
        <v>743.10438492860624</v>
      </c>
      <c r="AL53">
        <f t="shared" si="58"/>
        <v>749.21122324285352</v>
      </c>
      <c r="AM53">
        <f t="shared" si="58"/>
        <v>755.44018564084797</v>
      </c>
      <c r="AN53">
        <f t="shared" si="58"/>
        <v>761.7485703255818</v>
      </c>
      <c r="AO53">
        <f t="shared" si="58"/>
        <v>768.09399184083975</v>
      </c>
      <c r="AP53">
        <f t="shared" si="58"/>
        <v>774.43133628785779</v>
      </c>
      <c r="AQ53">
        <f t="shared" si="58"/>
        <v>780.71259706249668</v>
      </c>
      <c r="AR53">
        <f t="shared" si="58"/>
        <v>786.88835662052907</v>
      </c>
      <c r="AS53">
        <f t="shared" ref="AS53:BL53" si="59">AS184</f>
        <v>793.05868953894503</v>
      </c>
      <c r="AT53">
        <f t="shared" si="59"/>
        <v>799.35249077316098</v>
      </c>
      <c r="AU53">
        <f t="shared" si="59"/>
        <v>805.77223092325698</v>
      </c>
      <c r="AV53">
        <f t="shared" si="59"/>
        <v>812.32043002600096</v>
      </c>
      <c r="AW53">
        <f t="shared" si="59"/>
        <v>818.99965854408106</v>
      </c>
      <c r="AX53">
        <f t="shared" si="59"/>
        <v>825.81253837512907</v>
      </c>
      <c r="AY53">
        <f t="shared" si="59"/>
        <v>832.76174388091295</v>
      </c>
      <c r="AZ53">
        <f t="shared" si="59"/>
        <v>839.85000293717712</v>
      </c>
      <c r="BA53">
        <f t="shared" si="59"/>
        <v>847.08009800442517</v>
      </c>
      <c r="BB53">
        <f t="shared" si="59"/>
        <v>854.45486722019302</v>
      </c>
      <c r="BC53">
        <f t="shared" si="59"/>
        <v>861.97720551310499</v>
      </c>
      <c r="BD53">
        <f t="shared" si="59"/>
        <v>869.65006573930509</v>
      </c>
      <c r="BE53">
        <f t="shared" si="59"/>
        <v>877.47645984156111</v>
      </c>
      <c r="BF53">
        <f t="shared" si="59"/>
        <v>885.45946003157712</v>
      </c>
      <c r="BG53">
        <f t="shared" si="59"/>
        <v>893.60219999601713</v>
      </c>
      <c r="BH53">
        <f t="shared" si="59"/>
        <v>901.90787612657709</v>
      </c>
      <c r="BI53">
        <f t="shared" si="59"/>
        <v>910.37974877472118</v>
      </c>
      <c r="BJ53">
        <f t="shared" si="59"/>
        <v>919.02114353153718</v>
      </c>
      <c r="BK53">
        <f t="shared" si="59"/>
        <v>927.83545253316117</v>
      </c>
      <c r="BL53">
        <f t="shared" si="59"/>
        <v>936.82613579233714</v>
      </c>
    </row>
    <row r="54" spans="1:64" x14ac:dyDescent="0.25">
      <c r="A54" t="str">
        <f t="shared" si="4"/>
        <v>20_USA</v>
      </c>
      <c r="B54" t="s">
        <v>743</v>
      </c>
      <c r="C54" t="str">
        <f t="shared" si="47"/>
        <v>air_passenger(gpkm)</v>
      </c>
      <c r="D54">
        <f t="shared" si="44"/>
        <v>469.68969833998193</v>
      </c>
      <c r="E54">
        <f t="shared" ref="E54:AR54" si="60">E185</f>
        <v>470.97959330261659</v>
      </c>
      <c r="F54">
        <f t="shared" si="60"/>
        <v>504.19183563393284</v>
      </c>
      <c r="G54">
        <f t="shared" si="60"/>
        <v>517.3556212277847</v>
      </c>
      <c r="H54">
        <f t="shared" si="60"/>
        <v>545.73542196985136</v>
      </c>
      <c r="I54">
        <f t="shared" si="60"/>
        <v>551.19277618955005</v>
      </c>
      <c r="J54" s="10">
        <f t="shared" si="60"/>
        <v>556.70470395144559</v>
      </c>
      <c r="K54">
        <f t="shared" si="60"/>
        <v>580.04199033136808</v>
      </c>
      <c r="L54" s="6">
        <f t="shared" ref="L54" si="61">L185</f>
        <v>589.48571383571334</v>
      </c>
      <c r="M54">
        <f t="shared" si="60"/>
        <v>600.28246116275739</v>
      </c>
      <c r="N54">
        <f t="shared" si="60"/>
        <v>602.81465128372895</v>
      </c>
      <c r="O54">
        <f t="shared" si="60"/>
        <v>615.65387938711717</v>
      </c>
      <c r="P54">
        <f t="shared" si="60"/>
        <v>624.52666504439014</v>
      </c>
      <c r="Q54">
        <f t="shared" si="60"/>
        <v>632.4857096218758</v>
      </c>
      <c r="R54">
        <f t="shared" si="60"/>
        <v>639.28831692935432</v>
      </c>
      <c r="S54">
        <f t="shared" si="60"/>
        <v>641.97787055534593</v>
      </c>
      <c r="T54">
        <f t="shared" si="60"/>
        <v>643.91574931989624</v>
      </c>
      <c r="U54">
        <f t="shared" si="60"/>
        <v>645.25682660850566</v>
      </c>
      <c r="V54">
        <f t="shared" si="60"/>
        <v>646.02530280373855</v>
      </c>
      <c r="W54">
        <f t="shared" si="60"/>
        <v>646.24789961383715</v>
      </c>
      <c r="X54">
        <f t="shared" si="60"/>
        <v>645.95186395586916</v>
      </c>
      <c r="Y54">
        <f t="shared" si="60"/>
        <v>645.1723676793099</v>
      </c>
      <c r="Z54">
        <f t="shared" si="60"/>
        <v>643.93818298502299</v>
      </c>
      <c r="AA54">
        <f t="shared" si="60"/>
        <v>642.2637516796766</v>
      </c>
      <c r="AB54">
        <f t="shared" si="60"/>
        <v>640.15646948971687</v>
      </c>
      <c r="AC54">
        <f t="shared" si="60"/>
        <v>637.63196209914145</v>
      </c>
      <c r="AD54">
        <f t="shared" si="60"/>
        <v>634.72083110824519</v>
      </c>
      <c r="AE54">
        <f t="shared" si="60"/>
        <v>631.46484654692904</v>
      </c>
      <c r="AF54">
        <f t="shared" si="60"/>
        <v>627.90346650059018</v>
      </c>
      <c r="AG54">
        <f t="shared" si="60"/>
        <v>624.07842323913485</v>
      </c>
      <c r="AH54">
        <f t="shared" si="60"/>
        <v>620.02896129772853</v>
      </c>
      <c r="AI54">
        <f t="shared" si="60"/>
        <v>615.78844000993274</v>
      </c>
      <c r="AJ54">
        <f t="shared" si="60"/>
        <v>611.38945040812894</v>
      </c>
      <c r="AK54">
        <f t="shared" si="60"/>
        <v>606.8680325951733</v>
      </c>
      <c r="AL54">
        <f t="shared" si="60"/>
        <v>602.25948566041768</v>
      </c>
      <c r="AM54">
        <f t="shared" si="60"/>
        <v>597.59746794338344</v>
      </c>
      <c r="AN54">
        <f t="shared" si="60"/>
        <v>592.91307578647832</v>
      </c>
      <c r="AO54">
        <f t="shared" si="60"/>
        <v>588.23755970219167</v>
      </c>
      <c r="AP54">
        <f t="shared" si="60"/>
        <v>583.60351805503103</v>
      </c>
      <c r="AQ54">
        <f t="shared" si="60"/>
        <v>579.042706465474</v>
      </c>
      <c r="AR54">
        <f t="shared" si="60"/>
        <v>574.5849536051021</v>
      </c>
      <c r="AS54">
        <f t="shared" ref="AS54:BL54" si="62">AS185</f>
        <v>570.13702609308416</v>
      </c>
      <c r="AT54">
        <f t="shared" si="62"/>
        <v>565.58814030882218</v>
      </c>
      <c r="AU54">
        <f t="shared" si="62"/>
        <v>560.94404283186464</v>
      </c>
      <c r="AV54">
        <f t="shared" si="62"/>
        <v>556.21054334611961</v>
      </c>
      <c r="AW54">
        <f t="shared" si="62"/>
        <v>551.39169312726767</v>
      </c>
      <c r="AX54">
        <f t="shared" si="62"/>
        <v>546.48909888963112</v>
      </c>
      <c r="AY54">
        <f t="shared" si="62"/>
        <v>541.50222166282913</v>
      </c>
      <c r="AZ54">
        <f t="shared" si="62"/>
        <v>536.42975629168825</v>
      </c>
      <c r="BA54">
        <f t="shared" si="62"/>
        <v>531.26926454780778</v>
      </c>
      <c r="BB54">
        <f t="shared" si="62"/>
        <v>526.01814186102263</v>
      </c>
      <c r="BC54">
        <f t="shared" si="62"/>
        <v>520.67476017482261</v>
      </c>
      <c r="BD54">
        <f t="shared" si="62"/>
        <v>515.23684411675163</v>
      </c>
      <c r="BE54">
        <f t="shared" si="62"/>
        <v>509.70022591751803</v>
      </c>
      <c r="BF54">
        <f t="shared" si="62"/>
        <v>504.06000775161505</v>
      </c>
      <c r="BG54">
        <f t="shared" si="62"/>
        <v>498.31169570512469</v>
      </c>
      <c r="BH54">
        <f t="shared" si="62"/>
        <v>492.4529437113593</v>
      </c>
      <c r="BI54">
        <f t="shared" si="62"/>
        <v>486.48094185464839</v>
      </c>
      <c r="BJ54">
        <f t="shared" si="62"/>
        <v>507.18152372011895</v>
      </c>
      <c r="BK54">
        <f t="shared" si="62"/>
        <v>502.06865878613115</v>
      </c>
      <c r="BL54">
        <f t="shared" si="62"/>
        <v>496.83867735515514</v>
      </c>
    </row>
    <row r="55" spans="1:64" x14ac:dyDescent="0.25">
      <c r="A55" t="str">
        <f t="shared" si="4"/>
        <v>20_USA</v>
      </c>
      <c r="B55" t="s">
        <v>743</v>
      </c>
      <c r="C55" t="str">
        <f t="shared" si="47"/>
        <v>rail_passenger(gpkm)</v>
      </c>
      <c r="D55">
        <f t="shared" si="44"/>
        <v>57.571368458833128</v>
      </c>
      <c r="E55">
        <f t="shared" ref="E55:AR55" si="63">E186</f>
        <v>60.450358987117419</v>
      </c>
      <c r="F55">
        <f t="shared" si="63"/>
        <v>61.042066429614344</v>
      </c>
      <c r="G55">
        <f t="shared" si="63"/>
        <v>62.948508564040708</v>
      </c>
      <c r="H55">
        <f t="shared" si="63"/>
        <v>63.228048246874337</v>
      </c>
      <c r="I55">
        <f t="shared" si="63"/>
        <v>63.860328729343102</v>
      </c>
      <c r="J55" s="10">
        <f t="shared" si="63"/>
        <v>64.49893201663653</v>
      </c>
      <c r="K55">
        <f t="shared" si="63"/>
        <v>67.605143727790932</v>
      </c>
      <c r="L55" s="6">
        <f t="shared" ref="L55" si="64">L186</f>
        <v>68.94100126653305</v>
      </c>
      <c r="M55">
        <f t="shared" si="63"/>
        <v>70.189561745008888</v>
      </c>
      <c r="N55">
        <f t="shared" si="63"/>
        <v>70.561554601421761</v>
      </c>
      <c r="O55">
        <f t="shared" si="63"/>
        <v>72.226565926005193</v>
      </c>
      <c r="P55">
        <f t="shared" si="63"/>
        <v>73.511141338434797</v>
      </c>
      <c r="Q55">
        <f t="shared" si="63"/>
        <v>74.768896196061405</v>
      </c>
      <c r="R55">
        <f t="shared" si="63"/>
        <v>75.966901662775314</v>
      </c>
      <c r="S55">
        <f t="shared" si="63"/>
        <v>81.008177749176795</v>
      </c>
      <c r="T55">
        <f t="shared" si="63"/>
        <v>86.157155989041755</v>
      </c>
      <c r="U55">
        <f t="shared" si="63"/>
        <v>91.427818387046102</v>
      </c>
      <c r="V55">
        <f t="shared" si="63"/>
        <v>96.818089000197659</v>
      </c>
      <c r="W55">
        <f t="shared" si="63"/>
        <v>102.32572859436782</v>
      </c>
      <c r="X55">
        <f t="shared" si="63"/>
        <v>107.94807845415637</v>
      </c>
      <c r="Y55">
        <f t="shared" si="63"/>
        <v>113.68336254303304</v>
      </c>
      <c r="Z55">
        <f t="shared" si="63"/>
        <v>119.52837841462586</v>
      </c>
      <c r="AA55">
        <f t="shared" si="63"/>
        <v>125.47664029329334</v>
      </c>
      <c r="AB55">
        <f t="shared" si="63"/>
        <v>131.51913887065689</v>
      </c>
      <c r="AC55">
        <f t="shared" si="63"/>
        <v>137.64721098318171</v>
      </c>
      <c r="AD55">
        <f t="shared" si="63"/>
        <v>184.31348689445002</v>
      </c>
      <c r="AE55">
        <f t="shared" si="63"/>
        <v>191.08278773394019</v>
      </c>
      <c r="AF55">
        <f t="shared" si="63"/>
        <v>197.91184492680804</v>
      </c>
      <c r="AG55">
        <f t="shared" si="63"/>
        <v>204.79599062886811</v>
      </c>
      <c r="AH55">
        <f t="shared" si="63"/>
        <v>211.72983658618975</v>
      </c>
      <c r="AI55">
        <f t="shared" si="63"/>
        <v>218.70597276984569</v>
      </c>
      <c r="AJ55">
        <f t="shared" si="63"/>
        <v>225.71651765488312</v>
      </c>
      <c r="AK55">
        <f t="shared" si="63"/>
        <v>232.75474231008533</v>
      </c>
      <c r="AL55">
        <f t="shared" si="63"/>
        <v>239.81372283672286</v>
      </c>
      <c r="AM55">
        <f t="shared" si="63"/>
        <v>246.88600038295232</v>
      </c>
      <c r="AN55">
        <f t="shared" si="63"/>
        <v>253.96315411037537</v>
      </c>
      <c r="AO55">
        <f t="shared" si="63"/>
        <v>261.03690395677336</v>
      </c>
      <c r="AP55">
        <f t="shared" si="63"/>
        <v>268.09976760374531</v>
      </c>
      <c r="AQ55">
        <f t="shared" si="63"/>
        <v>275.14422981420421</v>
      </c>
      <c r="AR55">
        <f t="shared" si="63"/>
        <v>282.16225400250534</v>
      </c>
      <c r="AS55">
        <f t="shared" ref="AS55:BL55" si="65">AS186</f>
        <v>289.19994077185413</v>
      </c>
      <c r="AT55">
        <f t="shared" si="65"/>
        <v>296.30996321326148</v>
      </c>
      <c r="AU55">
        <f t="shared" si="65"/>
        <v>303.49584406947884</v>
      </c>
      <c r="AV55">
        <f t="shared" si="65"/>
        <v>310.76157251345683</v>
      </c>
      <c r="AW55">
        <f t="shared" si="65"/>
        <v>318.11059218880808</v>
      </c>
      <c r="AX55">
        <f t="shared" si="65"/>
        <v>325.54526398698709</v>
      </c>
      <c r="AY55">
        <f t="shared" si="65"/>
        <v>333.06684268943837</v>
      </c>
      <c r="AZ55">
        <f t="shared" si="65"/>
        <v>340.67615570943889</v>
      </c>
      <c r="BA55">
        <f t="shared" si="65"/>
        <v>348.37328822807041</v>
      </c>
      <c r="BB55">
        <f t="shared" si="65"/>
        <v>356.15811688506722</v>
      </c>
      <c r="BC55">
        <f t="shared" si="65"/>
        <v>364.03108232561726</v>
      </c>
      <c r="BD55">
        <f t="shared" si="65"/>
        <v>371.99211805843032</v>
      </c>
      <c r="BE55">
        <f t="shared" si="65"/>
        <v>380.03964213148254</v>
      </c>
      <c r="BF55">
        <f t="shared" si="65"/>
        <v>388.17121132657826</v>
      </c>
      <c r="BG55">
        <f t="shared" si="65"/>
        <v>396.38430340180338</v>
      </c>
      <c r="BH55">
        <f t="shared" si="65"/>
        <v>404.67776624428797</v>
      </c>
      <c r="BI55">
        <f t="shared" si="65"/>
        <v>413.04985629168232</v>
      </c>
      <c r="BJ55">
        <f t="shared" si="65"/>
        <v>421.49648487669236</v>
      </c>
      <c r="BK55">
        <f t="shared" si="65"/>
        <v>430.01250868256568</v>
      </c>
      <c r="BL55">
        <f t="shared" si="65"/>
        <v>438.59346517933858</v>
      </c>
    </row>
    <row r="56" spans="1:64" x14ac:dyDescent="0.25">
      <c r="A56" t="str">
        <f t="shared" si="4"/>
        <v>20_USA</v>
      </c>
      <c r="B56" t="s">
        <v>743</v>
      </c>
      <c r="C56" t="str">
        <f t="shared" si="47"/>
        <v>road_passenger_2w(gpkm)</v>
      </c>
      <c r="D56">
        <f t="shared" si="44"/>
        <v>32.084363654458002</v>
      </c>
      <c r="E56">
        <f t="shared" ref="E56:AR56" si="66">E187</f>
        <v>32.062054834211686</v>
      </c>
      <c r="F56">
        <f t="shared" si="66"/>
        <v>37.062487440224373</v>
      </c>
      <c r="G56">
        <f t="shared" si="66"/>
        <v>35.296244599062632</v>
      </c>
      <c r="H56">
        <f t="shared" si="66"/>
        <v>34.609056646523157</v>
      </c>
      <c r="I56">
        <f t="shared" si="66"/>
        <v>34.955147212988393</v>
      </c>
      <c r="J56" s="10">
        <f t="shared" si="66"/>
        <v>35.304698685118282</v>
      </c>
      <c r="K56">
        <f t="shared" si="66"/>
        <v>38.247660441724783</v>
      </c>
      <c r="L56" s="6">
        <f t="shared" ref="L56" si="67">L187</f>
        <v>39.004953798329836</v>
      </c>
      <c r="M56">
        <f t="shared" si="66"/>
        <v>39.68353920721939</v>
      </c>
      <c r="N56">
        <f t="shared" si="66"/>
        <v>39.83888591637632</v>
      </c>
      <c r="O56">
        <f t="shared" si="66"/>
        <v>40.697532275453568</v>
      </c>
      <c r="P56">
        <f t="shared" si="66"/>
        <v>41.315342199723609</v>
      </c>
      <c r="Q56">
        <f t="shared" si="66"/>
        <v>41.89327031750414</v>
      </c>
      <c r="R56">
        <f t="shared" si="66"/>
        <v>42.414357217404358</v>
      </c>
      <c r="S56">
        <f t="shared" si="66"/>
        <v>41.833010572936907</v>
      </c>
      <c r="T56">
        <f t="shared" si="66"/>
        <v>42.070103481642001</v>
      </c>
      <c r="U56">
        <f t="shared" si="66"/>
        <v>42.286416460113195</v>
      </c>
      <c r="V56">
        <f t="shared" si="66"/>
        <v>42.482533599471253</v>
      </c>
      <c r="W56">
        <f t="shared" si="66"/>
        <v>42.659217208225975</v>
      </c>
      <c r="X56">
        <f t="shared" si="66"/>
        <v>42.817278345826296</v>
      </c>
      <c r="Y56">
        <f t="shared" si="66"/>
        <v>42.958070551783564</v>
      </c>
      <c r="Z56">
        <f t="shared" si="66"/>
        <v>43.082544764981229</v>
      </c>
      <c r="AA56">
        <f t="shared" si="66"/>
        <v>43.190707570880242</v>
      </c>
      <c r="AB56">
        <f t="shared" si="66"/>
        <v>43.282088920297802</v>
      </c>
      <c r="AC56">
        <f t="shared" si="66"/>
        <v>43.356765851134249</v>
      </c>
      <c r="AD56">
        <f t="shared" si="66"/>
        <v>43.415838123162402</v>
      </c>
      <c r="AE56">
        <f t="shared" si="66"/>
        <v>43.461197577081911</v>
      </c>
      <c r="AF56">
        <f t="shared" si="66"/>
        <v>43.494622002321059</v>
      </c>
      <c r="AG56">
        <f t="shared" si="66"/>
        <v>43.518094803827147</v>
      </c>
      <c r="AH56">
        <f t="shared" si="66"/>
        <v>43.53348108388073</v>
      </c>
      <c r="AI56">
        <f t="shared" si="66"/>
        <v>43.54228679787736</v>
      </c>
      <c r="AJ56">
        <f t="shared" si="66"/>
        <v>43.546013423713134</v>
      </c>
      <c r="AK56">
        <f t="shared" si="66"/>
        <v>43.546463190202985</v>
      </c>
      <c r="AL56">
        <f t="shared" si="66"/>
        <v>43.5454504073153</v>
      </c>
      <c r="AM56">
        <f t="shared" si="66"/>
        <v>43.544739541281864</v>
      </c>
      <c r="AN56">
        <f t="shared" si="66"/>
        <v>43.545978732520396</v>
      </c>
      <c r="AO56">
        <f t="shared" si="66"/>
        <v>43.550899305080591</v>
      </c>
      <c r="AP56">
        <f t="shared" si="66"/>
        <v>43.561411314180219</v>
      </c>
      <c r="AQ56">
        <f t="shared" si="66"/>
        <v>43.579449214227168</v>
      </c>
      <c r="AR56">
        <f t="shared" si="66"/>
        <v>43.606893800387184</v>
      </c>
      <c r="AS56">
        <f t="shared" ref="AS56:BL56" si="68">AS187</f>
        <v>43.638205348610121</v>
      </c>
      <c r="AT56">
        <f t="shared" si="68"/>
        <v>43.666731420901684</v>
      </c>
      <c r="AU56">
        <f t="shared" si="68"/>
        <v>43.692936172071512</v>
      </c>
      <c r="AV56">
        <f t="shared" si="68"/>
        <v>43.717305963757482</v>
      </c>
      <c r="AW56">
        <f t="shared" si="68"/>
        <v>43.740206425961112</v>
      </c>
      <c r="AX56">
        <f t="shared" si="68"/>
        <v>43.761822372021214</v>
      </c>
      <c r="AY56">
        <f t="shared" si="68"/>
        <v>43.782173676111654</v>
      </c>
      <c r="AZ56">
        <f t="shared" si="68"/>
        <v>43.801220019785006</v>
      </c>
      <c r="BA56">
        <f t="shared" si="68"/>
        <v>43.818827659936993</v>
      </c>
      <c r="BB56">
        <f t="shared" si="68"/>
        <v>43.834845155085205</v>
      </c>
      <c r="BC56">
        <f t="shared" si="68"/>
        <v>43.849198552858454</v>
      </c>
      <c r="BD56">
        <f t="shared" si="68"/>
        <v>43.861757203904482</v>
      </c>
      <c r="BE56">
        <f t="shared" si="68"/>
        <v>43.872223393119683</v>
      </c>
      <c r="BF56">
        <f t="shared" si="68"/>
        <v>43.880223889091468</v>
      </c>
      <c r="BG56">
        <f t="shared" si="68"/>
        <v>43.88540501948539</v>
      </c>
      <c r="BH56">
        <f t="shared" si="68"/>
        <v>43.887588733535473</v>
      </c>
      <c r="BI56">
        <f t="shared" si="68"/>
        <v>43.886547230991262</v>
      </c>
      <c r="BJ56">
        <f t="shared" si="68"/>
        <v>43.881825822778957</v>
      </c>
      <c r="BK56">
        <f t="shared" si="68"/>
        <v>43.872897845315848</v>
      </c>
      <c r="BL56">
        <f t="shared" si="68"/>
        <v>43.859346517933893</v>
      </c>
    </row>
    <row r="57" spans="1:64" x14ac:dyDescent="0.25">
      <c r="A57" t="str">
        <f t="shared" si="4"/>
        <v>20_USA</v>
      </c>
      <c r="B57" t="s">
        <v>743</v>
      </c>
      <c r="C57" t="str">
        <f t="shared" si="47"/>
        <v>road_passenger_bus(gpkm)</v>
      </c>
      <c r="D57">
        <f t="shared" si="44"/>
        <v>469.68969833998193</v>
      </c>
      <c r="E57">
        <f t="shared" ref="E57:AR57" si="69">E188</f>
        <v>470.97959330261659</v>
      </c>
      <c r="F57">
        <f t="shared" si="69"/>
        <v>504.19183563393284</v>
      </c>
      <c r="G57">
        <f t="shared" si="69"/>
        <v>517.3556212277847</v>
      </c>
      <c r="H57">
        <f t="shared" si="69"/>
        <v>545.73542196985136</v>
      </c>
      <c r="I57">
        <f t="shared" si="69"/>
        <v>551.19277618955005</v>
      </c>
      <c r="J57" s="10">
        <f t="shared" si="69"/>
        <v>556.70470395144559</v>
      </c>
      <c r="K57">
        <f t="shared" si="69"/>
        <v>580.04199033136808</v>
      </c>
      <c r="L57" s="6">
        <f t="shared" ref="L57" si="70">L188</f>
        <v>595.44011498556904</v>
      </c>
      <c r="M57">
        <f t="shared" si="69"/>
        <v>609.42381843934766</v>
      </c>
      <c r="N57">
        <f t="shared" si="69"/>
        <v>615.11699110584584</v>
      </c>
      <c r="O57">
        <f t="shared" si="69"/>
        <v>631.43987629447918</v>
      </c>
      <c r="P57">
        <f t="shared" si="69"/>
        <v>643.84192272617554</v>
      </c>
      <c r="Q57">
        <f t="shared" si="69"/>
        <v>655.42560582577801</v>
      </c>
      <c r="R57">
        <f t="shared" si="69"/>
        <v>665.92533013474417</v>
      </c>
      <c r="S57">
        <f t="shared" si="69"/>
        <v>680.4965427886666</v>
      </c>
      <c r="T57">
        <f t="shared" si="69"/>
        <v>694.60698915997295</v>
      </c>
      <c r="U57">
        <f t="shared" si="69"/>
        <v>708.39486017987542</v>
      </c>
      <c r="V57">
        <f t="shared" si="69"/>
        <v>721.86305574156847</v>
      </c>
      <c r="W57">
        <f t="shared" si="69"/>
        <v>735.01821549485851</v>
      </c>
      <c r="X57">
        <f t="shared" si="69"/>
        <v>747.86871360223927</v>
      </c>
      <c r="Y57">
        <f t="shared" si="69"/>
        <v>760.43349853437724</v>
      </c>
      <c r="Z57">
        <f t="shared" si="69"/>
        <v>772.72581958202704</v>
      </c>
      <c r="AA57">
        <f t="shared" si="69"/>
        <v>784.74295176493763</v>
      </c>
      <c r="AB57">
        <f t="shared" si="69"/>
        <v>796.47374692325161</v>
      </c>
      <c r="AC57">
        <f t="shared" si="69"/>
        <v>807.91720374208785</v>
      </c>
      <c r="AD57">
        <f t="shared" si="69"/>
        <v>819.09212014444904</v>
      </c>
      <c r="AE57">
        <f t="shared" si="69"/>
        <v>830.03391275023955</v>
      </c>
      <c r="AF57">
        <f t="shared" si="69"/>
        <v>840.77805636298456</v>
      </c>
      <c r="AG57">
        <f t="shared" si="69"/>
        <v>851.36624404844849</v>
      </c>
      <c r="AH57">
        <f t="shared" si="69"/>
        <v>861.84025620384159</v>
      </c>
      <c r="AI57">
        <f t="shared" si="69"/>
        <v>872.23704350773903</v>
      </c>
      <c r="AJ57">
        <f t="shared" si="69"/>
        <v>882.59553994814382</v>
      </c>
      <c r="AK57">
        <f t="shared" si="69"/>
        <v>892.9629622471823</v>
      </c>
      <c r="AL57">
        <f t="shared" si="69"/>
        <v>903.38922849062499</v>
      </c>
      <c r="AM57">
        <f t="shared" si="69"/>
        <v>913.92572764141289</v>
      </c>
      <c r="AN57">
        <f t="shared" si="69"/>
        <v>924.6239046724254</v>
      </c>
      <c r="AO57">
        <f t="shared" si="69"/>
        <v>935.53946138937442</v>
      </c>
      <c r="AP57">
        <f t="shared" si="69"/>
        <v>946.73459595593761</v>
      </c>
      <c r="AQ57">
        <f t="shared" si="69"/>
        <v>958.27490154497286</v>
      </c>
      <c r="AR57">
        <f t="shared" si="69"/>
        <v>970.2277359446133</v>
      </c>
      <c r="AS57">
        <f t="shared" ref="AS57:BL57" si="71">AS188</f>
        <v>982.45351307924011</v>
      </c>
      <c r="AT57">
        <f t="shared" si="71"/>
        <v>994.76972913139707</v>
      </c>
      <c r="AU57">
        <f t="shared" si="71"/>
        <v>1007.187587353331</v>
      </c>
      <c r="AV57">
        <f t="shared" si="71"/>
        <v>1019.7193294678839</v>
      </c>
      <c r="AW57">
        <f t="shared" si="71"/>
        <v>1032.3749085167435</v>
      </c>
      <c r="AX57">
        <f t="shared" si="71"/>
        <v>1045.1604016264173</v>
      </c>
      <c r="AY57">
        <f t="shared" si="71"/>
        <v>1058.0781505824461</v>
      </c>
      <c r="AZ57">
        <f t="shared" si="71"/>
        <v>1071.1290940146912</v>
      </c>
      <c r="BA57">
        <f t="shared" si="71"/>
        <v>1084.3118596098673</v>
      </c>
      <c r="BB57">
        <f t="shared" si="71"/>
        <v>1097.6245226833314</v>
      </c>
      <c r="BC57">
        <f t="shared" si="71"/>
        <v>1111.0669882374577</v>
      </c>
      <c r="BD57">
        <f t="shared" si="71"/>
        <v>1124.6376631927687</v>
      </c>
      <c r="BE57">
        <f t="shared" si="71"/>
        <v>1138.3305045491209</v>
      </c>
      <c r="BF57">
        <f t="shared" si="71"/>
        <v>1152.1371605751172</v>
      </c>
      <c r="BG57">
        <f t="shared" si="71"/>
        <v>1166.0493679499887</v>
      </c>
      <c r="BH57">
        <f t="shared" si="71"/>
        <v>1180.0631651157355</v>
      </c>
      <c r="BI57">
        <f t="shared" si="71"/>
        <v>1194.173028967728</v>
      </c>
      <c r="BJ57">
        <f t="shared" si="71"/>
        <v>1208.3669089725204</v>
      </c>
      <c r="BK57">
        <f t="shared" si="71"/>
        <v>1222.6301598217788</v>
      </c>
      <c r="BL57">
        <f t="shared" si="71"/>
        <v>1236.9505300631133</v>
      </c>
    </row>
    <row r="58" spans="1:64" x14ac:dyDescent="0.25">
      <c r="A58" t="str">
        <f t="shared" si="4"/>
        <v>20_USA</v>
      </c>
      <c r="B58" t="s">
        <v>743</v>
      </c>
      <c r="C58" t="str">
        <f t="shared" si="47"/>
        <v>road_passenger_lt(gpkm)</v>
      </c>
      <c r="D58">
        <f t="shared" si="44"/>
        <v>1799.5684844139594</v>
      </c>
      <c r="E58">
        <f t="shared" ref="E58:AR58" si="72">E189</f>
        <v>1729.2609126944722</v>
      </c>
      <c r="F58">
        <f t="shared" si="72"/>
        <v>1725.5282933625592</v>
      </c>
      <c r="G58">
        <f t="shared" si="72"/>
        <v>1739.3375095543677</v>
      </c>
      <c r="H58">
        <f t="shared" si="72"/>
        <v>1821.5724207575431</v>
      </c>
      <c r="I58">
        <f t="shared" si="72"/>
        <v>1839.78814496512</v>
      </c>
      <c r="J58" s="10">
        <f t="shared" si="72"/>
        <v>1858.186026414771</v>
      </c>
      <c r="K58">
        <f t="shared" si="72"/>
        <v>1724.9068031029983</v>
      </c>
      <c r="L58" s="6">
        <f t="shared" ref="L58" si="73">L189</f>
        <v>1730.446755941349</v>
      </c>
      <c r="M58">
        <f t="shared" si="72"/>
        <v>1735.6043843025695</v>
      </c>
      <c r="N58">
        <f t="shared" si="72"/>
        <v>1721.2072493049743</v>
      </c>
      <c r="O58">
        <f t="shared" si="72"/>
        <v>1740.2907209247599</v>
      </c>
      <c r="P58">
        <f t="shared" si="72"/>
        <v>1751.8303176411139</v>
      </c>
      <c r="Q58">
        <f t="shared" si="72"/>
        <v>1764.4407865582798</v>
      </c>
      <c r="R58">
        <f t="shared" si="72"/>
        <v>1777.3297917698826</v>
      </c>
      <c r="S58">
        <f t="shared" si="72"/>
        <v>1746.7504568854654</v>
      </c>
      <c r="T58">
        <f t="shared" si="72"/>
        <v>1752.910394447372</v>
      </c>
      <c r="U58">
        <f t="shared" si="72"/>
        <v>1760.4842971486698</v>
      </c>
      <c r="V58">
        <f t="shared" si="72"/>
        <v>1769.3355653187814</v>
      </c>
      <c r="W58">
        <f t="shared" si="72"/>
        <v>1779.3323322923632</v>
      </c>
      <c r="X58">
        <f t="shared" si="72"/>
        <v>1790.3418798849773</v>
      </c>
      <c r="Y58">
        <f t="shared" si="72"/>
        <v>1802.2512343788853</v>
      </c>
      <c r="Z58">
        <f t="shared" si="72"/>
        <v>1814.9277182055807</v>
      </c>
      <c r="AA58">
        <f t="shared" si="72"/>
        <v>1828.1956935377964</v>
      </c>
      <c r="AB58">
        <f t="shared" si="72"/>
        <v>1841.8553684382202</v>
      </c>
      <c r="AC58">
        <f t="shared" si="72"/>
        <v>1855.7258291632811</v>
      </c>
      <c r="AD58">
        <f t="shared" si="72"/>
        <v>1869.6660755024122</v>
      </c>
      <c r="AE58">
        <f t="shared" si="72"/>
        <v>1883.566482459411</v>
      </c>
      <c r="AF58">
        <f t="shared" si="72"/>
        <v>1897.3106368269255</v>
      </c>
      <c r="AG58">
        <f t="shared" si="72"/>
        <v>1910.789512665988</v>
      </c>
      <c r="AH58">
        <f t="shared" si="72"/>
        <v>1923.8877195186565</v>
      </c>
      <c r="AI58">
        <f t="shared" si="72"/>
        <v>1936.4728627261534</v>
      </c>
      <c r="AJ58">
        <f t="shared" si="72"/>
        <v>1948.4111372096777</v>
      </c>
      <c r="AK58">
        <f t="shared" si="72"/>
        <v>1959.5812911386809</v>
      </c>
      <c r="AL58">
        <f t="shared" si="72"/>
        <v>1969.8621655669676</v>
      </c>
      <c r="AM58">
        <f t="shared" si="72"/>
        <v>1979.1300713839937</v>
      </c>
      <c r="AN58">
        <f t="shared" si="72"/>
        <v>1987.2558644041214</v>
      </c>
      <c r="AO58">
        <f t="shared" si="72"/>
        <v>1994.1141422632427</v>
      </c>
      <c r="AP58">
        <f t="shared" si="72"/>
        <v>1999.5878550226357</v>
      </c>
      <c r="AQ58">
        <f t="shared" si="72"/>
        <v>2003.5614091334157</v>
      </c>
      <c r="AR58">
        <f t="shared" si="72"/>
        <v>2005.9171148178102</v>
      </c>
      <c r="AS58">
        <f t="shared" ref="AS58:BL58" si="74">AS189</f>
        <v>2007.3574460360658</v>
      </c>
      <c r="AT58">
        <f t="shared" si="74"/>
        <v>2008.6696453614777</v>
      </c>
      <c r="AU58">
        <f t="shared" si="74"/>
        <v>2009.87506391529</v>
      </c>
      <c r="AV58">
        <f t="shared" si="74"/>
        <v>2010.9960743328443</v>
      </c>
      <c r="AW58">
        <f t="shared" si="74"/>
        <v>2012.0494955942108</v>
      </c>
      <c r="AX58">
        <f t="shared" si="74"/>
        <v>2013.0438291129763</v>
      </c>
      <c r="AY58">
        <f t="shared" si="74"/>
        <v>2013.9799891011362</v>
      </c>
      <c r="AZ58">
        <f t="shared" si="74"/>
        <v>2014.8561209101103</v>
      </c>
      <c r="BA58">
        <f t="shared" si="74"/>
        <v>2015.6660723571017</v>
      </c>
      <c r="BB58">
        <f t="shared" si="74"/>
        <v>2016.4028771339192</v>
      </c>
      <c r="BC58">
        <f t="shared" si="74"/>
        <v>2017.0631334314892</v>
      </c>
      <c r="BD58">
        <f t="shared" si="74"/>
        <v>2017.6408313796062</v>
      </c>
      <c r="BE58">
        <f t="shared" si="74"/>
        <v>2018.1222760835053</v>
      </c>
      <c r="BF58">
        <f t="shared" si="74"/>
        <v>2018.4902988982076</v>
      </c>
      <c r="BG58">
        <f t="shared" si="74"/>
        <v>2018.728630896328</v>
      </c>
      <c r="BH58">
        <f t="shared" si="74"/>
        <v>2018.8290817426321</v>
      </c>
      <c r="BI58">
        <f t="shared" si="74"/>
        <v>2018.7811726255982</v>
      </c>
      <c r="BJ58">
        <f t="shared" si="74"/>
        <v>2018.5639878478321</v>
      </c>
      <c r="BK58">
        <f t="shared" si="74"/>
        <v>2018.1533008845292</v>
      </c>
      <c r="BL58">
        <f t="shared" si="74"/>
        <v>2017.529939824959</v>
      </c>
    </row>
    <row r="59" spans="1:64" x14ac:dyDescent="0.25">
      <c r="A59" t="str">
        <f t="shared" si="4"/>
        <v>20_USA</v>
      </c>
      <c r="B59" t="s">
        <v>743</v>
      </c>
      <c r="C59" t="str">
        <f t="shared" si="47"/>
        <v>road_passenger_lv(gpkm)</v>
      </c>
      <c r="D59">
        <f t="shared" si="44"/>
        <v>4528.5942177627112</v>
      </c>
      <c r="E59">
        <f t="shared" ref="E59:AR60" si="75">E190</f>
        <v>4574.5070495458558</v>
      </c>
      <c r="F59">
        <f t="shared" si="75"/>
        <v>4611.494494066952</v>
      </c>
      <c r="G59">
        <f t="shared" si="75"/>
        <v>4637.41602164086</v>
      </c>
      <c r="H59">
        <f t="shared" si="75"/>
        <v>4632.1588187968173</v>
      </c>
      <c r="I59">
        <f t="shared" si="75"/>
        <v>4678.480406984786</v>
      </c>
      <c r="J59" s="10">
        <f t="shared" si="75"/>
        <v>4725.2652110546342</v>
      </c>
      <c r="K59">
        <f t="shared" si="75"/>
        <v>4817.4619447327677</v>
      </c>
      <c r="L59" s="6">
        <f t="shared" ref="L59" si="76">L190</f>
        <v>4870.9847450180805</v>
      </c>
      <c r="M59">
        <f t="shared" si="75"/>
        <v>4916.9496005623432</v>
      </c>
      <c r="N59">
        <f t="shared" si="75"/>
        <v>4900.806247994954</v>
      </c>
      <c r="O59">
        <f t="shared" si="75"/>
        <v>4973.627225098965</v>
      </c>
      <c r="P59">
        <f t="shared" si="75"/>
        <v>5018.9801472377676</v>
      </c>
      <c r="Q59">
        <f t="shared" si="75"/>
        <v>5061.5889182315723</v>
      </c>
      <c r="R59">
        <f t="shared" si="75"/>
        <v>5099.4076096693107</v>
      </c>
      <c r="S59">
        <f t="shared" si="75"/>
        <v>5110.0058926443025</v>
      </c>
      <c r="T59">
        <f t="shared" si="75"/>
        <v>5119.1545125689363</v>
      </c>
      <c r="U59">
        <f t="shared" si="75"/>
        <v>5127.8700387344106</v>
      </c>
      <c r="V59">
        <f t="shared" si="75"/>
        <v>5136.127733894099</v>
      </c>
      <c r="W59">
        <f t="shared" si="75"/>
        <v>5143.9235457237455</v>
      </c>
      <c r="X59">
        <f t="shared" si="75"/>
        <v>5151.2580375760854</v>
      </c>
      <c r="Y59">
        <f t="shared" si="75"/>
        <v>5158.1954685439641</v>
      </c>
      <c r="Z59">
        <f t="shared" si="75"/>
        <v>5164.749856398561</v>
      </c>
      <c r="AA59">
        <f t="shared" si="75"/>
        <v>5170.8205333105207</v>
      </c>
      <c r="AB59">
        <f t="shared" si="75"/>
        <v>5176.248632063649</v>
      </c>
      <c r="AC59">
        <f t="shared" si="75"/>
        <v>5180.9393294734009</v>
      </c>
      <c r="AD59">
        <f t="shared" si="75"/>
        <v>5184.9180704025321</v>
      </c>
      <c r="AE59">
        <f t="shared" si="75"/>
        <v>5188.3026329104541</v>
      </c>
      <c r="AF59">
        <f t="shared" si="75"/>
        <v>5191.1949991924002</v>
      </c>
      <c r="AG59">
        <f t="shared" si="75"/>
        <v>5193.7197905905441</v>
      </c>
      <c r="AH59">
        <f t="shared" si="75"/>
        <v>5195.9858496963088</v>
      </c>
      <c r="AI59">
        <f t="shared" si="75"/>
        <v>5198.0577163308299</v>
      </c>
      <c r="AJ59">
        <f t="shared" si="75"/>
        <v>5199.9981184419075</v>
      </c>
      <c r="AK59">
        <f t="shared" si="75"/>
        <v>5201.9045824852747</v>
      </c>
      <c r="AL59">
        <f t="shared" si="75"/>
        <v>5203.8751578443798</v>
      </c>
      <c r="AM59">
        <f t="shared" si="75"/>
        <v>5206.0011755945552</v>
      </c>
      <c r="AN59">
        <f t="shared" si="75"/>
        <v>5208.359429026792</v>
      </c>
      <c r="AO59">
        <f t="shared" si="75"/>
        <v>5211.0361495350289</v>
      </c>
      <c r="AP59">
        <f t="shared" si="75"/>
        <v>5214.1385875939714</v>
      </c>
      <c r="AQ59">
        <f t="shared" si="75"/>
        <v>5217.7766796444848</v>
      </c>
      <c r="AR59">
        <f t="shared" si="75"/>
        <v>5222.0537881663604</v>
      </c>
      <c r="AS59">
        <f t="shared" ref="AS59:BL59" si="77">AS190</f>
        <v>5226.5142867527611</v>
      </c>
      <c r="AT59">
        <f t="shared" si="77"/>
        <v>5230.6506137751476</v>
      </c>
      <c r="AU59">
        <f t="shared" si="77"/>
        <v>5234.5184071534968</v>
      </c>
      <c r="AV59">
        <f t="shared" si="77"/>
        <v>5238.1759977056354</v>
      </c>
      <c r="AW59">
        <f t="shared" si="77"/>
        <v>5241.6672827910797</v>
      </c>
      <c r="AX59">
        <f t="shared" si="77"/>
        <v>5245.0145155149285</v>
      </c>
      <c r="AY59">
        <f t="shared" si="77"/>
        <v>5248.2201929910725</v>
      </c>
      <c r="AZ59">
        <f t="shared" si="77"/>
        <v>5251.2796001497745</v>
      </c>
      <c r="BA59">
        <f t="shared" si="77"/>
        <v>5254.1768197210104</v>
      </c>
      <c r="BB59">
        <f t="shared" si="77"/>
        <v>5256.8938052235881</v>
      </c>
      <c r="BC59">
        <f t="shared" si="77"/>
        <v>5259.4217962362436</v>
      </c>
      <c r="BD59">
        <f t="shared" si="77"/>
        <v>5261.7452281190172</v>
      </c>
      <c r="BE59">
        <f t="shared" si="77"/>
        <v>5263.8284844343607</v>
      </c>
      <c r="BF59">
        <f t="shared" si="77"/>
        <v>5265.6268666909709</v>
      </c>
      <c r="BG59">
        <f t="shared" si="77"/>
        <v>5267.0979972741034</v>
      </c>
      <c r="BH59">
        <f t="shared" si="77"/>
        <v>5268.2205540788054</v>
      </c>
      <c r="BI59">
        <f t="shared" si="77"/>
        <v>5268.9672293207695</v>
      </c>
      <c r="BJ59">
        <f t="shared" si="77"/>
        <v>5269.2834534036874</v>
      </c>
      <c r="BK59">
        <f t="shared" si="77"/>
        <v>5269.1059763231915</v>
      </c>
      <c r="BL59">
        <f t="shared" si="77"/>
        <v>5268.3847037342121</v>
      </c>
    </row>
    <row r="60" spans="1:64" x14ac:dyDescent="0.25">
      <c r="A60" t="str">
        <f t="shared" si="4"/>
        <v>20_USA</v>
      </c>
      <c r="B60" t="s">
        <v>743</v>
      </c>
      <c r="C60" t="str">
        <f t="shared" si="47"/>
        <v>ship_passenger(gpkm)</v>
      </c>
      <c r="D60">
        <f t="shared" si="44"/>
        <v>69.926311520023646</v>
      </c>
      <c r="E60">
        <f t="shared" si="75"/>
        <v>72.963214267036605</v>
      </c>
      <c r="F60">
        <f t="shared" si="75"/>
        <v>62.156200812166446</v>
      </c>
      <c r="G60">
        <f t="shared" si="75"/>
        <v>63.412792716331047</v>
      </c>
      <c r="H60">
        <f t="shared" si="75"/>
        <v>67.054688139381952</v>
      </c>
      <c r="I60">
        <f t="shared" si="75"/>
        <v>66.438074777316373</v>
      </c>
      <c r="J60" s="10">
        <f t="shared" si="75"/>
        <v>68.173148168420667</v>
      </c>
      <c r="K60">
        <f t="shared" si="75"/>
        <v>70.285836362344554</v>
      </c>
      <c r="L60" s="6">
        <f t="shared" ref="L60" si="78">L191</f>
        <v>69.859558164060033</v>
      </c>
      <c r="M60">
        <f t="shared" si="75"/>
        <v>70.966566991562402</v>
      </c>
      <c r="N60">
        <f t="shared" si="75"/>
        <v>71.199818046002036</v>
      </c>
      <c r="O60">
        <f t="shared" si="75"/>
        <v>72.749217881318913</v>
      </c>
      <c r="P60">
        <f t="shared" si="75"/>
        <v>73.92495186966768</v>
      </c>
      <c r="Q60">
        <f t="shared" si="75"/>
        <v>75.083780716846448</v>
      </c>
      <c r="R60">
        <f t="shared" si="75"/>
        <v>76.19255972163883</v>
      </c>
      <c r="S60">
        <f t="shared" si="75"/>
        <v>77.296791665501459</v>
      </c>
      <c r="T60">
        <f t="shared" si="75"/>
        <v>78.400758923454376</v>
      </c>
      <c r="U60">
        <f t="shared" si="75"/>
        <v>79.517557950813654</v>
      </c>
      <c r="V60">
        <f t="shared" si="75"/>
        <v>80.644607599349413</v>
      </c>
      <c r="W60">
        <f t="shared" si="75"/>
        <v>81.77953267629924</v>
      </c>
      <c r="X60">
        <f t="shared" si="75"/>
        <v>82.919922504818345</v>
      </c>
      <c r="Y60">
        <f t="shared" si="75"/>
        <v>84.064296019828262</v>
      </c>
      <c r="Z60">
        <f t="shared" si="75"/>
        <v>85.210284274303064</v>
      </c>
      <c r="AA60">
        <f t="shared" si="75"/>
        <v>86.353502612629654</v>
      </c>
      <c r="AB60">
        <f t="shared" si="75"/>
        <v>87.488388731866308</v>
      </c>
      <c r="AC60">
        <f t="shared" si="75"/>
        <v>88.610234948198311</v>
      </c>
      <c r="AD60">
        <f t="shared" si="75"/>
        <v>89.716227615291842</v>
      </c>
      <c r="AE60">
        <f t="shared" si="75"/>
        <v>90.805081591839127</v>
      </c>
      <c r="AF60">
        <f t="shared" si="75"/>
        <v>91.875220511190193</v>
      </c>
      <c r="AG60">
        <f t="shared" si="75"/>
        <v>92.925450530096356</v>
      </c>
      <c r="AH60">
        <f t="shared" si="75"/>
        <v>93.954288610833174</v>
      </c>
      <c r="AI60">
        <f t="shared" si="75"/>
        <v>94.959426956221506</v>
      </c>
      <c r="AJ60">
        <f t="shared" si="75"/>
        <v>95.938477077129249</v>
      </c>
      <c r="AK60">
        <f t="shared" si="75"/>
        <v>96.889652338604037</v>
      </c>
      <c r="AL60">
        <f t="shared" si="75"/>
        <v>97.811155784403439</v>
      </c>
      <c r="AM60">
        <f t="shared" si="75"/>
        <v>98.701043544940021</v>
      </c>
      <c r="AN60">
        <f t="shared" si="75"/>
        <v>99.557070000536328</v>
      </c>
      <c r="AO60">
        <f t="shared" si="75"/>
        <v>100.37713890581578</v>
      </c>
      <c r="AP60">
        <f t="shared" si="75"/>
        <v>101.15953560424063</v>
      </c>
      <c r="AQ60">
        <f t="shared" si="75"/>
        <v>101.90258247035969</v>
      </c>
      <c r="AR60">
        <f t="shared" si="75"/>
        <v>102.6044560009112</v>
      </c>
      <c r="AS60">
        <f t="shared" ref="AS60:BL60" si="79">AS191</f>
        <v>103.28569313280521</v>
      </c>
      <c r="AT60">
        <f t="shared" si="79"/>
        <v>103.96840814500419</v>
      </c>
      <c r="AU60">
        <f t="shared" si="79"/>
        <v>104.65373933430321</v>
      </c>
      <c r="AV60">
        <f t="shared" si="79"/>
        <v>105.34290593676521</v>
      </c>
      <c r="AW60">
        <f t="shared" si="79"/>
        <v>106.0368640629362</v>
      </c>
      <c r="AX60">
        <f t="shared" si="79"/>
        <v>106.73615212688121</v>
      </c>
      <c r="AY60">
        <f t="shared" si="79"/>
        <v>107.44091699659322</v>
      </c>
      <c r="AZ60">
        <f t="shared" si="79"/>
        <v>108.15116054267922</v>
      </c>
      <c r="BA60">
        <f t="shared" si="79"/>
        <v>108.86665257127221</v>
      </c>
      <c r="BB60">
        <f t="shared" si="79"/>
        <v>109.5871128877132</v>
      </c>
      <c r="BC60">
        <f t="shared" si="79"/>
        <v>110.31244918958122</v>
      </c>
      <c r="BD60">
        <f t="shared" si="79"/>
        <v>111.0424233010242</v>
      </c>
      <c r="BE60">
        <f t="shared" si="79"/>
        <v>111.77636533278921</v>
      </c>
      <c r="BF60">
        <f t="shared" si="79"/>
        <v>112.51339458741423</v>
      </c>
      <c r="BG60">
        <f t="shared" si="79"/>
        <v>113.25265811480122</v>
      </c>
      <c r="BH60">
        <f t="shared" si="79"/>
        <v>113.99373697022222</v>
      </c>
      <c r="BI60">
        <f t="shared" si="79"/>
        <v>114.73607119213422</v>
      </c>
      <c r="BJ60">
        <f t="shared" si="79"/>
        <v>115.47848900731323</v>
      </c>
      <c r="BK60">
        <f t="shared" si="79"/>
        <v>116.21959694123422</v>
      </c>
      <c r="BL60">
        <f t="shared" si="79"/>
        <v>116.95825738115722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2.1195414654729249E-3</v>
      </c>
      <c r="E63">
        <f>INDEX(hist_share!X:X,MATCH($C$1&amp;"-"&amp;$C63,hist_share!$AF:$AF,0))</f>
        <v>1.9635985235212519E-3</v>
      </c>
      <c r="F63">
        <f>INDEX(hist_share!Y:Y,MATCH($C$1&amp;"-"&amp;$C63,hist_share!$AF:$AF,0))</f>
        <v>2.3962282143501512E-3</v>
      </c>
      <c r="G63">
        <f>INDEX(hist_share!Z:Z,MATCH($C$1&amp;"-"&amp;$C63,hist_share!$AF:$AF,0))</f>
        <v>2.3386000252893098E-3</v>
      </c>
      <c r="H63">
        <f>INDEX(hist_share!AA:AA,MATCH($C$1&amp;"-"&amp;$C63,hist_share!$AF:$AF,0))</f>
        <v>2.3104483287945312E-3</v>
      </c>
      <c r="I63">
        <f>INDEX(hist_share!AB:AB,MATCH($C$1&amp;"-"&amp;$C63,hist_share!$AF:$AF,0))</f>
        <v>2.3786148068233371E-3</v>
      </c>
      <c r="J63" s="10">
        <v>2.3786148068233371E-3</v>
      </c>
      <c r="K63">
        <f>INDEX('7th_share'!C:C,MATCH($C$1&amp;"-"&amp;$C63,'7th_share'!$AK:$AK,0))</f>
        <v>2.3388830572482729E-3</v>
      </c>
      <c r="L63">
        <f>INDEX('7th_share'!D:D,MATCH($C$1&amp;"-"&amp;$C63,'7th_share'!$AK:$AK,0))</f>
        <v>2.3234837127546161E-3</v>
      </c>
      <c r="M63">
        <f>INDEX('7th_share'!E:E,MATCH($C$1&amp;"-"&amp;$C63,'7th_share'!$AK:$AK,0))</f>
        <v>2.310866617168476E-3</v>
      </c>
      <c r="N63">
        <f>INDEX('7th_share'!F:F,MATCH($C$1&amp;"-"&amp;$C63,'7th_share'!$AK:$AK,0))</f>
        <v>2.300885192023555E-3</v>
      </c>
      <c r="O63">
        <f>INDEX('7th_share'!G:G,MATCH($C$1&amp;"-"&amp;$C63,'7th_share'!$AK:$AK,0))</f>
        <v>2.2933928588535551E-3</v>
      </c>
      <c r="P63">
        <f>INDEX('7th_share'!H:H,MATCH($C$1&amp;"-"&amp;$C63,'7th_share'!$AK:$AK,0))</f>
        <v>2.2882430391921761E-3</v>
      </c>
      <c r="Q63">
        <f>INDEX('7th_share'!I:I,MATCH($C$1&amp;"-"&amp;$C63,'7th_share'!$AK:$AK,0))</f>
        <v>2.285289154573118E-3</v>
      </c>
      <c r="R63">
        <f>INDEX('7th_share'!J:J,MATCH($C$1&amp;"-"&amp;$C63,'7th_share'!$AK:$AK,0))</f>
        <v>2.2843846265300821E-3</v>
      </c>
      <c r="S63">
        <f>INDEX('7th_share'!K:K,MATCH($C$1&amp;"-"&amp;$C63,'7th_share'!$AK:$AK,0))</f>
        <v>2.285382876596772E-3</v>
      </c>
      <c r="T63">
        <f>INDEX('7th_share'!L:L,MATCH($C$1&amp;"-"&amp;$C63,'7th_share'!$AK:$AK,0))</f>
        <v>2.2881373263068882E-3</v>
      </c>
      <c r="U63">
        <f>INDEX('7th_share'!M:M,MATCH($C$1&amp;"-"&amp;$C63,'7th_share'!$AK:$AK,0))</f>
        <v>2.2925013971941289E-3</v>
      </c>
      <c r="V63">
        <f>INDEX('7th_share'!N:N,MATCH($C$1&amp;"-"&amp;$C63,'7th_share'!$AK:$AK,0))</f>
        <v>2.2983285107921981E-3</v>
      </c>
      <c r="W63">
        <f>INDEX('7th_share'!O:O,MATCH($C$1&amp;"-"&amp;$C63,'7th_share'!$AK:$AK,0))</f>
        <v>2.3054720886347959E-3</v>
      </c>
      <c r="X63">
        <f>INDEX('7th_share'!P:P,MATCH($C$1&amp;"-"&amp;$C63,'7th_share'!$AK:$AK,0))</f>
        <v>2.3137855522556219E-3</v>
      </c>
      <c r="Y63">
        <f>INDEX('7th_share'!Q:Q,MATCH($C$1&amp;"-"&amp;$C63,'7th_share'!$AK:$AK,0))</f>
        <v>2.3231223231883788E-3</v>
      </c>
      <c r="Z63">
        <f>INDEX('7th_share'!R:R,MATCH($C$1&amp;"-"&amp;$C63,'7th_share'!$AK:$AK,0))</f>
        <v>2.3333358229667691E-3</v>
      </c>
      <c r="AA63">
        <f>INDEX('7th_share'!S:S,MATCH($C$1&amp;"-"&amp;$C63,'7th_share'!$AK:$AK,0))</f>
        <v>2.3442794731244909E-3</v>
      </c>
      <c r="AB63">
        <f>INDEX('7th_share'!T:T,MATCH($C$1&amp;"-"&amp;$C63,'7th_share'!$AK:$AK,0))</f>
        <v>2.3558066951952471E-3</v>
      </c>
      <c r="AC63">
        <f>INDEX('7th_share'!U:U,MATCH($C$1&amp;"-"&amp;$C63,'7th_share'!$AK:$AK,0))</f>
        <v>2.3677709107127378E-3</v>
      </c>
      <c r="AD63">
        <f>INDEX('7th_share'!V:V,MATCH($C$1&amp;"-"&amp;$C63,'7th_share'!$AK:$AK,0))</f>
        <v>2.380025541210664E-3</v>
      </c>
      <c r="AE63">
        <f>INDEX('7th_share'!W:W,MATCH($C$1&amp;"-"&amp;$C63,'7th_share'!$AK:$AK,0))</f>
        <v>2.3924240082227278E-3</v>
      </c>
      <c r="AF63">
        <f>INDEX('7th_share'!X:X,MATCH($C$1&amp;"-"&amp;$C63,'7th_share'!$AK:$AK,0))</f>
        <v>2.4048197332826289E-3</v>
      </c>
      <c r="AG63">
        <f>INDEX('7th_share'!Y:Y,MATCH($C$1&amp;"-"&amp;$C63,'7th_share'!$AK:$AK,0))</f>
        <v>2.41706613792407E-3</v>
      </c>
      <c r="AH63">
        <f>INDEX('7th_share'!Z:Z,MATCH($C$1&amp;"-"&amp;$C63,'7th_share'!$AK:$AK,0))</f>
        <v>2.4290166436807502E-3</v>
      </c>
      <c r="AI63">
        <f>INDEX('7th_share'!AA:AA,MATCH($C$1&amp;"-"&amp;$C63,'7th_share'!$AK:$AK,0))</f>
        <v>2.4405246720863721E-3</v>
      </c>
      <c r="AJ63">
        <f>INDEX('7th_share'!AB:AB,MATCH($C$1&amp;"-"&amp;$C63,'7th_share'!$AK:$AK,0))</f>
        <v>2.4514436446746359E-3</v>
      </c>
      <c r="AK63">
        <f>INDEX('7th_share'!AC:AC,MATCH($C$1&amp;"-"&amp;$C63,'7th_share'!$AK:$AK,0))</f>
        <v>2.4616269829792451E-3</v>
      </c>
      <c r="AL63">
        <f>INDEX('7th_share'!AD:AD,MATCH($C$1&amp;"-"&amp;$C63,'7th_share'!$AK:$AK,0))</f>
        <v>2.4709281085338961E-3</v>
      </c>
      <c r="AM63">
        <f>INDEX('7th_share'!AE:AE,MATCH($C$1&amp;"-"&amp;$C63,'7th_share'!$AK:$AK,0))</f>
        <v>2.4792004428722948E-3</v>
      </c>
      <c r="AN63">
        <f>INDEX('7th_share'!AF:AF,MATCH($C$1&amp;"-"&amp;$C63,'7th_share'!$AK:$AK,0))</f>
        <v>2.4862974075281368E-3</v>
      </c>
      <c r="AO63">
        <f>INDEX('7th_share'!AG:AG,MATCH($C$1&amp;"-"&amp;$C63,'7th_share'!$AK:$AK,0))</f>
        <v>2.4920724240351279E-3</v>
      </c>
      <c r="AP63">
        <f>INDEX('7th_share'!AH:AH,MATCH($C$1&amp;"-"&amp;$C63,'7th_share'!$AK:$AK,0))</f>
        <v>2.496378913926971E-3</v>
      </c>
      <c r="AQ63">
        <f>INDEX('7th_share'!AI:AI,MATCH($C$1&amp;"-"&amp;$C63,'7th_share'!$AK:$AK,0))</f>
        <v>2.4990702987373599E-3</v>
      </c>
      <c r="AR63">
        <f>INDEX('7th_share'!AJ:AJ,MATCH($C$1&amp;"-"&amp;$C63,'7th_share'!$AK:$AK,0))</f>
        <v>2.5000000000000009E-3</v>
      </c>
      <c r="AS63">
        <f>AR63</f>
        <v>2.5000000000000009E-3</v>
      </c>
      <c r="AT63">
        <f t="shared" ref="AT63:BL76" si="80">AS63</f>
        <v>2.5000000000000009E-3</v>
      </c>
      <c r="AU63">
        <f t="shared" si="80"/>
        <v>2.5000000000000009E-3</v>
      </c>
      <c r="AV63">
        <f t="shared" si="80"/>
        <v>2.5000000000000009E-3</v>
      </c>
      <c r="AW63">
        <f t="shared" si="80"/>
        <v>2.5000000000000009E-3</v>
      </c>
      <c r="AX63">
        <f t="shared" si="80"/>
        <v>2.5000000000000009E-3</v>
      </c>
      <c r="AY63">
        <f t="shared" si="80"/>
        <v>2.5000000000000009E-3</v>
      </c>
      <c r="AZ63">
        <f t="shared" si="80"/>
        <v>2.5000000000000009E-3</v>
      </c>
      <c r="BA63">
        <f t="shared" si="80"/>
        <v>2.5000000000000009E-3</v>
      </c>
      <c r="BB63">
        <f t="shared" si="80"/>
        <v>2.5000000000000009E-3</v>
      </c>
      <c r="BC63">
        <f t="shared" si="80"/>
        <v>2.5000000000000009E-3</v>
      </c>
      <c r="BD63">
        <f t="shared" si="80"/>
        <v>2.5000000000000009E-3</v>
      </c>
      <c r="BE63">
        <f t="shared" si="80"/>
        <v>2.5000000000000009E-3</v>
      </c>
      <c r="BF63">
        <f t="shared" si="80"/>
        <v>2.5000000000000009E-3</v>
      </c>
      <c r="BG63">
        <f t="shared" si="80"/>
        <v>2.5000000000000009E-3</v>
      </c>
      <c r="BH63">
        <f t="shared" si="80"/>
        <v>2.5000000000000009E-3</v>
      </c>
      <c r="BI63">
        <f t="shared" si="80"/>
        <v>2.5000000000000009E-3</v>
      </c>
      <c r="BJ63">
        <f t="shared" si="80"/>
        <v>2.5000000000000009E-3</v>
      </c>
      <c r="BK63">
        <f t="shared" si="80"/>
        <v>2.5000000000000009E-3</v>
      </c>
      <c r="BL63">
        <f t="shared" si="80"/>
        <v>2.5000000000000009E-3</v>
      </c>
    </row>
    <row r="64" spans="1:64" x14ac:dyDescent="0.25">
      <c r="C64" t="s">
        <v>7</v>
      </c>
      <c r="D64">
        <f>INDEX(hist_share!W:W,MATCH($C$1&amp;"-"&amp;$C64,hist_share!$AF:$AF,0))</f>
        <v>0.16849559631614519</v>
      </c>
      <c r="E64">
        <f>INDEX(hist_share!X:X,MATCH($C$1&amp;"-"&amp;$C64,hist_share!$AF:$AF,0))</f>
        <v>0.17249073932165371</v>
      </c>
      <c r="F64">
        <f>INDEX(hist_share!Y:Y,MATCH($C$1&amp;"-"&amp;$C64,hist_share!$AF:$AF,0))</f>
        <v>0.16617151747134509</v>
      </c>
      <c r="G64">
        <f>INDEX(hist_share!Z:Z,MATCH($C$1&amp;"-"&amp;$C64,hist_share!$AF:$AF,0))</f>
        <v>0.17550378137423919</v>
      </c>
      <c r="H64">
        <f>INDEX(hist_share!AA:AA,MATCH($C$1&amp;"-"&amp;$C64,hist_share!$AF:$AF,0))</f>
        <v>0.17488336980535599</v>
      </c>
      <c r="I64">
        <f>INDEX(hist_share!AB:AB,MATCH($C$1&amp;"-"&amp;$C64,hist_share!$AF:$AF,0))</f>
        <v>0.1837506478268206</v>
      </c>
      <c r="J64" s="10">
        <v>0.1837506478268206</v>
      </c>
      <c r="K64">
        <f>INDEX('7th_share'!C:C,MATCH($C$1&amp;"-"&amp;$C64,'7th_share'!$AK:$AK,0))</f>
        <v>0.18464337586113341</v>
      </c>
      <c r="L64">
        <f>INDEX('7th_share'!D:D,MATCH($C$1&amp;"-"&amp;$C64,'7th_share'!$AK:$AK,0))</f>
        <v>0.18498171684399009</v>
      </c>
      <c r="M64">
        <f>INDEX('7th_share'!E:E,MATCH($C$1&amp;"-"&amp;$C64,'7th_share'!$AK:$AK,0))</f>
        <v>0.18525285101605349</v>
      </c>
      <c r="N64">
        <f>INDEX('7th_share'!F:F,MATCH($C$1&amp;"-"&amp;$C64,'7th_share'!$AK:$AK,0))</f>
        <v>0.18546038478637841</v>
      </c>
      <c r="O64">
        <f>INDEX('7th_share'!G:G,MATCH($C$1&amp;"-"&amp;$C64,'7th_share'!$AK:$AK,0))</f>
        <v>0.18560792456402</v>
      </c>
      <c r="P64">
        <f>INDEX('7th_share'!H:H,MATCH($C$1&amp;"-"&amp;$C64,'7th_share'!$AK:$AK,0))</f>
        <v>0.18569907675803279</v>
      </c>
      <c r="Q64">
        <f>INDEX('7th_share'!I:I,MATCH($C$1&amp;"-"&amp;$C64,'7th_share'!$AK:$AK,0))</f>
        <v>0.185737447777472</v>
      </c>
      <c r="R64">
        <f>INDEX('7th_share'!J:J,MATCH($C$1&amp;"-"&amp;$C64,'7th_share'!$AK:$AK,0))</f>
        <v>0.18572664403139219</v>
      </c>
      <c r="S64">
        <f>INDEX('7th_share'!K:K,MATCH($C$1&amp;"-"&amp;$C64,'7th_share'!$AK:$AK,0))</f>
        <v>0.18567027192884841</v>
      </c>
      <c r="T64">
        <f>INDEX('7th_share'!L:L,MATCH($C$1&amp;"-"&amp;$C64,'7th_share'!$AK:$AK,0))</f>
        <v>0.18557193787889559</v>
      </c>
      <c r="U64">
        <f>INDEX('7th_share'!M:M,MATCH($C$1&amp;"-"&amp;$C64,'7th_share'!$AK:$AK,0))</f>
        <v>0.18543524829058861</v>
      </c>
      <c r="V64">
        <f>INDEX('7th_share'!N:N,MATCH($C$1&amp;"-"&amp;$C64,'7th_share'!$AK:$AK,0))</f>
        <v>0.1852638095729823</v>
      </c>
      <c r="W64">
        <f>INDEX('7th_share'!O:O,MATCH($C$1&amp;"-"&amp;$C64,'7th_share'!$AK:$AK,0))</f>
        <v>0.18506122813513151</v>
      </c>
      <c r="X64">
        <f>INDEX('7th_share'!P:P,MATCH($C$1&amp;"-"&amp;$C64,'7th_share'!$AK:$AK,0))</f>
        <v>0.18483111038609121</v>
      </c>
      <c r="Y64">
        <f>INDEX('7th_share'!Q:Q,MATCH($C$1&amp;"-"&amp;$C64,'7th_share'!$AK:$AK,0))</f>
        <v>0.18457706273491609</v>
      </c>
      <c r="Z64">
        <f>INDEX('7th_share'!R:R,MATCH($C$1&amp;"-"&amp;$C64,'7th_share'!$AK:$AK,0))</f>
        <v>0.18430269159066129</v>
      </c>
      <c r="AA64">
        <f>INDEX('7th_share'!S:S,MATCH($C$1&amp;"-"&amp;$C64,'7th_share'!$AK:$AK,0))</f>
        <v>0.1840116033623817</v>
      </c>
      <c r="AB64">
        <f>INDEX('7th_share'!T:T,MATCH($C$1&amp;"-"&amp;$C64,'7th_share'!$AK:$AK,0))</f>
        <v>0.183707404459132</v>
      </c>
      <c r="AC64">
        <f>INDEX('7th_share'!U:U,MATCH($C$1&amp;"-"&amp;$C64,'7th_share'!$AK:$AK,0))</f>
        <v>0.18339370128996721</v>
      </c>
      <c r="AD64">
        <f>INDEX('7th_share'!V:V,MATCH($C$1&amp;"-"&amp;$C64,'7th_share'!$AK:$AK,0))</f>
        <v>0.183074100263942</v>
      </c>
      <c r="AE64">
        <f>INDEX('7th_share'!W:W,MATCH($C$1&amp;"-"&amp;$C64,'7th_share'!$AK:$AK,0))</f>
        <v>0.18275220779011159</v>
      </c>
      <c r="AF64">
        <f>INDEX('7th_share'!X:X,MATCH($C$1&amp;"-"&amp;$C64,'7th_share'!$AK:$AK,0))</f>
        <v>0.18243163027753059</v>
      </c>
      <c r="AG64">
        <f>INDEX('7th_share'!Y:Y,MATCH($C$1&amp;"-"&amp;$C64,'7th_share'!$AK:$AK,0))</f>
        <v>0.18211597413525421</v>
      </c>
      <c r="AH64">
        <f>INDEX('7th_share'!Z:Z,MATCH($C$1&amp;"-"&amp;$C64,'7th_share'!$AK:$AK,0))</f>
        <v>0.18180884577233691</v>
      </c>
      <c r="AI64">
        <f>INDEX('7th_share'!AA:AA,MATCH($C$1&amp;"-"&amp;$C64,'7th_share'!$AK:$AK,0))</f>
        <v>0.18151385159783379</v>
      </c>
      <c r="AJ64">
        <f>INDEX('7th_share'!AB:AB,MATCH($C$1&amp;"-"&amp;$C64,'7th_share'!$AK:$AK,0))</f>
        <v>0.18123459802079969</v>
      </c>
      <c r="AK64">
        <f>INDEX('7th_share'!AC:AC,MATCH($C$1&amp;"-"&amp;$C64,'7th_share'!$AK:$AK,0))</f>
        <v>0.18097469145028969</v>
      </c>
      <c r="AL64">
        <f>INDEX('7th_share'!AD:AD,MATCH($C$1&amp;"-"&amp;$C64,'7th_share'!$AK:$AK,0))</f>
        <v>0.1807377382953585</v>
      </c>
      <c r="AM64">
        <f>INDEX('7th_share'!AE:AE,MATCH($C$1&amp;"-"&amp;$C64,'7th_share'!$AK:$AK,0))</f>
        <v>0.18052734496506101</v>
      </c>
      <c r="AN64">
        <f>INDEX('7th_share'!AF:AF,MATCH($C$1&amp;"-"&amp;$C64,'7th_share'!$AK:$AK,0))</f>
        <v>0.18034711786845209</v>
      </c>
      <c r="AO64">
        <f>INDEX('7th_share'!AG:AG,MATCH($C$1&amp;"-"&amp;$C64,'7th_share'!$AK:$AK,0))</f>
        <v>0.1802006634145866</v>
      </c>
      <c r="AP64">
        <f>INDEX('7th_share'!AH:AH,MATCH($C$1&amp;"-"&amp;$C64,'7th_share'!$AK:$AK,0))</f>
        <v>0.18009158801251951</v>
      </c>
      <c r="AQ64">
        <f>INDEX('7th_share'!AI:AI,MATCH($C$1&amp;"-"&amp;$C64,'7th_share'!$AK:$AK,0))</f>
        <v>0.18002349807130569</v>
      </c>
      <c r="AR64">
        <f>INDEX('7th_share'!AJ:AJ,MATCH($C$1&amp;"-"&amp;$C64,'7th_share'!$AK:$AK,0))</f>
        <v>0.18</v>
      </c>
      <c r="AS64">
        <f t="shared" ref="AS64:BH76" si="81">AR64</f>
        <v>0.18</v>
      </c>
      <c r="AT64">
        <f t="shared" si="81"/>
        <v>0.18</v>
      </c>
      <c r="AU64">
        <f t="shared" si="81"/>
        <v>0.18</v>
      </c>
      <c r="AV64">
        <f t="shared" si="81"/>
        <v>0.18</v>
      </c>
      <c r="AW64">
        <f t="shared" si="81"/>
        <v>0.18</v>
      </c>
      <c r="AX64">
        <f t="shared" si="81"/>
        <v>0.18</v>
      </c>
      <c r="AY64">
        <f t="shared" si="81"/>
        <v>0.18</v>
      </c>
      <c r="AZ64">
        <f t="shared" si="81"/>
        <v>0.18</v>
      </c>
      <c r="BA64">
        <f t="shared" si="81"/>
        <v>0.18</v>
      </c>
      <c r="BB64">
        <f t="shared" si="81"/>
        <v>0.18</v>
      </c>
      <c r="BC64">
        <f t="shared" si="81"/>
        <v>0.18</v>
      </c>
      <c r="BD64">
        <f t="shared" si="81"/>
        <v>0.18</v>
      </c>
      <c r="BE64">
        <f t="shared" si="81"/>
        <v>0.18</v>
      </c>
      <c r="BF64">
        <f t="shared" si="81"/>
        <v>0.18</v>
      </c>
      <c r="BG64">
        <f t="shared" si="81"/>
        <v>0.18</v>
      </c>
      <c r="BH64">
        <f t="shared" si="81"/>
        <v>0.18</v>
      </c>
      <c r="BI64">
        <f t="shared" si="80"/>
        <v>0.18</v>
      </c>
      <c r="BJ64">
        <f t="shared" si="80"/>
        <v>0.18</v>
      </c>
      <c r="BK64">
        <f t="shared" si="80"/>
        <v>0.18</v>
      </c>
      <c r="BL64">
        <f t="shared" si="80"/>
        <v>0.18</v>
      </c>
    </row>
    <row r="65" spans="2:64" x14ac:dyDescent="0.25">
      <c r="C65" t="s">
        <v>8</v>
      </c>
      <c r="D65">
        <f>INDEX(hist_share!W:W,MATCH($C$1&amp;"-"&amp;$C65,hist_share!$AF:$AF,0))</f>
        <v>0.2980448008270713</v>
      </c>
      <c r="E65">
        <f>INDEX(hist_share!X:X,MATCH($C$1&amp;"-"&amp;$C65,hist_share!$AF:$AF,0))</f>
        <v>0.29298283684533682</v>
      </c>
      <c r="F65">
        <f>INDEX(hist_share!Y:Y,MATCH($C$1&amp;"-"&amp;$C65,hist_share!$AF:$AF,0))</f>
        <v>0.34671312468423848</v>
      </c>
      <c r="G65">
        <f>INDEX(hist_share!Z:Z,MATCH($C$1&amp;"-"&amp;$C65,hist_share!$AF:$AF,0))</f>
        <v>0.34256441988997638</v>
      </c>
      <c r="H65">
        <f>INDEX(hist_share!AA:AA,MATCH($C$1&amp;"-"&amp;$C65,hist_share!$AF:$AF,0))</f>
        <v>0.34850353196634593</v>
      </c>
      <c r="I65">
        <f>INDEX(hist_share!AB:AB,MATCH($C$1&amp;"-"&amp;$C65,hist_share!$AF:$AF,0))</f>
        <v>0.33150300951555262</v>
      </c>
      <c r="J65" s="10">
        <v>0.33150300951555262</v>
      </c>
      <c r="K65">
        <f>INDEX('7th_share'!C:C,MATCH($C$1&amp;"-"&amp;$C65,'7th_share'!$AK:$AK,0))</f>
        <v>0.33756032878931308</v>
      </c>
      <c r="L65">
        <f>INDEX('7th_share'!D:D,MATCH($C$1&amp;"-"&amp;$C65,'7th_share'!$AK:$AK,0))</f>
        <v>0.34011031625374633</v>
      </c>
      <c r="M65">
        <f>INDEX('7th_share'!E:E,MATCH($C$1&amp;"-"&amp;$C65,'7th_share'!$AK:$AK,0))</f>
        <v>0.34235997306849297</v>
      </c>
      <c r="N65">
        <f>INDEX('7th_share'!F:F,MATCH($C$1&amp;"-"&amp;$C65,'7th_share'!$AK:$AK,0))</f>
        <v>0.34432338733251222</v>
      </c>
      <c r="O65">
        <f>INDEX('7th_share'!G:G,MATCH($C$1&amp;"-"&amp;$C65,'7th_share'!$AK:$AK,0))</f>
        <v>0.34601464714476238</v>
      </c>
      <c r="P65">
        <f>INDEX('7th_share'!H:H,MATCH($C$1&amp;"-"&amp;$C65,'7th_share'!$AK:$AK,0))</f>
        <v>0.34744784060420231</v>
      </c>
      <c r="Q65">
        <f>INDEX('7th_share'!I:I,MATCH($C$1&amp;"-"&amp;$C65,'7th_share'!$AK:$AK,0))</f>
        <v>0.34863705580979071</v>
      </c>
      <c r="R65">
        <f>INDEX('7th_share'!J:J,MATCH($C$1&amp;"-"&amp;$C65,'7th_share'!$AK:$AK,0))</f>
        <v>0.34959638086048628</v>
      </c>
      <c r="S65">
        <f>INDEX('7th_share'!K:K,MATCH($C$1&amp;"-"&amp;$C65,'7th_share'!$AK:$AK,0))</f>
        <v>0.35033990385524799</v>
      </c>
      <c r="T65">
        <f>INDEX('7th_share'!L:L,MATCH($C$1&amp;"-"&amp;$C65,'7th_share'!$AK:$AK,0))</f>
        <v>0.35088171289303421</v>
      </c>
      <c r="U65">
        <f>INDEX('7th_share'!M:M,MATCH($C$1&amp;"-"&amp;$C65,'7th_share'!$AK:$AK,0))</f>
        <v>0.35123589607280398</v>
      </c>
      <c r="V65">
        <f>INDEX('7th_share'!N:N,MATCH($C$1&amp;"-"&amp;$C65,'7th_share'!$AK:$AK,0))</f>
        <v>0.35141654149351592</v>
      </c>
      <c r="W65">
        <f>INDEX('7th_share'!O:O,MATCH($C$1&amp;"-"&amp;$C65,'7th_share'!$AK:$AK,0))</f>
        <v>0.35143773725412858</v>
      </c>
      <c r="X65">
        <f>INDEX('7th_share'!P:P,MATCH($C$1&amp;"-"&amp;$C65,'7th_share'!$AK:$AK,0))</f>
        <v>0.35131357145360093</v>
      </c>
      <c r="Y65">
        <f>INDEX('7th_share'!Q:Q,MATCH($C$1&amp;"-"&amp;$C65,'7th_share'!$AK:$AK,0))</f>
        <v>0.35105813219089138</v>
      </c>
      <c r="Z65">
        <f>INDEX('7th_share'!R:R,MATCH($C$1&amp;"-"&amp;$C65,'7th_share'!$AK:$AK,0))</f>
        <v>0.35068550756495909</v>
      </c>
      <c r="AA65">
        <f>INDEX('7th_share'!S:S,MATCH($C$1&amp;"-"&amp;$C65,'7th_share'!$AK:$AK,0))</f>
        <v>0.35020978567476269</v>
      </c>
      <c r="AB65">
        <f>INDEX('7th_share'!T:T,MATCH($C$1&amp;"-"&amp;$C65,'7th_share'!$AK:$AK,0))</f>
        <v>0.34964505461926049</v>
      </c>
      <c r="AC65">
        <f>INDEX('7th_share'!U:U,MATCH($C$1&amp;"-"&amp;$C65,'7th_share'!$AK:$AK,0))</f>
        <v>0.34900540249741158</v>
      </c>
      <c r="AD65">
        <f>INDEX('7th_share'!V:V,MATCH($C$1&amp;"-"&amp;$C65,'7th_share'!$AK:$AK,0))</f>
        <v>0.34830491740817482</v>
      </c>
      <c r="AE65">
        <f>INDEX('7th_share'!W:W,MATCH($C$1&amp;"-"&amp;$C65,'7th_share'!$AK:$AK,0))</f>
        <v>0.34755768745050852</v>
      </c>
      <c r="AF65">
        <f>INDEX('7th_share'!X:X,MATCH($C$1&amp;"-"&amp;$C65,'7th_share'!$AK:$AK,0))</f>
        <v>0.34677780072337178</v>
      </c>
      <c r="AG65">
        <f>INDEX('7th_share'!Y:Y,MATCH($C$1&amp;"-"&amp;$C65,'7th_share'!$AK:$AK,0))</f>
        <v>0.34597934532572311</v>
      </c>
      <c r="AH65">
        <f>INDEX('7th_share'!Z:Z,MATCH($C$1&amp;"-"&amp;$C65,'7th_share'!$AK:$AK,0))</f>
        <v>0.34517640935652122</v>
      </c>
      <c r="AI65">
        <f>INDEX('7th_share'!AA:AA,MATCH($C$1&amp;"-"&amp;$C65,'7th_share'!$AK:$AK,0))</f>
        <v>0.34438308091472492</v>
      </c>
      <c r="AJ65">
        <f>INDEX('7th_share'!AB:AB,MATCH($C$1&amp;"-"&amp;$C65,'7th_share'!$AK:$AK,0))</f>
        <v>0.34361344809929301</v>
      </c>
      <c r="AK65">
        <f>INDEX('7th_share'!AC:AC,MATCH($C$1&amp;"-"&amp;$C65,'7th_share'!$AK:$AK,0))</f>
        <v>0.34288159900918419</v>
      </c>
      <c r="AL65">
        <f>INDEX('7th_share'!AD:AD,MATCH($C$1&amp;"-"&amp;$C65,'7th_share'!$AK:$AK,0))</f>
        <v>0.342201621743357</v>
      </c>
      <c r="AM65">
        <f>INDEX('7th_share'!AE:AE,MATCH($C$1&amp;"-"&amp;$C65,'7th_share'!$AK:$AK,0))</f>
        <v>0.34158760440077029</v>
      </c>
      <c r="AN65">
        <f>INDEX('7th_share'!AF:AF,MATCH($C$1&amp;"-"&amp;$C65,'7th_share'!$AK:$AK,0))</f>
        <v>0.34105363508038289</v>
      </c>
      <c r="AO65">
        <f>INDEX('7th_share'!AG:AG,MATCH($C$1&amp;"-"&amp;$C65,'7th_share'!$AK:$AK,0))</f>
        <v>0.34061380188115342</v>
      </c>
      <c r="AP65">
        <f>INDEX('7th_share'!AH:AH,MATCH($C$1&amp;"-"&amp;$C65,'7th_share'!$AK:$AK,0))</f>
        <v>0.34028219290204048</v>
      </c>
      <c r="AQ65">
        <f>INDEX('7th_share'!AI:AI,MATCH($C$1&amp;"-"&amp;$C65,'7th_share'!$AK:$AK,0))</f>
        <v>0.34007289624200321</v>
      </c>
      <c r="AR65">
        <f>INDEX('7th_share'!AJ:AJ,MATCH($C$1&amp;"-"&amp;$C65,'7th_share'!$AK:$AK,0))</f>
        <v>0.33999999999999991</v>
      </c>
      <c r="AS65">
        <f t="shared" si="81"/>
        <v>0.33999999999999991</v>
      </c>
      <c r="AT65">
        <f t="shared" si="80"/>
        <v>0.33999999999999991</v>
      </c>
      <c r="AU65">
        <f t="shared" si="80"/>
        <v>0.33999999999999991</v>
      </c>
      <c r="AV65">
        <f t="shared" si="80"/>
        <v>0.33999999999999991</v>
      </c>
      <c r="AW65">
        <f t="shared" si="80"/>
        <v>0.33999999999999991</v>
      </c>
      <c r="AX65">
        <f t="shared" si="80"/>
        <v>0.33999999999999991</v>
      </c>
      <c r="AY65">
        <f t="shared" si="80"/>
        <v>0.33999999999999991</v>
      </c>
      <c r="AZ65">
        <f t="shared" si="80"/>
        <v>0.33999999999999991</v>
      </c>
      <c r="BA65">
        <f t="shared" si="80"/>
        <v>0.33999999999999991</v>
      </c>
      <c r="BB65">
        <f t="shared" si="80"/>
        <v>0.33999999999999991</v>
      </c>
      <c r="BC65">
        <f t="shared" si="80"/>
        <v>0.33999999999999991</v>
      </c>
      <c r="BD65">
        <f t="shared" si="80"/>
        <v>0.33999999999999991</v>
      </c>
      <c r="BE65">
        <f t="shared" si="80"/>
        <v>0.33999999999999991</v>
      </c>
      <c r="BF65">
        <f t="shared" si="80"/>
        <v>0.33999999999999991</v>
      </c>
      <c r="BG65">
        <f t="shared" si="80"/>
        <v>0.33999999999999991</v>
      </c>
      <c r="BH65">
        <f t="shared" si="80"/>
        <v>0.33999999999999991</v>
      </c>
      <c r="BI65">
        <f t="shared" si="80"/>
        <v>0.33999999999999991</v>
      </c>
      <c r="BJ65">
        <f t="shared" si="80"/>
        <v>0.33999999999999991</v>
      </c>
      <c r="BK65">
        <f t="shared" si="80"/>
        <v>0.33999999999999991</v>
      </c>
      <c r="BL65">
        <f t="shared" si="80"/>
        <v>0.33999999999999991</v>
      </c>
    </row>
    <row r="66" spans="2:64" x14ac:dyDescent="0.25">
      <c r="C66" t="s">
        <v>9</v>
      </c>
      <c r="D66">
        <f>INDEX(hist_share!W:W,MATCH($C$1&amp;"-"&amp;$C66,hist_share!$AF:$AF,0))</f>
        <v>4.4277936603515851E-5</v>
      </c>
      <c r="E66">
        <f>INDEX(hist_share!X:X,MATCH($C$1&amp;"-"&amp;$C66,hist_share!$AF:$AF,0))</f>
        <v>4.4784725729727673E-5</v>
      </c>
      <c r="F66">
        <f>INDEX(hist_share!Y:Y,MATCH($C$1&amp;"-"&amp;$C66,hist_share!$AF:$AF,0))</f>
        <v>3.8856447063379482E-5</v>
      </c>
      <c r="G66">
        <f>INDEX(hist_share!Z:Z,MATCH($C$1&amp;"-"&amp;$C66,hist_share!$AF:$AF,0))</f>
        <v>3.880251418050274E-5</v>
      </c>
      <c r="H66">
        <f>INDEX(hist_share!AA:AA,MATCH($C$1&amp;"-"&amp;$C66,hist_share!$AF:$AF,0))</f>
        <v>3.7929114431624457E-5</v>
      </c>
      <c r="I66">
        <f>INDEX(hist_share!AB:AB,MATCH($C$1&amp;"-"&amp;$C66,hist_share!$AF:$AF,0))</f>
        <v>3.8910857065210088E-5</v>
      </c>
      <c r="J66" s="10">
        <v>3.8910857065210088E-5</v>
      </c>
      <c r="K66">
        <f>INDEX('7th_share'!C:C,MATCH($C$1&amp;"-"&amp;$C66,'7th_share'!$AK:$AK,0))</f>
        <v>3.9086531595019853E-5</v>
      </c>
      <c r="L66">
        <f>INDEX('7th_share'!D:D,MATCH($C$1&amp;"-"&amp;$C66,'7th_share'!$AK:$AK,0))</f>
        <v>3.9616250892640168E-5</v>
      </c>
      <c r="M66">
        <f>INDEX('7th_share'!E:E,MATCH($C$1&amp;"-"&amp;$C66,'7th_share'!$AK:$AK,0))</f>
        <v>4.0416292033730437E-5</v>
      </c>
      <c r="N66">
        <f>INDEX('7th_share'!F:F,MATCH($C$1&amp;"-"&amp;$C66,'7th_share'!$AK:$AK,0))</f>
        <v>4.1468455384535443E-5</v>
      </c>
      <c r="O66">
        <f>INDEX('7th_share'!G:G,MATCH($C$1&amp;"-"&amp;$C66,'7th_share'!$AK:$AK,0))</f>
        <v>4.2754541311299873E-5</v>
      </c>
      <c r="P66">
        <f>INDEX('7th_share'!H:H,MATCH($C$1&amp;"-"&amp;$C66,'7th_share'!$AK:$AK,0))</f>
        <v>4.4256350180268508E-5</v>
      </c>
      <c r="Q66">
        <f>INDEX('7th_share'!I:I,MATCH($C$1&amp;"-"&amp;$C66,'7th_share'!$AK:$AK,0))</f>
        <v>4.5955682357686152E-5</v>
      </c>
      <c r="R66">
        <f>INDEX('7th_share'!J:J,MATCH($C$1&amp;"-"&amp;$C66,'7th_share'!$AK:$AK,0))</f>
        <v>4.7834338209797512E-5</v>
      </c>
      <c r="S66">
        <f>INDEX('7th_share'!K:K,MATCH($C$1&amp;"-"&amp;$C66,'7th_share'!$AK:$AK,0))</f>
        <v>4.987411810284735E-5</v>
      </c>
      <c r="T66">
        <f>INDEX('7th_share'!L:L,MATCH($C$1&amp;"-"&amp;$C66,'7th_share'!$AK:$AK,0))</f>
        <v>5.2056822403080367E-5</v>
      </c>
      <c r="U66">
        <f>INDEX('7th_share'!M:M,MATCH($C$1&amp;"-"&amp;$C66,'7th_share'!$AK:$AK,0))</f>
        <v>5.4364251476741432E-5</v>
      </c>
      <c r="V66">
        <f>INDEX('7th_share'!N:N,MATCH($C$1&amp;"-"&amp;$C66,'7th_share'!$AK:$AK,0))</f>
        <v>5.677820569007522E-5</v>
      </c>
      <c r="W66">
        <f>INDEX('7th_share'!O:O,MATCH($C$1&amp;"-"&amp;$C66,'7th_share'!$AK:$AK,0))</f>
        <v>5.9280485409326437E-5</v>
      </c>
      <c r="X66">
        <f>INDEX('7th_share'!P:P,MATCH($C$1&amp;"-"&amp;$C66,'7th_share'!$AK:$AK,0))</f>
        <v>6.1852891000739948E-5</v>
      </c>
      <c r="Y66">
        <f>INDEX('7th_share'!Q:Q,MATCH($C$1&amp;"-"&amp;$C66,'7th_share'!$AK:$AK,0))</f>
        <v>6.4477222830560427E-5</v>
      </c>
      <c r="Z66">
        <f>INDEX('7th_share'!R:R,MATCH($C$1&amp;"-"&amp;$C66,'7th_share'!$AK:$AK,0))</f>
        <v>6.7135281265032708E-5</v>
      </c>
      <c r="AA66">
        <f>INDEX('7th_share'!S:S,MATCH($C$1&amp;"-"&amp;$C66,'7th_share'!$AK:$AK,0))</f>
        <v>6.9808866670401413E-5</v>
      </c>
      <c r="AB66">
        <f>INDEX('7th_share'!T:T,MATCH($C$1&amp;"-"&amp;$C66,'7th_share'!$AK:$AK,0))</f>
        <v>7.2479779412911377E-5</v>
      </c>
      <c r="AC66">
        <f>INDEX('7th_share'!U:U,MATCH($C$1&amp;"-"&amp;$C66,'7th_share'!$AK:$AK,0))</f>
        <v>7.5129819858807409E-5</v>
      </c>
      <c r="AD66">
        <f>INDEX('7th_share'!V:V,MATCH($C$1&amp;"-"&amp;$C66,'7th_share'!$AK:$AK,0))</f>
        <v>7.7740788374334129E-5</v>
      </c>
      <c r="AE66">
        <f>INDEX('7th_share'!W:W,MATCH($C$1&amp;"-"&amp;$C66,'7th_share'!$AK:$AK,0))</f>
        <v>8.0294485325736414E-5</v>
      </c>
      <c r="AF66">
        <f>INDEX('7th_share'!X:X,MATCH($C$1&amp;"-"&amp;$C66,'7th_share'!$AK:$AK,0))</f>
        <v>8.2772711079258924E-5</v>
      </c>
      <c r="AG66">
        <f>INDEX('7th_share'!Y:Y,MATCH($C$1&amp;"-"&amp;$C66,'7th_share'!$AK:$AK,0))</f>
        <v>8.5157266001146482E-5</v>
      </c>
      <c r="AH66">
        <f>INDEX('7th_share'!Z:Z,MATCH($C$1&amp;"-"&amp;$C66,'7th_share'!$AK:$AK,0))</f>
        <v>8.7429950457643734E-5</v>
      </c>
      <c r="AI66">
        <f>INDEX('7th_share'!AA:AA,MATCH($C$1&amp;"-"&amp;$C66,'7th_share'!$AK:$AK,0))</f>
        <v>8.9572564814995652E-5</v>
      </c>
      <c r="AJ66">
        <f>INDEX('7th_share'!AB:AB,MATCH($C$1&amp;"-"&amp;$C66,'7th_share'!$AK:$AK,0))</f>
        <v>9.1566909439446694E-5</v>
      </c>
      <c r="AK66">
        <f>INDEX('7th_share'!AC:AC,MATCH($C$1&amp;"-"&amp;$C66,'7th_share'!$AK:$AK,0))</f>
        <v>9.3394784697241857E-5</v>
      </c>
      <c r="AL66">
        <f>INDEX('7th_share'!AD:AD,MATCH($C$1&amp;"-"&amp;$C66,'7th_share'!$AK:$AK,0))</f>
        <v>9.5037990954625816E-5</v>
      </c>
      <c r="AM66">
        <f>INDEX('7th_share'!AE:AE,MATCH($C$1&amp;"-"&amp;$C66,'7th_share'!$AK:$AK,0))</f>
        <v>9.6478328577843204E-5</v>
      </c>
      <c r="AN66">
        <f>INDEX('7th_share'!AF:AF,MATCH($C$1&amp;"-"&amp;$C66,'7th_share'!$AK:$AK,0))</f>
        <v>9.7697597933139033E-5</v>
      </c>
      <c r="AO66">
        <f>INDEX('7th_share'!AG:AG,MATCH($C$1&amp;"-"&amp;$C66,'7th_share'!$AK:$AK,0))</f>
        <v>9.8677599386757787E-5</v>
      </c>
      <c r="AP66">
        <f>INDEX('7th_share'!AH:AH,MATCH($C$1&amp;"-"&amp;$C66,'7th_share'!$AK:$AK,0))</f>
        <v>9.9400133304944439E-5</v>
      </c>
      <c r="AQ66">
        <f>INDEX('7th_share'!AI:AI,MATCH($C$1&amp;"-"&amp;$C66,'7th_share'!$AK:$AK,0))</f>
        <v>9.9847000053943511E-5</v>
      </c>
      <c r="AR66">
        <f>INDEX('7th_share'!AJ:AJ,MATCH($C$1&amp;"-"&amp;$C66,'7th_share'!$AK:$AK,0))</f>
        <v>9.9999999999999883E-5</v>
      </c>
      <c r="AS66">
        <f t="shared" si="81"/>
        <v>9.9999999999999883E-5</v>
      </c>
      <c r="AT66">
        <f t="shared" si="80"/>
        <v>9.9999999999999883E-5</v>
      </c>
      <c r="AU66">
        <f t="shared" si="80"/>
        <v>9.9999999999999883E-5</v>
      </c>
      <c r="AV66">
        <f t="shared" si="80"/>
        <v>9.9999999999999883E-5</v>
      </c>
      <c r="AW66">
        <f t="shared" si="80"/>
        <v>9.9999999999999883E-5</v>
      </c>
      <c r="AX66">
        <f t="shared" si="80"/>
        <v>9.9999999999999883E-5</v>
      </c>
      <c r="AY66">
        <f t="shared" si="80"/>
        <v>9.9999999999999883E-5</v>
      </c>
      <c r="AZ66">
        <f t="shared" si="80"/>
        <v>9.9999999999999883E-5</v>
      </c>
      <c r="BA66">
        <f t="shared" si="80"/>
        <v>9.9999999999999883E-5</v>
      </c>
      <c r="BB66">
        <f t="shared" si="80"/>
        <v>9.9999999999999883E-5</v>
      </c>
      <c r="BC66">
        <f t="shared" si="80"/>
        <v>9.9999999999999883E-5</v>
      </c>
      <c r="BD66">
        <f t="shared" si="80"/>
        <v>9.9999999999999883E-5</v>
      </c>
      <c r="BE66">
        <f t="shared" si="80"/>
        <v>9.9999999999999883E-5</v>
      </c>
      <c r="BF66">
        <f t="shared" si="80"/>
        <v>9.9999999999999883E-5</v>
      </c>
      <c r="BG66">
        <f t="shared" si="80"/>
        <v>9.9999999999999883E-5</v>
      </c>
      <c r="BH66">
        <f t="shared" si="80"/>
        <v>9.9999999999999883E-5</v>
      </c>
      <c r="BI66">
        <f t="shared" si="80"/>
        <v>9.9999999999999883E-5</v>
      </c>
      <c r="BJ66">
        <f t="shared" si="80"/>
        <v>9.9999999999999883E-5</v>
      </c>
      <c r="BK66">
        <f t="shared" si="80"/>
        <v>9.9999999999999883E-5</v>
      </c>
      <c r="BL66">
        <f t="shared" si="80"/>
        <v>9.9999999999999883E-5</v>
      </c>
    </row>
    <row r="67" spans="2:64" x14ac:dyDescent="0.25">
      <c r="C67" t="s">
        <v>10</v>
      </c>
      <c r="D67">
        <f>INDEX(hist_share!W:W,MATCH($C$1&amp;"-"&amp;$C67,hist_share!$AF:$AF,0))</f>
        <v>0.42064039773340051</v>
      </c>
      <c r="E67">
        <f>INDEX(hist_share!X:X,MATCH($C$1&amp;"-"&amp;$C67,hist_share!$AF:$AF,0))</f>
        <v>0.42545489443241291</v>
      </c>
      <c r="F67">
        <f>INDEX(hist_share!Y:Y,MATCH($C$1&amp;"-"&amp;$C67,hist_share!$AF:$AF,0))</f>
        <v>0.36913624710210502</v>
      </c>
      <c r="G67">
        <f>INDEX(hist_share!Z:Z,MATCH($C$1&amp;"-"&amp;$C67,hist_share!$AF:$AF,0))</f>
        <v>0.3686238847147762</v>
      </c>
      <c r="H67">
        <f>INDEX(hist_share!AA:AA,MATCH($C$1&amp;"-"&amp;$C67,hist_share!$AF:$AF,0))</f>
        <v>0.36032658710043242</v>
      </c>
      <c r="I67">
        <f>INDEX(hist_share!AB:AB,MATCH($C$1&amp;"-"&amp;$C67,hist_share!$AF:$AF,0))</f>
        <v>0.36965314211949601</v>
      </c>
      <c r="J67" s="10">
        <v>0.36965314211949601</v>
      </c>
      <c r="K67">
        <f>INDEX('7th_share'!C:C,MATCH($C$1&amp;"-"&amp;$C67,'7th_share'!$AK:$AK,0))</f>
        <v>0.3659265889281989</v>
      </c>
      <c r="L67">
        <f>INDEX('7th_share'!D:D,MATCH($C$1&amp;"-"&amp;$C67,'7th_share'!$AK:$AK,0))</f>
        <v>0.36445498756171429</v>
      </c>
      <c r="M67">
        <f>INDEX('7th_share'!E:E,MATCH($C$1&amp;"-"&amp;$C67,'7th_share'!$AK:$AK,0))</f>
        <v>0.36322765595309242</v>
      </c>
      <c r="N67">
        <f>INDEX('7th_share'!F:F,MATCH($C$1&amp;"-"&amp;$C67,'7th_share'!$AK:$AK,0))</f>
        <v>0.36223195880614789</v>
      </c>
      <c r="O67">
        <f>INDEX('7th_share'!G:G,MATCH($C$1&amp;"-"&amp;$C67,'7th_share'!$AK:$AK,0))</f>
        <v>0.3614552608246957</v>
      </c>
      <c r="P67">
        <f>INDEX('7th_share'!H:H,MATCH($C$1&amp;"-"&amp;$C67,'7th_share'!$AK:$AK,0))</f>
        <v>0.36088492671255112</v>
      </c>
      <c r="Q67">
        <f>INDEX('7th_share'!I:I,MATCH($C$1&amp;"-"&amp;$C67,'7th_share'!$AK:$AK,0))</f>
        <v>0.36050832117352882</v>
      </c>
      <c r="R67">
        <f>INDEX('7th_share'!J:J,MATCH($C$1&amp;"-"&amp;$C67,'7th_share'!$AK:$AK,0))</f>
        <v>0.36031280891144368</v>
      </c>
      <c r="S67">
        <f>INDEX('7th_share'!K:K,MATCH($C$1&amp;"-"&amp;$C67,'7th_share'!$AK:$AK,0))</f>
        <v>0.36028575463011098</v>
      </c>
      <c r="T67">
        <f>INDEX('7th_share'!L:L,MATCH($C$1&amp;"-"&amp;$C67,'7th_share'!$AK:$AK,0))</f>
        <v>0.36041452303334548</v>
      </c>
      <c r="U67">
        <f>INDEX('7th_share'!M:M,MATCH($C$1&amp;"-"&amp;$C67,'7th_share'!$AK:$AK,0))</f>
        <v>0.36068647882496202</v>
      </c>
      <c r="V67">
        <f>INDEX('7th_share'!N:N,MATCH($C$1&amp;"-"&amp;$C67,'7th_share'!$AK:$AK,0))</f>
        <v>0.36108898670877582</v>
      </c>
      <c r="W67">
        <f>INDEX('7th_share'!O:O,MATCH($C$1&amp;"-"&amp;$C67,'7th_share'!$AK:$AK,0))</f>
        <v>0.36160941138860142</v>
      </c>
      <c r="X67">
        <f>INDEX('7th_share'!P:P,MATCH($C$1&amp;"-"&amp;$C67,'7th_share'!$AK:$AK,0))</f>
        <v>0.36223511756825422</v>
      </c>
      <c r="Y67">
        <f>INDEX('7th_share'!Q:Q,MATCH($C$1&amp;"-"&amp;$C67,'7th_share'!$AK:$AK,0))</f>
        <v>0.36295346995154881</v>
      </c>
      <c r="Z67">
        <f>INDEX('7th_share'!R:R,MATCH($C$1&amp;"-"&amp;$C67,'7th_share'!$AK:$AK,0))</f>
        <v>0.36375183324230043</v>
      </c>
      <c r="AA67">
        <f>INDEX('7th_share'!S:S,MATCH($C$1&amp;"-"&amp;$C67,'7th_share'!$AK:$AK,0))</f>
        <v>0.36461757214432378</v>
      </c>
      <c r="AB67">
        <f>INDEX('7th_share'!T:T,MATCH($C$1&amp;"-"&amp;$C67,'7th_share'!$AK:$AK,0))</f>
        <v>0.36553805136143402</v>
      </c>
      <c r="AC67">
        <f>INDEX('7th_share'!U:U,MATCH($C$1&amp;"-"&amp;$C67,'7th_share'!$AK:$AK,0))</f>
        <v>0.36650063559744611</v>
      </c>
      <c r="AD67">
        <f>INDEX('7th_share'!V:V,MATCH($C$1&amp;"-"&amp;$C67,'7th_share'!$AK:$AK,0))</f>
        <v>0.36749268955617448</v>
      </c>
      <c r="AE67">
        <f>INDEX('7th_share'!W:W,MATCH($C$1&amp;"-"&amp;$C67,'7th_share'!$AK:$AK,0))</f>
        <v>0.3685015779414349</v>
      </c>
      <c r="AF67">
        <f>INDEX('7th_share'!X:X,MATCH($C$1&amp;"-"&amp;$C67,'7th_share'!$AK:$AK,0))</f>
        <v>0.36951466545704181</v>
      </c>
      <c r="AG67">
        <f>INDEX('7th_share'!Y:Y,MATCH($C$1&amp;"-"&amp;$C67,'7th_share'!$AK:$AK,0))</f>
        <v>0.37051931680681022</v>
      </c>
      <c r="AH67">
        <f>INDEX('7th_share'!Z:Z,MATCH($C$1&amp;"-"&amp;$C67,'7th_share'!$AK:$AK,0))</f>
        <v>0.37150289669455522</v>
      </c>
      <c r="AI67">
        <f>INDEX('7th_share'!AA:AA,MATCH($C$1&amp;"-"&amp;$C67,'7th_share'!$AK:$AK,0))</f>
        <v>0.37245276982409148</v>
      </c>
      <c r="AJ67">
        <f>INDEX('7th_share'!AB:AB,MATCH($C$1&amp;"-"&amp;$C67,'7th_share'!$AK:$AK,0))</f>
        <v>0.37335630089923427</v>
      </c>
      <c r="AK67">
        <f>INDEX('7th_share'!AC:AC,MATCH($C$1&amp;"-"&amp;$C67,'7th_share'!$AK:$AK,0))</f>
        <v>0.37420085462379832</v>
      </c>
      <c r="AL67">
        <f>INDEX('7th_share'!AD:AD,MATCH($C$1&amp;"-"&amp;$C67,'7th_share'!$AK:$AK,0))</f>
        <v>0.37497379570159872</v>
      </c>
      <c r="AM67">
        <f>INDEX('7th_share'!AE:AE,MATCH($C$1&amp;"-"&amp;$C67,'7th_share'!$AK:$AK,0))</f>
        <v>0.37566248883645031</v>
      </c>
      <c r="AN67">
        <f>INDEX('7th_share'!AF:AF,MATCH($C$1&amp;"-"&amp;$C67,'7th_share'!$AK:$AK,0))</f>
        <v>0.37625429873216809</v>
      </c>
      <c r="AO67">
        <f>INDEX('7th_share'!AG:AG,MATCH($C$1&amp;"-"&amp;$C67,'7th_share'!$AK:$AK,0))</f>
        <v>0.37673659009256699</v>
      </c>
      <c r="AP67">
        <f>INDEX('7th_share'!AH:AH,MATCH($C$1&amp;"-"&amp;$C67,'7th_share'!$AK:$AK,0))</f>
        <v>0.37709672762146218</v>
      </c>
      <c r="AQ67">
        <f>INDEX('7th_share'!AI:AI,MATCH($C$1&amp;"-"&amp;$C67,'7th_share'!$AK:$AK,0))</f>
        <v>0.37732207602266798</v>
      </c>
      <c r="AR67">
        <f>INDEX('7th_share'!AJ:AJ,MATCH($C$1&amp;"-"&amp;$C67,'7th_share'!$AK:$AK,0))</f>
        <v>0.37740000000000012</v>
      </c>
      <c r="AS67">
        <f t="shared" si="81"/>
        <v>0.37740000000000012</v>
      </c>
      <c r="AT67">
        <f t="shared" si="80"/>
        <v>0.37740000000000012</v>
      </c>
      <c r="AU67">
        <f t="shared" si="80"/>
        <v>0.37740000000000012</v>
      </c>
      <c r="AV67">
        <f t="shared" si="80"/>
        <v>0.37740000000000012</v>
      </c>
      <c r="AW67">
        <f t="shared" si="80"/>
        <v>0.37740000000000012</v>
      </c>
      <c r="AX67">
        <f t="shared" si="80"/>
        <v>0.37740000000000012</v>
      </c>
      <c r="AY67">
        <f t="shared" si="80"/>
        <v>0.37740000000000012</v>
      </c>
      <c r="AZ67">
        <f t="shared" si="80"/>
        <v>0.37740000000000012</v>
      </c>
      <c r="BA67">
        <f t="shared" si="80"/>
        <v>0.37740000000000012</v>
      </c>
      <c r="BB67">
        <f t="shared" si="80"/>
        <v>0.37740000000000012</v>
      </c>
      <c r="BC67">
        <f t="shared" si="80"/>
        <v>0.37740000000000012</v>
      </c>
      <c r="BD67">
        <f t="shared" si="80"/>
        <v>0.37740000000000012</v>
      </c>
      <c r="BE67">
        <f t="shared" si="80"/>
        <v>0.37740000000000012</v>
      </c>
      <c r="BF67">
        <f t="shared" si="80"/>
        <v>0.37740000000000012</v>
      </c>
      <c r="BG67">
        <f t="shared" si="80"/>
        <v>0.37740000000000012</v>
      </c>
      <c r="BH67">
        <f t="shared" si="80"/>
        <v>0.37740000000000012</v>
      </c>
      <c r="BI67">
        <f t="shared" si="80"/>
        <v>0.37740000000000012</v>
      </c>
      <c r="BJ67">
        <f t="shared" si="80"/>
        <v>0.37740000000000012</v>
      </c>
      <c r="BK67">
        <f t="shared" si="80"/>
        <v>0.37740000000000012</v>
      </c>
      <c r="BL67">
        <f t="shared" si="80"/>
        <v>0.37740000000000012</v>
      </c>
    </row>
    <row r="68" spans="2:64" x14ac:dyDescent="0.25">
      <c r="C68" t="s">
        <v>11</v>
      </c>
      <c r="D68">
        <f>INDEX(hist_share!W:W,MATCH($C$1&amp;"-"&amp;$C68,hist_share!$AF:$AF,0))</f>
        <v>2.213896830175793E-2</v>
      </c>
      <c r="E68">
        <f>INDEX(hist_share!X:X,MATCH($C$1&amp;"-"&amp;$C68,hist_share!$AF:$AF,0))</f>
        <v>2.2392362864863829E-2</v>
      </c>
      <c r="F68">
        <f>INDEX(hist_share!Y:Y,MATCH($C$1&amp;"-"&amp;$C68,hist_share!$AF:$AF,0))</f>
        <v>1.9428223531689749E-2</v>
      </c>
      <c r="G68">
        <f>INDEX(hist_share!Z:Z,MATCH($C$1&amp;"-"&amp;$C68,hist_share!$AF:$AF,0))</f>
        <v>1.9401257090251381E-2</v>
      </c>
      <c r="H68">
        <f>INDEX(hist_share!AA:AA,MATCH($C$1&amp;"-"&amp;$C68,hist_share!$AF:$AF,0))</f>
        <v>1.896455721581224E-2</v>
      </c>
      <c r="I68">
        <f>INDEX(hist_share!AB:AB,MATCH($C$1&amp;"-"&amp;$C68,hist_share!$AF:$AF,0))</f>
        <v>1.945542853260504E-2</v>
      </c>
      <c r="J68" s="10">
        <v>1.945542853260504E-2</v>
      </c>
      <c r="K68">
        <f>INDEX('7th_share'!C:C,MATCH($C$1&amp;"-"&amp;$C68,'7th_share'!$AK:$AK,0))</f>
        <v>1.9260583581766501E-2</v>
      </c>
      <c r="L68">
        <f>INDEX('7th_share'!D:D,MATCH($C$1&amp;"-"&amp;$C68,'7th_share'!$AK:$AK,0))</f>
        <v>1.9184685213083939E-2</v>
      </c>
      <c r="M68">
        <f>INDEX('7th_share'!E:E,MATCH($C$1&amp;"-"&amp;$C68,'7th_share'!$AK:$AK,0))</f>
        <v>1.912219849499934E-2</v>
      </c>
      <c r="N68">
        <f>INDEX('7th_share'!F:F,MATCH($C$1&amp;"-"&amp;$C68,'7th_share'!$AK:$AK,0))</f>
        <v>1.90724201120928E-2</v>
      </c>
      <c r="O68">
        <f>INDEX('7th_share'!G:G,MATCH($C$1&amp;"-"&amp;$C68,'7th_share'!$AK:$AK,0))</f>
        <v>1.9034646748944409E-2</v>
      </c>
      <c r="P68">
        <f>INDEX('7th_share'!H:H,MATCH($C$1&amp;"-"&amp;$C68,'7th_share'!$AK:$AK,0))</f>
        <v>1.9008175090134281E-2</v>
      </c>
      <c r="Q68">
        <f>INDEX('7th_share'!I:I,MATCH($C$1&amp;"-"&amp;$C68,'7th_share'!$AK:$AK,0))</f>
        <v>1.8992301820242509E-2</v>
      </c>
      <c r="R68">
        <f>INDEX('7th_share'!J:J,MATCH($C$1&amp;"-"&amp;$C68,'7th_share'!$AK:$AK,0))</f>
        <v>1.8986323623849201E-2</v>
      </c>
      <c r="S68">
        <f>INDEX('7th_share'!K:K,MATCH($C$1&amp;"-"&amp;$C68,'7th_share'!$AK:$AK,0))</f>
        <v>1.8989537185534471E-2</v>
      </c>
      <c r="T68">
        <f>INDEX('7th_share'!L:L,MATCH($C$1&amp;"-"&amp;$C68,'7th_share'!$AK:$AK,0))</f>
        <v>1.9001239189878411E-2</v>
      </c>
      <c r="U68">
        <f>INDEX('7th_share'!M:M,MATCH($C$1&amp;"-"&amp;$C68,'7th_share'!$AK:$AK,0))</f>
        <v>1.9020726321461109E-2</v>
      </c>
      <c r="V68">
        <f>INDEX('7th_share'!N:N,MATCH($C$1&amp;"-"&amp;$C68,'7th_share'!$AK:$AK,0))</f>
        <v>1.904729526486269E-2</v>
      </c>
      <c r="W68">
        <f>INDEX('7th_share'!O:O,MATCH($C$1&amp;"-"&amp;$C68,'7th_share'!$AK:$AK,0))</f>
        <v>1.9080242704663249E-2</v>
      </c>
      <c r="X68">
        <f>INDEX('7th_share'!P:P,MATCH($C$1&amp;"-"&amp;$C68,'7th_share'!$AK:$AK,0))</f>
        <v>1.911886532544289E-2</v>
      </c>
      <c r="Y68">
        <f>INDEX('7th_share'!Q:Q,MATCH($C$1&amp;"-"&amp;$C68,'7th_share'!$AK:$AK,0))</f>
        <v>1.9162459811781701E-2</v>
      </c>
      <c r="Z68">
        <f>INDEX('7th_share'!R:R,MATCH($C$1&amp;"-"&amp;$C68,'7th_share'!$AK:$AK,0))</f>
        <v>1.9210322848259801E-2</v>
      </c>
      <c r="AA68">
        <f>INDEX('7th_share'!S:S,MATCH($C$1&amp;"-"&amp;$C68,'7th_share'!$AK:$AK,0))</f>
        <v>1.9261751119457299E-2</v>
      </c>
      <c r="AB68">
        <f>INDEX('7th_share'!T:T,MATCH($C$1&amp;"-"&amp;$C68,'7th_share'!$AK:$AK,0))</f>
        <v>1.931604130995428E-2</v>
      </c>
      <c r="AC68">
        <f>INDEX('7th_share'!U:U,MATCH($C$1&amp;"-"&amp;$C68,'7th_share'!$AK:$AK,0))</f>
        <v>1.9372490104330849E-2</v>
      </c>
      <c r="AD68">
        <f>INDEX('7th_share'!V:V,MATCH($C$1&amp;"-"&amp;$C68,'7th_share'!$AK:$AK,0))</f>
        <v>1.9430394187167101E-2</v>
      </c>
      <c r="AE68">
        <f>INDEX('7th_share'!W:W,MATCH($C$1&amp;"-"&amp;$C68,'7th_share'!$AK:$AK,0))</f>
        <v>1.948905024304317E-2</v>
      </c>
      <c r="AF68">
        <f>INDEX('7th_share'!X:X,MATCH($C$1&amp;"-"&amp;$C68,'7th_share'!$AK:$AK,0))</f>
        <v>1.954775495653913E-2</v>
      </c>
      <c r="AG68">
        <f>INDEX('7th_share'!Y:Y,MATCH($C$1&amp;"-"&amp;$C68,'7th_share'!$AK:$AK,0))</f>
        <v>1.9605805012235088E-2</v>
      </c>
      <c r="AH68">
        <f>INDEX('7th_share'!Z:Z,MATCH($C$1&amp;"-"&amp;$C68,'7th_share'!$AK:$AK,0))</f>
        <v>1.966249709471115E-2</v>
      </c>
      <c r="AI68">
        <f>INDEX('7th_share'!AA:AA,MATCH($C$1&amp;"-"&amp;$C68,'7th_share'!$AK:$AK,0))</f>
        <v>1.9717127888547421E-2</v>
      </c>
      <c r="AJ68">
        <f>INDEX('7th_share'!AB:AB,MATCH($C$1&amp;"-"&amp;$C68,'7th_share'!$AK:$AK,0))</f>
        <v>1.9768994078324009E-2</v>
      </c>
      <c r="AK68">
        <f>INDEX('7th_share'!AC:AC,MATCH($C$1&amp;"-"&amp;$C68,'7th_share'!$AK:$AK,0))</f>
        <v>1.9817392348620989E-2</v>
      </c>
      <c r="AL68">
        <f>INDEX('7th_share'!AD:AD,MATCH($C$1&amp;"-"&amp;$C68,'7th_share'!$AK:$AK,0))</f>
        <v>1.9861619384018502E-2</v>
      </c>
      <c r="AM68">
        <f>INDEX('7th_share'!AE:AE,MATCH($C$1&amp;"-"&amp;$C68,'7th_share'!$AK:$AK,0))</f>
        <v>1.9900971869096611E-2</v>
      </c>
      <c r="AN68">
        <f>INDEX('7th_share'!AF:AF,MATCH($C$1&amp;"-"&amp;$C68,'7th_share'!$AK:$AK,0))</f>
        <v>1.9934746488435452E-2</v>
      </c>
      <c r="AO68">
        <f>INDEX('7th_share'!AG:AG,MATCH($C$1&amp;"-"&amp;$C68,'7th_share'!$AK:$AK,0))</f>
        <v>1.9962239926615111E-2</v>
      </c>
      <c r="AP68">
        <f>INDEX('7th_share'!AH:AH,MATCH($C$1&amp;"-"&amp;$C68,'7th_share'!$AK:$AK,0))</f>
        <v>1.9982748868215699E-2</v>
      </c>
      <c r="AQ68">
        <f>INDEX('7th_share'!AI:AI,MATCH($C$1&amp;"-"&amp;$C68,'7th_share'!$AK:$AK,0))</f>
        <v>1.9995569997817288E-2</v>
      </c>
      <c r="AR68">
        <f>INDEX('7th_share'!AJ:AJ,MATCH($C$1&amp;"-"&amp;$C68,'7th_share'!$AK:$AK,0))</f>
        <v>2.0000000000000032E-2</v>
      </c>
      <c r="AS68">
        <f t="shared" si="81"/>
        <v>2.0000000000000032E-2</v>
      </c>
      <c r="AT68">
        <f t="shared" si="80"/>
        <v>2.0000000000000032E-2</v>
      </c>
      <c r="AU68">
        <f t="shared" si="80"/>
        <v>2.0000000000000032E-2</v>
      </c>
      <c r="AV68">
        <f t="shared" si="80"/>
        <v>2.0000000000000032E-2</v>
      </c>
      <c r="AW68">
        <f t="shared" si="80"/>
        <v>2.0000000000000032E-2</v>
      </c>
      <c r="AX68">
        <f t="shared" si="80"/>
        <v>2.0000000000000032E-2</v>
      </c>
      <c r="AY68">
        <f t="shared" si="80"/>
        <v>2.0000000000000032E-2</v>
      </c>
      <c r="AZ68">
        <f t="shared" si="80"/>
        <v>2.0000000000000032E-2</v>
      </c>
      <c r="BA68">
        <f t="shared" si="80"/>
        <v>2.0000000000000032E-2</v>
      </c>
      <c r="BB68">
        <f t="shared" si="80"/>
        <v>2.0000000000000032E-2</v>
      </c>
      <c r="BC68">
        <f t="shared" si="80"/>
        <v>2.0000000000000032E-2</v>
      </c>
      <c r="BD68">
        <f t="shared" si="80"/>
        <v>2.0000000000000032E-2</v>
      </c>
      <c r="BE68">
        <f t="shared" si="80"/>
        <v>2.0000000000000032E-2</v>
      </c>
      <c r="BF68">
        <f t="shared" si="80"/>
        <v>2.0000000000000032E-2</v>
      </c>
      <c r="BG68">
        <f t="shared" si="80"/>
        <v>2.0000000000000032E-2</v>
      </c>
      <c r="BH68">
        <f t="shared" si="80"/>
        <v>2.0000000000000032E-2</v>
      </c>
      <c r="BI68">
        <f t="shared" si="80"/>
        <v>2.0000000000000032E-2</v>
      </c>
      <c r="BJ68">
        <f t="shared" si="80"/>
        <v>2.0000000000000032E-2</v>
      </c>
      <c r="BK68">
        <f t="shared" si="80"/>
        <v>2.0000000000000032E-2</v>
      </c>
      <c r="BL68">
        <f t="shared" si="80"/>
        <v>2.0000000000000032E-2</v>
      </c>
    </row>
    <row r="69" spans="2:64" x14ac:dyDescent="0.25">
      <c r="C69" t="s">
        <v>12</v>
      </c>
      <c r="D69">
        <f>INDEX(hist_share!W:W,MATCH($C$1&amp;"-"&amp;$C69,hist_share!$AF:$AF,0))</f>
        <v>8.8516417419548771E-2</v>
      </c>
      <c r="E69">
        <f>INDEX(hist_share!X:X,MATCH($C$1&amp;"-"&amp;$C69,hist_share!$AF:$AF,0))</f>
        <v>8.4670783286481852E-2</v>
      </c>
      <c r="F69">
        <f>INDEX(hist_share!Y:Y,MATCH($C$1&amp;"-"&amp;$C69,hist_share!$AF:$AF,0))</f>
        <v>9.6115802549208124E-2</v>
      </c>
      <c r="G69">
        <f>INDEX(hist_share!Z:Z,MATCH($C$1&amp;"-"&amp;$C69,hist_share!$AF:$AF,0))</f>
        <v>9.152925439128709E-2</v>
      </c>
      <c r="H69">
        <f>INDEX(hist_share!AA:AA,MATCH($C$1&amp;"-"&amp;$C69,hist_share!$AF:$AF,0))</f>
        <v>9.4973576468827259E-2</v>
      </c>
      <c r="I69">
        <f>INDEX(hist_share!AB:AB,MATCH($C$1&amp;"-"&amp;$C69,hist_share!$AF:$AF,0))</f>
        <v>9.3220246341637239E-2</v>
      </c>
      <c r="J69" s="10">
        <v>9.3220246341637239E-2</v>
      </c>
      <c r="K69">
        <f>INDEX('7th_share'!C:C,MATCH($C$1&amp;"-"&amp;$C69,'7th_share'!$AK:$AK,0))</f>
        <v>9.0231153250744822E-2</v>
      </c>
      <c r="L69">
        <f>INDEX('7th_share'!D:D,MATCH($C$1&amp;"-"&amp;$C69,'7th_share'!$AK:$AK,0))</f>
        <v>8.8905194163818091E-2</v>
      </c>
      <c r="M69">
        <f>INDEX('7th_share'!E:E,MATCH($C$1&amp;"-"&amp;$C69,'7th_share'!$AK:$AK,0))</f>
        <v>8.768603855815961E-2</v>
      </c>
      <c r="N69">
        <f>INDEX('7th_share'!F:F,MATCH($C$1&amp;"-"&amp;$C69,'7th_share'!$AK:$AK,0))</f>
        <v>8.6569495315460654E-2</v>
      </c>
      <c r="O69">
        <f>INDEX('7th_share'!G:G,MATCH($C$1&amp;"-"&amp;$C69,'7th_share'!$AK:$AK,0))</f>
        <v>8.5551373317412735E-2</v>
      </c>
      <c r="P69">
        <f>INDEX('7th_share'!H:H,MATCH($C$1&amp;"-"&amp;$C69,'7th_share'!$AK:$AK,0))</f>
        <v>8.4627481445707115E-2</v>
      </c>
      <c r="Q69">
        <f>INDEX('7th_share'!I:I,MATCH($C$1&amp;"-"&amp;$C69,'7th_share'!$AK:$AK,0))</f>
        <v>8.3793628582035276E-2</v>
      </c>
      <c r="R69">
        <f>INDEX('7th_share'!J:J,MATCH($C$1&amp;"-"&amp;$C69,'7th_share'!$AK:$AK,0))</f>
        <v>8.3045623608088592E-2</v>
      </c>
      <c r="S69">
        <f>INDEX('7th_share'!K:K,MATCH($C$1&amp;"-"&amp;$C69,'7th_share'!$AK:$AK,0))</f>
        <v>8.237927540555845E-2</v>
      </c>
      <c r="T69">
        <f>INDEX('7th_share'!L:L,MATCH($C$1&amp;"-"&amp;$C69,'7th_share'!$AK:$AK,0))</f>
        <v>8.1790392856136249E-2</v>
      </c>
      <c r="U69">
        <f>INDEX('7th_share'!M:M,MATCH($C$1&amp;"-"&amp;$C69,'7th_share'!$AK:$AK,0))</f>
        <v>8.1274784841513334E-2</v>
      </c>
      <c r="V69">
        <f>INDEX('7th_share'!N:N,MATCH($C$1&amp;"-"&amp;$C69,'7th_share'!$AK:$AK,0))</f>
        <v>8.0828260243381175E-2</v>
      </c>
      <c r="W69">
        <f>INDEX('7th_share'!O:O,MATCH($C$1&amp;"-"&amp;$C69,'7th_share'!$AK:$AK,0))</f>
        <v>8.0446627943431118E-2</v>
      </c>
      <c r="X69">
        <f>INDEX('7th_share'!P:P,MATCH($C$1&amp;"-"&amp;$C69,'7th_share'!$AK:$AK,0))</f>
        <v>8.012569682335452E-2</v>
      </c>
      <c r="Y69">
        <f>INDEX('7th_share'!Q:Q,MATCH($C$1&amp;"-"&amp;$C69,'7th_share'!$AK:$AK,0))</f>
        <v>7.9861275764842823E-2</v>
      </c>
      <c r="Z69">
        <f>INDEX('7th_share'!R:R,MATCH($C$1&amp;"-"&amp;$C69,'7th_share'!$AK:$AK,0))</f>
        <v>7.9649173649587429E-2</v>
      </c>
      <c r="AA69">
        <f>INDEX('7th_share'!S:S,MATCH($C$1&amp;"-"&amp;$C69,'7th_share'!$AK:$AK,0))</f>
        <v>7.9485199359279737E-2</v>
      </c>
      <c r="AB69">
        <f>INDEX('7th_share'!T:T,MATCH($C$1&amp;"-"&amp;$C69,'7th_share'!$AK:$AK,0))</f>
        <v>7.9365161775611009E-2</v>
      </c>
      <c r="AC69">
        <f>INDEX('7th_share'!U:U,MATCH($C$1&amp;"-"&amp;$C69,'7th_share'!$AK:$AK,0))</f>
        <v>7.9284869780272799E-2</v>
      </c>
      <c r="AD69">
        <f>INDEX('7th_share'!V:V,MATCH($C$1&amp;"-"&amp;$C69,'7th_share'!$AK:$AK,0))</f>
        <v>7.924013225495645E-2</v>
      </c>
      <c r="AE69">
        <f>INDEX('7th_share'!W:W,MATCH($C$1&amp;"-"&amp;$C69,'7th_share'!$AK:$AK,0))</f>
        <v>7.9226758081353307E-2</v>
      </c>
      <c r="AF69">
        <f>INDEX('7th_share'!X:X,MATCH($C$1&amp;"-"&amp;$C69,'7th_share'!$AK:$AK,0))</f>
        <v>7.92405561411548E-2</v>
      </c>
      <c r="AG69">
        <f>INDEX('7th_share'!Y:Y,MATCH($C$1&amp;"-"&amp;$C69,'7th_share'!$AK:$AK,0))</f>
        <v>7.9277335316052369E-2</v>
      </c>
      <c r="AH69">
        <f>INDEX('7th_share'!Z:Z,MATCH($C$1&amp;"-"&amp;$C69,'7th_share'!$AK:$AK,0))</f>
        <v>7.9332904487737235E-2</v>
      </c>
      <c r="AI69">
        <f>INDEX('7th_share'!AA:AA,MATCH($C$1&amp;"-"&amp;$C69,'7th_share'!$AK:$AK,0))</f>
        <v>7.9403072537900937E-2</v>
      </c>
      <c r="AJ69">
        <f>INDEX('7th_share'!AB:AB,MATCH($C$1&amp;"-"&amp;$C69,'7th_share'!$AK:$AK,0))</f>
        <v>7.9483648348234862E-2</v>
      </c>
      <c r="AK69">
        <f>INDEX('7th_share'!AC:AC,MATCH($C$1&amp;"-"&amp;$C69,'7th_share'!$AK:$AK,0))</f>
        <v>7.9570440800430367E-2</v>
      </c>
      <c r="AL69">
        <f>INDEX('7th_share'!AD:AD,MATCH($C$1&amp;"-"&amp;$C69,'7th_share'!$AK:$AK,0))</f>
        <v>7.9659258776178854E-2</v>
      </c>
      <c r="AM69">
        <f>INDEX('7th_share'!AE:AE,MATCH($C$1&amp;"-"&amp;$C69,'7th_share'!$AK:$AK,0))</f>
        <v>7.9745911157171681E-2</v>
      </c>
      <c r="AN69">
        <f>INDEX('7th_share'!AF:AF,MATCH($C$1&amp;"-"&amp;$C69,'7th_share'!$AK:$AK,0))</f>
        <v>7.982620682510029E-2</v>
      </c>
      <c r="AO69">
        <f>INDEX('7th_share'!AG:AG,MATCH($C$1&amp;"-"&amp;$C69,'7th_share'!$AK:$AK,0))</f>
        <v>7.9895954661656013E-2</v>
      </c>
      <c r="AP69">
        <f>INDEX('7th_share'!AH:AH,MATCH($C$1&amp;"-"&amp;$C69,'7th_share'!$AK:$AK,0))</f>
        <v>7.9950963548530304E-2</v>
      </c>
      <c r="AQ69">
        <f>INDEX('7th_share'!AI:AI,MATCH($C$1&amp;"-"&amp;$C69,'7th_share'!$AK:$AK,0))</f>
        <v>7.9987042367414538E-2</v>
      </c>
      <c r="AR69">
        <f>INDEX('7th_share'!AJ:AJ,MATCH($C$1&amp;"-"&amp;$C69,'7th_share'!$AK:$AK,0))</f>
        <v>8.0000000000000099E-2</v>
      </c>
      <c r="AS69">
        <f t="shared" si="81"/>
        <v>8.0000000000000099E-2</v>
      </c>
      <c r="AT69">
        <f t="shared" si="80"/>
        <v>8.0000000000000099E-2</v>
      </c>
      <c r="AU69">
        <f t="shared" si="80"/>
        <v>8.0000000000000099E-2</v>
      </c>
      <c r="AV69">
        <f t="shared" si="80"/>
        <v>8.0000000000000099E-2</v>
      </c>
      <c r="AW69">
        <f t="shared" si="80"/>
        <v>8.0000000000000099E-2</v>
      </c>
      <c r="AX69">
        <f t="shared" si="80"/>
        <v>8.0000000000000099E-2</v>
      </c>
      <c r="AY69">
        <f t="shared" si="80"/>
        <v>8.0000000000000099E-2</v>
      </c>
      <c r="AZ69">
        <f t="shared" si="80"/>
        <v>8.0000000000000099E-2</v>
      </c>
      <c r="BA69">
        <f t="shared" si="80"/>
        <v>8.0000000000000099E-2</v>
      </c>
      <c r="BB69">
        <f t="shared" si="80"/>
        <v>8.0000000000000099E-2</v>
      </c>
      <c r="BC69">
        <f t="shared" si="80"/>
        <v>8.0000000000000099E-2</v>
      </c>
      <c r="BD69">
        <f t="shared" si="80"/>
        <v>8.0000000000000099E-2</v>
      </c>
      <c r="BE69">
        <f t="shared" si="80"/>
        <v>8.0000000000000099E-2</v>
      </c>
      <c r="BF69">
        <f t="shared" si="80"/>
        <v>8.0000000000000099E-2</v>
      </c>
      <c r="BG69">
        <f t="shared" si="80"/>
        <v>8.0000000000000099E-2</v>
      </c>
      <c r="BH69">
        <f t="shared" si="80"/>
        <v>8.0000000000000099E-2</v>
      </c>
      <c r="BI69">
        <f t="shared" si="80"/>
        <v>8.0000000000000099E-2</v>
      </c>
      <c r="BJ69">
        <f t="shared" si="80"/>
        <v>8.0000000000000099E-2</v>
      </c>
      <c r="BK69">
        <f t="shared" si="80"/>
        <v>8.0000000000000099E-2</v>
      </c>
      <c r="BL69">
        <f t="shared" si="80"/>
        <v>8.0000000000000099E-2</v>
      </c>
    </row>
    <row r="70" spans="2:64" x14ac:dyDescent="0.25">
      <c r="C70" t="s">
        <v>13</v>
      </c>
      <c r="D70">
        <f>INDEX(hist_share!W:W,MATCH($C$1&amp;"-"&amp;$C70,hist_share!$AF:$AF,0))</f>
        <v>6.3301912014117556E-2</v>
      </c>
      <c r="E70">
        <f>INDEX(hist_share!X:X,MATCH($C$1&amp;"-"&amp;$C70,hist_share!$AF:$AF,0))</f>
        <v>6.363810930322629E-2</v>
      </c>
      <c r="F70">
        <f>INDEX(hist_share!Y:Y,MATCH($C$1&amp;"-"&amp;$C70,hist_share!$AF:$AF,0))</f>
        <v>6.7151932455995933E-2</v>
      </c>
      <c r="G70">
        <f>INDEX(hist_share!Z:Z,MATCH($C$1&amp;"-"&amp;$C70,hist_share!$AF:$AF,0))</f>
        <v>6.830269145828731E-2</v>
      </c>
      <c r="H70">
        <f>INDEX(hist_share!AA:AA,MATCH($C$1&amp;"-"&amp;$C70,hist_share!$AF:$AF,0))</f>
        <v>7.0785560894496974E-2</v>
      </c>
      <c r="I70">
        <f>INDEX(hist_share!AB:AB,MATCH($C$1&amp;"-"&amp;$C70,hist_share!$AF:$AF,0))</f>
        <v>7.0785560894496974E-2</v>
      </c>
      <c r="J70" s="10">
        <f>INDEX(hist_share!AC:AC,MATCH($C$1&amp;"-"&amp;$C70,hist_share!$AF:$AF,0))</f>
        <v>7.0785560894496988E-2</v>
      </c>
      <c r="K70">
        <f>INDEX('7th_share'!C:C,MATCH($C$1&amp;"-"&amp;$C70,'7th_share'!$AK:$AK,0))</f>
        <v>7.3637608919168249E-2</v>
      </c>
      <c r="L70">
        <f>INDEX('7th_share'!D:D,MATCH($C$1&amp;"-"&amp;$C70,'7th_share'!$AK:$AK,0))</f>
        <v>7.4709078517246175E-2</v>
      </c>
      <c r="M70">
        <f>INDEX('7th_share'!E:E,MATCH($C$1&amp;"-"&amp;$C70,'7th_share'!$AK:$AK,0))</f>
        <v>7.5683750214967344E-2</v>
      </c>
      <c r="N70">
        <f>INDEX('7th_share'!F:F,MATCH($C$1&amp;"-"&amp;$C70,'7th_share'!$AK:$AK,0))</f>
        <v>7.6565677015581909E-2</v>
      </c>
      <c r="O70">
        <f>INDEX('7th_share'!G:G,MATCH($C$1&amp;"-"&amp;$C70,'7th_share'!$AK:$AK,0))</f>
        <v>7.7358911922339985E-2</v>
      </c>
      <c r="P70">
        <f>INDEX('7th_share'!H:H,MATCH($C$1&amp;"-"&amp;$C70,'7th_share'!$AK:$AK,0))</f>
        <v>7.8067507938491654E-2</v>
      </c>
      <c r="Q70">
        <f>INDEX('7th_share'!I:I,MATCH($C$1&amp;"-"&amp;$C70,'7th_share'!$AK:$AK,0))</f>
        <v>7.8695518067287057E-2</v>
      </c>
      <c r="R70">
        <f>INDEX('7th_share'!J:J,MATCH($C$1&amp;"-"&amp;$C70,'7th_share'!$AK:$AK,0))</f>
        <v>7.9246995311976307E-2</v>
      </c>
      <c r="S70">
        <f>INDEX('7th_share'!K:K,MATCH($C$1&amp;"-"&amp;$C70,'7th_share'!$AK:$AK,0))</f>
        <v>7.9725992675809515E-2</v>
      </c>
      <c r="T70">
        <f>INDEX('7th_share'!L:L,MATCH($C$1&amp;"-"&amp;$C70,'7th_share'!$AK:$AK,0))</f>
        <v>8.0136563162036781E-2</v>
      </c>
      <c r="U70">
        <f>INDEX('7th_share'!M:M,MATCH($C$1&amp;"-"&amp;$C70,'7th_share'!$AK:$AK,0))</f>
        <v>8.0482759773908188E-2</v>
      </c>
      <c r="V70">
        <f>INDEX('7th_share'!N:N,MATCH($C$1&amp;"-"&amp;$C70,'7th_share'!$AK:$AK,0))</f>
        <v>8.0768635514673934E-2</v>
      </c>
      <c r="W70">
        <f>INDEX('7th_share'!O:O,MATCH($C$1&amp;"-"&amp;$C70,'7th_share'!$AK:$AK,0))</f>
        <v>8.0998243387584046E-2</v>
      </c>
      <c r="X70">
        <f>INDEX('7th_share'!P:P,MATCH($C$1&amp;"-"&amp;$C70,'7th_share'!$AK:$AK,0))</f>
        <v>8.1175636395888637E-2</v>
      </c>
      <c r="Y70">
        <f>INDEX('7th_share'!Q:Q,MATCH($C$1&amp;"-"&amp;$C70,'7th_share'!$AK:$AK,0))</f>
        <v>8.1304867542837916E-2</v>
      </c>
      <c r="Z70">
        <f>INDEX('7th_share'!R:R,MATCH($C$1&amp;"-"&amp;$C70,'7th_share'!$AK:$AK,0))</f>
        <v>8.1389989831681858E-2</v>
      </c>
      <c r="AA70">
        <f>INDEX('7th_share'!S:S,MATCH($C$1&amp;"-"&amp;$C70,'7th_share'!$AK:$AK,0))</f>
        <v>8.1435056265670672E-2</v>
      </c>
      <c r="AB70">
        <f>INDEX('7th_share'!T:T,MATCH($C$1&amp;"-"&amp;$C70,'7th_share'!$AK:$AK,0))</f>
        <v>8.1444119848054511E-2</v>
      </c>
      <c r="AC70">
        <f>INDEX('7th_share'!U:U,MATCH($C$1&amp;"-"&amp;$C70,'7th_share'!$AK:$AK,0))</f>
        <v>8.1421233582083363E-2</v>
      </c>
      <c r="AD70">
        <f>INDEX('7th_share'!V:V,MATCH($C$1&amp;"-"&amp;$C70,'7th_share'!$AK:$AK,0))</f>
        <v>8.1370450471007327E-2</v>
      </c>
      <c r="AE70">
        <f>INDEX('7th_share'!W:W,MATCH($C$1&amp;"-"&amp;$C70,'7th_share'!$AK:$AK,0))</f>
        <v>8.129582351807664E-2</v>
      </c>
      <c r="AF70">
        <f>INDEX('7th_share'!X:X,MATCH($C$1&amp;"-"&amp;$C70,'7th_share'!$AK:$AK,0))</f>
        <v>8.1201405726541415E-2</v>
      </c>
      <c r="AG70">
        <f>INDEX('7th_share'!Y:Y,MATCH($C$1&amp;"-"&amp;$C70,'7th_share'!$AK:$AK,0))</f>
        <v>8.1091250099651596E-2</v>
      </c>
      <c r="AH70">
        <f>INDEX('7th_share'!Z:Z,MATCH($C$1&amp;"-"&amp;$C70,'7th_share'!$AK:$AK,0))</f>
        <v>8.096940964065745E-2</v>
      </c>
      <c r="AI70">
        <f>INDEX('7th_share'!AA:AA,MATCH($C$1&amp;"-"&amp;$C70,'7th_share'!$AK:$AK,0))</f>
        <v>8.0839937352809088E-2</v>
      </c>
      <c r="AJ70">
        <f>INDEX('7th_share'!AB:AB,MATCH($C$1&amp;"-"&amp;$C70,'7th_share'!$AK:$AK,0))</f>
        <v>8.070688623935654E-2</v>
      </c>
      <c r="AK70">
        <f>INDEX('7th_share'!AC:AC,MATCH($C$1&amp;"-"&amp;$C70,'7th_share'!$AK:$AK,0))</f>
        <v>8.057430930354989E-2</v>
      </c>
      <c r="AL70">
        <f>INDEX('7th_share'!AD:AD,MATCH($C$1&amp;"-"&amp;$C70,'7th_share'!$AK:$AK,0))</f>
        <v>8.0446259548639376E-2</v>
      </c>
      <c r="AM70">
        <f>INDEX('7th_share'!AE:AE,MATCH($C$1&amp;"-"&amp;$C70,'7th_share'!$AK:$AK,0))</f>
        <v>8.032678997787504E-2</v>
      </c>
      <c r="AN70">
        <f>INDEX('7th_share'!AF:AF,MATCH($C$1&amp;"-"&amp;$C70,'7th_share'!$AK:$AK,0))</f>
        <v>8.0219953594507037E-2</v>
      </c>
      <c r="AO70">
        <f>INDEX('7th_share'!AG:AG,MATCH($C$1&amp;"-"&amp;$C70,'7th_share'!$AK:$AK,0))</f>
        <v>8.0129803401785341E-2</v>
      </c>
      <c r="AP70">
        <f>INDEX('7th_share'!AH:AH,MATCH($C$1&amp;"-"&amp;$C70,'7th_share'!$AK:$AK,0))</f>
        <v>8.0060392402960243E-2</v>
      </c>
      <c r="AQ70">
        <f>INDEX('7th_share'!AI:AI,MATCH($C$1&amp;"-"&amp;$C70,'7th_share'!$AK:$AK,0))</f>
        <v>8.0015773601281787E-2</v>
      </c>
      <c r="AR70">
        <f>INDEX('7th_share'!AJ:AJ,MATCH($C$1&amp;"-"&amp;$C70,'7th_share'!$AK:$AK,0))</f>
        <v>8.0000000000000099E-2</v>
      </c>
      <c r="AS70">
        <f t="shared" si="81"/>
        <v>8.0000000000000099E-2</v>
      </c>
      <c r="AT70">
        <f t="shared" si="80"/>
        <v>8.0000000000000099E-2</v>
      </c>
      <c r="AU70">
        <f t="shared" si="80"/>
        <v>8.0000000000000099E-2</v>
      </c>
      <c r="AV70">
        <f t="shared" si="80"/>
        <v>8.0000000000000099E-2</v>
      </c>
      <c r="AW70">
        <f t="shared" si="80"/>
        <v>8.0000000000000099E-2</v>
      </c>
      <c r="AX70">
        <f t="shared" si="80"/>
        <v>8.0000000000000099E-2</v>
      </c>
      <c r="AY70">
        <f t="shared" si="80"/>
        <v>8.0000000000000099E-2</v>
      </c>
      <c r="AZ70">
        <f t="shared" si="80"/>
        <v>8.0000000000000099E-2</v>
      </c>
      <c r="BA70">
        <f t="shared" si="80"/>
        <v>8.0000000000000099E-2</v>
      </c>
      <c r="BB70">
        <f t="shared" si="80"/>
        <v>8.0000000000000099E-2</v>
      </c>
      <c r="BC70">
        <f t="shared" si="80"/>
        <v>8.0000000000000099E-2</v>
      </c>
      <c r="BD70">
        <f t="shared" si="80"/>
        <v>8.0000000000000099E-2</v>
      </c>
      <c r="BE70">
        <f t="shared" si="80"/>
        <v>8.0000000000000099E-2</v>
      </c>
      <c r="BF70">
        <f t="shared" si="80"/>
        <v>8.0000000000000099E-2</v>
      </c>
      <c r="BG70">
        <f t="shared" si="80"/>
        <v>8.0000000000000099E-2</v>
      </c>
      <c r="BH70">
        <f t="shared" si="80"/>
        <v>8.0000000000000099E-2</v>
      </c>
      <c r="BI70">
        <f t="shared" si="80"/>
        <v>8.0000000000000099E-2</v>
      </c>
      <c r="BJ70">
        <f t="shared" si="80"/>
        <v>8.0000000000000099E-2</v>
      </c>
      <c r="BK70">
        <f t="shared" si="80"/>
        <v>8.0000000000000099E-2</v>
      </c>
      <c r="BL70">
        <f t="shared" si="80"/>
        <v>8.0000000000000099E-2</v>
      </c>
    </row>
    <row r="71" spans="2:64" x14ac:dyDescent="0.25">
      <c r="C71" t="s">
        <v>14</v>
      </c>
      <c r="D71">
        <f>INDEX(hist_share!W:W,MATCH($C$1&amp;"-"&amp;$C71,hist_share!$AF:$AF,0))</f>
        <v>7.7591178039324114E-3</v>
      </c>
      <c r="E71">
        <f>INDEX(hist_share!X:X,MATCH($C$1&amp;"-"&amp;$C71,hist_share!$AF:$AF,0))</f>
        <v>8.1679686494817681E-3</v>
      </c>
      <c r="F71">
        <f>INDEX(hist_share!Y:Y,MATCH($C$1&amp;"-"&amp;$C71,hist_share!$AF:$AF,0))</f>
        <v>8.1300259785087332E-3</v>
      </c>
      <c r="G71">
        <f>INDEX(hist_share!Z:Z,MATCH($C$1&amp;"-"&amp;$C71,hist_share!$AF:$AF,0))</f>
        <v>8.3106327288091711E-3</v>
      </c>
      <c r="H71">
        <f>INDEX(hist_share!AA:AA,MATCH($C$1&amp;"-"&amp;$C71,hist_share!$AF:$AF,0))</f>
        <v>8.2011038302486593E-3</v>
      </c>
      <c r="I71">
        <f>INDEX(hist_share!AB:AB,MATCH($C$1&amp;"-"&amp;$C71,hist_share!$AF:$AF,0))</f>
        <v>8.2011038302486593E-3</v>
      </c>
      <c r="J71" s="10">
        <f>INDEX(hist_share!AC:AC,MATCH($C$1&amp;"-"&amp;$C71,hist_share!$AF:$AF,0))</f>
        <v>8.2011038302486593E-3</v>
      </c>
      <c r="K71">
        <f>INDEX('7th_share'!C:C,MATCH($C$1&amp;"-"&amp;$C71,'7th_share'!$AK:$AK,0))</f>
        <v>8.5826219786385143E-3</v>
      </c>
      <c r="L71">
        <f>INDEX('7th_share'!D:D,MATCH($C$1&amp;"-"&amp;$C71,'7th_share'!$AK:$AK,0))</f>
        <v>8.6499356476911413E-3</v>
      </c>
      <c r="M71">
        <f>INDEX('7th_share'!E:E,MATCH($C$1&amp;"-"&amp;$C71,'7th_share'!$AK:$AK,0))</f>
        <v>8.7167732833467737E-3</v>
      </c>
      <c r="N71">
        <f>INDEX('7th_share'!F:F,MATCH($C$1&amp;"-"&amp;$C71,'7th_share'!$AK:$AK,0))</f>
        <v>8.7830335975878741E-3</v>
      </c>
      <c r="O71">
        <f>INDEX('7th_share'!G:G,MATCH($C$1&amp;"-"&amp;$C71,'7th_share'!$AK:$AK,0))</f>
        <v>8.8486153023968738E-3</v>
      </c>
      <c r="P71">
        <f>INDEX('7th_share'!H:H,MATCH($C$1&amp;"-"&amp;$C71,'7th_share'!$AK:$AK,0))</f>
        <v>8.9134171097562283E-3</v>
      </c>
      <c r="Q71">
        <f>INDEX('7th_share'!I:I,MATCH($C$1&amp;"-"&amp;$C71,'7th_share'!$AK:$AK,0))</f>
        <v>8.9773377316483879E-3</v>
      </c>
      <c r="R71">
        <f>INDEX('7th_share'!J:J,MATCH($C$1&amp;"-"&amp;$C71,'7th_share'!$AK:$AK,0))</f>
        <v>9.040275880055796E-3</v>
      </c>
      <c r="S71">
        <f>INDEX('7th_share'!K:K,MATCH($C$1&amp;"-"&amp;$C71,'7th_share'!$AK:$AK,0))</f>
        <v>9.1021302669609012E-3</v>
      </c>
      <c r="T71">
        <f>INDEX('7th_share'!L:L,MATCH($C$1&amp;"-"&amp;$C71,'7th_share'!$AK:$AK,0))</f>
        <v>9.1627996043461522E-3</v>
      </c>
      <c r="U71">
        <f>INDEX('7th_share'!M:M,MATCH($C$1&amp;"-"&amp;$C71,'7th_share'!$AK:$AK,0))</f>
        <v>9.2221826041939906E-3</v>
      </c>
      <c r="V71">
        <f>INDEX('7th_share'!N:N,MATCH($C$1&amp;"-"&amp;$C71,'7th_share'!$AK:$AK,0))</f>
        <v>9.2801779784868789E-3</v>
      </c>
      <c r="W71">
        <f>INDEX('7th_share'!O:O,MATCH($C$1&amp;"-"&amp;$C71,'7th_share'!$AK:$AK,0))</f>
        <v>9.3366844392072552E-3</v>
      </c>
      <c r="X71">
        <f>INDEX('7th_share'!P:P,MATCH($C$1&amp;"-"&amp;$C71,'7th_share'!$AK:$AK,0))</f>
        <v>9.3916006983375648E-3</v>
      </c>
      <c r="Y71">
        <f>INDEX('7th_share'!Q:Q,MATCH($C$1&amp;"-"&amp;$C71,'7th_share'!$AK:$AK,0))</f>
        <v>9.4448254678602631E-3</v>
      </c>
      <c r="Z71">
        <f>INDEX('7th_share'!R:R,MATCH($C$1&amp;"-"&amp;$C71,'7th_share'!$AK:$AK,0))</f>
        <v>9.4962574597577867E-3</v>
      </c>
      <c r="AA71">
        <f>INDEX('7th_share'!S:S,MATCH($C$1&amp;"-"&amp;$C71,'7th_share'!$AK:$AK,0))</f>
        <v>9.5457953860125944E-3</v>
      </c>
      <c r="AB71">
        <f>INDEX('7th_share'!T:T,MATCH($C$1&amp;"-"&amp;$C71,'7th_share'!$AK:$AK,0))</f>
        <v>9.5933379586071298E-3</v>
      </c>
      <c r="AC71">
        <f>INDEX('7th_share'!U:U,MATCH($C$1&amp;"-"&amp;$C71,'7th_share'!$AK:$AK,0))</f>
        <v>9.6387838895238363E-3</v>
      </c>
      <c r="AD71">
        <f>INDEX('7th_share'!V:V,MATCH($C$1&amp;"-"&amp;$C71,'7th_share'!$AK:$AK,0))</f>
        <v>9.6820318907451727E-3</v>
      </c>
      <c r="AE71">
        <f>INDEX('7th_share'!W:W,MATCH($C$1&amp;"-"&amp;$C71,'7th_share'!$AK:$AK,0))</f>
        <v>9.7229806742535757E-3</v>
      </c>
      <c r="AF71">
        <f>INDEX('7th_share'!X:X,MATCH($C$1&amp;"-"&amp;$C71,'7th_share'!$AK:$AK,0))</f>
        <v>9.7615289520314955E-3</v>
      </c>
      <c r="AG71">
        <f>INDEX('7th_share'!Y:Y,MATCH($C$1&amp;"-"&amp;$C71,'7th_share'!$AK:$AK,0))</f>
        <v>9.7975754360613843E-3</v>
      </c>
      <c r="AH71">
        <f>INDEX('7th_share'!Z:Z,MATCH($C$1&amp;"-"&amp;$C71,'7th_share'!$AK:$AK,0))</f>
        <v>9.831018838325687E-3</v>
      </c>
      <c r="AI71">
        <f>INDEX('7th_share'!AA:AA,MATCH($C$1&amp;"-"&amp;$C71,'7th_share'!$AK:$AK,0))</f>
        <v>9.8617578708068507E-3</v>
      </c>
      <c r="AJ71">
        <f>INDEX('7th_share'!AB:AB,MATCH($C$1&amp;"-"&amp;$C71,'7th_share'!$AK:$AK,0))</f>
        <v>9.8896912454873257E-3</v>
      </c>
      <c r="AK71">
        <f>INDEX('7th_share'!AC:AC,MATCH($C$1&amp;"-"&amp;$C71,'7th_share'!$AK:$AK,0))</f>
        <v>9.9147176743495605E-3</v>
      </c>
      <c r="AL71">
        <f>INDEX('7th_share'!AD:AD,MATCH($C$1&amp;"-"&amp;$C71,'7th_share'!$AK:$AK,0))</f>
        <v>9.9367358693759986E-3</v>
      </c>
      <c r="AM71">
        <f>INDEX('7th_share'!AE:AE,MATCH($C$1&amp;"-"&amp;$C71,'7th_share'!$AK:$AK,0))</f>
        <v>9.9556445425490834E-3</v>
      </c>
      <c r="AN71">
        <f>INDEX('7th_share'!AF:AF,MATCH($C$1&amp;"-"&amp;$C71,'7th_share'!$AK:$AK,0))</f>
        <v>9.9713424058512738E-3</v>
      </c>
      <c r="AO71">
        <f>INDEX('7th_share'!AG:AG,MATCH($C$1&amp;"-"&amp;$C71,'7th_share'!$AK:$AK,0))</f>
        <v>9.9837281712650168E-3</v>
      </c>
      <c r="AP71">
        <f>INDEX('7th_share'!AH:AH,MATCH($C$1&amp;"-"&amp;$C71,'7th_share'!$AK:$AK,0))</f>
        <v>9.9927005507727523E-3</v>
      </c>
      <c r="AQ71">
        <f>INDEX('7th_share'!AI:AI,MATCH($C$1&amp;"-"&amp;$C71,'7th_share'!$AK:$AK,0))</f>
        <v>9.9981582563569323E-3</v>
      </c>
      <c r="AR71">
        <f>INDEX('7th_share'!AJ:AJ,MATCH($C$1&amp;"-"&amp;$C71,'7th_share'!$AK:$AK,0))</f>
        <v>1.0000000000000011E-2</v>
      </c>
      <c r="AS71">
        <f t="shared" si="81"/>
        <v>1.0000000000000011E-2</v>
      </c>
      <c r="AT71">
        <f t="shared" si="80"/>
        <v>1.0000000000000011E-2</v>
      </c>
      <c r="AU71">
        <f t="shared" si="80"/>
        <v>1.0000000000000011E-2</v>
      </c>
      <c r="AV71">
        <f t="shared" si="80"/>
        <v>1.0000000000000011E-2</v>
      </c>
      <c r="AW71">
        <f t="shared" si="80"/>
        <v>1.0000000000000011E-2</v>
      </c>
      <c r="AX71">
        <f t="shared" si="80"/>
        <v>1.0000000000000011E-2</v>
      </c>
      <c r="AY71">
        <f t="shared" si="80"/>
        <v>1.0000000000000011E-2</v>
      </c>
      <c r="AZ71">
        <f t="shared" si="80"/>
        <v>1.0000000000000011E-2</v>
      </c>
      <c r="BA71">
        <f t="shared" si="80"/>
        <v>1.0000000000000011E-2</v>
      </c>
      <c r="BB71">
        <f t="shared" si="80"/>
        <v>1.0000000000000011E-2</v>
      </c>
      <c r="BC71">
        <f t="shared" si="80"/>
        <v>1.0000000000000011E-2</v>
      </c>
      <c r="BD71">
        <f t="shared" si="80"/>
        <v>1.0000000000000011E-2</v>
      </c>
      <c r="BE71">
        <f t="shared" si="80"/>
        <v>1.0000000000000011E-2</v>
      </c>
      <c r="BF71">
        <f t="shared" si="80"/>
        <v>1.0000000000000011E-2</v>
      </c>
      <c r="BG71">
        <f t="shared" si="80"/>
        <v>1.0000000000000011E-2</v>
      </c>
      <c r="BH71">
        <f t="shared" si="80"/>
        <v>1.0000000000000011E-2</v>
      </c>
      <c r="BI71">
        <f t="shared" si="80"/>
        <v>1.0000000000000011E-2</v>
      </c>
      <c r="BJ71">
        <f t="shared" si="80"/>
        <v>1.0000000000000011E-2</v>
      </c>
      <c r="BK71">
        <f t="shared" si="80"/>
        <v>1.0000000000000011E-2</v>
      </c>
      <c r="BL71">
        <f t="shared" si="80"/>
        <v>1.0000000000000011E-2</v>
      </c>
    </row>
    <row r="72" spans="2:64" x14ac:dyDescent="0.25">
      <c r="C72" t="s">
        <v>15</v>
      </c>
      <c r="D72">
        <f>INDEX(hist_share!W:W,MATCH($C$1&amp;"-"&amp;$C72,hist_share!$AF:$AF,0))</f>
        <v>4.3241347899721748E-3</v>
      </c>
      <c r="E72">
        <f>INDEX(hist_share!X:X,MATCH($C$1&amp;"-"&amp;$C72,hist_share!$AF:$AF,0))</f>
        <v>4.3321803726528094E-3</v>
      </c>
      <c r="F72">
        <f>INDEX(hist_share!Y:Y,MATCH($C$1&amp;"-"&amp;$C72,hist_share!$AF:$AF,0))</f>
        <v>4.9362513974624224E-3</v>
      </c>
      <c r="G72">
        <f>INDEX(hist_share!Z:Z,MATCH($C$1&amp;"-"&amp;$C72,hist_share!$AF:$AF,0))</f>
        <v>4.6599058859448624E-3</v>
      </c>
      <c r="H72">
        <f>INDEX(hist_share!AA:AA,MATCH($C$1&amp;"-"&amp;$C72,hist_share!$AF:$AF,0))</f>
        <v>4.4890278111522301E-3</v>
      </c>
      <c r="I72">
        <f>INDEX(hist_share!AB:AB,MATCH($C$1&amp;"-"&amp;$C72,hist_share!$AF:$AF,0))</f>
        <v>4.4890278111522292E-3</v>
      </c>
      <c r="J72" s="10">
        <f>INDEX(hist_share!AC:AC,MATCH($C$1&amp;"-"&amp;$C72,hist_share!$AF:$AF,0))</f>
        <v>4.4890278111522301E-3</v>
      </c>
      <c r="K72">
        <f>INDEX('7th_share'!C:C,MATCH($C$1&amp;"-"&amp;$C72,'7th_share'!$AK:$AK,0))</f>
        <v>4.855624779978209E-3</v>
      </c>
      <c r="L72">
        <f>INDEX('7th_share'!D:D,MATCH($C$1&amp;"-"&amp;$C72,'7th_share'!$AK:$AK,0))</f>
        <v>4.8938996257442396E-3</v>
      </c>
      <c r="M72">
        <f>INDEX('7th_share'!E:E,MATCH($C$1&amp;"-"&amp;$C72,'7th_share'!$AK:$AK,0))</f>
        <v>4.928260068167923E-3</v>
      </c>
      <c r="N72">
        <f>INDEX('7th_share'!F:F,MATCH($C$1&amp;"-"&amp;$C72,'7th_share'!$AK:$AK,0))</f>
        <v>4.95887988112656E-3</v>
      </c>
      <c r="O72">
        <f>INDEX('7th_share'!G:G,MATCH($C$1&amp;"-"&amp;$C72,'7th_share'!$AK:$AK,0))</f>
        <v>4.985932838497434E-3</v>
      </c>
      <c r="P72">
        <f>INDEX('7th_share'!H:H,MATCH($C$1&amp;"-"&amp;$C72,'7th_share'!$AK:$AK,0))</f>
        <v>5.0095927141578372E-3</v>
      </c>
      <c r="Q72">
        <f>INDEX('7th_share'!I:I,MATCH($C$1&amp;"-"&amp;$C72,'7th_share'!$AK:$AK,0))</f>
        <v>5.0300332819850652E-3</v>
      </c>
      <c r="R72">
        <f>INDEX('7th_share'!J:J,MATCH($C$1&amp;"-"&amp;$C72,'7th_share'!$AK:$AK,0))</f>
        <v>5.047428315856404E-3</v>
      </c>
      <c r="S72">
        <f>INDEX('7th_share'!K:K,MATCH($C$1&amp;"-"&amp;$C72,'7th_share'!$AK:$AK,0))</f>
        <v>5.0619515896491484E-3</v>
      </c>
      <c r="T72">
        <f>INDEX('7th_share'!L:L,MATCH($C$1&amp;"-"&amp;$C72,'7th_share'!$AK:$AK,0))</f>
        <v>5.0737768772405878E-3</v>
      </c>
      <c r="U72">
        <f>INDEX('7th_share'!M:M,MATCH($C$1&amp;"-"&amp;$C72,'7th_share'!$AK:$AK,0))</f>
        <v>5.0830779525080118E-3</v>
      </c>
      <c r="V72">
        <f>INDEX('7th_share'!N:N,MATCH($C$1&amp;"-"&amp;$C72,'7th_share'!$AK:$AK,0))</f>
        <v>5.0900285893287107E-3</v>
      </c>
      <c r="W72">
        <f>INDEX('7th_share'!O:O,MATCH($C$1&amp;"-"&amp;$C72,'7th_share'!$AK:$AK,0))</f>
        <v>5.0948025615799803E-3</v>
      </c>
      <c r="X72">
        <f>INDEX('7th_share'!P:P,MATCH($C$1&amp;"-"&amp;$C72,'7th_share'!$AK:$AK,0))</f>
        <v>5.0975736431391073E-3</v>
      </c>
      <c r="Y72">
        <f>INDEX('7th_share'!Q:Q,MATCH($C$1&amp;"-"&amp;$C72,'7th_share'!$AK:$AK,0))</f>
        <v>5.0985156078833848E-3</v>
      </c>
      <c r="Z72">
        <f>INDEX('7th_share'!R:R,MATCH($C$1&amp;"-"&amp;$C72,'7th_share'!$AK:$AK,0))</f>
        <v>5.0978022296901014E-3</v>
      </c>
      <c r="AA72">
        <f>INDEX('7th_share'!S:S,MATCH($C$1&amp;"-"&amp;$C72,'7th_share'!$AK:$AK,0))</f>
        <v>5.0956072824365501E-3</v>
      </c>
      <c r="AB72">
        <f>INDEX('7th_share'!T:T,MATCH($C$1&amp;"-"&amp;$C72,'7th_share'!$AK:$AK,0))</f>
        <v>5.0921045400000187E-3</v>
      </c>
      <c r="AC72">
        <f>INDEX('7th_share'!U:U,MATCH($C$1&amp;"-"&amp;$C72,'7th_share'!$AK:$AK,0))</f>
        <v>5.0874677762578029E-3</v>
      </c>
      <c r="AD72">
        <f>INDEX('7th_share'!V:V,MATCH($C$1&amp;"-"&amp;$C72,'7th_share'!$AK:$AK,0))</f>
        <v>5.0818707650871903E-3</v>
      </c>
      <c r="AE72">
        <f>INDEX('7th_share'!W:W,MATCH($C$1&amp;"-"&amp;$C72,'7th_share'!$AK:$AK,0))</f>
        <v>5.0754872803654739E-3</v>
      </c>
      <c r="AF72">
        <f>INDEX('7th_share'!X:X,MATCH($C$1&amp;"-"&amp;$C72,'7th_share'!$AK:$AK,0))</f>
        <v>5.0684910959699434E-3</v>
      </c>
      <c r="AG72">
        <f>INDEX('7th_share'!Y:Y,MATCH($C$1&amp;"-"&amp;$C72,'7th_share'!$AK:$AK,0))</f>
        <v>5.0610559857778882E-3</v>
      </c>
      <c r="AH72">
        <f>INDEX('7th_share'!Z:Z,MATCH($C$1&amp;"-"&amp;$C72,'7th_share'!$AK:$AK,0))</f>
        <v>5.0533557236666004E-3</v>
      </c>
      <c r="AI72">
        <f>INDEX('7th_share'!AA:AA,MATCH($C$1&amp;"-"&amp;$C72,'7th_share'!$AK:$AK,0))</f>
        <v>5.0455640835133731E-3</v>
      </c>
      <c r="AJ72">
        <f>INDEX('7th_share'!AB:AB,MATCH($C$1&amp;"-"&amp;$C72,'7th_share'!$AK:$AK,0))</f>
        <v>5.0378548391954974E-3</v>
      </c>
      <c r="AK72">
        <f>INDEX('7th_share'!AC:AC,MATCH($C$1&amp;"-"&amp;$C72,'7th_share'!$AK:$AK,0))</f>
        <v>5.0304017645902621E-3</v>
      </c>
      <c r="AL72">
        <f>INDEX('7th_share'!AD:AD,MATCH($C$1&amp;"-"&amp;$C72,'7th_share'!$AK:$AK,0))</f>
        <v>5.0233786335749601E-3</v>
      </c>
      <c r="AM72">
        <f>INDEX('7th_share'!AE:AE,MATCH($C$1&amp;"-"&amp;$C72,'7th_share'!$AK:$AK,0))</f>
        <v>5.0169592200268757E-3</v>
      </c>
      <c r="AN72">
        <f>INDEX('7th_share'!AF:AF,MATCH($C$1&amp;"-"&amp;$C72,'7th_share'!$AK:$AK,0))</f>
        <v>5.0113172978233107E-3</v>
      </c>
      <c r="AO72">
        <f>INDEX('7th_share'!AG:AG,MATCH($C$1&amp;"-"&amp;$C72,'7th_share'!$AK:$AK,0))</f>
        <v>5.0066266408415501E-3</v>
      </c>
      <c r="AP72">
        <f>INDEX('7th_share'!AH:AH,MATCH($C$1&amp;"-"&amp;$C72,'7th_share'!$AK:$AK,0))</f>
        <v>5.0030610229588827E-3</v>
      </c>
      <c r="AQ72">
        <f>INDEX('7th_share'!AI:AI,MATCH($C$1&amp;"-"&amp;$C72,'7th_share'!$AK:$AK,0))</f>
        <v>5.0007942180526023E-3</v>
      </c>
      <c r="AR72">
        <f>INDEX('7th_share'!AJ:AJ,MATCH($C$1&amp;"-"&amp;$C72,'7th_share'!$AK:$AK,0))</f>
        <v>5.0000000000000018E-3</v>
      </c>
      <c r="AS72">
        <f t="shared" si="81"/>
        <v>5.0000000000000018E-3</v>
      </c>
      <c r="AT72">
        <f t="shared" si="80"/>
        <v>5.0000000000000018E-3</v>
      </c>
      <c r="AU72">
        <f t="shared" si="80"/>
        <v>5.0000000000000018E-3</v>
      </c>
      <c r="AV72">
        <f t="shared" si="80"/>
        <v>5.0000000000000018E-3</v>
      </c>
      <c r="AW72">
        <f t="shared" si="80"/>
        <v>5.0000000000000018E-3</v>
      </c>
      <c r="AX72">
        <f t="shared" si="80"/>
        <v>5.0000000000000018E-3</v>
      </c>
      <c r="AY72">
        <f t="shared" si="80"/>
        <v>5.0000000000000018E-3</v>
      </c>
      <c r="AZ72">
        <f t="shared" si="80"/>
        <v>5.0000000000000018E-3</v>
      </c>
      <c r="BA72">
        <f t="shared" si="80"/>
        <v>5.0000000000000018E-3</v>
      </c>
      <c r="BB72">
        <f t="shared" si="80"/>
        <v>5.0000000000000018E-3</v>
      </c>
      <c r="BC72">
        <f t="shared" si="80"/>
        <v>5.0000000000000018E-3</v>
      </c>
      <c r="BD72">
        <f t="shared" si="80"/>
        <v>5.0000000000000018E-3</v>
      </c>
      <c r="BE72">
        <f t="shared" si="80"/>
        <v>5.0000000000000018E-3</v>
      </c>
      <c r="BF72">
        <f t="shared" si="80"/>
        <v>5.0000000000000018E-3</v>
      </c>
      <c r="BG72">
        <f t="shared" si="80"/>
        <v>5.0000000000000018E-3</v>
      </c>
      <c r="BH72">
        <f t="shared" si="80"/>
        <v>5.0000000000000018E-3</v>
      </c>
      <c r="BI72">
        <f t="shared" si="80"/>
        <v>5.0000000000000018E-3</v>
      </c>
      <c r="BJ72">
        <f t="shared" si="80"/>
        <v>5.0000000000000018E-3</v>
      </c>
      <c r="BK72">
        <f t="shared" si="80"/>
        <v>5.0000000000000018E-3</v>
      </c>
      <c r="BL72">
        <f t="shared" si="80"/>
        <v>5.0000000000000018E-3</v>
      </c>
    </row>
    <row r="73" spans="2:64" x14ac:dyDescent="0.25">
      <c r="C73" t="s">
        <v>16</v>
      </c>
      <c r="D73">
        <f>INDEX(hist_share!W:W,MATCH($C$1&amp;"-"&amp;$C73,hist_share!$AF:$AF,0))</f>
        <v>6.3301912014117556E-2</v>
      </c>
      <c r="E73">
        <f>INDEX(hist_share!X:X,MATCH($C$1&amp;"-"&amp;$C73,hist_share!$AF:$AF,0))</f>
        <v>6.363810930322629E-2</v>
      </c>
      <c r="F73">
        <f>INDEX(hist_share!Y:Y,MATCH($C$1&amp;"-"&amp;$C73,hist_share!$AF:$AF,0))</f>
        <v>6.7151932455995933E-2</v>
      </c>
      <c r="G73">
        <f>INDEX(hist_share!Z:Z,MATCH($C$1&amp;"-"&amp;$C73,hist_share!$AF:$AF,0))</f>
        <v>6.830269145828731E-2</v>
      </c>
      <c r="H73">
        <f>INDEX(hist_share!AA:AA,MATCH($C$1&amp;"-"&amp;$C73,hist_share!$AF:$AF,0))</f>
        <v>7.0785560894496974E-2</v>
      </c>
      <c r="I73">
        <f>INDEX(hist_share!AB:AB,MATCH($C$1&amp;"-"&amp;$C73,hist_share!$AF:$AF,0))</f>
        <v>7.0785560894496974E-2</v>
      </c>
      <c r="J73" s="10">
        <f>INDEX(hist_share!AC:AC,MATCH($C$1&amp;"-"&amp;$C73,hist_share!$AF:$AF,0))</f>
        <v>7.0785560894496988E-2</v>
      </c>
      <c r="K73">
        <f>INDEX('7th_share'!C:C,MATCH($C$1&amp;"-"&amp;$C73,'7th_share'!$AK:$AK,0))</f>
        <v>7.3637608919168249E-2</v>
      </c>
      <c r="L73">
        <f>INDEX('7th_share'!D:D,MATCH($C$1&amp;"-"&amp;$C73,'7th_share'!$AK:$AK,0))</f>
        <v>7.4709078517246175E-2</v>
      </c>
      <c r="M73">
        <f>INDEX('7th_share'!E:E,MATCH($C$1&amp;"-"&amp;$C73,'7th_share'!$AK:$AK,0))</f>
        <v>7.5683750214967344E-2</v>
      </c>
      <c r="N73">
        <f>INDEX('7th_share'!F:F,MATCH($C$1&amp;"-"&amp;$C73,'7th_share'!$AK:$AK,0))</f>
        <v>7.6565677015581909E-2</v>
      </c>
      <c r="O73">
        <f>INDEX('7th_share'!G:G,MATCH($C$1&amp;"-"&amp;$C73,'7th_share'!$AK:$AK,0))</f>
        <v>7.7358911922339985E-2</v>
      </c>
      <c r="P73">
        <f>INDEX('7th_share'!H:H,MATCH($C$1&amp;"-"&amp;$C73,'7th_share'!$AK:$AK,0))</f>
        <v>7.8067507938491654E-2</v>
      </c>
      <c r="Q73">
        <f>INDEX('7th_share'!I:I,MATCH($C$1&amp;"-"&amp;$C73,'7th_share'!$AK:$AK,0))</f>
        <v>7.8695518067287057E-2</v>
      </c>
      <c r="R73">
        <f>INDEX('7th_share'!J:J,MATCH($C$1&amp;"-"&amp;$C73,'7th_share'!$AK:$AK,0))</f>
        <v>7.9246995311976307E-2</v>
      </c>
      <c r="S73">
        <f>INDEX('7th_share'!K:K,MATCH($C$1&amp;"-"&amp;$C73,'7th_share'!$AK:$AK,0))</f>
        <v>7.9725992675809515E-2</v>
      </c>
      <c r="T73">
        <f>INDEX('7th_share'!L:L,MATCH($C$1&amp;"-"&amp;$C73,'7th_share'!$AK:$AK,0))</f>
        <v>8.0136563162036781E-2</v>
      </c>
      <c r="U73">
        <f>INDEX('7th_share'!M:M,MATCH($C$1&amp;"-"&amp;$C73,'7th_share'!$AK:$AK,0))</f>
        <v>8.0482759773908188E-2</v>
      </c>
      <c r="V73">
        <f>INDEX('7th_share'!N:N,MATCH($C$1&amp;"-"&amp;$C73,'7th_share'!$AK:$AK,0))</f>
        <v>8.0768635514673934E-2</v>
      </c>
      <c r="W73">
        <f>INDEX('7th_share'!O:O,MATCH($C$1&amp;"-"&amp;$C73,'7th_share'!$AK:$AK,0))</f>
        <v>8.0998243387584046E-2</v>
      </c>
      <c r="X73">
        <f>INDEX('7th_share'!P:P,MATCH($C$1&amp;"-"&amp;$C73,'7th_share'!$AK:$AK,0))</f>
        <v>8.1175636395888637E-2</v>
      </c>
      <c r="Y73">
        <f>INDEX('7th_share'!Q:Q,MATCH($C$1&amp;"-"&amp;$C73,'7th_share'!$AK:$AK,0))</f>
        <v>8.1304867542837916E-2</v>
      </c>
      <c r="Z73">
        <f>INDEX('7th_share'!R:R,MATCH($C$1&amp;"-"&amp;$C73,'7th_share'!$AK:$AK,0))</f>
        <v>8.1389989831681858E-2</v>
      </c>
      <c r="AA73">
        <f>INDEX('7th_share'!S:S,MATCH($C$1&amp;"-"&amp;$C73,'7th_share'!$AK:$AK,0))</f>
        <v>8.1435056265670672E-2</v>
      </c>
      <c r="AB73">
        <f>INDEX('7th_share'!T:T,MATCH($C$1&amp;"-"&amp;$C73,'7th_share'!$AK:$AK,0))</f>
        <v>8.1444119848054511E-2</v>
      </c>
      <c r="AC73">
        <f>INDEX('7th_share'!U:U,MATCH($C$1&amp;"-"&amp;$C73,'7th_share'!$AK:$AK,0))</f>
        <v>8.1421233582083363E-2</v>
      </c>
      <c r="AD73">
        <f>INDEX('7th_share'!V:V,MATCH($C$1&amp;"-"&amp;$C73,'7th_share'!$AK:$AK,0))</f>
        <v>8.1370450471007327E-2</v>
      </c>
      <c r="AE73">
        <f>INDEX('7th_share'!W:W,MATCH($C$1&amp;"-"&amp;$C73,'7th_share'!$AK:$AK,0))</f>
        <v>8.129582351807664E-2</v>
      </c>
      <c r="AF73">
        <f>INDEX('7th_share'!X:X,MATCH($C$1&amp;"-"&amp;$C73,'7th_share'!$AK:$AK,0))</f>
        <v>8.1201405726541415E-2</v>
      </c>
      <c r="AG73">
        <f>INDEX('7th_share'!Y:Y,MATCH($C$1&amp;"-"&amp;$C73,'7th_share'!$AK:$AK,0))</f>
        <v>8.1091250099651596E-2</v>
      </c>
      <c r="AH73">
        <f>INDEX('7th_share'!Z:Z,MATCH($C$1&amp;"-"&amp;$C73,'7th_share'!$AK:$AK,0))</f>
        <v>8.096940964065745E-2</v>
      </c>
      <c r="AI73">
        <f>INDEX('7th_share'!AA:AA,MATCH($C$1&amp;"-"&amp;$C73,'7th_share'!$AK:$AK,0))</f>
        <v>8.0839937352809088E-2</v>
      </c>
      <c r="AJ73">
        <f>INDEX('7th_share'!AB:AB,MATCH($C$1&amp;"-"&amp;$C73,'7th_share'!$AK:$AK,0))</f>
        <v>8.070688623935654E-2</v>
      </c>
      <c r="AK73">
        <f>INDEX('7th_share'!AC:AC,MATCH($C$1&amp;"-"&amp;$C73,'7th_share'!$AK:$AK,0))</f>
        <v>8.057430930354989E-2</v>
      </c>
      <c r="AL73">
        <f>INDEX('7th_share'!AD:AD,MATCH($C$1&amp;"-"&amp;$C73,'7th_share'!$AK:$AK,0))</f>
        <v>8.0446259548639376E-2</v>
      </c>
      <c r="AM73">
        <f>INDEX('7th_share'!AE:AE,MATCH($C$1&amp;"-"&amp;$C73,'7th_share'!$AK:$AK,0))</f>
        <v>8.032678997787504E-2</v>
      </c>
      <c r="AN73">
        <f>INDEX('7th_share'!AF:AF,MATCH($C$1&amp;"-"&amp;$C73,'7th_share'!$AK:$AK,0))</f>
        <v>8.0219953594507037E-2</v>
      </c>
      <c r="AO73">
        <f>INDEX('7th_share'!AG:AG,MATCH($C$1&amp;"-"&amp;$C73,'7th_share'!$AK:$AK,0))</f>
        <v>8.0129803401785341E-2</v>
      </c>
      <c r="AP73">
        <f>INDEX('7th_share'!AH:AH,MATCH($C$1&amp;"-"&amp;$C73,'7th_share'!$AK:$AK,0))</f>
        <v>8.0060392402960243E-2</v>
      </c>
      <c r="AQ73">
        <f>INDEX('7th_share'!AI:AI,MATCH($C$1&amp;"-"&amp;$C73,'7th_share'!$AK:$AK,0))</f>
        <v>8.0015773601281787E-2</v>
      </c>
      <c r="AR73">
        <f>INDEX('7th_share'!AJ:AJ,MATCH($C$1&amp;"-"&amp;$C73,'7th_share'!$AK:$AK,0))</f>
        <v>8.0000000000000099E-2</v>
      </c>
      <c r="AS73">
        <f t="shared" si="81"/>
        <v>8.0000000000000099E-2</v>
      </c>
      <c r="AT73">
        <f t="shared" si="80"/>
        <v>8.0000000000000099E-2</v>
      </c>
      <c r="AU73">
        <f t="shared" si="80"/>
        <v>8.0000000000000099E-2</v>
      </c>
      <c r="AV73">
        <f t="shared" si="80"/>
        <v>8.0000000000000099E-2</v>
      </c>
      <c r="AW73">
        <f t="shared" si="80"/>
        <v>8.0000000000000099E-2</v>
      </c>
      <c r="AX73">
        <f t="shared" si="80"/>
        <v>8.0000000000000099E-2</v>
      </c>
      <c r="AY73">
        <f t="shared" si="80"/>
        <v>8.0000000000000099E-2</v>
      </c>
      <c r="AZ73">
        <f t="shared" si="80"/>
        <v>8.0000000000000099E-2</v>
      </c>
      <c r="BA73">
        <f t="shared" si="80"/>
        <v>8.0000000000000099E-2</v>
      </c>
      <c r="BB73">
        <f t="shared" si="80"/>
        <v>8.0000000000000099E-2</v>
      </c>
      <c r="BC73">
        <f t="shared" si="80"/>
        <v>8.0000000000000099E-2</v>
      </c>
      <c r="BD73">
        <f t="shared" si="80"/>
        <v>8.0000000000000099E-2</v>
      </c>
      <c r="BE73">
        <f t="shared" si="80"/>
        <v>8.0000000000000099E-2</v>
      </c>
      <c r="BF73">
        <f t="shared" si="80"/>
        <v>8.0000000000000099E-2</v>
      </c>
      <c r="BG73">
        <f t="shared" si="80"/>
        <v>8.0000000000000099E-2</v>
      </c>
      <c r="BH73">
        <f t="shared" si="80"/>
        <v>8.0000000000000099E-2</v>
      </c>
      <c r="BI73">
        <f t="shared" si="80"/>
        <v>8.0000000000000099E-2</v>
      </c>
      <c r="BJ73">
        <f t="shared" si="80"/>
        <v>8.0000000000000099E-2</v>
      </c>
      <c r="BK73">
        <f t="shared" si="80"/>
        <v>8.0000000000000099E-2</v>
      </c>
      <c r="BL73">
        <f t="shared" si="80"/>
        <v>8.0000000000000099E-2</v>
      </c>
    </row>
    <row r="74" spans="2:64" x14ac:dyDescent="0.25">
      <c r="C74" t="s">
        <v>17</v>
      </c>
      <c r="D74">
        <f>INDEX(hist_share!W:W,MATCH($C$1&amp;"-"&amp;$C74,hist_share!$AF:$AF,0))</f>
        <v>0.24253486134859589</v>
      </c>
      <c r="E74">
        <f>INDEX(hist_share!X:X,MATCH($C$1&amp;"-"&amp;$C74,hist_share!$AF:$AF,0))</f>
        <v>0.23365533568911909</v>
      </c>
      <c r="F74">
        <f>INDEX(hist_share!Y:Y,MATCH($C$1&amp;"-"&amp;$C74,hist_share!$AF:$AF,0))</f>
        <v>0.2298183969224791</v>
      </c>
      <c r="G74">
        <f>INDEX(hist_share!Z:Z,MATCH($C$1&amp;"-"&amp;$C74,hist_share!$AF:$AF,0))</f>
        <v>0.2296320526584385</v>
      </c>
      <c r="H74">
        <f>INDEX(hist_share!AA:AA,MATCH($C$1&amp;"-"&amp;$C74,hist_share!$AF:$AF,0))</f>
        <v>0.2362702150574213</v>
      </c>
      <c r="I74">
        <f>INDEX(hist_share!AB:AB,MATCH($C$1&amp;"-"&amp;$C74,hist_share!$AF:$AF,0))</f>
        <v>0.23627021505742141</v>
      </c>
      <c r="J74" s="10">
        <f>INDEX(hist_share!AC:AC,MATCH($C$1&amp;"-"&amp;$C74,hist_share!$AF:$AF,0))</f>
        <v>0.23627021505742141</v>
      </c>
      <c r="K74">
        <f>INDEX('7th_share'!C:C,MATCH($C$1&amp;"-"&amp;$C74,'7th_share'!$AK:$AK,0))</f>
        <v>0.21898071985503689</v>
      </c>
      <c r="L74">
        <f>INDEX('7th_share'!D:D,MATCH($C$1&amp;"-"&amp;$C74,'7th_share'!$AK:$AK,0))</f>
        <v>0.21711685072254391</v>
      </c>
      <c r="M74">
        <f>INDEX('7th_share'!E:E,MATCH($C$1&amp;"-"&amp;$C74,'7th_share'!$AK:$AK,0))</f>
        <v>0.21554301738639881</v>
      </c>
      <c r="N74">
        <f>INDEX('7th_share'!F:F,MATCH($C$1&amp;"-"&amp;$C74,'7th_share'!$AK:$AK,0))</f>
        <v>0.21424444493110409</v>
      </c>
      <c r="O74">
        <f>INDEX('7th_share'!G:G,MATCH($C$1&amp;"-"&amp;$C74,'7th_share'!$AK:$AK,0))</f>
        <v>0.21320635844116251</v>
      </c>
      <c r="P74">
        <f>INDEX('7th_share'!H:H,MATCH($C$1&amp;"-"&amp;$C74,'7th_share'!$AK:$AK,0))</f>
        <v>0.21241398300107611</v>
      </c>
      <c r="Q74">
        <f>INDEX('7th_share'!I:I,MATCH($C$1&amp;"-"&amp;$C74,'7th_share'!$AK:$AK,0))</f>
        <v>0.21185254369534759</v>
      </c>
      <c r="R74">
        <f>INDEX('7th_share'!J:J,MATCH($C$1&amp;"-"&amp;$C74,'7th_share'!$AK:$AK,0))</f>
        <v>0.21150726560847949</v>
      </c>
      <c r="S74">
        <f>INDEX('7th_share'!K:K,MATCH($C$1&amp;"-"&amp;$C74,'7th_share'!$AK:$AK,0))</f>
        <v>0.21136337382497411</v>
      </c>
      <c r="T74">
        <f>INDEX('7th_share'!L:L,MATCH($C$1&amp;"-"&amp;$C74,'7th_share'!$AK:$AK,0))</f>
        <v>0.21140609342933389</v>
      </c>
      <c r="U74">
        <f>INDEX('7th_share'!M:M,MATCH($C$1&amp;"-"&amp;$C74,'7th_share'!$AK:$AK,0))</f>
        <v>0.2116206495060616</v>
      </c>
      <c r="V74">
        <f>INDEX('7th_share'!N:N,MATCH($C$1&amp;"-"&amp;$C74,'7th_share'!$AK:$AK,0))</f>
        <v>0.2119922671396596</v>
      </c>
      <c r="W74">
        <f>INDEX('7th_share'!O:O,MATCH($C$1&amp;"-"&amp;$C74,'7th_share'!$AK:$AK,0))</f>
        <v>0.21250617141463021</v>
      </c>
      <c r="X74">
        <f>INDEX('7th_share'!P:P,MATCH($C$1&amp;"-"&amp;$C74,'7th_share'!$AK:$AK,0))</f>
        <v>0.2131475874154761</v>
      </c>
      <c r="Y74">
        <f>INDEX('7th_share'!Q:Q,MATCH($C$1&amp;"-"&amp;$C74,'7th_share'!$AK:$AK,0))</f>
        <v>0.21390174022669961</v>
      </c>
      <c r="Z74">
        <f>INDEX('7th_share'!R:R,MATCH($C$1&amp;"-"&amp;$C74,'7th_share'!$AK:$AK,0))</f>
        <v>0.21475385493280319</v>
      </c>
      <c r="AA74">
        <f>INDEX('7th_share'!S:S,MATCH($C$1&amp;"-"&amp;$C74,'7th_share'!$AK:$AK,0))</f>
        <v>0.21568915661828961</v>
      </c>
      <c r="AB74">
        <f>INDEX('7th_share'!T:T,MATCH($C$1&amp;"-"&amp;$C74,'7th_share'!$AK:$AK,0))</f>
        <v>0.21669287036766099</v>
      </c>
      <c r="AC74">
        <f>INDEX('7th_share'!U:U,MATCH($C$1&amp;"-"&amp;$C74,'7th_share'!$AK:$AK,0))</f>
        <v>0.2177502212654199</v>
      </c>
      <c r="AD74">
        <f>INDEX('7th_share'!V:V,MATCH($C$1&amp;"-"&amp;$C74,'7th_share'!$AK:$AK,0))</f>
        <v>0.21884643439606891</v>
      </c>
      <c r="AE74">
        <f>INDEX('7th_share'!W:W,MATCH($C$1&amp;"-"&amp;$C74,'7th_share'!$AK:$AK,0))</f>
        <v>0.21996673484411061</v>
      </c>
      <c r="AF74">
        <f>INDEX('7th_share'!X:X,MATCH($C$1&amp;"-"&amp;$C74,'7th_share'!$AK:$AK,0))</f>
        <v>0.22109634769404729</v>
      </c>
      <c r="AG74">
        <f>INDEX('7th_share'!Y:Y,MATCH($C$1&amp;"-"&amp;$C74,'7th_share'!$AK:$AK,0))</f>
        <v>0.22222049803038121</v>
      </c>
      <c r="AH74">
        <f>INDEX('7th_share'!Z:Z,MATCH($C$1&amp;"-"&amp;$C74,'7th_share'!$AK:$AK,0))</f>
        <v>0.2233244109376154</v>
      </c>
      <c r="AI74">
        <f>INDEX('7th_share'!AA:AA,MATCH($C$1&amp;"-"&amp;$C74,'7th_share'!$AK:$AK,0))</f>
        <v>0.22439331150025191</v>
      </c>
      <c r="AJ74">
        <f>INDEX('7th_share'!AB:AB,MATCH($C$1&amp;"-"&amp;$C74,'7th_share'!$AK:$AK,0))</f>
        <v>0.22541242480279361</v>
      </c>
      <c r="AK74">
        <f>INDEX('7th_share'!AC:AC,MATCH($C$1&amp;"-"&amp;$C74,'7th_share'!$AK:$AK,0))</f>
        <v>0.2263669759297422</v>
      </c>
      <c r="AL74">
        <f>INDEX('7th_share'!AD:AD,MATCH($C$1&amp;"-"&amp;$C74,'7th_share'!$AK:$AK,0))</f>
        <v>0.22724218996560111</v>
      </c>
      <c r="AM74">
        <f>INDEX('7th_share'!AE:AE,MATCH($C$1&amp;"-"&amp;$C74,'7th_share'!$AK:$AK,0))</f>
        <v>0.22802329199487231</v>
      </c>
      <c r="AN74">
        <f>INDEX('7th_share'!AF:AF,MATCH($C$1&amp;"-"&amp;$C74,'7th_share'!$AK:$AK,0))</f>
        <v>0.2286955071020581</v>
      </c>
      <c r="AO74">
        <f>INDEX('7th_share'!AG:AG,MATCH($C$1&amp;"-"&amp;$C74,'7th_share'!$AK:$AK,0))</f>
        <v>0.22924406037166151</v>
      </c>
      <c r="AP74">
        <f>INDEX('7th_share'!AH:AH,MATCH($C$1&amp;"-"&amp;$C74,'7th_share'!$AK:$AK,0))</f>
        <v>0.22965417688818451</v>
      </c>
      <c r="AQ74">
        <f>INDEX('7th_share'!AI:AI,MATCH($C$1&amp;"-"&amp;$C74,'7th_share'!$AK:$AK,0))</f>
        <v>0.22991108173613001</v>
      </c>
      <c r="AR74">
        <f>INDEX('7th_share'!AJ:AJ,MATCH($C$1&amp;"-"&amp;$C74,'7th_share'!$AK:$AK,0))</f>
        <v>0.23000000000000009</v>
      </c>
      <c r="AS74">
        <f t="shared" si="81"/>
        <v>0.23000000000000009</v>
      </c>
      <c r="AT74">
        <f t="shared" si="80"/>
        <v>0.23000000000000009</v>
      </c>
      <c r="AU74">
        <f t="shared" si="80"/>
        <v>0.23000000000000009</v>
      </c>
      <c r="AV74">
        <f t="shared" si="80"/>
        <v>0.23000000000000009</v>
      </c>
      <c r="AW74">
        <f t="shared" si="80"/>
        <v>0.23000000000000009</v>
      </c>
      <c r="AX74">
        <f t="shared" si="80"/>
        <v>0.23000000000000009</v>
      </c>
      <c r="AY74">
        <f t="shared" si="80"/>
        <v>0.23000000000000009</v>
      </c>
      <c r="AZ74">
        <f t="shared" si="80"/>
        <v>0.23000000000000009</v>
      </c>
      <c r="BA74">
        <f t="shared" si="80"/>
        <v>0.23000000000000009</v>
      </c>
      <c r="BB74">
        <f t="shared" si="80"/>
        <v>0.23000000000000009</v>
      </c>
      <c r="BC74">
        <f t="shared" si="80"/>
        <v>0.23000000000000009</v>
      </c>
      <c r="BD74">
        <f t="shared" si="80"/>
        <v>0.23000000000000009</v>
      </c>
      <c r="BE74">
        <f t="shared" si="80"/>
        <v>0.23000000000000009</v>
      </c>
      <c r="BF74">
        <f t="shared" si="80"/>
        <v>0.23000000000000009</v>
      </c>
      <c r="BG74">
        <f t="shared" si="80"/>
        <v>0.23000000000000009</v>
      </c>
      <c r="BH74">
        <f t="shared" si="80"/>
        <v>0.23000000000000009</v>
      </c>
      <c r="BI74">
        <f t="shared" si="80"/>
        <v>0.23000000000000009</v>
      </c>
      <c r="BJ74">
        <f t="shared" si="80"/>
        <v>0.23000000000000009</v>
      </c>
      <c r="BK74">
        <f t="shared" si="80"/>
        <v>0.23000000000000009</v>
      </c>
      <c r="BL74">
        <f t="shared" si="80"/>
        <v>0.23000000000000009</v>
      </c>
    </row>
    <row r="75" spans="2:64" x14ac:dyDescent="0.25">
      <c r="C75" t="s">
        <v>18</v>
      </c>
      <c r="D75">
        <f>INDEX(hist_share!W:W,MATCH($C$1&amp;"-"&amp;$C75,hist_share!$AF:$AF,0))</f>
        <v>0.61033630018632723</v>
      </c>
      <c r="E75">
        <f>INDEX(hist_share!X:X,MATCH($C$1&amp;"-"&amp;$C75,hist_share!$AF:$AF,0))</f>
        <v>0.61810104676941013</v>
      </c>
      <c r="F75">
        <f>INDEX(hist_share!Y:Y,MATCH($C$1&amp;"-"&amp;$C75,hist_share!$AF:$AF,0))</f>
        <v>0.61419234684239665</v>
      </c>
      <c r="G75">
        <f>INDEX(hist_share!Z:Z,MATCH($C$1&amp;"-"&amp;$C75,hist_share!$AF:$AF,0))</f>
        <v>0.61224423335374178</v>
      </c>
      <c r="H75">
        <f>INDEX(hist_share!AA:AA,MATCH($C$1&amp;"-"&amp;$C75,hist_share!$AF:$AF,0))</f>
        <v>0.60082220603785041</v>
      </c>
      <c r="I75">
        <f>INDEX(hist_share!AB:AB,MATCH($C$1&amp;"-"&amp;$C75,hist_share!$AF:$AF,0))</f>
        <v>0.6008222060378503</v>
      </c>
      <c r="J75" s="10">
        <f>INDEX(hist_share!AC:AC,MATCH($C$1&amp;"-"&amp;$C75,hist_share!$AF:$AF,0))</f>
        <v>0.60082220603785041</v>
      </c>
      <c r="K75">
        <f>INDEX('7th_share'!C:C,MATCH($C$1&amp;"-"&amp;$C75,'7th_share'!$AK:$AK,0))</f>
        <v>0.6115874101917117</v>
      </c>
      <c r="L75">
        <f>INDEX('7th_share'!D:D,MATCH($C$1&amp;"-"&amp;$C75,'7th_share'!$AK:$AK,0))</f>
        <v>0.61115597121078025</v>
      </c>
      <c r="M75">
        <f>INDEX('7th_share'!E:E,MATCH($C$1&amp;"-"&amp;$C75,'7th_share'!$AK:$AK,0))</f>
        <v>0.61063118002431682</v>
      </c>
      <c r="N75">
        <f>INDEX('7th_share'!F:F,MATCH($C$1&amp;"-"&amp;$C75,'7th_share'!$AK:$AK,0))</f>
        <v>0.6100198071676407</v>
      </c>
      <c r="O75">
        <f>INDEX('7th_share'!G:G,MATCH($C$1&amp;"-"&amp;$C75,'7th_share'!$AK:$AK,0))</f>
        <v>0.60932862317607017</v>
      </c>
      <c r="P75">
        <f>INDEX('7th_share'!H:H,MATCH($C$1&amp;"-"&amp;$C75,'7th_share'!$AK:$AK,0))</f>
        <v>0.6085643985849245</v>
      </c>
      <c r="Q75">
        <f>INDEX('7th_share'!I:I,MATCH($C$1&amp;"-"&amp;$C75,'7th_share'!$AK:$AK,0))</f>
        <v>0.60773390392952276</v>
      </c>
      <c r="R75">
        <f>INDEX('7th_share'!J:J,MATCH($C$1&amp;"-"&amp;$C75,'7th_share'!$AK:$AK,0))</f>
        <v>0.60684390974518343</v>
      </c>
      <c r="S75">
        <f>INDEX('7th_share'!K:K,MATCH($C$1&amp;"-"&amp;$C75,'7th_share'!$AK:$AK,0))</f>
        <v>0.60590118656722569</v>
      </c>
      <c r="T75">
        <f>INDEX('7th_share'!L:L,MATCH($C$1&amp;"-"&amp;$C75,'7th_share'!$AK:$AK,0))</f>
        <v>0.60491250493096815</v>
      </c>
      <c r="U75">
        <f>INDEX('7th_share'!M:M,MATCH($C$1&amp;"-"&amp;$C75,'7th_share'!$AK:$AK,0))</f>
        <v>0.60388463537172987</v>
      </c>
      <c r="V75">
        <f>INDEX('7th_share'!N:N,MATCH($C$1&amp;"-"&amp;$C75,'7th_share'!$AK:$AK,0))</f>
        <v>0.60282434842482957</v>
      </c>
      <c r="W75">
        <f>INDEX('7th_share'!O:O,MATCH($C$1&amp;"-"&amp;$C75,'7th_share'!$AK:$AK,0))</f>
        <v>0.60173841462558675</v>
      </c>
      <c r="X75">
        <f>INDEX('7th_share'!P:P,MATCH($C$1&amp;"-"&amp;$C75,'7th_share'!$AK:$AK,0))</f>
        <v>0.60063360450931969</v>
      </c>
      <c r="Y75">
        <f>INDEX('7th_share'!Q:Q,MATCH($C$1&amp;"-"&amp;$C75,'7th_share'!$AK:$AK,0))</f>
        <v>0.59951668861134721</v>
      </c>
      <c r="Z75">
        <f>INDEX('7th_share'!R:R,MATCH($C$1&amp;"-"&amp;$C75,'7th_share'!$AK:$AK,0))</f>
        <v>0.59839443746698862</v>
      </c>
      <c r="AA75">
        <f>INDEX('7th_share'!S:S,MATCH($C$1&amp;"-"&amp;$C75,'7th_share'!$AK:$AK,0))</f>
        <v>0.59727362161156239</v>
      </c>
      <c r="AB75">
        <f>INDEX('7th_share'!T:T,MATCH($C$1&amp;"-"&amp;$C75,'7th_share'!$AK:$AK,0))</f>
        <v>0.5961610115803877</v>
      </c>
      <c r="AC75">
        <f>INDEX('7th_share'!U:U,MATCH($C$1&amp;"-"&amp;$C75,'7th_share'!$AK:$AK,0))</f>
        <v>0.59506337790878316</v>
      </c>
      <c r="AD75">
        <f>INDEX('7th_share'!V:V,MATCH($C$1&amp;"-"&amp;$C75,'7th_share'!$AK:$AK,0))</f>
        <v>0.59398749113206806</v>
      </c>
      <c r="AE75">
        <f>INDEX('7th_share'!W:W,MATCH($C$1&amp;"-"&amp;$C75,'7th_share'!$AK:$AK,0))</f>
        <v>0.59294012178556099</v>
      </c>
      <c r="AF75">
        <f>INDEX('7th_share'!X:X,MATCH($C$1&amp;"-"&amp;$C75,'7th_share'!$AK:$AK,0))</f>
        <v>0.59192804040458102</v>
      </c>
      <c r="AG75">
        <f>INDEX('7th_share'!Y:Y,MATCH($C$1&amp;"-"&amp;$C75,'7th_share'!$AK:$AK,0))</f>
        <v>0.59095801752444677</v>
      </c>
      <c r="AH75">
        <f>INDEX('7th_share'!Z:Z,MATCH($C$1&amp;"-"&amp;$C75,'7th_share'!$AK:$AK,0))</f>
        <v>0.59003682368047727</v>
      </c>
      <c r="AI75">
        <f>INDEX('7th_share'!AA:AA,MATCH($C$1&amp;"-"&amp;$C75,'7th_share'!$AK:$AK,0))</f>
        <v>0.58917122940799149</v>
      </c>
      <c r="AJ75">
        <f>INDEX('7th_share'!AB:AB,MATCH($C$1&amp;"-"&amp;$C75,'7th_share'!$AK:$AK,0))</f>
        <v>0.58836800524230837</v>
      </c>
      <c r="AK75">
        <f>INDEX('7th_share'!AC:AC,MATCH($C$1&amp;"-"&amp;$C75,'7th_share'!$AK:$AK,0))</f>
        <v>0.58763392171874673</v>
      </c>
      <c r="AL75">
        <f>INDEX('7th_share'!AD:AD,MATCH($C$1&amp;"-"&amp;$C75,'7th_share'!$AK:$AK,0))</f>
        <v>0.58697574937262509</v>
      </c>
      <c r="AM75">
        <f>INDEX('7th_share'!AE:AE,MATCH($C$1&amp;"-"&amp;$C75,'7th_share'!$AK:$AK,0))</f>
        <v>0.5864002587392626</v>
      </c>
      <c r="AN75">
        <f>INDEX('7th_share'!AF:AF,MATCH($C$1&amp;"-"&amp;$C75,'7th_share'!$AK:$AK,0))</f>
        <v>0.58591422035397855</v>
      </c>
      <c r="AO75">
        <f>INDEX('7th_share'!AG:AG,MATCH($C$1&amp;"-"&amp;$C75,'7th_share'!$AK:$AK,0))</f>
        <v>0.58552440475209122</v>
      </c>
      <c r="AP75">
        <f>INDEX('7th_share'!AH:AH,MATCH($C$1&amp;"-"&amp;$C75,'7th_share'!$AK:$AK,0))</f>
        <v>0.58523758246891955</v>
      </c>
      <c r="AQ75">
        <f>INDEX('7th_share'!AI:AI,MATCH($C$1&amp;"-"&amp;$C75,'7th_share'!$AK:$AK,0))</f>
        <v>0.58506052403978293</v>
      </c>
      <c r="AR75">
        <f>INDEX('7th_share'!AJ:AJ,MATCH($C$1&amp;"-"&amp;$C75,'7th_share'!$AK:$AK,0))</f>
        <v>0.58499999999999963</v>
      </c>
      <c r="AS75">
        <f t="shared" si="81"/>
        <v>0.58499999999999963</v>
      </c>
      <c r="AT75">
        <f t="shared" si="80"/>
        <v>0.58499999999999963</v>
      </c>
      <c r="AU75">
        <f t="shared" si="80"/>
        <v>0.58499999999999963</v>
      </c>
      <c r="AV75">
        <f t="shared" si="80"/>
        <v>0.58499999999999963</v>
      </c>
      <c r="AW75">
        <f t="shared" si="80"/>
        <v>0.58499999999999963</v>
      </c>
      <c r="AX75">
        <f t="shared" si="80"/>
        <v>0.58499999999999963</v>
      </c>
      <c r="AY75">
        <f t="shared" si="80"/>
        <v>0.58499999999999963</v>
      </c>
      <c r="AZ75">
        <f t="shared" si="80"/>
        <v>0.58499999999999963</v>
      </c>
      <c r="BA75">
        <f t="shared" si="80"/>
        <v>0.58499999999999963</v>
      </c>
      <c r="BB75">
        <f t="shared" si="80"/>
        <v>0.58499999999999963</v>
      </c>
      <c r="BC75">
        <f t="shared" si="80"/>
        <v>0.58499999999999963</v>
      </c>
      <c r="BD75">
        <f t="shared" si="80"/>
        <v>0.58499999999999963</v>
      </c>
      <c r="BE75">
        <f t="shared" si="80"/>
        <v>0.58499999999999963</v>
      </c>
      <c r="BF75">
        <f t="shared" si="80"/>
        <v>0.58499999999999963</v>
      </c>
      <c r="BG75">
        <f t="shared" si="80"/>
        <v>0.58499999999999963</v>
      </c>
      <c r="BH75">
        <f t="shared" si="80"/>
        <v>0.58499999999999963</v>
      </c>
      <c r="BI75">
        <f t="shared" si="80"/>
        <v>0.58499999999999963</v>
      </c>
      <c r="BJ75">
        <f t="shared" si="80"/>
        <v>0.58499999999999963</v>
      </c>
      <c r="BK75">
        <f t="shared" si="80"/>
        <v>0.58499999999999963</v>
      </c>
      <c r="BL75">
        <f t="shared" si="80"/>
        <v>0.58499999999999963</v>
      </c>
    </row>
    <row r="76" spans="2:64" x14ac:dyDescent="0.25">
      <c r="C76" t="s">
        <v>40</v>
      </c>
      <c r="D76">
        <f>INDEX(hist_share!W:W,MATCH($C$1&amp;"-"&amp;$C76,hist_share!$AF:$AF,0))</f>
        <v>8.4417618429374706E-3</v>
      </c>
      <c r="E76">
        <f>INDEX(hist_share!X:X,MATCH($C$1&amp;"-"&amp;$C76,hist_share!$AF:$AF,0))</f>
        <v>8.4672499128837127E-3</v>
      </c>
      <c r="F76">
        <f>INDEX(hist_share!Y:Y,MATCH($C$1&amp;"-"&amp;$C76,hist_share!$AF:$AF,0))</f>
        <v>8.6191139471612378E-3</v>
      </c>
      <c r="G76">
        <f>INDEX(hist_share!Z:Z,MATCH($C$1&amp;"-"&amp;$C76,hist_share!$AF:$AF,0))</f>
        <v>8.5477924564910258E-3</v>
      </c>
      <c r="H76">
        <f>INDEX(hist_share!AA:AA,MATCH($C$1&amp;"-"&amp;$C76,hist_share!$AF:$AF,0))</f>
        <v>8.6463254743334682E-3</v>
      </c>
      <c r="I76">
        <f>INDEX(hist_share!AB:AB,MATCH($C$1&amp;"-"&amp;$C76,hist_share!$AF:$AF,0))</f>
        <v>8.6463254743334664E-3</v>
      </c>
      <c r="J76" s="10">
        <f>INDEX(hist_share!AC:AC,MATCH($C$1&amp;"-"&amp;$C76,hist_share!$AF:$AF,0))</f>
        <v>8.6463254743334682E-3</v>
      </c>
      <c r="K76">
        <f>INDEX('7th_share'!C:C,MATCH($C$1&amp;"-"&amp;$C76,'7th_share'!$AK:$AK,0))</f>
        <v>8.7184053562980989E-3</v>
      </c>
      <c r="L76">
        <f>INDEX('7th_share'!D:D,MATCH($C$1&amp;"-"&amp;$C76,'7th_share'!$AK:$AK,0))</f>
        <v>8.7651857587481771E-3</v>
      </c>
      <c r="M76">
        <f>INDEX('7th_share'!E:E,MATCH($C$1&amp;"-"&amp;$C76,'7th_share'!$AK:$AK,0))</f>
        <v>8.8132688078349231E-3</v>
      </c>
      <c r="N76">
        <f>INDEX('7th_share'!F:F,MATCH($C$1&amp;"-"&amp;$C76,'7th_share'!$AK:$AK,0))</f>
        <v>8.8624803913770218E-3</v>
      </c>
      <c r="O76">
        <f>INDEX('7th_share'!G:G,MATCH($C$1&amp;"-"&amp;$C76,'7th_share'!$AK:$AK,0))</f>
        <v>8.9126463971931375E-3</v>
      </c>
      <c r="P76">
        <f>INDEX('7th_share'!H:H,MATCH($C$1&amp;"-"&amp;$C76,'7th_share'!$AK:$AK,0))</f>
        <v>8.9635927131019484E-3</v>
      </c>
      <c r="Q76">
        <f>INDEX('7th_share'!I:I,MATCH($C$1&amp;"-"&amp;$C76,'7th_share'!$AK:$AK,0))</f>
        <v>9.0151452269221308E-3</v>
      </c>
      <c r="R76">
        <f>INDEX('7th_share'!J:J,MATCH($C$1&amp;"-"&amp;$C76,'7th_share'!$AK:$AK,0))</f>
        <v>9.0671298264723525E-3</v>
      </c>
      <c r="S76">
        <f>INDEX('7th_share'!K:K,MATCH($C$1&amp;"-"&amp;$C76,'7th_share'!$AK:$AK,0))</f>
        <v>9.1193723995712968E-3</v>
      </c>
      <c r="T76">
        <f>INDEX('7th_share'!L:L,MATCH($C$1&amp;"-"&amp;$C76,'7th_share'!$AK:$AK,0))</f>
        <v>9.1716988340376296E-3</v>
      </c>
      <c r="U76">
        <f>INDEX('7th_share'!M:M,MATCH($C$1&amp;"-"&amp;$C76,'7th_share'!$AK:$AK,0))</f>
        <v>9.2239350176900256E-3</v>
      </c>
      <c r="V76">
        <f>INDEX('7th_share'!N:N,MATCH($C$1&amp;"-"&amp;$C76,'7th_share'!$AK:$AK,0))</f>
        <v>9.2759068383471647E-3</v>
      </c>
      <c r="W76">
        <f>INDEX('7th_share'!O:O,MATCH($C$1&amp;"-"&amp;$C76,'7th_share'!$AK:$AK,0))</f>
        <v>9.3274401838277215E-3</v>
      </c>
      <c r="X76">
        <f>INDEX('7th_share'!P:P,MATCH($C$1&amp;"-"&amp;$C76,'7th_share'!$AK:$AK,0))</f>
        <v>9.378360941950362E-3</v>
      </c>
      <c r="Y76">
        <f>INDEX('7th_share'!Q:Q,MATCH($C$1&amp;"-"&amp;$C76,'7th_share'!$AK:$AK,0))</f>
        <v>9.428495000533766E-3</v>
      </c>
      <c r="Z76">
        <f>INDEX('7th_share'!R:R,MATCH($C$1&amp;"-"&amp;$C76,'7th_share'!$AK:$AK,0))</f>
        <v>9.4776682473966048E-3</v>
      </c>
      <c r="AA76">
        <f>INDEX('7th_share'!S:S,MATCH($C$1&amp;"-"&amp;$C76,'7th_share'!$AK:$AK,0))</f>
        <v>9.5257065703575634E-3</v>
      </c>
      <c r="AB76">
        <f>INDEX('7th_share'!T:T,MATCH($C$1&amp;"-"&amp;$C76,'7th_share'!$AK:$AK,0))</f>
        <v>9.5724358572352973E-3</v>
      </c>
      <c r="AC76">
        <f>INDEX('7th_share'!U:U,MATCH($C$1&amp;"-"&amp;$C76,'7th_share'!$AK:$AK,0))</f>
        <v>9.6176819958484899E-3</v>
      </c>
      <c r="AD76">
        <f>INDEX('7th_share'!V:V,MATCH($C$1&amp;"-"&amp;$C76,'7th_share'!$AK:$AK,0))</f>
        <v>9.6612708740158263E-3</v>
      </c>
      <c r="AE76">
        <f>INDEX('7th_share'!W:W,MATCH($C$1&amp;"-"&amp;$C76,'7th_share'!$AK:$AK,0))</f>
        <v>9.703028379555962E-3</v>
      </c>
      <c r="AF76">
        <f>INDEX('7th_share'!X:X,MATCH($C$1&amp;"-"&amp;$C76,'7th_share'!$AK:$AK,0))</f>
        <v>9.7427804002875856E-3</v>
      </c>
      <c r="AG76">
        <f>INDEX('7th_share'!Y:Y,MATCH($C$1&amp;"-"&amp;$C76,'7th_share'!$AK:$AK,0))</f>
        <v>9.7803528240293612E-3</v>
      </c>
      <c r="AH76">
        <f>INDEX('7th_share'!Z:Z,MATCH($C$1&amp;"-"&amp;$C76,'7th_share'!$AK:$AK,0))</f>
        <v>9.8155715385999671E-3</v>
      </c>
      <c r="AI76">
        <f>INDEX('7th_share'!AA:AA,MATCH($C$1&amp;"-"&amp;$C76,'7th_share'!$AK:$AK,0))</f>
        <v>9.8482624318180778E-3</v>
      </c>
      <c r="AJ76">
        <f>INDEX('7th_share'!AB:AB,MATCH($C$1&amp;"-"&amp;$C76,'7th_share'!$AK:$AK,0))</f>
        <v>9.8782513915023681E-3</v>
      </c>
      <c r="AK76">
        <f>INDEX('7th_share'!AC:AC,MATCH($C$1&amp;"-"&amp;$C76,'7th_share'!$AK:$AK,0))</f>
        <v>9.9053643054715142E-3</v>
      </c>
      <c r="AL76">
        <f>INDEX('7th_share'!AD:AD,MATCH($C$1&amp;"-"&amp;$C76,'7th_share'!$AK:$AK,0))</f>
        <v>9.929427061544184E-3</v>
      </c>
      <c r="AM76">
        <f>INDEX('7th_share'!AE:AE,MATCH($C$1&amp;"-"&amp;$C76,'7th_share'!$AK:$AK,0))</f>
        <v>9.9502655475390504E-3</v>
      </c>
      <c r="AN76">
        <f>INDEX('7th_share'!AF:AF,MATCH($C$1&amp;"-"&amp;$C76,'7th_share'!$AK:$AK,0))</f>
        <v>9.9677056512747966E-3</v>
      </c>
      <c r="AO76">
        <f>INDEX('7th_share'!AG:AG,MATCH($C$1&amp;"-"&amp;$C76,'7th_share'!$AK:$AK,0))</f>
        <v>9.9815732605700955E-3</v>
      </c>
      <c r="AP76">
        <f>INDEX('7th_share'!AH:AH,MATCH($C$1&amp;"-"&amp;$C76,'7th_share'!$AK:$AK,0))</f>
        <v>9.991694263243615E-3</v>
      </c>
      <c r="AQ76">
        <f>INDEX('7th_share'!AI:AI,MATCH($C$1&amp;"-"&amp;$C76,'7th_share'!$AK:$AK,0))</f>
        <v>9.9978945471140314E-3</v>
      </c>
      <c r="AR76">
        <f>INDEX('7th_share'!AJ:AJ,MATCH($C$1&amp;"-"&amp;$C76,'7th_share'!$AK:$AK,0))</f>
        <v>1.0000000000000019E-2</v>
      </c>
      <c r="AS76">
        <f t="shared" si="81"/>
        <v>1.0000000000000019E-2</v>
      </c>
      <c r="AT76">
        <f t="shared" si="80"/>
        <v>1.0000000000000019E-2</v>
      </c>
      <c r="AU76">
        <f t="shared" si="80"/>
        <v>1.0000000000000019E-2</v>
      </c>
      <c r="AV76">
        <f t="shared" si="80"/>
        <v>1.0000000000000019E-2</v>
      </c>
      <c r="AW76">
        <f t="shared" si="80"/>
        <v>1.0000000000000019E-2</v>
      </c>
      <c r="AX76">
        <f t="shared" si="80"/>
        <v>1.0000000000000019E-2</v>
      </c>
      <c r="AY76">
        <f t="shared" si="80"/>
        <v>1.0000000000000019E-2</v>
      </c>
      <c r="AZ76">
        <f t="shared" si="80"/>
        <v>1.0000000000000019E-2</v>
      </c>
      <c r="BA76">
        <f t="shared" si="80"/>
        <v>1.0000000000000019E-2</v>
      </c>
      <c r="BB76">
        <f t="shared" si="80"/>
        <v>1.0000000000000019E-2</v>
      </c>
      <c r="BC76">
        <f t="shared" si="80"/>
        <v>1.0000000000000019E-2</v>
      </c>
      <c r="BD76">
        <f t="shared" si="80"/>
        <v>1.0000000000000019E-2</v>
      </c>
      <c r="BE76">
        <f t="shared" si="80"/>
        <v>1.0000000000000019E-2</v>
      </c>
      <c r="BF76">
        <f t="shared" si="80"/>
        <v>1.0000000000000019E-2</v>
      </c>
      <c r="BG76">
        <f t="shared" si="80"/>
        <v>1.0000000000000019E-2</v>
      </c>
      <c r="BH76">
        <f t="shared" si="80"/>
        <v>1.0000000000000019E-2</v>
      </c>
      <c r="BI76">
        <f t="shared" si="80"/>
        <v>1.0000000000000019E-2</v>
      </c>
      <c r="BJ76">
        <f t="shared" si="80"/>
        <v>1.0000000000000019E-2</v>
      </c>
      <c r="BK76">
        <f t="shared" si="80"/>
        <v>1.0000000000000019E-2</v>
      </c>
      <c r="BL76">
        <f t="shared" si="80"/>
        <v>1.0000000000000019E-2</v>
      </c>
    </row>
    <row r="77" spans="2:64" x14ac:dyDescent="0.25">
      <c r="B77" t="s">
        <v>737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20_USA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0.7</v>
      </c>
      <c r="O79">
        <v>0.9</v>
      </c>
      <c r="P79">
        <v>0.95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82">$C$1</f>
        <v>20_USA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0.9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82"/>
        <v>20_USA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0.9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82"/>
        <v>20_USA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0.9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82"/>
        <v>20_USA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0.9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82"/>
        <v>20_USA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0.9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82"/>
        <v>20_USA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0.9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82"/>
        <v>20_USA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0.6</v>
      </c>
      <c r="O86">
        <v>0.8</v>
      </c>
      <c r="P86">
        <v>0.95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82"/>
        <v>20_USA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0.6</v>
      </c>
      <c r="O87">
        <v>0.8</v>
      </c>
      <c r="P87">
        <v>0.95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82"/>
        <v>20_USA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0.85</v>
      </c>
      <c r="O88">
        <v>0.95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82"/>
        <v>20_USA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0.6</v>
      </c>
      <c r="O89">
        <v>0.8</v>
      </c>
      <c r="P89">
        <v>0.95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82"/>
        <v>20_USA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>
        <v>0.8</v>
      </c>
      <c r="O90">
        <v>0.95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82"/>
        <v>20_USA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>
        <v>0.8</v>
      </c>
      <c r="O91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82"/>
        <v>20_USA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>
        <v>0.8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83">SUM(D95:D107)</f>
        <v>0</v>
      </c>
      <c r="E109">
        <f t="shared" si="83"/>
        <v>0</v>
      </c>
      <c r="F109">
        <f t="shared" si="83"/>
        <v>0</v>
      </c>
      <c r="G109">
        <f t="shared" si="83"/>
        <v>0</v>
      </c>
      <c r="H109">
        <f t="shared" si="83"/>
        <v>0</v>
      </c>
      <c r="I109">
        <f t="shared" si="83"/>
        <v>0</v>
      </c>
      <c r="J109" s="10">
        <f t="shared" si="83"/>
        <v>0</v>
      </c>
      <c r="K109">
        <f t="shared" si="83"/>
        <v>0</v>
      </c>
      <c r="L109">
        <f t="shared" si="83"/>
        <v>0</v>
      </c>
      <c r="M109">
        <f t="shared" si="83"/>
        <v>0</v>
      </c>
      <c r="N109">
        <f t="shared" si="83"/>
        <v>0</v>
      </c>
      <c r="O109">
        <f t="shared" si="83"/>
        <v>0</v>
      </c>
      <c r="P109">
        <f t="shared" si="83"/>
        <v>0</v>
      </c>
      <c r="Q109">
        <f t="shared" si="83"/>
        <v>0</v>
      </c>
      <c r="R109">
        <f t="shared" si="83"/>
        <v>0</v>
      </c>
      <c r="S109">
        <f t="shared" si="83"/>
        <v>0</v>
      </c>
      <c r="T109">
        <f t="shared" si="83"/>
        <v>0</v>
      </c>
      <c r="U109">
        <f t="shared" si="83"/>
        <v>0</v>
      </c>
      <c r="V109">
        <f t="shared" si="83"/>
        <v>0</v>
      </c>
      <c r="W109">
        <f t="shared" si="83"/>
        <v>0</v>
      </c>
      <c r="X109">
        <f t="shared" si="83"/>
        <v>0</v>
      </c>
      <c r="Y109">
        <f t="shared" si="83"/>
        <v>0</v>
      </c>
      <c r="Z109">
        <f t="shared" si="83"/>
        <v>0</v>
      </c>
      <c r="AA109">
        <f t="shared" si="83"/>
        <v>0</v>
      </c>
      <c r="AB109">
        <f t="shared" si="83"/>
        <v>0</v>
      </c>
      <c r="AC109">
        <f t="shared" si="83"/>
        <v>0</v>
      </c>
      <c r="AD109">
        <f t="shared" si="83"/>
        <v>0</v>
      </c>
      <c r="AE109">
        <f t="shared" si="83"/>
        <v>0</v>
      </c>
      <c r="AF109">
        <f t="shared" si="83"/>
        <v>0</v>
      </c>
      <c r="AG109">
        <f t="shared" si="83"/>
        <v>0</v>
      </c>
      <c r="AH109">
        <f t="shared" si="83"/>
        <v>0</v>
      </c>
      <c r="AI109">
        <f t="shared" si="83"/>
        <v>0</v>
      </c>
      <c r="AJ109">
        <f t="shared" ref="AJ109:BL109" si="84">SUM(AJ95:AJ107)</f>
        <v>0</v>
      </c>
      <c r="AK109">
        <f t="shared" si="84"/>
        <v>0</v>
      </c>
      <c r="AL109">
        <f t="shared" si="84"/>
        <v>0</v>
      </c>
      <c r="AM109">
        <f t="shared" si="84"/>
        <v>0</v>
      </c>
      <c r="AN109">
        <f t="shared" si="84"/>
        <v>0</v>
      </c>
      <c r="AO109">
        <f t="shared" si="84"/>
        <v>0</v>
      </c>
      <c r="AP109">
        <f t="shared" si="84"/>
        <v>0</v>
      </c>
      <c r="AQ109">
        <f t="shared" si="84"/>
        <v>0</v>
      </c>
      <c r="AR109">
        <f t="shared" si="84"/>
        <v>0</v>
      </c>
      <c r="AS109">
        <f t="shared" si="84"/>
        <v>0</v>
      </c>
      <c r="AT109">
        <f t="shared" si="84"/>
        <v>0</v>
      </c>
      <c r="AU109">
        <f t="shared" si="84"/>
        <v>0</v>
      </c>
      <c r="AV109">
        <f t="shared" si="84"/>
        <v>0</v>
      </c>
      <c r="AW109">
        <f t="shared" si="84"/>
        <v>0</v>
      </c>
      <c r="AX109">
        <f t="shared" si="84"/>
        <v>0</v>
      </c>
      <c r="AY109">
        <f t="shared" si="84"/>
        <v>0</v>
      </c>
      <c r="AZ109">
        <f t="shared" si="84"/>
        <v>0</v>
      </c>
      <c r="BA109">
        <f t="shared" si="84"/>
        <v>0</v>
      </c>
      <c r="BB109">
        <f t="shared" si="84"/>
        <v>0</v>
      </c>
      <c r="BC109">
        <f t="shared" si="84"/>
        <v>0</v>
      </c>
      <c r="BD109">
        <f t="shared" si="84"/>
        <v>0</v>
      </c>
      <c r="BE109">
        <f t="shared" si="84"/>
        <v>0</v>
      </c>
      <c r="BF109">
        <f t="shared" si="84"/>
        <v>0</v>
      </c>
      <c r="BG109">
        <f t="shared" si="84"/>
        <v>0</v>
      </c>
      <c r="BH109">
        <f t="shared" si="84"/>
        <v>0</v>
      </c>
      <c r="BI109">
        <f t="shared" si="84"/>
        <v>0</v>
      </c>
      <c r="BJ109">
        <f t="shared" si="84"/>
        <v>0</v>
      </c>
      <c r="BK109">
        <f t="shared" si="84"/>
        <v>0</v>
      </c>
      <c r="BL109">
        <f t="shared" si="84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85">M112-0.005</f>
        <v>0.98</v>
      </c>
      <c r="O112">
        <f t="shared" si="85"/>
        <v>0.97499999999999998</v>
      </c>
      <c r="P112">
        <f t="shared" si="85"/>
        <v>0.97</v>
      </c>
      <c r="Q112">
        <f t="shared" si="85"/>
        <v>0.96499999999999997</v>
      </c>
      <c r="R112">
        <f t="shared" si="85"/>
        <v>0.96</v>
      </c>
      <c r="S112">
        <f t="shared" si="85"/>
        <v>0.95499999999999996</v>
      </c>
      <c r="T112">
        <f t="shared" si="85"/>
        <v>0.95</v>
      </c>
      <c r="U112">
        <f t="shared" si="85"/>
        <v>0.94499999999999995</v>
      </c>
      <c r="V112">
        <f t="shared" si="85"/>
        <v>0.94</v>
      </c>
      <c r="W112">
        <f t="shared" si="85"/>
        <v>0.93499999999999994</v>
      </c>
      <c r="X112">
        <f t="shared" si="85"/>
        <v>0.92999999999999994</v>
      </c>
      <c r="Y112">
        <f t="shared" si="85"/>
        <v>0.92499999999999993</v>
      </c>
      <c r="Z112">
        <f t="shared" si="85"/>
        <v>0.91999999999999993</v>
      </c>
      <c r="AA112">
        <f t="shared" si="85"/>
        <v>0.91499999999999992</v>
      </c>
      <c r="AB112">
        <f t="shared" si="85"/>
        <v>0.90999999999999992</v>
      </c>
      <c r="AC112">
        <f t="shared" si="85"/>
        <v>0.90499999999999992</v>
      </c>
      <c r="AD112">
        <f t="shared" si="85"/>
        <v>0.89999999999999991</v>
      </c>
      <c r="AE112">
        <f t="shared" si="85"/>
        <v>0.89499999999999991</v>
      </c>
      <c r="AF112">
        <f t="shared" si="85"/>
        <v>0.8899999999999999</v>
      </c>
      <c r="AG112">
        <f t="shared" si="85"/>
        <v>0.8849999999999999</v>
      </c>
      <c r="AH112">
        <f t="shared" si="85"/>
        <v>0.87999999999999989</v>
      </c>
      <c r="AI112">
        <f t="shared" si="85"/>
        <v>0.87499999999999989</v>
      </c>
      <c r="AJ112">
        <f t="shared" si="85"/>
        <v>0.86999999999999988</v>
      </c>
      <c r="AK112">
        <f t="shared" si="85"/>
        <v>0.86499999999999988</v>
      </c>
      <c r="AL112">
        <f t="shared" si="85"/>
        <v>0.85999999999999988</v>
      </c>
      <c r="AM112">
        <f t="shared" si="85"/>
        <v>0.85499999999999987</v>
      </c>
      <c r="AN112">
        <f t="shared" si="85"/>
        <v>0.84999999999999987</v>
      </c>
      <c r="AO112">
        <f t="shared" si="85"/>
        <v>0.84499999999999986</v>
      </c>
      <c r="AP112">
        <f t="shared" si="85"/>
        <v>0.83999999999999986</v>
      </c>
      <c r="AQ112">
        <f t="shared" si="85"/>
        <v>0.83499999999999985</v>
      </c>
      <c r="AR112">
        <f t="shared" si="85"/>
        <v>0.82999999999999985</v>
      </c>
      <c r="AS112">
        <f t="shared" si="85"/>
        <v>0.82499999999999984</v>
      </c>
      <c r="AT112">
        <f t="shared" si="85"/>
        <v>0.81999999999999984</v>
      </c>
      <c r="AU112">
        <f t="shared" si="85"/>
        <v>0.81499999999999984</v>
      </c>
      <c r="AV112">
        <f t="shared" si="85"/>
        <v>0.80999999999999983</v>
      </c>
      <c r="AW112">
        <f t="shared" si="85"/>
        <v>0.80499999999999983</v>
      </c>
      <c r="AX112">
        <f t="shared" si="85"/>
        <v>0.79999999999999982</v>
      </c>
      <c r="AY112">
        <f t="shared" si="85"/>
        <v>0.79499999999999982</v>
      </c>
      <c r="AZ112">
        <f t="shared" si="85"/>
        <v>0.78999999999999981</v>
      </c>
      <c r="BA112">
        <f t="shared" si="85"/>
        <v>0.78499999999999981</v>
      </c>
      <c r="BB112">
        <f t="shared" si="85"/>
        <v>0.7799999999999998</v>
      </c>
      <c r="BC112">
        <f t="shared" si="85"/>
        <v>0.7749999999999998</v>
      </c>
      <c r="BD112">
        <f t="shared" si="85"/>
        <v>0.7699999999999998</v>
      </c>
      <c r="BE112">
        <f t="shared" si="85"/>
        <v>0.76499999999999979</v>
      </c>
      <c r="BF112">
        <f t="shared" si="85"/>
        <v>0.75999999999999979</v>
      </c>
      <c r="BG112">
        <f t="shared" si="85"/>
        <v>0.75499999999999978</v>
      </c>
      <c r="BH112">
        <f t="shared" si="85"/>
        <v>0.74999999999999978</v>
      </c>
      <c r="BI112">
        <f t="shared" si="85"/>
        <v>0.74499999999999977</v>
      </c>
      <c r="BJ112">
        <f t="shared" si="85"/>
        <v>0.73999999999999977</v>
      </c>
      <c r="BK112">
        <f t="shared" si="85"/>
        <v>0.73499999999999976</v>
      </c>
      <c r="BL112">
        <f t="shared" si="85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86">M119-0.005</f>
        <v>0.98</v>
      </c>
      <c r="O119">
        <f t="shared" si="86"/>
        <v>0.97499999999999998</v>
      </c>
      <c r="P119">
        <f t="shared" si="86"/>
        <v>0.97</v>
      </c>
      <c r="Q119">
        <f t="shared" si="86"/>
        <v>0.96499999999999997</v>
      </c>
      <c r="R119">
        <f t="shared" si="86"/>
        <v>0.96</v>
      </c>
      <c r="S119">
        <f t="shared" si="86"/>
        <v>0.95499999999999996</v>
      </c>
      <c r="T119">
        <f t="shared" si="86"/>
        <v>0.95</v>
      </c>
      <c r="U119">
        <f t="shared" si="86"/>
        <v>0.94499999999999995</v>
      </c>
      <c r="V119">
        <f t="shared" si="86"/>
        <v>0.94</v>
      </c>
      <c r="W119">
        <f t="shared" si="86"/>
        <v>0.93499999999999994</v>
      </c>
      <c r="X119">
        <f t="shared" si="86"/>
        <v>0.92999999999999994</v>
      </c>
      <c r="Y119">
        <f t="shared" si="86"/>
        <v>0.92499999999999993</v>
      </c>
      <c r="Z119">
        <f t="shared" si="86"/>
        <v>0.91999999999999993</v>
      </c>
      <c r="AA119">
        <f t="shared" si="86"/>
        <v>0.91499999999999992</v>
      </c>
      <c r="AB119">
        <f t="shared" si="86"/>
        <v>0.90999999999999992</v>
      </c>
      <c r="AC119">
        <f t="shared" si="86"/>
        <v>0.90499999999999992</v>
      </c>
      <c r="AD119">
        <f t="shared" si="86"/>
        <v>0.89999999999999991</v>
      </c>
      <c r="AE119">
        <f t="shared" si="86"/>
        <v>0.89499999999999991</v>
      </c>
      <c r="AF119">
        <f t="shared" si="86"/>
        <v>0.8899999999999999</v>
      </c>
      <c r="AG119">
        <f t="shared" si="86"/>
        <v>0.8849999999999999</v>
      </c>
      <c r="AH119">
        <f t="shared" si="86"/>
        <v>0.87999999999999989</v>
      </c>
      <c r="AI119">
        <f t="shared" si="86"/>
        <v>0.87499999999999989</v>
      </c>
      <c r="AJ119">
        <f t="shared" si="86"/>
        <v>0.86999999999999988</v>
      </c>
      <c r="AK119">
        <f t="shared" si="86"/>
        <v>0.86499999999999988</v>
      </c>
      <c r="AL119">
        <f t="shared" si="86"/>
        <v>0.85999999999999988</v>
      </c>
      <c r="AM119">
        <f t="shared" si="86"/>
        <v>0.85499999999999987</v>
      </c>
      <c r="AN119">
        <f t="shared" si="86"/>
        <v>0.84999999999999987</v>
      </c>
      <c r="AO119">
        <f t="shared" si="86"/>
        <v>0.84499999999999986</v>
      </c>
      <c r="AP119">
        <f t="shared" si="86"/>
        <v>0.83999999999999986</v>
      </c>
      <c r="AQ119">
        <f t="shared" si="86"/>
        <v>0.83499999999999985</v>
      </c>
      <c r="AR119">
        <f t="shared" si="86"/>
        <v>0.82999999999999985</v>
      </c>
      <c r="AS119">
        <f t="shared" si="86"/>
        <v>0.82499999999999984</v>
      </c>
      <c r="AT119">
        <f t="shared" si="86"/>
        <v>0.81999999999999984</v>
      </c>
      <c r="AU119">
        <f t="shared" si="86"/>
        <v>0.81499999999999984</v>
      </c>
      <c r="AV119">
        <f t="shared" si="86"/>
        <v>0.80999999999999983</v>
      </c>
      <c r="AW119">
        <f t="shared" si="86"/>
        <v>0.80499999999999983</v>
      </c>
      <c r="AX119">
        <f t="shared" si="86"/>
        <v>0.79999999999999982</v>
      </c>
      <c r="AY119">
        <f t="shared" si="86"/>
        <v>0.79499999999999982</v>
      </c>
      <c r="AZ119">
        <f t="shared" si="86"/>
        <v>0.78999999999999981</v>
      </c>
      <c r="BA119">
        <f t="shared" si="86"/>
        <v>0.78499999999999981</v>
      </c>
      <c r="BB119">
        <f t="shared" si="86"/>
        <v>0.7799999999999998</v>
      </c>
      <c r="BC119">
        <f t="shared" si="86"/>
        <v>0.7749999999999998</v>
      </c>
      <c r="BD119">
        <f t="shared" si="86"/>
        <v>0.7699999999999998</v>
      </c>
      <c r="BE119">
        <f t="shared" si="86"/>
        <v>0.76499999999999979</v>
      </c>
      <c r="BF119">
        <f t="shared" si="86"/>
        <v>0.75999999999999979</v>
      </c>
      <c r="BG119">
        <f t="shared" si="86"/>
        <v>0.75499999999999978</v>
      </c>
      <c r="BH119">
        <f t="shared" si="86"/>
        <v>0.74999999999999978</v>
      </c>
      <c r="BI119">
        <f t="shared" si="86"/>
        <v>0.74499999999999977</v>
      </c>
      <c r="BJ119">
        <f t="shared" si="86"/>
        <v>0.73999999999999977</v>
      </c>
      <c r="BK119">
        <f t="shared" si="86"/>
        <v>0.73499999999999976</v>
      </c>
      <c r="BL119">
        <f t="shared" si="86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>
        <f t="shared" ref="D127:J133" si="87">D$28*D63</f>
        <v>17.556964950185577</v>
      </c>
      <c r="E127">
        <f t="shared" si="87"/>
        <v>16.920542239826702</v>
      </c>
      <c r="F127">
        <f t="shared" si="87"/>
        <v>17.280249802473204</v>
      </c>
      <c r="G127">
        <f t="shared" si="87"/>
        <v>17.349176340549029</v>
      </c>
      <c r="H127">
        <f t="shared" si="87"/>
        <v>17.918177219834131</v>
      </c>
      <c r="I127">
        <f t="shared" si="87"/>
        <v>18.277196350203688</v>
      </c>
      <c r="J127" s="10">
        <f t="shared" si="87"/>
        <v>18.754517181030259</v>
      </c>
      <c r="K127">
        <f>(K$28*(K63*K112+K95))</f>
        <v>18.855552720275632</v>
      </c>
      <c r="L127">
        <f t="shared" ref="L127:BL132" si="88">(L$28*(L63*L112+L95))</f>
        <v>18.68416461441689</v>
      </c>
      <c r="M127">
        <f t="shared" si="88"/>
        <v>18.600945160517405</v>
      </c>
      <c r="N127">
        <f t="shared" si="88"/>
        <v>18.258664294042553</v>
      </c>
      <c r="O127">
        <f t="shared" si="88"/>
        <v>18.347647682682787</v>
      </c>
      <c r="P127">
        <f t="shared" si="88"/>
        <v>18.335966184207745</v>
      </c>
      <c r="Q127">
        <f t="shared" si="88"/>
        <v>18.333517579821294</v>
      </c>
      <c r="R127">
        <f t="shared" si="88"/>
        <v>18.328465969058328</v>
      </c>
      <c r="S127">
        <f t="shared" si="88"/>
        <v>18.334319894352472</v>
      </c>
      <c r="T127">
        <f t="shared" si="88"/>
        <v>18.351606686864624</v>
      </c>
      <c r="U127">
        <f t="shared" si="88"/>
        <v>18.383764524096581</v>
      </c>
      <c r="V127">
        <f t="shared" si="88"/>
        <v>18.429141849494176</v>
      </c>
      <c r="W127">
        <f t="shared" si="88"/>
        <v>18.486197136527199</v>
      </c>
      <c r="X127">
        <f t="shared" si="88"/>
        <v>18.553528177551708</v>
      </c>
      <c r="Y127">
        <f t="shared" si="88"/>
        <v>18.62989977682205</v>
      </c>
      <c r="Z127">
        <f t="shared" si="88"/>
        <v>18.714243974767484</v>
      </c>
      <c r="AA127">
        <f t="shared" si="88"/>
        <v>18.805591444162406</v>
      </c>
      <c r="AB127">
        <f t="shared" si="88"/>
        <v>18.902988199426296</v>
      </c>
      <c r="AC127">
        <f t="shared" si="88"/>
        <v>19.005469391546889</v>
      </c>
      <c r="AD127">
        <f t="shared" si="88"/>
        <v>19.112061318010515</v>
      </c>
      <c r="AE127">
        <f t="shared" si="88"/>
        <v>19.221801228406495</v>
      </c>
      <c r="AF127">
        <f t="shared" si="88"/>
        <v>19.333669170681418</v>
      </c>
      <c r="AG127">
        <f t="shared" si="88"/>
        <v>19.446571371739878</v>
      </c>
      <c r="AH127">
        <f t="shared" si="88"/>
        <v>19.559367397078958</v>
      </c>
      <c r="AI127">
        <f t="shared" si="88"/>
        <v>19.670897249029021</v>
      </c>
      <c r="AJ127">
        <f t="shared" si="88"/>
        <v>19.780013514676206</v>
      </c>
      <c r="AK127">
        <f t="shared" si="88"/>
        <v>19.885495235461647</v>
      </c>
      <c r="AL127">
        <f t="shared" si="88"/>
        <v>19.986031822233628</v>
      </c>
      <c r="AM127">
        <f t="shared" si="88"/>
        <v>20.08026381994236</v>
      </c>
      <c r="AN127">
        <f t="shared" si="88"/>
        <v>20.166854160784833</v>
      </c>
      <c r="AO127">
        <f t="shared" si="88"/>
        <v>20.244494921958324</v>
      </c>
      <c r="AP127">
        <f t="shared" si="88"/>
        <v>20.3118278605439</v>
      </c>
      <c r="AQ127">
        <f t="shared" si="88"/>
        <v>20.367442407269106</v>
      </c>
      <c r="AR127">
        <f t="shared" si="88"/>
        <v>20.40991674984495</v>
      </c>
      <c r="AS127">
        <f t="shared" si="88"/>
        <v>20.446044339675904</v>
      </c>
      <c r="AT127">
        <f t="shared" si="88"/>
        <v>20.483407576062227</v>
      </c>
      <c r="AU127">
        <f t="shared" si="88"/>
        <v>20.522011506326677</v>
      </c>
      <c r="AV127">
        <f t="shared" si="88"/>
        <v>20.561860885033127</v>
      </c>
      <c r="AW127">
        <f t="shared" si="88"/>
        <v>20.602960160249516</v>
      </c>
      <c r="AX127">
        <f t="shared" si="88"/>
        <v>20.645313459378208</v>
      </c>
      <c r="AY127">
        <f t="shared" si="88"/>
        <v>20.688924574541407</v>
      </c>
      <c r="AZ127">
        <f t="shared" si="88"/>
        <v>20.733796947511536</v>
      </c>
      <c r="BA127">
        <f t="shared" si="88"/>
        <v>20.779933654171032</v>
      </c>
      <c r="BB127">
        <f t="shared" si="88"/>
        <v>20.827337388492179</v>
      </c>
      <c r="BC127">
        <f t="shared" si="88"/>
        <v>20.876010446020491</v>
      </c>
      <c r="BD127">
        <f t="shared" si="88"/>
        <v>20.925954706852004</v>
      </c>
      <c r="BE127">
        <f t="shared" si="88"/>
        <v>20.977171618087294</v>
      </c>
      <c r="BF127">
        <f t="shared" si="88"/>
        <v>21.029662175749934</v>
      </c>
      <c r="BG127">
        <f t="shared" si="88"/>
        <v>21.083426906156003</v>
      </c>
      <c r="BH127">
        <f t="shared" si="88"/>
        <v>21.138465846716628</v>
      </c>
      <c r="BI127">
        <f t="shared" si="88"/>
        <v>21.194778526161453</v>
      </c>
      <c r="BJ127">
        <f t="shared" si="88"/>
        <v>21.252363944166774</v>
      </c>
      <c r="BK127">
        <f t="shared" si="88"/>
        <v>21.311220550371019</v>
      </c>
      <c r="BL127">
        <f t="shared" si="88"/>
        <v>21.371346222762664</v>
      </c>
    </row>
    <row r="128" spans="3:64" x14ac:dyDescent="0.25">
      <c r="C128" t="s">
        <v>7</v>
      </c>
      <c r="D128">
        <f t="shared" si="87"/>
        <v>1395.7128591127193</v>
      </c>
      <c r="E128">
        <f t="shared" si="87"/>
        <v>1486.3714785429202</v>
      </c>
      <c r="F128">
        <f t="shared" si="87"/>
        <v>1198.3354985825592</v>
      </c>
      <c r="G128">
        <f t="shared" si="87"/>
        <v>1301.9952187497986</v>
      </c>
      <c r="H128">
        <f t="shared" si="87"/>
        <v>1356.2697654481192</v>
      </c>
      <c r="I128">
        <f t="shared" si="87"/>
        <v>1411.9338112979992</v>
      </c>
      <c r="J128" s="10">
        <f t="shared" si="87"/>
        <v>1448.8073780621589</v>
      </c>
      <c r="K128">
        <f t="shared" ref="K128:Z133" si="89">(K$28*(K64*K113+K96))</f>
        <v>1488.5536483792241</v>
      </c>
      <c r="L128">
        <f t="shared" si="89"/>
        <v>1502.5456092129873</v>
      </c>
      <c r="M128">
        <f t="shared" si="89"/>
        <v>1513.8707694971793</v>
      </c>
      <c r="N128">
        <f t="shared" si="89"/>
        <v>1501.755168942102</v>
      </c>
      <c r="O128">
        <f t="shared" si="89"/>
        <v>1522.9787197301157</v>
      </c>
      <c r="P128">
        <f t="shared" si="89"/>
        <v>1534.0505111873699</v>
      </c>
      <c r="Q128">
        <f t="shared" si="89"/>
        <v>1544.1048995095807</v>
      </c>
      <c r="R128">
        <f t="shared" si="89"/>
        <v>1552.2435611793064</v>
      </c>
      <c r="S128">
        <f t="shared" si="89"/>
        <v>1559.713522339312</v>
      </c>
      <c r="T128">
        <f t="shared" si="89"/>
        <v>1566.6814624689096</v>
      </c>
      <c r="U128">
        <f t="shared" si="89"/>
        <v>1573.5672968026265</v>
      </c>
      <c r="V128">
        <f t="shared" si="89"/>
        <v>1580.3589666873279</v>
      </c>
      <c r="W128">
        <f t="shared" si="89"/>
        <v>1587.0534020215393</v>
      </c>
      <c r="X128">
        <f t="shared" si="89"/>
        <v>1593.6594680101762</v>
      </c>
      <c r="Y128">
        <f t="shared" si="89"/>
        <v>1600.2006347017611</v>
      </c>
      <c r="Z128">
        <f t="shared" si="89"/>
        <v>1606.7151500835766</v>
      </c>
      <c r="AA128">
        <f t="shared" si="88"/>
        <v>1613.2501990202963</v>
      </c>
      <c r="AB128">
        <f t="shared" si="88"/>
        <v>1619.8547748256469</v>
      </c>
      <c r="AC128">
        <f t="shared" si="88"/>
        <v>1626.5774824337673</v>
      </c>
      <c r="AD128">
        <f t="shared" si="88"/>
        <v>1633.4667980095351</v>
      </c>
      <c r="AE128">
        <f t="shared" si="88"/>
        <v>1640.5728758456983</v>
      </c>
      <c r="AF128">
        <f t="shared" si="88"/>
        <v>1647.9418708811061</v>
      </c>
      <c r="AG128">
        <f t="shared" si="88"/>
        <v>1655.614717039876</v>
      </c>
      <c r="AH128">
        <f t="shared" si="88"/>
        <v>1663.6296475587371</v>
      </c>
      <c r="AI128">
        <f t="shared" si="88"/>
        <v>1672.0246920179477</v>
      </c>
      <c r="AJ128">
        <f t="shared" si="88"/>
        <v>1680.84058708374</v>
      </c>
      <c r="AK128">
        <f t="shared" si="88"/>
        <v>1690.1136329646226</v>
      </c>
      <c r="AL128">
        <f t="shared" si="88"/>
        <v>1699.8744913617654</v>
      </c>
      <c r="AM128">
        <f t="shared" si="88"/>
        <v>1710.1517684695789</v>
      </c>
      <c r="AN128">
        <f t="shared" si="88"/>
        <v>1720.9781682302801</v>
      </c>
      <c r="AO128">
        <f t="shared" si="88"/>
        <v>1732.3911765072651</v>
      </c>
      <c r="AP128">
        <f t="shared" si="88"/>
        <v>1744.4263704724494</v>
      </c>
      <c r="AQ128">
        <f t="shared" si="88"/>
        <v>1757.1172598923461</v>
      </c>
      <c r="AR128">
        <f t="shared" si="88"/>
        <v>1770.498802396188</v>
      </c>
      <c r="AS128">
        <f t="shared" si="88"/>
        <v>1784.3820514626241</v>
      </c>
      <c r="AT128">
        <f t="shared" si="88"/>
        <v>1798.5431042396099</v>
      </c>
      <c r="AU128">
        <f t="shared" si="88"/>
        <v>1812.9875195773259</v>
      </c>
      <c r="AV128">
        <f t="shared" si="88"/>
        <v>1827.7209675584998</v>
      </c>
      <c r="AW128">
        <f t="shared" si="88"/>
        <v>1842.7492317241799</v>
      </c>
      <c r="AX128">
        <f t="shared" si="88"/>
        <v>1858.078211344038</v>
      </c>
      <c r="AY128">
        <f t="shared" si="88"/>
        <v>1873.7139237320519</v>
      </c>
      <c r="AZ128">
        <f t="shared" si="88"/>
        <v>1889.662506608646</v>
      </c>
      <c r="BA128">
        <f t="shared" si="88"/>
        <v>1905.9302205099541</v>
      </c>
      <c r="BB128">
        <f t="shared" si="88"/>
        <v>1922.5234512454317</v>
      </c>
      <c r="BC128">
        <f t="shared" si="88"/>
        <v>1939.4487124044838</v>
      </c>
      <c r="BD128">
        <f t="shared" si="88"/>
        <v>1956.7126479134338</v>
      </c>
      <c r="BE128">
        <f t="shared" si="88"/>
        <v>1974.3220346435098</v>
      </c>
      <c r="BF128">
        <f t="shared" si="88"/>
        <v>1992.2837850710459</v>
      </c>
      <c r="BG128">
        <f t="shared" si="88"/>
        <v>2010.6049499910359</v>
      </c>
      <c r="BH128">
        <f t="shared" si="88"/>
        <v>2029.292721284796</v>
      </c>
      <c r="BI128">
        <f t="shared" si="88"/>
        <v>2048.3544347431202</v>
      </c>
      <c r="BJ128">
        <f t="shared" si="88"/>
        <v>2067.7975729459563</v>
      </c>
      <c r="BK128">
        <f t="shared" si="88"/>
        <v>2087.6297681996098</v>
      </c>
      <c r="BL128">
        <f t="shared" si="88"/>
        <v>2107.8588055327559</v>
      </c>
    </row>
    <row r="129" spans="1:64" x14ac:dyDescent="0.25">
      <c r="C129" t="s">
        <v>8</v>
      </c>
      <c r="D129">
        <f t="shared" si="87"/>
        <v>2468.8179999999984</v>
      </c>
      <c r="E129">
        <f t="shared" si="87"/>
        <v>2524.6649999999977</v>
      </c>
      <c r="F129">
        <f t="shared" si="87"/>
        <v>2500.2999999999988</v>
      </c>
      <c r="G129">
        <f t="shared" si="87"/>
        <v>2541.3539999999966</v>
      </c>
      <c r="H129">
        <f t="shared" si="87"/>
        <v>2702.742999999999</v>
      </c>
      <c r="I129">
        <f t="shared" si="87"/>
        <v>2547.2579999999984</v>
      </c>
      <c r="J129" s="10">
        <f t="shared" si="87"/>
        <v>2613.7812939228152</v>
      </c>
      <c r="K129">
        <f t="shared" si="89"/>
        <v>2721.3359624952104</v>
      </c>
      <c r="L129">
        <f t="shared" si="88"/>
        <v>2762.6041700440082</v>
      </c>
      <c r="M129">
        <f t="shared" si="88"/>
        <v>2797.7370012476599</v>
      </c>
      <c r="N129">
        <f t="shared" si="88"/>
        <v>2788.1395118955488</v>
      </c>
      <c r="O129">
        <f t="shared" si="88"/>
        <v>2839.172656847602</v>
      </c>
      <c r="P129">
        <f t="shared" si="88"/>
        <v>2870.2487206456626</v>
      </c>
      <c r="Q129">
        <f t="shared" si="88"/>
        <v>2898.3502921363333</v>
      </c>
      <c r="R129">
        <f t="shared" si="88"/>
        <v>2921.8141211368479</v>
      </c>
      <c r="S129">
        <f t="shared" si="88"/>
        <v>2943.0122538274991</v>
      </c>
      <c r="T129">
        <f t="shared" si="88"/>
        <v>2962.3006656728594</v>
      </c>
      <c r="U129">
        <f t="shared" si="88"/>
        <v>2980.5192088249883</v>
      </c>
      <c r="V129">
        <f t="shared" si="88"/>
        <v>2997.6943887292173</v>
      </c>
      <c r="W129">
        <f t="shared" si="88"/>
        <v>3013.8698533906186</v>
      </c>
      <c r="X129">
        <f t="shared" si="88"/>
        <v>3029.1123513676189</v>
      </c>
      <c r="Y129">
        <f t="shared" si="88"/>
        <v>3043.5170959235957</v>
      </c>
      <c r="Z129">
        <f t="shared" si="88"/>
        <v>3057.208297157169</v>
      </c>
      <c r="AA129">
        <f t="shared" si="88"/>
        <v>3070.3281538503606</v>
      </c>
      <c r="AB129">
        <f t="shared" si="88"/>
        <v>3083.0233157269404</v>
      </c>
      <c r="AC129">
        <f t="shared" si="88"/>
        <v>3095.4407101062161</v>
      </c>
      <c r="AD129">
        <f t="shared" si="88"/>
        <v>3107.7280584716623</v>
      </c>
      <c r="AE129">
        <f t="shared" si="88"/>
        <v>3120.0373539553666</v>
      </c>
      <c r="AF129">
        <f t="shared" si="88"/>
        <v>3132.5141195895699</v>
      </c>
      <c r="AG129">
        <f t="shared" si="88"/>
        <v>3145.2951814522007</v>
      </c>
      <c r="AH129">
        <f t="shared" si="88"/>
        <v>3158.5135794902781</v>
      </c>
      <c r="AI129">
        <f t="shared" si="88"/>
        <v>3172.3034343319878</v>
      </c>
      <c r="AJ129">
        <f t="shared" si="88"/>
        <v>3186.8055886702127</v>
      </c>
      <c r="AK129">
        <f t="shared" si="88"/>
        <v>3202.1541815271521</v>
      </c>
      <c r="AL129">
        <f t="shared" si="88"/>
        <v>3218.4745321619353</v>
      </c>
      <c r="AM129">
        <f t="shared" si="88"/>
        <v>3235.8900856062719</v>
      </c>
      <c r="AN129">
        <f t="shared" si="88"/>
        <v>3254.5341844444829</v>
      </c>
      <c r="AO129">
        <f t="shared" si="88"/>
        <v>3274.5514572158859</v>
      </c>
      <c r="AP129">
        <f t="shared" si="88"/>
        <v>3296.0852711190873</v>
      </c>
      <c r="AQ129">
        <f t="shared" si="88"/>
        <v>3319.2775499325062</v>
      </c>
      <c r="AR129">
        <f t="shared" si="88"/>
        <v>3344.2755156372436</v>
      </c>
      <c r="AS129">
        <f t="shared" si="88"/>
        <v>3370.4994305405112</v>
      </c>
      <c r="AT129">
        <f t="shared" si="88"/>
        <v>3397.2480857859291</v>
      </c>
      <c r="AU129">
        <f t="shared" si="88"/>
        <v>3424.5319814238369</v>
      </c>
      <c r="AV129">
        <f t="shared" si="88"/>
        <v>3452.3618276104989</v>
      </c>
      <c r="AW129">
        <f t="shared" si="88"/>
        <v>3480.7485488123393</v>
      </c>
      <c r="AX129">
        <f t="shared" si="88"/>
        <v>3509.7032880942934</v>
      </c>
      <c r="AY129">
        <f t="shared" si="88"/>
        <v>3539.2374114938748</v>
      </c>
      <c r="AZ129">
        <f t="shared" si="88"/>
        <v>3569.3625124829973</v>
      </c>
      <c r="BA129">
        <f t="shared" si="88"/>
        <v>3600.0904165188012</v>
      </c>
      <c r="BB129">
        <f t="shared" si="88"/>
        <v>3631.4331856858148</v>
      </c>
      <c r="BC129">
        <f t="shared" si="88"/>
        <v>3663.4031234306908</v>
      </c>
      <c r="BD129">
        <f t="shared" si="88"/>
        <v>3696.012779392041</v>
      </c>
      <c r="BE129">
        <f t="shared" si="88"/>
        <v>3729.2749543266291</v>
      </c>
      <c r="BF129">
        <f t="shared" si="88"/>
        <v>3763.202705134197</v>
      </c>
      <c r="BG129">
        <f t="shared" si="88"/>
        <v>3797.809349983067</v>
      </c>
      <c r="BH129">
        <f t="shared" si="88"/>
        <v>3833.1084735379472</v>
      </c>
      <c r="BI129">
        <f t="shared" si="88"/>
        <v>3869.1139322925592</v>
      </c>
      <c r="BJ129">
        <f t="shared" si="88"/>
        <v>3905.8398600090272</v>
      </c>
      <c r="BK129">
        <f t="shared" si="88"/>
        <v>3943.3006732659292</v>
      </c>
      <c r="BL129">
        <f t="shared" si="88"/>
        <v>3981.5110771174268</v>
      </c>
    </row>
    <row r="130" spans="1:64" x14ac:dyDescent="0.25">
      <c r="C130" t="s">
        <v>9</v>
      </c>
      <c r="D130">
        <f t="shared" si="87"/>
        <v>0.36677092365400443</v>
      </c>
      <c r="E130">
        <f t="shared" si="87"/>
        <v>0.38591485699938671</v>
      </c>
      <c r="F130">
        <f t="shared" si="87"/>
        <v>0.28021083620946702</v>
      </c>
      <c r="G130">
        <f t="shared" si="87"/>
        <v>0.28786096540425515</v>
      </c>
      <c r="H130">
        <f t="shared" si="87"/>
        <v>0.29415096010037373</v>
      </c>
      <c r="I130">
        <f t="shared" si="87"/>
        <v>0.29898971985520628</v>
      </c>
      <c r="J130" s="10">
        <f t="shared" si="87"/>
        <v>0.30679803020846791</v>
      </c>
      <c r="K130">
        <f t="shared" si="89"/>
        <v>0.31510688610900633</v>
      </c>
      <c r="L130">
        <f t="shared" si="88"/>
        <v>0.32178976845813884</v>
      </c>
      <c r="M130">
        <f t="shared" si="88"/>
        <v>0.33027855056343552</v>
      </c>
      <c r="N130">
        <f t="shared" si="88"/>
        <v>0.33578851512414754</v>
      </c>
      <c r="O130">
        <f t="shared" si="88"/>
        <v>0.35081614506428344</v>
      </c>
      <c r="P130">
        <f t="shared" si="88"/>
        <v>0.3655994300165058</v>
      </c>
      <c r="Q130">
        <f t="shared" si="88"/>
        <v>0.3820467823689776</v>
      </c>
      <c r="R130">
        <f t="shared" si="88"/>
        <v>0.39978401524813728</v>
      </c>
      <c r="S130">
        <f t="shared" si="88"/>
        <v>0.4189649512096848</v>
      </c>
      <c r="T130">
        <f t="shared" si="88"/>
        <v>0.43948702366392306</v>
      </c>
      <c r="U130">
        <f t="shared" si="88"/>
        <v>0.46132441931912854</v>
      </c>
      <c r="V130">
        <f t="shared" si="88"/>
        <v>0.48433607557540737</v>
      </c>
      <c r="W130">
        <f t="shared" si="88"/>
        <v>0.50837929149406536</v>
      </c>
      <c r="X130">
        <f t="shared" si="88"/>
        <v>0.5333108975065074</v>
      </c>
      <c r="Y130">
        <f t="shared" si="88"/>
        <v>0.55898870297577874</v>
      </c>
      <c r="Z130">
        <f t="shared" si="88"/>
        <v>0.58527237221920114</v>
      </c>
      <c r="AA130">
        <f t="shared" si="88"/>
        <v>0.61202210073470642</v>
      </c>
      <c r="AB130">
        <f t="shared" si="88"/>
        <v>0.63909626890642124</v>
      </c>
      <c r="AC130">
        <f t="shared" si="88"/>
        <v>0.66635043833060348</v>
      </c>
      <c r="AD130">
        <f t="shared" si="88"/>
        <v>0.6936371473489723</v>
      </c>
      <c r="AE130">
        <f t="shared" si="88"/>
        <v>0.72080636561547051</v>
      </c>
      <c r="AF130">
        <f t="shared" si="88"/>
        <v>0.74770266617880266</v>
      </c>
      <c r="AG130">
        <f t="shared" si="88"/>
        <v>0.77416395526989112</v>
      </c>
      <c r="AH130">
        <f t="shared" si="88"/>
        <v>0.80002189688868686</v>
      </c>
      <c r="AI130">
        <f t="shared" si="88"/>
        <v>0.82510254054814025</v>
      </c>
      <c r="AJ130">
        <f t="shared" si="88"/>
        <v>0.84922735228501778</v>
      </c>
      <c r="AK130">
        <f t="shared" si="88"/>
        <v>0.87220924428519875</v>
      </c>
      <c r="AL130">
        <f t="shared" si="88"/>
        <v>0.8938512679074917</v>
      </c>
      <c r="AM130">
        <f t="shared" si="88"/>
        <v>0.91394788013040407</v>
      </c>
      <c r="AN130">
        <f t="shared" si="88"/>
        <v>0.9322878852664146</v>
      </c>
      <c r="AO130">
        <f t="shared" si="88"/>
        <v>0.94865467894110023</v>
      </c>
      <c r="AP130">
        <f t="shared" si="88"/>
        <v>0.96282239320121832</v>
      </c>
      <c r="AQ130">
        <f t="shared" si="88"/>
        <v>0.97455548316123042</v>
      </c>
      <c r="AR130">
        <f t="shared" si="88"/>
        <v>0.98361044577565893</v>
      </c>
      <c r="AS130">
        <f t="shared" si="88"/>
        <v>0.99132336192367887</v>
      </c>
      <c r="AT130">
        <f t="shared" si="88"/>
        <v>0.99919061346644877</v>
      </c>
      <c r="AU130">
        <f t="shared" si="88"/>
        <v>1.0072152886540688</v>
      </c>
      <c r="AV130">
        <f t="shared" si="88"/>
        <v>1.0154005375324988</v>
      </c>
      <c r="AW130">
        <f t="shared" si="88"/>
        <v>1.0237495731800987</v>
      </c>
      <c r="AX130">
        <f t="shared" si="88"/>
        <v>1.0322656729689088</v>
      </c>
      <c r="AY130">
        <f t="shared" si="88"/>
        <v>1.0409521798511387</v>
      </c>
      <c r="AZ130">
        <f t="shared" si="88"/>
        <v>1.0498125036714687</v>
      </c>
      <c r="BA130">
        <f t="shared" si="88"/>
        <v>1.0588501225055289</v>
      </c>
      <c r="BB130">
        <f t="shared" si="88"/>
        <v>1.0680685840252386</v>
      </c>
      <c r="BC130">
        <f t="shared" si="88"/>
        <v>1.0774715068913787</v>
      </c>
      <c r="BD130">
        <f t="shared" si="88"/>
        <v>1.0870625821741287</v>
      </c>
      <c r="BE130">
        <f t="shared" si="88"/>
        <v>1.0968455748019488</v>
      </c>
      <c r="BF130">
        <f t="shared" si="88"/>
        <v>1.1068243250394687</v>
      </c>
      <c r="BG130">
        <f t="shared" si="88"/>
        <v>1.1170027499950186</v>
      </c>
      <c r="BH130">
        <f t="shared" si="88"/>
        <v>1.1273848451582187</v>
      </c>
      <c r="BI130">
        <f t="shared" si="88"/>
        <v>1.1379746859683988</v>
      </c>
      <c r="BJ130">
        <f t="shared" si="88"/>
        <v>1.1487764294144187</v>
      </c>
      <c r="BK130">
        <f t="shared" si="88"/>
        <v>1.1597943156664485</v>
      </c>
      <c r="BL130">
        <f t="shared" si="88"/>
        <v>1.1710326697404185</v>
      </c>
    </row>
    <row r="131" spans="1:64" x14ac:dyDescent="0.25">
      <c r="C131" t="s">
        <v>10</v>
      </c>
      <c r="D131">
        <f t="shared" si="87"/>
        <v>3484.3237747130415</v>
      </c>
      <c r="E131">
        <f t="shared" si="87"/>
        <v>3666.1911414941737</v>
      </c>
      <c r="F131">
        <f t="shared" si="87"/>
        <v>2662.0029439899363</v>
      </c>
      <c r="G131">
        <f t="shared" si="87"/>
        <v>2734.6791713404255</v>
      </c>
      <c r="H131">
        <f t="shared" si="87"/>
        <v>2794.434120953551</v>
      </c>
      <c r="I131">
        <f t="shared" si="87"/>
        <v>2840.4023386244612</v>
      </c>
      <c r="J131" s="10">
        <f t="shared" si="87"/>
        <v>2914.5812869804467</v>
      </c>
      <c r="K131">
        <f t="shared" si="89"/>
        <v>2950.0184149454353</v>
      </c>
      <c r="L131">
        <f t="shared" si="88"/>
        <v>2960.3479233489397</v>
      </c>
      <c r="M131">
        <f t="shared" si="88"/>
        <v>2968.2659565261624</v>
      </c>
      <c r="N131">
        <f t="shared" si="88"/>
        <v>2933.153175109283</v>
      </c>
      <c r="O131">
        <f t="shared" si="88"/>
        <v>2965.8683575260561</v>
      </c>
      <c r="P131">
        <f t="shared" si="88"/>
        <v>2981.2517970919735</v>
      </c>
      <c r="Q131">
        <f t="shared" si="88"/>
        <v>2997.040562896852</v>
      </c>
      <c r="R131">
        <f t="shared" si="88"/>
        <v>3011.3785803865844</v>
      </c>
      <c r="S131">
        <f t="shared" si="88"/>
        <v>3026.5618591766383</v>
      </c>
      <c r="T131">
        <f t="shared" si="88"/>
        <v>3042.7809209461961</v>
      </c>
      <c r="U131">
        <f t="shared" si="88"/>
        <v>3060.7150081221039</v>
      </c>
      <c r="V131">
        <f t="shared" si="88"/>
        <v>3080.2034095733893</v>
      </c>
      <c r="W131">
        <f t="shared" si="88"/>
        <v>3101.1003889384647</v>
      </c>
      <c r="X131">
        <f t="shared" si="88"/>
        <v>3123.2806184659958</v>
      </c>
      <c r="Y131">
        <f t="shared" si="88"/>
        <v>3146.6443575266976</v>
      </c>
      <c r="Z131">
        <f t="shared" si="88"/>
        <v>3171.1179923467434</v>
      </c>
      <c r="AA131">
        <f t="shared" si="88"/>
        <v>3196.6428207775721</v>
      </c>
      <c r="AB131">
        <f t="shared" si="88"/>
        <v>3223.1610893506781</v>
      </c>
      <c r="AC131">
        <f t="shared" si="88"/>
        <v>3250.6115366410472</v>
      </c>
      <c r="AD131">
        <f t="shared" si="88"/>
        <v>3278.9297122628991</v>
      </c>
      <c r="AE131">
        <f t="shared" si="88"/>
        <v>3308.0513816357243</v>
      </c>
      <c r="AF131">
        <f t="shared" si="88"/>
        <v>3337.9008244618208</v>
      </c>
      <c r="AG131">
        <f t="shared" si="88"/>
        <v>3368.3878460728911</v>
      </c>
      <c r="AH131">
        <f t="shared" si="88"/>
        <v>3399.412335904346</v>
      </c>
      <c r="AI131">
        <f t="shared" si="88"/>
        <v>3430.8688966401178</v>
      </c>
      <c r="AJ131">
        <f t="shared" si="88"/>
        <v>3462.6524452183262</v>
      </c>
      <c r="AK131">
        <f t="shared" si="88"/>
        <v>3494.6431503678746</v>
      </c>
      <c r="AL131">
        <f t="shared" si="88"/>
        <v>3526.7033672879311</v>
      </c>
      <c r="AM131">
        <f t="shared" si="88"/>
        <v>3558.684529236697</v>
      </c>
      <c r="AN131">
        <f t="shared" si="88"/>
        <v>3590.4396004441282</v>
      </c>
      <c r="AO131">
        <f t="shared" si="88"/>
        <v>3621.8243161637956</v>
      </c>
      <c r="AP131">
        <f t="shared" si="88"/>
        <v>3652.6829661583934</v>
      </c>
      <c r="AQ131">
        <f t="shared" si="88"/>
        <v>3682.8477361062824</v>
      </c>
      <c r="AR131">
        <f t="shared" si="88"/>
        <v>3712.1458223573422</v>
      </c>
      <c r="AS131">
        <f t="shared" si="88"/>
        <v>3741.2543678999696</v>
      </c>
      <c r="AT131">
        <f t="shared" si="88"/>
        <v>3770.9453752223835</v>
      </c>
      <c r="AU131">
        <f t="shared" si="88"/>
        <v>3801.2304993804614</v>
      </c>
      <c r="AV131">
        <f t="shared" si="88"/>
        <v>3832.1216286476561</v>
      </c>
      <c r="AW131">
        <f t="shared" si="88"/>
        <v>3863.6308891816989</v>
      </c>
      <c r="AX131">
        <f t="shared" si="88"/>
        <v>3895.770649784668</v>
      </c>
      <c r="AY131">
        <f t="shared" si="88"/>
        <v>3928.5535267582036</v>
      </c>
      <c r="AZ131">
        <f t="shared" si="88"/>
        <v>3961.9923888561293</v>
      </c>
      <c r="BA131">
        <f t="shared" si="88"/>
        <v>3996.100362335872</v>
      </c>
      <c r="BB131">
        <f t="shared" si="88"/>
        <v>4030.8908361112567</v>
      </c>
      <c r="BC131">
        <f t="shared" si="88"/>
        <v>4066.3774670080693</v>
      </c>
      <c r="BD131">
        <f t="shared" si="88"/>
        <v>4102.5741851251678</v>
      </c>
      <c r="BE131">
        <f t="shared" si="88"/>
        <v>4139.4951993025606</v>
      </c>
      <c r="BF131">
        <f t="shared" si="88"/>
        <v>4177.1550026989617</v>
      </c>
      <c r="BG131">
        <f t="shared" si="88"/>
        <v>4215.5683784812072</v>
      </c>
      <c r="BH131">
        <f t="shared" si="88"/>
        <v>4254.7504056271237</v>
      </c>
      <c r="BI131">
        <f t="shared" si="88"/>
        <v>4294.7164648447433</v>
      </c>
      <c r="BJ131">
        <f t="shared" si="88"/>
        <v>4335.4822446100225</v>
      </c>
      <c r="BK131">
        <f t="shared" si="88"/>
        <v>4377.0637473251836</v>
      </c>
      <c r="BL131">
        <f t="shared" si="88"/>
        <v>4419.4772956003462</v>
      </c>
    </row>
    <row r="132" spans="1:64" x14ac:dyDescent="0.25">
      <c r="C132" t="s">
        <v>11</v>
      </c>
      <c r="D132">
        <f t="shared" si="87"/>
        <v>183.38546182700227</v>
      </c>
      <c r="E132">
        <f t="shared" si="87"/>
        <v>192.95742849969329</v>
      </c>
      <c r="F132">
        <f t="shared" si="87"/>
        <v>140.10541810473356</v>
      </c>
      <c r="G132">
        <f t="shared" si="87"/>
        <v>143.93048270212765</v>
      </c>
      <c r="H132">
        <f t="shared" si="87"/>
        <v>147.07548005018697</v>
      </c>
      <c r="I132">
        <f t="shared" si="87"/>
        <v>149.4948599276031</v>
      </c>
      <c r="J132" s="10">
        <f t="shared" si="87"/>
        <v>153.39901510423394</v>
      </c>
      <c r="K132">
        <f t="shared" si="89"/>
        <v>155.27452218006428</v>
      </c>
      <c r="L132">
        <f t="shared" si="88"/>
        <v>155.83088438607021</v>
      </c>
      <c r="M132">
        <f t="shared" si="88"/>
        <v>156.26500316366983</v>
      </c>
      <c r="N132">
        <f t="shared" si="88"/>
        <v>154.43786294610535</v>
      </c>
      <c r="O132">
        <f t="shared" si="88"/>
        <v>156.18601417108857</v>
      </c>
      <c r="P132">
        <f t="shared" si="88"/>
        <v>157.02555566151014</v>
      </c>
      <c r="Q132">
        <f t="shared" ref="L132:BL133" si="90">(Q$28*(Q68*Q117+Q100))</f>
        <v>157.89011125390371</v>
      </c>
      <c r="R132">
        <f t="shared" si="90"/>
        <v>158.68158685193879</v>
      </c>
      <c r="S132">
        <f t="shared" si="90"/>
        <v>159.5206255883196</v>
      </c>
      <c r="T132">
        <f t="shared" si="90"/>
        <v>160.41697652663126</v>
      </c>
      <c r="U132">
        <f t="shared" si="90"/>
        <v>161.40616833527426</v>
      </c>
      <c r="V132">
        <f t="shared" si="90"/>
        <v>162.47946068014275</v>
      </c>
      <c r="W132">
        <f t="shared" si="90"/>
        <v>163.62889407456566</v>
      </c>
      <c r="X132">
        <f t="shared" si="90"/>
        <v>164.84757722797488</v>
      </c>
      <c r="Y132">
        <f t="shared" si="90"/>
        <v>166.12996164804318</v>
      </c>
      <c r="Z132">
        <f t="shared" si="90"/>
        <v>167.47187190759226</v>
      </c>
      <c r="AA132">
        <f t="shared" si="90"/>
        <v>168.86991504415369</v>
      </c>
      <c r="AB132">
        <f t="shared" si="90"/>
        <v>170.32074367813277</v>
      </c>
      <c r="AC132">
        <f t="shared" si="90"/>
        <v>171.82082023936655</v>
      </c>
      <c r="AD132">
        <f t="shared" si="90"/>
        <v>173.36643321592865</v>
      </c>
      <c r="AE132">
        <f t="shared" si="90"/>
        <v>174.95387657068105</v>
      </c>
      <c r="AF132">
        <f t="shared" si="90"/>
        <v>176.57883024779463</v>
      </c>
      <c r="AG132">
        <f t="shared" si="90"/>
        <v>178.2362007056195</v>
      </c>
      <c r="AH132">
        <f t="shared" si="90"/>
        <v>179.92036071094267</v>
      </c>
      <c r="AI132">
        <f t="shared" si="90"/>
        <v>181.6253932970944</v>
      </c>
      <c r="AJ132">
        <f t="shared" si="90"/>
        <v>183.34538755592121</v>
      </c>
      <c r="AK132">
        <f t="shared" si="90"/>
        <v>185.07364046211515</v>
      </c>
      <c r="AL132">
        <f t="shared" si="90"/>
        <v>186.80249330582927</v>
      </c>
      <c r="AM132">
        <f t="shared" si="90"/>
        <v>188.52369563616935</v>
      </c>
      <c r="AN132">
        <f t="shared" si="90"/>
        <v>190.22906438031845</v>
      </c>
      <c r="AO132">
        <f t="shared" si="90"/>
        <v>191.91054936698825</v>
      </c>
      <c r="AP132">
        <f t="shared" si="90"/>
        <v>193.55947973439319</v>
      </c>
      <c r="AQ132">
        <f t="shared" si="90"/>
        <v>195.16652848637477</v>
      </c>
      <c r="AR132">
        <f t="shared" si="90"/>
        <v>196.72208915513232</v>
      </c>
      <c r="AS132">
        <f t="shared" si="90"/>
        <v>198.26467238473631</v>
      </c>
      <c r="AT132">
        <f t="shared" si="90"/>
        <v>199.8381226932903</v>
      </c>
      <c r="AU132">
        <f t="shared" si="90"/>
        <v>201.4430577308143</v>
      </c>
      <c r="AV132">
        <f t="shared" si="90"/>
        <v>203.0801075065003</v>
      </c>
      <c r="AW132">
        <f t="shared" si="90"/>
        <v>204.74991463602032</v>
      </c>
      <c r="AX132">
        <f t="shared" si="90"/>
        <v>206.45313459378235</v>
      </c>
      <c r="AY132">
        <f t="shared" si="90"/>
        <v>208.19043597022832</v>
      </c>
      <c r="AZ132">
        <f t="shared" si="90"/>
        <v>209.96250073429434</v>
      </c>
      <c r="BA132">
        <f t="shared" si="90"/>
        <v>211.77002450110635</v>
      </c>
      <c r="BB132">
        <f t="shared" si="90"/>
        <v>213.61371680504831</v>
      </c>
      <c r="BC132">
        <f t="shared" si="90"/>
        <v>215.49430137827633</v>
      </c>
      <c r="BD132">
        <f t="shared" si="90"/>
        <v>217.41251643482633</v>
      </c>
      <c r="BE132">
        <f t="shared" si="90"/>
        <v>219.36911496039033</v>
      </c>
      <c r="BF132">
        <f t="shared" si="90"/>
        <v>221.36486500789437</v>
      </c>
      <c r="BG132">
        <f t="shared" si="90"/>
        <v>223.40054999900434</v>
      </c>
      <c r="BH132">
        <f t="shared" si="90"/>
        <v>225.47696903164436</v>
      </c>
      <c r="BI132">
        <f t="shared" si="90"/>
        <v>227.59493719368038</v>
      </c>
      <c r="BJ132">
        <f t="shared" si="90"/>
        <v>229.75528588288438</v>
      </c>
      <c r="BK132">
        <f t="shared" si="90"/>
        <v>231.95886313329035</v>
      </c>
      <c r="BL132">
        <f t="shared" si="90"/>
        <v>234.20653394808437</v>
      </c>
    </row>
    <row r="133" spans="1:64" x14ac:dyDescent="0.25">
      <c r="C133" t="s">
        <v>12</v>
      </c>
      <c r="D133">
        <f t="shared" si="87"/>
        <v>733.21502007239962</v>
      </c>
      <c r="E133">
        <f t="shared" si="87"/>
        <v>729.61735706999946</v>
      </c>
      <c r="F133">
        <f t="shared" si="87"/>
        <v>693.13309478159988</v>
      </c>
      <c r="G133">
        <f t="shared" si="87"/>
        <v>679.02042144079928</v>
      </c>
      <c r="H133">
        <f t="shared" si="87"/>
        <v>736.54682217359937</v>
      </c>
      <c r="I133">
        <f t="shared" si="87"/>
        <v>716.30124445239971</v>
      </c>
      <c r="J133" s="10">
        <f t="shared" si="87"/>
        <v>735.00791579153633</v>
      </c>
      <c r="K133">
        <f t="shared" si="89"/>
        <v>727.42340060916069</v>
      </c>
      <c r="L133">
        <f t="shared" si="90"/>
        <v>722.14763386445998</v>
      </c>
      <c r="M133">
        <f t="shared" si="90"/>
        <v>716.56295672716567</v>
      </c>
      <c r="N133">
        <f t="shared" si="90"/>
        <v>700.99168192953493</v>
      </c>
      <c r="O133">
        <f t="shared" si="90"/>
        <v>701.97930024892719</v>
      </c>
      <c r="P133">
        <f t="shared" si="90"/>
        <v>699.10326663307387</v>
      </c>
      <c r="Q133">
        <f t="shared" si="90"/>
        <v>696.60778690262532</v>
      </c>
      <c r="R133">
        <f t="shared" si="90"/>
        <v>694.06861466784153</v>
      </c>
      <c r="S133">
        <f t="shared" si="90"/>
        <v>692.02284499158998</v>
      </c>
      <c r="T133">
        <f t="shared" si="90"/>
        <v>690.51115034096449</v>
      </c>
      <c r="U133">
        <f t="shared" si="90"/>
        <v>689.68194914518892</v>
      </c>
      <c r="V133">
        <f t="shared" si="90"/>
        <v>689.49065730532595</v>
      </c>
      <c r="W133">
        <f t="shared" si="90"/>
        <v>689.89650530988922</v>
      </c>
      <c r="X133">
        <f t="shared" si="90"/>
        <v>690.86354081147647</v>
      </c>
      <c r="Y133">
        <f t="shared" si="90"/>
        <v>692.36156580586487</v>
      </c>
      <c r="Z133">
        <f t="shared" si="90"/>
        <v>694.36606101586744</v>
      </c>
      <c r="AA133">
        <f t="shared" si="90"/>
        <v>696.85558596540386</v>
      </c>
      <c r="AB133">
        <f t="shared" si="90"/>
        <v>699.80868019739069</v>
      </c>
      <c r="AC133">
        <f t="shared" si="90"/>
        <v>703.20290705284049</v>
      </c>
      <c r="AD133">
        <f t="shared" si="90"/>
        <v>707.01494597949602</v>
      </c>
      <c r="AE133">
        <f t="shared" si="90"/>
        <v>711.22134129692336</v>
      </c>
      <c r="AF133">
        <f t="shared" si="90"/>
        <v>715.79599512572827</v>
      </c>
      <c r="AG133">
        <f t="shared" si="90"/>
        <v>720.70955719393635</v>
      </c>
      <c r="AH133">
        <f t="shared" si="90"/>
        <v>725.93042088839184</v>
      </c>
      <c r="AI133">
        <f t="shared" si="90"/>
        <v>731.42571069241194</v>
      </c>
      <c r="AJ133">
        <f t="shared" si="90"/>
        <v>737.16246021563654</v>
      </c>
      <c r="AK133">
        <f t="shared" si="90"/>
        <v>743.10438492860624</v>
      </c>
      <c r="AL133">
        <f t="shared" si="90"/>
        <v>749.21122324285352</v>
      </c>
      <c r="AM133">
        <f t="shared" si="90"/>
        <v>755.44018564084797</v>
      </c>
      <c r="AN133">
        <f t="shared" si="90"/>
        <v>761.7485703255818</v>
      </c>
      <c r="AO133">
        <f t="shared" si="90"/>
        <v>768.09399184083975</v>
      </c>
      <c r="AP133">
        <f t="shared" si="90"/>
        <v>774.43133628785779</v>
      </c>
      <c r="AQ133">
        <f t="shared" si="90"/>
        <v>780.71259706249668</v>
      </c>
      <c r="AR133">
        <f t="shared" si="90"/>
        <v>786.88835662052907</v>
      </c>
      <c r="AS133">
        <f t="shared" si="90"/>
        <v>793.05868953894503</v>
      </c>
      <c r="AT133">
        <f t="shared" si="90"/>
        <v>799.35249077316098</v>
      </c>
      <c r="AU133">
        <f t="shared" si="90"/>
        <v>805.77223092325698</v>
      </c>
      <c r="AV133">
        <f t="shared" si="90"/>
        <v>812.32043002600096</v>
      </c>
      <c r="AW133">
        <f t="shared" si="90"/>
        <v>818.99965854408106</v>
      </c>
      <c r="AX133">
        <f t="shared" si="90"/>
        <v>825.81253837512907</v>
      </c>
      <c r="AY133">
        <f t="shared" si="90"/>
        <v>832.76174388091295</v>
      </c>
      <c r="AZ133">
        <f t="shared" si="90"/>
        <v>839.85000293717712</v>
      </c>
      <c r="BA133">
        <f t="shared" si="90"/>
        <v>847.08009800442517</v>
      </c>
      <c r="BB133">
        <f t="shared" si="90"/>
        <v>854.45486722019302</v>
      </c>
      <c r="BC133">
        <f t="shared" si="90"/>
        <v>861.97720551310499</v>
      </c>
      <c r="BD133">
        <f t="shared" si="90"/>
        <v>869.65006573930509</v>
      </c>
      <c r="BE133">
        <f t="shared" si="90"/>
        <v>877.47645984156111</v>
      </c>
      <c r="BF133">
        <f t="shared" si="90"/>
        <v>885.45946003157712</v>
      </c>
      <c r="BG133">
        <f t="shared" si="90"/>
        <v>893.60219999601713</v>
      </c>
      <c r="BH133">
        <f t="shared" si="90"/>
        <v>901.90787612657709</v>
      </c>
      <c r="BI133">
        <f t="shared" si="90"/>
        <v>910.37974877472118</v>
      </c>
      <c r="BJ133">
        <f t="shared" si="90"/>
        <v>919.02114353153718</v>
      </c>
      <c r="BK133">
        <f t="shared" si="90"/>
        <v>927.83545253316117</v>
      </c>
      <c r="BL133">
        <f t="shared" si="90"/>
        <v>936.82613579233714</v>
      </c>
    </row>
    <row r="134" spans="1:64" x14ac:dyDescent="0.25">
      <c r="C134" t="s">
        <v>13</v>
      </c>
      <c r="D134">
        <f t="shared" ref="D134:J139" si="91">D$27*D70</f>
        <v>469.68969833998193</v>
      </c>
      <c r="E134">
        <f t="shared" si="91"/>
        <v>470.97959330261659</v>
      </c>
      <c r="F134">
        <f t="shared" si="91"/>
        <v>504.19183563393284</v>
      </c>
      <c r="G134">
        <f t="shared" si="91"/>
        <v>517.3556212277847</v>
      </c>
      <c r="H134">
        <f t="shared" si="91"/>
        <v>545.73542196985136</v>
      </c>
      <c r="I134">
        <f t="shared" si="91"/>
        <v>551.19277618955005</v>
      </c>
      <c r="J134" s="10">
        <f t="shared" si="91"/>
        <v>556.70470395144559</v>
      </c>
      <c r="K134">
        <f>(K$27*(K70*K119+K102))</f>
        <v>580.04199033136808</v>
      </c>
      <c r="L134">
        <f t="shared" ref="L134:BL139" si="92">(L$27*(L70*L119+L102))</f>
        <v>589.48571383571334</v>
      </c>
      <c r="M134">
        <f t="shared" si="92"/>
        <v>600.28246116275739</v>
      </c>
      <c r="N134">
        <f t="shared" si="92"/>
        <v>602.81465128372895</v>
      </c>
      <c r="O134">
        <f t="shared" si="92"/>
        <v>615.65387938711717</v>
      </c>
      <c r="P134">
        <f t="shared" si="92"/>
        <v>624.52666504439014</v>
      </c>
      <c r="Q134">
        <f t="shared" si="92"/>
        <v>632.4857096218758</v>
      </c>
      <c r="R134">
        <f t="shared" si="92"/>
        <v>639.28831692935432</v>
      </c>
      <c r="S134">
        <f t="shared" si="92"/>
        <v>645.3567014530056</v>
      </c>
      <c r="T134">
        <f t="shared" si="92"/>
        <v>650.76591686585255</v>
      </c>
      <c r="U134">
        <f t="shared" si="92"/>
        <v>655.66419477961063</v>
      </c>
      <c r="V134">
        <f t="shared" si="92"/>
        <v>660.06933112555896</v>
      </c>
      <c r="W134">
        <f t="shared" si="92"/>
        <v>664.0019627900416</v>
      </c>
      <c r="X134">
        <f t="shared" si="92"/>
        <v>667.48359275439816</v>
      </c>
      <c r="Y134">
        <f t="shared" si="92"/>
        <v>670.54431472287843</v>
      </c>
      <c r="Z134">
        <f t="shared" si="92"/>
        <v>673.20810039343314</v>
      </c>
      <c r="AA134">
        <f t="shared" si="92"/>
        <v>675.48429055965994</v>
      </c>
      <c r="AB134">
        <f t="shared" si="92"/>
        <v>677.37486887865384</v>
      </c>
      <c r="AC134">
        <f t="shared" si="92"/>
        <v>678.89050082320352</v>
      </c>
      <c r="AD134">
        <f t="shared" si="92"/>
        <v>680.05803333026279</v>
      </c>
      <c r="AE134">
        <f t="shared" si="92"/>
        <v>680.91691284277283</v>
      </c>
      <c r="AF134">
        <f t="shared" si="92"/>
        <v>681.50498193356759</v>
      </c>
      <c r="AG134">
        <f t="shared" si="92"/>
        <v>681.86346242794377</v>
      </c>
      <c r="AH134">
        <f t="shared" si="92"/>
        <v>682.03185742750145</v>
      </c>
      <c r="AI134">
        <f t="shared" si="92"/>
        <v>682.0441582388496</v>
      </c>
      <c r="AJ134">
        <f t="shared" si="92"/>
        <v>681.93438699368232</v>
      </c>
      <c r="AK134">
        <f t="shared" si="92"/>
        <v>681.74136129198052</v>
      </c>
      <c r="AL134">
        <f t="shared" si="92"/>
        <v>681.50415482626227</v>
      </c>
      <c r="AM134">
        <f t="shared" si="92"/>
        <v>681.26111345545723</v>
      </c>
      <c r="AN134">
        <f t="shared" si="92"/>
        <v>681.04880326825219</v>
      </c>
      <c r="AO134">
        <f t="shared" si="92"/>
        <v>680.90512047719449</v>
      </c>
      <c r="AP134">
        <f t="shared" si="92"/>
        <v>680.87077106420304</v>
      </c>
      <c r="AQ134">
        <f t="shared" si="92"/>
        <v>680.98684492770542</v>
      </c>
      <c r="AR134">
        <f t="shared" si="92"/>
        <v>681.29358784604972</v>
      </c>
      <c r="AS134">
        <f t="shared" si="92"/>
        <v>681.68557467651385</v>
      </c>
      <c r="AT134">
        <f t="shared" si="92"/>
        <v>682.03275743122697</v>
      </c>
      <c r="AU134">
        <f t="shared" si="92"/>
        <v>682.34238045965628</v>
      </c>
      <c r="AV134">
        <f t="shared" si="92"/>
        <v>682.62203047023786</v>
      </c>
      <c r="AW134">
        <f t="shared" si="92"/>
        <v>682.87740456530855</v>
      </c>
      <c r="AX134">
        <f t="shared" si="92"/>
        <v>683.11137361203919</v>
      </c>
      <c r="AY134">
        <f t="shared" si="92"/>
        <v>683.32423209833212</v>
      </c>
      <c r="AZ134">
        <f t="shared" si="92"/>
        <v>683.51533462973202</v>
      </c>
      <c r="BA134">
        <f t="shared" si="92"/>
        <v>683.68257814758886</v>
      </c>
      <c r="BB134">
        <f t="shared" si="92"/>
        <v>683.82358441932968</v>
      </c>
      <c r="BC134">
        <f t="shared" si="92"/>
        <v>683.93718497540294</v>
      </c>
      <c r="BD134">
        <f t="shared" si="92"/>
        <v>684.0213275343084</v>
      </c>
      <c r="BE134">
        <f t="shared" si="92"/>
        <v>684.07135583666934</v>
      </c>
      <c r="BF134">
        <f t="shared" si="92"/>
        <v>684.08143909147782</v>
      </c>
      <c r="BG134">
        <f t="shared" si="92"/>
        <v>684.0460550133987</v>
      </c>
      <c r="BH134">
        <f t="shared" si="92"/>
        <v>683.96242182133255</v>
      </c>
      <c r="BI134">
        <f t="shared" si="92"/>
        <v>683.82698430511925</v>
      </c>
      <c r="BJ134">
        <f t="shared" si="92"/>
        <v>683.63265492329356</v>
      </c>
      <c r="BK134">
        <f t="shared" si="92"/>
        <v>683.3712300144565</v>
      </c>
      <c r="BL134">
        <f t="shared" si="92"/>
        <v>683.03622310595756</v>
      </c>
    </row>
    <row r="135" spans="1:64" x14ac:dyDescent="0.25">
      <c r="C135" t="s">
        <v>14</v>
      </c>
      <c r="D135">
        <f t="shared" si="91"/>
        <v>57.571368458833128</v>
      </c>
      <c r="E135">
        <f t="shared" si="91"/>
        <v>60.450358987117419</v>
      </c>
      <c r="F135">
        <f t="shared" si="91"/>
        <v>61.042066429614344</v>
      </c>
      <c r="G135">
        <f t="shared" si="91"/>
        <v>62.948508564040708</v>
      </c>
      <c r="H135">
        <f t="shared" si="91"/>
        <v>63.228048246874337</v>
      </c>
      <c r="I135">
        <f t="shared" si="91"/>
        <v>63.860328729343102</v>
      </c>
      <c r="J135" s="10">
        <f t="shared" si="91"/>
        <v>64.49893201663653</v>
      </c>
      <c r="K135">
        <f t="shared" ref="K135:Z140" si="93">(K$27*(K71*K120+K103))</f>
        <v>67.605143727790932</v>
      </c>
      <c r="L135">
        <f t="shared" si="93"/>
        <v>68.94100126653305</v>
      </c>
      <c r="M135">
        <f t="shared" si="93"/>
        <v>70.189561745008888</v>
      </c>
      <c r="N135">
        <f t="shared" si="93"/>
        <v>70.561554601421761</v>
      </c>
      <c r="O135">
        <f t="shared" si="93"/>
        <v>72.226565926005193</v>
      </c>
      <c r="P135">
        <f t="shared" si="93"/>
        <v>73.511141338434797</v>
      </c>
      <c r="Q135">
        <f t="shared" si="93"/>
        <v>74.768896196061405</v>
      </c>
      <c r="R135">
        <f t="shared" si="93"/>
        <v>75.966901662775314</v>
      </c>
      <c r="S135">
        <f t="shared" si="93"/>
        <v>77.150645475406478</v>
      </c>
      <c r="T135">
        <f t="shared" si="93"/>
        <v>78.324687262765224</v>
      </c>
      <c r="U135">
        <f t="shared" si="93"/>
        <v>79.502450771344428</v>
      </c>
      <c r="V135">
        <f t="shared" si="93"/>
        <v>80.68174083349804</v>
      </c>
      <c r="W135">
        <f t="shared" si="93"/>
        <v>81.860582875494231</v>
      </c>
      <c r="X135">
        <f t="shared" si="93"/>
        <v>83.036983426274119</v>
      </c>
      <c r="Y135">
        <f t="shared" si="93"/>
        <v>84.209898180024453</v>
      </c>
      <c r="Z135">
        <f t="shared" si="93"/>
        <v>85.377413153304161</v>
      </c>
      <c r="AA135">
        <f t="shared" si="92"/>
        <v>86.535613995374703</v>
      </c>
      <c r="AB135">
        <f t="shared" si="92"/>
        <v>87.679425913771226</v>
      </c>
      <c r="AC135">
        <f t="shared" si="92"/>
        <v>88.804652247213966</v>
      </c>
      <c r="AD135">
        <f t="shared" si="92"/>
        <v>89.909017997292665</v>
      </c>
      <c r="AE135">
        <f t="shared" si="92"/>
        <v>90.991803682828632</v>
      </c>
      <c r="AF135">
        <f t="shared" si="92"/>
        <v>92.052020896189774</v>
      </c>
      <c r="AG135">
        <f t="shared" si="92"/>
        <v>93.089086649485495</v>
      </c>
      <c r="AH135">
        <f t="shared" si="92"/>
        <v>94.102149593862123</v>
      </c>
      <c r="AI135">
        <f t="shared" si="92"/>
        <v>95.089553378193784</v>
      </c>
      <c r="AJ135">
        <f t="shared" si="92"/>
        <v>96.049581980801335</v>
      </c>
      <c r="AK135">
        <f t="shared" si="92"/>
        <v>96.981142629202239</v>
      </c>
      <c r="AL135">
        <f t="shared" si="92"/>
        <v>97.88315217825425</v>
      </c>
      <c r="AM135">
        <f t="shared" si="92"/>
        <v>98.754400153180953</v>
      </c>
      <c r="AN135">
        <f t="shared" si="92"/>
        <v>99.593393768774689</v>
      </c>
      <c r="AO135">
        <f t="shared" si="92"/>
        <v>100.39880921414365</v>
      </c>
      <c r="AP135">
        <f t="shared" si="92"/>
        <v>101.16972362405488</v>
      </c>
      <c r="AQ135">
        <f t="shared" si="92"/>
        <v>101.90527030155718</v>
      </c>
      <c r="AR135">
        <f t="shared" si="92"/>
        <v>102.6044560009111</v>
      </c>
      <c r="AS135">
        <f t="shared" si="92"/>
        <v>103.28569313280512</v>
      </c>
      <c r="AT135">
        <f t="shared" si="92"/>
        <v>103.9684081450041</v>
      </c>
      <c r="AU135">
        <f t="shared" si="92"/>
        <v>104.65373933430313</v>
      </c>
      <c r="AV135">
        <f t="shared" si="92"/>
        <v>105.34290593676511</v>
      </c>
      <c r="AW135">
        <f t="shared" si="92"/>
        <v>106.03686406293612</v>
      </c>
      <c r="AX135">
        <f t="shared" si="92"/>
        <v>106.73615212688112</v>
      </c>
      <c r="AY135">
        <f t="shared" si="92"/>
        <v>107.44091699659312</v>
      </c>
      <c r="AZ135">
        <f t="shared" si="92"/>
        <v>108.15116054267912</v>
      </c>
      <c r="BA135">
        <f t="shared" si="92"/>
        <v>108.86665257127213</v>
      </c>
      <c r="BB135">
        <f t="shared" si="92"/>
        <v>109.5871128877131</v>
      </c>
      <c r="BC135">
        <f t="shared" si="92"/>
        <v>110.31244918958112</v>
      </c>
      <c r="BD135">
        <f t="shared" si="92"/>
        <v>111.04242330102412</v>
      </c>
      <c r="BE135">
        <f t="shared" si="92"/>
        <v>111.77636533278911</v>
      </c>
      <c r="BF135">
        <f t="shared" si="92"/>
        <v>112.51339458741413</v>
      </c>
      <c r="BG135">
        <f t="shared" si="92"/>
        <v>113.25265811480112</v>
      </c>
      <c r="BH135">
        <f t="shared" si="92"/>
        <v>113.99373697022212</v>
      </c>
      <c r="BI135">
        <f t="shared" si="92"/>
        <v>114.73607119213412</v>
      </c>
      <c r="BJ135">
        <f t="shared" si="92"/>
        <v>115.47848900731313</v>
      </c>
      <c r="BK135">
        <f t="shared" si="92"/>
        <v>116.21959694123412</v>
      </c>
      <c r="BL135">
        <f t="shared" si="92"/>
        <v>116.95825738115713</v>
      </c>
    </row>
    <row r="136" spans="1:64" x14ac:dyDescent="0.25">
      <c r="C136" t="s">
        <v>15</v>
      </c>
      <c r="D136">
        <f t="shared" si="91"/>
        <v>32.084363654458002</v>
      </c>
      <c r="E136">
        <f t="shared" si="91"/>
        <v>32.062054834211686</v>
      </c>
      <c r="F136">
        <f t="shared" si="91"/>
        <v>37.062487440224373</v>
      </c>
      <c r="G136">
        <f t="shared" si="91"/>
        <v>35.296244599062632</v>
      </c>
      <c r="H136">
        <f t="shared" si="91"/>
        <v>34.609056646523157</v>
      </c>
      <c r="I136">
        <f t="shared" si="91"/>
        <v>34.955147212988393</v>
      </c>
      <c r="J136" s="10">
        <f t="shared" si="91"/>
        <v>35.304698685118282</v>
      </c>
      <c r="K136">
        <f t="shared" si="93"/>
        <v>38.247660441724783</v>
      </c>
      <c r="L136">
        <f t="shared" si="92"/>
        <v>39.004953798329836</v>
      </c>
      <c r="M136">
        <f t="shared" si="92"/>
        <v>39.68353920721939</v>
      </c>
      <c r="N136">
        <f t="shared" si="92"/>
        <v>39.83888591637632</v>
      </c>
      <c r="O136">
        <f t="shared" si="92"/>
        <v>40.697532275453568</v>
      </c>
      <c r="P136">
        <f t="shared" si="92"/>
        <v>41.315342199723609</v>
      </c>
      <c r="Q136">
        <f t="shared" si="92"/>
        <v>41.89327031750414</v>
      </c>
      <c r="R136">
        <f t="shared" si="92"/>
        <v>42.414357217404358</v>
      </c>
      <c r="S136">
        <f t="shared" si="92"/>
        <v>42.905651869678877</v>
      </c>
      <c r="T136">
        <f t="shared" si="92"/>
        <v>43.371240702723718</v>
      </c>
      <c r="U136">
        <f t="shared" si="92"/>
        <v>43.820120684055119</v>
      </c>
      <c r="V136">
        <f t="shared" si="92"/>
        <v>44.252639166115891</v>
      </c>
      <c r="W136">
        <f t="shared" si="92"/>
        <v>44.669337390812544</v>
      </c>
      <c r="X136">
        <f t="shared" si="92"/>
        <v>45.0708193113961</v>
      </c>
      <c r="Y136">
        <f t="shared" si="92"/>
        <v>45.458275716173091</v>
      </c>
      <c r="Z136">
        <f t="shared" si="92"/>
        <v>45.83249443083109</v>
      </c>
      <c r="AA136">
        <f t="shared" si="92"/>
        <v>46.193270129283682</v>
      </c>
      <c r="AB136">
        <f t="shared" si="92"/>
        <v>46.539880559460009</v>
      </c>
      <c r="AC136">
        <f t="shared" si="92"/>
        <v>46.872179298523513</v>
      </c>
      <c r="AD136">
        <f t="shared" si="92"/>
        <v>47.191128394741746</v>
      </c>
      <c r="AE136">
        <f t="shared" si="92"/>
        <v>47.498576586974771</v>
      </c>
      <c r="AF136">
        <f t="shared" si="92"/>
        <v>47.796287914638526</v>
      </c>
      <c r="AG136">
        <f t="shared" si="92"/>
        <v>48.086292600913978</v>
      </c>
      <c r="AH136">
        <f t="shared" si="92"/>
        <v>48.370534537645256</v>
      </c>
      <c r="AI136">
        <f t="shared" si="92"/>
        <v>48.650599774164661</v>
      </c>
      <c r="AJ136">
        <f t="shared" si="92"/>
        <v>48.928104970464197</v>
      </c>
      <c r="AK136">
        <f t="shared" si="92"/>
        <v>49.205043152771744</v>
      </c>
      <c r="AL136">
        <f t="shared" si="92"/>
        <v>49.483466371949213</v>
      </c>
      <c r="AM136">
        <f t="shared" si="92"/>
        <v>49.765416618607851</v>
      </c>
      <c r="AN136">
        <f t="shared" si="92"/>
        <v>50.052849117839543</v>
      </c>
      <c r="AO136">
        <f t="shared" si="92"/>
        <v>50.34786046830127</v>
      </c>
      <c r="AP136">
        <f t="shared" si="92"/>
        <v>50.652803853697932</v>
      </c>
      <c r="AQ136">
        <f t="shared" si="92"/>
        <v>50.970116040031783</v>
      </c>
      <c r="AR136">
        <f t="shared" si="92"/>
        <v>51.302228000455514</v>
      </c>
      <c r="AS136">
        <f t="shared" si="92"/>
        <v>51.642846566402525</v>
      </c>
      <c r="AT136">
        <f t="shared" si="92"/>
        <v>51.984204072502017</v>
      </c>
      <c r="AU136">
        <f t="shared" si="92"/>
        <v>52.326869667151527</v>
      </c>
      <c r="AV136">
        <f t="shared" si="92"/>
        <v>52.671452968382518</v>
      </c>
      <c r="AW136">
        <f t="shared" si="92"/>
        <v>53.018432031468024</v>
      </c>
      <c r="AX136">
        <f t="shared" si="92"/>
        <v>53.368076063440526</v>
      </c>
      <c r="AY136">
        <f t="shared" si="92"/>
        <v>53.720458498296523</v>
      </c>
      <c r="AZ136">
        <f t="shared" si="92"/>
        <v>54.075580271339525</v>
      </c>
      <c r="BA136">
        <f t="shared" si="92"/>
        <v>54.433326285636021</v>
      </c>
      <c r="BB136">
        <f t="shared" si="92"/>
        <v>54.793556443856517</v>
      </c>
      <c r="BC136">
        <f t="shared" si="92"/>
        <v>55.156224594790523</v>
      </c>
      <c r="BD136">
        <f t="shared" si="92"/>
        <v>55.521211650512015</v>
      </c>
      <c r="BE136">
        <f t="shared" si="92"/>
        <v>55.888182666394513</v>
      </c>
      <c r="BF136">
        <f t="shared" si="92"/>
        <v>56.25669729370702</v>
      </c>
      <c r="BG136">
        <f t="shared" si="92"/>
        <v>56.626329057400518</v>
      </c>
      <c r="BH136">
        <f t="shared" si="92"/>
        <v>56.996868485111023</v>
      </c>
      <c r="BI136">
        <f t="shared" si="92"/>
        <v>57.368035596067024</v>
      </c>
      <c r="BJ136">
        <f t="shared" si="92"/>
        <v>57.739244503656522</v>
      </c>
      <c r="BK136">
        <f t="shared" si="92"/>
        <v>58.109798470617015</v>
      </c>
      <c r="BL136">
        <f t="shared" si="92"/>
        <v>58.47912869057852</v>
      </c>
    </row>
    <row r="137" spans="1:64" x14ac:dyDescent="0.25">
      <c r="C137" t="s">
        <v>16</v>
      </c>
      <c r="D137">
        <f t="shared" si="91"/>
        <v>469.68969833998193</v>
      </c>
      <c r="E137">
        <f t="shared" si="91"/>
        <v>470.97959330261659</v>
      </c>
      <c r="F137">
        <f t="shared" si="91"/>
        <v>504.19183563393284</v>
      </c>
      <c r="G137">
        <f t="shared" si="91"/>
        <v>517.3556212277847</v>
      </c>
      <c r="H137">
        <f t="shared" si="91"/>
        <v>545.73542196985136</v>
      </c>
      <c r="I137">
        <f t="shared" si="91"/>
        <v>551.19277618955005</v>
      </c>
      <c r="J137" s="10">
        <f t="shared" si="91"/>
        <v>556.70470395144559</v>
      </c>
      <c r="K137">
        <f t="shared" si="93"/>
        <v>580.04199033136808</v>
      </c>
      <c r="L137">
        <f t="shared" si="92"/>
        <v>595.44011498556904</v>
      </c>
      <c r="M137">
        <f t="shared" si="92"/>
        <v>609.42381843934766</v>
      </c>
      <c r="N137">
        <f t="shared" si="92"/>
        <v>615.11699110584584</v>
      </c>
      <c r="O137">
        <f t="shared" si="92"/>
        <v>631.43987629447918</v>
      </c>
      <c r="P137">
        <f t="shared" si="92"/>
        <v>643.84192272617554</v>
      </c>
      <c r="Q137">
        <f t="shared" si="92"/>
        <v>655.42560582577801</v>
      </c>
      <c r="R137">
        <f t="shared" si="92"/>
        <v>665.92533013474417</v>
      </c>
      <c r="S137">
        <f t="shared" si="92"/>
        <v>675.76617953194307</v>
      </c>
      <c r="T137">
        <f t="shared" si="92"/>
        <v>685.01675459563432</v>
      </c>
      <c r="U137">
        <f t="shared" si="92"/>
        <v>693.82454474032875</v>
      </c>
      <c r="V137">
        <f t="shared" si="92"/>
        <v>702.20141609102018</v>
      </c>
      <c r="W137">
        <f t="shared" si="92"/>
        <v>710.16252704817282</v>
      </c>
      <c r="X137">
        <f t="shared" si="92"/>
        <v>717.72429328429916</v>
      </c>
      <c r="Y137">
        <f t="shared" si="92"/>
        <v>724.91277267338205</v>
      </c>
      <c r="Z137">
        <f t="shared" si="92"/>
        <v>731.74793521025344</v>
      </c>
      <c r="AA137">
        <f t="shared" si="92"/>
        <v>738.23419733296168</v>
      </c>
      <c r="AB137">
        <f t="shared" si="92"/>
        <v>744.3679877787406</v>
      </c>
      <c r="AC137">
        <f t="shared" si="92"/>
        <v>750.15524952840178</v>
      </c>
      <c r="AD137">
        <f t="shared" si="92"/>
        <v>755.62003703362541</v>
      </c>
      <c r="AE137">
        <f t="shared" si="92"/>
        <v>760.80101993605922</v>
      </c>
      <c r="AF137">
        <f t="shared" si="92"/>
        <v>765.73593475681753</v>
      </c>
      <c r="AG137">
        <f t="shared" si="92"/>
        <v>770.46718918411727</v>
      </c>
      <c r="AH137">
        <f t="shared" si="92"/>
        <v>775.03620162216089</v>
      </c>
      <c r="AI137">
        <f t="shared" si="92"/>
        <v>779.47903798725679</v>
      </c>
      <c r="AJ137">
        <f t="shared" si="92"/>
        <v>783.83262872837054</v>
      </c>
      <c r="AK137">
        <f t="shared" si="92"/>
        <v>788.14030207165388</v>
      </c>
      <c r="AL137">
        <f t="shared" si="92"/>
        <v>792.44669165844448</v>
      </c>
      <c r="AM137">
        <f t="shared" si="92"/>
        <v>796.79662392451144</v>
      </c>
      <c r="AN137">
        <f t="shared" si="92"/>
        <v>801.233886197944</v>
      </c>
      <c r="AO137">
        <f t="shared" si="92"/>
        <v>805.80487630437244</v>
      </c>
      <c r="AP137">
        <f t="shared" si="92"/>
        <v>810.56044174309909</v>
      </c>
      <c r="AQ137">
        <f t="shared" si="92"/>
        <v>815.55310769785103</v>
      </c>
      <c r="AR137">
        <f t="shared" si="92"/>
        <v>820.83564800728902</v>
      </c>
      <c r="AS137">
        <f t="shared" si="92"/>
        <v>826.28554506244109</v>
      </c>
      <c r="AT137">
        <f t="shared" si="92"/>
        <v>831.74726516003295</v>
      </c>
      <c r="AU137">
        <f t="shared" si="92"/>
        <v>837.22991467442512</v>
      </c>
      <c r="AV137">
        <f t="shared" si="92"/>
        <v>842.74324749412108</v>
      </c>
      <c r="AW137">
        <f t="shared" si="92"/>
        <v>848.29491250348906</v>
      </c>
      <c r="AX137">
        <f t="shared" si="92"/>
        <v>853.8892170150491</v>
      </c>
      <c r="AY137">
        <f t="shared" si="92"/>
        <v>859.52733597274505</v>
      </c>
      <c r="AZ137">
        <f t="shared" si="92"/>
        <v>865.20928434143309</v>
      </c>
      <c r="BA137">
        <f t="shared" si="92"/>
        <v>870.93322057017713</v>
      </c>
      <c r="BB137">
        <f t="shared" si="92"/>
        <v>876.69690310170506</v>
      </c>
      <c r="BC137">
        <f t="shared" si="92"/>
        <v>882.49959351664916</v>
      </c>
      <c r="BD137">
        <f t="shared" si="92"/>
        <v>888.33938640819304</v>
      </c>
      <c r="BE137">
        <f t="shared" si="92"/>
        <v>894.21092266231301</v>
      </c>
      <c r="BF137">
        <f t="shared" si="92"/>
        <v>900.10715669931312</v>
      </c>
      <c r="BG137">
        <f t="shared" si="92"/>
        <v>906.02126491840909</v>
      </c>
      <c r="BH137">
        <f t="shared" si="92"/>
        <v>911.94989576177716</v>
      </c>
      <c r="BI137">
        <f t="shared" si="92"/>
        <v>917.88856953707318</v>
      </c>
      <c r="BJ137">
        <f t="shared" si="92"/>
        <v>923.82791205850515</v>
      </c>
      <c r="BK137">
        <f t="shared" si="92"/>
        <v>929.75677552987315</v>
      </c>
      <c r="BL137">
        <f t="shared" si="92"/>
        <v>935.66605904925711</v>
      </c>
    </row>
    <row r="138" spans="1:64" x14ac:dyDescent="0.25">
      <c r="C138" t="s">
        <v>17</v>
      </c>
      <c r="D138">
        <f t="shared" si="91"/>
        <v>1799.5684844139594</v>
      </c>
      <c r="E138">
        <f t="shared" si="91"/>
        <v>1729.2609126944722</v>
      </c>
      <c r="F138">
        <f t="shared" si="91"/>
        <v>1725.5282933625592</v>
      </c>
      <c r="G138">
        <f t="shared" si="91"/>
        <v>1739.3375095543677</v>
      </c>
      <c r="H138">
        <f t="shared" si="91"/>
        <v>1821.5724207575431</v>
      </c>
      <c r="I138">
        <f t="shared" si="91"/>
        <v>1839.78814496512</v>
      </c>
      <c r="J138" s="10">
        <f t="shared" si="91"/>
        <v>1858.186026414771</v>
      </c>
      <c r="K138">
        <f t="shared" si="93"/>
        <v>1724.9068031029983</v>
      </c>
      <c r="L138">
        <f t="shared" si="92"/>
        <v>1730.446755941349</v>
      </c>
      <c r="M138">
        <f t="shared" si="92"/>
        <v>1735.6043843025695</v>
      </c>
      <c r="N138">
        <f t="shared" si="92"/>
        <v>1721.2072493049743</v>
      </c>
      <c r="O138">
        <f t="shared" si="92"/>
        <v>1740.2907209247599</v>
      </c>
      <c r="P138">
        <f t="shared" si="92"/>
        <v>1751.8303176411139</v>
      </c>
      <c r="Q138">
        <f t="shared" si="92"/>
        <v>1764.4407865582798</v>
      </c>
      <c r="R138">
        <f t="shared" si="92"/>
        <v>1777.3297917698826</v>
      </c>
      <c r="S138">
        <f t="shared" si="92"/>
        <v>1791.5389301389389</v>
      </c>
      <c r="T138">
        <f t="shared" si="92"/>
        <v>1807.1241179869814</v>
      </c>
      <c r="U138">
        <f t="shared" si="92"/>
        <v>1824.3360592214196</v>
      </c>
      <c r="V138">
        <f t="shared" si="92"/>
        <v>1843.0578805403975</v>
      </c>
      <c r="W138">
        <f t="shared" si="92"/>
        <v>1863.1752170600662</v>
      </c>
      <c r="X138">
        <f t="shared" si="92"/>
        <v>1884.5703998789236</v>
      </c>
      <c r="Y138">
        <f t="shared" si="92"/>
        <v>1907.1441633638999</v>
      </c>
      <c r="Z138">
        <f t="shared" si="92"/>
        <v>1930.7741683038093</v>
      </c>
      <c r="AA138">
        <f t="shared" si="92"/>
        <v>1955.2895118051299</v>
      </c>
      <c r="AB138">
        <f t="shared" si="92"/>
        <v>1980.4896434819575</v>
      </c>
      <c r="AC138">
        <f t="shared" si="92"/>
        <v>2006.1900855819256</v>
      </c>
      <c r="AD138">
        <f t="shared" si="92"/>
        <v>2032.2457342417526</v>
      </c>
      <c r="AE138">
        <f t="shared" si="92"/>
        <v>2058.5426037807774</v>
      </c>
      <c r="AF138">
        <f t="shared" si="92"/>
        <v>2084.9567437658525</v>
      </c>
      <c r="AG138">
        <f t="shared" si="92"/>
        <v>2111.3696272552356</v>
      </c>
      <c r="AH138">
        <f t="shared" si="92"/>
        <v>2137.6530216873962</v>
      </c>
      <c r="AI138">
        <f t="shared" si="92"/>
        <v>2163.6568298616239</v>
      </c>
      <c r="AJ138">
        <f t="shared" si="92"/>
        <v>2189.2259968648068</v>
      </c>
      <c r="AK138">
        <f t="shared" si="92"/>
        <v>2214.2161481793005</v>
      </c>
      <c r="AL138">
        <f t="shared" si="92"/>
        <v>2238.4797335988274</v>
      </c>
      <c r="AM138">
        <f t="shared" si="92"/>
        <v>2261.8629387245646</v>
      </c>
      <c r="AN138">
        <f t="shared" si="92"/>
        <v>2284.2021429932433</v>
      </c>
      <c r="AO138">
        <f t="shared" si="92"/>
        <v>2305.3342685124194</v>
      </c>
      <c r="AP138">
        <f t="shared" si="92"/>
        <v>2325.1021570030648</v>
      </c>
      <c r="AQ138">
        <f t="shared" si="92"/>
        <v>2343.3466773490245</v>
      </c>
      <c r="AR138">
        <f t="shared" si="92"/>
        <v>2359.902488020954</v>
      </c>
      <c r="AS138">
        <f t="shared" si="92"/>
        <v>2375.5709420545163</v>
      </c>
      <c r="AT138">
        <f t="shared" si="92"/>
        <v>2391.273387335093</v>
      </c>
      <c r="AU138">
        <f t="shared" si="92"/>
        <v>2407.03600468897</v>
      </c>
      <c r="AV138">
        <f t="shared" si="92"/>
        <v>2422.886836545596</v>
      </c>
      <c r="AW138">
        <f t="shared" si="92"/>
        <v>2438.8478734475289</v>
      </c>
      <c r="AX138">
        <f t="shared" si="92"/>
        <v>2454.931498918264</v>
      </c>
      <c r="AY138">
        <f t="shared" si="92"/>
        <v>2471.1410909216402</v>
      </c>
      <c r="AZ138">
        <f t="shared" si="92"/>
        <v>2487.4766924816181</v>
      </c>
      <c r="BA138">
        <f t="shared" si="92"/>
        <v>2503.9330091392571</v>
      </c>
      <c r="BB138">
        <f t="shared" si="92"/>
        <v>2520.5035964173999</v>
      </c>
      <c r="BC138">
        <f t="shared" si="92"/>
        <v>2537.186331360364</v>
      </c>
      <c r="BD138">
        <f t="shared" si="92"/>
        <v>2553.9757359235527</v>
      </c>
      <c r="BE138">
        <f t="shared" si="92"/>
        <v>2570.856402654148</v>
      </c>
      <c r="BF138">
        <f t="shared" si="92"/>
        <v>2587.8080755105229</v>
      </c>
      <c r="BG138">
        <f t="shared" si="92"/>
        <v>2604.8111366404241</v>
      </c>
      <c r="BH138">
        <f t="shared" si="92"/>
        <v>2621.8559503151068</v>
      </c>
      <c r="BI138">
        <f t="shared" si="92"/>
        <v>2638.9296374190831</v>
      </c>
      <c r="BJ138">
        <f t="shared" si="92"/>
        <v>2656.0052471682002</v>
      </c>
      <c r="BK138">
        <f t="shared" si="92"/>
        <v>2673.0507296483829</v>
      </c>
      <c r="BL138">
        <f t="shared" si="92"/>
        <v>2690.039919766612</v>
      </c>
    </row>
    <row r="139" spans="1:64" x14ac:dyDescent="0.25">
      <c r="C139" t="s">
        <v>18</v>
      </c>
      <c r="D139">
        <f t="shared" si="91"/>
        <v>4528.5942177627112</v>
      </c>
      <c r="E139">
        <f t="shared" si="91"/>
        <v>4574.5070495458558</v>
      </c>
      <c r="F139">
        <f t="shared" si="91"/>
        <v>4611.494494066952</v>
      </c>
      <c r="G139">
        <f t="shared" si="91"/>
        <v>4637.41602164086</v>
      </c>
      <c r="H139">
        <f t="shared" si="91"/>
        <v>4632.1588187968173</v>
      </c>
      <c r="I139">
        <f t="shared" si="91"/>
        <v>4678.480406984786</v>
      </c>
      <c r="J139" s="10">
        <f t="shared" si="91"/>
        <v>4725.2652110546342</v>
      </c>
      <c r="K139">
        <f t="shared" si="93"/>
        <v>4817.4619447327677</v>
      </c>
      <c r="L139">
        <f t="shared" si="92"/>
        <v>4870.9847450180805</v>
      </c>
      <c r="M139">
        <f t="shared" si="92"/>
        <v>4916.9496005623432</v>
      </c>
      <c r="N139">
        <f t="shared" si="92"/>
        <v>4900.806247994954</v>
      </c>
      <c r="O139">
        <f t="shared" si="92"/>
        <v>4973.627225098965</v>
      </c>
      <c r="P139">
        <f t="shared" si="92"/>
        <v>5018.9801472377676</v>
      </c>
      <c r="Q139">
        <f t="shared" ref="L139:BL140" si="94">(Q$27*(Q75*Q124+Q107))</f>
        <v>5061.5889182315723</v>
      </c>
      <c r="R139">
        <f t="shared" si="94"/>
        <v>5099.4076096693107</v>
      </c>
      <c r="S139">
        <f t="shared" si="94"/>
        <v>5135.6843142153793</v>
      </c>
      <c r="T139">
        <f t="shared" si="94"/>
        <v>5170.8631440090267</v>
      </c>
      <c r="U139">
        <f t="shared" si="94"/>
        <v>5205.9594301872194</v>
      </c>
      <c r="V139">
        <f t="shared" si="94"/>
        <v>5240.9466672388762</v>
      </c>
      <c r="W139">
        <f t="shared" si="94"/>
        <v>5275.8190212551226</v>
      </c>
      <c r="X139">
        <f t="shared" si="94"/>
        <v>5310.5752964701906</v>
      </c>
      <c r="Y139">
        <f t="shared" si="94"/>
        <v>5345.2802782839008</v>
      </c>
      <c r="Z139">
        <f t="shared" si="94"/>
        <v>5379.9477670818351</v>
      </c>
      <c r="AA139">
        <f t="shared" si="94"/>
        <v>5414.4717626288184</v>
      </c>
      <c r="AB139">
        <f t="shared" si="94"/>
        <v>5448.6827705933147</v>
      </c>
      <c r="AC139">
        <f t="shared" si="94"/>
        <v>5482.475480924234</v>
      </c>
      <c r="AD139">
        <f t="shared" si="94"/>
        <v>5515.8702876622674</v>
      </c>
      <c r="AE139">
        <f t="shared" si="94"/>
        <v>5548.9867731662616</v>
      </c>
      <c r="AF139">
        <f t="shared" si="94"/>
        <v>5581.9301066584958</v>
      </c>
      <c r="AG139">
        <f t="shared" si="94"/>
        <v>5614.8322060438313</v>
      </c>
      <c r="AH139">
        <f t="shared" si="94"/>
        <v>5647.8107061916407</v>
      </c>
      <c r="AI139">
        <f t="shared" si="94"/>
        <v>5680.9373948970824</v>
      </c>
      <c r="AJ139">
        <f t="shared" si="94"/>
        <v>5714.2836466394592</v>
      </c>
      <c r="AK139">
        <f t="shared" si="94"/>
        <v>5747.9608646246134</v>
      </c>
      <c r="AL139">
        <f t="shared" si="94"/>
        <v>5782.0835087159785</v>
      </c>
      <c r="AM139">
        <f t="shared" si="94"/>
        <v>5816.7610900497839</v>
      </c>
      <c r="AN139">
        <f t="shared" si="94"/>
        <v>5852.0892460975201</v>
      </c>
      <c r="AO139">
        <f t="shared" si="94"/>
        <v>5888.1764401525752</v>
      </c>
      <c r="AP139">
        <f t="shared" si="94"/>
        <v>5925.1574859022412</v>
      </c>
      <c r="AQ139">
        <f t="shared" si="94"/>
        <v>5963.1733481651263</v>
      </c>
      <c r="AR139">
        <f t="shared" si="94"/>
        <v>6002.3606760532894</v>
      </c>
      <c r="AS139">
        <f t="shared" si="94"/>
        <v>6042.2130482690891</v>
      </c>
      <c r="AT139">
        <f t="shared" si="94"/>
        <v>6082.1518764827297</v>
      </c>
      <c r="AU139">
        <f t="shared" si="94"/>
        <v>6122.2437510567224</v>
      </c>
      <c r="AV139">
        <f t="shared" si="94"/>
        <v>6162.5599973007484</v>
      </c>
      <c r="AW139">
        <f t="shared" si="94"/>
        <v>6203.1565476817523</v>
      </c>
      <c r="AX139">
        <f t="shared" si="94"/>
        <v>6244.0648994225348</v>
      </c>
      <c r="AY139">
        <f t="shared" si="94"/>
        <v>6285.2936443006865</v>
      </c>
      <c r="AZ139">
        <f t="shared" si="94"/>
        <v>6326.8428917467181</v>
      </c>
      <c r="BA139">
        <f t="shared" si="94"/>
        <v>6368.6991754194087</v>
      </c>
      <c r="BB139">
        <f t="shared" si="94"/>
        <v>6410.846103931206</v>
      </c>
      <c r="BC139">
        <f t="shared" si="94"/>
        <v>6453.2782775904843</v>
      </c>
      <c r="BD139">
        <f t="shared" si="94"/>
        <v>6495.9817631098995</v>
      </c>
      <c r="BE139">
        <f t="shared" si="94"/>
        <v>6538.9173719681521</v>
      </c>
      <c r="BF139">
        <f t="shared" si="94"/>
        <v>6582.0335833637155</v>
      </c>
      <c r="BG139">
        <f t="shared" si="94"/>
        <v>6625.2804997158546</v>
      </c>
      <c r="BH139">
        <f t="shared" si="94"/>
        <v>6668.6336127579825</v>
      </c>
      <c r="BI139">
        <f t="shared" si="94"/>
        <v>6712.0601647398353</v>
      </c>
      <c r="BJ139">
        <f t="shared" si="94"/>
        <v>6755.4916069278061</v>
      </c>
      <c r="BK139">
        <f t="shared" si="94"/>
        <v>6798.8464210621842</v>
      </c>
      <c r="BL139">
        <f t="shared" si="94"/>
        <v>6842.0580567976804</v>
      </c>
    </row>
    <row r="140" spans="1:64" x14ac:dyDescent="0.25">
      <c r="C140" t="s">
        <v>40</v>
      </c>
      <c r="D140">
        <f>D$27*D76</f>
        <v>62.636474117606376</v>
      </c>
      <c r="E140">
        <f t="shared" ref="E140:J140" si="95">E$27*E76</f>
        <v>62.665311148070366</v>
      </c>
      <c r="F140">
        <f t="shared" si="95"/>
        <v>64.714249071014407</v>
      </c>
      <c r="G140">
        <f t="shared" si="95"/>
        <v>64.744864104729601</v>
      </c>
      <c r="H140">
        <f t="shared" si="95"/>
        <v>66.66057345023998</v>
      </c>
      <c r="I140">
        <f t="shared" si="95"/>
        <v>67.327179184742391</v>
      </c>
      <c r="J140" s="10">
        <f t="shared" si="95"/>
        <v>68.000450976589818</v>
      </c>
      <c r="K140">
        <f t="shared" si="93"/>
        <v>68.674706710451531</v>
      </c>
      <c r="L140">
        <f t="shared" si="94"/>
        <v>69.859558164060033</v>
      </c>
      <c r="M140">
        <f t="shared" si="94"/>
        <v>70.966566991562402</v>
      </c>
      <c r="N140">
        <f t="shared" si="94"/>
        <v>71.199818046002036</v>
      </c>
      <c r="O140">
        <f t="shared" si="94"/>
        <v>72.749217881318913</v>
      </c>
      <c r="P140">
        <f t="shared" si="94"/>
        <v>73.92495186966768</v>
      </c>
      <c r="Q140">
        <f t="shared" si="94"/>
        <v>75.083780716846448</v>
      </c>
      <c r="R140">
        <f t="shared" si="94"/>
        <v>76.19255972163883</v>
      </c>
      <c r="S140">
        <f t="shared" si="94"/>
        <v>77.296791665501459</v>
      </c>
      <c r="T140">
        <f t="shared" si="94"/>
        <v>78.400758923454376</v>
      </c>
      <c r="U140">
        <f t="shared" si="94"/>
        <v>79.517557950813654</v>
      </c>
      <c r="V140">
        <f t="shared" si="94"/>
        <v>80.644607599349413</v>
      </c>
      <c r="W140">
        <f t="shared" si="94"/>
        <v>81.77953267629924</v>
      </c>
      <c r="X140">
        <f t="shared" si="94"/>
        <v>82.919922504818345</v>
      </c>
      <c r="Y140">
        <f t="shared" si="94"/>
        <v>84.064296019828262</v>
      </c>
      <c r="Z140">
        <f t="shared" si="94"/>
        <v>85.210284274303064</v>
      </c>
      <c r="AA140">
        <f t="shared" si="94"/>
        <v>86.353502612629654</v>
      </c>
      <c r="AB140">
        <f t="shared" si="94"/>
        <v>87.488388731866308</v>
      </c>
      <c r="AC140">
        <f t="shared" si="94"/>
        <v>88.610234948198311</v>
      </c>
      <c r="AD140">
        <f t="shared" si="94"/>
        <v>89.716227615291842</v>
      </c>
      <c r="AE140">
        <f t="shared" si="94"/>
        <v>90.805081591839127</v>
      </c>
      <c r="AF140">
        <f t="shared" si="94"/>
        <v>91.875220511190193</v>
      </c>
      <c r="AG140">
        <f t="shared" si="94"/>
        <v>92.925450530096356</v>
      </c>
      <c r="AH140">
        <f t="shared" si="94"/>
        <v>93.954288610833174</v>
      </c>
      <c r="AI140">
        <f t="shared" si="94"/>
        <v>94.959426956221506</v>
      </c>
      <c r="AJ140">
        <f t="shared" si="94"/>
        <v>95.938477077129249</v>
      </c>
      <c r="AK140">
        <f t="shared" si="94"/>
        <v>96.889652338604037</v>
      </c>
      <c r="AL140">
        <f t="shared" si="94"/>
        <v>97.811155784403439</v>
      </c>
      <c r="AM140">
        <f t="shared" si="94"/>
        <v>98.701043544940021</v>
      </c>
      <c r="AN140">
        <f t="shared" si="94"/>
        <v>99.557070000536328</v>
      </c>
      <c r="AO140">
        <f t="shared" si="94"/>
        <v>100.37713890581578</v>
      </c>
      <c r="AP140">
        <f t="shared" si="94"/>
        <v>101.15953560424063</v>
      </c>
      <c r="AQ140">
        <f t="shared" si="94"/>
        <v>101.90258247035969</v>
      </c>
      <c r="AR140">
        <f t="shared" si="94"/>
        <v>102.6044560009112</v>
      </c>
      <c r="AS140">
        <f t="shared" si="94"/>
        <v>103.28569313280521</v>
      </c>
      <c r="AT140">
        <f t="shared" si="94"/>
        <v>103.96840814500419</v>
      </c>
      <c r="AU140">
        <f t="shared" si="94"/>
        <v>104.65373933430321</v>
      </c>
      <c r="AV140">
        <f t="shared" si="94"/>
        <v>105.34290593676521</v>
      </c>
      <c r="AW140">
        <f t="shared" si="94"/>
        <v>106.0368640629362</v>
      </c>
      <c r="AX140">
        <f t="shared" si="94"/>
        <v>106.73615212688121</v>
      </c>
      <c r="AY140">
        <f t="shared" si="94"/>
        <v>107.44091699659322</v>
      </c>
      <c r="AZ140">
        <f t="shared" si="94"/>
        <v>108.15116054267922</v>
      </c>
      <c r="BA140">
        <f t="shared" si="94"/>
        <v>108.86665257127221</v>
      </c>
      <c r="BB140">
        <f t="shared" si="94"/>
        <v>109.5871128877132</v>
      </c>
      <c r="BC140">
        <f t="shared" si="94"/>
        <v>110.31244918958122</v>
      </c>
      <c r="BD140">
        <f t="shared" si="94"/>
        <v>111.0424233010242</v>
      </c>
      <c r="BE140">
        <f t="shared" si="94"/>
        <v>111.77636533278921</v>
      </c>
      <c r="BF140">
        <f t="shared" si="94"/>
        <v>112.51339458741423</v>
      </c>
      <c r="BG140">
        <f t="shared" si="94"/>
        <v>113.25265811480122</v>
      </c>
      <c r="BH140">
        <f t="shared" si="94"/>
        <v>113.99373697022222</v>
      </c>
      <c r="BI140">
        <f t="shared" si="94"/>
        <v>114.73607119213422</v>
      </c>
      <c r="BJ140">
        <f t="shared" si="94"/>
        <v>115.47848900731323</v>
      </c>
      <c r="BK140">
        <f t="shared" si="94"/>
        <v>116.21959694123422</v>
      </c>
      <c r="BL140">
        <f t="shared" si="94"/>
        <v>116.95825738115722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96">SUM(D146:D158)</f>
        <v>0</v>
      </c>
      <c r="E160">
        <f t="shared" si="96"/>
        <v>0</v>
      </c>
      <c r="F160">
        <f t="shared" si="96"/>
        <v>0</v>
      </c>
      <c r="G160">
        <f t="shared" si="96"/>
        <v>0</v>
      </c>
      <c r="H160">
        <f t="shared" si="96"/>
        <v>0</v>
      </c>
      <c r="I160">
        <f t="shared" si="96"/>
        <v>0</v>
      </c>
      <c r="J160" s="10">
        <f t="shared" si="96"/>
        <v>0</v>
      </c>
      <c r="K160">
        <f t="shared" si="96"/>
        <v>0</v>
      </c>
      <c r="L160">
        <f t="shared" si="96"/>
        <v>0</v>
      </c>
      <c r="M160">
        <f t="shared" si="96"/>
        <v>0</v>
      </c>
      <c r="N160">
        <f t="shared" si="96"/>
        <v>0</v>
      </c>
      <c r="O160">
        <f t="shared" si="96"/>
        <v>0</v>
      </c>
      <c r="P160">
        <f t="shared" si="96"/>
        <v>0</v>
      </c>
      <c r="Q160">
        <f t="shared" si="96"/>
        <v>0</v>
      </c>
      <c r="R160">
        <f t="shared" si="96"/>
        <v>0</v>
      </c>
      <c r="S160">
        <f t="shared" si="96"/>
        <v>0</v>
      </c>
      <c r="T160">
        <f t="shared" si="96"/>
        <v>0</v>
      </c>
      <c r="U160">
        <f t="shared" si="96"/>
        <v>0</v>
      </c>
      <c r="V160">
        <f t="shared" si="96"/>
        <v>0</v>
      </c>
      <c r="W160">
        <f t="shared" si="96"/>
        <v>0</v>
      </c>
      <c r="X160">
        <f t="shared" si="96"/>
        <v>0</v>
      </c>
      <c r="Y160">
        <f t="shared" si="96"/>
        <v>0</v>
      </c>
      <c r="Z160">
        <f t="shared" si="96"/>
        <v>0</v>
      </c>
      <c r="AA160">
        <f t="shared" si="96"/>
        <v>0</v>
      </c>
      <c r="AB160">
        <f t="shared" si="96"/>
        <v>0</v>
      </c>
      <c r="AC160">
        <f t="shared" si="96"/>
        <v>0</v>
      </c>
      <c r="AD160">
        <f t="shared" si="96"/>
        <v>0</v>
      </c>
      <c r="AE160">
        <f t="shared" si="96"/>
        <v>0</v>
      </c>
      <c r="AF160">
        <f t="shared" si="96"/>
        <v>0</v>
      </c>
      <c r="AG160">
        <f t="shared" si="96"/>
        <v>0</v>
      </c>
      <c r="AH160">
        <f t="shared" si="96"/>
        <v>0</v>
      </c>
      <c r="AI160">
        <f t="shared" si="96"/>
        <v>0</v>
      </c>
      <c r="AJ160">
        <f t="shared" si="96"/>
        <v>0</v>
      </c>
      <c r="AK160">
        <f t="shared" si="96"/>
        <v>0</v>
      </c>
      <c r="AL160">
        <f t="shared" si="96"/>
        <v>0</v>
      </c>
      <c r="AM160">
        <f t="shared" si="96"/>
        <v>0</v>
      </c>
      <c r="AN160">
        <f t="shared" si="96"/>
        <v>0</v>
      </c>
      <c r="AO160">
        <f t="shared" si="96"/>
        <v>0</v>
      </c>
      <c r="AP160">
        <f t="shared" si="96"/>
        <v>0</v>
      </c>
      <c r="AQ160">
        <f t="shared" si="96"/>
        <v>0</v>
      </c>
      <c r="AR160">
        <f t="shared" si="96"/>
        <v>0</v>
      </c>
      <c r="AS160">
        <f t="shared" si="96"/>
        <v>0</v>
      </c>
      <c r="AT160">
        <f t="shared" si="96"/>
        <v>0</v>
      </c>
      <c r="AU160">
        <f t="shared" si="96"/>
        <v>0</v>
      </c>
      <c r="AV160">
        <f t="shared" si="96"/>
        <v>0</v>
      </c>
      <c r="AW160">
        <f t="shared" si="96"/>
        <v>0</v>
      </c>
      <c r="AX160">
        <f t="shared" si="96"/>
        <v>0</v>
      </c>
      <c r="AY160">
        <f t="shared" si="96"/>
        <v>0</v>
      </c>
      <c r="AZ160">
        <f t="shared" si="96"/>
        <v>0</v>
      </c>
      <c r="BA160">
        <f t="shared" si="96"/>
        <v>0</v>
      </c>
      <c r="BB160">
        <f t="shared" si="96"/>
        <v>0</v>
      </c>
      <c r="BC160">
        <f t="shared" si="96"/>
        <v>0</v>
      </c>
      <c r="BD160">
        <f t="shared" si="96"/>
        <v>0</v>
      </c>
      <c r="BE160">
        <f t="shared" si="96"/>
        <v>0</v>
      </c>
      <c r="BF160">
        <f t="shared" si="96"/>
        <v>0</v>
      </c>
      <c r="BG160">
        <f t="shared" si="96"/>
        <v>0</v>
      </c>
      <c r="BH160">
        <f t="shared" si="96"/>
        <v>0</v>
      </c>
      <c r="BI160">
        <f t="shared" si="96"/>
        <v>0</v>
      </c>
      <c r="BJ160">
        <f t="shared" si="96"/>
        <v>0</v>
      </c>
      <c r="BK160">
        <f t="shared" si="96"/>
        <v>0</v>
      </c>
      <c r="BL160">
        <f t="shared" si="96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0.99</v>
      </c>
      <c r="M163">
        <v>0.98499999999999999</v>
      </c>
      <c r="N163">
        <v>0.98</v>
      </c>
      <c r="O163">
        <v>0.97499999999999998</v>
      </c>
      <c r="P163">
        <v>0.97</v>
      </c>
      <c r="Q163">
        <v>0.96499999999999997</v>
      </c>
      <c r="R163">
        <v>0.96</v>
      </c>
      <c r="S163">
        <f t="shared" ref="S163:BL163" si="97">R163-0.009</f>
        <v>0.95099999999999996</v>
      </c>
      <c r="T163">
        <f t="shared" si="97"/>
        <v>0.94199999999999995</v>
      </c>
      <c r="U163">
        <f t="shared" si="97"/>
        <v>0.93299999999999994</v>
      </c>
      <c r="V163">
        <f t="shared" si="97"/>
        <v>0.92399999999999993</v>
      </c>
      <c r="W163">
        <f t="shared" si="97"/>
        <v>0.91499999999999992</v>
      </c>
      <c r="X163">
        <f t="shared" si="97"/>
        <v>0.90599999999999992</v>
      </c>
      <c r="Y163">
        <f t="shared" si="97"/>
        <v>0.89699999999999991</v>
      </c>
      <c r="Z163">
        <f t="shared" si="97"/>
        <v>0.8879999999999999</v>
      </c>
      <c r="AA163">
        <f t="shared" si="97"/>
        <v>0.87899999999999989</v>
      </c>
      <c r="AB163">
        <f t="shared" si="97"/>
        <v>0.86999999999999988</v>
      </c>
      <c r="AC163">
        <f t="shared" si="97"/>
        <v>0.86099999999999988</v>
      </c>
      <c r="AD163">
        <f t="shared" si="97"/>
        <v>0.85199999999999987</v>
      </c>
      <c r="AE163">
        <f t="shared" si="97"/>
        <v>0.84299999999999986</v>
      </c>
      <c r="AF163">
        <f t="shared" si="97"/>
        <v>0.83399999999999985</v>
      </c>
      <c r="AG163">
        <f t="shared" si="97"/>
        <v>0.82499999999999984</v>
      </c>
      <c r="AH163">
        <f t="shared" si="97"/>
        <v>0.81599999999999984</v>
      </c>
      <c r="AI163">
        <f t="shared" si="97"/>
        <v>0.80699999999999983</v>
      </c>
      <c r="AJ163">
        <f t="shared" si="97"/>
        <v>0.79799999999999982</v>
      </c>
      <c r="AK163">
        <f t="shared" si="97"/>
        <v>0.78899999999999981</v>
      </c>
      <c r="AL163">
        <f t="shared" si="97"/>
        <v>0.7799999999999998</v>
      </c>
      <c r="AM163">
        <f t="shared" si="97"/>
        <v>0.7709999999999998</v>
      </c>
      <c r="AN163">
        <f t="shared" si="97"/>
        <v>0.76199999999999979</v>
      </c>
      <c r="AO163">
        <f t="shared" si="97"/>
        <v>0.75299999999999978</v>
      </c>
      <c r="AP163">
        <f t="shared" si="97"/>
        <v>0.74399999999999977</v>
      </c>
      <c r="AQ163">
        <f t="shared" si="97"/>
        <v>0.73499999999999976</v>
      </c>
      <c r="AR163">
        <f t="shared" si="97"/>
        <v>0.72599999999999976</v>
      </c>
      <c r="AS163">
        <f t="shared" si="97"/>
        <v>0.71699999999999975</v>
      </c>
      <c r="AT163">
        <f t="shared" si="97"/>
        <v>0.70799999999999974</v>
      </c>
      <c r="AU163">
        <f t="shared" si="97"/>
        <v>0.69899999999999973</v>
      </c>
      <c r="AV163">
        <f t="shared" si="97"/>
        <v>0.68999999999999972</v>
      </c>
      <c r="AW163">
        <f t="shared" si="97"/>
        <v>0.68099999999999972</v>
      </c>
      <c r="AX163">
        <f t="shared" si="97"/>
        <v>0.67199999999999971</v>
      </c>
      <c r="AY163">
        <f t="shared" si="97"/>
        <v>0.6629999999999997</v>
      </c>
      <c r="AZ163">
        <f t="shared" si="97"/>
        <v>0.65399999999999969</v>
      </c>
      <c r="BA163">
        <f t="shared" si="97"/>
        <v>0.64499999999999968</v>
      </c>
      <c r="BB163">
        <f t="shared" si="97"/>
        <v>0.63599999999999968</v>
      </c>
      <c r="BC163">
        <f t="shared" si="97"/>
        <v>0.62699999999999967</v>
      </c>
      <c r="BD163">
        <f t="shared" si="97"/>
        <v>0.61799999999999966</v>
      </c>
      <c r="BE163">
        <f t="shared" si="97"/>
        <v>0.60899999999999965</v>
      </c>
      <c r="BF163">
        <f t="shared" si="97"/>
        <v>0.59999999999999964</v>
      </c>
      <c r="BG163">
        <f t="shared" si="97"/>
        <v>0.59099999999999964</v>
      </c>
      <c r="BH163">
        <f t="shared" si="97"/>
        <v>0.58199999999999963</v>
      </c>
      <c r="BI163">
        <f t="shared" si="97"/>
        <v>0.57299999999999962</v>
      </c>
      <c r="BJ163">
        <f t="shared" si="97"/>
        <v>0.56399999999999961</v>
      </c>
      <c r="BK163">
        <f t="shared" si="97"/>
        <v>0.5549999999999996</v>
      </c>
      <c r="BL163">
        <f t="shared" si="97"/>
        <v>0.5459999999999996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 s="6">
        <v>1</v>
      </c>
      <c r="P166" s="6">
        <v>1</v>
      </c>
      <c r="Q166" s="6">
        <v>1</v>
      </c>
      <c r="R166" s="6">
        <v>1</v>
      </c>
      <c r="S166">
        <f t="shared" ref="S166:BL166" si="98">R166+0.007</f>
        <v>1.0069999999999999</v>
      </c>
      <c r="T166">
        <f t="shared" si="98"/>
        <v>1.0139999999999998</v>
      </c>
      <c r="U166">
        <f t="shared" si="98"/>
        <v>1.0209999999999997</v>
      </c>
      <c r="V166">
        <f t="shared" si="98"/>
        <v>1.0279999999999996</v>
      </c>
      <c r="W166">
        <f t="shared" si="98"/>
        <v>1.0349999999999995</v>
      </c>
      <c r="X166">
        <f t="shared" si="98"/>
        <v>1.0419999999999994</v>
      </c>
      <c r="Y166">
        <f t="shared" si="98"/>
        <v>1.0489999999999993</v>
      </c>
      <c r="Z166">
        <f t="shared" si="98"/>
        <v>1.0559999999999992</v>
      </c>
      <c r="AA166">
        <f t="shared" si="98"/>
        <v>1.0629999999999991</v>
      </c>
      <c r="AB166">
        <f t="shared" si="98"/>
        <v>1.069999999999999</v>
      </c>
      <c r="AC166">
        <f t="shared" si="98"/>
        <v>1.0769999999999988</v>
      </c>
      <c r="AD166">
        <f t="shared" si="98"/>
        <v>1.0839999999999987</v>
      </c>
      <c r="AE166">
        <f t="shared" si="98"/>
        <v>1.0909999999999986</v>
      </c>
      <c r="AF166">
        <f t="shared" si="98"/>
        <v>1.0979999999999985</v>
      </c>
      <c r="AG166">
        <f t="shared" si="98"/>
        <v>1.1049999999999984</v>
      </c>
      <c r="AH166">
        <f t="shared" si="98"/>
        <v>1.1119999999999983</v>
      </c>
      <c r="AI166">
        <f t="shared" si="98"/>
        <v>1.1189999999999982</v>
      </c>
      <c r="AJ166">
        <f t="shared" si="98"/>
        <v>1.1259999999999981</v>
      </c>
      <c r="AK166">
        <f t="shared" si="98"/>
        <v>1.132999999999998</v>
      </c>
      <c r="AL166">
        <f t="shared" si="98"/>
        <v>1.1399999999999979</v>
      </c>
      <c r="AM166">
        <f t="shared" si="98"/>
        <v>1.1469999999999978</v>
      </c>
      <c r="AN166">
        <f t="shared" si="98"/>
        <v>1.1539999999999977</v>
      </c>
      <c r="AO166">
        <f t="shared" si="98"/>
        <v>1.1609999999999976</v>
      </c>
      <c r="AP166">
        <f t="shared" si="98"/>
        <v>1.1679999999999975</v>
      </c>
      <c r="AQ166">
        <f t="shared" si="98"/>
        <v>1.1749999999999974</v>
      </c>
      <c r="AR166">
        <f t="shared" si="98"/>
        <v>1.1819999999999973</v>
      </c>
      <c r="AS166">
        <f t="shared" si="98"/>
        <v>1.1889999999999972</v>
      </c>
      <c r="AT166">
        <f t="shared" si="98"/>
        <v>1.1959999999999971</v>
      </c>
      <c r="AU166">
        <f t="shared" si="98"/>
        <v>1.202999999999997</v>
      </c>
      <c r="AV166">
        <f t="shared" si="98"/>
        <v>1.2099999999999969</v>
      </c>
      <c r="AW166">
        <f t="shared" si="98"/>
        <v>1.2169999999999968</v>
      </c>
      <c r="AX166">
        <f t="shared" si="98"/>
        <v>1.2239999999999966</v>
      </c>
      <c r="AY166">
        <f t="shared" si="98"/>
        <v>1.2309999999999965</v>
      </c>
      <c r="AZ166">
        <f t="shared" si="98"/>
        <v>1.2379999999999964</v>
      </c>
      <c r="BA166">
        <f t="shared" si="98"/>
        <v>1.2449999999999963</v>
      </c>
      <c r="BB166">
        <f t="shared" si="98"/>
        <v>1.2519999999999962</v>
      </c>
      <c r="BC166">
        <f t="shared" si="98"/>
        <v>1.2589999999999961</v>
      </c>
      <c r="BD166">
        <f t="shared" si="98"/>
        <v>1.265999999999996</v>
      </c>
      <c r="BE166">
        <f t="shared" si="98"/>
        <v>1.2729999999999959</v>
      </c>
      <c r="BF166">
        <f t="shared" si="98"/>
        <v>1.2799999999999958</v>
      </c>
      <c r="BG166">
        <f t="shared" si="98"/>
        <v>1.2869999999999957</v>
      </c>
      <c r="BH166">
        <f t="shared" si="98"/>
        <v>1.2939999999999956</v>
      </c>
      <c r="BI166">
        <f t="shared" si="98"/>
        <v>1.3009999999999955</v>
      </c>
      <c r="BJ166">
        <f t="shared" si="98"/>
        <v>1.3079999999999954</v>
      </c>
      <c r="BK166">
        <f t="shared" si="98"/>
        <v>1.3149999999999953</v>
      </c>
      <c r="BL166">
        <f t="shared" si="98"/>
        <v>1.3219999999999952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 s="6">
        <v>1</v>
      </c>
      <c r="P167" s="6">
        <v>1</v>
      </c>
      <c r="Q167" s="6">
        <v>1</v>
      </c>
      <c r="R167" s="6">
        <v>1</v>
      </c>
      <c r="S167">
        <f t="shared" ref="S167:BL167" si="99">R167-0.01</f>
        <v>0.99</v>
      </c>
      <c r="T167">
        <f t="shared" si="99"/>
        <v>0.98</v>
      </c>
      <c r="U167">
        <f t="shared" si="99"/>
        <v>0.97</v>
      </c>
      <c r="V167">
        <f t="shared" si="99"/>
        <v>0.96</v>
      </c>
      <c r="W167">
        <f t="shared" si="99"/>
        <v>0.95</v>
      </c>
      <c r="X167">
        <f t="shared" si="99"/>
        <v>0.94</v>
      </c>
      <c r="Y167">
        <f t="shared" si="99"/>
        <v>0.92999999999999994</v>
      </c>
      <c r="Z167">
        <f t="shared" si="99"/>
        <v>0.91999999999999993</v>
      </c>
      <c r="AA167">
        <f t="shared" si="99"/>
        <v>0.90999999999999992</v>
      </c>
      <c r="AB167">
        <f t="shared" si="99"/>
        <v>0.89999999999999991</v>
      </c>
      <c r="AC167">
        <f t="shared" si="99"/>
        <v>0.8899999999999999</v>
      </c>
      <c r="AD167">
        <f t="shared" si="99"/>
        <v>0.87999999999999989</v>
      </c>
      <c r="AE167">
        <f t="shared" si="99"/>
        <v>0.86999999999999988</v>
      </c>
      <c r="AF167">
        <f t="shared" si="99"/>
        <v>0.85999999999999988</v>
      </c>
      <c r="AG167">
        <f t="shared" si="99"/>
        <v>0.84999999999999987</v>
      </c>
      <c r="AH167">
        <f t="shared" si="99"/>
        <v>0.83999999999999986</v>
      </c>
      <c r="AI167">
        <f t="shared" si="99"/>
        <v>0.82999999999999985</v>
      </c>
      <c r="AJ167">
        <f t="shared" si="99"/>
        <v>0.81999999999999984</v>
      </c>
      <c r="AK167">
        <f t="shared" si="99"/>
        <v>0.80999999999999983</v>
      </c>
      <c r="AL167">
        <f t="shared" si="99"/>
        <v>0.79999999999999982</v>
      </c>
      <c r="AM167">
        <f t="shared" si="99"/>
        <v>0.78999999999999981</v>
      </c>
      <c r="AN167">
        <f t="shared" si="99"/>
        <v>0.7799999999999998</v>
      </c>
      <c r="AO167">
        <f t="shared" si="99"/>
        <v>0.7699999999999998</v>
      </c>
      <c r="AP167">
        <f t="shared" si="99"/>
        <v>0.75999999999999979</v>
      </c>
      <c r="AQ167">
        <f t="shared" si="99"/>
        <v>0.74999999999999978</v>
      </c>
      <c r="AR167">
        <f t="shared" si="99"/>
        <v>0.73999999999999977</v>
      </c>
      <c r="AS167">
        <f t="shared" si="99"/>
        <v>0.72999999999999976</v>
      </c>
      <c r="AT167">
        <f t="shared" si="99"/>
        <v>0.71999999999999975</v>
      </c>
      <c r="AU167">
        <f t="shared" si="99"/>
        <v>0.70999999999999974</v>
      </c>
      <c r="AV167">
        <f t="shared" si="99"/>
        <v>0.69999999999999973</v>
      </c>
      <c r="AW167">
        <f t="shared" si="99"/>
        <v>0.68999999999999972</v>
      </c>
      <c r="AX167">
        <f t="shared" si="99"/>
        <v>0.67999999999999972</v>
      </c>
      <c r="AY167">
        <f t="shared" si="99"/>
        <v>0.66999999999999971</v>
      </c>
      <c r="AZ167">
        <f t="shared" si="99"/>
        <v>0.6599999999999997</v>
      </c>
      <c r="BA167">
        <f t="shared" si="99"/>
        <v>0.64999999999999969</v>
      </c>
      <c r="BB167">
        <f t="shared" si="99"/>
        <v>0.63999999999999968</v>
      </c>
      <c r="BC167">
        <f t="shared" si="99"/>
        <v>0.62999999999999967</v>
      </c>
      <c r="BD167">
        <f t="shared" si="99"/>
        <v>0.61999999999999966</v>
      </c>
      <c r="BE167">
        <f t="shared" si="99"/>
        <v>0.60999999999999965</v>
      </c>
      <c r="BF167">
        <f t="shared" si="99"/>
        <v>0.59999999999999964</v>
      </c>
      <c r="BG167">
        <f t="shared" si="99"/>
        <v>0.58999999999999964</v>
      </c>
      <c r="BH167">
        <f t="shared" si="99"/>
        <v>0.57999999999999963</v>
      </c>
      <c r="BI167">
        <f t="shared" si="99"/>
        <v>0.56999999999999962</v>
      </c>
      <c r="BJ167">
        <f t="shared" si="99"/>
        <v>0.55999999999999961</v>
      </c>
      <c r="BK167">
        <f t="shared" si="99"/>
        <v>0.5499999999999996</v>
      </c>
      <c r="BL167">
        <f t="shared" si="99"/>
        <v>0.53999999999999959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 s="6">
        <v>1</v>
      </c>
      <c r="P168" s="6">
        <v>1</v>
      </c>
      <c r="Q168" s="6">
        <v>1</v>
      </c>
      <c r="R168" s="6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0.99</v>
      </c>
      <c r="M170">
        <v>0.98499999999999999</v>
      </c>
      <c r="N170">
        <v>0.98</v>
      </c>
      <c r="O170">
        <v>0.97499999999999998</v>
      </c>
      <c r="P170">
        <v>0.97</v>
      </c>
      <c r="Q170">
        <v>0.96499999999999997</v>
      </c>
      <c r="R170">
        <v>0.96</v>
      </c>
      <c r="S170">
        <f t="shared" ref="S170:BI170" si="100">R170-0.01</f>
        <v>0.95</v>
      </c>
      <c r="T170">
        <f t="shared" si="100"/>
        <v>0.94</v>
      </c>
      <c r="U170">
        <f t="shared" si="100"/>
        <v>0.92999999999999994</v>
      </c>
      <c r="V170">
        <f t="shared" si="100"/>
        <v>0.91999999999999993</v>
      </c>
      <c r="W170">
        <f t="shared" si="100"/>
        <v>0.90999999999999992</v>
      </c>
      <c r="X170">
        <f t="shared" si="100"/>
        <v>0.89999999999999991</v>
      </c>
      <c r="Y170">
        <f t="shared" si="100"/>
        <v>0.8899999999999999</v>
      </c>
      <c r="Z170">
        <f t="shared" si="100"/>
        <v>0.87999999999999989</v>
      </c>
      <c r="AA170">
        <f t="shared" si="100"/>
        <v>0.86999999999999988</v>
      </c>
      <c r="AB170">
        <f t="shared" si="100"/>
        <v>0.85999999999999988</v>
      </c>
      <c r="AC170">
        <f t="shared" si="100"/>
        <v>0.84999999999999987</v>
      </c>
      <c r="AD170">
        <f t="shared" si="100"/>
        <v>0.83999999999999986</v>
      </c>
      <c r="AE170">
        <f t="shared" si="100"/>
        <v>0.82999999999999985</v>
      </c>
      <c r="AF170">
        <f t="shared" si="100"/>
        <v>0.81999999999999984</v>
      </c>
      <c r="AG170">
        <f t="shared" si="100"/>
        <v>0.80999999999999983</v>
      </c>
      <c r="AH170">
        <f t="shared" si="100"/>
        <v>0.79999999999999982</v>
      </c>
      <c r="AI170">
        <f t="shared" si="100"/>
        <v>0.78999999999999981</v>
      </c>
      <c r="AJ170">
        <f t="shared" si="100"/>
        <v>0.7799999999999998</v>
      </c>
      <c r="AK170">
        <f t="shared" si="100"/>
        <v>0.7699999999999998</v>
      </c>
      <c r="AL170">
        <f t="shared" si="100"/>
        <v>0.75999999999999979</v>
      </c>
      <c r="AM170">
        <f t="shared" si="100"/>
        <v>0.74999999999999978</v>
      </c>
      <c r="AN170">
        <f t="shared" si="100"/>
        <v>0.73999999999999977</v>
      </c>
      <c r="AO170">
        <f t="shared" si="100"/>
        <v>0.72999999999999976</v>
      </c>
      <c r="AP170">
        <f t="shared" si="100"/>
        <v>0.71999999999999975</v>
      </c>
      <c r="AQ170">
        <f t="shared" si="100"/>
        <v>0.70999999999999974</v>
      </c>
      <c r="AR170">
        <f t="shared" si="100"/>
        <v>0.69999999999999973</v>
      </c>
      <c r="AS170">
        <f t="shared" si="100"/>
        <v>0.68999999999999972</v>
      </c>
      <c r="AT170">
        <f t="shared" si="100"/>
        <v>0.67999999999999972</v>
      </c>
      <c r="AU170">
        <f t="shared" si="100"/>
        <v>0.66999999999999971</v>
      </c>
      <c r="AV170">
        <f t="shared" si="100"/>
        <v>0.6599999999999997</v>
      </c>
      <c r="AW170">
        <f t="shared" si="100"/>
        <v>0.64999999999999969</v>
      </c>
      <c r="AX170">
        <f t="shared" si="100"/>
        <v>0.63999999999999968</v>
      </c>
      <c r="AY170">
        <f t="shared" si="100"/>
        <v>0.62999999999999967</v>
      </c>
      <c r="AZ170">
        <f t="shared" si="100"/>
        <v>0.61999999999999966</v>
      </c>
      <c r="BA170">
        <f t="shared" si="100"/>
        <v>0.60999999999999965</v>
      </c>
      <c r="BB170">
        <f t="shared" si="100"/>
        <v>0.59999999999999964</v>
      </c>
      <c r="BC170">
        <f t="shared" si="100"/>
        <v>0.58999999999999964</v>
      </c>
      <c r="BD170">
        <f t="shared" si="100"/>
        <v>0.57999999999999963</v>
      </c>
      <c r="BE170">
        <f t="shared" si="100"/>
        <v>0.56999999999999962</v>
      </c>
      <c r="BF170">
        <f t="shared" si="100"/>
        <v>0.55999999999999961</v>
      </c>
      <c r="BG170">
        <f t="shared" si="100"/>
        <v>0.5499999999999996</v>
      </c>
      <c r="BH170">
        <f t="shared" si="100"/>
        <v>0.53999999999999959</v>
      </c>
      <c r="BI170">
        <f t="shared" si="100"/>
        <v>0.52999999999999958</v>
      </c>
      <c r="BJ170">
        <v>0.5489999999999996</v>
      </c>
      <c r="BK170">
        <v>0.53999999999999959</v>
      </c>
      <c r="BL170">
        <v>0.53099999999999958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f>R171+0.05</f>
        <v>1.05</v>
      </c>
      <c r="T171">
        <f t="shared" ref="T171:AC171" si="101">S171+0.05</f>
        <v>1.1000000000000001</v>
      </c>
      <c r="U171">
        <f t="shared" si="101"/>
        <v>1.1500000000000001</v>
      </c>
      <c r="V171">
        <f t="shared" si="101"/>
        <v>1.2000000000000002</v>
      </c>
      <c r="W171">
        <f t="shared" si="101"/>
        <v>1.2500000000000002</v>
      </c>
      <c r="X171">
        <f t="shared" si="101"/>
        <v>1.3000000000000003</v>
      </c>
      <c r="Y171">
        <f t="shared" si="101"/>
        <v>1.3500000000000003</v>
      </c>
      <c r="Z171">
        <f t="shared" si="101"/>
        <v>1.4000000000000004</v>
      </c>
      <c r="AA171">
        <f t="shared" si="101"/>
        <v>1.4500000000000004</v>
      </c>
      <c r="AB171">
        <f t="shared" si="101"/>
        <v>1.5000000000000004</v>
      </c>
      <c r="AC171">
        <f t="shared" si="101"/>
        <v>1.5500000000000005</v>
      </c>
      <c r="AD171">
        <f>AC171+0.5</f>
        <v>2.0500000000000007</v>
      </c>
      <c r="AE171">
        <f>AD171+0.05</f>
        <v>2.1000000000000005</v>
      </c>
      <c r="AF171">
        <f t="shared" ref="AF171:BL171" si="102">AE171+0.05</f>
        <v>2.1500000000000004</v>
      </c>
      <c r="AG171">
        <f t="shared" si="102"/>
        <v>2.2000000000000002</v>
      </c>
      <c r="AH171">
        <f t="shared" si="102"/>
        <v>2.25</v>
      </c>
      <c r="AI171">
        <f t="shared" si="102"/>
        <v>2.2999999999999998</v>
      </c>
      <c r="AJ171">
        <f t="shared" si="102"/>
        <v>2.3499999999999996</v>
      </c>
      <c r="AK171">
        <f t="shared" si="102"/>
        <v>2.3999999999999995</v>
      </c>
      <c r="AL171">
        <f t="shared" si="102"/>
        <v>2.4499999999999993</v>
      </c>
      <c r="AM171">
        <f t="shared" si="102"/>
        <v>2.4999999999999991</v>
      </c>
      <c r="AN171">
        <f t="shared" si="102"/>
        <v>2.5499999999999989</v>
      </c>
      <c r="AO171">
        <f t="shared" si="102"/>
        <v>2.5999999999999988</v>
      </c>
      <c r="AP171">
        <f t="shared" si="102"/>
        <v>2.6499999999999986</v>
      </c>
      <c r="AQ171">
        <f t="shared" si="102"/>
        <v>2.6999999999999984</v>
      </c>
      <c r="AR171">
        <f t="shared" si="102"/>
        <v>2.7499999999999982</v>
      </c>
      <c r="AS171">
        <f t="shared" si="102"/>
        <v>2.799999999999998</v>
      </c>
      <c r="AT171">
        <f t="shared" si="102"/>
        <v>2.8499999999999979</v>
      </c>
      <c r="AU171">
        <f t="shared" si="102"/>
        <v>2.8999999999999977</v>
      </c>
      <c r="AV171">
        <f t="shared" si="102"/>
        <v>2.9499999999999975</v>
      </c>
      <c r="AW171">
        <f t="shared" si="102"/>
        <v>2.9999999999999973</v>
      </c>
      <c r="AX171">
        <f t="shared" si="102"/>
        <v>3.0499999999999972</v>
      </c>
      <c r="AY171">
        <f t="shared" si="102"/>
        <v>3.099999999999997</v>
      </c>
      <c r="AZ171">
        <f t="shared" si="102"/>
        <v>3.1499999999999968</v>
      </c>
      <c r="BA171">
        <f t="shared" si="102"/>
        <v>3.1999999999999966</v>
      </c>
      <c r="BB171">
        <f t="shared" si="102"/>
        <v>3.2499999999999964</v>
      </c>
      <c r="BC171">
        <f t="shared" si="102"/>
        <v>3.2999999999999963</v>
      </c>
      <c r="BD171">
        <f t="shared" si="102"/>
        <v>3.3499999999999961</v>
      </c>
      <c r="BE171">
        <f t="shared" si="102"/>
        <v>3.3999999999999959</v>
      </c>
      <c r="BF171">
        <f t="shared" si="102"/>
        <v>3.4499999999999957</v>
      </c>
      <c r="BG171">
        <f t="shared" si="102"/>
        <v>3.4999999999999956</v>
      </c>
      <c r="BH171">
        <f t="shared" si="102"/>
        <v>3.5499999999999954</v>
      </c>
      <c r="BI171">
        <f t="shared" si="102"/>
        <v>3.5999999999999952</v>
      </c>
      <c r="BJ171">
        <f t="shared" si="102"/>
        <v>3.649999999999995</v>
      </c>
      <c r="BK171">
        <f t="shared" si="102"/>
        <v>3.6999999999999948</v>
      </c>
      <c r="BL171">
        <f t="shared" si="102"/>
        <v>3.7499999999999947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 s="6">
        <v>1</v>
      </c>
      <c r="P172" s="6">
        <v>1</v>
      </c>
      <c r="Q172" s="6">
        <v>1</v>
      </c>
      <c r="R172" s="6">
        <v>1</v>
      </c>
      <c r="S172">
        <v>0.97499999999999998</v>
      </c>
      <c r="T172">
        <v>0.97</v>
      </c>
      <c r="U172">
        <v>0.96499999999999997</v>
      </c>
      <c r="V172">
        <v>0.96</v>
      </c>
      <c r="W172">
        <v>0.95499999999999996</v>
      </c>
      <c r="X172">
        <v>0.95</v>
      </c>
      <c r="Y172">
        <v>0.94499999999999995</v>
      </c>
      <c r="Z172">
        <v>0.94</v>
      </c>
      <c r="AA172">
        <v>0.93499999999999994</v>
      </c>
      <c r="AB172">
        <v>0.92999999999999994</v>
      </c>
      <c r="AC172">
        <v>0.92499999999999993</v>
      </c>
      <c r="AD172">
        <v>0.91999999999999993</v>
      </c>
      <c r="AE172">
        <v>0.91499999999999992</v>
      </c>
      <c r="AF172">
        <v>0.90999999999999992</v>
      </c>
      <c r="AG172">
        <v>0.90499999999999992</v>
      </c>
      <c r="AH172">
        <v>0.89999999999999991</v>
      </c>
      <c r="AI172">
        <v>0.89499999999999991</v>
      </c>
      <c r="AJ172">
        <v>0.8899999999999999</v>
      </c>
      <c r="AK172">
        <v>0.8849999999999999</v>
      </c>
      <c r="AL172">
        <v>0.87999999999999989</v>
      </c>
      <c r="AM172">
        <v>0.87499999999999989</v>
      </c>
      <c r="AN172">
        <v>0.86999999999999988</v>
      </c>
      <c r="AO172">
        <v>0.86499999999999988</v>
      </c>
      <c r="AP172">
        <v>0.85999999999999988</v>
      </c>
      <c r="AQ172">
        <v>0.85499999999999987</v>
      </c>
      <c r="AR172">
        <v>0.84999999999999987</v>
      </c>
      <c r="AS172">
        <v>0.84499999999999986</v>
      </c>
      <c r="AT172">
        <v>0.83999999999999986</v>
      </c>
      <c r="AU172">
        <v>0.83499999999999985</v>
      </c>
      <c r="AV172">
        <v>0.82999999999999985</v>
      </c>
      <c r="AW172">
        <v>0.82499999999999984</v>
      </c>
      <c r="AX172">
        <v>0.81999999999999984</v>
      </c>
      <c r="AY172">
        <v>0.81499999999999984</v>
      </c>
      <c r="AZ172">
        <v>0.80999999999999983</v>
      </c>
      <c r="BA172">
        <v>0.80499999999999983</v>
      </c>
      <c r="BB172">
        <v>0.79999999999999982</v>
      </c>
      <c r="BC172">
        <v>0.79499999999999982</v>
      </c>
      <c r="BD172">
        <v>0.78999999999999981</v>
      </c>
      <c r="BE172">
        <v>0.78499999999999981</v>
      </c>
      <c r="BF172">
        <v>0.7799999999999998</v>
      </c>
      <c r="BG172">
        <v>0.7749999999999998</v>
      </c>
      <c r="BH172">
        <v>0.7699999999999998</v>
      </c>
      <c r="BI172">
        <v>0.76499999999999979</v>
      </c>
      <c r="BJ172">
        <v>0.76</v>
      </c>
      <c r="BK172">
        <v>0.755</v>
      </c>
      <c r="BL172">
        <v>0.75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 s="6">
        <v>1</v>
      </c>
      <c r="P173" s="6">
        <v>1</v>
      </c>
      <c r="Q173" s="6">
        <v>1</v>
      </c>
      <c r="R173" s="6">
        <v>1</v>
      </c>
      <c r="S173">
        <f t="shared" ref="S173:BL173" si="103">R173+0.007</f>
        <v>1.0069999999999999</v>
      </c>
      <c r="T173">
        <f t="shared" si="103"/>
        <v>1.0139999999999998</v>
      </c>
      <c r="U173">
        <f t="shared" si="103"/>
        <v>1.0209999999999997</v>
      </c>
      <c r="V173">
        <f t="shared" si="103"/>
        <v>1.0279999999999996</v>
      </c>
      <c r="W173">
        <f t="shared" si="103"/>
        <v>1.0349999999999995</v>
      </c>
      <c r="X173">
        <f t="shared" si="103"/>
        <v>1.0419999999999994</v>
      </c>
      <c r="Y173">
        <f t="shared" si="103"/>
        <v>1.0489999999999993</v>
      </c>
      <c r="Z173">
        <f t="shared" si="103"/>
        <v>1.0559999999999992</v>
      </c>
      <c r="AA173">
        <f t="shared" si="103"/>
        <v>1.0629999999999991</v>
      </c>
      <c r="AB173">
        <f t="shared" si="103"/>
        <v>1.069999999999999</v>
      </c>
      <c r="AC173">
        <f t="shared" si="103"/>
        <v>1.0769999999999988</v>
      </c>
      <c r="AD173">
        <f t="shared" si="103"/>
        <v>1.0839999999999987</v>
      </c>
      <c r="AE173">
        <f t="shared" si="103"/>
        <v>1.0909999999999986</v>
      </c>
      <c r="AF173">
        <f t="shared" si="103"/>
        <v>1.0979999999999985</v>
      </c>
      <c r="AG173">
        <f t="shared" si="103"/>
        <v>1.1049999999999984</v>
      </c>
      <c r="AH173">
        <f t="shared" si="103"/>
        <v>1.1119999999999983</v>
      </c>
      <c r="AI173">
        <f t="shared" si="103"/>
        <v>1.1189999999999982</v>
      </c>
      <c r="AJ173">
        <f t="shared" si="103"/>
        <v>1.1259999999999981</v>
      </c>
      <c r="AK173">
        <f t="shared" si="103"/>
        <v>1.132999999999998</v>
      </c>
      <c r="AL173">
        <f t="shared" si="103"/>
        <v>1.1399999999999979</v>
      </c>
      <c r="AM173">
        <f t="shared" si="103"/>
        <v>1.1469999999999978</v>
      </c>
      <c r="AN173">
        <f t="shared" si="103"/>
        <v>1.1539999999999977</v>
      </c>
      <c r="AO173">
        <f t="shared" si="103"/>
        <v>1.1609999999999976</v>
      </c>
      <c r="AP173">
        <f t="shared" si="103"/>
        <v>1.1679999999999975</v>
      </c>
      <c r="AQ173">
        <f t="shared" si="103"/>
        <v>1.1749999999999974</v>
      </c>
      <c r="AR173">
        <f t="shared" si="103"/>
        <v>1.1819999999999973</v>
      </c>
      <c r="AS173">
        <f t="shared" si="103"/>
        <v>1.1889999999999972</v>
      </c>
      <c r="AT173">
        <f t="shared" si="103"/>
        <v>1.1959999999999971</v>
      </c>
      <c r="AU173">
        <f t="shared" si="103"/>
        <v>1.202999999999997</v>
      </c>
      <c r="AV173">
        <f t="shared" si="103"/>
        <v>1.2099999999999969</v>
      </c>
      <c r="AW173">
        <f t="shared" si="103"/>
        <v>1.2169999999999968</v>
      </c>
      <c r="AX173">
        <f t="shared" si="103"/>
        <v>1.2239999999999966</v>
      </c>
      <c r="AY173">
        <f t="shared" si="103"/>
        <v>1.2309999999999965</v>
      </c>
      <c r="AZ173">
        <f t="shared" si="103"/>
        <v>1.2379999999999964</v>
      </c>
      <c r="BA173">
        <f t="shared" si="103"/>
        <v>1.2449999999999963</v>
      </c>
      <c r="BB173">
        <f t="shared" si="103"/>
        <v>1.2519999999999962</v>
      </c>
      <c r="BC173">
        <f t="shared" si="103"/>
        <v>1.2589999999999961</v>
      </c>
      <c r="BD173">
        <f t="shared" si="103"/>
        <v>1.265999999999996</v>
      </c>
      <c r="BE173">
        <f t="shared" si="103"/>
        <v>1.2729999999999959</v>
      </c>
      <c r="BF173">
        <f t="shared" si="103"/>
        <v>1.2799999999999958</v>
      </c>
      <c r="BG173">
        <f t="shared" si="103"/>
        <v>1.2869999999999957</v>
      </c>
      <c r="BH173">
        <f t="shared" si="103"/>
        <v>1.2939999999999956</v>
      </c>
      <c r="BI173">
        <f t="shared" si="103"/>
        <v>1.3009999999999955</v>
      </c>
      <c r="BJ173">
        <f t="shared" si="103"/>
        <v>1.3079999999999954</v>
      </c>
      <c r="BK173">
        <f t="shared" si="103"/>
        <v>1.3149999999999953</v>
      </c>
      <c r="BL173">
        <f t="shared" si="103"/>
        <v>1.3219999999999952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 s="6">
        <v>1</v>
      </c>
      <c r="P174" s="6">
        <v>1</v>
      </c>
      <c r="Q174" s="6">
        <v>1</v>
      </c>
      <c r="R174" s="6">
        <v>1</v>
      </c>
      <c r="S174">
        <v>0.97499999999999998</v>
      </c>
      <c r="T174">
        <v>0.97</v>
      </c>
      <c r="U174">
        <v>0.96499999999999997</v>
      </c>
      <c r="V174">
        <v>0.96</v>
      </c>
      <c r="W174">
        <v>0.95499999999999996</v>
      </c>
      <c r="X174">
        <v>0.95</v>
      </c>
      <c r="Y174">
        <v>0.94499999999999995</v>
      </c>
      <c r="Z174">
        <v>0.94</v>
      </c>
      <c r="AA174">
        <v>0.93499999999999994</v>
      </c>
      <c r="AB174">
        <v>0.92999999999999994</v>
      </c>
      <c r="AC174">
        <v>0.92499999999999993</v>
      </c>
      <c r="AD174">
        <v>0.91999999999999993</v>
      </c>
      <c r="AE174">
        <v>0.91499999999999992</v>
      </c>
      <c r="AF174">
        <v>0.90999999999999992</v>
      </c>
      <c r="AG174">
        <v>0.90499999999999992</v>
      </c>
      <c r="AH174">
        <v>0.89999999999999991</v>
      </c>
      <c r="AI174">
        <v>0.89499999999999991</v>
      </c>
      <c r="AJ174">
        <v>0.8899999999999999</v>
      </c>
      <c r="AK174">
        <v>0.8849999999999999</v>
      </c>
      <c r="AL174">
        <v>0.87999999999999989</v>
      </c>
      <c r="AM174">
        <v>0.87499999999999989</v>
      </c>
      <c r="AN174">
        <v>0.86999999999999988</v>
      </c>
      <c r="AO174">
        <v>0.86499999999999988</v>
      </c>
      <c r="AP174">
        <v>0.85999999999999988</v>
      </c>
      <c r="AQ174">
        <v>0.85499999999999987</v>
      </c>
      <c r="AR174">
        <v>0.84999999999999987</v>
      </c>
      <c r="AS174">
        <v>0.84499999999999986</v>
      </c>
      <c r="AT174">
        <v>0.83999999999999986</v>
      </c>
      <c r="AU174">
        <v>0.83499999999999985</v>
      </c>
      <c r="AV174">
        <v>0.82999999999999985</v>
      </c>
      <c r="AW174">
        <v>0.82499999999999984</v>
      </c>
      <c r="AX174">
        <v>0.81999999999999984</v>
      </c>
      <c r="AY174">
        <v>0.81499999999999984</v>
      </c>
      <c r="AZ174">
        <v>0.80999999999999983</v>
      </c>
      <c r="BA174">
        <v>0.80499999999999983</v>
      </c>
      <c r="BB174">
        <v>0.79999999999999982</v>
      </c>
      <c r="BC174">
        <v>0.79499999999999982</v>
      </c>
      <c r="BD174">
        <v>0.78999999999999981</v>
      </c>
      <c r="BE174">
        <v>0.78499999999999981</v>
      </c>
      <c r="BF174">
        <v>0.7799999999999998</v>
      </c>
      <c r="BG174">
        <v>0.7749999999999998</v>
      </c>
      <c r="BH174">
        <v>0.7699999999999998</v>
      </c>
      <c r="BI174">
        <v>0.76499999999999979</v>
      </c>
      <c r="BJ174">
        <v>0.76</v>
      </c>
      <c r="BK174">
        <v>0.755</v>
      </c>
      <c r="BL174">
        <v>0.75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 s="6">
        <v>1</v>
      </c>
      <c r="P175" s="6">
        <v>1</v>
      </c>
      <c r="Q175" s="6">
        <v>1</v>
      </c>
      <c r="R175" s="6">
        <v>1</v>
      </c>
      <c r="S175">
        <f t="shared" ref="S175:BK175" si="104">R175-0.005</f>
        <v>0.995</v>
      </c>
      <c r="T175">
        <f t="shared" si="104"/>
        <v>0.99</v>
      </c>
      <c r="U175">
        <f t="shared" si="104"/>
        <v>0.98499999999999999</v>
      </c>
      <c r="V175">
        <f t="shared" si="104"/>
        <v>0.98</v>
      </c>
      <c r="W175">
        <f t="shared" si="104"/>
        <v>0.97499999999999998</v>
      </c>
      <c r="X175">
        <f t="shared" si="104"/>
        <v>0.97</v>
      </c>
      <c r="Y175">
        <f t="shared" si="104"/>
        <v>0.96499999999999997</v>
      </c>
      <c r="Z175">
        <f t="shared" si="104"/>
        <v>0.96</v>
      </c>
      <c r="AA175">
        <f t="shared" si="104"/>
        <v>0.95499999999999996</v>
      </c>
      <c r="AB175">
        <f t="shared" si="104"/>
        <v>0.95</v>
      </c>
      <c r="AC175">
        <f t="shared" si="104"/>
        <v>0.94499999999999995</v>
      </c>
      <c r="AD175">
        <f t="shared" si="104"/>
        <v>0.94</v>
      </c>
      <c r="AE175">
        <f t="shared" si="104"/>
        <v>0.93499999999999994</v>
      </c>
      <c r="AF175">
        <f t="shared" si="104"/>
        <v>0.92999999999999994</v>
      </c>
      <c r="AG175">
        <f t="shared" si="104"/>
        <v>0.92499999999999993</v>
      </c>
      <c r="AH175">
        <f t="shared" si="104"/>
        <v>0.91999999999999993</v>
      </c>
      <c r="AI175">
        <f t="shared" si="104"/>
        <v>0.91499999999999992</v>
      </c>
      <c r="AJ175">
        <f t="shared" si="104"/>
        <v>0.90999999999999992</v>
      </c>
      <c r="AK175">
        <f t="shared" si="104"/>
        <v>0.90499999999999992</v>
      </c>
      <c r="AL175">
        <f t="shared" si="104"/>
        <v>0.89999999999999991</v>
      </c>
      <c r="AM175">
        <f t="shared" si="104"/>
        <v>0.89499999999999991</v>
      </c>
      <c r="AN175">
        <f t="shared" si="104"/>
        <v>0.8899999999999999</v>
      </c>
      <c r="AO175">
        <f t="shared" si="104"/>
        <v>0.8849999999999999</v>
      </c>
      <c r="AP175">
        <f t="shared" si="104"/>
        <v>0.87999999999999989</v>
      </c>
      <c r="AQ175">
        <f t="shared" si="104"/>
        <v>0.87499999999999989</v>
      </c>
      <c r="AR175">
        <f t="shared" si="104"/>
        <v>0.86999999999999988</v>
      </c>
      <c r="AS175">
        <f t="shared" si="104"/>
        <v>0.86499999999999988</v>
      </c>
      <c r="AT175">
        <f t="shared" si="104"/>
        <v>0.85999999999999988</v>
      </c>
      <c r="AU175">
        <f t="shared" si="104"/>
        <v>0.85499999999999987</v>
      </c>
      <c r="AV175">
        <f t="shared" si="104"/>
        <v>0.84999999999999987</v>
      </c>
      <c r="AW175">
        <f t="shared" si="104"/>
        <v>0.84499999999999986</v>
      </c>
      <c r="AX175">
        <f t="shared" si="104"/>
        <v>0.83999999999999986</v>
      </c>
      <c r="AY175">
        <f t="shared" si="104"/>
        <v>0.83499999999999985</v>
      </c>
      <c r="AZ175">
        <f t="shared" si="104"/>
        <v>0.82999999999999985</v>
      </c>
      <c r="BA175">
        <f t="shared" si="104"/>
        <v>0.82499999999999984</v>
      </c>
      <c r="BB175">
        <f t="shared" si="104"/>
        <v>0.81999999999999984</v>
      </c>
      <c r="BC175">
        <f t="shared" si="104"/>
        <v>0.81499999999999984</v>
      </c>
      <c r="BD175">
        <f t="shared" si="104"/>
        <v>0.80999999999999983</v>
      </c>
      <c r="BE175">
        <f t="shared" si="104"/>
        <v>0.80499999999999983</v>
      </c>
      <c r="BF175">
        <f t="shared" si="104"/>
        <v>0.79999999999999982</v>
      </c>
      <c r="BG175">
        <f t="shared" si="104"/>
        <v>0.79499999999999982</v>
      </c>
      <c r="BH175">
        <f t="shared" si="104"/>
        <v>0.78999999999999981</v>
      </c>
      <c r="BI175">
        <f t="shared" si="104"/>
        <v>0.78499999999999981</v>
      </c>
      <c r="BJ175">
        <f t="shared" si="104"/>
        <v>0.7799999999999998</v>
      </c>
      <c r="BK175">
        <f t="shared" si="104"/>
        <v>0.7749999999999998</v>
      </c>
      <c r="BL175">
        <f>BK175-0.005</f>
        <v>0.7699999999999998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>
        <f t="shared" ref="D178:K184" si="105">D$28*D63</f>
        <v>17.556964950185577</v>
      </c>
      <c r="E178">
        <f t="shared" si="105"/>
        <v>16.920542239826702</v>
      </c>
      <c r="F178">
        <f t="shared" si="105"/>
        <v>17.280249802473204</v>
      </c>
      <c r="G178">
        <f t="shared" si="105"/>
        <v>17.349176340549029</v>
      </c>
      <c r="H178">
        <f t="shared" si="105"/>
        <v>17.918177219834131</v>
      </c>
      <c r="I178">
        <f t="shared" si="105"/>
        <v>18.277196350203688</v>
      </c>
      <c r="J178" s="10">
        <f t="shared" si="105"/>
        <v>18.754517181030259</v>
      </c>
      <c r="K178">
        <f t="shared" si="105"/>
        <v>18.855552720275632</v>
      </c>
      <c r="L178">
        <f t="shared" ref="L178:AQ178" si="106">(L$28*((L63*L163))+L146)</f>
        <v>18.68416461441689</v>
      </c>
      <c r="M178">
        <f t="shared" si="106"/>
        <v>18.600945160517405</v>
      </c>
      <c r="N178">
        <f t="shared" si="106"/>
        <v>18.258664294042553</v>
      </c>
      <c r="O178">
        <f t="shared" si="106"/>
        <v>18.347647682682787</v>
      </c>
      <c r="P178">
        <f t="shared" si="106"/>
        <v>18.335966184207745</v>
      </c>
      <c r="Q178">
        <f t="shared" si="106"/>
        <v>18.333517579821294</v>
      </c>
      <c r="R178">
        <f t="shared" si="106"/>
        <v>18.328465969058328</v>
      </c>
      <c r="S178">
        <f t="shared" si="106"/>
        <v>18.25752693144419</v>
      </c>
      <c r="T178">
        <f t="shared" si="106"/>
        <v>18.197066841080503</v>
      </c>
      <c r="U178">
        <f t="shared" si="106"/>
        <v>18.150319895219162</v>
      </c>
      <c r="V178">
        <f t="shared" si="106"/>
        <v>18.115454328651726</v>
      </c>
      <c r="W178">
        <f t="shared" si="106"/>
        <v>18.090770459810038</v>
      </c>
      <c r="X178">
        <f t="shared" si="106"/>
        <v>18.074727450389084</v>
      </c>
      <c r="Y178">
        <f t="shared" si="106"/>
        <v>18.065967675469597</v>
      </c>
      <c r="Z178">
        <f t="shared" si="106"/>
        <v>18.06331374955818</v>
      </c>
      <c r="AA178">
        <f t="shared" si="106"/>
        <v>18.065699321769131</v>
      </c>
      <c r="AB178">
        <f t="shared" si="106"/>
        <v>18.072087619231731</v>
      </c>
      <c r="AC178">
        <f t="shared" si="106"/>
        <v>18.081446570300411</v>
      </c>
      <c r="AD178">
        <f t="shared" si="106"/>
        <v>18.092751381049951</v>
      </c>
      <c r="AE178">
        <f t="shared" si="106"/>
        <v>18.105003838599636</v>
      </c>
      <c r="AF178">
        <f t="shared" si="106"/>
        <v>18.117168638593593</v>
      </c>
      <c r="AG178">
        <f t="shared" si="106"/>
        <v>18.128159753316837</v>
      </c>
      <c r="AH178">
        <f t="shared" si="106"/>
        <v>18.136867950018669</v>
      </c>
      <c r="AI178">
        <f t="shared" si="106"/>
        <v>18.142187519961627</v>
      </c>
      <c r="AJ178">
        <f t="shared" si="106"/>
        <v>18.143046878978865</v>
      </c>
      <c r="AK178">
        <f t="shared" si="106"/>
        <v>18.138330336160973</v>
      </c>
      <c r="AL178">
        <f t="shared" si="106"/>
        <v>18.126866071328173</v>
      </c>
      <c r="AM178">
        <f t="shared" si="106"/>
        <v>18.107465970965563</v>
      </c>
      <c r="AN178">
        <f t="shared" si="106"/>
        <v>18.078991612374168</v>
      </c>
      <c r="AO178">
        <f t="shared" si="106"/>
        <v>18.040360563591264</v>
      </c>
      <c r="AP178">
        <f t="shared" si="106"/>
        <v>17.990476105053169</v>
      </c>
      <c r="AQ178">
        <f t="shared" si="106"/>
        <v>17.928227747715916</v>
      </c>
      <c r="AR178">
        <f t="shared" ref="AR178:BL178" si="107">(AR$28*((AR63*AR163))+AR146)</f>
        <v>17.85252959082823</v>
      </c>
      <c r="AS178">
        <f t="shared" si="107"/>
        <v>17.769471262481964</v>
      </c>
      <c r="AT178">
        <f t="shared" si="107"/>
        <v>17.685673858356164</v>
      </c>
      <c r="AU178">
        <f t="shared" si="107"/>
        <v>17.601087169229871</v>
      </c>
      <c r="AV178">
        <f t="shared" si="107"/>
        <v>17.515659272435624</v>
      </c>
      <c r="AW178">
        <f t="shared" si="107"/>
        <v>17.429336483391204</v>
      </c>
      <c r="AX178">
        <f t="shared" si="107"/>
        <v>17.342063305877687</v>
      </c>
      <c r="AY178">
        <f t="shared" si="107"/>
        <v>17.253782381032643</v>
      </c>
      <c r="AZ178">
        <f t="shared" si="107"/>
        <v>17.164434435028532</v>
      </c>
      <c r="BA178">
        <f t="shared" si="107"/>
        <v>17.073958225401672</v>
      </c>
      <c r="BB178">
        <f t="shared" si="107"/>
        <v>16.982290486001315</v>
      </c>
      <c r="BC178">
        <f t="shared" si="107"/>
        <v>16.889365870522379</v>
      </c>
      <c r="BD178">
        <f t="shared" si="107"/>
        <v>16.795116894590304</v>
      </c>
      <c r="BE178">
        <f t="shared" si="107"/>
        <v>16.699473876359686</v>
      </c>
      <c r="BF178">
        <f t="shared" si="107"/>
        <v>16.602364875592045</v>
      </c>
      <c r="BG178">
        <f t="shared" si="107"/>
        <v>16.503715631176416</v>
      </c>
      <c r="BH178">
        <f t="shared" si="107"/>
        <v>16.403449497052097</v>
      </c>
      <c r="BI178">
        <f t="shared" si="107"/>
        <v>16.301487376497327</v>
      </c>
      <c r="BJ178">
        <f t="shared" si="107"/>
        <v>16.197747654743317</v>
      </c>
      <c r="BK178">
        <f t="shared" si="107"/>
        <v>16.092146129871988</v>
      </c>
      <c r="BL178">
        <f t="shared" si="107"/>
        <v>15.984595941956727</v>
      </c>
    </row>
    <row r="179" spans="3:64" x14ac:dyDescent="0.25">
      <c r="C179" t="s">
        <v>7</v>
      </c>
      <c r="D179">
        <f t="shared" si="105"/>
        <v>1395.7128591127193</v>
      </c>
      <c r="E179">
        <f t="shared" si="105"/>
        <v>1486.3714785429202</v>
      </c>
      <c r="F179">
        <f t="shared" si="105"/>
        <v>1198.3354985825592</v>
      </c>
      <c r="G179">
        <f t="shared" si="105"/>
        <v>1301.9952187497986</v>
      </c>
      <c r="H179">
        <f t="shared" si="105"/>
        <v>1356.2697654481192</v>
      </c>
      <c r="I179">
        <f t="shared" si="105"/>
        <v>1411.9338112979992</v>
      </c>
      <c r="J179" s="10">
        <f t="shared" si="105"/>
        <v>1448.8073780621589</v>
      </c>
      <c r="K179">
        <f t="shared" si="105"/>
        <v>1488.5536483792241</v>
      </c>
      <c r="L179">
        <f t="shared" ref="L179:AQ179" si="108">(L$28*(L64*L164+L147))</f>
        <v>1502.5456092129873</v>
      </c>
      <c r="M179">
        <f t="shared" si="108"/>
        <v>1513.8707694971793</v>
      </c>
      <c r="N179">
        <f t="shared" si="108"/>
        <v>1501.755168942102</v>
      </c>
      <c r="O179">
        <f t="shared" si="108"/>
        <v>1522.9787197301157</v>
      </c>
      <c r="P179">
        <f t="shared" si="108"/>
        <v>1534.0505111873699</v>
      </c>
      <c r="Q179">
        <f t="shared" si="108"/>
        <v>1544.1048995095807</v>
      </c>
      <c r="R179">
        <f t="shared" si="108"/>
        <v>1552.2435611793064</v>
      </c>
      <c r="S179">
        <f t="shared" si="108"/>
        <v>1559.713522339312</v>
      </c>
      <c r="T179">
        <f t="shared" si="108"/>
        <v>1566.6814624689096</v>
      </c>
      <c r="U179">
        <f t="shared" si="108"/>
        <v>1573.5672968026265</v>
      </c>
      <c r="V179">
        <f t="shared" si="108"/>
        <v>1580.3589666873279</v>
      </c>
      <c r="W179">
        <f t="shared" si="108"/>
        <v>1587.0534020215393</v>
      </c>
      <c r="X179">
        <f t="shared" si="108"/>
        <v>1593.6594680101762</v>
      </c>
      <c r="Y179">
        <f t="shared" si="108"/>
        <v>1600.2006347017611</v>
      </c>
      <c r="Z179">
        <f t="shared" si="108"/>
        <v>1606.7151500835766</v>
      </c>
      <c r="AA179">
        <f t="shared" si="108"/>
        <v>1613.2501990202963</v>
      </c>
      <c r="AB179">
        <f t="shared" si="108"/>
        <v>1619.8547748256469</v>
      </c>
      <c r="AC179">
        <f t="shared" si="108"/>
        <v>1626.5774824337673</v>
      </c>
      <c r="AD179">
        <f t="shared" si="108"/>
        <v>1633.4667980095351</v>
      </c>
      <c r="AE179">
        <f t="shared" si="108"/>
        <v>1640.5728758456983</v>
      </c>
      <c r="AF179">
        <f t="shared" si="108"/>
        <v>1647.9418708811061</v>
      </c>
      <c r="AG179">
        <f t="shared" si="108"/>
        <v>1655.614717039876</v>
      </c>
      <c r="AH179">
        <f t="shared" si="108"/>
        <v>1663.6296475587371</v>
      </c>
      <c r="AI179">
        <f t="shared" si="108"/>
        <v>1672.0246920179477</v>
      </c>
      <c r="AJ179">
        <f t="shared" si="108"/>
        <v>1680.84058708374</v>
      </c>
      <c r="AK179">
        <f t="shared" si="108"/>
        <v>1690.1136329646226</v>
      </c>
      <c r="AL179">
        <f t="shared" si="108"/>
        <v>1699.8744913617654</v>
      </c>
      <c r="AM179">
        <f t="shared" si="108"/>
        <v>1710.1517684695789</v>
      </c>
      <c r="AN179">
        <f t="shared" si="108"/>
        <v>1720.9781682302801</v>
      </c>
      <c r="AO179">
        <f t="shared" si="108"/>
        <v>1732.3911765072651</v>
      </c>
      <c r="AP179">
        <f t="shared" si="108"/>
        <v>1744.4263704724494</v>
      </c>
      <c r="AQ179">
        <f t="shared" si="108"/>
        <v>1757.1172598923461</v>
      </c>
      <c r="AR179">
        <f t="shared" ref="AR179:BL179" si="109">(AR$28*(AR64*AR164+AR147))</f>
        <v>1770.498802396188</v>
      </c>
      <c r="AS179">
        <f t="shared" si="109"/>
        <v>1784.3820514626241</v>
      </c>
      <c r="AT179">
        <f t="shared" si="109"/>
        <v>1798.5431042396099</v>
      </c>
      <c r="AU179">
        <f t="shared" si="109"/>
        <v>1812.9875195773259</v>
      </c>
      <c r="AV179">
        <f t="shared" si="109"/>
        <v>1827.7209675584998</v>
      </c>
      <c r="AW179">
        <f t="shared" si="109"/>
        <v>1842.7492317241799</v>
      </c>
      <c r="AX179">
        <f t="shared" si="109"/>
        <v>1858.078211344038</v>
      </c>
      <c r="AY179">
        <f t="shared" si="109"/>
        <v>1873.7139237320519</v>
      </c>
      <c r="AZ179">
        <f t="shared" si="109"/>
        <v>1889.662506608646</v>
      </c>
      <c r="BA179">
        <f t="shared" si="109"/>
        <v>1905.9302205099541</v>
      </c>
      <c r="BB179">
        <f t="shared" si="109"/>
        <v>1922.5234512454317</v>
      </c>
      <c r="BC179">
        <f t="shared" si="109"/>
        <v>1939.4487124044838</v>
      </c>
      <c r="BD179">
        <f t="shared" si="109"/>
        <v>1956.7126479134338</v>
      </c>
      <c r="BE179">
        <f t="shared" si="109"/>
        <v>1974.3220346435098</v>
      </c>
      <c r="BF179">
        <f t="shared" si="109"/>
        <v>1992.2837850710459</v>
      </c>
      <c r="BG179">
        <f t="shared" si="109"/>
        <v>2010.6049499910359</v>
      </c>
      <c r="BH179">
        <f t="shared" si="109"/>
        <v>2029.292721284796</v>
      </c>
      <c r="BI179">
        <f t="shared" si="109"/>
        <v>2048.3544347431202</v>
      </c>
      <c r="BJ179">
        <f t="shared" si="109"/>
        <v>2067.7975729459563</v>
      </c>
      <c r="BK179">
        <f t="shared" si="109"/>
        <v>2087.6297681996098</v>
      </c>
      <c r="BL179">
        <f t="shared" si="109"/>
        <v>2107.8588055327559</v>
      </c>
    </row>
    <row r="180" spans="3:64" x14ac:dyDescent="0.25">
      <c r="C180" t="s">
        <v>8</v>
      </c>
      <c r="D180">
        <f t="shared" si="105"/>
        <v>2468.8179999999984</v>
      </c>
      <c r="E180">
        <f t="shared" si="105"/>
        <v>2524.6649999999977</v>
      </c>
      <c r="F180">
        <f t="shared" si="105"/>
        <v>2500.2999999999988</v>
      </c>
      <c r="G180">
        <f t="shared" si="105"/>
        <v>2541.3539999999966</v>
      </c>
      <c r="H180">
        <f t="shared" si="105"/>
        <v>2702.742999999999</v>
      </c>
      <c r="I180">
        <f t="shared" si="105"/>
        <v>2547.2579999999984</v>
      </c>
      <c r="J180" s="10">
        <f t="shared" si="105"/>
        <v>2613.7812939228152</v>
      </c>
      <c r="K180">
        <f t="shared" si="105"/>
        <v>2721.3359624952104</v>
      </c>
      <c r="L180">
        <f t="shared" ref="L180:AQ180" si="110">(L$28*(L65*L165+L148))</f>
        <v>2762.6041700440082</v>
      </c>
      <c r="M180">
        <f t="shared" si="110"/>
        <v>2797.7370012476599</v>
      </c>
      <c r="N180">
        <f t="shared" si="110"/>
        <v>2788.1395118955488</v>
      </c>
      <c r="O180">
        <f t="shared" si="110"/>
        <v>2839.172656847602</v>
      </c>
      <c r="P180">
        <f t="shared" si="110"/>
        <v>2870.2487206456626</v>
      </c>
      <c r="Q180">
        <f t="shared" si="110"/>
        <v>2898.3502921363333</v>
      </c>
      <c r="R180">
        <f t="shared" si="110"/>
        <v>2921.8141211368479</v>
      </c>
      <c r="S180">
        <f t="shared" si="110"/>
        <v>2943.0122538274991</v>
      </c>
      <c r="T180">
        <f t="shared" si="110"/>
        <v>2962.3006656728594</v>
      </c>
      <c r="U180">
        <f t="shared" si="110"/>
        <v>2980.5192088249883</v>
      </c>
      <c r="V180">
        <f t="shared" si="110"/>
        <v>2997.6943887292173</v>
      </c>
      <c r="W180">
        <f t="shared" si="110"/>
        <v>3013.8698533906186</v>
      </c>
      <c r="X180">
        <f t="shared" si="110"/>
        <v>3029.1123513676189</v>
      </c>
      <c r="Y180">
        <f t="shared" si="110"/>
        <v>3043.5170959235957</v>
      </c>
      <c r="Z180">
        <f t="shared" si="110"/>
        <v>3057.208297157169</v>
      </c>
      <c r="AA180">
        <f t="shared" si="110"/>
        <v>3070.3281538503606</v>
      </c>
      <c r="AB180">
        <f t="shared" si="110"/>
        <v>3083.0233157269404</v>
      </c>
      <c r="AC180">
        <f t="shared" si="110"/>
        <v>3095.4407101062161</v>
      </c>
      <c r="AD180">
        <f t="shared" si="110"/>
        <v>3107.7280584716623</v>
      </c>
      <c r="AE180">
        <f t="shared" si="110"/>
        <v>3120.0373539553666</v>
      </c>
      <c r="AF180">
        <f t="shared" si="110"/>
        <v>3132.5141195895699</v>
      </c>
      <c r="AG180">
        <f t="shared" si="110"/>
        <v>3145.2951814522007</v>
      </c>
      <c r="AH180">
        <f t="shared" si="110"/>
        <v>3158.5135794902781</v>
      </c>
      <c r="AI180">
        <f t="shared" si="110"/>
        <v>3172.3034343319878</v>
      </c>
      <c r="AJ180">
        <f t="shared" si="110"/>
        <v>3186.8055886702127</v>
      </c>
      <c r="AK180">
        <f t="shared" si="110"/>
        <v>3202.1541815271521</v>
      </c>
      <c r="AL180">
        <f t="shared" si="110"/>
        <v>3218.4745321619353</v>
      </c>
      <c r="AM180">
        <f t="shared" si="110"/>
        <v>3235.8900856062719</v>
      </c>
      <c r="AN180">
        <f t="shared" si="110"/>
        <v>3254.5341844444829</v>
      </c>
      <c r="AO180">
        <f t="shared" si="110"/>
        <v>3274.5514572158859</v>
      </c>
      <c r="AP180">
        <f t="shared" si="110"/>
        <v>3296.0852711190873</v>
      </c>
      <c r="AQ180">
        <f t="shared" si="110"/>
        <v>3319.2775499325062</v>
      </c>
      <c r="AR180">
        <f t="shared" ref="AR180:BL180" si="111">(AR$28*(AR65*AR165+AR148))</f>
        <v>3344.2755156372436</v>
      </c>
      <c r="AS180">
        <f t="shared" si="111"/>
        <v>3370.4994305405112</v>
      </c>
      <c r="AT180">
        <f t="shared" si="111"/>
        <v>3397.2480857859291</v>
      </c>
      <c r="AU180">
        <f t="shared" si="111"/>
        <v>3424.5319814238369</v>
      </c>
      <c r="AV180">
        <f t="shared" si="111"/>
        <v>3452.3618276104989</v>
      </c>
      <c r="AW180">
        <f t="shared" si="111"/>
        <v>3480.7485488123393</v>
      </c>
      <c r="AX180">
        <f t="shared" si="111"/>
        <v>3509.7032880942934</v>
      </c>
      <c r="AY180">
        <f t="shared" si="111"/>
        <v>3539.2374114938748</v>
      </c>
      <c r="AZ180">
        <f t="shared" si="111"/>
        <v>3569.3625124829973</v>
      </c>
      <c r="BA180">
        <f t="shared" si="111"/>
        <v>3600.0904165188012</v>
      </c>
      <c r="BB180">
        <f t="shared" si="111"/>
        <v>3631.4331856858148</v>
      </c>
      <c r="BC180">
        <f t="shared" si="111"/>
        <v>3663.4031234306908</v>
      </c>
      <c r="BD180">
        <f t="shared" si="111"/>
        <v>3696.012779392041</v>
      </c>
      <c r="BE180">
        <f t="shared" si="111"/>
        <v>3729.2749543266291</v>
      </c>
      <c r="BF180">
        <f t="shared" si="111"/>
        <v>3763.202705134197</v>
      </c>
      <c r="BG180">
        <f t="shared" si="111"/>
        <v>3797.809349983067</v>
      </c>
      <c r="BH180">
        <f t="shared" si="111"/>
        <v>3833.1084735379472</v>
      </c>
      <c r="BI180">
        <f t="shared" si="111"/>
        <v>3869.1139322925592</v>
      </c>
      <c r="BJ180">
        <f t="shared" si="111"/>
        <v>3905.8398600090272</v>
      </c>
      <c r="BK180">
        <f t="shared" si="111"/>
        <v>3943.3006732659292</v>
      </c>
      <c r="BL180">
        <f t="shared" si="111"/>
        <v>3981.5110771174268</v>
      </c>
    </row>
    <row r="181" spans="3:64" x14ac:dyDescent="0.25">
      <c r="C181" t="s">
        <v>9</v>
      </c>
      <c r="D181">
        <f t="shared" si="105"/>
        <v>0.36677092365400443</v>
      </c>
      <c r="E181">
        <f t="shared" si="105"/>
        <v>0.38591485699938671</v>
      </c>
      <c r="F181">
        <f t="shared" si="105"/>
        <v>0.28021083620946702</v>
      </c>
      <c r="G181">
        <f t="shared" si="105"/>
        <v>0.28786096540425515</v>
      </c>
      <c r="H181">
        <f t="shared" si="105"/>
        <v>0.29415096010037373</v>
      </c>
      <c r="I181">
        <f t="shared" si="105"/>
        <v>0.29898971985520628</v>
      </c>
      <c r="J181" s="10">
        <f t="shared" si="105"/>
        <v>0.30679803020846791</v>
      </c>
      <c r="K181">
        <f t="shared" si="105"/>
        <v>0.31510688610900633</v>
      </c>
      <c r="L181">
        <f t="shared" ref="L181:AQ181" si="112">(L$28*(L66*L166+L149))</f>
        <v>0.32178976845813884</v>
      </c>
      <c r="M181">
        <f t="shared" si="112"/>
        <v>0.33027855056343552</v>
      </c>
      <c r="N181">
        <f t="shared" si="112"/>
        <v>0.33578851512414754</v>
      </c>
      <c r="O181">
        <f t="shared" si="112"/>
        <v>0.35081614506428344</v>
      </c>
      <c r="P181">
        <f t="shared" si="112"/>
        <v>0.3655994300165058</v>
      </c>
      <c r="Q181">
        <f t="shared" si="112"/>
        <v>0.3820467823689776</v>
      </c>
      <c r="R181">
        <f t="shared" si="112"/>
        <v>0.39978401524813728</v>
      </c>
      <c r="S181">
        <f t="shared" si="112"/>
        <v>0.42189770586815256</v>
      </c>
      <c r="T181">
        <f t="shared" si="112"/>
        <v>0.44563984199521789</v>
      </c>
      <c r="U181">
        <f t="shared" si="112"/>
        <v>0.47101223212483007</v>
      </c>
      <c r="V181">
        <f t="shared" si="112"/>
        <v>0.49789748569151859</v>
      </c>
      <c r="W181">
        <f t="shared" si="112"/>
        <v>0.52617256669635726</v>
      </c>
      <c r="X181">
        <f t="shared" si="112"/>
        <v>0.55570995520178035</v>
      </c>
      <c r="Y181">
        <f t="shared" si="112"/>
        <v>0.58637914942159142</v>
      </c>
      <c r="Z181">
        <f t="shared" si="112"/>
        <v>0.61804762506347599</v>
      </c>
      <c r="AA181">
        <f t="shared" si="112"/>
        <v>0.65057949308099228</v>
      </c>
      <c r="AB181">
        <f t="shared" si="112"/>
        <v>0.6838330077298701</v>
      </c>
      <c r="AC181">
        <f t="shared" si="112"/>
        <v>0.71765942208205924</v>
      </c>
      <c r="AD181">
        <f t="shared" si="112"/>
        <v>0.75190266772628511</v>
      </c>
      <c r="AE181">
        <f t="shared" si="112"/>
        <v>0.78639974488647735</v>
      </c>
      <c r="AF181">
        <f t="shared" si="112"/>
        <v>0.82097752746432417</v>
      </c>
      <c r="AG181">
        <f t="shared" si="112"/>
        <v>0.8554511705732285</v>
      </c>
      <c r="AH181">
        <f t="shared" si="112"/>
        <v>0.88962434934021839</v>
      </c>
      <c r="AI181">
        <f t="shared" si="112"/>
        <v>0.9232897428733674</v>
      </c>
      <c r="AJ181">
        <f t="shared" si="112"/>
        <v>0.95622999867292846</v>
      </c>
      <c r="AK181">
        <f t="shared" si="112"/>
        <v>0.98821307377512835</v>
      </c>
      <c r="AL181">
        <f t="shared" si="112"/>
        <v>1.0189904454145389</v>
      </c>
      <c r="AM181">
        <f t="shared" si="112"/>
        <v>1.0482982185095715</v>
      </c>
      <c r="AN181">
        <f t="shared" si="112"/>
        <v>1.0758602195974403</v>
      </c>
      <c r="AO181">
        <f t="shared" si="112"/>
        <v>1.101388082250615</v>
      </c>
      <c r="AP181">
        <f t="shared" si="112"/>
        <v>1.1245765552590206</v>
      </c>
      <c r="AQ181">
        <f t="shared" si="112"/>
        <v>1.1451026927144432</v>
      </c>
      <c r="AR181">
        <f t="shared" ref="AR181:BL181" si="113">(AR$28*(AR66*AR166+AR149))</f>
        <v>1.1626275469068261</v>
      </c>
      <c r="AS181">
        <f t="shared" si="113"/>
        <v>1.1786834773272514</v>
      </c>
      <c r="AT181">
        <f t="shared" si="113"/>
        <v>1.1950319737058697</v>
      </c>
      <c r="AU181">
        <f t="shared" si="113"/>
        <v>1.2116799922508417</v>
      </c>
      <c r="AV181">
        <f t="shared" si="113"/>
        <v>1.2286346504143202</v>
      </c>
      <c r="AW181">
        <f t="shared" si="113"/>
        <v>1.2459032305601769</v>
      </c>
      <c r="AX181">
        <f t="shared" si="113"/>
        <v>1.2634931837139411</v>
      </c>
      <c r="AY181">
        <f t="shared" si="113"/>
        <v>1.2814121333967483</v>
      </c>
      <c r="AZ181">
        <f t="shared" si="113"/>
        <v>1.2996678795452745</v>
      </c>
      <c r="BA181">
        <f t="shared" si="113"/>
        <v>1.3182684025193794</v>
      </c>
      <c r="BB181">
        <f t="shared" si="113"/>
        <v>1.3372218671995948</v>
      </c>
      <c r="BC181">
        <f t="shared" si="113"/>
        <v>1.3565366271762416</v>
      </c>
      <c r="BD181">
        <f t="shared" si="113"/>
        <v>1.3762212290324425</v>
      </c>
      <c r="BE181">
        <f t="shared" si="113"/>
        <v>1.3962844167228761</v>
      </c>
      <c r="BF181">
        <f t="shared" si="113"/>
        <v>1.4167351360505154</v>
      </c>
      <c r="BG181">
        <f t="shared" si="113"/>
        <v>1.4375825392435841</v>
      </c>
      <c r="BH181">
        <f t="shared" si="113"/>
        <v>1.45883598963473</v>
      </c>
      <c r="BI181">
        <f t="shared" si="113"/>
        <v>1.4805050664448816</v>
      </c>
      <c r="BJ181">
        <f t="shared" si="113"/>
        <v>1.5025995696740544</v>
      </c>
      <c r="BK181">
        <f t="shared" si="113"/>
        <v>1.5251295251013746</v>
      </c>
      <c r="BL181">
        <f t="shared" si="113"/>
        <v>1.5481051893968278</v>
      </c>
    </row>
    <row r="182" spans="3:64" x14ac:dyDescent="0.25">
      <c r="C182" t="s">
        <v>10</v>
      </c>
      <c r="D182">
        <f t="shared" si="105"/>
        <v>3484.3237747130415</v>
      </c>
      <c r="E182">
        <f t="shared" si="105"/>
        <v>3666.1911414941737</v>
      </c>
      <c r="F182">
        <f t="shared" si="105"/>
        <v>2662.0029439899363</v>
      </c>
      <c r="G182">
        <f t="shared" si="105"/>
        <v>2734.6791713404255</v>
      </c>
      <c r="H182">
        <f t="shared" si="105"/>
        <v>2794.434120953551</v>
      </c>
      <c r="I182">
        <f t="shared" si="105"/>
        <v>2840.4023386244612</v>
      </c>
      <c r="J182" s="10">
        <f t="shared" si="105"/>
        <v>2914.5812869804467</v>
      </c>
      <c r="K182">
        <f t="shared" si="105"/>
        <v>2950.0184149454353</v>
      </c>
      <c r="L182">
        <f t="shared" ref="L182:AQ182" si="114">(L$28*(L67*L167+L150))</f>
        <v>2960.3479233489397</v>
      </c>
      <c r="M182">
        <f t="shared" si="114"/>
        <v>2968.2659565261624</v>
      </c>
      <c r="N182">
        <f t="shared" si="114"/>
        <v>2933.153175109283</v>
      </c>
      <c r="O182">
        <f t="shared" si="114"/>
        <v>2965.8683575260561</v>
      </c>
      <c r="P182">
        <f t="shared" si="114"/>
        <v>2981.2517970919735</v>
      </c>
      <c r="Q182">
        <f t="shared" si="114"/>
        <v>2997.040562896852</v>
      </c>
      <c r="R182">
        <f t="shared" si="114"/>
        <v>3011.3785803865844</v>
      </c>
      <c r="S182">
        <f t="shared" si="114"/>
        <v>2996.2962405848721</v>
      </c>
      <c r="T182">
        <f t="shared" si="114"/>
        <v>2981.9253025272719</v>
      </c>
      <c r="U182">
        <f t="shared" si="114"/>
        <v>2968.8935578784408</v>
      </c>
      <c r="V182">
        <f t="shared" si="114"/>
        <v>2956.9952731904541</v>
      </c>
      <c r="W182">
        <f t="shared" si="114"/>
        <v>2946.0453694915414</v>
      </c>
      <c r="X182">
        <f t="shared" si="114"/>
        <v>2935.8837813580358</v>
      </c>
      <c r="Y182">
        <f t="shared" si="114"/>
        <v>2926.3792524998285</v>
      </c>
      <c r="Z182">
        <f t="shared" si="114"/>
        <v>2917.4285529590038</v>
      </c>
      <c r="AA182">
        <f t="shared" si="114"/>
        <v>2908.9449669075902</v>
      </c>
      <c r="AB182">
        <f t="shared" si="114"/>
        <v>2900.8449804156098</v>
      </c>
      <c r="AC182">
        <f t="shared" si="114"/>
        <v>2893.0442676105317</v>
      </c>
      <c r="AD182">
        <f t="shared" si="114"/>
        <v>2885.4581467913504</v>
      </c>
      <c r="AE182">
        <f t="shared" si="114"/>
        <v>2878.00470202308</v>
      </c>
      <c r="AF182">
        <f t="shared" si="114"/>
        <v>2870.5947090371656</v>
      </c>
      <c r="AG182">
        <f t="shared" si="114"/>
        <v>2863.1296691619568</v>
      </c>
      <c r="AH182">
        <f t="shared" si="114"/>
        <v>2855.5063621596501</v>
      </c>
      <c r="AI182">
        <f t="shared" si="114"/>
        <v>2847.6211842112971</v>
      </c>
      <c r="AJ182">
        <f t="shared" si="114"/>
        <v>2839.3750050790268</v>
      </c>
      <c r="AK182">
        <f t="shared" si="114"/>
        <v>2830.6609517979778</v>
      </c>
      <c r="AL182">
        <f t="shared" si="114"/>
        <v>2821.3626938303441</v>
      </c>
      <c r="AM182">
        <f t="shared" si="114"/>
        <v>2811.3607780969901</v>
      </c>
      <c r="AN182">
        <f t="shared" si="114"/>
        <v>2800.5428883464192</v>
      </c>
      <c r="AO182">
        <f t="shared" si="114"/>
        <v>2788.8047234461219</v>
      </c>
      <c r="AP182">
        <f t="shared" si="114"/>
        <v>2776.0390542803784</v>
      </c>
      <c r="AQ182">
        <f t="shared" si="114"/>
        <v>2762.1358020797111</v>
      </c>
      <c r="AR182">
        <f t="shared" ref="AR182:BL182" si="115">(AR$28*(AR67*AR167+AR150))</f>
        <v>2746.9879085444327</v>
      </c>
      <c r="AS182">
        <f t="shared" si="115"/>
        <v>2731.115688566977</v>
      </c>
      <c r="AT182">
        <f t="shared" si="115"/>
        <v>2715.080670160115</v>
      </c>
      <c r="AU182">
        <f t="shared" si="115"/>
        <v>2698.8736545601264</v>
      </c>
      <c r="AV182">
        <f t="shared" si="115"/>
        <v>2682.485140053358</v>
      </c>
      <c r="AW182">
        <f t="shared" si="115"/>
        <v>2665.9053135353711</v>
      </c>
      <c r="AX182">
        <f t="shared" si="115"/>
        <v>2649.1240418535731</v>
      </c>
      <c r="AY182">
        <f t="shared" si="115"/>
        <v>2632.1308629279952</v>
      </c>
      <c r="AZ182">
        <f t="shared" si="115"/>
        <v>2614.9149766450441</v>
      </c>
      <c r="BA182">
        <f t="shared" si="115"/>
        <v>2597.4652355183157</v>
      </c>
      <c r="BB182">
        <f t="shared" si="115"/>
        <v>2579.7701351112028</v>
      </c>
      <c r="BC182">
        <f t="shared" si="115"/>
        <v>2561.8178042150821</v>
      </c>
      <c r="BD182">
        <f t="shared" si="115"/>
        <v>2543.5959947776028</v>
      </c>
      <c r="BE182">
        <f t="shared" si="115"/>
        <v>2525.0920715745606</v>
      </c>
      <c r="BF182">
        <f t="shared" si="115"/>
        <v>2506.2930016193754</v>
      </c>
      <c r="BG182">
        <f t="shared" si="115"/>
        <v>2487.1853433039105</v>
      </c>
      <c r="BH182">
        <f t="shared" si="115"/>
        <v>2467.7552352637299</v>
      </c>
      <c r="BI182">
        <f t="shared" si="115"/>
        <v>2447.9883849615021</v>
      </c>
      <c r="BJ182">
        <f t="shared" si="115"/>
        <v>2427.870056981611</v>
      </c>
      <c r="BK182">
        <f t="shared" si="115"/>
        <v>2407.3850610288491</v>
      </c>
      <c r="BL182">
        <f t="shared" si="115"/>
        <v>2386.5177396241852</v>
      </c>
    </row>
    <row r="183" spans="3:64" x14ac:dyDescent="0.25">
      <c r="C183" t="s">
        <v>11</v>
      </c>
      <c r="D183">
        <f t="shared" si="105"/>
        <v>183.38546182700227</v>
      </c>
      <c r="E183">
        <f t="shared" si="105"/>
        <v>192.95742849969329</v>
      </c>
      <c r="F183">
        <f t="shared" si="105"/>
        <v>140.10541810473356</v>
      </c>
      <c r="G183">
        <f t="shared" si="105"/>
        <v>143.93048270212765</v>
      </c>
      <c r="H183">
        <f t="shared" si="105"/>
        <v>147.07548005018697</v>
      </c>
      <c r="I183">
        <f t="shared" si="105"/>
        <v>149.4948599276031</v>
      </c>
      <c r="J183" s="10">
        <f t="shared" si="105"/>
        <v>153.39901510423394</v>
      </c>
      <c r="K183">
        <f t="shared" si="105"/>
        <v>155.27452218006428</v>
      </c>
      <c r="L183">
        <f t="shared" ref="L183:AQ183" si="116">(L$28*(L68*L168+L151))</f>
        <v>155.83088438607021</v>
      </c>
      <c r="M183">
        <f t="shared" si="116"/>
        <v>156.26500316366983</v>
      </c>
      <c r="N183">
        <f t="shared" si="116"/>
        <v>154.43786294610535</v>
      </c>
      <c r="O183">
        <f t="shared" si="116"/>
        <v>156.18601417108857</v>
      </c>
      <c r="P183">
        <f t="shared" si="116"/>
        <v>157.02555566151014</v>
      </c>
      <c r="Q183">
        <f t="shared" si="116"/>
        <v>157.89011125390371</v>
      </c>
      <c r="R183">
        <f t="shared" si="116"/>
        <v>158.68158685193879</v>
      </c>
      <c r="S183">
        <f t="shared" si="116"/>
        <v>159.5206255883196</v>
      </c>
      <c r="T183">
        <f t="shared" si="116"/>
        <v>160.41697652663126</v>
      </c>
      <c r="U183">
        <f t="shared" si="116"/>
        <v>161.40616833527426</v>
      </c>
      <c r="V183">
        <f t="shared" si="116"/>
        <v>162.47946068014275</v>
      </c>
      <c r="W183">
        <f t="shared" si="116"/>
        <v>163.62889407456566</v>
      </c>
      <c r="X183">
        <f t="shared" si="116"/>
        <v>164.84757722797488</v>
      </c>
      <c r="Y183">
        <f t="shared" si="116"/>
        <v>166.12996164804318</v>
      </c>
      <c r="Z183">
        <f t="shared" si="116"/>
        <v>167.47187190759226</v>
      </c>
      <c r="AA183">
        <f t="shared" si="116"/>
        <v>168.86991504415369</v>
      </c>
      <c r="AB183">
        <f t="shared" si="116"/>
        <v>170.32074367813277</v>
      </c>
      <c r="AC183">
        <f t="shared" si="116"/>
        <v>171.82082023936655</v>
      </c>
      <c r="AD183">
        <f t="shared" si="116"/>
        <v>173.36643321592865</v>
      </c>
      <c r="AE183">
        <f t="shared" si="116"/>
        <v>174.95387657068105</v>
      </c>
      <c r="AF183">
        <f t="shared" si="116"/>
        <v>176.57883024779463</v>
      </c>
      <c r="AG183">
        <f t="shared" si="116"/>
        <v>178.2362007056195</v>
      </c>
      <c r="AH183">
        <f t="shared" si="116"/>
        <v>179.92036071094267</v>
      </c>
      <c r="AI183">
        <f t="shared" si="116"/>
        <v>181.6253932970944</v>
      </c>
      <c r="AJ183">
        <f t="shared" si="116"/>
        <v>183.34538755592121</v>
      </c>
      <c r="AK183">
        <f t="shared" si="116"/>
        <v>185.07364046211515</v>
      </c>
      <c r="AL183">
        <f t="shared" si="116"/>
        <v>186.80249330582927</v>
      </c>
      <c r="AM183">
        <f t="shared" si="116"/>
        <v>188.52369563616935</v>
      </c>
      <c r="AN183">
        <f t="shared" si="116"/>
        <v>190.22906438031845</v>
      </c>
      <c r="AO183">
        <f t="shared" si="116"/>
        <v>191.91054936698825</v>
      </c>
      <c r="AP183">
        <f t="shared" si="116"/>
        <v>193.55947973439319</v>
      </c>
      <c r="AQ183">
        <f t="shared" si="116"/>
        <v>195.16652848637477</v>
      </c>
      <c r="AR183">
        <f t="shared" ref="AR183:BL183" si="117">(AR$28*(AR68*AR168+AR151))</f>
        <v>196.72208915513232</v>
      </c>
      <c r="AS183">
        <f t="shared" si="117"/>
        <v>198.26467238473631</v>
      </c>
      <c r="AT183">
        <f t="shared" si="117"/>
        <v>199.8381226932903</v>
      </c>
      <c r="AU183">
        <f t="shared" si="117"/>
        <v>201.4430577308143</v>
      </c>
      <c r="AV183">
        <f t="shared" si="117"/>
        <v>203.0801075065003</v>
      </c>
      <c r="AW183">
        <f t="shared" si="117"/>
        <v>204.74991463602032</v>
      </c>
      <c r="AX183">
        <f t="shared" si="117"/>
        <v>206.45313459378235</v>
      </c>
      <c r="AY183">
        <f t="shared" si="117"/>
        <v>208.19043597022832</v>
      </c>
      <c r="AZ183">
        <f t="shared" si="117"/>
        <v>209.96250073429434</v>
      </c>
      <c r="BA183">
        <f t="shared" si="117"/>
        <v>211.77002450110635</v>
      </c>
      <c r="BB183">
        <f t="shared" si="117"/>
        <v>213.61371680504831</v>
      </c>
      <c r="BC183">
        <f t="shared" si="117"/>
        <v>215.49430137827633</v>
      </c>
      <c r="BD183">
        <f t="shared" si="117"/>
        <v>217.41251643482633</v>
      </c>
      <c r="BE183">
        <f t="shared" si="117"/>
        <v>219.36911496039033</v>
      </c>
      <c r="BF183">
        <f t="shared" si="117"/>
        <v>221.36486500789437</v>
      </c>
      <c r="BG183">
        <f t="shared" si="117"/>
        <v>223.40054999900434</v>
      </c>
      <c r="BH183">
        <f t="shared" si="117"/>
        <v>225.47696903164436</v>
      </c>
      <c r="BI183">
        <f t="shared" si="117"/>
        <v>227.59493719368038</v>
      </c>
      <c r="BJ183">
        <f t="shared" si="117"/>
        <v>229.75528588288438</v>
      </c>
      <c r="BK183">
        <f t="shared" si="117"/>
        <v>231.95886313329035</v>
      </c>
      <c r="BL183">
        <f t="shared" si="117"/>
        <v>234.20653394808437</v>
      </c>
    </row>
    <row r="184" spans="3:64" x14ac:dyDescent="0.25">
      <c r="C184" t="s">
        <v>12</v>
      </c>
      <c r="D184">
        <f t="shared" si="105"/>
        <v>733.21502007239962</v>
      </c>
      <c r="E184">
        <f t="shared" si="105"/>
        <v>729.61735706999946</v>
      </c>
      <c r="F184">
        <f t="shared" si="105"/>
        <v>693.13309478159988</v>
      </c>
      <c r="G184">
        <f t="shared" si="105"/>
        <v>679.02042144079928</v>
      </c>
      <c r="H184">
        <f t="shared" si="105"/>
        <v>736.54682217359937</v>
      </c>
      <c r="I184">
        <f t="shared" si="105"/>
        <v>716.30124445239971</v>
      </c>
      <c r="J184" s="10">
        <f t="shared" si="105"/>
        <v>735.00791579153633</v>
      </c>
      <c r="K184">
        <f t="shared" si="105"/>
        <v>727.42340060916069</v>
      </c>
      <c r="L184">
        <f t="shared" ref="L184:AQ184" si="118">(L$28*(L69*L169+L152))</f>
        <v>722.14763386445998</v>
      </c>
      <c r="M184">
        <f t="shared" si="118"/>
        <v>716.56295672716567</v>
      </c>
      <c r="N184">
        <f t="shared" si="118"/>
        <v>700.99168192953493</v>
      </c>
      <c r="O184">
        <f t="shared" si="118"/>
        <v>701.97930024892719</v>
      </c>
      <c r="P184">
        <f t="shared" si="118"/>
        <v>699.10326663307387</v>
      </c>
      <c r="Q184">
        <f t="shared" si="118"/>
        <v>696.60778690262532</v>
      </c>
      <c r="R184">
        <f t="shared" si="118"/>
        <v>694.06861466784153</v>
      </c>
      <c r="S184">
        <f t="shared" si="118"/>
        <v>692.02284499158998</v>
      </c>
      <c r="T184">
        <f t="shared" si="118"/>
        <v>690.51115034096449</v>
      </c>
      <c r="U184">
        <f t="shared" si="118"/>
        <v>689.68194914518892</v>
      </c>
      <c r="V184">
        <f t="shared" si="118"/>
        <v>689.49065730532595</v>
      </c>
      <c r="W184">
        <f t="shared" si="118"/>
        <v>689.89650530988922</v>
      </c>
      <c r="X184">
        <f t="shared" si="118"/>
        <v>690.86354081147647</v>
      </c>
      <c r="Y184">
        <f t="shared" si="118"/>
        <v>692.36156580586487</v>
      </c>
      <c r="Z184">
        <f t="shared" si="118"/>
        <v>694.36606101586744</v>
      </c>
      <c r="AA184">
        <f t="shared" si="118"/>
        <v>696.85558596540386</v>
      </c>
      <c r="AB184">
        <f t="shared" si="118"/>
        <v>699.80868019739069</v>
      </c>
      <c r="AC184">
        <f t="shared" si="118"/>
        <v>703.20290705284049</v>
      </c>
      <c r="AD184">
        <f t="shared" si="118"/>
        <v>707.01494597949602</v>
      </c>
      <c r="AE184">
        <f t="shared" si="118"/>
        <v>711.22134129692336</v>
      </c>
      <c r="AF184">
        <f t="shared" si="118"/>
        <v>715.79599512572827</v>
      </c>
      <c r="AG184">
        <f t="shared" si="118"/>
        <v>720.70955719393635</v>
      </c>
      <c r="AH184">
        <f t="shared" si="118"/>
        <v>725.93042088839184</v>
      </c>
      <c r="AI184">
        <f t="shared" si="118"/>
        <v>731.42571069241194</v>
      </c>
      <c r="AJ184">
        <f t="shared" si="118"/>
        <v>737.16246021563654</v>
      </c>
      <c r="AK184">
        <f t="shared" si="118"/>
        <v>743.10438492860624</v>
      </c>
      <c r="AL184">
        <f t="shared" si="118"/>
        <v>749.21122324285352</v>
      </c>
      <c r="AM184">
        <f t="shared" si="118"/>
        <v>755.44018564084797</v>
      </c>
      <c r="AN184">
        <f t="shared" si="118"/>
        <v>761.7485703255818</v>
      </c>
      <c r="AO184">
        <f t="shared" si="118"/>
        <v>768.09399184083975</v>
      </c>
      <c r="AP184">
        <f t="shared" si="118"/>
        <v>774.43133628785779</v>
      </c>
      <c r="AQ184">
        <f t="shared" si="118"/>
        <v>780.71259706249668</v>
      </c>
      <c r="AR184">
        <f t="shared" ref="AR184:BL184" si="119">(AR$28*(AR69*AR169+AR152))</f>
        <v>786.88835662052907</v>
      </c>
      <c r="AS184">
        <f t="shared" si="119"/>
        <v>793.05868953894503</v>
      </c>
      <c r="AT184">
        <f t="shared" si="119"/>
        <v>799.35249077316098</v>
      </c>
      <c r="AU184">
        <f t="shared" si="119"/>
        <v>805.77223092325698</v>
      </c>
      <c r="AV184">
        <f t="shared" si="119"/>
        <v>812.32043002600096</v>
      </c>
      <c r="AW184">
        <f t="shared" si="119"/>
        <v>818.99965854408106</v>
      </c>
      <c r="AX184">
        <f t="shared" si="119"/>
        <v>825.81253837512907</v>
      </c>
      <c r="AY184">
        <f t="shared" si="119"/>
        <v>832.76174388091295</v>
      </c>
      <c r="AZ184">
        <f t="shared" si="119"/>
        <v>839.85000293717712</v>
      </c>
      <c r="BA184">
        <f t="shared" si="119"/>
        <v>847.08009800442517</v>
      </c>
      <c r="BB184">
        <f t="shared" si="119"/>
        <v>854.45486722019302</v>
      </c>
      <c r="BC184">
        <f t="shared" si="119"/>
        <v>861.97720551310499</v>
      </c>
      <c r="BD184">
        <f t="shared" si="119"/>
        <v>869.65006573930509</v>
      </c>
      <c r="BE184">
        <f t="shared" si="119"/>
        <v>877.47645984156111</v>
      </c>
      <c r="BF184">
        <f t="shared" si="119"/>
        <v>885.45946003157712</v>
      </c>
      <c r="BG184">
        <f t="shared" si="119"/>
        <v>893.60219999601713</v>
      </c>
      <c r="BH184">
        <f t="shared" si="119"/>
        <v>901.90787612657709</v>
      </c>
      <c r="BI184">
        <f t="shared" si="119"/>
        <v>910.37974877472118</v>
      </c>
      <c r="BJ184">
        <f t="shared" si="119"/>
        <v>919.02114353153718</v>
      </c>
      <c r="BK184">
        <f t="shared" si="119"/>
        <v>927.83545253316117</v>
      </c>
      <c r="BL184">
        <f t="shared" si="119"/>
        <v>936.82613579233714</v>
      </c>
    </row>
    <row r="185" spans="3:64" x14ac:dyDescent="0.25">
      <c r="C185" t="s">
        <v>13</v>
      </c>
      <c r="D185">
        <f t="shared" ref="D185:K190" si="120">D$27*D70</f>
        <v>469.68969833998193</v>
      </c>
      <c r="E185">
        <f t="shared" si="120"/>
        <v>470.97959330261659</v>
      </c>
      <c r="F185">
        <f t="shared" si="120"/>
        <v>504.19183563393284</v>
      </c>
      <c r="G185">
        <f t="shared" si="120"/>
        <v>517.3556212277847</v>
      </c>
      <c r="H185">
        <f t="shared" si="120"/>
        <v>545.73542196985136</v>
      </c>
      <c r="I185">
        <f t="shared" si="120"/>
        <v>551.19277618955005</v>
      </c>
      <c r="J185" s="10">
        <f t="shared" si="120"/>
        <v>556.70470395144559</v>
      </c>
      <c r="K185">
        <f t="shared" si="120"/>
        <v>580.04199033136808</v>
      </c>
      <c r="L185" s="6">
        <f t="shared" ref="L185:AQ185" si="121">(L$27*(L70*L170+L153))</f>
        <v>589.48571383571334</v>
      </c>
      <c r="M185">
        <f t="shared" si="121"/>
        <v>600.28246116275739</v>
      </c>
      <c r="N185">
        <f t="shared" si="121"/>
        <v>602.81465128372895</v>
      </c>
      <c r="O185">
        <f t="shared" si="121"/>
        <v>615.65387938711717</v>
      </c>
      <c r="P185">
        <f t="shared" si="121"/>
        <v>624.52666504439014</v>
      </c>
      <c r="Q185">
        <f t="shared" si="121"/>
        <v>632.4857096218758</v>
      </c>
      <c r="R185">
        <f t="shared" si="121"/>
        <v>639.28831692935432</v>
      </c>
      <c r="S185">
        <f t="shared" si="121"/>
        <v>641.97787055534593</v>
      </c>
      <c r="T185">
        <f t="shared" si="121"/>
        <v>643.91574931989624</v>
      </c>
      <c r="U185">
        <f t="shared" si="121"/>
        <v>645.25682660850566</v>
      </c>
      <c r="V185">
        <f t="shared" si="121"/>
        <v>646.02530280373855</v>
      </c>
      <c r="W185">
        <f t="shared" si="121"/>
        <v>646.24789961383715</v>
      </c>
      <c r="X185">
        <f t="shared" si="121"/>
        <v>645.95186395586916</v>
      </c>
      <c r="Y185">
        <f t="shared" si="121"/>
        <v>645.1723676793099</v>
      </c>
      <c r="Z185">
        <f t="shared" si="121"/>
        <v>643.93818298502299</v>
      </c>
      <c r="AA185">
        <f t="shared" si="121"/>
        <v>642.2637516796766</v>
      </c>
      <c r="AB185">
        <f t="shared" si="121"/>
        <v>640.15646948971687</v>
      </c>
      <c r="AC185">
        <f t="shared" si="121"/>
        <v>637.63196209914145</v>
      </c>
      <c r="AD185">
        <f t="shared" si="121"/>
        <v>634.72083110824519</v>
      </c>
      <c r="AE185">
        <f t="shared" si="121"/>
        <v>631.46484654692904</v>
      </c>
      <c r="AF185">
        <f t="shared" si="121"/>
        <v>627.90346650059018</v>
      </c>
      <c r="AG185">
        <f t="shared" si="121"/>
        <v>624.07842323913485</v>
      </c>
      <c r="AH185">
        <f t="shared" si="121"/>
        <v>620.02896129772853</v>
      </c>
      <c r="AI185">
        <f t="shared" si="121"/>
        <v>615.78844000993274</v>
      </c>
      <c r="AJ185">
        <f t="shared" si="121"/>
        <v>611.38945040812894</v>
      </c>
      <c r="AK185">
        <f t="shared" si="121"/>
        <v>606.8680325951733</v>
      </c>
      <c r="AL185">
        <f t="shared" si="121"/>
        <v>602.25948566041768</v>
      </c>
      <c r="AM185">
        <f t="shared" si="121"/>
        <v>597.59746794338344</v>
      </c>
      <c r="AN185">
        <f t="shared" si="121"/>
        <v>592.91307578647832</v>
      </c>
      <c r="AO185">
        <f t="shared" si="121"/>
        <v>588.23755970219167</v>
      </c>
      <c r="AP185">
        <f t="shared" si="121"/>
        <v>583.60351805503103</v>
      </c>
      <c r="AQ185">
        <f t="shared" si="121"/>
        <v>579.042706465474</v>
      </c>
      <c r="AR185">
        <f t="shared" ref="AR185:BL185" si="122">(AR$27*(AR70*AR170+AR153))</f>
        <v>574.5849536051021</v>
      </c>
      <c r="AS185">
        <f t="shared" si="122"/>
        <v>570.13702609308416</v>
      </c>
      <c r="AT185">
        <f t="shared" si="122"/>
        <v>565.58814030882218</v>
      </c>
      <c r="AU185">
        <f t="shared" si="122"/>
        <v>560.94404283186464</v>
      </c>
      <c r="AV185">
        <f t="shared" si="122"/>
        <v>556.21054334611961</v>
      </c>
      <c r="AW185">
        <f t="shared" si="122"/>
        <v>551.39169312726767</v>
      </c>
      <c r="AX185">
        <f t="shared" si="122"/>
        <v>546.48909888963112</v>
      </c>
      <c r="AY185">
        <f t="shared" si="122"/>
        <v>541.50222166282913</v>
      </c>
      <c r="AZ185">
        <f t="shared" si="122"/>
        <v>536.42975629168825</v>
      </c>
      <c r="BA185">
        <f t="shared" si="122"/>
        <v>531.26926454780778</v>
      </c>
      <c r="BB185">
        <f t="shared" si="122"/>
        <v>526.01814186102263</v>
      </c>
      <c r="BC185">
        <f t="shared" si="122"/>
        <v>520.67476017482261</v>
      </c>
      <c r="BD185">
        <f t="shared" si="122"/>
        <v>515.23684411675163</v>
      </c>
      <c r="BE185">
        <f t="shared" si="122"/>
        <v>509.70022591751803</v>
      </c>
      <c r="BF185">
        <f t="shared" si="122"/>
        <v>504.06000775161505</v>
      </c>
      <c r="BG185">
        <f t="shared" si="122"/>
        <v>498.31169570512469</v>
      </c>
      <c r="BH185">
        <f t="shared" si="122"/>
        <v>492.4529437113593</v>
      </c>
      <c r="BI185">
        <f t="shared" si="122"/>
        <v>486.48094185464839</v>
      </c>
      <c r="BJ185">
        <f t="shared" si="122"/>
        <v>507.18152372011895</v>
      </c>
      <c r="BK185">
        <f t="shared" si="122"/>
        <v>502.06865878613115</v>
      </c>
      <c r="BL185">
        <f t="shared" si="122"/>
        <v>496.83867735515514</v>
      </c>
    </row>
    <row r="186" spans="3:64" x14ac:dyDescent="0.25">
      <c r="C186" t="s">
        <v>14</v>
      </c>
      <c r="D186">
        <f t="shared" si="120"/>
        <v>57.571368458833128</v>
      </c>
      <c r="E186">
        <f t="shared" si="120"/>
        <v>60.450358987117419</v>
      </c>
      <c r="F186">
        <f t="shared" si="120"/>
        <v>61.042066429614344</v>
      </c>
      <c r="G186">
        <f t="shared" si="120"/>
        <v>62.948508564040708</v>
      </c>
      <c r="H186">
        <f t="shared" si="120"/>
        <v>63.228048246874337</v>
      </c>
      <c r="I186">
        <f t="shared" si="120"/>
        <v>63.860328729343102</v>
      </c>
      <c r="J186" s="10">
        <f t="shared" si="120"/>
        <v>64.49893201663653</v>
      </c>
      <c r="K186">
        <f t="shared" si="120"/>
        <v>67.605143727790932</v>
      </c>
      <c r="L186" s="6">
        <f t="shared" ref="L186:AQ186" si="123">(L$27*(L71*L171+L154))</f>
        <v>68.94100126653305</v>
      </c>
      <c r="M186">
        <f t="shared" si="123"/>
        <v>70.189561745008888</v>
      </c>
      <c r="N186">
        <f t="shared" si="123"/>
        <v>70.561554601421761</v>
      </c>
      <c r="O186">
        <f t="shared" si="123"/>
        <v>72.226565926005193</v>
      </c>
      <c r="P186">
        <f t="shared" si="123"/>
        <v>73.511141338434797</v>
      </c>
      <c r="Q186">
        <f t="shared" si="123"/>
        <v>74.768896196061405</v>
      </c>
      <c r="R186">
        <f t="shared" si="123"/>
        <v>75.966901662775314</v>
      </c>
      <c r="S186">
        <f t="shared" si="123"/>
        <v>81.008177749176795</v>
      </c>
      <c r="T186">
        <f t="shared" si="123"/>
        <v>86.157155989041755</v>
      </c>
      <c r="U186">
        <f t="shared" si="123"/>
        <v>91.427818387046102</v>
      </c>
      <c r="V186">
        <f t="shared" si="123"/>
        <v>96.818089000197659</v>
      </c>
      <c r="W186">
        <f t="shared" si="123"/>
        <v>102.32572859436782</v>
      </c>
      <c r="X186">
        <f t="shared" si="123"/>
        <v>107.94807845415637</v>
      </c>
      <c r="Y186">
        <f t="shared" si="123"/>
        <v>113.68336254303304</v>
      </c>
      <c r="Z186">
        <f t="shared" si="123"/>
        <v>119.52837841462586</v>
      </c>
      <c r="AA186">
        <f t="shared" si="123"/>
        <v>125.47664029329334</v>
      </c>
      <c r="AB186">
        <f t="shared" si="123"/>
        <v>131.51913887065689</v>
      </c>
      <c r="AC186">
        <f t="shared" si="123"/>
        <v>137.64721098318171</v>
      </c>
      <c r="AD186">
        <f t="shared" si="123"/>
        <v>184.31348689445002</v>
      </c>
      <c r="AE186">
        <f t="shared" si="123"/>
        <v>191.08278773394019</v>
      </c>
      <c r="AF186">
        <f t="shared" si="123"/>
        <v>197.91184492680804</v>
      </c>
      <c r="AG186">
        <f t="shared" si="123"/>
        <v>204.79599062886811</v>
      </c>
      <c r="AH186">
        <f t="shared" si="123"/>
        <v>211.72983658618975</v>
      </c>
      <c r="AI186">
        <f t="shared" si="123"/>
        <v>218.70597276984569</v>
      </c>
      <c r="AJ186">
        <f t="shared" si="123"/>
        <v>225.71651765488312</v>
      </c>
      <c r="AK186">
        <f t="shared" si="123"/>
        <v>232.75474231008533</v>
      </c>
      <c r="AL186">
        <f t="shared" si="123"/>
        <v>239.81372283672286</v>
      </c>
      <c r="AM186">
        <f t="shared" si="123"/>
        <v>246.88600038295232</v>
      </c>
      <c r="AN186">
        <f t="shared" si="123"/>
        <v>253.96315411037537</v>
      </c>
      <c r="AO186">
        <f t="shared" si="123"/>
        <v>261.03690395677336</v>
      </c>
      <c r="AP186">
        <f t="shared" si="123"/>
        <v>268.09976760374531</v>
      </c>
      <c r="AQ186">
        <f t="shared" si="123"/>
        <v>275.14422981420421</v>
      </c>
      <c r="AR186">
        <f t="shared" ref="AR186:BL186" si="124">(AR$27*(AR71*AR171+AR154))</f>
        <v>282.16225400250534</v>
      </c>
      <c r="AS186">
        <f t="shared" si="124"/>
        <v>289.19994077185413</v>
      </c>
      <c r="AT186">
        <f t="shared" si="124"/>
        <v>296.30996321326148</v>
      </c>
      <c r="AU186">
        <f t="shared" si="124"/>
        <v>303.49584406947884</v>
      </c>
      <c r="AV186">
        <f t="shared" si="124"/>
        <v>310.76157251345683</v>
      </c>
      <c r="AW186">
        <f t="shared" si="124"/>
        <v>318.11059218880808</v>
      </c>
      <c r="AX186">
        <f t="shared" si="124"/>
        <v>325.54526398698709</v>
      </c>
      <c r="AY186">
        <f t="shared" si="124"/>
        <v>333.06684268943837</v>
      </c>
      <c r="AZ186">
        <f t="shared" si="124"/>
        <v>340.67615570943889</v>
      </c>
      <c r="BA186">
        <f t="shared" si="124"/>
        <v>348.37328822807041</v>
      </c>
      <c r="BB186">
        <f t="shared" si="124"/>
        <v>356.15811688506722</v>
      </c>
      <c r="BC186">
        <f t="shared" si="124"/>
        <v>364.03108232561726</v>
      </c>
      <c r="BD186">
        <f t="shared" si="124"/>
        <v>371.99211805843032</v>
      </c>
      <c r="BE186">
        <f t="shared" si="124"/>
        <v>380.03964213148254</v>
      </c>
      <c r="BF186">
        <f t="shared" si="124"/>
        <v>388.17121132657826</v>
      </c>
      <c r="BG186">
        <f t="shared" si="124"/>
        <v>396.38430340180338</v>
      </c>
      <c r="BH186">
        <f t="shared" si="124"/>
        <v>404.67776624428797</v>
      </c>
      <c r="BI186">
        <f t="shared" si="124"/>
        <v>413.04985629168232</v>
      </c>
      <c r="BJ186">
        <f t="shared" si="124"/>
        <v>421.49648487669236</v>
      </c>
      <c r="BK186">
        <f t="shared" si="124"/>
        <v>430.01250868256568</v>
      </c>
      <c r="BL186">
        <f t="shared" si="124"/>
        <v>438.59346517933858</v>
      </c>
    </row>
    <row r="187" spans="3:64" x14ac:dyDescent="0.25">
      <c r="C187" t="s">
        <v>15</v>
      </c>
      <c r="D187">
        <f t="shared" si="120"/>
        <v>32.084363654458002</v>
      </c>
      <c r="E187">
        <f t="shared" si="120"/>
        <v>32.062054834211686</v>
      </c>
      <c r="F187">
        <f t="shared" si="120"/>
        <v>37.062487440224373</v>
      </c>
      <c r="G187">
        <f t="shared" si="120"/>
        <v>35.296244599062632</v>
      </c>
      <c r="H187">
        <f t="shared" si="120"/>
        <v>34.609056646523157</v>
      </c>
      <c r="I187">
        <f t="shared" si="120"/>
        <v>34.955147212988393</v>
      </c>
      <c r="J187" s="10">
        <f t="shared" si="120"/>
        <v>35.304698685118282</v>
      </c>
      <c r="K187">
        <f t="shared" si="120"/>
        <v>38.247660441724783</v>
      </c>
      <c r="L187" s="6">
        <f t="shared" ref="L187:AQ187" si="125">(L$27*(L72*L172+L155))</f>
        <v>39.004953798329836</v>
      </c>
      <c r="M187">
        <f t="shared" si="125"/>
        <v>39.68353920721939</v>
      </c>
      <c r="N187">
        <f t="shared" si="125"/>
        <v>39.83888591637632</v>
      </c>
      <c r="O187">
        <f t="shared" si="125"/>
        <v>40.697532275453568</v>
      </c>
      <c r="P187">
        <f t="shared" si="125"/>
        <v>41.315342199723609</v>
      </c>
      <c r="Q187">
        <f t="shared" si="125"/>
        <v>41.89327031750414</v>
      </c>
      <c r="R187">
        <f t="shared" si="125"/>
        <v>42.414357217404358</v>
      </c>
      <c r="S187">
        <f t="shared" si="125"/>
        <v>41.833010572936907</v>
      </c>
      <c r="T187">
        <f t="shared" si="125"/>
        <v>42.070103481642001</v>
      </c>
      <c r="U187">
        <f t="shared" si="125"/>
        <v>42.286416460113195</v>
      </c>
      <c r="V187">
        <f t="shared" si="125"/>
        <v>42.482533599471253</v>
      </c>
      <c r="W187">
        <f t="shared" si="125"/>
        <v>42.659217208225975</v>
      </c>
      <c r="X187">
        <f t="shared" si="125"/>
        <v>42.817278345826296</v>
      </c>
      <c r="Y187">
        <f t="shared" si="125"/>
        <v>42.958070551783564</v>
      </c>
      <c r="Z187">
        <f t="shared" si="125"/>
        <v>43.082544764981229</v>
      </c>
      <c r="AA187">
        <f t="shared" si="125"/>
        <v>43.190707570880242</v>
      </c>
      <c r="AB187">
        <f t="shared" si="125"/>
        <v>43.282088920297802</v>
      </c>
      <c r="AC187">
        <f t="shared" si="125"/>
        <v>43.356765851134249</v>
      </c>
      <c r="AD187">
        <f t="shared" si="125"/>
        <v>43.415838123162402</v>
      </c>
      <c r="AE187">
        <f t="shared" si="125"/>
        <v>43.461197577081911</v>
      </c>
      <c r="AF187">
        <f t="shared" si="125"/>
        <v>43.494622002321059</v>
      </c>
      <c r="AG187">
        <f t="shared" si="125"/>
        <v>43.518094803827147</v>
      </c>
      <c r="AH187">
        <f t="shared" si="125"/>
        <v>43.53348108388073</v>
      </c>
      <c r="AI187">
        <f t="shared" si="125"/>
        <v>43.54228679787736</v>
      </c>
      <c r="AJ187">
        <f t="shared" si="125"/>
        <v>43.546013423713134</v>
      </c>
      <c r="AK187">
        <f t="shared" si="125"/>
        <v>43.546463190202985</v>
      </c>
      <c r="AL187">
        <f t="shared" si="125"/>
        <v>43.5454504073153</v>
      </c>
      <c r="AM187">
        <f t="shared" si="125"/>
        <v>43.544739541281864</v>
      </c>
      <c r="AN187">
        <f t="shared" si="125"/>
        <v>43.545978732520396</v>
      </c>
      <c r="AO187">
        <f t="shared" si="125"/>
        <v>43.550899305080591</v>
      </c>
      <c r="AP187">
        <f t="shared" si="125"/>
        <v>43.561411314180219</v>
      </c>
      <c r="AQ187">
        <f t="shared" si="125"/>
        <v>43.579449214227168</v>
      </c>
      <c r="AR187">
        <f t="shared" ref="AR187:BL187" si="126">(AR$27*(AR72*AR172+AR155))</f>
        <v>43.606893800387184</v>
      </c>
      <c r="AS187">
        <f t="shared" si="126"/>
        <v>43.638205348610121</v>
      </c>
      <c r="AT187">
        <f t="shared" si="126"/>
        <v>43.666731420901684</v>
      </c>
      <c r="AU187">
        <f t="shared" si="126"/>
        <v>43.692936172071512</v>
      </c>
      <c r="AV187">
        <f t="shared" si="126"/>
        <v>43.717305963757482</v>
      </c>
      <c r="AW187">
        <f t="shared" si="126"/>
        <v>43.740206425961112</v>
      </c>
      <c r="AX187">
        <f t="shared" si="126"/>
        <v>43.761822372021214</v>
      </c>
      <c r="AY187">
        <f t="shared" si="126"/>
        <v>43.782173676111654</v>
      </c>
      <c r="AZ187">
        <f t="shared" si="126"/>
        <v>43.801220019785006</v>
      </c>
      <c r="BA187">
        <f t="shared" si="126"/>
        <v>43.818827659936993</v>
      </c>
      <c r="BB187">
        <f t="shared" si="126"/>
        <v>43.834845155085205</v>
      </c>
      <c r="BC187">
        <f t="shared" si="126"/>
        <v>43.849198552858454</v>
      </c>
      <c r="BD187">
        <f t="shared" si="126"/>
        <v>43.861757203904482</v>
      </c>
      <c r="BE187">
        <f t="shared" si="126"/>
        <v>43.872223393119683</v>
      </c>
      <c r="BF187">
        <f t="shared" si="126"/>
        <v>43.880223889091468</v>
      </c>
      <c r="BG187">
        <f t="shared" si="126"/>
        <v>43.88540501948539</v>
      </c>
      <c r="BH187">
        <f t="shared" si="126"/>
        <v>43.887588733535473</v>
      </c>
      <c r="BI187">
        <f t="shared" si="126"/>
        <v>43.886547230991262</v>
      </c>
      <c r="BJ187">
        <f t="shared" si="126"/>
        <v>43.881825822778957</v>
      </c>
      <c r="BK187">
        <f t="shared" si="126"/>
        <v>43.872897845315848</v>
      </c>
      <c r="BL187">
        <f t="shared" si="126"/>
        <v>43.859346517933893</v>
      </c>
    </row>
    <row r="188" spans="3:64" x14ac:dyDescent="0.25">
      <c r="C188" t="s">
        <v>16</v>
      </c>
      <c r="D188">
        <f t="shared" si="120"/>
        <v>469.68969833998193</v>
      </c>
      <c r="E188">
        <f t="shared" si="120"/>
        <v>470.97959330261659</v>
      </c>
      <c r="F188">
        <f t="shared" si="120"/>
        <v>504.19183563393284</v>
      </c>
      <c r="G188">
        <f t="shared" si="120"/>
        <v>517.3556212277847</v>
      </c>
      <c r="H188">
        <f t="shared" si="120"/>
        <v>545.73542196985136</v>
      </c>
      <c r="I188">
        <f t="shared" si="120"/>
        <v>551.19277618955005</v>
      </c>
      <c r="J188" s="10">
        <f t="shared" si="120"/>
        <v>556.70470395144559</v>
      </c>
      <c r="K188">
        <f t="shared" si="120"/>
        <v>580.04199033136808</v>
      </c>
      <c r="L188" s="6">
        <f t="shared" ref="L188:AQ188" si="127">(L$27*(L73*L173+L156))</f>
        <v>595.44011498556904</v>
      </c>
      <c r="M188">
        <f t="shared" si="127"/>
        <v>609.42381843934766</v>
      </c>
      <c r="N188">
        <f t="shared" si="127"/>
        <v>615.11699110584584</v>
      </c>
      <c r="O188">
        <f t="shared" si="127"/>
        <v>631.43987629447918</v>
      </c>
      <c r="P188">
        <f t="shared" si="127"/>
        <v>643.84192272617554</v>
      </c>
      <c r="Q188">
        <f t="shared" si="127"/>
        <v>655.42560582577801</v>
      </c>
      <c r="R188">
        <f t="shared" si="127"/>
        <v>665.92533013474417</v>
      </c>
      <c r="S188">
        <f t="shared" si="127"/>
        <v>680.4965427886666</v>
      </c>
      <c r="T188">
        <f t="shared" si="127"/>
        <v>694.60698915997295</v>
      </c>
      <c r="U188">
        <f t="shared" si="127"/>
        <v>708.39486017987542</v>
      </c>
      <c r="V188">
        <f t="shared" si="127"/>
        <v>721.86305574156847</v>
      </c>
      <c r="W188">
        <f t="shared" si="127"/>
        <v>735.01821549485851</v>
      </c>
      <c r="X188">
        <f t="shared" si="127"/>
        <v>747.86871360223927</v>
      </c>
      <c r="Y188">
        <f t="shared" si="127"/>
        <v>760.43349853437724</v>
      </c>
      <c r="Z188">
        <f t="shared" si="127"/>
        <v>772.72581958202704</v>
      </c>
      <c r="AA188">
        <f t="shared" si="127"/>
        <v>784.74295176493763</v>
      </c>
      <c r="AB188">
        <f t="shared" si="127"/>
        <v>796.47374692325161</v>
      </c>
      <c r="AC188">
        <f t="shared" si="127"/>
        <v>807.91720374208785</v>
      </c>
      <c r="AD188">
        <f t="shared" si="127"/>
        <v>819.09212014444904</v>
      </c>
      <c r="AE188">
        <f t="shared" si="127"/>
        <v>830.03391275023955</v>
      </c>
      <c r="AF188">
        <f t="shared" si="127"/>
        <v>840.77805636298456</v>
      </c>
      <c r="AG188">
        <f t="shared" si="127"/>
        <v>851.36624404844849</v>
      </c>
      <c r="AH188">
        <f t="shared" si="127"/>
        <v>861.84025620384159</v>
      </c>
      <c r="AI188">
        <f t="shared" si="127"/>
        <v>872.23704350773903</v>
      </c>
      <c r="AJ188">
        <f t="shared" si="127"/>
        <v>882.59553994814382</v>
      </c>
      <c r="AK188">
        <f t="shared" si="127"/>
        <v>892.9629622471823</v>
      </c>
      <c r="AL188">
        <f t="shared" si="127"/>
        <v>903.38922849062499</v>
      </c>
      <c r="AM188">
        <f t="shared" si="127"/>
        <v>913.92572764141289</v>
      </c>
      <c r="AN188">
        <f t="shared" si="127"/>
        <v>924.6239046724254</v>
      </c>
      <c r="AO188">
        <f t="shared" si="127"/>
        <v>935.53946138937442</v>
      </c>
      <c r="AP188">
        <f t="shared" si="127"/>
        <v>946.73459595593761</v>
      </c>
      <c r="AQ188">
        <f t="shared" si="127"/>
        <v>958.27490154497286</v>
      </c>
      <c r="AR188">
        <f t="shared" ref="AR188:BL188" si="128">(AR$27*(AR73*AR173+AR156))</f>
        <v>970.2277359446133</v>
      </c>
      <c r="AS188">
        <f t="shared" si="128"/>
        <v>982.45351307924011</v>
      </c>
      <c r="AT188">
        <f t="shared" si="128"/>
        <v>994.76972913139707</v>
      </c>
      <c r="AU188">
        <f t="shared" si="128"/>
        <v>1007.187587353331</v>
      </c>
      <c r="AV188">
        <f t="shared" si="128"/>
        <v>1019.7193294678839</v>
      </c>
      <c r="AW188">
        <f t="shared" si="128"/>
        <v>1032.3749085167435</v>
      </c>
      <c r="AX188">
        <f t="shared" si="128"/>
        <v>1045.1604016264173</v>
      </c>
      <c r="AY188">
        <f t="shared" si="128"/>
        <v>1058.0781505824461</v>
      </c>
      <c r="AZ188">
        <f t="shared" si="128"/>
        <v>1071.1290940146912</v>
      </c>
      <c r="BA188">
        <f t="shared" si="128"/>
        <v>1084.3118596098673</v>
      </c>
      <c r="BB188">
        <f t="shared" si="128"/>
        <v>1097.6245226833314</v>
      </c>
      <c r="BC188">
        <f t="shared" si="128"/>
        <v>1111.0669882374577</v>
      </c>
      <c r="BD188">
        <f t="shared" si="128"/>
        <v>1124.6376631927687</v>
      </c>
      <c r="BE188">
        <f t="shared" si="128"/>
        <v>1138.3305045491209</v>
      </c>
      <c r="BF188">
        <f t="shared" si="128"/>
        <v>1152.1371605751172</v>
      </c>
      <c r="BG188">
        <f t="shared" si="128"/>
        <v>1166.0493679499887</v>
      </c>
      <c r="BH188">
        <f t="shared" si="128"/>
        <v>1180.0631651157355</v>
      </c>
      <c r="BI188">
        <f t="shared" si="128"/>
        <v>1194.173028967728</v>
      </c>
      <c r="BJ188">
        <f t="shared" si="128"/>
        <v>1208.3669089725204</v>
      </c>
      <c r="BK188">
        <f t="shared" si="128"/>
        <v>1222.6301598217788</v>
      </c>
      <c r="BL188">
        <f t="shared" si="128"/>
        <v>1236.9505300631133</v>
      </c>
    </row>
    <row r="189" spans="3:64" x14ac:dyDescent="0.25">
      <c r="C189" t="s">
        <v>17</v>
      </c>
      <c r="D189">
        <f t="shared" si="120"/>
        <v>1799.5684844139594</v>
      </c>
      <c r="E189">
        <f t="shared" si="120"/>
        <v>1729.2609126944722</v>
      </c>
      <c r="F189">
        <f t="shared" si="120"/>
        <v>1725.5282933625592</v>
      </c>
      <c r="G189">
        <f t="shared" si="120"/>
        <v>1739.3375095543677</v>
      </c>
      <c r="H189">
        <f t="shared" si="120"/>
        <v>1821.5724207575431</v>
      </c>
      <c r="I189">
        <f t="shared" si="120"/>
        <v>1839.78814496512</v>
      </c>
      <c r="J189" s="10">
        <f t="shared" si="120"/>
        <v>1858.186026414771</v>
      </c>
      <c r="K189">
        <f t="shared" si="120"/>
        <v>1724.9068031029983</v>
      </c>
      <c r="L189" s="6">
        <f t="shared" ref="L189:AQ189" si="129">(L$27*(L74*L174+L157))</f>
        <v>1730.446755941349</v>
      </c>
      <c r="M189">
        <f t="shared" si="129"/>
        <v>1735.6043843025695</v>
      </c>
      <c r="N189">
        <f t="shared" si="129"/>
        <v>1721.2072493049743</v>
      </c>
      <c r="O189">
        <f t="shared" si="129"/>
        <v>1740.2907209247599</v>
      </c>
      <c r="P189">
        <f t="shared" si="129"/>
        <v>1751.8303176411139</v>
      </c>
      <c r="Q189">
        <f t="shared" si="129"/>
        <v>1764.4407865582798</v>
      </c>
      <c r="R189">
        <f t="shared" si="129"/>
        <v>1777.3297917698826</v>
      </c>
      <c r="S189">
        <f t="shared" si="129"/>
        <v>1746.7504568854654</v>
      </c>
      <c r="T189">
        <f t="shared" si="129"/>
        <v>1752.910394447372</v>
      </c>
      <c r="U189">
        <f t="shared" si="129"/>
        <v>1760.4842971486698</v>
      </c>
      <c r="V189">
        <f t="shared" si="129"/>
        <v>1769.3355653187814</v>
      </c>
      <c r="W189">
        <f t="shared" si="129"/>
        <v>1779.3323322923632</v>
      </c>
      <c r="X189">
        <f t="shared" si="129"/>
        <v>1790.3418798849773</v>
      </c>
      <c r="Y189">
        <f t="shared" si="129"/>
        <v>1802.2512343788853</v>
      </c>
      <c r="Z189">
        <f t="shared" si="129"/>
        <v>1814.9277182055807</v>
      </c>
      <c r="AA189">
        <f t="shared" si="129"/>
        <v>1828.1956935377964</v>
      </c>
      <c r="AB189">
        <f t="shared" si="129"/>
        <v>1841.8553684382202</v>
      </c>
      <c r="AC189">
        <f t="shared" si="129"/>
        <v>1855.7258291632811</v>
      </c>
      <c r="AD189">
        <f t="shared" si="129"/>
        <v>1869.6660755024122</v>
      </c>
      <c r="AE189">
        <f t="shared" si="129"/>
        <v>1883.566482459411</v>
      </c>
      <c r="AF189">
        <f t="shared" si="129"/>
        <v>1897.3106368269255</v>
      </c>
      <c r="AG189">
        <f t="shared" si="129"/>
        <v>1910.789512665988</v>
      </c>
      <c r="AH189">
        <f t="shared" si="129"/>
        <v>1923.8877195186565</v>
      </c>
      <c r="AI189">
        <f t="shared" si="129"/>
        <v>1936.4728627261534</v>
      </c>
      <c r="AJ189">
        <f t="shared" si="129"/>
        <v>1948.4111372096777</v>
      </c>
      <c r="AK189">
        <f t="shared" si="129"/>
        <v>1959.5812911386809</v>
      </c>
      <c r="AL189">
        <f t="shared" si="129"/>
        <v>1969.8621655669676</v>
      </c>
      <c r="AM189">
        <f t="shared" si="129"/>
        <v>1979.1300713839937</v>
      </c>
      <c r="AN189">
        <f t="shared" si="129"/>
        <v>1987.2558644041214</v>
      </c>
      <c r="AO189">
        <f t="shared" si="129"/>
        <v>1994.1141422632427</v>
      </c>
      <c r="AP189">
        <f t="shared" si="129"/>
        <v>1999.5878550226357</v>
      </c>
      <c r="AQ189">
        <f t="shared" si="129"/>
        <v>2003.5614091334157</v>
      </c>
      <c r="AR189">
        <f t="shared" ref="AR189:BL189" si="130">(AR$27*(AR74*AR174+AR157))</f>
        <v>2005.9171148178102</v>
      </c>
      <c r="AS189">
        <f t="shared" si="130"/>
        <v>2007.3574460360658</v>
      </c>
      <c r="AT189">
        <f t="shared" si="130"/>
        <v>2008.6696453614777</v>
      </c>
      <c r="AU189">
        <f t="shared" si="130"/>
        <v>2009.87506391529</v>
      </c>
      <c r="AV189">
        <f t="shared" si="130"/>
        <v>2010.9960743328443</v>
      </c>
      <c r="AW189">
        <f t="shared" si="130"/>
        <v>2012.0494955942108</v>
      </c>
      <c r="AX189">
        <f t="shared" si="130"/>
        <v>2013.0438291129763</v>
      </c>
      <c r="AY189">
        <f t="shared" si="130"/>
        <v>2013.9799891011362</v>
      </c>
      <c r="AZ189">
        <f t="shared" si="130"/>
        <v>2014.8561209101103</v>
      </c>
      <c r="BA189">
        <f t="shared" si="130"/>
        <v>2015.6660723571017</v>
      </c>
      <c r="BB189">
        <f t="shared" si="130"/>
        <v>2016.4028771339192</v>
      </c>
      <c r="BC189">
        <f t="shared" si="130"/>
        <v>2017.0631334314892</v>
      </c>
      <c r="BD189">
        <f t="shared" si="130"/>
        <v>2017.6408313796062</v>
      </c>
      <c r="BE189">
        <f t="shared" si="130"/>
        <v>2018.1222760835053</v>
      </c>
      <c r="BF189">
        <f t="shared" si="130"/>
        <v>2018.4902988982076</v>
      </c>
      <c r="BG189">
        <f t="shared" si="130"/>
        <v>2018.728630896328</v>
      </c>
      <c r="BH189">
        <f t="shared" si="130"/>
        <v>2018.8290817426321</v>
      </c>
      <c r="BI189">
        <f t="shared" si="130"/>
        <v>2018.7811726255982</v>
      </c>
      <c r="BJ189">
        <f t="shared" si="130"/>
        <v>2018.5639878478321</v>
      </c>
      <c r="BK189">
        <f t="shared" si="130"/>
        <v>2018.1533008845292</v>
      </c>
      <c r="BL189">
        <f t="shared" si="130"/>
        <v>2017.529939824959</v>
      </c>
    </row>
    <row r="190" spans="3:64" x14ac:dyDescent="0.25">
      <c r="C190" t="s">
        <v>18</v>
      </c>
      <c r="D190">
        <f t="shared" si="120"/>
        <v>4528.5942177627112</v>
      </c>
      <c r="E190">
        <f t="shared" si="120"/>
        <v>4574.5070495458558</v>
      </c>
      <c r="F190">
        <f t="shared" si="120"/>
        <v>4611.494494066952</v>
      </c>
      <c r="G190">
        <f t="shared" si="120"/>
        <v>4637.41602164086</v>
      </c>
      <c r="H190">
        <f t="shared" si="120"/>
        <v>4632.1588187968173</v>
      </c>
      <c r="I190">
        <f t="shared" si="120"/>
        <v>4678.480406984786</v>
      </c>
      <c r="J190" s="10">
        <f t="shared" si="120"/>
        <v>4725.2652110546342</v>
      </c>
      <c r="K190">
        <f t="shared" si="120"/>
        <v>4817.4619447327677</v>
      </c>
      <c r="L190" s="6">
        <f t="shared" ref="L190:AQ190" si="131">(L$27*(L75*L175+L158))</f>
        <v>4870.9847450180805</v>
      </c>
      <c r="M190">
        <f t="shared" si="131"/>
        <v>4916.9496005623432</v>
      </c>
      <c r="N190">
        <f t="shared" si="131"/>
        <v>4900.806247994954</v>
      </c>
      <c r="O190">
        <f t="shared" si="131"/>
        <v>4973.627225098965</v>
      </c>
      <c r="P190">
        <f t="shared" si="131"/>
        <v>5018.9801472377676</v>
      </c>
      <c r="Q190">
        <f t="shared" si="131"/>
        <v>5061.5889182315723</v>
      </c>
      <c r="R190">
        <f t="shared" si="131"/>
        <v>5099.4076096693107</v>
      </c>
      <c r="S190">
        <f t="shared" si="131"/>
        <v>5110.0058926443025</v>
      </c>
      <c r="T190">
        <f t="shared" si="131"/>
        <v>5119.1545125689363</v>
      </c>
      <c r="U190">
        <f t="shared" si="131"/>
        <v>5127.8700387344106</v>
      </c>
      <c r="V190">
        <f t="shared" si="131"/>
        <v>5136.127733894099</v>
      </c>
      <c r="W190">
        <f t="shared" si="131"/>
        <v>5143.9235457237455</v>
      </c>
      <c r="X190">
        <f t="shared" si="131"/>
        <v>5151.2580375760854</v>
      </c>
      <c r="Y190">
        <f t="shared" si="131"/>
        <v>5158.1954685439641</v>
      </c>
      <c r="Z190">
        <f t="shared" si="131"/>
        <v>5164.749856398561</v>
      </c>
      <c r="AA190">
        <f t="shared" si="131"/>
        <v>5170.8205333105207</v>
      </c>
      <c r="AB190">
        <f t="shared" si="131"/>
        <v>5176.248632063649</v>
      </c>
      <c r="AC190">
        <f t="shared" si="131"/>
        <v>5180.9393294734009</v>
      </c>
      <c r="AD190">
        <f t="shared" si="131"/>
        <v>5184.9180704025321</v>
      </c>
      <c r="AE190">
        <f t="shared" si="131"/>
        <v>5188.3026329104541</v>
      </c>
      <c r="AF190">
        <f t="shared" si="131"/>
        <v>5191.1949991924002</v>
      </c>
      <c r="AG190">
        <f t="shared" si="131"/>
        <v>5193.7197905905441</v>
      </c>
      <c r="AH190">
        <f t="shared" si="131"/>
        <v>5195.9858496963088</v>
      </c>
      <c r="AI190">
        <f t="shared" si="131"/>
        <v>5198.0577163308299</v>
      </c>
      <c r="AJ190">
        <f t="shared" si="131"/>
        <v>5199.9981184419075</v>
      </c>
      <c r="AK190">
        <f t="shared" si="131"/>
        <v>5201.9045824852747</v>
      </c>
      <c r="AL190">
        <f t="shared" si="131"/>
        <v>5203.8751578443798</v>
      </c>
      <c r="AM190">
        <f t="shared" si="131"/>
        <v>5206.0011755945552</v>
      </c>
      <c r="AN190">
        <f t="shared" si="131"/>
        <v>5208.359429026792</v>
      </c>
      <c r="AO190">
        <f t="shared" si="131"/>
        <v>5211.0361495350289</v>
      </c>
      <c r="AP190">
        <f t="shared" si="131"/>
        <v>5214.1385875939714</v>
      </c>
      <c r="AQ190">
        <f t="shared" si="131"/>
        <v>5217.7766796444848</v>
      </c>
      <c r="AR190">
        <f t="shared" ref="AR190:BL190" si="132">(AR$27*(AR75*AR175+AR158))</f>
        <v>5222.0537881663604</v>
      </c>
      <c r="AS190">
        <f t="shared" si="132"/>
        <v>5226.5142867527611</v>
      </c>
      <c r="AT190">
        <f t="shared" si="132"/>
        <v>5230.6506137751476</v>
      </c>
      <c r="AU190">
        <f t="shared" si="132"/>
        <v>5234.5184071534968</v>
      </c>
      <c r="AV190">
        <f t="shared" si="132"/>
        <v>5238.1759977056354</v>
      </c>
      <c r="AW190">
        <f t="shared" si="132"/>
        <v>5241.6672827910797</v>
      </c>
      <c r="AX190">
        <f t="shared" si="132"/>
        <v>5245.0145155149285</v>
      </c>
      <c r="AY190">
        <f t="shared" si="132"/>
        <v>5248.2201929910725</v>
      </c>
      <c r="AZ190">
        <f t="shared" si="132"/>
        <v>5251.2796001497745</v>
      </c>
      <c r="BA190">
        <f t="shared" si="132"/>
        <v>5254.1768197210104</v>
      </c>
      <c r="BB190">
        <f t="shared" si="132"/>
        <v>5256.8938052235881</v>
      </c>
      <c r="BC190">
        <f t="shared" si="132"/>
        <v>5259.4217962362436</v>
      </c>
      <c r="BD190">
        <f t="shared" si="132"/>
        <v>5261.7452281190172</v>
      </c>
      <c r="BE190">
        <f t="shared" si="132"/>
        <v>5263.8284844343607</v>
      </c>
      <c r="BF190">
        <f t="shared" si="132"/>
        <v>5265.6268666909709</v>
      </c>
      <c r="BG190">
        <f t="shared" si="132"/>
        <v>5267.0979972741034</v>
      </c>
      <c r="BH190">
        <f t="shared" si="132"/>
        <v>5268.2205540788054</v>
      </c>
      <c r="BI190">
        <f t="shared" si="132"/>
        <v>5268.9672293207695</v>
      </c>
      <c r="BJ190">
        <f t="shared" si="132"/>
        <v>5269.2834534036874</v>
      </c>
      <c r="BK190">
        <f t="shared" si="132"/>
        <v>5269.1059763231915</v>
      </c>
      <c r="BL190">
        <f t="shared" si="132"/>
        <v>5268.3847037342121</v>
      </c>
    </row>
    <row r="191" spans="3:64" x14ac:dyDescent="0.25">
      <c r="C191" t="s">
        <v>40</v>
      </c>
      <c r="D191">
        <f t="shared" ref="D191:J191" si="133">D$28*D76</f>
        <v>69.926311520023646</v>
      </c>
      <c r="E191">
        <f t="shared" si="133"/>
        <v>72.963214267036605</v>
      </c>
      <c r="F191">
        <f t="shared" si="133"/>
        <v>62.156200812166446</v>
      </c>
      <c r="G191">
        <f t="shared" si="133"/>
        <v>63.412792716331047</v>
      </c>
      <c r="H191">
        <f t="shared" si="133"/>
        <v>67.054688139381952</v>
      </c>
      <c r="I191">
        <f t="shared" si="133"/>
        <v>66.438074777316373</v>
      </c>
      <c r="J191" s="10">
        <f t="shared" si="133"/>
        <v>68.173148168420667</v>
      </c>
      <c r="K191">
        <f>K$28*K76</f>
        <v>70.285836362344554</v>
      </c>
      <c r="L191" s="6">
        <f t="shared" ref="L191:AQ191" si="134">(L$27*(L76*L176+L159))</f>
        <v>69.859558164060033</v>
      </c>
      <c r="M191">
        <f t="shared" si="134"/>
        <v>70.966566991562402</v>
      </c>
      <c r="N191">
        <f t="shared" si="134"/>
        <v>71.199818046002036</v>
      </c>
      <c r="O191">
        <f t="shared" si="134"/>
        <v>72.749217881318913</v>
      </c>
      <c r="P191">
        <f t="shared" si="134"/>
        <v>73.92495186966768</v>
      </c>
      <c r="Q191">
        <f t="shared" si="134"/>
        <v>75.083780716846448</v>
      </c>
      <c r="R191">
        <f t="shared" si="134"/>
        <v>76.19255972163883</v>
      </c>
      <c r="S191">
        <f t="shared" si="134"/>
        <v>77.296791665501459</v>
      </c>
      <c r="T191">
        <f t="shared" si="134"/>
        <v>78.400758923454376</v>
      </c>
      <c r="U191">
        <f t="shared" si="134"/>
        <v>79.517557950813654</v>
      </c>
      <c r="V191">
        <f t="shared" si="134"/>
        <v>80.644607599349413</v>
      </c>
      <c r="W191">
        <f t="shared" si="134"/>
        <v>81.77953267629924</v>
      </c>
      <c r="X191">
        <f t="shared" si="134"/>
        <v>82.919922504818345</v>
      </c>
      <c r="Y191">
        <f t="shared" si="134"/>
        <v>84.064296019828262</v>
      </c>
      <c r="Z191">
        <f t="shared" si="134"/>
        <v>85.210284274303064</v>
      </c>
      <c r="AA191">
        <f t="shared" si="134"/>
        <v>86.353502612629654</v>
      </c>
      <c r="AB191">
        <f t="shared" si="134"/>
        <v>87.488388731866308</v>
      </c>
      <c r="AC191">
        <f t="shared" si="134"/>
        <v>88.610234948198311</v>
      </c>
      <c r="AD191">
        <f t="shared" si="134"/>
        <v>89.716227615291842</v>
      </c>
      <c r="AE191">
        <f t="shared" si="134"/>
        <v>90.805081591839127</v>
      </c>
      <c r="AF191">
        <f t="shared" si="134"/>
        <v>91.875220511190193</v>
      </c>
      <c r="AG191">
        <f t="shared" si="134"/>
        <v>92.925450530096356</v>
      </c>
      <c r="AH191">
        <f t="shared" si="134"/>
        <v>93.954288610833174</v>
      </c>
      <c r="AI191">
        <f t="shared" si="134"/>
        <v>94.959426956221506</v>
      </c>
      <c r="AJ191">
        <f t="shared" si="134"/>
        <v>95.938477077129249</v>
      </c>
      <c r="AK191">
        <f t="shared" si="134"/>
        <v>96.889652338604037</v>
      </c>
      <c r="AL191">
        <f t="shared" si="134"/>
        <v>97.811155784403439</v>
      </c>
      <c r="AM191">
        <f t="shared" si="134"/>
        <v>98.701043544940021</v>
      </c>
      <c r="AN191">
        <f t="shared" si="134"/>
        <v>99.557070000536328</v>
      </c>
      <c r="AO191">
        <f t="shared" si="134"/>
        <v>100.37713890581578</v>
      </c>
      <c r="AP191">
        <f t="shared" si="134"/>
        <v>101.15953560424063</v>
      </c>
      <c r="AQ191">
        <f t="shared" si="134"/>
        <v>101.90258247035969</v>
      </c>
      <c r="AR191">
        <f t="shared" ref="AR191:BL191" si="135">(AR$27*(AR76*AR176+AR159))</f>
        <v>102.6044560009112</v>
      </c>
      <c r="AS191">
        <f t="shared" si="135"/>
        <v>103.28569313280521</v>
      </c>
      <c r="AT191">
        <f t="shared" si="135"/>
        <v>103.96840814500419</v>
      </c>
      <c r="AU191">
        <f t="shared" si="135"/>
        <v>104.65373933430321</v>
      </c>
      <c r="AV191">
        <f t="shared" si="135"/>
        <v>105.34290593676521</v>
      </c>
      <c r="AW191">
        <f t="shared" si="135"/>
        <v>106.0368640629362</v>
      </c>
      <c r="AX191">
        <f t="shared" si="135"/>
        <v>106.73615212688121</v>
      </c>
      <c r="AY191">
        <f t="shared" si="135"/>
        <v>107.44091699659322</v>
      </c>
      <c r="AZ191">
        <f t="shared" si="135"/>
        <v>108.15116054267922</v>
      </c>
      <c r="BA191">
        <f t="shared" si="135"/>
        <v>108.86665257127221</v>
      </c>
      <c r="BB191">
        <f t="shared" si="135"/>
        <v>109.5871128877132</v>
      </c>
      <c r="BC191">
        <f t="shared" si="135"/>
        <v>110.31244918958122</v>
      </c>
      <c r="BD191">
        <f t="shared" si="135"/>
        <v>111.0424233010242</v>
      </c>
      <c r="BE191">
        <f t="shared" si="135"/>
        <v>111.77636533278921</v>
      </c>
      <c r="BF191">
        <f t="shared" si="135"/>
        <v>112.51339458741423</v>
      </c>
      <c r="BG191">
        <f t="shared" si="135"/>
        <v>113.25265811480122</v>
      </c>
      <c r="BH191">
        <f t="shared" si="135"/>
        <v>113.99373697022222</v>
      </c>
      <c r="BI191">
        <f t="shared" si="135"/>
        <v>114.73607119213422</v>
      </c>
      <c r="BJ191">
        <f t="shared" si="135"/>
        <v>115.47848900731323</v>
      </c>
      <c r="BK191">
        <f t="shared" si="135"/>
        <v>116.21959694123422</v>
      </c>
      <c r="BL191">
        <f t="shared" si="135"/>
        <v>116.95825738115722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FF0000"/>
  </sheetPr>
  <dimension ref="A1:BL191"/>
  <sheetViews>
    <sheetView topLeftCell="G169" zoomScale="85" zoomScaleNormal="85" workbookViewId="0">
      <selection activeCell="S171" sqref="S171:S176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04_CHL</v>
      </c>
      <c r="D1" t="s">
        <v>72</v>
      </c>
    </row>
    <row r="19" spans="1:64" x14ac:dyDescent="0.25">
      <c r="F19" s="4"/>
    </row>
    <row r="21" spans="1:64" ht="211.5" customHeight="1" x14ac:dyDescent="0.25"/>
    <row r="22" spans="1:64" x14ac:dyDescent="0.25"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f>INDEX(Activity_Demand_tot!W:W,MATCH($C$1&amp;"-"&amp;$C23,Activity_Demand_tot!$CH:$CH,0))</f>
        <v>91.953522891939002</v>
      </c>
      <c r="E23">
        <f>INDEX(Activity_Demand_tot!X:X,MATCH($C$1&amp;"-"&amp;$C23,Activity_Demand_tot!$CH:$CH,0))</f>
        <v>99.680591495860497</v>
      </c>
      <c r="F23">
        <f>INDEX(Activity_Demand_tot!Y:Y,MATCH($C$1&amp;"-"&amp;$C23,Activity_Demand_tot!$CH:$CH,0))</f>
        <v>111.967024285403</v>
      </c>
      <c r="G23">
        <f>INDEX(Activity_Demand_tot!Z:Z,MATCH($C$1&amp;"-"&amp;$C23,Activity_Demand_tot!$CH:$CH,0))</f>
        <v>132.04840846623</v>
      </c>
      <c r="H23">
        <f>INDEX(Activity_Demand_tot!AA:AA,MATCH($C$1&amp;"-"&amp;$C23,Activity_Demand_tot!$CH:$CH,0))</f>
        <v>128.84195103834401</v>
      </c>
      <c r="I23">
        <f>INDEX(Activity_Demand_tot!AB:AB,MATCH($C$1&amp;"-"&amp;$C23,Activity_Demand_tot!$CH:$CH,0))</f>
        <v>81.690890216993395</v>
      </c>
      <c r="J23" s="10">
        <f>INDEX(Activity_Demand_tot!AC:AC,MATCH($C$1&amp;"-"&amp;$C23,Activity_Demand_tot!$CH:$CH,0))</f>
        <v>134.08843827535199</v>
      </c>
      <c r="K23">
        <f>INDEX(Activity_Demand_tot!AD:AD,MATCH($C$1&amp;"-"&amp;$C23,Activity_Demand_tot!$CH:$CH,0))</f>
        <v>135.54734757063201</v>
      </c>
      <c r="L23">
        <f>INDEX(Activity_Demand_tot!AE:AE,MATCH($C$1&amp;"-"&amp;$C23,Activity_Demand_tot!$CH:$CH,0))</f>
        <v>145.37136078339299</v>
      </c>
      <c r="M23">
        <f>INDEX(Activity_Demand_tot!AF:AF,MATCH($C$1&amp;"-"&amp;$C23,Activity_Demand_tot!$CH:$CH,0))</f>
        <v>146.81857079373299</v>
      </c>
      <c r="N23">
        <f>INDEX(Activity_Demand_tot!AG:AG,MATCH($C$1&amp;"-"&amp;$C23,Activity_Demand_tot!$CH:$CH,0))</f>
        <v>126.27914732135299</v>
      </c>
      <c r="O23">
        <f>INDEX(Activity_Demand_tot!AH:AH,MATCH($C$1&amp;"-"&amp;$C23,Activity_Demand_tot!$CH:$CH,0))</f>
        <v>139.364476662903</v>
      </c>
      <c r="P23">
        <f>INDEX(Activity_Demand_tot!AI:AI,MATCH($C$1&amp;"-"&amp;$C23,Activity_Demand_tot!$CH:$CH,0))</f>
        <v>148.86915173957101</v>
      </c>
      <c r="Q23">
        <f>INDEX(Activity_Demand_tot!AJ:AJ,MATCH($C$1&amp;"-"&amp;$C23,Activity_Demand_tot!$CH:$CH,0))</f>
        <v>157.64080504155299</v>
      </c>
      <c r="R23">
        <f>INDEX(Activity_Demand_tot!AK:AK,MATCH($C$1&amp;"-"&amp;$C23,Activity_Demand_tot!$CH:$CH,0))</f>
        <v>165.96298425870901</v>
      </c>
      <c r="S23">
        <f>INDEX(Activity_Demand_tot!AL:AL,MATCH($C$1&amp;"-"&amp;$C23,Activity_Demand_tot!$CH:$CH,0))</f>
        <v>173.80358237654599</v>
      </c>
      <c r="T23">
        <f>INDEX(Activity_Demand_tot!AM:AM,MATCH($C$1&amp;"-"&amp;$C23,Activity_Demand_tot!$CH:$CH,0))</f>
        <v>181.119382607331</v>
      </c>
      <c r="U23">
        <f>INDEX(Activity_Demand_tot!AN:AN,MATCH($C$1&amp;"-"&amp;$C23,Activity_Demand_tot!$CH:$CH,0))</f>
        <v>188.45836643514701</v>
      </c>
      <c r="V23">
        <f>INDEX(Activity_Demand_tot!AO:AO,MATCH($C$1&amp;"-"&amp;$C23,Activity_Demand_tot!$CH:$CH,0))</f>
        <v>195.792748722982</v>
      </c>
      <c r="W23">
        <f>INDEX(Activity_Demand_tot!AP:AP,MATCH($C$1&amp;"-"&amp;$C23,Activity_Demand_tot!$CH:$CH,0))</f>
        <v>203.090460710315</v>
      </c>
      <c r="X23">
        <f>INDEX(Activity_Demand_tot!AQ:AQ,MATCH($C$1&amp;"-"&amp;$C23,Activity_Demand_tot!$CH:$CH,0))</f>
        <v>210.32555807223</v>
      </c>
      <c r="Y23">
        <f>INDEX(Activity_Demand_tot!AR:AR,MATCH($C$1&amp;"-"&amp;$C23,Activity_Demand_tot!$CH:$CH,0))</f>
        <v>217.492646242213</v>
      </c>
      <c r="Z23">
        <f>INDEX(Activity_Demand_tot!AS:AS,MATCH($C$1&amp;"-"&amp;$C23,Activity_Demand_tot!$CH:$CH,0))</f>
        <v>224.587217408377</v>
      </c>
      <c r="AA23">
        <f>INDEX(Activity_Demand_tot!AT:AT,MATCH($C$1&amp;"-"&amp;$C23,Activity_Demand_tot!$CH:$CH,0))</f>
        <v>231.67278702979701</v>
      </c>
      <c r="AB23">
        <f>INDEX(Activity_Demand_tot!AU:AU,MATCH($C$1&amp;"-"&amp;$C23,Activity_Demand_tot!$CH:$CH,0))</f>
        <v>238.83275333708301</v>
      </c>
      <c r="AC23">
        <f>INDEX(Activity_Demand_tot!AV:AV,MATCH($C$1&amp;"-"&amp;$C23,Activity_Demand_tot!$CH:$CH,0))</f>
        <v>246.129327838199</v>
      </c>
      <c r="AD23">
        <f>INDEX(Activity_Demand_tot!AW:AW,MATCH($C$1&amp;"-"&amp;$C23,Activity_Demand_tot!$CH:$CH,0))</f>
        <v>253.58841123956401</v>
      </c>
      <c r="AE23">
        <f>INDEX(Activity_Demand_tot!AX:AX,MATCH($C$1&amp;"-"&amp;$C23,Activity_Demand_tot!$CH:$CH,0))</f>
        <v>261.20613450336901</v>
      </c>
      <c r="AF23">
        <f>INDEX(Activity_Demand_tot!AY:AY,MATCH($C$1&amp;"-"&amp;$C23,Activity_Demand_tot!$CH:$CH,0))</f>
        <v>268.97451369701798</v>
      </c>
      <c r="AG23">
        <f>INDEX(Activity_Demand_tot!AZ:AZ,MATCH($C$1&amp;"-"&amp;$C23,Activity_Demand_tot!$CH:$CH,0))</f>
        <v>276.87045738452798</v>
      </c>
      <c r="AH23">
        <f>INDEX(Activity_Demand_tot!BA:BA,MATCH($C$1&amp;"-"&amp;$C23,Activity_Demand_tot!$CH:$CH,0))</f>
        <v>284.873008418182</v>
      </c>
      <c r="AI23">
        <f>INDEX(Activity_Demand_tot!BB:BB,MATCH($C$1&amp;"-"&amp;$C23,Activity_Demand_tot!$CH:$CH,0))</f>
        <v>292.97966067022702</v>
      </c>
      <c r="AJ23">
        <f>INDEX(Activity_Demand_tot!BC:BC,MATCH($C$1&amp;"-"&amp;$C23,Activity_Demand_tot!$CH:$CH,0))</f>
        <v>301.238336841067</v>
      </c>
      <c r="AK23">
        <f>INDEX(Activity_Demand_tot!BD:BD,MATCH($C$1&amp;"-"&amp;$C23,Activity_Demand_tot!$CH:$CH,0))</f>
        <v>309.64735539483002</v>
      </c>
      <c r="AL23">
        <f>INDEX(Activity_Demand_tot!BE:BE,MATCH($C$1&amp;"-"&amp;$C23,Activity_Demand_tot!$CH:$CH,0))</f>
        <v>318.205442621104</v>
      </c>
      <c r="AM23">
        <f>INDEX(Activity_Demand_tot!BF:BF,MATCH($C$1&amp;"-"&amp;$C23,Activity_Demand_tot!$CH:$CH,0))</f>
        <v>326.91268924401601</v>
      </c>
      <c r="AN23">
        <f>INDEX(Activity_Demand_tot!BG:BG,MATCH($C$1&amp;"-"&amp;$C23,Activity_Demand_tot!$CH:$CH,0))</f>
        <v>335.77085603707201</v>
      </c>
      <c r="AO23">
        <f>INDEX(Activity_Demand_tot!BH:BH,MATCH($C$1&amp;"-"&amp;$C23,Activity_Demand_tot!$CH:$CH,0))</f>
        <v>344.73598006180703</v>
      </c>
      <c r="AP23">
        <f>INDEX(Activity_Demand_tot!BI:BI,MATCH($C$1&amp;"-"&amp;$C23,Activity_Demand_tot!$CH:$CH,0))</f>
        <v>353.80325035756499</v>
      </c>
      <c r="AQ23">
        <f>INDEX(Activity_Demand_tot!BJ:BJ,MATCH($C$1&amp;"-"&amp;$C23,Activity_Demand_tot!$CH:$CH,0))</f>
        <v>362.96536851881302</v>
      </c>
      <c r="AR23">
        <f>INDEX(Activity_Demand_tot!BK:BK,MATCH($C$1&amp;"-"&amp;$C23,Activity_Demand_tot!$CH:$CH,0))</f>
        <v>372.21499986463402</v>
      </c>
      <c r="AS23">
        <f>INDEX(Activity_Demand_tot!BL:BL,MATCH($C$1&amp;"-"&amp;$C23,Activity_Demand_tot!$CH:$CH,0))</f>
        <v>381.65824701023899</v>
      </c>
      <c r="AT23">
        <f>AS23*1.01</f>
        <v>385.47482948034138</v>
      </c>
      <c r="AU23">
        <f t="shared" ref="AU23:BL23" si="0">AT23*1.01</f>
        <v>389.3295777751448</v>
      </c>
      <c r="AV23">
        <f t="shared" si="0"/>
        <v>393.22287355289626</v>
      </c>
      <c r="AW23">
        <f t="shared" si="0"/>
        <v>397.15510228842521</v>
      </c>
      <c r="AX23">
        <f t="shared" si="0"/>
        <v>401.12665331130944</v>
      </c>
      <c r="AY23">
        <f t="shared" si="0"/>
        <v>405.13791984442253</v>
      </c>
      <c r="AZ23">
        <f t="shared" si="0"/>
        <v>409.18929904286676</v>
      </c>
      <c r="BA23">
        <f t="shared" si="0"/>
        <v>413.28119203329544</v>
      </c>
      <c r="BB23">
        <f t="shared" si="0"/>
        <v>417.41400395362842</v>
      </c>
      <c r="BC23">
        <f t="shared" si="0"/>
        <v>421.58814399316469</v>
      </c>
      <c r="BD23">
        <f t="shared" si="0"/>
        <v>425.80402543309634</v>
      </c>
      <c r="BE23">
        <f t="shared" si="0"/>
        <v>430.06206568742732</v>
      </c>
      <c r="BF23">
        <f t="shared" si="0"/>
        <v>434.36268634430161</v>
      </c>
      <c r="BG23">
        <f t="shared" si="0"/>
        <v>438.70631320774464</v>
      </c>
      <c r="BH23">
        <f t="shared" si="0"/>
        <v>443.0933763398221</v>
      </c>
      <c r="BI23">
        <f t="shared" si="0"/>
        <v>447.52431010322033</v>
      </c>
      <c r="BJ23">
        <f t="shared" si="0"/>
        <v>451.99955320425255</v>
      </c>
      <c r="BK23">
        <f t="shared" si="0"/>
        <v>456.51954873629506</v>
      </c>
      <c r="BL23">
        <f t="shared" si="0"/>
        <v>461.08474422365799</v>
      </c>
    </row>
    <row r="24" spans="1:64" x14ac:dyDescent="0.25">
      <c r="C24" t="s">
        <v>1</v>
      </c>
      <c r="D24">
        <f>INDEX(Activity_Demand_tot!W:W,MATCH($C$1&amp;"-"&amp;$C24,Activity_Demand_tot!$CH:$CH,0))</f>
        <v>40.431018520000002</v>
      </c>
      <c r="E24">
        <f>INDEX(Activity_Demand_tot!X:X,MATCH($C$1&amp;"-"&amp;$C24,Activity_Demand_tot!$CH:$CH,0))</f>
        <v>16.627302</v>
      </c>
      <c r="F24">
        <f>INDEX(Activity_Demand_tot!Y:Y,MATCH($C$1&amp;"-"&amp;$C24,Activity_Demand_tot!$CH:$CH,0))</f>
        <v>16.692070000000001</v>
      </c>
      <c r="G24">
        <f>INDEX(Activity_Demand_tot!Z:Z,MATCH($C$1&amp;"-"&amp;$C24,Activity_Demand_tot!$CH:$CH,0))</f>
        <v>17.791546</v>
      </c>
      <c r="H24">
        <f>INDEX(Activity_Demand_tot!AA:AA,MATCH($C$1&amp;"-"&amp;$C24,Activity_Demand_tot!$CH:$CH,0))</f>
        <v>18.289885999999999</v>
      </c>
      <c r="I24">
        <f>INDEX(Activity_Demand_tot!AB:AB,MATCH($C$1&amp;"-"&amp;$C24,Activity_Demand_tot!$CH:$CH,0))</f>
        <v>14.946527</v>
      </c>
      <c r="J24" s="10">
        <f>INDEX(Activity_Demand_tot!AC:AC,MATCH($C$1&amp;"-"&amp;$C24,Activity_Demand_tot!$CH:$CH,0))</f>
        <v>14.944882</v>
      </c>
      <c r="K24">
        <f>INDEX(Activity_Demand_tot!AD:AD,MATCH($C$1&amp;"-"&amp;$C24,Activity_Demand_tot!$CH:$CH,0))</f>
        <v>22.7442209042181</v>
      </c>
      <c r="L24">
        <f>INDEX(Activity_Demand_tot!AE:AE,MATCH($C$1&amp;"-"&amp;$C24,Activity_Demand_tot!$CH:$CH,0))</f>
        <v>23.4348778010031</v>
      </c>
      <c r="M24">
        <f>INDEX(Activity_Demand_tot!AF:AF,MATCH($C$1&amp;"-"&amp;$C24,Activity_Demand_tot!$CH:$CH,0))</f>
        <v>22.452074115967001</v>
      </c>
      <c r="N24">
        <f>INDEX(Activity_Demand_tot!AG:AG,MATCH($C$1&amp;"-"&amp;$C24,Activity_Demand_tot!$CH:$CH,0))</f>
        <v>18.780533178752599</v>
      </c>
      <c r="O24">
        <f>INDEX(Activity_Demand_tot!AH:AH,MATCH($C$1&amp;"-"&amp;$C24,Activity_Demand_tot!$CH:$CH,0))</f>
        <v>18.240913048965201</v>
      </c>
      <c r="P24">
        <f>INDEX(Activity_Demand_tot!AI:AI,MATCH($C$1&amp;"-"&amp;$C24,Activity_Demand_tot!$CH:$CH,0))</f>
        <v>19.095221283438601</v>
      </c>
      <c r="Q24">
        <f>INDEX(Activity_Demand_tot!AJ:AJ,MATCH($C$1&amp;"-"&amp;$C24,Activity_Demand_tot!$CH:$CH,0))</f>
        <v>19.674950849609601</v>
      </c>
      <c r="R24">
        <f>INDEX(Activity_Demand_tot!AK:AK,MATCH($C$1&amp;"-"&amp;$C24,Activity_Demand_tot!$CH:$CH,0))</f>
        <v>20.056599848181101</v>
      </c>
      <c r="S24">
        <f>INDEX(Activity_Demand_tot!AL:AL,MATCH($C$1&amp;"-"&amp;$C24,Activity_Demand_tot!$CH:$CH,0))</f>
        <v>20.1888418007468</v>
      </c>
      <c r="T24">
        <f>INDEX(Activity_Demand_tot!AM:AM,MATCH($C$1&amp;"-"&amp;$C24,Activity_Demand_tot!$CH:$CH,0))</f>
        <v>20.0555623612589</v>
      </c>
      <c r="U24">
        <f>INDEX(Activity_Demand_tot!AN:AN,MATCH($C$1&amp;"-"&amp;$C24,Activity_Demand_tot!$CH:$CH,0))</f>
        <v>19.896120208708702</v>
      </c>
      <c r="V24">
        <f>INDEX(Activity_Demand_tot!AO:AO,MATCH($C$1&amp;"-"&amp;$C24,Activity_Demand_tot!$CH:$CH,0))</f>
        <v>19.708762258156</v>
      </c>
      <c r="W24">
        <f>INDEX(Activity_Demand_tot!AP:AP,MATCH($C$1&amp;"-"&amp;$C24,Activity_Demand_tot!$CH:$CH,0))</f>
        <v>19.494078053683801</v>
      </c>
      <c r="X24">
        <f>INDEX(Activity_Demand_tot!AQ:AQ,MATCH($C$1&amp;"-"&amp;$C24,Activity_Demand_tot!$CH:$CH,0))</f>
        <v>19.250187186521401</v>
      </c>
      <c r="Y24">
        <f>INDEX(Activity_Demand_tot!AR:AR,MATCH($C$1&amp;"-"&amp;$C24,Activity_Demand_tot!$CH:$CH,0))</f>
        <v>18.977392505563</v>
      </c>
      <c r="Z24">
        <f>INDEX(Activity_Demand_tot!AS:AS,MATCH($C$1&amp;"-"&amp;$C24,Activity_Demand_tot!$CH:$CH,0))</f>
        <v>18.673206864713801</v>
      </c>
      <c r="AA24">
        <f>INDEX(Activity_Demand_tot!AT:AT,MATCH($C$1&amp;"-"&amp;$C24,Activity_Demand_tot!$CH:$CH,0))</f>
        <v>18.338188280297199</v>
      </c>
      <c r="AB24">
        <f>INDEX(Activity_Demand_tot!AU:AU,MATCH($C$1&amp;"-"&amp;$C24,Activity_Demand_tot!$CH:$CH,0))</f>
        <v>17.9711896250457</v>
      </c>
      <c r="AC24">
        <f>INDEX(Activity_Demand_tot!AV:AV,MATCH($C$1&amp;"-"&amp;$C24,Activity_Demand_tot!$CH:$CH,0))</f>
        <v>17.572338569301898</v>
      </c>
      <c r="AD24">
        <f>INDEX(Activity_Demand_tot!AW:AW,MATCH($C$1&amp;"-"&amp;$C24,Activity_Demand_tot!$CH:$CH,0))</f>
        <v>17.1416034120498</v>
      </c>
      <c r="AE24">
        <f>INDEX(Activity_Demand_tot!AX:AX,MATCH($C$1&amp;"-"&amp;$C24,Activity_Demand_tot!$CH:$CH,0))</f>
        <v>16.6774705152122</v>
      </c>
      <c r="AF24">
        <f>INDEX(Activity_Demand_tot!AY:AY,MATCH($C$1&amp;"-"&amp;$C24,Activity_Demand_tot!$CH:$CH,0))</f>
        <v>16.180800570751799</v>
      </c>
      <c r="AG24">
        <f>INDEX(Activity_Demand_tot!AZ:AZ,MATCH($C$1&amp;"-"&amp;$C24,Activity_Demand_tot!$CH:$CH,0))</f>
        <v>15.649920395976601</v>
      </c>
      <c r="AH24">
        <f>INDEX(Activity_Demand_tot!BA:BA,MATCH($C$1&amp;"-"&amp;$C24,Activity_Demand_tot!$CH:$CH,0))</f>
        <v>15.084543035813899</v>
      </c>
      <c r="AI24">
        <f>INDEX(Activity_Demand_tot!BB:BB,MATCH($C$1&amp;"-"&amp;$C24,Activity_Demand_tot!$CH:$CH,0))</f>
        <v>14.484190289561599</v>
      </c>
      <c r="AJ24">
        <f>INDEX(Activity_Demand_tot!BC:BC,MATCH($C$1&amp;"-"&amp;$C24,Activity_Demand_tot!$CH:$CH,0))</f>
        <v>13.84872049887</v>
      </c>
      <c r="AK24">
        <f>INDEX(Activity_Demand_tot!BD:BD,MATCH($C$1&amp;"-"&amp;$C24,Activity_Demand_tot!$CH:$CH,0))</f>
        <v>13.1778787561933</v>
      </c>
      <c r="AL24">
        <f>INDEX(Activity_Demand_tot!BE:BE,MATCH($C$1&amp;"-"&amp;$C24,Activity_Demand_tot!$CH:$CH,0))</f>
        <v>12.4704381186435</v>
      </c>
      <c r="AM24">
        <f>INDEX(Activity_Demand_tot!BF:BF,MATCH($C$1&amp;"-"&amp;$C24,Activity_Demand_tot!$CH:$CH,0))</f>
        <v>11.725649757406901</v>
      </c>
      <c r="AN24">
        <f>INDEX(Activity_Demand_tot!BG:BG,MATCH($C$1&amp;"-"&amp;$C24,Activity_Demand_tot!$CH:$CH,0))</f>
        <v>10.943115460657699</v>
      </c>
      <c r="AO24">
        <f>INDEX(Activity_Demand_tot!BH:BH,MATCH($C$1&amp;"-"&amp;$C24,Activity_Demand_tot!$CH:$CH,0))</f>
        <v>10.120299621183699</v>
      </c>
      <c r="AP24">
        <f>INDEX(Activity_Demand_tot!BI:BI,MATCH($C$1&amp;"-"&amp;$C24,Activity_Demand_tot!$CH:$CH,0))</f>
        <v>9.2567081444602994</v>
      </c>
      <c r="AQ24">
        <f>INDEX(Activity_Demand_tot!BJ:BJ,MATCH($C$1&amp;"-"&amp;$C24,Activity_Demand_tot!$CH:$CH,0))</f>
        <v>8.3518946174288793</v>
      </c>
      <c r="AR24">
        <f>INDEX(Activity_Demand_tot!BK:BK,MATCH($C$1&amp;"-"&amp;$C24,Activity_Demand_tot!$CH:$CH,0))</f>
        <v>7.4049504934055204</v>
      </c>
      <c r="AS24">
        <f>INDEX(Activity_Demand_tot!BL:BL,MATCH($C$1&amp;"-"&amp;$C24,Activity_Demand_tot!$CH:$CH,0))</f>
        <v>7.5550889351046298</v>
      </c>
      <c r="AT24">
        <f>INDEX(Activity_Demand_tot!BM:BM,MATCH($C$1&amp;"-"&amp;$C24,Activity_Demand_tot!$CH:$CH,0))</f>
        <v>7.7077961323167496</v>
      </c>
      <c r="AU24">
        <f>INDEX(Activity_Demand_tot!BN:BN,MATCH($C$1&amp;"-"&amp;$C24,Activity_Demand_tot!$CH:$CH,0))</f>
        <v>7.8635922546392196</v>
      </c>
      <c r="AV24">
        <f>INDEX(Activity_Demand_tot!BO:BO,MATCH($C$1&amp;"-"&amp;$C24,Activity_Demand_tot!$CH:$CH,0))</f>
        <v>8.0217310414577696</v>
      </c>
      <c r="AW24">
        <f>INDEX(Activity_Demand_tot!BP:BP,MATCH($C$1&amp;"-"&amp;$C24,Activity_Demand_tot!$CH:$CH,0))</f>
        <v>8.1827817874294002</v>
      </c>
      <c r="AX24">
        <f>INDEX(Activity_Demand_tot!BQ:BQ,MATCH($C$1&amp;"-"&amp;$C24,Activity_Demand_tot!$CH:$CH,0))</f>
        <v>8.34690874200572</v>
      </c>
      <c r="AY24">
        <f>INDEX(Activity_Demand_tot!BR:BR,MATCH($C$1&amp;"-"&amp;$C24,Activity_Demand_tot!$CH:$CH,0))</f>
        <v>8.5138715540730292</v>
      </c>
      <c r="AZ24">
        <f>INDEX(Activity_Demand_tot!BS:BS,MATCH($C$1&amp;"-"&amp;$C24,Activity_Demand_tot!$CH:$CH,0))</f>
        <v>8.6834559837876597</v>
      </c>
      <c r="BA24">
        <f>INDEX(Activity_Demand_tot!BT:BT,MATCH($C$1&amp;"-"&amp;$C24,Activity_Demand_tot!$CH:$CH,0))</f>
        <v>8.8563348817433507</v>
      </c>
      <c r="BB24">
        <f>INDEX(Activity_Demand_tot!BU:BU,MATCH($C$1&amp;"-"&amp;$C24,Activity_Demand_tot!$CH:$CH,0))</f>
        <v>9.0319173607862204</v>
      </c>
      <c r="BC24">
        <f>INDEX(Activity_Demand_tot!BV:BV,MATCH($C$1&amp;"-"&amp;$C24,Activity_Demand_tot!$CH:$CH,0))</f>
        <v>9.2109308289785705</v>
      </c>
      <c r="BD24">
        <f>INDEX(Activity_Demand_tot!BW:BW,MATCH($C$1&amp;"-"&amp;$C24,Activity_Demand_tot!$CH:$CH,0))</f>
        <v>9.3932701780859702</v>
      </c>
      <c r="BE24">
        <f>INDEX(Activity_Demand_tot!BX:BX,MATCH($C$1&amp;"-"&amp;$C24,Activity_Demand_tot!$CH:$CH,0))</f>
        <v>9.5784285367411108</v>
      </c>
      <c r="BF24">
        <f>INDEX(Activity_Demand_tot!BY:BY,MATCH($C$1&amp;"-"&amp;$C24,Activity_Demand_tot!$CH:$CH,0))</f>
        <v>9.7667885510219801</v>
      </c>
      <c r="BG24">
        <f>INDEX(Activity_Demand_tot!BZ:BZ,MATCH($C$1&amp;"-"&amp;$C24,Activity_Demand_tot!$CH:$CH,0))</f>
        <v>9.9587623771259892</v>
      </c>
      <c r="BH24">
        <f>INDEX(Activity_Demand_tot!CA:CA,MATCH($C$1&amp;"-"&amp;$C24,Activity_Demand_tot!$CH:$CH,0))</f>
        <v>10.1539316830616</v>
      </c>
      <c r="BI24">
        <f>INDEX(Activity_Demand_tot!CB:CB,MATCH($C$1&amp;"-"&amp;$C24,Activity_Demand_tot!$CH:$CH,0))</f>
        <v>10.3527692156367</v>
      </c>
      <c r="BJ24">
        <f>INDEX(Activity_Demand_tot!CC:CC,MATCH($C$1&amp;"-"&amp;$C24,Activity_Demand_tot!$CH:$CH,0))</f>
        <v>10.554918301960001</v>
      </c>
      <c r="BK24">
        <f>INDEX(Activity_Demand_tot!CD:CD,MATCH($C$1&amp;"-"&amp;$C24,Activity_Demand_tot!$CH:$CH,0))</f>
        <v>10.7609144352715</v>
      </c>
      <c r="BL24">
        <f>INDEX(Activity_Demand_tot!CE:CE,MATCH($C$1&amp;"-"&amp;$C24,Activity_Demand_tot!$CH:$CH,0))</f>
        <v>10.9700345362651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D23</f>
        <v>91.953522891939002</v>
      </c>
      <c r="E27">
        <f t="shared" ref="E27:J27" si="1">E23</f>
        <v>99.680591495860497</v>
      </c>
      <c r="F27">
        <f t="shared" si="1"/>
        <v>111.967024285403</v>
      </c>
      <c r="G27">
        <f t="shared" si="1"/>
        <v>132.04840846623</v>
      </c>
      <c r="H27">
        <f t="shared" si="1"/>
        <v>128.84195103834401</v>
      </c>
      <c r="I27">
        <f t="shared" si="1"/>
        <v>81.690890216993395</v>
      </c>
      <c r="J27" s="10">
        <f t="shared" si="1"/>
        <v>134.08843827535199</v>
      </c>
      <c r="K27">
        <f>K23 -10</f>
        <v>125.54734757063201</v>
      </c>
      <c r="L27">
        <f>L23 -10 -L29</f>
        <v>135.37136078339299</v>
      </c>
      <c r="M27">
        <f t="shared" ref="M27:BL27" si="2">M23 -10 -M29</f>
        <v>136.81857079373299</v>
      </c>
      <c r="N27">
        <f t="shared" si="2"/>
        <v>116.27914732135299</v>
      </c>
      <c r="O27">
        <f t="shared" si="2"/>
        <v>127.064476662903</v>
      </c>
      <c r="P27">
        <f t="shared" si="2"/>
        <v>134.26915173957102</v>
      </c>
      <c r="Q27">
        <f t="shared" si="2"/>
        <v>140.74080504155299</v>
      </c>
      <c r="R27">
        <f t="shared" si="2"/>
        <v>146.76298425870903</v>
      </c>
      <c r="S27">
        <f t="shared" si="2"/>
        <v>152.30358237654599</v>
      </c>
      <c r="T27">
        <f t="shared" si="2"/>
        <v>157.31938260733099</v>
      </c>
      <c r="U27">
        <f t="shared" si="2"/>
        <v>162.35836643514702</v>
      </c>
      <c r="V27">
        <f t="shared" si="2"/>
        <v>167.39274872298199</v>
      </c>
      <c r="W27">
        <f t="shared" si="2"/>
        <v>172.39046071031498</v>
      </c>
      <c r="X27">
        <f t="shared" si="2"/>
        <v>177.32555807223</v>
      </c>
      <c r="Y27">
        <f t="shared" si="2"/>
        <v>182.19264624221299</v>
      </c>
      <c r="Z27">
        <f t="shared" si="2"/>
        <v>186.98721740837701</v>
      </c>
      <c r="AA27">
        <f t="shared" si="2"/>
        <v>191.772787029797</v>
      </c>
      <c r="AB27">
        <f t="shared" si="2"/>
        <v>196.63275333708299</v>
      </c>
      <c r="AC27">
        <f t="shared" si="2"/>
        <v>201.629327838199</v>
      </c>
      <c r="AD27">
        <f t="shared" si="2"/>
        <v>206.78841123956403</v>
      </c>
      <c r="AE27">
        <f t="shared" si="2"/>
        <v>212.10613450336902</v>
      </c>
      <c r="AF27">
        <f t="shared" si="2"/>
        <v>217.57451369701801</v>
      </c>
      <c r="AG27">
        <f t="shared" si="2"/>
        <v>223.17045738452799</v>
      </c>
      <c r="AH27">
        <f t="shared" si="2"/>
        <v>228.873008418182</v>
      </c>
      <c r="AI27">
        <f t="shared" si="2"/>
        <v>234.67966067022704</v>
      </c>
      <c r="AJ27">
        <f t="shared" si="2"/>
        <v>240.63833684106703</v>
      </c>
      <c r="AK27">
        <f t="shared" si="2"/>
        <v>246.74735539483004</v>
      </c>
      <c r="AL27">
        <f t="shared" si="2"/>
        <v>253.00544262110401</v>
      </c>
      <c r="AM27">
        <f t="shared" si="2"/>
        <v>259.41268924401606</v>
      </c>
      <c r="AN27">
        <f t="shared" si="2"/>
        <v>265.97085603707205</v>
      </c>
      <c r="AO27">
        <f t="shared" si="2"/>
        <v>272.63598006180706</v>
      </c>
      <c r="AP27">
        <f t="shared" si="2"/>
        <v>279.40325035756501</v>
      </c>
      <c r="AQ27">
        <f t="shared" si="2"/>
        <v>286.26536851881303</v>
      </c>
      <c r="AR27">
        <f t="shared" si="2"/>
        <v>293.21499986463408</v>
      </c>
      <c r="AS27">
        <f t="shared" si="2"/>
        <v>300.35824701023904</v>
      </c>
      <c r="AT27">
        <f t="shared" si="2"/>
        <v>301.87482948034142</v>
      </c>
      <c r="AU27">
        <f t="shared" si="2"/>
        <v>303.42957777514482</v>
      </c>
      <c r="AV27">
        <f t="shared" si="2"/>
        <v>305.02287355289633</v>
      </c>
      <c r="AW27">
        <f t="shared" si="2"/>
        <v>306.65510228842527</v>
      </c>
      <c r="AX27">
        <f t="shared" si="2"/>
        <v>308.32665331130949</v>
      </c>
      <c r="AY27">
        <f t="shared" si="2"/>
        <v>310.03791984442262</v>
      </c>
      <c r="AZ27">
        <f t="shared" si="2"/>
        <v>311.78929904286684</v>
      </c>
      <c r="BA27">
        <f t="shared" si="2"/>
        <v>313.58119203329551</v>
      </c>
      <c r="BB27">
        <f t="shared" si="2"/>
        <v>315.41400395362848</v>
      </c>
      <c r="BC27">
        <f t="shared" si="2"/>
        <v>317.28814399316479</v>
      </c>
      <c r="BD27">
        <f t="shared" si="2"/>
        <v>319.20402543309643</v>
      </c>
      <c r="BE27">
        <f t="shared" si="2"/>
        <v>321.1620656874274</v>
      </c>
      <c r="BF27">
        <f t="shared" si="2"/>
        <v>323.16268634430168</v>
      </c>
      <c r="BG27">
        <f t="shared" si="2"/>
        <v>325.20631320774476</v>
      </c>
      <c r="BH27">
        <f t="shared" si="2"/>
        <v>327.2933763398222</v>
      </c>
      <c r="BI27">
        <f t="shared" si="2"/>
        <v>329.42431010322042</v>
      </c>
      <c r="BJ27">
        <f t="shared" si="2"/>
        <v>331.59955320425263</v>
      </c>
      <c r="BK27">
        <f t="shared" si="2"/>
        <v>333.81954873629513</v>
      </c>
      <c r="BL27">
        <f t="shared" si="2"/>
        <v>336.08474422365811</v>
      </c>
    </row>
    <row r="28" spans="1:64" x14ac:dyDescent="0.25">
      <c r="C28" t="s">
        <v>1</v>
      </c>
      <c r="D28">
        <f>D24</f>
        <v>40.431018520000002</v>
      </c>
      <c r="E28">
        <f>E24+25</f>
        <v>41.627302</v>
      </c>
      <c r="F28">
        <f t="shared" ref="F28:O28" si="3">F24+25</f>
        <v>41.692070000000001</v>
      </c>
      <c r="G28">
        <f t="shared" si="3"/>
        <v>42.791545999999997</v>
      </c>
      <c r="H28">
        <f t="shared" si="3"/>
        <v>43.289885999999996</v>
      </c>
      <c r="I28">
        <f t="shared" si="3"/>
        <v>39.946527000000003</v>
      </c>
      <c r="J28" s="10">
        <f t="shared" si="3"/>
        <v>39.944882</v>
      </c>
      <c r="K28">
        <f t="shared" si="3"/>
        <v>47.744220904218096</v>
      </c>
      <c r="L28">
        <f>L24+25</f>
        <v>48.434877801003097</v>
      </c>
      <c r="M28">
        <f t="shared" si="3"/>
        <v>47.452074115967001</v>
      </c>
      <c r="N28">
        <f t="shared" si="3"/>
        <v>43.780533178752599</v>
      </c>
      <c r="O28">
        <f t="shared" si="3"/>
        <v>43.240913048965197</v>
      </c>
      <c r="P28">
        <v>45.942590840163632</v>
      </c>
      <c r="Q28">
        <v>47.538979851977352</v>
      </c>
      <c r="R28">
        <v>49.090741192082604</v>
      </c>
      <c r="S28">
        <v>50.59229927881438</v>
      </c>
      <c r="T28">
        <v>52.040246952660524</v>
      </c>
      <c r="U28">
        <v>53.433832012667892</v>
      </c>
      <c r="V28">
        <v>54.774268525673165</v>
      </c>
      <c r="W28">
        <v>56.064224382244703</v>
      </c>
      <c r="X28">
        <v>57.307186948978938</v>
      </c>
      <c r="Y28">
        <v>58.506769396333787</v>
      </c>
      <c r="Z28">
        <v>59.666674225597873</v>
      </c>
      <c r="AA28">
        <v>60.79060644948494</v>
      </c>
      <c r="AB28">
        <v>61.882162463271186</v>
      </c>
      <c r="AC28">
        <v>62.944754164895812</v>
      </c>
      <c r="AD28">
        <v>63.981420472897369</v>
      </c>
      <c r="AE28">
        <v>64.994917622501504</v>
      </c>
      <c r="AF28">
        <v>65.987575770416314</v>
      </c>
      <c r="AG28">
        <v>66.961244931107942</v>
      </c>
      <c r="AH28">
        <v>67.917412616564079</v>
      </c>
      <c r="AI28">
        <v>68.856995467921394</v>
      </c>
      <c r="AJ28">
        <v>69.780240275490456</v>
      </c>
      <c r="AK28">
        <v>70.686916878628054</v>
      </c>
      <c r="AL28">
        <v>71.576683091517324</v>
      </c>
      <c r="AM28">
        <v>72.449323963758332</v>
      </c>
      <c r="AN28">
        <v>73.304390510951379</v>
      </c>
      <c r="AO28">
        <v>74.141149512870015</v>
      </c>
      <c r="AP28">
        <v>74.958627221376943</v>
      </c>
      <c r="AQ28">
        <v>75.755871673448183</v>
      </c>
      <c r="AR28">
        <v>76.53218250576721</v>
      </c>
      <c r="AS28">
        <v>77.286896701493234</v>
      </c>
      <c r="AT28">
        <v>78.019466267095794</v>
      </c>
      <c r="AU28">
        <v>78.729383548745076</v>
      </c>
      <c r="AV28">
        <v>79.473025429409404</v>
      </c>
      <c r="AW28">
        <v>80.205442698862996</v>
      </c>
      <c r="AX28">
        <v>80.937859968316602</v>
      </c>
      <c r="AY28">
        <v>81.670277237770193</v>
      </c>
      <c r="AZ28">
        <v>82.402694507223799</v>
      </c>
      <c r="BA28">
        <v>83.135111776677405</v>
      </c>
      <c r="BB28">
        <v>83.867529046131096</v>
      </c>
      <c r="BC28">
        <v>84.599946315584702</v>
      </c>
      <c r="BD28">
        <v>85.332363585038294</v>
      </c>
      <c r="BE28">
        <v>86.0647808544919</v>
      </c>
      <c r="BF28">
        <v>86.797198123945506</v>
      </c>
      <c r="BG28">
        <v>87.529615393399098</v>
      </c>
      <c r="BH28">
        <v>88.262032662852803</v>
      </c>
      <c r="BI28">
        <v>88.994449932306395</v>
      </c>
      <c r="BJ28">
        <v>89.726867201760001</v>
      </c>
      <c r="BK28">
        <v>90.459284471213607</v>
      </c>
      <c r="BL28">
        <v>91.191701740667199</v>
      </c>
    </row>
    <row r="29" spans="1:64" x14ac:dyDescent="0.25">
      <c r="L29">
        <v>0</v>
      </c>
      <c r="M29">
        <v>0</v>
      </c>
      <c r="N29">
        <v>0</v>
      </c>
      <c r="O29">
        <f t="shared" ref="O29:BL29" si="4">N29+2.3</f>
        <v>2.2999999999999998</v>
      </c>
      <c r="P29">
        <f t="shared" si="4"/>
        <v>4.5999999999999996</v>
      </c>
      <c r="Q29">
        <f t="shared" si="4"/>
        <v>6.8999999999999995</v>
      </c>
      <c r="R29">
        <f t="shared" si="4"/>
        <v>9.1999999999999993</v>
      </c>
      <c r="S29">
        <f t="shared" si="4"/>
        <v>11.5</v>
      </c>
      <c r="T29">
        <f t="shared" si="4"/>
        <v>13.8</v>
      </c>
      <c r="U29">
        <f t="shared" si="4"/>
        <v>16.100000000000001</v>
      </c>
      <c r="V29">
        <f t="shared" si="4"/>
        <v>18.400000000000002</v>
      </c>
      <c r="W29">
        <f t="shared" si="4"/>
        <v>20.700000000000003</v>
      </c>
      <c r="X29">
        <f t="shared" si="4"/>
        <v>23.000000000000004</v>
      </c>
      <c r="Y29">
        <f t="shared" si="4"/>
        <v>25.300000000000004</v>
      </c>
      <c r="Z29">
        <f t="shared" si="4"/>
        <v>27.600000000000005</v>
      </c>
      <c r="AA29">
        <f t="shared" si="4"/>
        <v>29.900000000000006</v>
      </c>
      <c r="AB29">
        <f t="shared" si="4"/>
        <v>32.200000000000003</v>
      </c>
      <c r="AC29">
        <f t="shared" si="4"/>
        <v>34.5</v>
      </c>
      <c r="AD29">
        <f t="shared" si="4"/>
        <v>36.799999999999997</v>
      </c>
      <c r="AE29">
        <f t="shared" si="4"/>
        <v>39.099999999999994</v>
      </c>
      <c r="AF29">
        <f t="shared" si="4"/>
        <v>41.399999999999991</v>
      </c>
      <c r="AG29">
        <f t="shared" si="4"/>
        <v>43.699999999999989</v>
      </c>
      <c r="AH29">
        <f t="shared" si="4"/>
        <v>45.999999999999986</v>
      </c>
      <c r="AI29">
        <f t="shared" si="4"/>
        <v>48.299999999999983</v>
      </c>
      <c r="AJ29">
        <f t="shared" si="4"/>
        <v>50.59999999999998</v>
      </c>
      <c r="AK29">
        <f t="shared" si="4"/>
        <v>52.899999999999977</v>
      </c>
      <c r="AL29">
        <f t="shared" si="4"/>
        <v>55.199999999999974</v>
      </c>
      <c r="AM29">
        <f t="shared" si="4"/>
        <v>57.499999999999972</v>
      </c>
      <c r="AN29">
        <f t="shared" si="4"/>
        <v>59.799999999999969</v>
      </c>
      <c r="AO29">
        <f t="shared" si="4"/>
        <v>62.099999999999966</v>
      </c>
      <c r="AP29">
        <f t="shared" si="4"/>
        <v>64.399999999999963</v>
      </c>
      <c r="AQ29">
        <f t="shared" si="4"/>
        <v>66.69999999999996</v>
      </c>
      <c r="AR29">
        <f t="shared" si="4"/>
        <v>68.999999999999957</v>
      </c>
      <c r="AS29">
        <f t="shared" si="4"/>
        <v>71.299999999999955</v>
      </c>
      <c r="AT29">
        <f t="shared" si="4"/>
        <v>73.599999999999952</v>
      </c>
      <c r="AU29">
        <f t="shared" si="4"/>
        <v>75.899999999999949</v>
      </c>
      <c r="AV29">
        <f t="shared" si="4"/>
        <v>78.199999999999946</v>
      </c>
      <c r="AW29">
        <f t="shared" si="4"/>
        <v>80.499999999999943</v>
      </c>
      <c r="AX29">
        <f t="shared" si="4"/>
        <v>82.79999999999994</v>
      </c>
      <c r="AY29">
        <f t="shared" si="4"/>
        <v>85.099999999999937</v>
      </c>
      <c r="AZ29">
        <f t="shared" si="4"/>
        <v>87.399999999999935</v>
      </c>
      <c r="BA29">
        <f t="shared" si="4"/>
        <v>89.699999999999932</v>
      </c>
      <c r="BB29">
        <f t="shared" si="4"/>
        <v>91.999999999999929</v>
      </c>
      <c r="BC29">
        <f t="shared" si="4"/>
        <v>94.299999999999926</v>
      </c>
      <c r="BD29">
        <f t="shared" si="4"/>
        <v>96.599999999999923</v>
      </c>
      <c r="BE29">
        <f t="shared" si="4"/>
        <v>98.89999999999992</v>
      </c>
      <c r="BF29">
        <f t="shared" si="4"/>
        <v>101.19999999999992</v>
      </c>
      <c r="BG29">
        <f t="shared" si="4"/>
        <v>103.49999999999991</v>
      </c>
      <c r="BH29">
        <f t="shared" si="4"/>
        <v>105.79999999999991</v>
      </c>
      <c r="BI29">
        <f t="shared" si="4"/>
        <v>108.09999999999991</v>
      </c>
      <c r="BJ29">
        <f t="shared" si="4"/>
        <v>110.39999999999991</v>
      </c>
      <c r="BK29">
        <f t="shared" si="4"/>
        <v>112.6999999999999</v>
      </c>
      <c r="BL29">
        <f t="shared" si="4"/>
        <v>114.9999999999999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04_CHL</v>
      </c>
      <c r="B32" t="s">
        <v>742</v>
      </c>
      <c r="C32" t="str">
        <f t="shared" ref="C32:AH32" si="5">C127</f>
        <v>air_freight(gtkm)</v>
      </c>
      <c r="D32">
        <f t="shared" si="5"/>
        <v>4.960599999999999E-2</v>
      </c>
      <c r="E32">
        <f t="shared" si="5"/>
        <v>0</v>
      </c>
      <c r="F32">
        <f t="shared" si="5"/>
        <v>0</v>
      </c>
      <c r="G32">
        <f t="shared" si="5"/>
        <v>0</v>
      </c>
      <c r="H32">
        <f t="shared" si="5"/>
        <v>0</v>
      </c>
      <c r="I32">
        <f t="shared" si="5"/>
        <v>5.0716801448678808E-2</v>
      </c>
      <c r="J32" s="10">
        <f t="shared" si="5"/>
        <v>5.0714712928232882E-2</v>
      </c>
      <c r="K32">
        <f t="shared" si="5"/>
        <v>1.2542224110754085</v>
      </c>
      <c r="L32">
        <f t="shared" si="5"/>
        <v>8.6251402134492977E-2</v>
      </c>
      <c r="M32">
        <f t="shared" si="5"/>
        <v>8.5083261004963634E-2</v>
      </c>
      <c r="N32">
        <f t="shared" si="5"/>
        <v>8.0511722106875294E-2</v>
      </c>
      <c r="O32">
        <f t="shared" si="5"/>
        <v>7.9910497022979726E-2</v>
      </c>
      <c r="P32">
        <f t="shared" si="5"/>
        <v>8.3434763238397519E-2</v>
      </c>
      <c r="Q32">
        <f t="shared" si="5"/>
        <v>8.5565679939901718E-2</v>
      </c>
      <c r="R32">
        <f t="shared" si="5"/>
        <v>8.7648467070366193E-2</v>
      </c>
      <c r="S32">
        <f t="shared" si="5"/>
        <v>8.9674107492024202E-2</v>
      </c>
      <c r="T32">
        <f t="shared" si="5"/>
        <v>9.163613039232138E-2</v>
      </c>
      <c r="U32">
        <f t="shared" si="5"/>
        <v>9.3531282046721204E-2</v>
      </c>
      <c r="V32">
        <f t="shared" si="5"/>
        <v>9.5358692893418112E-2</v>
      </c>
      <c r="W32">
        <f t="shared" si="5"/>
        <v>9.7119260280556535E-2</v>
      </c>
      <c r="X32">
        <f t="shared" si="5"/>
        <v>9.8814864193670665E-2</v>
      </c>
      <c r="Y32">
        <f t="shared" si="5"/>
        <v>0.10044749527530442</v>
      </c>
      <c r="Z32">
        <f t="shared" si="5"/>
        <v>0.10201922094815682</v>
      </c>
      <c r="AA32">
        <f t="shared" si="5"/>
        <v>0.10353208318111198</v>
      </c>
      <c r="AB32">
        <f t="shared" si="5"/>
        <v>0.10498796146499323</v>
      </c>
      <c r="AC32">
        <f t="shared" si="5"/>
        <v>0.10638847849959651</v>
      </c>
      <c r="AD32">
        <f t="shared" si="5"/>
        <v>0.10773475830424836</v>
      </c>
      <c r="AE32">
        <f t="shared" si="5"/>
        <v>0.10902754373221793</v>
      </c>
      <c r="AF32">
        <f t="shared" si="5"/>
        <v>0.11026701170312714</v>
      </c>
      <c r="AG32">
        <f t="shared" si="5"/>
        <v>0.11145270460187773</v>
      </c>
      <c r="AH32">
        <f t="shared" si="5"/>
        <v>0.11258368476828956</v>
      </c>
      <c r="AI32">
        <f t="shared" ref="AI32:BL32" si="6">AI127</f>
        <v>0.11365826980571522</v>
      </c>
      <c r="AJ32">
        <f t="shared" si="6"/>
        <v>0.11467391313683056</v>
      </c>
      <c r="AK32">
        <f t="shared" si="6"/>
        <v>0.11562746406682622</v>
      </c>
      <c r="AL32">
        <f t="shared" si="6"/>
        <v>0.11651564849544735</v>
      </c>
      <c r="AM32">
        <f t="shared" si="6"/>
        <v>0.11733538422777615</v>
      </c>
      <c r="AN32">
        <f t="shared" si="6"/>
        <v>0.11808332792080509</v>
      </c>
      <c r="AO32">
        <f t="shared" si="6"/>
        <v>0.11875582561923587</v>
      </c>
      <c r="AP32">
        <f t="shared" si="6"/>
        <v>0.11934898533593682</v>
      </c>
      <c r="AQ32">
        <f t="shared" si="6"/>
        <v>0.11985902435296469</v>
      </c>
      <c r="AR32">
        <f t="shared" si="6"/>
        <v>0.12028256721968036</v>
      </c>
      <c r="AS32">
        <f t="shared" si="6"/>
        <v>0.12064253466809804</v>
      </c>
      <c r="AT32">
        <f t="shared" si="6"/>
        <v>0.12096394350852802</v>
      </c>
      <c r="AU32">
        <f t="shared" si="6"/>
        <v>0.12124667138834103</v>
      </c>
      <c r="AV32">
        <f t="shared" si="6"/>
        <v>0.12155972589673261</v>
      </c>
      <c r="AW32">
        <f t="shared" si="6"/>
        <v>0.12184807205887724</v>
      </c>
      <c r="AX32">
        <f t="shared" si="6"/>
        <v>0.12212543196198011</v>
      </c>
      <c r="AY32">
        <f t="shared" si="6"/>
        <v>0.12239180560604113</v>
      </c>
      <c r="AZ32">
        <f t="shared" si="6"/>
        <v>0.12264719299106039</v>
      </c>
      <c r="BA32">
        <f t="shared" si="6"/>
        <v>0.12289159411703782</v>
      </c>
      <c r="BB32">
        <f t="shared" si="6"/>
        <v>0.12312500898397358</v>
      </c>
      <c r="BC32">
        <f t="shared" si="6"/>
        <v>0.12334743759186739</v>
      </c>
      <c r="BD32">
        <f t="shared" si="6"/>
        <v>0.12355887994071943</v>
      </c>
      <c r="BE32">
        <f t="shared" si="6"/>
        <v>0.12375933603052963</v>
      </c>
      <c r="BF32">
        <f t="shared" si="6"/>
        <v>0.12394880586129806</v>
      </c>
      <c r="BG32">
        <f t="shared" si="6"/>
        <v>0.12412728943302465</v>
      </c>
      <c r="BH32">
        <f t="shared" si="6"/>
        <v>0.12429478674570957</v>
      </c>
      <c r="BI32">
        <f t="shared" si="6"/>
        <v>0.12445129779935257</v>
      </c>
      <c r="BJ32">
        <f t="shared" si="6"/>
        <v>0.12459682259395377</v>
      </c>
      <c r="BK32">
        <f t="shared" si="6"/>
        <v>0.12473136112951316</v>
      </c>
      <c r="BL32">
        <f t="shared" si="6"/>
        <v>0.12485491340603075</v>
      </c>
    </row>
    <row r="33" spans="1:64" x14ac:dyDescent="0.25">
      <c r="A33" t="str">
        <f t="shared" ref="A33:A60" si="7">$C$1</f>
        <v>04_CHL</v>
      </c>
      <c r="B33" t="s">
        <v>742</v>
      </c>
      <c r="C33" t="str">
        <f t="shared" ref="C33:AH33" si="8">C128</f>
        <v>pipeline_freight(gtkm)</v>
      </c>
      <c r="D33">
        <f t="shared" si="8"/>
        <v>0</v>
      </c>
      <c r="E33">
        <f t="shared" si="8"/>
        <v>0</v>
      </c>
      <c r="F33">
        <f t="shared" si="8"/>
        <v>0</v>
      </c>
      <c r="G33">
        <f t="shared" si="8"/>
        <v>0</v>
      </c>
      <c r="H33">
        <f t="shared" si="8"/>
        <v>0</v>
      </c>
      <c r="I33">
        <f t="shared" si="8"/>
        <v>0</v>
      </c>
      <c r="J33" s="10">
        <f t="shared" si="8"/>
        <v>0</v>
      </c>
      <c r="K33">
        <f t="shared" si="8"/>
        <v>0</v>
      </c>
      <c r="L33">
        <f t="shared" si="8"/>
        <v>0</v>
      </c>
      <c r="M33">
        <f t="shared" si="8"/>
        <v>0</v>
      </c>
      <c r="N33">
        <f t="shared" si="8"/>
        <v>0</v>
      </c>
      <c r="O33">
        <f t="shared" si="8"/>
        <v>0</v>
      </c>
      <c r="P33">
        <f t="shared" si="8"/>
        <v>0</v>
      </c>
      <c r="Q33">
        <f t="shared" si="8"/>
        <v>0</v>
      </c>
      <c r="R33">
        <f t="shared" si="8"/>
        <v>0</v>
      </c>
      <c r="S33">
        <f t="shared" si="8"/>
        <v>0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8"/>
        <v>0</v>
      </c>
      <c r="X33">
        <f t="shared" si="8"/>
        <v>0</v>
      </c>
      <c r="Y33">
        <f t="shared" si="8"/>
        <v>0</v>
      </c>
      <c r="Z33">
        <f t="shared" si="8"/>
        <v>0</v>
      </c>
      <c r="AA33">
        <f t="shared" si="8"/>
        <v>0</v>
      </c>
      <c r="AB33">
        <f t="shared" si="8"/>
        <v>0</v>
      </c>
      <c r="AC33">
        <f t="shared" si="8"/>
        <v>0</v>
      </c>
      <c r="AD33">
        <f t="shared" si="8"/>
        <v>0</v>
      </c>
      <c r="AE33">
        <f t="shared" si="8"/>
        <v>0</v>
      </c>
      <c r="AF33">
        <f t="shared" si="8"/>
        <v>0</v>
      </c>
      <c r="AG33">
        <f t="shared" si="8"/>
        <v>0</v>
      </c>
      <c r="AH33">
        <f t="shared" si="8"/>
        <v>0</v>
      </c>
      <c r="AI33">
        <f t="shared" ref="AI33:BL33" si="9">AI128</f>
        <v>0</v>
      </c>
      <c r="AJ33">
        <f t="shared" si="9"/>
        <v>0</v>
      </c>
      <c r="AK33">
        <f t="shared" si="9"/>
        <v>0</v>
      </c>
      <c r="AL33">
        <f t="shared" si="9"/>
        <v>0</v>
      </c>
      <c r="AM33">
        <f t="shared" si="9"/>
        <v>0</v>
      </c>
      <c r="AN33">
        <f t="shared" si="9"/>
        <v>0</v>
      </c>
      <c r="AO33">
        <f t="shared" si="9"/>
        <v>0</v>
      </c>
      <c r="AP33">
        <f t="shared" si="9"/>
        <v>0</v>
      </c>
      <c r="AQ33">
        <f t="shared" si="9"/>
        <v>0</v>
      </c>
      <c r="AR33">
        <f t="shared" si="9"/>
        <v>0</v>
      </c>
      <c r="AS33">
        <f t="shared" si="9"/>
        <v>0</v>
      </c>
      <c r="AT33">
        <f t="shared" si="9"/>
        <v>0</v>
      </c>
      <c r="AU33">
        <f t="shared" si="9"/>
        <v>0</v>
      </c>
      <c r="AV33">
        <f t="shared" si="9"/>
        <v>0</v>
      </c>
      <c r="AW33">
        <f t="shared" si="9"/>
        <v>0</v>
      </c>
      <c r="AX33">
        <f t="shared" si="9"/>
        <v>0</v>
      </c>
      <c r="AY33">
        <f t="shared" si="9"/>
        <v>0</v>
      </c>
      <c r="AZ33">
        <f t="shared" si="9"/>
        <v>0</v>
      </c>
      <c r="BA33">
        <f t="shared" si="9"/>
        <v>0</v>
      </c>
      <c r="BB33">
        <f t="shared" si="9"/>
        <v>0</v>
      </c>
      <c r="BC33">
        <f t="shared" si="9"/>
        <v>0</v>
      </c>
      <c r="BD33">
        <f t="shared" si="9"/>
        <v>0</v>
      </c>
      <c r="BE33">
        <f t="shared" si="9"/>
        <v>0</v>
      </c>
      <c r="BF33">
        <f t="shared" si="9"/>
        <v>0</v>
      </c>
      <c r="BG33">
        <f t="shared" si="9"/>
        <v>0</v>
      </c>
      <c r="BH33">
        <f t="shared" si="9"/>
        <v>0</v>
      </c>
      <c r="BI33">
        <f t="shared" si="9"/>
        <v>0</v>
      </c>
      <c r="BJ33">
        <f t="shared" si="9"/>
        <v>0</v>
      </c>
      <c r="BK33">
        <f t="shared" si="9"/>
        <v>0</v>
      </c>
      <c r="BL33">
        <f t="shared" si="9"/>
        <v>0</v>
      </c>
    </row>
    <row r="34" spans="1:64" x14ac:dyDescent="0.25">
      <c r="A34" t="str">
        <f t="shared" si="7"/>
        <v>04_CHL</v>
      </c>
      <c r="B34" t="s">
        <v>742</v>
      </c>
      <c r="C34" t="str">
        <f t="shared" ref="C34:AH34" si="10">C129</f>
        <v>rail_freight(gtkm)</v>
      </c>
      <c r="D34">
        <f t="shared" si="10"/>
        <v>4.032</v>
      </c>
      <c r="E34">
        <f t="shared" si="10"/>
        <v>0</v>
      </c>
      <c r="F34">
        <f t="shared" si="10"/>
        <v>0</v>
      </c>
      <c r="G34">
        <f t="shared" si="10"/>
        <v>0</v>
      </c>
      <c r="H34">
        <f t="shared" si="10"/>
        <v>0</v>
      </c>
      <c r="I34">
        <f t="shared" si="10"/>
        <v>3.6161424541431888</v>
      </c>
      <c r="J34" s="10">
        <f t="shared" si="10"/>
        <v>3.6159935412142357</v>
      </c>
      <c r="K34">
        <f t="shared" si="10"/>
        <v>4.3220253953925392</v>
      </c>
      <c r="L34">
        <f t="shared" si="10"/>
        <v>4.3108547738925331</v>
      </c>
      <c r="M34">
        <f t="shared" si="10"/>
        <v>4.149477574634199</v>
      </c>
      <c r="N34">
        <f t="shared" si="10"/>
        <v>3.7588854063963275</v>
      </c>
      <c r="O34">
        <f t="shared" si="10"/>
        <v>3.642778546727091</v>
      </c>
      <c r="P34">
        <f t="shared" si="10"/>
        <v>3.7953132247579382</v>
      </c>
      <c r="Q34">
        <f t="shared" si="10"/>
        <v>3.8488063800609287</v>
      </c>
      <c r="R34">
        <f t="shared" si="10"/>
        <v>3.8930193518343366</v>
      </c>
      <c r="S34">
        <f t="shared" si="10"/>
        <v>3.9279621819074029</v>
      </c>
      <c r="T34">
        <f t="shared" si="10"/>
        <v>3.9538800903905034</v>
      </c>
      <c r="U34">
        <f t="shared" si="10"/>
        <v>3.9712689949526676</v>
      </c>
      <c r="V34">
        <f t="shared" si="10"/>
        <v>3.980800599479128</v>
      </c>
      <c r="W34">
        <f t="shared" si="10"/>
        <v>3.9832670349674686</v>
      </c>
      <c r="X34">
        <f t="shared" si="10"/>
        <v>3.9795225393769251</v>
      </c>
      <c r="Y34">
        <f t="shared" si="10"/>
        <v>3.9704278410022025</v>
      </c>
      <c r="Z34">
        <f t="shared" si="10"/>
        <v>3.9568452410479571</v>
      </c>
      <c r="AA34">
        <f t="shared" si="10"/>
        <v>3.9396312014277779</v>
      </c>
      <c r="AB34">
        <f t="shared" si="10"/>
        <v>3.9196285940688789</v>
      </c>
      <c r="AC34">
        <f t="shared" si="10"/>
        <v>3.8976624697115971</v>
      </c>
      <c r="AD34">
        <f t="shared" si="10"/>
        <v>3.8745299318576105</v>
      </c>
      <c r="AE34">
        <f t="shared" si="10"/>
        <v>3.8510082216237804</v>
      </c>
      <c r="AF34">
        <f t="shared" si="10"/>
        <v>3.8278485746810058</v>
      </c>
      <c r="AG34">
        <f t="shared" si="10"/>
        <v>3.8057761909942149</v>
      </c>
      <c r="AH34">
        <f t="shared" si="10"/>
        <v>3.785499945341642</v>
      </c>
      <c r="AI34">
        <f t="shared" ref="AI34:BL34" si="11">AI129</f>
        <v>3.7677032112760558</v>
      </c>
      <c r="AJ34">
        <f t="shared" si="11"/>
        <v>3.7530414688609324</v>
      </c>
      <c r="AK34">
        <f t="shared" si="11"/>
        <v>3.742155249686391</v>
      </c>
      <c r="AL34">
        <f t="shared" si="11"/>
        <v>3.7356903312141334</v>
      </c>
      <c r="AM34">
        <f t="shared" si="11"/>
        <v>3.7343093411054396</v>
      </c>
      <c r="AN34">
        <f t="shared" si="11"/>
        <v>3.7386717533470515</v>
      </c>
      <c r="AO34">
        <f t="shared" si="11"/>
        <v>3.7494307249910759</v>
      </c>
      <c r="AP34">
        <f t="shared" si="11"/>
        <v>3.7672343156081687</v>
      </c>
      <c r="AQ34">
        <f t="shared" si="11"/>
        <v>3.7927370345548308</v>
      </c>
      <c r="AR34">
        <f t="shared" si="11"/>
        <v>3.8266091252883676</v>
      </c>
      <c r="AS34">
        <f t="shared" si="11"/>
        <v>3.864344835074669</v>
      </c>
      <c r="AT34">
        <f t="shared" si="11"/>
        <v>3.9009733133547968</v>
      </c>
      <c r="AU34">
        <f t="shared" si="11"/>
        <v>3.9364691774372611</v>
      </c>
      <c r="AV34">
        <f t="shared" si="11"/>
        <v>3.9736512714704775</v>
      </c>
      <c r="AW34">
        <f t="shared" si="11"/>
        <v>4.0102721349431576</v>
      </c>
      <c r="AX34">
        <f t="shared" si="11"/>
        <v>4.0468929984158377</v>
      </c>
      <c r="AY34">
        <f t="shared" si="11"/>
        <v>4.0835138618885169</v>
      </c>
      <c r="AZ34">
        <f t="shared" si="11"/>
        <v>4.120134725361198</v>
      </c>
      <c r="BA34">
        <f t="shared" si="11"/>
        <v>4.1567555888338781</v>
      </c>
      <c r="BB34">
        <f t="shared" si="11"/>
        <v>4.1933764523065626</v>
      </c>
      <c r="BC34">
        <f t="shared" si="11"/>
        <v>4.2299973157792428</v>
      </c>
      <c r="BD34">
        <f t="shared" si="11"/>
        <v>4.2666181792519229</v>
      </c>
      <c r="BE34">
        <f t="shared" si="11"/>
        <v>4.303239042724603</v>
      </c>
      <c r="BF34">
        <f t="shared" si="11"/>
        <v>4.3398599061972831</v>
      </c>
      <c r="BG34">
        <f t="shared" si="11"/>
        <v>4.3764807696699632</v>
      </c>
      <c r="BH34">
        <f t="shared" si="11"/>
        <v>4.4131016331426487</v>
      </c>
      <c r="BI34">
        <f t="shared" si="11"/>
        <v>4.4497224966153279</v>
      </c>
      <c r="BJ34">
        <f t="shared" si="11"/>
        <v>4.486343360088008</v>
      </c>
      <c r="BK34">
        <f t="shared" si="11"/>
        <v>4.5229642235606891</v>
      </c>
      <c r="BL34">
        <f t="shared" si="11"/>
        <v>4.5595850870333683</v>
      </c>
    </row>
    <row r="35" spans="1:64" x14ac:dyDescent="0.25">
      <c r="A35" t="str">
        <f t="shared" si="7"/>
        <v>04_CHL</v>
      </c>
      <c r="B35" t="s">
        <v>742</v>
      </c>
      <c r="C35" t="str">
        <f t="shared" ref="C35:AH35" si="12">C130</f>
        <v>road_freight_2w(gtkm)</v>
      </c>
      <c r="D35">
        <f t="shared" si="12"/>
        <v>0</v>
      </c>
      <c r="E35">
        <f t="shared" si="12"/>
        <v>0</v>
      </c>
      <c r="F35">
        <f t="shared" si="12"/>
        <v>0</v>
      </c>
      <c r="G35">
        <f t="shared" si="12"/>
        <v>0</v>
      </c>
      <c r="H35">
        <f t="shared" si="12"/>
        <v>0</v>
      </c>
      <c r="I35">
        <f t="shared" si="12"/>
        <v>0</v>
      </c>
      <c r="J35" s="10">
        <f t="shared" si="12"/>
        <v>0</v>
      </c>
      <c r="K35">
        <f t="shared" si="12"/>
        <v>0</v>
      </c>
      <c r="L35">
        <f t="shared" si="12"/>
        <v>0</v>
      </c>
      <c r="M35">
        <f t="shared" si="12"/>
        <v>0</v>
      </c>
      <c r="N35">
        <f t="shared" si="12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S35">
        <f t="shared" si="12"/>
        <v>0</v>
      </c>
      <c r="T35">
        <f t="shared" si="12"/>
        <v>0</v>
      </c>
      <c r="U35">
        <f t="shared" si="12"/>
        <v>0</v>
      </c>
      <c r="V35">
        <f t="shared" si="12"/>
        <v>0</v>
      </c>
      <c r="W35">
        <f t="shared" si="12"/>
        <v>0</v>
      </c>
      <c r="X35">
        <f t="shared" si="12"/>
        <v>0</v>
      </c>
      <c r="Y35">
        <f t="shared" si="12"/>
        <v>0</v>
      </c>
      <c r="Z35">
        <f t="shared" si="12"/>
        <v>0</v>
      </c>
      <c r="AA35">
        <f t="shared" si="12"/>
        <v>0</v>
      </c>
      <c r="AB35">
        <f t="shared" si="12"/>
        <v>0</v>
      </c>
      <c r="AC35">
        <f t="shared" si="12"/>
        <v>0</v>
      </c>
      <c r="AD35">
        <f t="shared" si="12"/>
        <v>0</v>
      </c>
      <c r="AE35">
        <f t="shared" si="12"/>
        <v>0</v>
      </c>
      <c r="AF35">
        <f t="shared" si="12"/>
        <v>0</v>
      </c>
      <c r="AG35">
        <f t="shared" si="12"/>
        <v>0</v>
      </c>
      <c r="AH35">
        <f t="shared" si="12"/>
        <v>0</v>
      </c>
      <c r="AI35">
        <f t="shared" ref="AI35:BL35" si="13">AI130</f>
        <v>0</v>
      </c>
      <c r="AJ35">
        <f t="shared" si="13"/>
        <v>0</v>
      </c>
      <c r="AK35">
        <f t="shared" si="13"/>
        <v>0</v>
      </c>
      <c r="AL35">
        <f t="shared" si="13"/>
        <v>0</v>
      </c>
      <c r="AM35">
        <f t="shared" si="13"/>
        <v>0</v>
      </c>
      <c r="AN35">
        <f t="shared" si="13"/>
        <v>0</v>
      </c>
      <c r="AO35">
        <f t="shared" si="13"/>
        <v>0</v>
      </c>
      <c r="AP35">
        <f t="shared" si="13"/>
        <v>0</v>
      </c>
      <c r="AQ35">
        <f t="shared" si="13"/>
        <v>0</v>
      </c>
      <c r="AR35">
        <f t="shared" si="13"/>
        <v>0</v>
      </c>
      <c r="AS35">
        <f t="shared" si="13"/>
        <v>0</v>
      </c>
      <c r="AT35">
        <f t="shared" si="13"/>
        <v>0</v>
      </c>
      <c r="AU35">
        <f t="shared" si="13"/>
        <v>0</v>
      </c>
      <c r="AV35">
        <f t="shared" si="13"/>
        <v>0</v>
      </c>
      <c r="AW35">
        <f t="shared" si="13"/>
        <v>0</v>
      </c>
      <c r="AX35">
        <f t="shared" si="13"/>
        <v>0</v>
      </c>
      <c r="AY35">
        <f t="shared" si="13"/>
        <v>0</v>
      </c>
      <c r="AZ35">
        <f t="shared" si="13"/>
        <v>0</v>
      </c>
      <c r="BA35">
        <f t="shared" si="13"/>
        <v>0</v>
      </c>
      <c r="BB35">
        <f t="shared" si="13"/>
        <v>0</v>
      </c>
      <c r="BC35">
        <f t="shared" si="13"/>
        <v>0</v>
      </c>
      <c r="BD35">
        <f t="shared" si="13"/>
        <v>0</v>
      </c>
      <c r="BE35">
        <f t="shared" si="13"/>
        <v>0</v>
      </c>
      <c r="BF35">
        <f t="shared" si="13"/>
        <v>0</v>
      </c>
      <c r="BG35">
        <f t="shared" si="13"/>
        <v>0</v>
      </c>
      <c r="BH35">
        <f t="shared" si="13"/>
        <v>0</v>
      </c>
      <c r="BI35">
        <f t="shared" si="13"/>
        <v>0</v>
      </c>
      <c r="BJ35">
        <f t="shared" si="13"/>
        <v>0</v>
      </c>
      <c r="BK35">
        <f t="shared" si="13"/>
        <v>0</v>
      </c>
      <c r="BL35">
        <f t="shared" si="13"/>
        <v>0</v>
      </c>
    </row>
    <row r="36" spans="1:64" x14ac:dyDescent="0.25">
      <c r="A36" t="str">
        <f t="shared" si="7"/>
        <v>04_CHL</v>
      </c>
      <c r="B36" t="s">
        <v>742</v>
      </c>
      <c r="C36" t="str">
        <f t="shared" ref="C36:AH36" si="14">C131</f>
        <v>road_freight_ht(gtkm)</v>
      </c>
      <c r="D36">
        <f t="shared" si="14"/>
        <v>24.542853520000001</v>
      </c>
      <c r="E36">
        <f t="shared" si="14"/>
        <v>0</v>
      </c>
      <c r="F36">
        <f t="shared" si="14"/>
        <v>0</v>
      </c>
      <c r="G36">
        <f t="shared" si="14"/>
        <v>0</v>
      </c>
      <c r="H36">
        <f t="shared" si="14"/>
        <v>0</v>
      </c>
      <c r="I36">
        <f t="shared" si="14"/>
        <v>26.823318634019074</v>
      </c>
      <c r="J36" s="10">
        <f t="shared" si="14"/>
        <v>26.822214048402582</v>
      </c>
      <c r="K36">
        <f t="shared" si="14"/>
        <v>30.865713432627778</v>
      </c>
      <c r="L36">
        <f t="shared" si="14"/>
        <v>32.846108096961011</v>
      </c>
      <c r="M36">
        <f t="shared" si="14"/>
        <v>32.498252193517999</v>
      </c>
      <c r="N36">
        <f t="shared" si="14"/>
        <v>30.256783272617014</v>
      </c>
      <c r="O36">
        <f t="shared" si="14"/>
        <v>30.136551604999227</v>
      </c>
      <c r="P36">
        <f t="shared" si="14"/>
        <v>32.270811444451368</v>
      </c>
      <c r="Q36">
        <f t="shared" si="14"/>
        <v>33.632483617370227</v>
      </c>
      <c r="R36">
        <f t="shared" si="14"/>
        <v>34.959562041522119</v>
      </c>
      <c r="S36">
        <f t="shared" si="14"/>
        <v>36.246405630098494</v>
      </c>
      <c r="T36">
        <f t="shared" si="14"/>
        <v>37.489040348307945</v>
      </c>
      <c r="U36">
        <f t="shared" si="14"/>
        <v>38.68556274453443</v>
      </c>
      <c r="V36">
        <f t="shared" si="14"/>
        <v>39.835685567632495</v>
      </c>
      <c r="W36">
        <f t="shared" si="14"/>
        <v>40.940386622680492</v>
      </c>
      <c r="X36">
        <f t="shared" si="14"/>
        <v>42.001451154403263</v>
      </c>
      <c r="Y36">
        <f t="shared" si="14"/>
        <v>43.020955796440276</v>
      </c>
      <c r="Z36">
        <f t="shared" si="14"/>
        <v>44.001226176648487</v>
      </c>
      <c r="AA36">
        <f t="shared" si="14"/>
        <v>44.944757458121408</v>
      </c>
      <c r="AB36">
        <f t="shared" si="14"/>
        <v>45.854116784147543</v>
      </c>
      <c r="AC36">
        <f t="shared" si="14"/>
        <v>46.731872068907343</v>
      </c>
      <c r="AD36">
        <f t="shared" si="14"/>
        <v>47.580437900894708</v>
      </c>
      <c r="AE36">
        <f t="shared" si="14"/>
        <v>48.402129593478989</v>
      </c>
      <c r="AF36">
        <f t="shared" si="14"/>
        <v>49.199045377648844</v>
      </c>
      <c r="AG36">
        <f t="shared" si="14"/>
        <v>49.973016269545269</v>
      </c>
      <c r="AH36">
        <f t="shared" si="14"/>
        <v>50.725685796995243</v>
      </c>
      <c r="AI36">
        <f t="shared" ref="AI36:BL36" si="15">AI131</f>
        <v>51.458347904260911</v>
      </c>
      <c r="AJ36">
        <f t="shared" si="15"/>
        <v>52.17186743054441</v>
      </c>
      <c r="AK36">
        <f t="shared" si="15"/>
        <v>52.86682012114089</v>
      </c>
      <c r="AL36">
        <f t="shared" si="15"/>
        <v>53.543762655021879</v>
      </c>
      <c r="AM36">
        <f t="shared" si="15"/>
        <v>54.203409354223247</v>
      </c>
      <c r="AN36">
        <f t="shared" si="15"/>
        <v>54.846359444138784</v>
      </c>
      <c r="AO36">
        <f t="shared" si="15"/>
        <v>55.47305698085664</v>
      </c>
      <c r="AP36">
        <f t="shared" si="15"/>
        <v>56.083821082887177</v>
      </c>
      <c r="AQ36">
        <f t="shared" si="15"/>
        <v>56.679039670635206</v>
      </c>
      <c r="AR36">
        <f t="shared" si="15"/>
        <v>57.259338605566747</v>
      </c>
      <c r="AS36">
        <f t="shared" si="15"/>
        <v>57.824242181067675</v>
      </c>
      <c r="AT36">
        <f t="shared" si="15"/>
        <v>58.372570500921192</v>
      </c>
      <c r="AU36">
        <f t="shared" si="15"/>
        <v>58.903943586235677</v>
      </c>
      <c r="AV36">
        <f t="shared" si="15"/>
        <v>59.460559533912928</v>
      </c>
      <c r="AW36">
        <f t="shared" si="15"/>
        <v>60.008773860098941</v>
      </c>
      <c r="AX36">
        <f t="shared" si="15"/>
        <v>60.556988186284961</v>
      </c>
      <c r="AY36">
        <f t="shared" si="15"/>
        <v>61.105202512470974</v>
      </c>
      <c r="AZ36">
        <f t="shared" si="15"/>
        <v>61.653416838657002</v>
      </c>
      <c r="BA36">
        <f t="shared" si="15"/>
        <v>62.201631164843022</v>
      </c>
      <c r="BB36">
        <f t="shared" si="15"/>
        <v>62.749845491029113</v>
      </c>
      <c r="BC36">
        <f t="shared" si="15"/>
        <v>63.29805981721514</v>
      </c>
      <c r="BD36">
        <f t="shared" si="15"/>
        <v>63.846274143401153</v>
      </c>
      <c r="BE36">
        <f t="shared" si="15"/>
        <v>64.394488469587174</v>
      </c>
      <c r="BF36">
        <f t="shared" si="15"/>
        <v>64.942702795773187</v>
      </c>
      <c r="BG36">
        <f t="shared" si="15"/>
        <v>65.4909171219592</v>
      </c>
      <c r="BH36">
        <f t="shared" si="15"/>
        <v>66.039131448145298</v>
      </c>
      <c r="BI36">
        <f t="shared" si="15"/>
        <v>66.587345774331311</v>
      </c>
      <c r="BJ36">
        <f t="shared" si="15"/>
        <v>67.135560100517338</v>
      </c>
      <c r="BK36">
        <f t="shared" si="15"/>
        <v>67.683774426703366</v>
      </c>
      <c r="BL36">
        <f t="shared" si="15"/>
        <v>68.231988752889379</v>
      </c>
    </row>
    <row r="37" spans="1:64" x14ac:dyDescent="0.25">
      <c r="A37" t="str">
        <f t="shared" si="7"/>
        <v>04_CHL</v>
      </c>
      <c r="B37" t="s">
        <v>742</v>
      </c>
      <c r="C37" t="str">
        <f t="shared" ref="C37:AH37" si="16">C132</f>
        <v>road_freight_lt(gtkm)</v>
      </c>
      <c r="D37">
        <f t="shared" si="16"/>
        <v>0</v>
      </c>
      <c r="E37">
        <f t="shared" si="16"/>
        <v>0</v>
      </c>
      <c r="F37">
        <f t="shared" si="16"/>
        <v>0</v>
      </c>
      <c r="G37">
        <f t="shared" si="16"/>
        <v>0</v>
      </c>
      <c r="H37">
        <f t="shared" si="16"/>
        <v>0</v>
      </c>
      <c r="I37">
        <f t="shared" si="16"/>
        <v>0</v>
      </c>
      <c r="J37" s="10">
        <f t="shared" si="16"/>
        <v>0</v>
      </c>
      <c r="K37">
        <f t="shared" si="16"/>
        <v>0</v>
      </c>
      <c r="L37">
        <f t="shared" si="16"/>
        <v>0</v>
      </c>
      <c r="M37">
        <f t="shared" si="16"/>
        <v>0</v>
      </c>
      <c r="N37">
        <f t="shared" si="16"/>
        <v>0</v>
      </c>
      <c r="O37">
        <f t="shared" si="16"/>
        <v>0</v>
      </c>
      <c r="P37">
        <f t="shared" si="16"/>
        <v>0</v>
      </c>
      <c r="Q37">
        <f t="shared" si="16"/>
        <v>0</v>
      </c>
      <c r="R37">
        <f t="shared" si="16"/>
        <v>0</v>
      </c>
      <c r="S37">
        <f t="shared" si="16"/>
        <v>0</v>
      </c>
      <c r="T37">
        <f t="shared" si="16"/>
        <v>0</v>
      </c>
      <c r="U37">
        <f t="shared" si="16"/>
        <v>0</v>
      </c>
      <c r="V37">
        <f t="shared" si="16"/>
        <v>0</v>
      </c>
      <c r="W37">
        <f t="shared" si="16"/>
        <v>0</v>
      </c>
      <c r="X37">
        <f t="shared" si="16"/>
        <v>0</v>
      </c>
      <c r="Y37">
        <f t="shared" si="16"/>
        <v>0</v>
      </c>
      <c r="Z37">
        <f t="shared" si="16"/>
        <v>0</v>
      </c>
      <c r="AA37">
        <f t="shared" si="16"/>
        <v>0</v>
      </c>
      <c r="AB37">
        <f t="shared" si="16"/>
        <v>0</v>
      </c>
      <c r="AC37">
        <f t="shared" si="16"/>
        <v>0</v>
      </c>
      <c r="AD37">
        <f t="shared" si="16"/>
        <v>0</v>
      </c>
      <c r="AE37">
        <f t="shared" si="16"/>
        <v>0</v>
      </c>
      <c r="AF37">
        <f t="shared" si="16"/>
        <v>0</v>
      </c>
      <c r="AG37">
        <f t="shared" si="16"/>
        <v>0</v>
      </c>
      <c r="AH37">
        <f t="shared" si="16"/>
        <v>0</v>
      </c>
      <c r="AI37">
        <f t="shared" ref="AI37:BL37" si="17">AI132</f>
        <v>0</v>
      </c>
      <c r="AJ37">
        <f t="shared" si="17"/>
        <v>0</v>
      </c>
      <c r="AK37">
        <f t="shared" si="17"/>
        <v>0</v>
      </c>
      <c r="AL37">
        <f t="shared" si="17"/>
        <v>0</v>
      </c>
      <c r="AM37">
        <f t="shared" si="17"/>
        <v>0</v>
      </c>
      <c r="AN37">
        <f t="shared" si="17"/>
        <v>0</v>
      </c>
      <c r="AO37">
        <f t="shared" si="17"/>
        <v>0</v>
      </c>
      <c r="AP37">
        <f t="shared" si="17"/>
        <v>0</v>
      </c>
      <c r="AQ37">
        <f t="shared" si="17"/>
        <v>0</v>
      </c>
      <c r="AR37">
        <f t="shared" si="17"/>
        <v>0</v>
      </c>
      <c r="AS37">
        <f t="shared" si="17"/>
        <v>0</v>
      </c>
      <c r="AT37">
        <f t="shared" si="17"/>
        <v>0</v>
      </c>
      <c r="AU37">
        <f t="shared" si="17"/>
        <v>0</v>
      </c>
      <c r="AV37">
        <f t="shared" si="17"/>
        <v>0</v>
      </c>
      <c r="AW37">
        <f t="shared" si="17"/>
        <v>0</v>
      </c>
      <c r="AX37">
        <f t="shared" si="17"/>
        <v>0</v>
      </c>
      <c r="AY37">
        <f t="shared" si="17"/>
        <v>0</v>
      </c>
      <c r="AZ37">
        <f t="shared" si="17"/>
        <v>0</v>
      </c>
      <c r="BA37">
        <f t="shared" si="17"/>
        <v>0</v>
      </c>
      <c r="BB37">
        <f t="shared" si="17"/>
        <v>0</v>
      </c>
      <c r="BC37">
        <f t="shared" si="17"/>
        <v>0</v>
      </c>
      <c r="BD37">
        <f t="shared" si="17"/>
        <v>0</v>
      </c>
      <c r="BE37">
        <f t="shared" si="17"/>
        <v>0</v>
      </c>
      <c r="BF37">
        <f t="shared" si="17"/>
        <v>0</v>
      </c>
      <c r="BG37">
        <f t="shared" si="17"/>
        <v>0</v>
      </c>
      <c r="BH37">
        <f t="shared" si="17"/>
        <v>0</v>
      </c>
      <c r="BI37">
        <f t="shared" si="17"/>
        <v>0</v>
      </c>
      <c r="BJ37">
        <f t="shared" si="17"/>
        <v>0</v>
      </c>
      <c r="BK37">
        <f t="shared" si="17"/>
        <v>0</v>
      </c>
      <c r="BL37">
        <f t="shared" si="17"/>
        <v>0</v>
      </c>
    </row>
    <row r="38" spans="1:64" x14ac:dyDescent="0.25">
      <c r="A38" t="str">
        <f t="shared" si="7"/>
        <v>04_CHL</v>
      </c>
      <c r="B38" t="s">
        <v>742</v>
      </c>
      <c r="C38" t="str">
        <f t="shared" ref="C38:AH38" si="18">C133</f>
        <v>ship_freight(gtkm)</v>
      </c>
      <c r="D38">
        <f t="shared" si="18"/>
        <v>11.806559</v>
      </c>
      <c r="E38">
        <f t="shared" si="18"/>
        <v>0</v>
      </c>
      <c r="F38">
        <f t="shared" si="18"/>
        <v>0</v>
      </c>
      <c r="G38">
        <f t="shared" si="18"/>
        <v>0</v>
      </c>
      <c r="H38">
        <f t="shared" si="18"/>
        <v>0</v>
      </c>
      <c r="I38">
        <f t="shared" si="18"/>
        <v>9.4563491103890609</v>
      </c>
      <c r="J38" s="10">
        <f t="shared" si="18"/>
        <v>9.4559596974549489</v>
      </c>
      <c r="K38">
        <f t="shared" si="18"/>
        <v>11.302259665122365</v>
      </c>
      <c r="L38">
        <f t="shared" si="18"/>
        <v>11.191044826983395</v>
      </c>
      <c r="M38">
        <f t="shared" si="18"/>
        <v>10.718346113292005</v>
      </c>
      <c r="N38">
        <f t="shared" si="18"/>
        <v>9.6832198853444815</v>
      </c>
      <c r="O38">
        <f t="shared" si="18"/>
        <v>9.380264438753775</v>
      </c>
      <c r="P38">
        <f t="shared" si="18"/>
        <v>9.7912241469972123</v>
      </c>
      <c r="Q38">
        <f t="shared" si="18"/>
        <v>9.9699274919141789</v>
      </c>
      <c r="R38">
        <f t="shared" si="18"/>
        <v>10.14790097886118</v>
      </c>
      <c r="S38">
        <f t="shared" si="18"/>
        <v>10.325209888282801</v>
      </c>
      <c r="T38">
        <f t="shared" si="18"/>
        <v>10.502183218812267</v>
      </c>
      <c r="U38">
        <f t="shared" si="18"/>
        <v>10.679480397999088</v>
      </c>
      <c r="V38">
        <f t="shared" si="18"/>
        <v>10.857932685270665</v>
      </c>
      <c r="W38">
        <f t="shared" si="18"/>
        <v>11.038437825900962</v>
      </c>
      <c r="X38">
        <f t="shared" si="18"/>
        <v>11.221842433485129</v>
      </c>
      <c r="Y38">
        <f t="shared" si="18"/>
        <v>11.408820899134215</v>
      </c>
      <c r="Z38">
        <f t="shared" si="18"/>
        <v>11.599886263392566</v>
      </c>
      <c r="AA38">
        <f t="shared" si="18"/>
        <v>11.79539037662307</v>
      </c>
      <c r="AB38">
        <f t="shared" si="18"/>
        <v>11.995518226302023</v>
      </c>
      <c r="AC38">
        <f t="shared" si="18"/>
        <v>12.200287605835337</v>
      </c>
      <c r="AD38">
        <f t="shared" si="18"/>
        <v>12.409525130918107</v>
      </c>
      <c r="AE38">
        <f t="shared" si="18"/>
        <v>12.622894283675585</v>
      </c>
      <c r="AF38">
        <f t="shared" si="18"/>
        <v>12.839876186959359</v>
      </c>
      <c r="AG38">
        <f t="shared" si="18"/>
        <v>13.059765798701937</v>
      </c>
      <c r="AH38">
        <f t="shared" si="18"/>
        <v>13.281699959717779</v>
      </c>
      <c r="AI38">
        <f t="shared" ref="AI38:BL38" si="19">AI133</f>
        <v>13.50462061546361</v>
      </c>
      <c r="AJ38">
        <f t="shared" si="19"/>
        <v>13.727257912709455</v>
      </c>
      <c r="AK38">
        <f t="shared" si="19"/>
        <v>13.948169873041429</v>
      </c>
      <c r="AL38">
        <f t="shared" si="19"/>
        <v>14.165816560519175</v>
      </c>
      <c r="AM38">
        <f t="shared" si="19"/>
        <v>14.37861066699365</v>
      </c>
      <c r="AN38">
        <f t="shared" si="19"/>
        <v>14.584849515911655</v>
      </c>
      <c r="AO38">
        <f t="shared" si="19"/>
        <v>14.782708167236216</v>
      </c>
      <c r="AP38">
        <f t="shared" si="19"/>
        <v>14.970251602243584</v>
      </c>
      <c r="AQ38">
        <f t="shared" si="19"/>
        <v>15.145491346278545</v>
      </c>
      <c r="AR38">
        <f t="shared" si="19"/>
        <v>15.306436501153449</v>
      </c>
      <c r="AS38">
        <f t="shared" si="19"/>
        <v>15.457379340298655</v>
      </c>
      <c r="AT38">
        <f t="shared" si="19"/>
        <v>15.603893253419166</v>
      </c>
      <c r="AU38">
        <f t="shared" si="19"/>
        <v>15.745876709749023</v>
      </c>
      <c r="AV38">
        <f t="shared" si="19"/>
        <v>15.894605085881889</v>
      </c>
      <c r="AW38">
        <f t="shared" si="19"/>
        <v>16.041088539772606</v>
      </c>
      <c r="AX38">
        <f t="shared" si="19"/>
        <v>16.18757199366333</v>
      </c>
      <c r="AY38">
        <f t="shared" si="19"/>
        <v>16.334055447554046</v>
      </c>
      <c r="AZ38">
        <f t="shared" si="19"/>
        <v>16.480538901444767</v>
      </c>
      <c r="BA38">
        <f t="shared" si="19"/>
        <v>16.627022355335487</v>
      </c>
      <c r="BB38">
        <f t="shared" si="19"/>
        <v>16.773505809226226</v>
      </c>
      <c r="BC38">
        <f t="shared" si="19"/>
        <v>16.91998926311695</v>
      </c>
      <c r="BD38">
        <f t="shared" si="19"/>
        <v>17.066472717007667</v>
      </c>
      <c r="BE38">
        <f t="shared" si="19"/>
        <v>17.212956170898387</v>
      </c>
      <c r="BF38">
        <f t="shared" si="19"/>
        <v>17.359439624789111</v>
      </c>
      <c r="BG38">
        <f t="shared" si="19"/>
        <v>17.505923078679828</v>
      </c>
      <c r="BH38">
        <f t="shared" si="19"/>
        <v>17.65240653257057</v>
      </c>
      <c r="BI38">
        <f t="shared" si="19"/>
        <v>17.798889986461287</v>
      </c>
      <c r="BJ38">
        <f t="shared" si="19"/>
        <v>17.945373440352007</v>
      </c>
      <c r="BK38">
        <f t="shared" si="19"/>
        <v>18.091856894242731</v>
      </c>
      <c r="BL38">
        <f t="shared" si="19"/>
        <v>18.238340348133448</v>
      </c>
    </row>
    <row r="39" spans="1:64" x14ac:dyDescent="0.25">
      <c r="A39" t="str">
        <f t="shared" si="7"/>
        <v>04_CHL</v>
      </c>
      <c r="B39" t="s">
        <v>742</v>
      </c>
      <c r="C39" t="str">
        <f t="shared" ref="C39:AH39" si="20">C134</f>
        <v>air_passenger(gpkm)</v>
      </c>
      <c r="D39">
        <f t="shared" si="20"/>
        <v>6.4253620000000025</v>
      </c>
      <c r="E39">
        <f t="shared" si="20"/>
        <v>7.4309419999999937</v>
      </c>
      <c r="F39">
        <f t="shared" si="20"/>
        <v>8.8069229999999923</v>
      </c>
      <c r="G39">
        <f t="shared" si="20"/>
        <v>10.11659899999993</v>
      </c>
      <c r="H39">
        <f t="shared" si="20"/>
        <v>10.470890999999984</v>
      </c>
      <c r="I39">
        <f t="shared" si="20"/>
        <v>7.4787908763004509</v>
      </c>
      <c r="J39" s="10">
        <f t="shared" si="20"/>
        <v>12.275779907983809</v>
      </c>
      <c r="K39">
        <f t="shared" si="20"/>
        <v>11.493844112371356</v>
      </c>
      <c r="L39">
        <f t="shared" si="20"/>
        <v>12.675319257314833</v>
      </c>
      <c r="M39">
        <f t="shared" si="20"/>
        <v>13.129004573149052</v>
      </c>
      <c r="N39">
        <f t="shared" si="20"/>
        <v>11.404370520806065</v>
      </c>
      <c r="O39">
        <f t="shared" si="20"/>
        <v>12.706091803337015</v>
      </c>
      <c r="P39">
        <f t="shared" si="20"/>
        <v>13.658768710953582</v>
      </c>
      <c r="Q39">
        <f t="shared" si="20"/>
        <v>14.534959566164888</v>
      </c>
      <c r="R39">
        <f t="shared" si="20"/>
        <v>15.358618054116858</v>
      </c>
      <c r="S39">
        <f t="shared" si="20"/>
        <v>16.122601137766519</v>
      </c>
      <c r="T39">
        <f t="shared" si="20"/>
        <v>16.819058678646787</v>
      </c>
      <c r="U39">
        <f t="shared" si="20"/>
        <v>17.50432834111772</v>
      </c>
      <c r="V39">
        <f t="shared" si="20"/>
        <v>18.174503343653335</v>
      </c>
      <c r="W39">
        <f t="shared" si="20"/>
        <v>18.825256252991704</v>
      </c>
      <c r="X39">
        <f t="shared" si="20"/>
        <v>19.453003851679512</v>
      </c>
      <c r="Y39">
        <f t="shared" si="20"/>
        <v>20.056541570316323</v>
      </c>
      <c r="Z39">
        <f t="shared" si="20"/>
        <v>20.634924593766897</v>
      </c>
      <c r="AA39">
        <f t="shared" si="20"/>
        <v>21.194886687273833</v>
      </c>
      <c r="AB39">
        <f t="shared" si="20"/>
        <v>21.745536342432345</v>
      </c>
      <c r="AC39">
        <f t="shared" si="20"/>
        <v>22.293748271502611</v>
      </c>
      <c r="AD39">
        <f t="shared" si="20"/>
        <v>22.842430699429563</v>
      </c>
      <c r="AE39">
        <f t="shared" si="20"/>
        <v>23.391234040885578</v>
      </c>
      <c r="AF39">
        <f t="shared" si="20"/>
        <v>23.939399065757588</v>
      </c>
      <c r="AG39">
        <f t="shared" si="20"/>
        <v>24.484567319828422</v>
      </c>
      <c r="AH39">
        <f t="shared" si="20"/>
        <v>25.024706063054936</v>
      </c>
      <c r="AI39">
        <f t="shared" ref="AI39:BL39" si="21">AI134</f>
        <v>25.559898840813187</v>
      </c>
      <c r="AJ39">
        <f t="shared" si="21"/>
        <v>26.095783857509172</v>
      </c>
      <c r="AK39">
        <f t="shared" si="21"/>
        <v>26.63263250497991</v>
      </c>
      <c r="AL39">
        <f t="shared" si="21"/>
        <v>27.170841497463627</v>
      </c>
      <c r="AM39">
        <f t="shared" si="21"/>
        <v>27.71103956191461</v>
      </c>
      <c r="AN39">
        <f t="shared" si="21"/>
        <v>28.254120975476834</v>
      </c>
      <c r="AO39">
        <f t="shared" si="21"/>
        <v>28.796239153804969</v>
      </c>
      <c r="AP39">
        <f t="shared" si="21"/>
        <v>29.337864457535115</v>
      </c>
      <c r="AQ39">
        <f t="shared" si="21"/>
        <v>29.879322187833182</v>
      </c>
      <c r="AR39">
        <f t="shared" si="21"/>
        <v>30.421056235955852</v>
      </c>
      <c r="AS39">
        <f t="shared" si="21"/>
        <v>30.97444422293097</v>
      </c>
      <c r="AT39">
        <f t="shared" si="21"/>
        <v>30.942170021735066</v>
      </c>
      <c r="AU39">
        <f t="shared" si="21"/>
        <v>30.911888235842948</v>
      </c>
      <c r="AV39">
        <f t="shared" si="21"/>
        <v>30.883565947230824</v>
      </c>
      <c r="AW39">
        <f t="shared" si="21"/>
        <v>30.857169667772862</v>
      </c>
      <c r="AX39">
        <f t="shared" si="21"/>
        <v>30.832665331131018</v>
      </c>
      <c r="AY39">
        <f t="shared" si="21"/>
        <v>30.810018284539563</v>
      </c>
      <c r="AZ39">
        <f t="shared" si="21"/>
        <v>30.789193280483168</v>
      </c>
      <c r="BA39">
        <f t="shared" si="21"/>
        <v>30.770154468267187</v>
      </c>
      <c r="BB39">
        <f t="shared" si="21"/>
        <v>30.752865385478845</v>
      </c>
      <c r="BC39">
        <f t="shared" si="21"/>
        <v>30.737288949337906</v>
      </c>
      <c r="BD39">
        <f t="shared" si="21"/>
        <v>30.7233874479356</v>
      </c>
      <c r="BE39">
        <f t="shared" si="21"/>
        <v>30.711122531360314</v>
      </c>
      <c r="BF39">
        <f t="shared" si="21"/>
        <v>30.700455202708728</v>
      </c>
      <c r="BG39">
        <f t="shared" si="21"/>
        <v>30.69134580898098</v>
      </c>
      <c r="BH39">
        <f t="shared" si="21"/>
        <v>30.683754031858395</v>
      </c>
      <c r="BI39">
        <f t="shared" si="21"/>
        <v>30.677638878362465</v>
      </c>
      <c r="BJ39">
        <f t="shared" si="21"/>
        <v>30.672958671393431</v>
      </c>
      <c r="BK39">
        <f t="shared" si="21"/>
        <v>30.669671040147179</v>
      </c>
      <c r="BL39">
        <f t="shared" si="21"/>
        <v>30.667732910408866</v>
      </c>
    </row>
    <row r="40" spans="1:64" x14ac:dyDescent="0.25">
      <c r="A40" t="str">
        <f t="shared" si="7"/>
        <v>04_CHL</v>
      </c>
      <c r="B40" t="s">
        <v>742</v>
      </c>
      <c r="C40" t="str">
        <f t="shared" ref="C40:AH40" si="22">C135</f>
        <v>rail_passenger(gpkm)</v>
      </c>
      <c r="D40">
        <f t="shared" si="22"/>
        <v>0.84000000000000008</v>
      </c>
      <c r="E40">
        <f t="shared" si="22"/>
        <v>0.85158199999999928</v>
      </c>
      <c r="F40">
        <f t="shared" si="22"/>
        <v>0.93399899999999925</v>
      </c>
      <c r="G40">
        <f t="shared" si="22"/>
        <v>0.86177999999999388</v>
      </c>
      <c r="H40">
        <f t="shared" si="22"/>
        <v>0.66256199999999899</v>
      </c>
      <c r="I40">
        <f t="shared" si="22"/>
        <v>0.3078520474301773</v>
      </c>
      <c r="J40" s="10">
        <f t="shared" si="22"/>
        <v>0.50531216088027264</v>
      </c>
      <c r="K40">
        <f t="shared" si="22"/>
        <v>0.47312506812426874</v>
      </c>
      <c r="L40">
        <f t="shared" si="22"/>
        <v>0.46928046033631865</v>
      </c>
      <c r="M40">
        <f t="shared" si="22"/>
        <v>0.44277224809000626</v>
      </c>
      <c r="N40">
        <f t="shared" si="22"/>
        <v>0.35736118092232844</v>
      </c>
      <c r="O40">
        <f t="shared" si="22"/>
        <v>0.37788719483116318</v>
      </c>
      <c r="P40">
        <f t="shared" si="22"/>
        <v>0.39398314950449126</v>
      </c>
      <c r="Q40">
        <f t="shared" si="22"/>
        <v>0.41522101675816886</v>
      </c>
      <c r="R40">
        <f t="shared" si="22"/>
        <v>0.44292400114292652</v>
      </c>
      <c r="S40">
        <f t="shared" si="22"/>
        <v>0.47723328077384553</v>
      </c>
      <c r="T40">
        <f t="shared" si="22"/>
        <v>0.51801258228120584</v>
      </c>
      <c r="U40">
        <f t="shared" si="22"/>
        <v>0.56694527913949067</v>
      </c>
      <c r="V40">
        <f t="shared" si="22"/>
        <v>0.62388355553466157</v>
      </c>
      <c r="W40">
        <f t="shared" si="22"/>
        <v>0.68855803457424392</v>
      </c>
      <c r="X40">
        <f t="shared" si="22"/>
        <v>0.76060739465385863</v>
      </c>
      <c r="Y40">
        <f t="shared" si="22"/>
        <v>0.83964708183649295</v>
      </c>
      <c r="Z40">
        <f t="shared" si="22"/>
        <v>0.92520311163135038</v>
      </c>
      <c r="AA40">
        <f t="shared" si="22"/>
        <v>1.0170713041722641</v>
      </c>
      <c r="AB40">
        <f t="shared" si="22"/>
        <v>1.1151714974172697</v>
      </c>
      <c r="AC40">
        <f t="shared" si="22"/>
        <v>1.2193447049994666</v>
      </c>
      <c r="AD40">
        <f t="shared" si="22"/>
        <v>1.3292195778089197</v>
      </c>
      <c r="AE40">
        <f t="shared" si="22"/>
        <v>1.4441851048593284</v>
      </c>
      <c r="AF40">
        <f t="shared" si="22"/>
        <v>1.5635124960691655</v>
      </c>
      <c r="AG40">
        <f t="shared" si="22"/>
        <v>1.6862583879648705</v>
      </c>
      <c r="AH40">
        <f t="shared" si="22"/>
        <v>1.8113688798230181</v>
      </c>
      <c r="AI40">
        <f t="shared" ref="AI40:BL40" si="23">AI135</f>
        <v>1.9378155317747694</v>
      </c>
      <c r="AJ40">
        <f t="shared" si="23"/>
        <v>2.0648986382581471</v>
      </c>
      <c r="AK40">
        <f t="shared" si="23"/>
        <v>2.1914309137251373</v>
      </c>
      <c r="AL40">
        <f t="shared" si="23"/>
        <v>2.3161104211232955</v>
      </c>
      <c r="AM40">
        <f t="shared" si="23"/>
        <v>2.4375245759963398</v>
      </c>
      <c r="AN40">
        <f t="shared" si="23"/>
        <v>2.5541490038057177</v>
      </c>
      <c r="AO40">
        <f t="shared" si="23"/>
        <v>2.6638799429763167</v>
      </c>
      <c r="AP40">
        <f t="shared" si="23"/>
        <v>2.7648389816076682</v>
      </c>
      <c r="AQ40">
        <f t="shared" si="23"/>
        <v>2.854987684439775</v>
      </c>
      <c r="AR40">
        <f t="shared" si="23"/>
        <v>2.9321499986463402</v>
      </c>
      <c r="AS40">
        <f t="shared" si="23"/>
        <v>3.0035824701023901</v>
      </c>
      <c r="AT40">
        <f t="shared" si="23"/>
        <v>3.0187482948034137</v>
      </c>
      <c r="AU40">
        <f t="shared" si="23"/>
        <v>3.0342957777514479</v>
      </c>
      <c r="AV40">
        <f t="shared" si="23"/>
        <v>3.0502287355289628</v>
      </c>
      <c r="AW40">
        <f t="shared" si="23"/>
        <v>3.0665510228842523</v>
      </c>
      <c r="AX40">
        <f t="shared" si="23"/>
        <v>3.0832665331130942</v>
      </c>
      <c r="AY40">
        <f t="shared" si="23"/>
        <v>3.1003791984442257</v>
      </c>
      <c r="AZ40">
        <f t="shared" si="23"/>
        <v>3.1178929904286679</v>
      </c>
      <c r="BA40">
        <f t="shared" si="23"/>
        <v>3.1358119203329546</v>
      </c>
      <c r="BB40">
        <f t="shared" si="23"/>
        <v>3.1541400395362844</v>
      </c>
      <c r="BC40">
        <f t="shared" si="23"/>
        <v>3.1728814399316474</v>
      </c>
      <c r="BD40">
        <f t="shared" si="23"/>
        <v>3.1920402543309638</v>
      </c>
      <c r="BE40">
        <f t="shared" si="23"/>
        <v>3.2116206568742736</v>
      </c>
      <c r="BF40">
        <f t="shared" si="23"/>
        <v>3.2316268634430161</v>
      </c>
      <c r="BG40">
        <f t="shared" si="23"/>
        <v>3.2520631320774469</v>
      </c>
      <c r="BH40">
        <f t="shared" si="23"/>
        <v>3.2729337633982216</v>
      </c>
      <c r="BI40">
        <f t="shared" si="23"/>
        <v>3.2942431010322037</v>
      </c>
      <c r="BJ40">
        <f t="shared" si="23"/>
        <v>3.3159955320425256</v>
      </c>
      <c r="BK40">
        <f t="shared" si="23"/>
        <v>3.3381954873629507</v>
      </c>
      <c r="BL40">
        <f t="shared" si="23"/>
        <v>3.3608474422365804</v>
      </c>
    </row>
    <row r="41" spans="1:64" x14ac:dyDescent="0.25">
      <c r="A41" t="str">
        <f t="shared" si="7"/>
        <v>04_CHL</v>
      </c>
      <c r="B41" t="s">
        <v>742</v>
      </c>
      <c r="C41" t="str">
        <f t="shared" ref="C41:AH41" si="24">C136</f>
        <v>road_passenger_2w(gpkm)</v>
      </c>
      <c r="D41">
        <f t="shared" si="24"/>
        <v>0.22749818823529422</v>
      </c>
      <c r="E41">
        <f t="shared" si="24"/>
        <v>0.25082745882352925</v>
      </c>
      <c r="F41">
        <f t="shared" si="24"/>
        <v>0.29715247058823496</v>
      </c>
      <c r="G41">
        <f t="shared" si="24"/>
        <v>0.33009405882352716</v>
      </c>
      <c r="H41">
        <f t="shared" si="24"/>
        <v>0.37327722352941112</v>
      </c>
      <c r="I41">
        <f t="shared" si="24"/>
        <v>0.26970561277964944</v>
      </c>
      <c r="J41" s="10">
        <f t="shared" si="24"/>
        <v>0.4426981309134646</v>
      </c>
      <c r="K41">
        <f t="shared" si="24"/>
        <v>0.41449939178595446</v>
      </c>
      <c r="L41">
        <f t="shared" si="24"/>
        <v>0.46077419511296536</v>
      </c>
      <c r="M41">
        <f t="shared" si="24"/>
        <v>0.47763387252174011</v>
      </c>
      <c r="N41">
        <f t="shared" si="24"/>
        <v>0.41441429497815113</v>
      </c>
      <c r="O41">
        <f t="shared" si="24"/>
        <v>0.46040659526057276</v>
      </c>
      <c r="P41">
        <f t="shared" si="24"/>
        <v>0.49278142331303149</v>
      </c>
      <c r="Q41">
        <f t="shared" si="24"/>
        <v>0.52141532987806061</v>
      </c>
      <c r="R41">
        <f t="shared" si="24"/>
        <v>0.54716655541487391</v>
      </c>
      <c r="S41">
        <f t="shared" si="24"/>
        <v>0.56979498538676776</v>
      </c>
      <c r="T41">
        <f t="shared" si="24"/>
        <v>0.58906427842981346</v>
      </c>
      <c r="U41">
        <f t="shared" si="24"/>
        <v>0.60699347537953252</v>
      </c>
      <c r="V41">
        <f t="shared" si="24"/>
        <v>0.62346903558862243</v>
      </c>
      <c r="W41">
        <f t="shared" si="24"/>
        <v>0.63837802860251658</v>
      </c>
      <c r="X41">
        <f t="shared" si="24"/>
        <v>0.65164903036956956</v>
      </c>
      <c r="Y41">
        <f t="shared" si="24"/>
        <v>0.66330547461475642</v>
      </c>
      <c r="Z41">
        <f t="shared" si="24"/>
        <v>0.67339186903638781</v>
      </c>
      <c r="AA41">
        <f t="shared" si="24"/>
        <v>0.68221220092153279</v>
      </c>
      <c r="AB41">
        <f t="shared" si="24"/>
        <v>0.6901444433760785</v>
      </c>
      <c r="AC41">
        <f t="shared" si="24"/>
        <v>0.69749103581748884</v>
      </c>
      <c r="AD41">
        <f t="shared" si="24"/>
        <v>0.70443104582116634</v>
      </c>
      <c r="AE41">
        <f t="shared" si="24"/>
        <v>0.71105159524809347</v>
      </c>
      <c r="AF41">
        <f t="shared" si="24"/>
        <v>0.71744147552087589</v>
      </c>
      <c r="AG41">
        <f t="shared" si="24"/>
        <v>0.72365785355588974</v>
      </c>
      <c r="AH41">
        <f t="shared" si="24"/>
        <v>0.72978646025926563</v>
      </c>
      <c r="AI41">
        <f t="shared" ref="AI41:BL41" si="25">AI136</f>
        <v>0.73599297665997876</v>
      </c>
      <c r="AJ41">
        <f t="shared" si="25"/>
        <v>0.74261756919548894</v>
      </c>
      <c r="AK41">
        <f t="shared" si="25"/>
        <v>0.74985975366051094</v>
      </c>
      <c r="AL41">
        <f t="shared" si="25"/>
        <v>0.75794155914798855</v>
      </c>
      <c r="AM41">
        <f t="shared" si="25"/>
        <v>0.76711134700962458</v>
      </c>
      <c r="AN41">
        <f t="shared" si="25"/>
        <v>0.77764554255078533</v>
      </c>
      <c r="AO41">
        <f t="shared" si="25"/>
        <v>0.78971225712745918</v>
      </c>
      <c r="AP41">
        <f t="shared" si="25"/>
        <v>0.80362131117675928</v>
      </c>
      <c r="AQ41">
        <f t="shared" si="25"/>
        <v>0.81970029902911934</v>
      </c>
      <c r="AR41">
        <f t="shared" si="25"/>
        <v>0.83830205637627342</v>
      </c>
      <c r="AS41">
        <f t="shared" si="25"/>
        <v>0.85872460902238323</v>
      </c>
      <c r="AT41">
        <f t="shared" si="25"/>
        <v>0.8630605202272601</v>
      </c>
      <c r="AU41">
        <f t="shared" si="25"/>
        <v>0.86750554757334708</v>
      </c>
      <c r="AV41">
        <f t="shared" si="25"/>
        <v>0.87206078222205652</v>
      </c>
      <c r="AW41">
        <f t="shared" si="25"/>
        <v>0.87672732624641425</v>
      </c>
      <c r="AX41">
        <f t="shared" si="25"/>
        <v>0.88150629274017689</v>
      </c>
      <c r="AY41">
        <f t="shared" si="25"/>
        <v>0.88639880592803877</v>
      </c>
      <c r="AZ41">
        <f t="shared" si="25"/>
        <v>0.89140600127694047</v>
      </c>
      <c r="BA41">
        <f t="shared" si="25"/>
        <v>0.89652902560849268</v>
      </c>
      <c r="BB41">
        <f t="shared" si="25"/>
        <v>0.90176903721252177</v>
      </c>
      <c r="BC41">
        <f t="shared" si="25"/>
        <v>0.90712720596175256</v>
      </c>
      <c r="BD41">
        <f t="shared" si="25"/>
        <v>0.91260471342763705</v>
      </c>
      <c r="BE41">
        <f t="shared" si="25"/>
        <v>0.91820275299734166</v>
      </c>
      <c r="BF41">
        <f t="shared" si="25"/>
        <v>0.92392252999190483</v>
      </c>
      <c r="BG41">
        <f t="shared" si="25"/>
        <v>0.92976526178557506</v>
      </c>
      <c r="BH41">
        <f t="shared" si="25"/>
        <v>0.93573217792634322</v>
      </c>
      <c r="BI41">
        <f t="shared" si="25"/>
        <v>0.94182452025768049</v>
      </c>
      <c r="BJ41">
        <f t="shared" si="25"/>
        <v>0.94804354304149252</v>
      </c>
      <c r="BK41">
        <f t="shared" si="25"/>
        <v>0.95439051308230405</v>
      </c>
      <c r="BL41">
        <f t="shared" si="25"/>
        <v>0.96086670985268507</v>
      </c>
    </row>
    <row r="42" spans="1:64" x14ac:dyDescent="0.25">
      <c r="A42" t="str">
        <f t="shared" si="7"/>
        <v>04_CHL</v>
      </c>
      <c r="B42" t="s">
        <v>742</v>
      </c>
      <c r="C42" t="str">
        <f t="shared" ref="C42:AH42" si="26">C137</f>
        <v>road_passenger_bus(gpkm)</v>
      </c>
      <c r="D42">
        <f t="shared" si="26"/>
        <v>35.12713500000001</v>
      </c>
      <c r="E42">
        <f t="shared" si="26"/>
        <v>37.708986999999965</v>
      </c>
      <c r="F42">
        <f t="shared" si="26"/>
        <v>43.851158999999967</v>
      </c>
      <c r="G42">
        <f t="shared" si="26"/>
        <v>58.333999999999598</v>
      </c>
      <c r="H42">
        <f t="shared" si="26"/>
        <v>50.46901399999993</v>
      </c>
      <c r="I42">
        <f t="shared" si="26"/>
        <v>31.355800029933157</v>
      </c>
      <c r="J42" s="10">
        <f t="shared" si="26"/>
        <v>51.467798254123558</v>
      </c>
      <c r="K42">
        <f t="shared" si="26"/>
        <v>48.189431089029185</v>
      </c>
      <c r="L42">
        <f t="shared" si="26"/>
        <v>51.635271697580436</v>
      </c>
      <c r="M42">
        <f t="shared" si="26"/>
        <v>51.873771727764087</v>
      </c>
      <c r="N42">
        <f t="shared" si="26"/>
        <v>43.83236454047708</v>
      </c>
      <c r="O42">
        <f t="shared" si="26"/>
        <v>47.633670497234107</v>
      </c>
      <c r="P42">
        <f t="shared" si="26"/>
        <v>50.068984776299565</v>
      </c>
      <c r="Q42">
        <f t="shared" si="26"/>
        <v>52.217992168030825</v>
      </c>
      <c r="R42">
        <f t="shared" si="26"/>
        <v>54.191135992312475</v>
      </c>
      <c r="S42">
        <f t="shared" si="26"/>
        <v>55.980442917317035</v>
      </c>
      <c r="T42">
        <f t="shared" si="26"/>
        <v>57.5737684646259</v>
      </c>
      <c r="U42">
        <f t="shared" si="26"/>
        <v>59.174382918484717</v>
      </c>
      <c r="V42">
        <f t="shared" si="26"/>
        <v>60.773098696791763</v>
      </c>
      <c r="W42">
        <f t="shared" si="26"/>
        <v>62.359293123467914</v>
      </c>
      <c r="X42">
        <f t="shared" si="26"/>
        <v>63.924663028535171</v>
      </c>
      <c r="Y42">
        <f t="shared" si="26"/>
        <v>65.468346574481572</v>
      </c>
      <c r="Z42">
        <f t="shared" si="26"/>
        <v>66.989748181881851</v>
      </c>
      <c r="AA42">
        <f t="shared" si="26"/>
        <v>68.512516411368708</v>
      </c>
      <c r="AB42">
        <f t="shared" si="26"/>
        <v>70.067073644502827</v>
      </c>
      <c r="AC42">
        <f t="shared" si="26"/>
        <v>71.675980133997555</v>
      </c>
      <c r="AD42">
        <f t="shared" si="26"/>
        <v>73.34871150012647</v>
      </c>
      <c r="AE42">
        <f t="shared" si="26"/>
        <v>75.084144450275133</v>
      </c>
      <c r="AF42">
        <f t="shared" si="26"/>
        <v>76.879731997451344</v>
      </c>
      <c r="AG42">
        <f t="shared" si="26"/>
        <v>78.72763142164095</v>
      </c>
      <c r="AH42">
        <f t="shared" si="26"/>
        <v>80.620808322598876</v>
      </c>
      <c r="AI42">
        <f t="shared" ref="AI42:BL42" si="27">AI137</f>
        <v>82.558754655780533</v>
      </c>
      <c r="AJ42">
        <f t="shared" si="27"/>
        <v>84.558673661348436</v>
      </c>
      <c r="AK42">
        <f t="shared" si="27"/>
        <v>86.620272715313462</v>
      </c>
      <c r="AL42">
        <f t="shared" si="27"/>
        <v>88.743400890911303</v>
      </c>
      <c r="AM42">
        <f t="shared" si="27"/>
        <v>90.928379524425651</v>
      </c>
      <c r="AN42">
        <f t="shared" si="27"/>
        <v>93.176103994042748</v>
      </c>
      <c r="AO42">
        <f t="shared" si="27"/>
        <v>95.471442912823036</v>
      </c>
      <c r="AP42">
        <f t="shared" si="27"/>
        <v>97.812971800385824</v>
      </c>
      <c r="AQ42">
        <f t="shared" si="27"/>
        <v>100.19836508589066</v>
      </c>
      <c r="AR42">
        <f t="shared" si="27"/>
        <v>102.6252499526219</v>
      </c>
      <c r="AS42">
        <f t="shared" si="27"/>
        <v>105.12538645358364</v>
      </c>
      <c r="AT42">
        <f t="shared" si="27"/>
        <v>105.65619031811947</v>
      </c>
      <c r="AU42">
        <f t="shared" si="27"/>
        <v>106.20035222130066</v>
      </c>
      <c r="AV42">
        <f t="shared" si="27"/>
        <v>106.75800574351369</v>
      </c>
      <c r="AW42">
        <f t="shared" si="27"/>
        <v>107.32928580094882</v>
      </c>
      <c r="AX42">
        <f t="shared" si="27"/>
        <v>107.9143286589583</v>
      </c>
      <c r="AY42">
        <f t="shared" si="27"/>
        <v>108.5132719455479</v>
      </c>
      <c r="AZ42">
        <f t="shared" si="27"/>
        <v>109.12625466500337</v>
      </c>
      <c r="BA42">
        <f t="shared" si="27"/>
        <v>109.7534172116534</v>
      </c>
      <c r="BB42">
        <f t="shared" si="27"/>
        <v>110.39490138376995</v>
      </c>
      <c r="BC42">
        <f t="shared" si="27"/>
        <v>111.05085039760765</v>
      </c>
      <c r="BD42">
        <f t="shared" si="27"/>
        <v>111.72140890158373</v>
      </c>
      <c r="BE42">
        <f t="shared" si="27"/>
        <v>112.40672299059956</v>
      </c>
      <c r="BF42">
        <f t="shared" si="27"/>
        <v>113.10694022050556</v>
      </c>
      <c r="BG42">
        <f t="shared" si="27"/>
        <v>113.82220962271064</v>
      </c>
      <c r="BH42">
        <f t="shared" si="27"/>
        <v>114.55268171893775</v>
      </c>
      <c r="BI42">
        <f t="shared" si="27"/>
        <v>115.29850853612712</v>
      </c>
      <c r="BJ42">
        <f t="shared" si="27"/>
        <v>116.0598436214884</v>
      </c>
      <c r="BK42">
        <f t="shared" si="27"/>
        <v>116.83684205770327</v>
      </c>
      <c r="BL42">
        <f t="shared" si="27"/>
        <v>117.62966047828031</v>
      </c>
    </row>
    <row r="43" spans="1:64" x14ac:dyDescent="0.25">
      <c r="A43" t="str">
        <f t="shared" si="7"/>
        <v>04_CHL</v>
      </c>
      <c r="B43" t="s">
        <v>742</v>
      </c>
      <c r="C43" t="str">
        <f t="shared" ref="C43:AH43" si="28">C138</f>
        <v>road_passenger_lt(gpkm)</v>
      </c>
      <c r="D43">
        <f t="shared" si="28"/>
        <v>0</v>
      </c>
      <c r="E43">
        <f t="shared" si="28"/>
        <v>0</v>
      </c>
      <c r="F43">
        <f t="shared" si="28"/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 s="10">
        <f t="shared" si="28"/>
        <v>0</v>
      </c>
      <c r="K43">
        <f t="shared" si="28"/>
        <v>0</v>
      </c>
      <c r="L43">
        <f t="shared" si="28"/>
        <v>0</v>
      </c>
      <c r="M43">
        <f t="shared" si="28"/>
        <v>0</v>
      </c>
      <c r="N43">
        <f t="shared" si="28"/>
        <v>0</v>
      </c>
      <c r="O43">
        <f t="shared" si="28"/>
        <v>0</v>
      </c>
      <c r="P43">
        <f t="shared" si="28"/>
        <v>0</v>
      </c>
      <c r="Q43">
        <f t="shared" si="28"/>
        <v>0</v>
      </c>
      <c r="R43">
        <f t="shared" si="28"/>
        <v>0</v>
      </c>
      <c r="S43">
        <f t="shared" si="28"/>
        <v>0</v>
      </c>
      <c r="T43">
        <f t="shared" si="28"/>
        <v>0</v>
      </c>
      <c r="U43">
        <f t="shared" si="28"/>
        <v>0</v>
      </c>
      <c r="V43">
        <f t="shared" si="28"/>
        <v>0</v>
      </c>
      <c r="W43">
        <f t="shared" si="28"/>
        <v>0</v>
      </c>
      <c r="X43">
        <f t="shared" si="28"/>
        <v>0</v>
      </c>
      <c r="Y43">
        <f t="shared" si="28"/>
        <v>0</v>
      </c>
      <c r="Z43">
        <f t="shared" si="28"/>
        <v>0</v>
      </c>
      <c r="AA43">
        <f t="shared" si="28"/>
        <v>0</v>
      </c>
      <c r="AB43">
        <f t="shared" si="28"/>
        <v>0</v>
      </c>
      <c r="AC43">
        <f t="shared" si="28"/>
        <v>0</v>
      </c>
      <c r="AD43">
        <f t="shared" si="28"/>
        <v>0</v>
      </c>
      <c r="AE43">
        <f t="shared" si="28"/>
        <v>0</v>
      </c>
      <c r="AF43">
        <f t="shared" si="28"/>
        <v>0</v>
      </c>
      <c r="AG43">
        <f t="shared" si="28"/>
        <v>0</v>
      </c>
      <c r="AH43">
        <f t="shared" si="28"/>
        <v>0</v>
      </c>
      <c r="AI43">
        <f t="shared" ref="AI43:BL43" si="29">AI138</f>
        <v>0</v>
      </c>
      <c r="AJ43">
        <f t="shared" si="29"/>
        <v>0</v>
      </c>
      <c r="AK43">
        <f t="shared" si="29"/>
        <v>0</v>
      </c>
      <c r="AL43">
        <f t="shared" si="29"/>
        <v>0</v>
      </c>
      <c r="AM43">
        <f t="shared" si="29"/>
        <v>0</v>
      </c>
      <c r="AN43">
        <f t="shared" si="29"/>
        <v>0</v>
      </c>
      <c r="AO43">
        <f t="shared" si="29"/>
        <v>0</v>
      </c>
      <c r="AP43">
        <f t="shared" si="29"/>
        <v>0</v>
      </c>
      <c r="AQ43">
        <f t="shared" si="29"/>
        <v>0</v>
      </c>
      <c r="AR43">
        <f t="shared" si="29"/>
        <v>0</v>
      </c>
      <c r="AS43">
        <f t="shared" si="29"/>
        <v>0</v>
      </c>
      <c r="AT43">
        <f t="shared" si="29"/>
        <v>0</v>
      </c>
      <c r="AU43">
        <f t="shared" si="29"/>
        <v>0</v>
      </c>
      <c r="AV43">
        <f t="shared" si="29"/>
        <v>0</v>
      </c>
      <c r="AW43">
        <f t="shared" si="29"/>
        <v>0</v>
      </c>
      <c r="AX43">
        <f t="shared" si="29"/>
        <v>0</v>
      </c>
      <c r="AY43">
        <f t="shared" si="29"/>
        <v>0</v>
      </c>
      <c r="AZ43">
        <f t="shared" si="29"/>
        <v>0</v>
      </c>
      <c r="BA43">
        <f t="shared" si="29"/>
        <v>0</v>
      </c>
      <c r="BB43">
        <f t="shared" si="29"/>
        <v>0</v>
      </c>
      <c r="BC43">
        <f t="shared" si="29"/>
        <v>0</v>
      </c>
      <c r="BD43">
        <f t="shared" si="29"/>
        <v>0</v>
      </c>
      <c r="BE43">
        <f t="shared" si="29"/>
        <v>0</v>
      </c>
      <c r="BF43">
        <f t="shared" si="29"/>
        <v>0</v>
      </c>
      <c r="BG43">
        <f t="shared" si="29"/>
        <v>0</v>
      </c>
      <c r="BH43">
        <f t="shared" si="29"/>
        <v>0</v>
      </c>
      <c r="BI43">
        <f t="shared" si="29"/>
        <v>0</v>
      </c>
      <c r="BJ43">
        <f t="shared" si="29"/>
        <v>0</v>
      </c>
      <c r="BK43">
        <f t="shared" si="29"/>
        <v>0</v>
      </c>
      <c r="BL43">
        <f t="shared" si="29"/>
        <v>0</v>
      </c>
    </row>
    <row r="44" spans="1:64" x14ac:dyDescent="0.25">
      <c r="A44" t="str">
        <f t="shared" si="7"/>
        <v>04_CHL</v>
      </c>
      <c r="B44" t="s">
        <v>742</v>
      </c>
      <c r="C44" t="str">
        <f t="shared" ref="C44:AH44" si="30">C139</f>
        <v>road_passenger_lv(gpkm)</v>
      </c>
      <c r="D44">
        <f t="shared" si="30"/>
        <v>49.333527703703709</v>
      </c>
      <c r="E44">
        <f t="shared" si="30"/>
        <v>53.438253037037001</v>
      </c>
      <c r="F44">
        <f t="shared" si="30"/>
        <v>58.07779081481479</v>
      </c>
      <c r="G44">
        <f t="shared" si="30"/>
        <v>62.405935407406986</v>
      </c>
      <c r="H44">
        <f t="shared" si="30"/>
        <v>66.866206814814731</v>
      </c>
      <c r="I44">
        <f t="shared" si="30"/>
        <v>42.278741650549946</v>
      </c>
      <c r="J44" s="10">
        <f t="shared" si="30"/>
        <v>69.396849821450857</v>
      </c>
      <c r="K44">
        <f t="shared" si="30"/>
        <v>64.976447909321237</v>
      </c>
      <c r="L44">
        <f t="shared" si="30"/>
        <v>70.002681645196759</v>
      </c>
      <c r="M44">
        <f t="shared" si="30"/>
        <v>70.69545429241397</v>
      </c>
      <c r="N44">
        <f t="shared" si="30"/>
        <v>60.037894528642703</v>
      </c>
      <c r="O44">
        <f t="shared" si="30"/>
        <v>65.560623346513552</v>
      </c>
      <c r="P44">
        <f t="shared" si="30"/>
        <v>69.232197533800758</v>
      </c>
      <c r="Q44">
        <f t="shared" si="30"/>
        <v>72.524042261430068</v>
      </c>
      <c r="R44">
        <f t="shared" si="30"/>
        <v>75.583197236800373</v>
      </c>
      <c r="S44">
        <f t="shared" si="30"/>
        <v>78.393806336768336</v>
      </c>
      <c r="T44">
        <f t="shared" si="30"/>
        <v>80.934264988681647</v>
      </c>
      <c r="U44">
        <f t="shared" si="30"/>
        <v>83.486945988473735</v>
      </c>
      <c r="V44">
        <f t="shared" si="30"/>
        <v>86.037719409903815</v>
      </c>
      <c r="W44">
        <f t="shared" si="30"/>
        <v>88.570267616727335</v>
      </c>
      <c r="X44">
        <f t="shared" si="30"/>
        <v>91.071430176005251</v>
      </c>
      <c r="Y44">
        <f t="shared" si="30"/>
        <v>93.538599467694908</v>
      </c>
      <c r="Z44">
        <f t="shared" si="30"/>
        <v>95.969608383037325</v>
      </c>
      <c r="AA44">
        <f t="shared" si="30"/>
        <v>98.397176526150005</v>
      </c>
      <c r="AB44">
        <f t="shared" si="30"/>
        <v>100.86416996889415</v>
      </c>
      <c r="AC44">
        <f t="shared" si="30"/>
        <v>103.40253597277386</v>
      </c>
      <c r="AD44">
        <f t="shared" si="30"/>
        <v>106.02557056088574</v>
      </c>
      <c r="AE44">
        <f t="shared" si="30"/>
        <v>108.73129632406406</v>
      </c>
      <c r="AF44">
        <f t="shared" si="30"/>
        <v>111.51562653049615</v>
      </c>
      <c r="AG44">
        <f t="shared" si="30"/>
        <v>114.36673195884833</v>
      </c>
      <c r="AH44">
        <f t="shared" si="30"/>
        <v>117.2738787747566</v>
      </c>
      <c r="AI44">
        <f t="shared" ref="AI44:BL44" si="31">AI139</f>
        <v>120.23578454508242</v>
      </c>
      <c r="AJ44">
        <f t="shared" si="31"/>
        <v>123.27699311305899</v>
      </c>
      <c r="AK44">
        <f t="shared" si="31"/>
        <v>126.39662148614255</v>
      </c>
      <c r="AL44">
        <f t="shared" si="31"/>
        <v>129.59398800868462</v>
      </c>
      <c r="AM44">
        <f t="shared" si="31"/>
        <v>132.86910120954983</v>
      </c>
      <c r="AN44">
        <f t="shared" si="31"/>
        <v>136.22281517258241</v>
      </c>
      <c r="AO44">
        <f t="shared" si="31"/>
        <v>139.63255541775007</v>
      </c>
      <c r="AP44">
        <f t="shared" si="31"/>
        <v>143.09578914828151</v>
      </c>
      <c r="AQ44">
        <f t="shared" si="31"/>
        <v>146.60869606282691</v>
      </c>
      <c r="AR44">
        <f t="shared" si="31"/>
        <v>150.16742287391023</v>
      </c>
      <c r="AS44">
        <f t="shared" si="31"/>
        <v>153.82577260125066</v>
      </c>
      <c r="AT44">
        <f t="shared" si="31"/>
        <v>154.60247666214852</v>
      </c>
      <c r="AU44">
        <f t="shared" si="31"/>
        <v>155.39872700662619</v>
      </c>
      <c r="AV44">
        <f t="shared" si="31"/>
        <v>156.21471909751949</v>
      </c>
      <c r="AW44">
        <f t="shared" si="31"/>
        <v>157.05065035229254</v>
      </c>
      <c r="AX44">
        <f t="shared" si="31"/>
        <v>157.90672016258415</v>
      </c>
      <c r="AY44">
        <f t="shared" si="31"/>
        <v>158.78312991394955</v>
      </c>
      <c r="AZ44">
        <f t="shared" si="31"/>
        <v>159.68008300579942</v>
      </c>
      <c r="BA44">
        <f t="shared" si="31"/>
        <v>160.59778487153864</v>
      </c>
      <c r="BB44">
        <f t="shared" si="31"/>
        <v>161.5364429989061</v>
      </c>
      <c r="BC44">
        <f t="shared" si="31"/>
        <v>162.49626695051805</v>
      </c>
      <c r="BD44">
        <f t="shared" si="31"/>
        <v>163.47746838461697</v>
      </c>
      <c r="BE44">
        <f t="shared" si="31"/>
        <v>164.48026107602772</v>
      </c>
      <c r="BF44">
        <f t="shared" si="31"/>
        <v>165.5048609373234</v>
      </c>
      <c r="BG44">
        <f t="shared" si="31"/>
        <v>166.55148604020292</v>
      </c>
      <c r="BH44">
        <f t="shared" si="31"/>
        <v>167.62035663708204</v>
      </c>
      <c r="BI44">
        <f t="shared" si="31"/>
        <v>168.71169518290077</v>
      </c>
      <c r="BJ44">
        <f t="shared" si="31"/>
        <v>169.82572635714854</v>
      </c>
      <c r="BK44">
        <f t="shared" si="31"/>
        <v>170.96267708610964</v>
      </c>
      <c r="BL44">
        <f t="shared" si="31"/>
        <v>172.12277656533118</v>
      </c>
    </row>
    <row r="45" spans="1:64" x14ac:dyDescent="0.25">
      <c r="A45" t="str">
        <f t="shared" si="7"/>
        <v>04_CHL</v>
      </c>
      <c r="B45" t="s">
        <v>742</v>
      </c>
      <c r="C45" t="str">
        <f t="shared" ref="C45:AH45" si="32">C140</f>
        <v>ship_passenger(gpkm)</v>
      </c>
      <c r="D45">
        <f t="shared" si="32"/>
        <v>0</v>
      </c>
      <c r="E45">
        <f t="shared" si="32"/>
        <v>0</v>
      </c>
      <c r="F45">
        <f t="shared" si="32"/>
        <v>0</v>
      </c>
      <c r="G45">
        <f t="shared" si="32"/>
        <v>0</v>
      </c>
      <c r="H45">
        <f t="shared" si="32"/>
        <v>0</v>
      </c>
      <c r="I45">
        <f t="shared" si="32"/>
        <v>0</v>
      </c>
      <c r="J45" s="10">
        <f t="shared" si="32"/>
        <v>0</v>
      </c>
      <c r="K45">
        <f t="shared" si="32"/>
        <v>0</v>
      </c>
      <c r="L45">
        <f t="shared" si="32"/>
        <v>0</v>
      </c>
      <c r="M45">
        <f t="shared" si="32"/>
        <v>0</v>
      </c>
      <c r="N45">
        <f t="shared" si="32"/>
        <v>0</v>
      </c>
      <c r="O45">
        <f t="shared" si="32"/>
        <v>0</v>
      </c>
      <c r="P45">
        <f t="shared" si="32"/>
        <v>0</v>
      </c>
      <c r="Q45">
        <f t="shared" si="32"/>
        <v>0</v>
      </c>
      <c r="R45">
        <f t="shared" si="32"/>
        <v>0</v>
      </c>
      <c r="S45">
        <f t="shared" si="32"/>
        <v>0</v>
      </c>
      <c r="T45">
        <f t="shared" si="32"/>
        <v>0</v>
      </c>
      <c r="U45">
        <f t="shared" si="32"/>
        <v>0</v>
      </c>
      <c r="V45">
        <f t="shared" si="32"/>
        <v>0</v>
      </c>
      <c r="W45">
        <f t="shared" si="32"/>
        <v>0</v>
      </c>
      <c r="X45">
        <f t="shared" si="32"/>
        <v>0</v>
      </c>
      <c r="Y45">
        <f t="shared" si="32"/>
        <v>0</v>
      </c>
      <c r="Z45">
        <f t="shared" si="32"/>
        <v>0</v>
      </c>
      <c r="AA45">
        <f t="shared" si="32"/>
        <v>0</v>
      </c>
      <c r="AB45">
        <f t="shared" si="32"/>
        <v>0</v>
      </c>
      <c r="AC45">
        <f t="shared" si="32"/>
        <v>0</v>
      </c>
      <c r="AD45">
        <f t="shared" si="32"/>
        <v>0</v>
      </c>
      <c r="AE45">
        <f t="shared" si="32"/>
        <v>0</v>
      </c>
      <c r="AF45">
        <f t="shared" si="32"/>
        <v>0</v>
      </c>
      <c r="AG45">
        <f t="shared" si="32"/>
        <v>0</v>
      </c>
      <c r="AH45">
        <f t="shared" si="32"/>
        <v>0</v>
      </c>
      <c r="AI45">
        <f t="shared" ref="AI45:BL45" si="33">AI140</f>
        <v>0</v>
      </c>
      <c r="AJ45">
        <f t="shared" si="33"/>
        <v>0</v>
      </c>
      <c r="AK45">
        <f t="shared" si="33"/>
        <v>0</v>
      </c>
      <c r="AL45">
        <f t="shared" si="33"/>
        <v>0</v>
      </c>
      <c r="AM45">
        <f t="shared" si="33"/>
        <v>0</v>
      </c>
      <c r="AN45">
        <f t="shared" si="33"/>
        <v>0</v>
      </c>
      <c r="AO45">
        <f t="shared" si="33"/>
        <v>0</v>
      </c>
      <c r="AP45">
        <f t="shared" si="33"/>
        <v>0</v>
      </c>
      <c r="AQ45">
        <f t="shared" si="33"/>
        <v>0</v>
      </c>
      <c r="AR45">
        <f t="shared" si="33"/>
        <v>0</v>
      </c>
      <c r="AS45">
        <f t="shared" si="33"/>
        <v>0</v>
      </c>
      <c r="AT45">
        <f t="shared" si="33"/>
        <v>0</v>
      </c>
      <c r="AU45">
        <f t="shared" si="33"/>
        <v>0</v>
      </c>
      <c r="AV45">
        <f t="shared" si="33"/>
        <v>0</v>
      </c>
      <c r="AW45">
        <f t="shared" si="33"/>
        <v>0</v>
      </c>
      <c r="AX45">
        <f t="shared" si="33"/>
        <v>0</v>
      </c>
      <c r="AY45">
        <f t="shared" si="33"/>
        <v>0</v>
      </c>
      <c r="AZ45">
        <f t="shared" si="33"/>
        <v>0</v>
      </c>
      <c r="BA45">
        <f t="shared" si="33"/>
        <v>0</v>
      </c>
      <c r="BB45">
        <f t="shared" si="33"/>
        <v>0</v>
      </c>
      <c r="BC45">
        <f t="shared" si="33"/>
        <v>0</v>
      </c>
      <c r="BD45">
        <f t="shared" si="33"/>
        <v>0</v>
      </c>
      <c r="BE45">
        <f t="shared" si="33"/>
        <v>0</v>
      </c>
      <c r="BF45">
        <f t="shared" si="33"/>
        <v>0</v>
      </c>
      <c r="BG45">
        <f t="shared" si="33"/>
        <v>0</v>
      </c>
      <c r="BH45">
        <f t="shared" si="33"/>
        <v>0</v>
      </c>
      <c r="BI45">
        <f t="shared" si="33"/>
        <v>0</v>
      </c>
      <c r="BJ45">
        <f t="shared" si="33"/>
        <v>0</v>
      </c>
      <c r="BK45">
        <f t="shared" si="33"/>
        <v>0</v>
      </c>
      <c r="BL45">
        <f t="shared" si="33"/>
        <v>0</v>
      </c>
    </row>
    <row r="47" spans="1:64" x14ac:dyDescent="0.25">
      <c r="A47" t="str">
        <f t="shared" si="7"/>
        <v>04_CHL</v>
      </c>
      <c r="B47" t="s">
        <v>743</v>
      </c>
      <c r="C47" t="s">
        <v>6</v>
      </c>
      <c r="D47">
        <f t="shared" ref="D47:D60" si="34">D178</f>
        <v>4.960599999999999E-2</v>
      </c>
      <c r="E47">
        <f t="shared" ref="E47:BL47" si="35">E178</f>
        <v>0</v>
      </c>
      <c r="F47">
        <f t="shared" si="35"/>
        <v>0</v>
      </c>
      <c r="G47">
        <f t="shared" si="35"/>
        <v>0</v>
      </c>
      <c r="H47">
        <f t="shared" si="35"/>
        <v>0</v>
      </c>
      <c r="I47">
        <f t="shared" si="35"/>
        <v>5.0716801448678808E-2</v>
      </c>
      <c r="J47" s="10">
        <f t="shared" si="35"/>
        <v>5.0714712928232882E-2</v>
      </c>
      <c r="K47">
        <f t="shared" si="35"/>
        <v>8.5616888469956076E-2</v>
      </c>
      <c r="L47">
        <f t="shared" si="35"/>
        <v>8.6251402134492977E-2</v>
      </c>
      <c r="M47">
        <f t="shared" si="35"/>
        <v>8.5083261004963634E-2</v>
      </c>
      <c r="N47">
        <f t="shared" si="35"/>
        <v>8.0511722106875294E-2</v>
      </c>
      <c r="O47">
        <f t="shared" si="35"/>
        <v>7.9910497022979726E-2</v>
      </c>
      <c r="P47">
        <f t="shared" si="35"/>
        <v>8.3735973358183058E-2</v>
      </c>
      <c r="Q47">
        <f t="shared" si="35"/>
        <v>8.5628442302533747E-2</v>
      </c>
      <c r="R47">
        <f t="shared" si="35"/>
        <v>8.7452690610771294E-2</v>
      </c>
      <c r="S47">
        <f t="shared" si="35"/>
        <v>8.9200056442344439E-2</v>
      </c>
      <c r="T47">
        <f t="shared" si="35"/>
        <v>9.086455414567346E-2</v>
      </c>
      <c r="U47">
        <f t="shared" si="35"/>
        <v>9.2443483918995456E-2</v>
      </c>
      <c r="V47">
        <f t="shared" si="35"/>
        <v>9.3936549100891581E-2</v>
      </c>
      <c r="W47">
        <f t="shared" si="35"/>
        <v>9.5345203610553542E-2</v>
      </c>
      <c r="X47">
        <f t="shared" si="35"/>
        <v>9.6671852007402803E-2</v>
      </c>
      <c r="Y47">
        <f t="shared" si="35"/>
        <v>9.7918984622834743E-2</v>
      </c>
      <c r="Z47">
        <f t="shared" si="35"/>
        <v>9.908914189034651E-2</v>
      </c>
      <c r="AA47">
        <f t="shared" si="35"/>
        <v>0.10018481406191704</v>
      </c>
      <c r="AB47">
        <f t="shared" si="35"/>
        <v>0.10120831053862542</v>
      </c>
      <c r="AC47">
        <f t="shared" si="35"/>
        <v>0.10216167353884398</v>
      </c>
      <c r="AD47">
        <f t="shared" si="35"/>
        <v>0.10304645533367429</v>
      </c>
      <c r="AE47">
        <f t="shared" si="35"/>
        <v>0.10386383992744475</v>
      </c>
      <c r="AF47">
        <f t="shared" si="35"/>
        <v>0.10461447946662769</v>
      </c>
      <c r="AG47">
        <f t="shared" si="35"/>
        <v>0.10529844427428642</v>
      </c>
      <c r="AH47">
        <f t="shared" si="35"/>
        <v>0.1059153814961584</v>
      </c>
      <c r="AI47">
        <f t="shared" si="35"/>
        <v>0.10646428448433717</v>
      </c>
      <c r="AJ47">
        <f t="shared" si="35"/>
        <v>0.10694340338365552</v>
      </c>
      <c r="AK47">
        <f t="shared" si="35"/>
        <v>0.10735050492083861</v>
      </c>
      <c r="AL47">
        <f t="shared" si="35"/>
        <v>0.10768332428018904</v>
      </c>
      <c r="AM47">
        <f t="shared" si="35"/>
        <v>0.10793985390284452</v>
      </c>
      <c r="AN47">
        <f t="shared" si="35"/>
        <v>0.10811793634340125</v>
      </c>
      <c r="AO47">
        <f t="shared" si="35"/>
        <v>0.10821522983955845</v>
      </c>
      <c r="AP47">
        <f t="shared" si="35"/>
        <v>0.10822928349277283</v>
      </c>
      <c r="AQ47">
        <f t="shared" si="35"/>
        <v>0.10815785128906608</v>
      </c>
      <c r="AR47">
        <f t="shared" si="35"/>
        <v>0.1079991519275047</v>
      </c>
      <c r="AS47">
        <f t="shared" si="35"/>
        <v>0.10777426636729939</v>
      </c>
      <c r="AT47">
        <f t="shared" si="35"/>
        <v>0.10750558557745393</v>
      </c>
      <c r="AU47">
        <f t="shared" si="35"/>
        <v>0.10719347642488999</v>
      </c>
      <c r="AV47">
        <f t="shared" si="35"/>
        <v>0.10689695270500651</v>
      </c>
      <c r="AW47">
        <f t="shared" si="35"/>
        <v>0.10656893522474381</v>
      </c>
      <c r="AX47">
        <f t="shared" si="35"/>
        <v>0.10622114247820583</v>
      </c>
      <c r="AY47">
        <f t="shared" si="35"/>
        <v>0.10585357446539262</v>
      </c>
      <c r="AZ47">
        <f t="shared" si="35"/>
        <v>0.10546623118630416</v>
      </c>
      <c r="BA47">
        <f t="shared" si="35"/>
        <v>0.10505911264094048</v>
      </c>
      <c r="BB47">
        <f t="shared" si="35"/>
        <v>0.1046322188293016</v>
      </c>
      <c r="BC47">
        <f t="shared" si="35"/>
        <v>0.10418554975138741</v>
      </c>
      <c r="BD47">
        <f t="shared" si="35"/>
        <v>0.10371910540719795</v>
      </c>
      <c r="BE47">
        <f t="shared" si="35"/>
        <v>0.10323288579673326</v>
      </c>
      <c r="BF47">
        <f t="shared" si="35"/>
        <v>0.10272689091999332</v>
      </c>
      <c r="BG47">
        <f t="shared" si="35"/>
        <v>0.10220112077697813</v>
      </c>
      <c r="BH47">
        <f t="shared" si="35"/>
        <v>0.10165557536768777</v>
      </c>
      <c r="BI47">
        <f t="shared" si="35"/>
        <v>0.10109025469212207</v>
      </c>
      <c r="BJ47">
        <f t="shared" si="35"/>
        <v>0.10050515875028115</v>
      </c>
      <c r="BK47">
        <f t="shared" si="35"/>
        <v>9.9900287542164956E-2</v>
      </c>
      <c r="BL47">
        <f t="shared" si="35"/>
        <v>9.9275641067773535E-2</v>
      </c>
    </row>
    <row r="48" spans="1:64" x14ac:dyDescent="0.25">
      <c r="A48" t="str">
        <f t="shared" si="7"/>
        <v>04_CHL</v>
      </c>
      <c r="B48" t="s">
        <v>743</v>
      </c>
      <c r="C48" t="s">
        <v>7</v>
      </c>
      <c r="D48">
        <f t="shared" si="34"/>
        <v>0</v>
      </c>
      <c r="E48">
        <f t="shared" ref="E48:BL48" si="36">E179</f>
        <v>0</v>
      </c>
      <c r="F48">
        <f t="shared" si="36"/>
        <v>0</v>
      </c>
      <c r="G48">
        <f t="shared" si="36"/>
        <v>0</v>
      </c>
      <c r="H48">
        <f t="shared" si="36"/>
        <v>0</v>
      </c>
      <c r="I48">
        <f t="shared" si="36"/>
        <v>0</v>
      </c>
      <c r="J48" s="10">
        <f t="shared" si="36"/>
        <v>0</v>
      </c>
      <c r="K48">
        <f t="shared" si="36"/>
        <v>0</v>
      </c>
      <c r="L48">
        <f t="shared" si="36"/>
        <v>0</v>
      </c>
      <c r="M48">
        <f t="shared" si="36"/>
        <v>0</v>
      </c>
      <c r="N48">
        <f t="shared" si="36"/>
        <v>0</v>
      </c>
      <c r="O48">
        <f t="shared" si="36"/>
        <v>0</v>
      </c>
      <c r="P48">
        <f t="shared" si="36"/>
        <v>0</v>
      </c>
      <c r="Q48">
        <f t="shared" si="36"/>
        <v>0</v>
      </c>
      <c r="R48">
        <f t="shared" si="36"/>
        <v>0</v>
      </c>
      <c r="S48">
        <f t="shared" si="36"/>
        <v>0</v>
      </c>
      <c r="T48">
        <f t="shared" si="36"/>
        <v>0</v>
      </c>
      <c r="U48">
        <f t="shared" si="36"/>
        <v>0</v>
      </c>
      <c r="V48">
        <f t="shared" si="36"/>
        <v>0</v>
      </c>
      <c r="W48">
        <f t="shared" si="36"/>
        <v>0</v>
      </c>
      <c r="X48">
        <f t="shared" si="36"/>
        <v>0</v>
      </c>
      <c r="Y48">
        <f t="shared" si="36"/>
        <v>0</v>
      </c>
      <c r="Z48">
        <f t="shared" si="36"/>
        <v>0</v>
      </c>
      <c r="AA48">
        <f t="shared" si="36"/>
        <v>0</v>
      </c>
      <c r="AB48">
        <f t="shared" si="36"/>
        <v>0</v>
      </c>
      <c r="AC48">
        <f t="shared" si="36"/>
        <v>0</v>
      </c>
      <c r="AD48">
        <f t="shared" si="36"/>
        <v>0</v>
      </c>
      <c r="AE48">
        <f t="shared" si="36"/>
        <v>0</v>
      </c>
      <c r="AF48">
        <f t="shared" si="36"/>
        <v>0</v>
      </c>
      <c r="AG48">
        <f t="shared" si="36"/>
        <v>0</v>
      </c>
      <c r="AH48">
        <f t="shared" si="36"/>
        <v>0</v>
      </c>
      <c r="AI48">
        <f t="shared" si="36"/>
        <v>0</v>
      </c>
      <c r="AJ48">
        <f t="shared" si="36"/>
        <v>0</v>
      </c>
      <c r="AK48">
        <f t="shared" si="36"/>
        <v>0</v>
      </c>
      <c r="AL48">
        <f t="shared" si="36"/>
        <v>0</v>
      </c>
      <c r="AM48">
        <f t="shared" si="36"/>
        <v>0</v>
      </c>
      <c r="AN48">
        <f t="shared" si="36"/>
        <v>0</v>
      </c>
      <c r="AO48">
        <f t="shared" si="36"/>
        <v>0</v>
      </c>
      <c r="AP48">
        <f t="shared" si="36"/>
        <v>0</v>
      </c>
      <c r="AQ48">
        <f t="shared" si="36"/>
        <v>0</v>
      </c>
      <c r="AR48">
        <f t="shared" si="36"/>
        <v>0</v>
      </c>
      <c r="AS48">
        <f t="shared" si="36"/>
        <v>0</v>
      </c>
      <c r="AT48">
        <f t="shared" si="36"/>
        <v>0</v>
      </c>
      <c r="AU48">
        <f t="shared" si="36"/>
        <v>0</v>
      </c>
      <c r="AV48">
        <f t="shared" si="36"/>
        <v>0</v>
      </c>
      <c r="AW48">
        <f t="shared" si="36"/>
        <v>0</v>
      </c>
      <c r="AX48">
        <f t="shared" si="36"/>
        <v>0</v>
      </c>
      <c r="AY48">
        <f t="shared" si="36"/>
        <v>0</v>
      </c>
      <c r="AZ48">
        <f t="shared" si="36"/>
        <v>0</v>
      </c>
      <c r="BA48">
        <f t="shared" si="36"/>
        <v>0</v>
      </c>
      <c r="BB48">
        <f t="shared" si="36"/>
        <v>0</v>
      </c>
      <c r="BC48">
        <f t="shared" si="36"/>
        <v>0</v>
      </c>
      <c r="BD48">
        <f t="shared" si="36"/>
        <v>0</v>
      </c>
      <c r="BE48">
        <f t="shared" si="36"/>
        <v>0</v>
      </c>
      <c r="BF48">
        <f t="shared" si="36"/>
        <v>0</v>
      </c>
      <c r="BG48">
        <f t="shared" si="36"/>
        <v>0</v>
      </c>
      <c r="BH48">
        <f t="shared" si="36"/>
        <v>0</v>
      </c>
      <c r="BI48">
        <f t="shared" si="36"/>
        <v>0</v>
      </c>
      <c r="BJ48">
        <f t="shared" si="36"/>
        <v>0</v>
      </c>
      <c r="BK48">
        <f t="shared" si="36"/>
        <v>0</v>
      </c>
      <c r="BL48">
        <f t="shared" si="36"/>
        <v>0</v>
      </c>
    </row>
    <row r="49" spans="1:64" x14ac:dyDescent="0.25">
      <c r="A49" t="str">
        <f t="shared" si="7"/>
        <v>04_CHL</v>
      </c>
      <c r="B49" t="s">
        <v>743</v>
      </c>
      <c r="C49" t="s">
        <v>8</v>
      </c>
      <c r="D49">
        <f t="shared" si="34"/>
        <v>4.032</v>
      </c>
      <c r="E49">
        <f t="shared" ref="E49:BL49" si="37">E180</f>
        <v>0</v>
      </c>
      <c r="F49">
        <f t="shared" si="37"/>
        <v>0</v>
      </c>
      <c r="G49">
        <f t="shared" si="37"/>
        <v>0</v>
      </c>
      <c r="H49">
        <f t="shared" si="37"/>
        <v>0</v>
      </c>
      <c r="I49">
        <f t="shared" si="37"/>
        <v>3.6161424541431888</v>
      </c>
      <c r="J49" s="10">
        <f t="shared" si="37"/>
        <v>3.6159935412142357</v>
      </c>
      <c r="K49">
        <f t="shared" si="37"/>
        <v>4.3220253953925392</v>
      </c>
      <c r="L49">
        <f t="shared" si="37"/>
        <v>4.3108547738925331</v>
      </c>
      <c r="M49">
        <f t="shared" si="37"/>
        <v>4.149477574634199</v>
      </c>
      <c r="N49">
        <f t="shared" si="37"/>
        <v>3.7588854063963275</v>
      </c>
      <c r="O49">
        <f t="shared" si="37"/>
        <v>3.642778546727091</v>
      </c>
      <c r="P49">
        <f t="shared" si="37"/>
        <v>3.7953132247579382</v>
      </c>
      <c r="Q49">
        <f t="shared" si="37"/>
        <v>3.8488063800609287</v>
      </c>
      <c r="R49">
        <f t="shared" si="37"/>
        <v>3.8930193518343366</v>
      </c>
      <c r="S49">
        <f t="shared" si="37"/>
        <v>3.9279621819074029</v>
      </c>
      <c r="T49">
        <f t="shared" si="37"/>
        <v>3.9538800903905034</v>
      </c>
      <c r="U49">
        <f t="shared" si="37"/>
        <v>3.9712689949526676</v>
      </c>
      <c r="V49">
        <f t="shared" si="37"/>
        <v>3.980800599479128</v>
      </c>
      <c r="W49">
        <f t="shared" si="37"/>
        <v>3.9832670349674686</v>
      </c>
      <c r="X49">
        <f t="shared" si="37"/>
        <v>3.9795225393769251</v>
      </c>
      <c r="Y49">
        <f t="shared" si="37"/>
        <v>3.9704278410022025</v>
      </c>
      <c r="Z49">
        <f t="shared" si="37"/>
        <v>3.9568452410479571</v>
      </c>
      <c r="AA49">
        <f t="shared" si="37"/>
        <v>3.9396312014277779</v>
      </c>
      <c r="AB49">
        <f t="shared" si="37"/>
        <v>3.9196285940688789</v>
      </c>
      <c r="AC49">
        <f t="shared" si="37"/>
        <v>3.8976624697115971</v>
      </c>
      <c r="AD49">
        <f t="shared" si="37"/>
        <v>3.8745299318576105</v>
      </c>
      <c r="AE49">
        <f t="shared" si="37"/>
        <v>3.8510082216237804</v>
      </c>
      <c r="AF49">
        <f t="shared" si="37"/>
        <v>3.8278485746810058</v>
      </c>
      <c r="AG49">
        <f t="shared" si="37"/>
        <v>3.8057761909942149</v>
      </c>
      <c r="AH49">
        <f t="shared" si="37"/>
        <v>3.785499945341642</v>
      </c>
      <c r="AI49">
        <f t="shared" si="37"/>
        <v>3.7677032112760558</v>
      </c>
      <c r="AJ49">
        <f t="shared" si="37"/>
        <v>3.7530414688609324</v>
      </c>
      <c r="AK49">
        <f t="shared" si="37"/>
        <v>3.742155249686391</v>
      </c>
      <c r="AL49">
        <f t="shared" si="37"/>
        <v>3.7356903312141334</v>
      </c>
      <c r="AM49">
        <f t="shared" si="37"/>
        <v>3.7343093411054396</v>
      </c>
      <c r="AN49">
        <f t="shared" si="37"/>
        <v>3.7386717533470515</v>
      </c>
      <c r="AO49">
        <f t="shared" si="37"/>
        <v>3.7494307249910759</v>
      </c>
      <c r="AP49">
        <f t="shared" si="37"/>
        <v>3.7672343156081687</v>
      </c>
      <c r="AQ49">
        <f t="shared" si="37"/>
        <v>3.7927370345548308</v>
      </c>
      <c r="AR49">
        <f t="shared" si="37"/>
        <v>3.8266091252883676</v>
      </c>
      <c r="AS49">
        <f t="shared" si="37"/>
        <v>3.864344835074669</v>
      </c>
      <c r="AT49">
        <f t="shared" si="37"/>
        <v>3.9009733133547968</v>
      </c>
      <c r="AU49">
        <f t="shared" si="37"/>
        <v>3.9364691774372611</v>
      </c>
      <c r="AV49">
        <f t="shared" si="37"/>
        <v>3.9736512714704775</v>
      </c>
      <c r="AW49">
        <f t="shared" si="37"/>
        <v>4.0102721349431576</v>
      </c>
      <c r="AX49">
        <f t="shared" si="37"/>
        <v>4.0468929984158377</v>
      </c>
      <c r="AY49">
        <f t="shared" si="37"/>
        <v>4.0835138618885169</v>
      </c>
      <c r="AZ49">
        <f t="shared" si="37"/>
        <v>4.120134725361198</v>
      </c>
      <c r="BA49">
        <f t="shared" si="37"/>
        <v>4.1567555888338781</v>
      </c>
      <c r="BB49">
        <f t="shared" si="37"/>
        <v>4.1933764523065626</v>
      </c>
      <c r="BC49">
        <f t="shared" si="37"/>
        <v>4.2299973157792428</v>
      </c>
      <c r="BD49">
        <f t="shared" si="37"/>
        <v>4.2666181792519229</v>
      </c>
      <c r="BE49">
        <f t="shared" si="37"/>
        <v>4.303239042724603</v>
      </c>
      <c r="BF49">
        <f t="shared" si="37"/>
        <v>4.3398599061972831</v>
      </c>
      <c r="BG49">
        <f t="shared" si="37"/>
        <v>4.3764807696699632</v>
      </c>
      <c r="BH49">
        <f t="shared" si="37"/>
        <v>4.4131016331426487</v>
      </c>
      <c r="BI49">
        <f t="shared" si="37"/>
        <v>4.4497224966153279</v>
      </c>
      <c r="BJ49">
        <f t="shared" si="37"/>
        <v>4.486343360088008</v>
      </c>
      <c r="BK49">
        <f t="shared" si="37"/>
        <v>4.5229642235606891</v>
      </c>
      <c r="BL49">
        <f t="shared" si="37"/>
        <v>4.5595850870333683</v>
      </c>
    </row>
    <row r="50" spans="1:64" x14ac:dyDescent="0.25">
      <c r="A50" t="str">
        <f t="shared" si="7"/>
        <v>04_CHL</v>
      </c>
      <c r="B50" t="s">
        <v>743</v>
      </c>
      <c r="C50" t="s">
        <v>9</v>
      </c>
      <c r="D50">
        <f t="shared" si="34"/>
        <v>0</v>
      </c>
      <c r="E50">
        <f t="shared" ref="E50:BL50" si="38">E181</f>
        <v>0</v>
      </c>
      <c r="F50">
        <f t="shared" si="38"/>
        <v>0</v>
      </c>
      <c r="G50">
        <f t="shared" si="38"/>
        <v>0</v>
      </c>
      <c r="H50">
        <f t="shared" si="38"/>
        <v>0</v>
      </c>
      <c r="I50">
        <f t="shared" si="38"/>
        <v>0</v>
      </c>
      <c r="J50" s="10">
        <f t="shared" si="38"/>
        <v>0</v>
      </c>
      <c r="K50">
        <f t="shared" si="38"/>
        <v>0</v>
      </c>
      <c r="L50">
        <f t="shared" si="38"/>
        <v>0</v>
      </c>
      <c r="M50">
        <f t="shared" si="38"/>
        <v>0</v>
      </c>
      <c r="N50">
        <f t="shared" si="38"/>
        <v>0</v>
      </c>
      <c r="O50">
        <f t="shared" si="38"/>
        <v>0</v>
      </c>
      <c r="P50">
        <f t="shared" si="38"/>
        <v>0</v>
      </c>
      <c r="Q50">
        <f t="shared" si="38"/>
        <v>0</v>
      </c>
      <c r="R50">
        <f t="shared" si="38"/>
        <v>0</v>
      </c>
      <c r="S50">
        <f t="shared" si="38"/>
        <v>0</v>
      </c>
      <c r="T50">
        <f t="shared" si="38"/>
        <v>0</v>
      </c>
      <c r="U50">
        <f t="shared" si="38"/>
        <v>0</v>
      </c>
      <c r="V50">
        <f t="shared" si="38"/>
        <v>0</v>
      </c>
      <c r="W50">
        <f t="shared" si="38"/>
        <v>0</v>
      </c>
      <c r="X50">
        <f t="shared" si="38"/>
        <v>0</v>
      </c>
      <c r="Y50">
        <f t="shared" si="38"/>
        <v>0</v>
      </c>
      <c r="Z50">
        <f t="shared" si="38"/>
        <v>0</v>
      </c>
      <c r="AA50">
        <f t="shared" si="38"/>
        <v>0</v>
      </c>
      <c r="AB50">
        <f t="shared" si="38"/>
        <v>0</v>
      </c>
      <c r="AC50">
        <f t="shared" si="38"/>
        <v>0</v>
      </c>
      <c r="AD50">
        <f t="shared" si="38"/>
        <v>0</v>
      </c>
      <c r="AE50">
        <f t="shared" si="38"/>
        <v>0</v>
      </c>
      <c r="AF50">
        <f t="shared" si="38"/>
        <v>0</v>
      </c>
      <c r="AG50">
        <f t="shared" si="38"/>
        <v>0</v>
      </c>
      <c r="AH50">
        <f t="shared" si="38"/>
        <v>0</v>
      </c>
      <c r="AI50">
        <f t="shared" si="38"/>
        <v>0</v>
      </c>
      <c r="AJ50">
        <f t="shared" si="38"/>
        <v>0</v>
      </c>
      <c r="AK50">
        <f t="shared" si="38"/>
        <v>0</v>
      </c>
      <c r="AL50">
        <f t="shared" si="38"/>
        <v>0</v>
      </c>
      <c r="AM50">
        <f t="shared" si="38"/>
        <v>0</v>
      </c>
      <c r="AN50">
        <f t="shared" si="38"/>
        <v>0</v>
      </c>
      <c r="AO50">
        <f t="shared" si="38"/>
        <v>0</v>
      </c>
      <c r="AP50">
        <f t="shared" si="38"/>
        <v>0</v>
      </c>
      <c r="AQ50">
        <f t="shared" si="38"/>
        <v>0</v>
      </c>
      <c r="AR50">
        <f t="shared" si="38"/>
        <v>0</v>
      </c>
      <c r="AS50">
        <f t="shared" si="38"/>
        <v>0</v>
      </c>
      <c r="AT50">
        <f t="shared" si="38"/>
        <v>0</v>
      </c>
      <c r="AU50">
        <f t="shared" si="38"/>
        <v>0</v>
      </c>
      <c r="AV50">
        <f t="shared" si="38"/>
        <v>0</v>
      </c>
      <c r="AW50">
        <f t="shared" si="38"/>
        <v>0</v>
      </c>
      <c r="AX50">
        <f t="shared" si="38"/>
        <v>0</v>
      </c>
      <c r="AY50">
        <f t="shared" si="38"/>
        <v>0</v>
      </c>
      <c r="AZ50">
        <f t="shared" si="38"/>
        <v>0</v>
      </c>
      <c r="BA50">
        <f t="shared" si="38"/>
        <v>0</v>
      </c>
      <c r="BB50">
        <f t="shared" si="38"/>
        <v>0</v>
      </c>
      <c r="BC50">
        <f t="shared" si="38"/>
        <v>0</v>
      </c>
      <c r="BD50">
        <f t="shared" si="38"/>
        <v>0</v>
      </c>
      <c r="BE50">
        <f t="shared" si="38"/>
        <v>0</v>
      </c>
      <c r="BF50">
        <f t="shared" si="38"/>
        <v>0</v>
      </c>
      <c r="BG50">
        <f t="shared" si="38"/>
        <v>0</v>
      </c>
      <c r="BH50">
        <f t="shared" si="38"/>
        <v>0</v>
      </c>
      <c r="BI50">
        <f t="shared" si="38"/>
        <v>0</v>
      </c>
      <c r="BJ50">
        <f t="shared" si="38"/>
        <v>0</v>
      </c>
      <c r="BK50">
        <f t="shared" si="38"/>
        <v>0</v>
      </c>
      <c r="BL50">
        <f t="shared" si="38"/>
        <v>0</v>
      </c>
    </row>
    <row r="51" spans="1:64" x14ac:dyDescent="0.25">
      <c r="A51" t="str">
        <f t="shared" si="7"/>
        <v>04_CHL</v>
      </c>
      <c r="B51" t="s">
        <v>743</v>
      </c>
      <c r="C51" t="s">
        <v>10</v>
      </c>
      <c r="D51">
        <f t="shared" si="34"/>
        <v>24.542853520000001</v>
      </c>
      <c r="E51">
        <f t="shared" ref="E51:BL51" si="39">E182</f>
        <v>0</v>
      </c>
      <c r="F51">
        <f t="shared" si="39"/>
        <v>0</v>
      </c>
      <c r="G51">
        <f t="shared" si="39"/>
        <v>0</v>
      </c>
      <c r="H51">
        <f t="shared" si="39"/>
        <v>0</v>
      </c>
      <c r="I51">
        <f t="shared" si="39"/>
        <v>26.823318634019074</v>
      </c>
      <c r="J51" s="10">
        <f t="shared" si="39"/>
        <v>26.822214048402582</v>
      </c>
      <c r="K51">
        <f t="shared" si="39"/>
        <v>32.034318955233232</v>
      </c>
      <c r="L51">
        <f t="shared" si="39"/>
        <v>32.846108096961011</v>
      </c>
      <c r="M51">
        <f t="shared" si="39"/>
        <v>32.498252193517999</v>
      </c>
      <c r="N51">
        <f t="shared" si="39"/>
        <v>30.256783272617014</v>
      </c>
      <c r="O51">
        <f t="shared" si="39"/>
        <v>30.136551604999227</v>
      </c>
      <c r="P51">
        <f t="shared" si="39"/>
        <v>32.270811444451368</v>
      </c>
      <c r="Q51">
        <f t="shared" si="39"/>
        <v>33.632483617370227</v>
      </c>
      <c r="R51">
        <f t="shared" si="39"/>
        <v>34.959562041522119</v>
      </c>
      <c r="S51">
        <f t="shared" si="39"/>
        <v>35.883691573797506</v>
      </c>
      <c r="T51">
        <f t="shared" si="39"/>
        <v>36.738759541341786</v>
      </c>
      <c r="U51">
        <f t="shared" si="39"/>
        <v>37.524245862198391</v>
      </c>
      <c r="V51">
        <f t="shared" si="39"/>
        <v>38.241258144927194</v>
      </c>
      <c r="W51">
        <f t="shared" si="39"/>
        <v>38.892117291546469</v>
      </c>
      <c r="X51">
        <f t="shared" si="39"/>
        <v>39.479864085139063</v>
      </c>
      <c r="Y51">
        <f t="shared" si="39"/>
        <v>40.007738890689453</v>
      </c>
      <c r="Z51">
        <f t="shared" si="39"/>
        <v>40.47912808251661</v>
      </c>
      <c r="AA51">
        <f t="shared" si="39"/>
        <v>40.897479286890473</v>
      </c>
      <c r="AB51">
        <f t="shared" si="39"/>
        <v>41.266205105732787</v>
      </c>
      <c r="AC51">
        <f t="shared" si="39"/>
        <v>41.588616141327527</v>
      </c>
      <c r="AD51">
        <f t="shared" si="39"/>
        <v>41.867785352787337</v>
      </c>
      <c r="AE51">
        <f t="shared" si="39"/>
        <v>42.106602746326715</v>
      </c>
      <c r="AF51">
        <f t="shared" si="39"/>
        <v>42.307679024778004</v>
      </c>
      <c r="AG51">
        <f t="shared" si="39"/>
        <v>42.473313829113472</v>
      </c>
      <c r="AH51">
        <f t="shared" si="39"/>
        <v>42.605576069475994</v>
      </c>
      <c r="AI51">
        <f t="shared" si="39"/>
        <v>42.706178760536552</v>
      </c>
      <c r="AJ51">
        <f t="shared" si="39"/>
        <v>42.776431293046407</v>
      </c>
      <c r="AK51">
        <f t="shared" si="39"/>
        <v>42.817374298124108</v>
      </c>
      <c r="AL51">
        <f t="shared" si="39"/>
        <v>42.830010124017491</v>
      </c>
      <c r="AM51">
        <f t="shared" si="39"/>
        <v>42.815443389836354</v>
      </c>
      <c r="AN51">
        <f t="shared" si="39"/>
        <v>42.774660366428236</v>
      </c>
      <c r="AO51">
        <f t="shared" si="39"/>
        <v>42.708503875259602</v>
      </c>
      <c r="AP51">
        <f t="shared" si="39"/>
        <v>42.617704022994246</v>
      </c>
      <c r="AQ51">
        <f t="shared" si="39"/>
        <v>42.503029752976389</v>
      </c>
      <c r="AR51">
        <f t="shared" si="39"/>
        <v>42.365410568119373</v>
      </c>
      <c r="AS51">
        <f t="shared" si="39"/>
        <v>42.204946792179385</v>
      </c>
      <c r="AT51">
        <f t="shared" si="39"/>
        <v>42.021250760663243</v>
      </c>
      <c r="AU51">
        <f t="shared" si="39"/>
        <v>41.814549946227316</v>
      </c>
      <c r="AV51">
        <f t="shared" si="39"/>
        <v>41.614891673739031</v>
      </c>
      <c r="AW51">
        <f t="shared" si="39"/>
        <v>41.398303963468258</v>
      </c>
      <c r="AX51">
        <f t="shared" si="39"/>
        <v>41.170751966673755</v>
      </c>
      <c r="AY51">
        <f t="shared" si="39"/>
        <v>40.932235683355536</v>
      </c>
      <c r="AZ51">
        <f t="shared" si="39"/>
        <v>40.682755113513601</v>
      </c>
      <c r="BA51">
        <f t="shared" si="39"/>
        <v>40.422310257147949</v>
      </c>
      <c r="BB51">
        <f t="shared" si="39"/>
        <v>40.150901114258609</v>
      </c>
      <c r="BC51">
        <f t="shared" si="39"/>
        <v>39.868527684845517</v>
      </c>
      <c r="BD51">
        <f t="shared" si="39"/>
        <v>39.575189968908695</v>
      </c>
      <c r="BE51">
        <f t="shared" si="39"/>
        <v>39.270887966448157</v>
      </c>
      <c r="BF51">
        <f t="shared" si="39"/>
        <v>38.955621677463895</v>
      </c>
      <c r="BG51">
        <f t="shared" si="39"/>
        <v>38.62939110195591</v>
      </c>
      <c r="BH51">
        <f t="shared" si="39"/>
        <v>38.292196239924259</v>
      </c>
      <c r="BI51">
        <f t="shared" si="39"/>
        <v>37.944037091368827</v>
      </c>
      <c r="BJ51">
        <f t="shared" si="39"/>
        <v>37.584913656289686</v>
      </c>
      <c r="BK51">
        <f t="shared" si="39"/>
        <v>37.214825934686829</v>
      </c>
      <c r="BL51">
        <f t="shared" si="39"/>
        <v>36.833773926560241</v>
      </c>
    </row>
    <row r="52" spans="1:64" x14ac:dyDescent="0.25">
      <c r="A52" t="str">
        <f t="shared" si="7"/>
        <v>04_CHL</v>
      </c>
      <c r="B52" t="s">
        <v>743</v>
      </c>
      <c r="C52" t="s">
        <v>11</v>
      </c>
      <c r="D52">
        <f t="shared" si="34"/>
        <v>0</v>
      </c>
      <c r="E52">
        <f t="shared" ref="E52:BL52" si="40">E183</f>
        <v>0</v>
      </c>
      <c r="F52">
        <f t="shared" si="40"/>
        <v>0</v>
      </c>
      <c r="G52">
        <f t="shared" si="40"/>
        <v>0</v>
      </c>
      <c r="H52">
        <f t="shared" si="40"/>
        <v>0</v>
      </c>
      <c r="I52">
        <f t="shared" si="40"/>
        <v>0</v>
      </c>
      <c r="J52" s="10">
        <f t="shared" si="40"/>
        <v>0</v>
      </c>
      <c r="K52">
        <f t="shared" si="40"/>
        <v>0</v>
      </c>
      <c r="L52">
        <f t="shared" si="40"/>
        <v>0</v>
      </c>
      <c r="M52">
        <f t="shared" si="40"/>
        <v>0</v>
      </c>
      <c r="N52">
        <f t="shared" si="40"/>
        <v>0</v>
      </c>
      <c r="O52">
        <f t="shared" si="40"/>
        <v>0</v>
      </c>
      <c r="P52">
        <f t="shared" si="40"/>
        <v>0</v>
      </c>
      <c r="Q52">
        <f t="shared" si="40"/>
        <v>0</v>
      </c>
      <c r="R52">
        <f t="shared" si="40"/>
        <v>0</v>
      </c>
      <c r="S52">
        <f t="shared" si="40"/>
        <v>0</v>
      </c>
      <c r="T52">
        <f t="shared" si="40"/>
        <v>0</v>
      </c>
      <c r="U52">
        <f t="shared" si="40"/>
        <v>0</v>
      </c>
      <c r="V52">
        <f t="shared" si="40"/>
        <v>0</v>
      </c>
      <c r="W52">
        <f t="shared" si="40"/>
        <v>0</v>
      </c>
      <c r="X52">
        <f t="shared" si="40"/>
        <v>0</v>
      </c>
      <c r="Y52">
        <f t="shared" si="40"/>
        <v>0</v>
      </c>
      <c r="Z52">
        <f t="shared" si="40"/>
        <v>0</v>
      </c>
      <c r="AA52">
        <f t="shared" si="40"/>
        <v>0</v>
      </c>
      <c r="AB52">
        <f t="shared" si="40"/>
        <v>0</v>
      </c>
      <c r="AC52">
        <f t="shared" si="40"/>
        <v>0</v>
      </c>
      <c r="AD52">
        <f t="shared" si="40"/>
        <v>0</v>
      </c>
      <c r="AE52">
        <f t="shared" si="40"/>
        <v>0</v>
      </c>
      <c r="AF52">
        <f t="shared" si="40"/>
        <v>0</v>
      </c>
      <c r="AG52">
        <f t="shared" si="40"/>
        <v>0</v>
      </c>
      <c r="AH52">
        <f t="shared" si="40"/>
        <v>0</v>
      </c>
      <c r="AI52">
        <f t="shared" si="40"/>
        <v>0</v>
      </c>
      <c r="AJ52">
        <f t="shared" si="40"/>
        <v>0</v>
      </c>
      <c r="AK52">
        <f t="shared" si="40"/>
        <v>0</v>
      </c>
      <c r="AL52">
        <f t="shared" si="40"/>
        <v>0</v>
      </c>
      <c r="AM52">
        <f t="shared" si="40"/>
        <v>0</v>
      </c>
      <c r="AN52">
        <f t="shared" si="40"/>
        <v>0</v>
      </c>
      <c r="AO52">
        <f t="shared" si="40"/>
        <v>0</v>
      </c>
      <c r="AP52">
        <f t="shared" si="40"/>
        <v>0</v>
      </c>
      <c r="AQ52">
        <f t="shared" si="40"/>
        <v>0</v>
      </c>
      <c r="AR52">
        <f t="shared" si="40"/>
        <v>0</v>
      </c>
      <c r="AS52">
        <f t="shared" si="40"/>
        <v>0</v>
      </c>
      <c r="AT52">
        <f t="shared" si="40"/>
        <v>0</v>
      </c>
      <c r="AU52">
        <f t="shared" si="40"/>
        <v>0</v>
      </c>
      <c r="AV52">
        <f t="shared" si="40"/>
        <v>0</v>
      </c>
      <c r="AW52">
        <f t="shared" si="40"/>
        <v>0</v>
      </c>
      <c r="AX52">
        <f t="shared" si="40"/>
        <v>0</v>
      </c>
      <c r="AY52">
        <f t="shared" si="40"/>
        <v>0</v>
      </c>
      <c r="AZ52">
        <f t="shared" si="40"/>
        <v>0</v>
      </c>
      <c r="BA52">
        <f t="shared" si="40"/>
        <v>0</v>
      </c>
      <c r="BB52">
        <f t="shared" si="40"/>
        <v>0</v>
      </c>
      <c r="BC52">
        <f t="shared" si="40"/>
        <v>0</v>
      </c>
      <c r="BD52">
        <f t="shared" si="40"/>
        <v>0</v>
      </c>
      <c r="BE52">
        <f t="shared" si="40"/>
        <v>0</v>
      </c>
      <c r="BF52">
        <f t="shared" si="40"/>
        <v>0</v>
      </c>
      <c r="BG52">
        <f t="shared" si="40"/>
        <v>0</v>
      </c>
      <c r="BH52">
        <f t="shared" si="40"/>
        <v>0</v>
      </c>
      <c r="BI52">
        <f t="shared" si="40"/>
        <v>0</v>
      </c>
      <c r="BJ52">
        <f t="shared" si="40"/>
        <v>0</v>
      </c>
      <c r="BK52">
        <f t="shared" si="40"/>
        <v>0</v>
      </c>
      <c r="BL52">
        <f t="shared" si="40"/>
        <v>0</v>
      </c>
    </row>
    <row r="53" spans="1:64" x14ac:dyDescent="0.25">
      <c r="A53" t="str">
        <f t="shared" si="7"/>
        <v>04_CHL</v>
      </c>
      <c r="B53" t="s">
        <v>743</v>
      </c>
      <c r="C53" t="s">
        <v>12</v>
      </c>
      <c r="D53">
        <f t="shared" si="34"/>
        <v>11.806559</v>
      </c>
      <c r="E53">
        <f t="shared" ref="E53:BL53" si="41">E184</f>
        <v>0</v>
      </c>
      <c r="F53">
        <f t="shared" si="41"/>
        <v>0</v>
      </c>
      <c r="G53">
        <f t="shared" si="41"/>
        <v>0</v>
      </c>
      <c r="H53">
        <f t="shared" si="41"/>
        <v>0</v>
      </c>
      <c r="I53">
        <f t="shared" si="41"/>
        <v>9.4563491103890609</v>
      </c>
      <c r="J53" s="10">
        <f t="shared" si="41"/>
        <v>9.4559596974549489</v>
      </c>
      <c r="K53">
        <f t="shared" si="41"/>
        <v>11.302259665122365</v>
      </c>
      <c r="L53">
        <f t="shared" si="41"/>
        <v>11.191044826983395</v>
      </c>
      <c r="M53">
        <f t="shared" si="41"/>
        <v>10.718346113292005</v>
      </c>
      <c r="N53">
        <f t="shared" si="41"/>
        <v>9.6832198853444815</v>
      </c>
      <c r="O53">
        <f t="shared" si="41"/>
        <v>9.380264438753775</v>
      </c>
      <c r="P53">
        <f t="shared" si="41"/>
        <v>9.7912241469972123</v>
      </c>
      <c r="Q53">
        <f t="shared" si="41"/>
        <v>9.9699274919141789</v>
      </c>
      <c r="R53">
        <f t="shared" si="41"/>
        <v>10.14790097886118</v>
      </c>
      <c r="S53">
        <f t="shared" si="41"/>
        <v>10.325209888282801</v>
      </c>
      <c r="T53">
        <f t="shared" si="41"/>
        <v>10.502183218812267</v>
      </c>
      <c r="U53">
        <f t="shared" si="41"/>
        <v>10.679480397999088</v>
      </c>
      <c r="V53">
        <f t="shared" si="41"/>
        <v>10.857932685270665</v>
      </c>
      <c r="W53">
        <f t="shared" si="41"/>
        <v>11.038437825900962</v>
      </c>
      <c r="X53">
        <f t="shared" si="41"/>
        <v>11.221842433485129</v>
      </c>
      <c r="Y53">
        <f t="shared" si="41"/>
        <v>11.408820899134215</v>
      </c>
      <c r="Z53">
        <f t="shared" si="41"/>
        <v>11.599886263392566</v>
      </c>
      <c r="AA53">
        <f t="shared" si="41"/>
        <v>11.79539037662307</v>
      </c>
      <c r="AB53">
        <f t="shared" si="41"/>
        <v>11.995518226302023</v>
      </c>
      <c r="AC53">
        <f t="shared" si="41"/>
        <v>12.200287605835337</v>
      </c>
      <c r="AD53">
        <f t="shared" si="41"/>
        <v>12.409525130918107</v>
      </c>
      <c r="AE53">
        <f t="shared" si="41"/>
        <v>12.622894283675585</v>
      </c>
      <c r="AF53">
        <f t="shared" si="41"/>
        <v>12.839876186959359</v>
      </c>
      <c r="AG53">
        <f t="shared" si="41"/>
        <v>13.059765798701937</v>
      </c>
      <c r="AH53">
        <f t="shared" si="41"/>
        <v>13.281699959717779</v>
      </c>
      <c r="AI53">
        <f t="shared" si="41"/>
        <v>13.50462061546361</v>
      </c>
      <c r="AJ53">
        <f t="shared" si="41"/>
        <v>13.727257912709455</v>
      </c>
      <c r="AK53">
        <f t="shared" si="41"/>
        <v>13.948169873041429</v>
      </c>
      <c r="AL53">
        <f t="shared" si="41"/>
        <v>14.165816560519175</v>
      </c>
      <c r="AM53">
        <f t="shared" si="41"/>
        <v>14.37861066699365</v>
      </c>
      <c r="AN53">
        <f t="shared" si="41"/>
        <v>14.584849515911655</v>
      </c>
      <c r="AO53">
        <f t="shared" si="41"/>
        <v>14.782708167236216</v>
      </c>
      <c r="AP53">
        <f t="shared" si="41"/>
        <v>14.970251602243584</v>
      </c>
      <c r="AQ53">
        <f t="shared" si="41"/>
        <v>15.145491346278545</v>
      </c>
      <c r="AR53">
        <f t="shared" si="41"/>
        <v>15.306436501153449</v>
      </c>
      <c r="AS53">
        <f t="shared" si="41"/>
        <v>15.457379340298655</v>
      </c>
      <c r="AT53">
        <f t="shared" si="41"/>
        <v>15.603893253419166</v>
      </c>
      <c r="AU53">
        <f t="shared" si="41"/>
        <v>15.745876709749023</v>
      </c>
      <c r="AV53">
        <f t="shared" si="41"/>
        <v>15.894605085881889</v>
      </c>
      <c r="AW53">
        <f t="shared" si="41"/>
        <v>16.041088539772606</v>
      </c>
      <c r="AX53">
        <f t="shared" si="41"/>
        <v>16.18757199366333</v>
      </c>
      <c r="AY53">
        <f t="shared" si="41"/>
        <v>16.334055447554046</v>
      </c>
      <c r="AZ53">
        <f t="shared" si="41"/>
        <v>16.480538901444767</v>
      </c>
      <c r="BA53">
        <f t="shared" si="41"/>
        <v>16.627022355335487</v>
      </c>
      <c r="BB53">
        <f t="shared" si="41"/>
        <v>16.773505809226226</v>
      </c>
      <c r="BC53">
        <f t="shared" si="41"/>
        <v>16.91998926311695</v>
      </c>
      <c r="BD53">
        <f t="shared" si="41"/>
        <v>17.066472717007667</v>
      </c>
      <c r="BE53">
        <f t="shared" si="41"/>
        <v>17.212956170898387</v>
      </c>
      <c r="BF53">
        <f t="shared" si="41"/>
        <v>17.359439624789111</v>
      </c>
      <c r="BG53">
        <f t="shared" si="41"/>
        <v>17.505923078679828</v>
      </c>
      <c r="BH53">
        <f t="shared" si="41"/>
        <v>17.65240653257057</v>
      </c>
      <c r="BI53">
        <f t="shared" si="41"/>
        <v>17.798889986461287</v>
      </c>
      <c r="BJ53">
        <f t="shared" si="41"/>
        <v>17.945373440352007</v>
      </c>
      <c r="BK53">
        <f t="shared" si="41"/>
        <v>18.091856894242731</v>
      </c>
      <c r="BL53">
        <f t="shared" si="41"/>
        <v>18.238340348133448</v>
      </c>
    </row>
    <row r="54" spans="1:64" x14ac:dyDescent="0.25">
      <c r="A54" t="str">
        <f t="shared" si="7"/>
        <v>04_CHL</v>
      </c>
      <c r="B54" t="s">
        <v>743</v>
      </c>
      <c r="C54" t="s">
        <v>13</v>
      </c>
      <c r="D54">
        <f t="shared" si="34"/>
        <v>6.4253620000000025</v>
      </c>
      <c r="E54">
        <f t="shared" ref="E54:BL54" si="42">E185</f>
        <v>7.4309419999999937</v>
      </c>
      <c r="F54">
        <f t="shared" si="42"/>
        <v>8.8069229999999923</v>
      </c>
      <c r="G54">
        <f t="shared" si="42"/>
        <v>10.11659899999993</v>
      </c>
      <c r="H54">
        <f t="shared" si="42"/>
        <v>10.470890999999984</v>
      </c>
      <c r="I54">
        <f t="shared" si="42"/>
        <v>7.4787908763004509</v>
      </c>
      <c r="J54" s="10">
        <f t="shared" si="42"/>
        <v>12.275779907983809</v>
      </c>
      <c r="K54">
        <f t="shared" si="42"/>
        <v>11.493844112371356</v>
      </c>
      <c r="L54">
        <f t="shared" si="42"/>
        <v>12.675319257314833</v>
      </c>
      <c r="M54">
        <f t="shared" si="42"/>
        <v>13.129004573149052</v>
      </c>
      <c r="N54">
        <f>N185</f>
        <v>11.404370520806065</v>
      </c>
      <c r="O54">
        <f t="shared" si="42"/>
        <v>12.706091803337015</v>
      </c>
      <c r="P54">
        <f t="shared" si="42"/>
        <v>13.588362686670315</v>
      </c>
      <c r="Q54">
        <f t="shared" si="42"/>
        <v>14.38433822351033</v>
      </c>
      <c r="R54">
        <f t="shared" si="42"/>
        <v>15.118639647021283</v>
      </c>
      <c r="S54">
        <f t="shared" si="42"/>
        <v>15.784955040640519</v>
      </c>
      <c r="T54">
        <f t="shared" si="42"/>
        <v>16.376451871313979</v>
      </c>
      <c r="U54">
        <f t="shared" si="42"/>
        <v>16.948635377907632</v>
      </c>
      <c r="V54">
        <f t="shared" si="42"/>
        <v>17.497793112772623</v>
      </c>
      <c r="W54">
        <f t="shared" si="42"/>
        <v>18.019897696713983</v>
      </c>
      <c r="X54">
        <f t="shared" si="42"/>
        <v>18.511729471759534</v>
      </c>
      <c r="Y54">
        <f t="shared" si="42"/>
        <v>18.972404188137062</v>
      </c>
      <c r="Z54">
        <f t="shared" si="42"/>
        <v>19.40131497131344</v>
      </c>
      <c r="AA54">
        <f t="shared" si="42"/>
        <v>19.80505805204276</v>
      </c>
      <c r="AB54">
        <f t="shared" si="42"/>
        <v>20.192283746544319</v>
      </c>
      <c r="AC54">
        <f t="shared" si="42"/>
        <v>20.569369952159867</v>
      </c>
      <c r="AD54">
        <f t="shared" si="42"/>
        <v>20.938894807810431</v>
      </c>
      <c r="AE54">
        <f t="shared" si="42"/>
        <v>21.300397478571782</v>
      </c>
      <c r="AF54">
        <f t="shared" si="42"/>
        <v>21.653051963971745</v>
      </c>
      <c r="AG54">
        <f t="shared" si="42"/>
        <v>21.994611321201798</v>
      </c>
      <c r="AH54">
        <f t="shared" si="42"/>
        <v>22.32317529488423</v>
      </c>
      <c r="AI54">
        <f t="shared" si="42"/>
        <v>22.638767544720245</v>
      </c>
      <c r="AJ54">
        <f t="shared" si="42"/>
        <v>22.946292702292542</v>
      </c>
      <c r="AK54">
        <f t="shared" si="42"/>
        <v>23.245823747121189</v>
      </c>
      <c r="AL54">
        <f t="shared" si="42"/>
        <v>23.537531297221392</v>
      </c>
      <c r="AM54">
        <f t="shared" si="42"/>
        <v>23.82177085147045</v>
      </c>
      <c r="AN54">
        <f t="shared" si="42"/>
        <v>24.099103184965529</v>
      </c>
      <c r="AO54">
        <f t="shared" si="42"/>
        <v>24.366048514758045</v>
      </c>
      <c r="AP54">
        <f t="shared" si="42"/>
        <v>24.622850526859825</v>
      </c>
      <c r="AQ54">
        <f t="shared" si="42"/>
        <v>24.869615473705455</v>
      </c>
      <c r="AR54">
        <f t="shared" si="42"/>
        <v>25.106534363409345</v>
      </c>
      <c r="AS54">
        <f t="shared" si="42"/>
        <v>25.342727091488971</v>
      </c>
      <c r="AT54">
        <f t="shared" si="42"/>
        <v>25.093345200553433</v>
      </c>
      <c r="AU54">
        <f t="shared" si="42"/>
        <v>24.843296680340028</v>
      </c>
      <c r="AV54">
        <f t="shared" si="42"/>
        <v>24.592469180202315</v>
      </c>
      <c r="AW54">
        <f t="shared" si="42"/>
        <v>24.340748744143802</v>
      </c>
      <c r="AX54">
        <f t="shared" si="42"/>
        <v>24.088019789946099</v>
      </c>
      <c r="AY54">
        <f t="shared" si="42"/>
        <v>23.834165088040034</v>
      </c>
      <c r="AZ54">
        <f t="shared" si="42"/>
        <v>23.579065740116846</v>
      </c>
      <c r="BA54">
        <f t="shared" si="42"/>
        <v>23.322601157476395</v>
      </c>
      <c r="BB54">
        <f t="shared" si="42"/>
        <v>23.064649039109124</v>
      </c>
      <c r="BC54">
        <f t="shared" si="42"/>
        <v>22.805085349508762</v>
      </c>
      <c r="BD54">
        <f t="shared" si="42"/>
        <v>22.543784296212472</v>
      </c>
      <c r="BE54">
        <f t="shared" si="42"/>
        <v>22.280618307065314</v>
      </c>
      <c r="BF54">
        <f t="shared" si="42"/>
        <v>22.015458007205588</v>
      </c>
      <c r="BG54">
        <f t="shared" si="42"/>
        <v>21.748172195767967</v>
      </c>
      <c r="BH54">
        <f t="shared" si="42"/>
        <v>21.478627822300869</v>
      </c>
      <c r="BI54">
        <f t="shared" si="42"/>
        <v>21.206689962894846</v>
      </c>
      <c r="BJ54">
        <f t="shared" si="42"/>
        <v>20.932221796018478</v>
      </c>
      <c r="BK54">
        <f t="shared" si="42"/>
        <v>22.908366532028293</v>
      </c>
      <c r="BL54">
        <f t="shared" si="42"/>
        <v>22.685720235096962</v>
      </c>
    </row>
    <row r="55" spans="1:64" x14ac:dyDescent="0.25">
      <c r="A55" t="str">
        <f t="shared" si="7"/>
        <v>04_CHL</v>
      </c>
      <c r="B55" t="s">
        <v>743</v>
      </c>
      <c r="C55" t="s">
        <v>14</v>
      </c>
      <c r="D55">
        <f t="shared" si="34"/>
        <v>0.84000000000000008</v>
      </c>
      <c r="E55">
        <f t="shared" ref="E55:BL55" si="43">E186</f>
        <v>0.85158199999999928</v>
      </c>
      <c r="F55">
        <f t="shared" si="43"/>
        <v>0.93399899999999925</v>
      </c>
      <c r="G55">
        <f t="shared" si="43"/>
        <v>0.86177999999999388</v>
      </c>
      <c r="H55">
        <f t="shared" si="43"/>
        <v>0.66256199999999899</v>
      </c>
      <c r="I55">
        <f t="shared" si="43"/>
        <v>0.3078520474301773</v>
      </c>
      <c r="J55" s="10">
        <f t="shared" si="43"/>
        <v>0.50531216088027264</v>
      </c>
      <c r="K55">
        <f t="shared" si="43"/>
        <v>0.47312506812426874</v>
      </c>
      <c r="L55">
        <f t="shared" si="43"/>
        <v>0.46928046033631865</v>
      </c>
      <c r="M55">
        <f t="shared" si="43"/>
        <v>0.44277224809000626</v>
      </c>
      <c r="N55">
        <f t="shared" si="43"/>
        <v>0.35736118092232844</v>
      </c>
      <c r="O55">
        <f t="shared" si="43"/>
        <v>0.37788719483116318</v>
      </c>
      <c r="P55">
        <f t="shared" si="43"/>
        <v>0.39398314950449126</v>
      </c>
      <c r="Q55">
        <f t="shared" si="43"/>
        <v>0.41522101675816886</v>
      </c>
      <c r="R55">
        <f t="shared" si="43"/>
        <v>0.44292400114292652</v>
      </c>
      <c r="S55">
        <f t="shared" si="43"/>
        <v>0.47723328077384553</v>
      </c>
      <c r="T55">
        <f t="shared" si="43"/>
        <v>0.54391321139526616</v>
      </c>
      <c r="U55">
        <f t="shared" si="43"/>
        <v>0.6236398070534398</v>
      </c>
      <c r="V55">
        <f t="shared" si="43"/>
        <v>0.71746608886486096</v>
      </c>
      <c r="W55">
        <f t="shared" si="43"/>
        <v>0.82626964148909277</v>
      </c>
      <c r="X55">
        <f t="shared" si="43"/>
        <v>0.95075924331732353</v>
      </c>
      <c r="Y55">
        <f t="shared" si="43"/>
        <v>1.091541206387441</v>
      </c>
      <c r="Z55">
        <f t="shared" si="43"/>
        <v>1.2490242007023233</v>
      </c>
      <c r="AA55">
        <f t="shared" si="43"/>
        <v>1.4238998258411701</v>
      </c>
      <c r="AB55">
        <f t="shared" si="43"/>
        <v>1.6169986712550417</v>
      </c>
      <c r="AC55">
        <f t="shared" si="43"/>
        <v>1.8290170574992004</v>
      </c>
      <c r="AD55">
        <f t="shared" si="43"/>
        <v>2.0602903456038262</v>
      </c>
      <c r="AE55">
        <f t="shared" si="43"/>
        <v>2.9605794649616239</v>
      </c>
      <c r="AF55">
        <f t="shared" si="43"/>
        <v>3.2833762417452483</v>
      </c>
      <c r="AG55">
        <f t="shared" si="43"/>
        <v>3.6254555341244723</v>
      </c>
      <c r="AH55">
        <f t="shared" si="43"/>
        <v>3.9850115356106404</v>
      </c>
      <c r="AI55">
        <f t="shared" si="43"/>
        <v>4.360084946493231</v>
      </c>
      <c r="AJ55">
        <f t="shared" si="43"/>
        <v>4.7492668679937378</v>
      </c>
      <c r="AK55">
        <f t="shared" si="43"/>
        <v>5.1498626472540714</v>
      </c>
      <c r="AL55">
        <f t="shared" si="43"/>
        <v>5.5586650106959077</v>
      </c>
      <c r="AM55">
        <f t="shared" si="43"/>
        <v>5.9719352111910311</v>
      </c>
      <c r="AN55">
        <f t="shared" si="43"/>
        <v>6.3853725095142924</v>
      </c>
      <c r="AO55">
        <f t="shared" si="43"/>
        <v>6.7928938545896047</v>
      </c>
      <c r="AP55">
        <f t="shared" si="43"/>
        <v>7.1885813521799342</v>
      </c>
      <c r="AQ55">
        <f t="shared" si="43"/>
        <v>7.5657173637654003</v>
      </c>
      <c r="AR55">
        <f t="shared" si="43"/>
        <v>7.9168049963451139</v>
      </c>
      <c r="AS55">
        <f t="shared" si="43"/>
        <v>8.2598517927815678</v>
      </c>
      <c r="AT55">
        <f t="shared" si="43"/>
        <v>8.4524952254495531</v>
      </c>
      <c r="AU55">
        <f t="shared" si="43"/>
        <v>8.6477429665916201</v>
      </c>
      <c r="AV55">
        <f t="shared" si="43"/>
        <v>8.8456633330339862</v>
      </c>
      <c r="AW55">
        <f t="shared" si="43"/>
        <v>9.0463255175085369</v>
      </c>
      <c r="AX55">
        <f t="shared" si="43"/>
        <v>9.2497995993392745</v>
      </c>
      <c r="AY55">
        <f t="shared" si="43"/>
        <v>9.4561565552548803</v>
      </c>
      <c r="AZ55">
        <f t="shared" si="43"/>
        <v>9.6654682703288621</v>
      </c>
      <c r="BA55">
        <f t="shared" si="43"/>
        <v>9.8778075490487982</v>
      </c>
      <c r="BB55">
        <f t="shared" si="43"/>
        <v>10.093248126516098</v>
      </c>
      <c r="BC55">
        <f t="shared" si="43"/>
        <v>10.311864679777843</v>
      </c>
      <c r="BD55">
        <f t="shared" si="43"/>
        <v>10.533732839292169</v>
      </c>
      <c r="BE55">
        <f t="shared" si="43"/>
        <v>10.758929200528803</v>
      </c>
      <c r="BF55">
        <f t="shared" si="43"/>
        <v>10.987531335706242</v>
      </c>
      <c r="BG55">
        <f t="shared" si="43"/>
        <v>11.219617805667179</v>
      </c>
      <c r="BH55">
        <f t="shared" si="43"/>
        <v>11.45526817189376</v>
      </c>
      <c r="BI55">
        <f t="shared" si="43"/>
        <v>11.694563008664307</v>
      </c>
      <c r="BJ55">
        <f t="shared" si="43"/>
        <v>11.937583915353077</v>
      </c>
      <c r="BK55">
        <f t="shared" si="43"/>
        <v>12.184413528874753</v>
      </c>
      <c r="BL55">
        <f t="shared" si="43"/>
        <v>12.435135536275331</v>
      </c>
    </row>
    <row r="56" spans="1:64" x14ac:dyDescent="0.25">
      <c r="A56" t="str">
        <f t="shared" si="7"/>
        <v>04_CHL</v>
      </c>
      <c r="B56" t="s">
        <v>743</v>
      </c>
      <c r="C56" t="s">
        <v>15</v>
      </c>
      <c r="D56">
        <f t="shared" si="34"/>
        <v>0.22749818823529422</v>
      </c>
      <c r="E56">
        <f t="shared" ref="E56:BL56" si="44">E187</f>
        <v>0.25082745882352925</v>
      </c>
      <c r="F56">
        <f t="shared" si="44"/>
        <v>0.29715247058823496</v>
      </c>
      <c r="G56">
        <f t="shared" si="44"/>
        <v>0.33009405882352716</v>
      </c>
      <c r="H56">
        <f t="shared" si="44"/>
        <v>0.37327722352941112</v>
      </c>
      <c r="I56">
        <f t="shared" si="44"/>
        <v>0.26970561277964944</v>
      </c>
      <c r="J56" s="10">
        <f t="shared" si="44"/>
        <v>0.4426981309134646</v>
      </c>
      <c r="K56">
        <f t="shared" si="44"/>
        <v>0.41449939178595446</v>
      </c>
      <c r="L56">
        <f t="shared" si="44"/>
        <v>0.46077419511296536</v>
      </c>
      <c r="M56">
        <f t="shared" si="44"/>
        <v>0.47763387252174011</v>
      </c>
      <c r="N56">
        <f t="shared" si="44"/>
        <v>0.41441429497815113</v>
      </c>
      <c r="O56">
        <f t="shared" si="44"/>
        <v>0.46040659526057276</v>
      </c>
      <c r="P56">
        <f t="shared" si="44"/>
        <v>0.49278142331303149</v>
      </c>
      <c r="Q56">
        <f t="shared" si="44"/>
        <v>0.52141532987806061</v>
      </c>
      <c r="R56">
        <f t="shared" si="44"/>
        <v>0.54716655541487391</v>
      </c>
      <c r="S56">
        <f t="shared" si="44"/>
        <v>0.5583990856790324</v>
      </c>
      <c r="T56">
        <f t="shared" si="44"/>
        <v>0.57433767146906811</v>
      </c>
      <c r="U56">
        <f t="shared" si="44"/>
        <v>0.58878367111814656</v>
      </c>
      <c r="V56">
        <f t="shared" si="44"/>
        <v>0.60164761934302058</v>
      </c>
      <c r="W56">
        <f t="shared" si="44"/>
        <v>0.61284290745841585</v>
      </c>
      <c r="X56">
        <f t="shared" si="44"/>
        <v>0.62232482400293898</v>
      </c>
      <c r="Y56">
        <f t="shared" si="44"/>
        <v>0.63014020088401856</v>
      </c>
      <c r="Z56">
        <f t="shared" si="44"/>
        <v>0.63635531623938646</v>
      </c>
      <c r="AA56">
        <f t="shared" si="44"/>
        <v>0.64127946886624076</v>
      </c>
      <c r="AB56">
        <f t="shared" si="44"/>
        <v>0.64528505455663332</v>
      </c>
      <c r="AC56">
        <f t="shared" si="44"/>
        <v>0.64866666331026457</v>
      </c>
      <c r="AD56">
        <f t="shared" si="44"/>
        <v>0.65159871738457886</v>
      </c>
      <c r="AE56">
        <f t="shared" si="44"/>
        <v>0.65416746762824596</v>
      </c>
      <c r="AF56">
        <f t="shared" si="44"/>
        <v>0.65645895010160138</v>
      </c>
      <c r="AG56">
        <f t="shared" si="44"/>
        <v>0.65852864673585954</v>
      </c>
      <c r="AH56">
        <f t="shared" si="44"/>
        <v>0.66045674653463537</v>
      </c>
      <c r="AI56">
        <f t="shared" si="44"/>
        <v>0.66239367899398083</v>
      </c>
      <c r="AJ56">
        <f t="shared" si="44"/>
        <v>0.66464272442996253</v>
      </c>
      <c r="AK56">
        <f t="shared" si="44"/>
        <v>0.66737518075785474</v>
      </c>
      <c r="AL56">
        <f t="shared" si="44"/>
        <v>0.67077827984596983</v>
      </c>
      <c r="AM56">
        <f t="shared" si="44"/>
        <v>0.6750579853684695</v>
      </c>
      <c r="AN56">
        <f t="shared" si="44"/>
        <v>0.68043984973193705</v>
      </c>
      <c r="AO56">
        <f t="shared" si="44"/>
        <v>0.68704966370088938</v>
      </c>
      <c r="AP56">
        <f t="shared" si="44"/>
        <v>0.69513243416789672</v>
      </c>
      <c r="AQ56">
        <f t="shared" si="44"/>
        <v>0.70494225716504255</v>
      </c>
      <c r="AR56">
        <f t="shared" si="44"/>
        <v>0.71674825820171362</v>
      </c>
      <c r="AS56">
        <f t="shared" si="44"/>
        <v>0.72991591766902553</v>
      </c>
      <c r="AT56">
        <f t="shared" si="44"/>
        <v>0.7292861395920347</v>
      </c>
      <c r="AU56">
        <f t="shared" si="44"/>
        <v>0.72870465996161149</v>
      </c>
      <c r="AV56">
        <f t="shared" si="44"/>
        <v>0.72817075315541702</v>
      </c>
      <c r="AW56">
        <f t="shared" si="44"/>
        <v>0.72768368078452372</v>
      </c>
      <c r="AX56">
        <f t="shared" si="44"/>
        <v>0.7272426915106458</v>
      </c>
      <c r="AY56">
        <f t="shared" si="44"/>
        <v>0.72684702086099162</v>
      </c>
      <c r="AZ56">
        <f t="shared" si="44"/>
        <v>0.72649589104070633</v>
      </c>
      <c r="BA56">
        <f t="shared" si="44"/>
        <v>0.72618851074287893</v>
      </c>
      <c r="BB56">
        <f t="shared" si="44"/>
        <v>0.72592407495607991</v>
      </c>
      <c r="BC56">
        <f t="shared" si="44"/>
        <v>0.72570176476940185</v>
      </c>
      <c r="BD56">
        <f t="shared" si="44"/>
        <v>0.72552074717497128</v>
      </c>
      <c r="BE56">
        <f t="shared" si="44"/>
        <v>0.72538017486789974</v>
      </c>
      <c r="BF56">
        <f t="shared" si="44"/>
        <v>0.72527918604364505</v>
      </c>
      <c r="BG56">
        <f t="shared" si="44"/>
        <v>0.72521690419274831</v>
      </c>
      <c r="BH56">
        <f t="shared" si="44"/>
        <v>0.72519243789291588</v>
      </c>
      <c r="BI56">
        <f t="shared" si="44"/>
        <v>0.72520488059841381</v>
      </c>
      <c r="BJ56">
        <f t="shared" si="44"/>
        <v>0.72525331042674157</v>
      </c>
      <c r="BK56">
        <f t="shared" si="44"/>
        <v>0.72533678994255102</v>
      </c>
      <c r="BL56">
        <f t="shared" si="44"/>
        <v>0.72545436593877721</v>
      </c>
    </row>
    <row r="57" spans="1:64" x14ac:dyDescent="0.25">
      <c r="A57" t="str">
        <f t="shared" si="7"/>
        <v>04_CHL</v>
      </c>
      <c r="B57" t="s">
        <v>743</v>
      </c>
      <c r="C57" t="s">
        <v>16</v>
      </c>
      <c r="D57">
        <f t="shared" si="34"/>
        <v>35.12713500000001</v>
      </c>
      <c r="E57">
        <f t="shared" ref="E57:BL57" si="45">E188</f>
        <v>37.708986999999965</v>
      </c>
      <c r="F57">
        <f t="shared" si="45"/>
        <v>43.851158999999967</v>
      </c>
      <c r="G57">
        <f t="shared" si="45"/>
        <v>58.333999999999598</v>
      </c>
      <c r="H57">
        <f t="shared" si="45"/>
        <v>50.46901399999993</v>
      </c>
      <c r="I57">
        <f t="shared" si="45"/>
        <v>31.355800029933157</v>
      </c>
      <c r="J57" s="10">
        <f t="shared" si="45"/>
        <v>51.467798254123558</v>
      </c>
      <c r="K57">
        <f t="shared" si="45"/>
        <v>48.189431089029185</v>
      </c>
      <c r="L57">
        <f t="shared" si="45"/>
        <v>51.635271697580436</v>
      </c>
      <c r="M57">
        <f t="shared" si="45"/>
        <v>51.873771727764087</v>
      </c>
      <c r="N57">
        <f t="shared" si="45"/>
        <v>43.83236454047708</v>
      </c>
      <c r="O57">
        <f t="shared" si="45"/>
        <v>47.633670497234107</v>
      </c>
      <c r="P57">
        <f t="shared" si="45"/>
        <v>50.068984776299565</v>
      </c>
      <c r="Q57">
        <f t="shared" si="45"/>
        <v>52.217992168030825</v>
      </c>
      <c r="R57">
        <f t="shared" si="45"/>
        <v>54.191135992312475</v>
      </c>
      <c r="S57">
        <f t="shared" si="45"/>
        <v>56.316325574820937</v>
      </c>
      <c r="T57">
        <f t="shared" si="45"/>
        <v>58.264653686201413</v>
      </c>
      <c r="U57">
        <f t="shared" si="45"/>
        <v>60.23952181101744</v>
      </c>
      <c r="V57">
        <f t="shared" si="45"/>
        <v>62.23165306551477</v>
      </c>
      <c r="W57">
        <f t="shared" si="45"/>
        <v>64.230071917171955</v>
      </c>
      <c r="X57">
        <f t="shared" si="45"/>
        <v>66.225950897562441</v>
      </c>
      <c r="Y57">
        <f t="shared" si="45"/>
        <v>68.218017130609795</v>
      </c>
      <c r="Z57">
        <f t="shared" si="45"/>
        <v>70.205256094612182</v>
      </c>
      <c r="AA57">
        <f t="shared" si="45"/>
        <v>72.212192297582618</v>
      </c>
      <c r="AB57">
        <f t="shared" si="45"/>
        <v>74.271098063173</v>
      </c>
      <c r="AC57">
        <f t="shared" si="45"/>
        <v>76.406594822841399</v>
      </c>
      <c r="AD57">
        <f t="shared" si="45"/>
        <v>78.629818728135575</v>
      </c>
      <c r="AE57">
        <f t="shared" si="45"/>
        <v>80.940707717396606</v>
      </c>
      <c r="AF57">
        <f t="shared" si="45"/>
        <v>83.337629485237272</v>
      </c>
      <c r="AG57">
        <f t="shared" si="45"/>
        <v>85.813118249588641</v>
      </c>
      <c r="AH57">
        <f t="shared" si="45"/>
        <v>88.360405921568386</v>
      </c>
      <c r="AI57">
        <f t="shared" si="45"/>
        <v>90.979747630670147</v>
      </c>
      <c r="AJ57">
        <f t="shared" si="45"/>
        <v>93.691010416774077</v>
      </c>
      <c r="AK57">
        <f t="shared" si="45"/>
        <v>96.494983804859189</v>
      </c>
      <c r="AL57">
        <f t="shared" si="45"/>
        <v>99.392608997820673</v>
      </c>
      <c r="AM57">
        <f t="shared" si="45"/>
        <v>102.3853553445033</v>
      </c>
      <c r="AN57">
        <f t="shared" si="45"/>
        <v>105.47534972125641</v>
      </c>
      <c r="AO57">
        <f t="shared" si="45"/>
        <v>108.64650203479262</v>
      </c>
      <c r="AP57">
        <f t="shared" si="45"/>
        <v>111.8980397396414</v>
      </c>
      <c r="AQ57">
        <f t="shared" si="45"/>
        <v>115.22811984877427</v>
      </c>
      <c r="AR57">
        <f t="shared" si="45"/>
        <v>118.63478894523094</v>
      </c>
      <c r="AS57">
        <f t="shared" si="45"/>
        <v>122.1556990590642</v>
      </c>
      <c r="AT57">
        <f t="shared" si="45"/>
        <v>123.40643029156355</v>
      </c>
      <c r="AU57">
        <f t="shared" si="45"/>
        <v>124.67921350780701</v>
      </c>
      <c r="AV57">
        <f t="shared" si="45"/>
        <v>125.97444677734617</v>
      </c>
      <c r="AW57">
        <f t="shared" si="45"/>
        <v>127.29253295992532</v>
      </c>
      <c r="AX57">
        <f t="shared" si="45"/>
        <v>128.63387976147831</v>
      </c>
      <c r="AY57">
        <f t="shared" si="45"/>
        <v>129.99889979076639</v>
      </c>
      <c r="AZ57">
        <f t="shared" si="45"/>
        <v>131.38801061666408</v>
      </c>
      <c r="BA57">
        <f t="shared" si="45"/>
        <v>132.80163482610064</v>
      </c>
      <c r="BB57">
        <f t="shared" si="45"/>
        <v>134.24020008266427</v>
      </c>
      <c r="BC57">
        <f t="shared" si="45"/>
        <v>135.70413918587658</v>
      </c>
      <c r="BD57">
        <f t="shared" si="45"/>
        <v>137.19389013114483</v>
      </c>
      <c r="BE57">
        <f t="shared" si="45"/>
        <v>138.70989617039987</v>
      </c>
      <c r="BF57">
        <f t="shared" si="45"/>
        <v>140.25260587342692</v>
      </c>
      <c r="BG57">
        <f t="shared" si="45"/>
        <v>141.82247318989749</v>
      </c>
      <c r="BH57">
        <f t="shared" si="45"/>
        <v>143.41995751211007</v>
      </c>
      <c r="BI57">
        <f t="shared" si="45"/>
        <v>145.04552373844794</v>
      </c>
      <c r="BJ57">
        <f t="shared" si="45"/>
        <v>146.69964233756136</v>
      </c>
      <c r="BK57">
        <f t="shared" si="45"/>
        <v>148.38278941328318</v>
      </c>
      <c r="BL57">
        <f t="shared" si="45"/>
        <v>150.09544677028572</v>
      </c>
    </row>
    <row r="58" spans="1:64" x14ac:dyDescent="0.25">
      <c r="A58" t="str">
        <f t="shared" si="7"/>
        <v>04_CHL</v>
      </c>
      <c r="B58" t="s">
        <v>743</v>
      </c>
      <c r="C58" t="s">
        <v>17</v>
      </c>
      <c r="D58">
        <f t="shared" si="34"/>
        <v>0</v>
      </c>
      <c r="E58">
        <f t="shared" ref="E58:BL58" si="46">E189</f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 s="10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0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</row>
    <row r="59" spans="1:64" x14ac:dyDescent="0.25">
      <c r="A59" t="str">
        <f t="shared" si="7"/>
        <v>04_CHL</v>
      </c>
      <c r="B59" t="s">
        <v>743</v>
      </c>
      <c r="C59" t="s">
        <v>18</v>
      </c>
      <c r="D59">
        <f t="shared" si="34"/>
        <v>49.333527703703709</v>
      </c>
      <c r="E59">
        <f t="shared" ref="E59:BL60" si="47">E190</f>
        <v>53.438253037037001</v>
      </c>
      <c r="F59">
        <f t="shared" si="47"/>
        <v>58.07779081481479</v>
      </c>
      <c r="G59">
        <f t="shared" si="47"/>
        <v>62.405935407406986</v>
      </c>
      <c r="H59">
        <f t="shared" si="47"/>
        <v>66.866206814814731</v>
      </c>
      <c r="I59">
        <f t="shared" si="47"/>
        <v>42.278741650549946</v>
      </c>
      <c r="J59" s="10">
        <f t="shared" si="47"/>
        <v>69.396849821450857</v>
      </c>
      <c r="K59">
        <f t="shared" si="47"/>
        <v>64.976447909321237</v>
      </c>
      <c r="L59">
        <f t="shared" si="47"/>
        <v>70.002681645196759</v>
      </c>
      <c r="M59">
        <f t="shared" si="47"/>
        <v>70.69545429241397</v>
      </c>
      <c r="N59">
        <f t="shared" si="47"/>
        <v>60.037894528642703</v>
      </c>
      <c r="O59">
        <f t="shared" si="47"/>
        <v>65.560623346513552</v>
      </c>
      <c r="P59">
        <f t="shared" si="47"/>
        <v>69.232197533800758</v>
      </c>
      <c r="Q59">
        <f t="shared" si="47"/>
        <v>72.524042261430068</v>
      </c>
      <c r="R59">
        <f t="shared" si="47"/>
        <v>75.583197236800373</v>
      </c>
      <c r="S59">
        <f t="shared" si="47"/>
        <v>78.001837305084479</v>
      </c>
      <c r="T59">
        <f t="shared" si="47"/>
        <v>80.124922338794846</v>
      </c>
      <c r="U59">
        <f t="shared" si="47"/>
        <v>82.234641798646635</v>
      </c>
      <c r="V59">
        <f t="shared" si="47"/>
        <v>84.316965021705741</v>
      </c>
      <c r="W59">
        <f t="shared" si="47"/>
        <v>86.356010926309139</v>
      </c>
      <c r="X59">
        <f t="shared" si="47"/>
        <v>88.339287270725094</v>
      </c>
      <c r="Y59">
        <f t="shared" si="47"/>
        <v>90.264748486325587</v>
      </c>
      <c r="Z59">
        <f t="shared" si="47"/>
        <v>92.130824047715819</v>
      </c>
      <c r="AA59">
        <f t="shared" si="47"/>
        <v>93.969303582473259</v>
      </c>
      <c r="AB59">
        <f t="shared" si="47"/>
        <v>95.820961470449419</v>
      </c>
      <c r="AC59">
        <f t="shared" si="47"/>
        <v>97.715396494271303</v>
      </c>
      <c r="AD59">
        <f t="shared" si="47"/>
        <v>99.664036327232594</v>
      </c>
      <c r="AE59">
        <f t="shared" si="47"/>
        <v>101.66376206299989</v>
      </c>
      <c r="AF59">
        <f t="shared" si="47"/>
        <v>103.70953267336141</v>
      </c>
      <c r="AG59">
        <f t="shared" si="47"/>
        <v>105.78922706193471</v>
      </c>
      <c r="AH59">
        <f t="shared" si="47"/>
        <v>107.89196847277606</v>
      </c>
      <c r="AI59">
        <f t="shared" si="47"/>
        <v>110.01574285875041</v>
      </c>
      <c r="AJ59">
        <f t="shared" si="47"/>
        <v>112.18206373288368</v>
      </c>
      <c r="AK59">
        <f t="shared" si="47"/>
        <v>114.388942444959</v>
      </c>
      <c r="AL59">
        <f t="shared" si="47"/>
        <v>116.63458920781615</v>
      </c>
      <c r="AM59">
        <f t="shared" si="47"/>
        <v>118.91784558254709</v>
      </c>
      <c r="AN59">
        <f t="shared" si="47"/>
        <v>121.23830550359835</v>
      </c>
      <c r="AO59">
        <f t="shared" si="47"/>
        <v>123.57481154470879</v>
      </c>
      <c r="AP59">
        <f t="shared" si="47"/>
        <v>125.92429445048771</v>
      </c>
      <c r="AQ59">
        <f t="shared" si="47"/>
        <v>128.28260905497351</v>
      </c>
      <c r="AR59">
        <f t="shared" si="47"/>
        <v>130.64565790030187</v>
      </c>
      <c r="AS59">
        <f t="shared" si="47"/>
        <v>133.05929330008181</v>
      </c>
      <c r="AT59">
        <f t="shared" si="47"/>
        <v>132.95812992944769</v>
      </c>
      <c r="AU59">
        <f t="shared" si="47"/>
        <v>132.86591159066538</v>
      </c>
      <c r="AV59">
        <f t="shared" si="47"/>
        <v>132.78251123289155</v>
      </c>
      <c r="AW59">
        <f t="shared" si="47"/>
        <v>132.70779954768719</v>
      </c>
      <c r="AX59">
        <f t="shared" si="47"/>
        <v>132.64164493657066</v>
      </c>
      <c r="AY59">
        <f t="shared" si="47"/>
        <v>132.58391347814785</v>
      </c>
      <c r="AZ59">
        <f t="shared" si="47"/>
        <v>132.5344688948135</v>
      </c>
      <c r="BA59">
        <f t="shared" si="47"/>
        <v>132.49317251901937</v>
      </c>
      <c r="BB59">
        <f t="shared" si="47"/>
        <v>132.45988325910298</v>
      </c>
      <c r="BC59">
        <f t="shared" si="47"/>
        <v>132.43445756467219</v>
      </c>
      <c r="BD59">
        <f t="shared" si="47"/>
        <v>132.4167493915397</v>
      </c>
      <c r="BE59">
        <f t="shared" si="47"/>
        <v>132.40661016620226</v>
      </c>
      <c r="BF59">
        <f t="shared" si="47"/>
        <v>132.40388874985868</v>
      </c>
      <c r="BG59">
        <f t="shared" si="47"/>
        <v>132.40843140196128</v>
      </c>
      <c r="BH59">
        <f t="shared" si="47"/>
        <v>132.42008174329476</v>
      </c>
      <c r="BI59">
        <f t="shared" si="47"/>
        <v>132.43868071857707</v>
      </c>
      <c r="BJ59">
        <f t="shared" si="47"/>
        <v>132.46406655857584</v>
      </c>
      <c r="BK59">
        <f t="shared" si="47"/>
        <v>132.49607474173493</v>
      </c>
      <c r="BL59">
        <f t="shared" si="47"/>
        <v>132.53453795530496</v>
      </c>
    </row>
    <row r="60" spans="1:64" x14ac:dyDescent="0.25">
      <c r="A60" t="str">
        <f t="shared" si="7"/>
        <v>04_CHL</v>
      </c>
      <c r="B60" t="s">
        <v>743</v>
      </c>
      <c r="D60">
        <f t="shared" si="34"/>
        <v>0</v>
      </c>
      <c r="E60">
        <f t="shared" si="47"/>
        <v>0</v>
      </c>
      <c r="F60">
        <f t="shared" si="47"/>
        <v>0</v>
      </c>
      <c r="G60">
        <f t="shared" si="47"/>
        <v>0</v>
      </c>
      <c r="H60">
        <f t="shared" si="47"/>
        <v>0</v>
      </c>
      <c r="I60">
        <f t="shared" si="47"/>
        <v>0</v>
      </c>
      <c r="J60" s="10">
        <f t="shared" si="47"/>
        <v>0</v>
      </c>
      <c r="K60">
        <f t="shared" si="47"/>
        <v>0</v>
      </c>
      <c r="L60">
        <f t="shared" si="47"/>
        <v>0</v>
      </c>
      <c r="M60">
        <f t="shared" si="47"/>
        <v>0</v>
      </c>
      <c r="N60">
        <f t="shared" si="47"/>
        <v>0</v>
      </c>
      <c r="O60">
        <f t="shared" si="47"/>
        <v>0</v>
      </c>
      <c r="P60">
        <f t="shared" si="47"/>
        <v>0</v>
      </c>
      <c r="Q60">
        <f t="shared" si="47"/>
        <v>0</v>
      </c>
      <c r="R60">
        <f t="shared" si="47"/>
        <v>0</v>
      </c>
      <c r="S60">
        <f t="shared" si="47"/>
        <v>0</v>
      </c>
      <c r="T60">
        <f t="shared" si="47"/>
        <v>0</v>
      </c>
      <c r="U60">
        <f t="shared" si="47"/>
        <v>0</v>
      </c>
      <c r="V60">
        <f t="shared" si="47"/>
        <v>0</v>
      </c>
      <c r="W60">
        <f t="shared" si="47"/>
        <v>0</v>
      </c>
      <c r="X60">
        <f t="shared" si="47"/>
        <v>0</v>
      </c>
      <c r="Y60">
        <f t="shared" si="47"/>
        <v>0</v>
      </c>
      <c r="Z60">
        <f t="shared" si="47"/>
        <v>0</v>
      </c>
      <c r="AA60">
        <f t="shared" si="47"/>
        <v>0</v>
      </c>
      <c r="AB60">
        <f t="shared" si="47"/>
        <v>0</v>
      </c>
      <c r="AC60">
        <f t="shared" si="47"/>
        <v>0</v>
      </c>
      <c r="AD60">
        <f t="shared" si="47"/>
        <v>0</v>
      </c>
      <c r="AE60">
        <f t="shared" si="47"/>
        <v>0</v>
      </c>
      <c r="AF60">
        <f t="shared" si="47"/>
        <v>0</v>
      </c>
      <c r="AG60">
        <f t="shared" si="47"/>
        <v>0</v>
      </c>
      <c r="AH60">
        <f t="shared" si="47"/>
        <v>0</v>
      </c>
      <c r="AI60">
        <f t="shared" si="47"/>
        <v>0</v>
      </c>
      <c r="AJ60">
        <f t="shared" si="47"/>
        <v>0</v>
      </c>
      <c r="AK60">
        <f t="shared" si="47"/>
        <v>0</v>
      </c>
      <c r="AL60">
        <f t="shared" si="47"/>
        <v>0</v>
      </c>
      <c r="AM60">
        <f t="shared" si="47"/>
        <v>0</v>
      </c>
      <c r="AN60">
        <f t="shared" si="47"/>
        <v>0</v>
      </c>
      <c r="AO60">
        <f t="shared" si="47"/>
        <v>0</v>
      </c>
      <c r="AP60">
        <f t="shared" si="47"/>
        <v>0</v>
      </c>
      <c r="AQ60">
        <f t="shared" si="47"/>
        <v>0</v>
      </c>
      <c r="AR60">
        <f t="shared" si="47"/>
        <v>0</v>
      </c>
      <c r="AS60">
        <f t="shared" si="47"/>
        <v>0</v>
      </c>
      <c r="AT60">
        <f t="shared" si="47"/>
        <v>0</v>
      </c>
      <c r="AU60">
        <f t="shared" si="47"/>
        <v>0</v>
      </c>
      <c r="AV60">
        <f t="shared" si="47"/>
        <v>0</v>
      </c>
      <c r="AW60">
        <f t="shared" si="47"/>
        <v>0</v>
      </c>
      <c r="AX60">
        <f t="shared" si="47"/>
        <v>0</v>
      </c>
      <c r="AY60">
        <f t="shared" si="47"/>
        <v>0</v>
      </c>
      <c r="AZ60">
        <f t="shared" si="47"/>
        <v>0</v>
      </c>
      <c r="BA60">
        <f t="shared" si="47"/>
        <v>0</v>
      </c>
      <c r="BB60">
        <f t="shared" si="47"/>
        <v>0</v>
      </c>
      <c r="BC60">
        <f t="shared" si="47"/>
        <v>0</v>
      </c>
      <c r="BD60">
        <f t="shared" si="47"/>
        <v>0</v>
      </c>
      <c r="BE60">
        <f t="shared" si="47"/>
        <v>0</v>
      </c>
      <c r="BF60">
        <f t="shared" si="47"/>
        <v>0</v>
      </c>
      <c r="BG60">
        <f t="shared" si="47"/>
        <v>0</v>
      </c>
      <c r="BH60">
        <f t="shared" si="47"/>
        <v>0</v>
      </c>
      <c r="BI60">
        <f t="shared" si="47"/>
        <v>0</v>
      </c>
      <c r="BJ60">
        <f t="shared" si="47"/>
        <v>0</v>
      </c>
      <c r="BK60">
        <f t="shared" si="47"/>
        <v>0</v>
      </c>
      <c r="BL60">
        <f t="shared" si="47"/>
        <v>0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1.2269292690576519E-3</v>
      </c>
      <c r="E63">
        <f>INDEX(hist_share!X:X,MATCH($C$1&amp;"-"&amp;$C63,hist_share!$AF:$AF,0))</f>
        <v>0</v>
      </c>
      <c r="F63">
        <f>INDEX(hist_share!Y:Y,MATCH($C$1&amp;"-"&amp;$C63,hist_share!$AF:$AF,0))</f>
        <v>0</v>
      </c>
      <c r="G63">
        <f>INDEX(hist_share!Z:Z,MATCH($C$1&amp;"-"&amp;$C63,hist_share!$AF:$AF,0))</f>
        <v>0</v>
      </c>
      <c r="H63">
        <f>INDEX(hist_share!AA:AA,MATCH($C$1&amp;"-"&amp;$C63,hist_share!$AF:$AF,0))</f>
        <v>0</v>
      </c>
      <c r="I63">
        <v>1.2696172923538211E-3</v>
      </c>
      <c r="J63" s="10">
        <v>1.2696172923538211E-3</v>
      </c>
      <c r="K63">
        <f>INDEX('7th_share'!C:C,MATCH($C$1&amp;"-"&amp;$C63,'7th_share'!$AK:$AK,0))</f>
        <v>1.2696172923538211E-3</v>
      </c>
      <c r="L63">
        <f>INDEX('7th_share'!D:D,MATCH($C$1&amp;"-"&amp;$C63,'7th_share'!$AK:$AK,0))</f>
        <v>1.2773874112029489E-3</v>
      </c>
      <c r="M63">
        <f>INDEX('7th_share'!E:E,MATCH($C$1&amp;"-"&amp;$C63,'7th_share'!$AK:$AK,0))</f>
        <v>1.2854703542301139E-3</v>
      </c>
      <c r="N63">
        <f>INDEX('7th_share'!F:F,MATCH($C$1&amp;"-"&amp;$C63,'7th_share'!$AK:$AK,0))</f>
        <v>1.2938310770107581E-3</v>
      </c>
      <c r="O63">
        <f>INDEX('7th_share'!G:G,MATCH($C$1&amp;"-"&amp;$C63,'7th_share'!$AK:$AK,0))</f>
        <v>1.302434535120326E-3</v>
      </c>
      <c r="P63">
        <f>INDEX('7th_share'!H:H,MATCH($C$1&amp;"-"&amp;$C63,'7th_share'!$AK:$AK,0))</f>
        <v>1.311245684134262E-3</v>
      </c>
      <c r="Q63">
        <f>INDEX('7th_share'!I:I,MATCH($C$1&amp;"-"&amp;$C63,'7th_share'!$AK:$AK,0))</f>
        <v>1.3202294796280101E-3</v>
      </c>
      <c r="R63">
        <f>INDEX('7th_share'!J:J,MATCH($C$1&amp;"-"&amp;$C63,'7th_share'!$AK:$AK,0))</f>
        <v>1.3293508771770139E-3</v>
      </c>
      <c r="S63">
        <f>INDEX('7th_share'!K:K,MATCH($C$1&amp;"-"&amp;$C63,'7th_share'!$AK:$AK,0))</f>
        <v>1.3385748323567169E-3</v>
      </c>
      <c r="T63">
        <f>INDEX('7th_share'!L:L,MATCH($C$1&amp;"-"&amp;$C63,'7th_share'!$AK:$AK,0))</f>
        <v>1.3478663007425631E-3</v>
      </c>
      <c r="U63">
        <f>INDEX('7th_share'!M:M,MATCH($C$1&amp;"-"&amp;$C63,'7th_share'!$AK:$AK,0))</f>
        <v>1.3571902379099969E-3</v>
      </c>
      <c r="V63">
        <f>INDEX('7th_share'!N:N,MATCH($C$1&amp;"-"&amp;$C63,'7th_share'!$AK:$AK,0))</f>
        <v>1.3665115994344621E-3</v>
      </c>
      <c r="W63">
        <f>INDEX('7th_share'!O:O,MATCH($C$1&amp;"-"&amp;$C63,'7th_share'!$AK:$AK,0))</f>
        <v>1.3757953408914021E-3</v>
      </c>
      <c r="X63">
        <f>INDEX('7th_share'!P:P,MATCH($C$1&amp;"-"&amp;$C63,'7th_share'!$AK:$AK,0))</f>
        <v>1.3850064178562609E-3</v>
      </c>
      <c r="Y63">
        <f>INDEX('7th_share'!Q:Q,MATCH($C$1&amp;"-"&amp;$C63,'7th_share'!$AK:$AK,0))</f>
        <v>1.3941097859044829E-3</v>
      </c>
      <c r="Z63">
        <f>INDEX('7th_share'!R:R,MATCH($C$1&amp;"-"&amp;$C63,'7th_share'!$AK:$AK,0))</f>
        <v>1.4030704006115109E-3</v>
      </c>
      <c r="AA63">
        <f>INDEX('7th_share'!S:S,MATCH($C$1&amp;"-"&amp;$C63,'7th_share'!$AK:$AK,0))</f>
        <v>1.41185321755279E-3</v>
      </c>
      <c r="AB63">
        <f>INDEX('7th_share'!T:T,MATCH($C$1&amp;"-"&amp;$C63,'7th_share'!$AK:$AK,0))</f>
        <v>1.4204231923037639E-3</v>
      </c>
      <c r="AC63">
        <f>INDEX('7th_share'!U:U,MATCH($C$1&amp;"-"&amp;$C63,'7th_share'!$AK:$AK,0))</f>
        <v>1.4287452804398759E-3</v>
      </c>
      <c r="AD63">
        <f>INDEX('7th_share'!V:V,MATCH($C$1&amp;"-"&amp;$C63,'7th_share'!$AK:$AK,0))</f>
        <v>1.4367844375365701E-3</v>
      </c>
      <c r="AE63">
        <f>INDEX('7th_share'!W:W,MATCH($C$1&amp;"-"&amp;$C63,'7th_share'!$AK:$AK,0))</f>
        <v>1.4445056191692901E-3</v>
      </c>
      <c r="AF63">
        <f>INDEX('7th_share'!X:X,MATCH($C$1&amp;"-"&amp;$C63,'7th_share'!$AK:$AK,0))</f>
        <v>1.451873780913481E-3</v>
      </c>
      <c r="AG63">
        <f>INDEX('7th_share'!Y:Y,MATCH($C$1&amp;"-"&amp;$C63,'7th_share'!$AK:$AK,0))</f>
        <v>1.458853878344585E-3</v>
      </c>
      <c r="AH63">
        <f>INDEX('7th_share'!Z:Z,MATCH($C$1&amp;"-"&amp;$C63,'7th_share'!$AK:$AK,0))</f>
        <v>1.4654108670380469E-3</v>
      </c>
      <c r="AI63">
        <f>INDEX('7th_share'!AA:AA,MATCH($C$1&amp;"-"&amp;$C63,'7th_share'!$AK:$AK,0))</f>
        <v>1.4715097025693111E-3</v>
      </c>
      <c r="AJ63">
        <f>INDEX('7th_share'!AB:AB,MATCH($C$1&amp;"-"&amp;$C63,'7th_share'!$AK:$AK,0))</f>
        <v>1.4771153405138209E-3</v>
      </c>
      <c r="AK63">
        <f>INDEX('7th_share'!AC:AC,MATCH($C$1&amp;"-"&amp;$C63,'7th_share'!$AK:$AK,0))</f>
        <v>1.4821927364470191E-3</v>
      </c>
      <c r="AL63">
        <f>INDEX('7th_share'!AD:AD,MATCH($C$1&amp;"-"&amp;$C63,'7th_share'!$AK:$AK,0))</f>
        <v>1.486706845944351E-3</v>
      </c>
      <c r="AM63">
        <f>INDEX('7th_share'!AE:AE,MATCH($C$1&amp;"-"&amp;$C63,'7th_share'!$AK:$AK,0))</f>
        <v>1.4906226245812611E-3</v>
      </c>
      <c r="AN63">
        <f>INDEX('7th_share'!AF:AF,MATCH($C$1&amp;"-"&amp;$C63,'7th_share'!$AK:$AK,0))</f>
        <v>1.4939050279331909E-3</v>
      </c>
      <c r="AO63">
        <f>INDEX('7th_share'!AG:AG,MATCH($C$1&amp;"-"&amp;$C63,'7th_share'!$AK:$AK,0))</f>
        <v>1.496519011575586E-3</v>
      </c>
      <c r="AP63">
        <f>INDEX('7th_share'!AH:AH,MATCH($C$1&amp;"-"&amp;$C63,'7th_share'!$AK:$AK,0))</f>
        <v>1.498429531083891E-3</v>
      </c>
      <c r="AQ63">
        <f>INDEX('7th_share'!AI:AI,MATCH($C$1&amp;"-"&amp;$C63,'7th_share'!$AK:$AK,0))</f>
        <v>1.499601542033548E-3</v>
      </c>
      <c r="AR63">
        <f>INDEX('7th_share'!AJ:AJ,MATCH($C$1&amp;"-"&amp;$C63,'7th_share'!$AK:$AK,0))</f>
        <v>1.5000000000000031E-3</v>
      </c>
      <c r="AS63">
        <v>1.5000000000000031E-3</v>
      </c>
      <c r="AT63">
        <v>1.5000000000000031E-3</v>
      </c>
      <c r="AU63">
        <v>1.5000000000000031E-3</v>
      </c>
      <c r="AV63">
        <v>1.5000000000000031E-3</v>
      </c>
      <c r="AW63">
        <v>1.5000000000000031E-3</v>
      </c>
      <c r="AX63">
        <v>1.5000000000000031E-3</v>
      </c>
      <c r="AY63">
        <v>1.5000000000000031E-3</v>
      </c>
      <c r="AZ63">
        <v>1.5000000000000031E-3</v>
      </c>
      <c r="BA63">
        <v>1.5000000000000031E-3</v>
      </c>
      <c r="BB63">
        <v>1.5000000000000031E-3</v>
      </c>
      <c r="BC63">
        <v>1.5000000000000031E-3</v>
      </c>
      <c r="BD63">
        <v>1.5000000000000031E-3</v>
      </c>
      <c r="BE63">
        <v>1.5000000000000031E-3</v>
      </c>
      <c r="BF63">
        <v>1.5000000000000031E-3</v>
      </c>
      <c r="BG63">
        <v>1.5000000000000031E-3</v>
      </c>
      <c r="BH63">
        <v>1.5000000000000031E-3</v>
      </c>
      <c r="BI63">
        <v>1.5000000000000031E-3</v>
      </c>
      <c r="BJ63">
        <v>1.5000000000000031E-3</v>
      </c>
      <c r="BK63">
        <v>1.5000000000000031E-3</v>
      </c>
      <c r="BL63">
        <v>1.5000000000000031E-3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v>0</v>
      </c>
      <c r="J64" s="10"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2:64" x14ac:dyDescent="0.25">
      <c r="C65" t="s">
        <v>8</v>
      </c>
      <c r="D65">
        <f>INDEX(hist_share!W:W,MATCH($C$1&amp;"-"&amp;$C65,hist_share!$AF:$AF,0))</f>
        <v>9.972541250736712E-2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v>9.0524576871055362E-2</v>
      </c>
      <c r="J65" s="10">
        <v>9.0524576871055362E-2</v>
      </c>
      <c r="K65">
        <f>INDEX('7th_share'!C:C,MATCH($C$1&amp;"-"&amp;$C65,'7th_share'!$AK:$AK,0))</f>
        <v>9.0524576871055362E-2</v>
      </c>
      <c r="L65">
        <f>INDEX('7th_share'!D:D,MATCH($C$1&amp;"-"&amp;$C65,'7th_share'!$AK:$AK,0))</f>
        <v>8.9003110353738826E-2</v>
      </c>
      <c r="M65">
        <f>INDEX('7th_share'!E:E,MATCH($C$1&amp;"-"&amp;$C65,'7th_share'!$AK:$AK,0))</f>
        <v>8.7445652312128419E-2</v>
      </c>
      <c r="N65">
        <f>INDEX('7th_share'!F:F,MATCH($C$1&amp;"-"&amp;$C65,'7th_share'!$AK:$AK,0))</f>
        <v>8.5857460690327445E-2</v>
      </c>
      <c r="O65">
        <f>INDEX('7th_share'!G:G,MATCH($C$1&amp;"-"&amp;$C65,'7th_share'!$AK:$AK,0))</f>
        <v>8.4243793432439248E-2</v>
      </c>
      <c r="P65">
        <f>INDEX('7th_share'!H:H,MATCH($C$1&amp;"-"&amp;$C65,'7th_share'!$AK:$AK,0))</f>
        <v>8.2609908482566996E-2</v>
      </c>
      <c r="Q65">
        <f>INDEX('7th_share'!I:I,MATCH($C$1&amp;"-"&amp;$C65,'7th_share'!$AK:$AK,0))</f>
        <v>8.0961063784814061E-2</v>
      </c>
      <c r="R65">
        <f>INDEX('7th_share'!J:J,MATCH($C$1&amp;"-"&amp;$C65,'7th_share'!$AK:$AK,0))</f>
        <v>7.9302517283283677E-2</v>
      </c>
      <c r="S65">
        <f>INDEX('7th_share'!K:K,MATCH($C$1&amp;"-"&amp;$C65,'7th_share'!$AK:$AK,0))</f>
        <v>7.7639526922079316E-2</v>
      </c>
      <c r="T65">
        <f>INDEX('7th_share'!L:L,MATCH($C$1&amp;"-"&amp;$C65,'7th_share'!$AK:$AK,0))</f>
        <v>7.5977350645304031E-2</v>
      </c>
      <c r="U65">
        <f>INDEX('7th_share'!M:M,MATCH($C$1&amp;"-"&amp;$C65,'7th_share'!$AK:$AK,0))</f>
        <v>7.4321246397061211E-2</v>
      </c>
      <c r="V65">
        <f>INDEX('7th_share'!N:N,MATCH($C$1&amp;"-"&amp;$C65,'7th_share'!$AK:$AK,0))</f>
        <v>7.267647212145413E-2</v>
      </c>
      <c r="W65">
        <f>INDEX('7th_share'!O:O,MATCH($C$1&amp;"-"&amp;$C65,'7th_share'!$AK:$AK,0))</f>
        <v>7.1048285762586094E-2</v>
      </c>
      <c r="X65">
        <f>INDEX('7th_share'!P:P,MATCH($C$1&amp;"-"&amp;$C65,'7th_share'!$AK:$AK,0))</f>
        <v>6.9441945264560392E-2</v>
      </c>
      <c r="Y65">
        <f>INDEX('7th_share'!Q:Q,MATCH($C$1&amp;"-"&amp;$C65,'7th_share'!$AK:$AK,0))</f>
        <v>6.7862708571480301E-2</v>
      </c>
      <c r="Z65">
        <f>INDEX('7th_share'!R:R,MATCH($C$1&amp;"-"&amp;$C65,'7th_share'!$AK:$AK,0))</f>
        <v>6.6315833627449153E-2</v>
      </c>
      <c r="AA65">
        <f>INDEX('7th_share'!S:S,MATCH($C$1&amp;"-"&amp;$C65,'7th_share'!$AK:$AK,0))</f>
        <v>6.4806578376570168E-2</v>
      </c>
      <c r="AB65">
        <f>INDEX('7th_share'!T:T,MATCH($C$1&amp;"-"&amp;$C65,'7th_share'!$AK:$AK,0))</f>
        <v>6.3340200762946663E-2</v>
      </c>
      <c r="AC65">
        <f>INDEX('7th_share'!U:U,MATCH($C$1&amp;"-"&amp;$C65,'7th_share'!$AK:$AK,0))</f>
        <v>6.1921958730681917E-2</v>
      </c>
      <c r="AD65">
        <f>INDEX('7th_share'!V:V,MATCH($C$1&amp;"-"&amp;$C65,'7th_share'!$AK:$AK,0))</f>
        <v>6.0557110223879253E-2</v>
      </c>
      <c r="AE65">
        <f>INDEX('7th_share'!W:W,MATCH($C$1&amp;"-"&amp;$C65,'7th_share'!$AK:$AK,0))</f>
        <v>5.9250913186641933E-2</v>
      </c>
      <c r="AF65">
        <f>INDEX('7th_share'!X:X,MATCH($C$1&amp;"-"&amp;$C65,'7th_share'!$AK:$AK,0))</f>
        <v>5.8008625563073263E-2</v>
      </c>
      <c r="AG65">
        <f>INDEX('7th_share'!Y:Y,MATCH($C$1&amp;"-"&amp;$C65,'7th_share'!$AK:$AK,0))</f>
        <v>5.6835505297276503E-2</v>
      </c>
      <c r="AH65">
        <f>INDEX('7th_share'!Z:Z,MATCH($C$1&amp;"-"&amp;$C65,'7th_share'!$AK:$AK,0))</f>
        <v>5.5736810333354973E-2</v>
      </c>
      <c r="AI65">
        <f>INDEX('7th_share'!AA:AA,MATCH($C$1&amp;"-"&amp;$C65,'7th_share'!$AK:$AK,0))</f>
        <v>5.4717798615411942E-2</v>
      </c>
      <c r="AJ65">
        <f>INDEX('7th_share'!AB:AB,MATCH($C$1&amp;"-"&amp;$C65,'7th_share'!$AK:$AK,0))</f>
        <v>5.3783728087550699E-2</v>
      </c>
      <c r="AK65">
        <f>INDEX('7th_share'!AC:AC,MATCH($C$1&amp;"-"&amp;$C65,'7th_share'!$AK:$AK,0))</f>
        <v>5.2939856693874549E-2</v>
      </c>
      <c r="AL65">
        <f>INDEX('7th_share'!AD:AD,MATCH($C$1&amp;"-"&amp;$C65,'7th_share'!$AK:$AK,0))</f>
        <v>5.2191442378486753E-2</v>
      </c>
      <c r="AM65">
        <f>INDEX('7th_share'!AE:AE,MATCH($C$1&amp;"-"&amp;$C65,'7th_share'!$AK:$AK,0))</f>
        <v>5.1543743085490638E-2</v>
      </c>
      <c r="AN65">
        <f>INDEX('7th_share'!AF:AF,MATCH($C$1&amp;"-"&amp;$C65,'7th_share'!$AK:$AK,0))</f>
        <v>5.100201675898948E-2</v>
      </c>
      <c r="AO65">
        <f>INDEX('7th_share'!AG:AG,MATCH($C$1&amp;"-"&amp;$C65,'7th_share'!$AK:$AK,0))</f>
        <v>5.0571521343086533E-2</v>
      </c>
      <c r="AP65">
        <f>INDEX('7th_share'!AH:AH,MATCH($C$1&amp;"-"&amp;$C65,'7th_share'!$AK:$AK,0))</f>
        <v>5.0257514781885129E-2</v>
      </c>
      <c r="AQ65">
        <f>INDEX('7th_share'!AI:AI,MATCH($C$1&amp;"-"&amp;$C65,'7th_share'!$AK:$AK,0))</f>
        <v>5.0065255019488532E-2</v>
      </c>
      <c r="AR65">
        <f>INDEX('7th_share'!AJ:AJ,MATCH($C$1&amp;"-"&amp;$C65,'7th_share'!$AK:$AK,0))</f>
        <v>5.0000000000000093E-2</v>
      </c>
      <c r="AS65">
        <v>5.0000000000000093E-2</v>
      </c>
      <c r="AT65">
        <v>5.0000000000000093E-2</v>
      </c>
      <c r="AU65">
        <v>5.0000000000000093E-2</v>
      </c>
      <c r="AV65">
        <v>5.0000000000000093E-2</v>
      </c>
      <c r="AW65">
        <v>5.0000000000000093E-2</v>
      </c>
      <c r="AX65">
        <v>5.0000000000000093E-2</v>
      </c>
      <c r="AY65">
        <v>5.0000000000000093E-2</v>
      </c>
      <c r="AZ65">
        <v>5.0000000000000093E-2</v>
      </c>
      <c r="BA65">
        <v>5.0000000000000093E-2</v>
      </c>
      <c r="BB65">
        <v>5.0000000000000093E-2</v>
      </c>
      <c r="BC65">
        <v>5.0000000000000093E-2</v>
      </c>
      <c r="BD65">
        <v>5.0000000000000093E-2</v>
      </c>
      <c r="BE65">
        <v>5.0000000000000093E-2</v>
      </c>
      <c r="BF65">
        <v>5.0000000000000093E-2</v>
      </c>
      <c r="BG65">
        <v>5.0000000000000093E-2</v>
      </c>
      <c r="BH65">
        <v>5.0000000000000093E-2</v>
      </c>
      <c r="BI65">
        <v>5.0000000000000093E-2</v>
      </c>
      <c r="BJ65">
        <v>5.0000000000000093E-2</v>
      </c>
      <c r="BK65">
        <v>5.0000000000000093E-2</v>
      </c>
      <c r="BL65">
        <v>5.0000000000000093E-2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v>0</v>
      </c>
      <c r="J66" s="10"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2:64" x14ac:dyDescent="0.25">
      <c r="C67" t="s">
        <v>10</v>
      </c>
      <c r="D67">
        <f>INDEX(hist_share!W:W,MATCH($C$1&amp;"-"&amp;$C67,hist_share!$AF:$AF,0))</f>
        <v>0.60703030540423797</v>
      </c>
      <c r="E67">
        <f>INDEX(hist_share!X:X,MATCH($C$1&amp;"-"&amp;$C67,hist_share!$AF:$AF,0))</f>
        <v>0</v>
      </c>
      <c r="F67">
        <f>INDEX(hist_share!Y:Y,MATCH($C$1&amp;"-"&amp;$C67,hist_share!$AF:$AF,0))</f>
        <v>0</v>
      </c>
      <c r="G67">
        <f>INDEX(hist_share!Z:Z,MATCH($C$1&amp;"-"&amp;$C67,hist_share!$AF:$AF,0))</f>
        <v>0</v>
      </c>
      <c r="H67">
        <f>INDEX(hist_share!AA:AA,MATCH($C$1&amp;"-"&amp;$C67,hist_share!$AF:$AF,0))</f>
        <v>0</v>
      </c>
      <c r="I67">
        <v>0.67148061792753777</v>
      </c>
      <c r="J67" s="10">
        <v>0.67148061792753777</v>
      </c>
      <c r="K67">
        <f>INDEX('7th_share'!C:C,MATCH($C$1&amp;"-"&amp;$C67,'7th_share'!$AK:$AK,0))</f>
        <v>0.67148061792753777</v>
      </c>
      <c r="L67">
        <f>INDEX('7th_share'!D:D,MATCH($C$1&amp;"-"&amp;$C67,'7th_share'!$AK:$AK,0))</f>
        <v>0.67866606853048039</v>
      </c>
      <c r="M67">
        <f>INDEX('7th_share'!E:E,MATCH($C$1&amp;"-"&amp;$C67,'7th_share'!$AK:$AK,0))</f>
        <v>0.68539158296927527</v>
      </c>
      <c r="N67">
        <f>INDEX('7th_share'!F:F,MATCH($C$1&amp;"-"&amp;$C67,'7th_share'!$AK:$AK,0))</f>
        <v>0.69167232726423833</v>
      </c>
      <c r="O67">
        <f>INDEX('7th_share'!G:G,MATCH($C$1&amp;"-"&amp;$C67,'7th_share'!$AK:$AK,0))</f>
        <v>0.6975234674356865</v>
      </c>
      <c r="P67">
        <f>INDEX('7th_share'!H:H,MATCH($C$1&amp;"-"&amp;$C67,'7th_share'!$AK:$AK,0))</f>
        <v>0.70296016950393525</v>
      </c>
      <c r="Q67">
        <f>INDEX('7th_share'!I:I,MATCH($C$1&amp;"-"&amp;$C67,'7th_share'!$AK:$AK,0))</f>
        <v>0.7079975994893013</v>
      </c>
      <c r="R67">
        <f>INDEX('7th_share'!J:J,MATCH($C$1&amp;"-"&amp;$C67,'7th_share'!$AK:$AK,0))</f>
        <v>0.71265092341210079</v>
      </c>
      <c r="S67">
        <f>INDEX('7th_share'!K:K,MATCH($C$1&amp;"-"&amp;$C67,'7th_share'!$AK:$AK,0))</f>
        <v>0.71693530729264976</v>
      </c>
      <c r="T67">
        <f>INDEX('7th_share'!L:L,MATCH($C$1&amp;"-"&amp;$C67,'7th_share'!$AK:$AK,0))</f>
        <v>0.7208659171512648</v>
      </c>
      <c r="U67">
        <f>INDEX('7th_share'!M:M,MATCH($C$1&amp;"-"&amp;$C67,'7th_share'!$AK:$AK,0))</f>
        <v>0.72445791900826184</v>
      </c>
      <c r="V67">
        <f>INDEX('7th_share'!N:N,MATCH($C$1&amp;"-"&amp;$C67,'7th_share'!$AK:$AK,0))</f>
        <v>0.72772647888395725</v>
      </c>
      <c r="W67">
        <f>INDEX('7th_share'!O:O,MATCH($C$1&amp;"-"&amp;$C67,'7th_share'!$AK:$AK,0))</f>
        <v>0.73068676279866718</v>
      </c>
      <c r="X67">
        <f>INDEX('7th_share'!P:P,MATCH($C$1&amp;"-"&amp;$C67,'7th_share'!$AK:$AK,0))</f>
        <v>0.7333539367727081</v>
      </c>
      <c r="Y67">
        <f>INDEX('7th_share'!Q:Q,MATCH($C$1&amp;"-"&amp;$C67,'7th_share'!$AK:$AK,0))</f>
        <v>0.73574316682639573</v>
      </c>
      <c r="Z67">
        <f>INDEX('7th_share'!R:R,MATCH($C$1&amp;"-"&amp;$C67,'7th_share'!$AK:$AK,0))</f>
        <v>0.73786961898004688</v>
      </c>
      <c r="AA67">
        <f>INDEX('7th_share'!S:S,MATCH($C$1&amp;"-"&amp;$C67,'7th_share'!$AK:$AK,0))</f>
        <v>0.7397484592539777</v>
      </c>
      <c r="AB67">
        <f>INDEX('7th_share'!T:T,MATCH($C$1&amp;"-"&amp;$C67,'7th_share'!$AK:$AK,0))</f>
        <v>0.74139485366850411</v>
      </c>
      <c r="AC67">
        <f>INDEX('7th_share'!U:U,MATCH($C$1&amp;"-"&amp;$C67,'7th_share'!$AK:$AK,0))</f>
        <v>0.74282396824394259</v>
      </c>
      <c r="AD67">
        <f>INDEX('7th_share'!V:V,MATCH($C$1&amp;"-"&amp;$C67,'7th_share'!$AK:$AK,0))</f>
        <v>0.7440509690006093</v>
      </c>
      <c r="AE67">
        <f>INDEX('7th_share'!W:W,MATCH($C$1&amp;"-"&amp;$C67,'7th_share'!$AK:$AK,0))</f>
        <v>0.74509102195882038</v>
      </c>
      <c r="AF67">
        <f>INDEX('7th_share'!X:X,MATCH($C$1&amp;"-"&amp;$C67,'7th_share'!$AK:$AK,0))</f>
        <v>0.7459592931388922</v>
      </c>
      <c r="AG67">
        <f>INDEX('7th_share'!Y:Y,MATCH($C$1&amp;"-"&amp;$C67,'7th_share'!$AK:$AK,0))</f>
        <v>0.74667094856114113</v>
      </c>
      <c r="AH67">
        <f>INDEX('7th_share'!Z:Z,MATCH($C$1&amp;"-"&amp;$C67,'7th_share'!$AK:$AK,0))</f>
        <v>0.747241154245883</v>
      </c>
      <c r="AI67">
        <f>INDEX('7th_share'!AA:AA,MATCH($C$1&amp;"-"&amp;$C67,'7th_share'!$AK:$AK,0))</f>
        <v>0.74768507621343439</v>
      </c>
      <c r="AJ67">
        <f>INDEX('7th_share'!AB:AB,MATCH($C$1&amp;"-"&amp;$C67,'7th_share'!$AK:$AK,0))</f>
        <v>0.74801788048411155</v>
      </c>
      <c r="AK67">
        <f>INDEX('7th_share'!AC:AC,MATCH($C$1&amp;"-"&amp;$C67,'7th_share'!$AK:$AK,0))</f>
        <v>0.74825473307823032</v>
      </c>
      <c r="AL67">
        <f>INDEX('7th_share'!AD:AD,MATCH($C$1&amp;"-"&amp;$C67,'7th_share'!$AK:$AK,0))</f>
        <v>0.74841080001610749</v>
      </c>
      <c r="AM67">
        <f>INDEX('7th_share'!AE:AE,MATCH($C$1&amp;"-"&amp;$C67,'7th_share'!$AK:$AK,0))</f>
        <v>0.74850124731805889</v>
      </c>
      <c r="AN67">
        <f>INDEX('7th_share'!AF:AF,MATCH($C$1&amp;"-"&amp;$C67,'7th_share'!$AK:$AK,0))</f>
        <v>0.748541241004401</v>
      </c>
      <c r="AO67">
        <f>INDEX('7th_share'!AG:AG,MATCH($C$1&amp;"-"&amp;$C67,'7th_share'!$AK:$AK,0))</f>
        <v>0.74854594709544986</v>
      </c>
      <c r="AP67">
        <f>INDEX('7th_share'!AH:AH,MATCH($C$1&amp;"-"&amp;$C67,'7th_share'!$AK:$AK,0))</f>
        <v>0.74853053161152183</v>
      </c>
      <c r="AQ67">
        <f>INDEX('7th_share'!AI:AI,MATCH($C$1&amp;"-"&amp;$C67,'7th_share'!$AK:$AK,0))</f>
        <v>0.74851016057293296</v>
      </c>
      <c r="AR67">
        <f>INDEX('7th_share'!AJ:AJ,MATCH($C$1&amp;"-"&amp;$C67,'7th_share'!$AK:$AK,0))</f>
        <v>0.74849999999999983</v>
      </c>
      <c r="AS67">
        <v>0.74849999999999983</v>
      </c>
      <c r="AT67">
        <v>0.74849999999999983</v>
      </c>
      <c r="AU67">
        <v>0.74849999999999983</v>
      </c>
      <c r="AV67">
        <v>0.74849999999999983</v>
      </c>
      <c r="AW67">
        <v>0.74849999999999983</v>
      </c>
      <c r="AX67">
        <v>0.74849999999999983</v>
      </c>
      <c r="AY67">
        <v>0.74849999999999983</v>
      </c>
      <c r="AZ67">
        <v>0.74849999999999983</v>
      </c>
      <c r="BA67">
        <v>0.74849999999999983</v>
      </c>
      <c r="BB67">
        <v>0.74849999999999983</v>
      </c>
      <c r="BC67">
        <v>0.74849999999999983</v>
      </c>
      <c r="BD67">
        <v>0.74849999999999983</v>
      </c>
      <c r="BE67">
        <v>0.74849999999999983</v>
      </c>
      <c r="BF67">
        <v>0.74849999999999983</v>
      </c>
      <c r="BG67">
        <v>0.74849999999999983</v>
      </c>
      <c r="BH67">
        <v>0.74849999999999983</v>
      </c>
      <c r="BI67">
        <v>0.74849999999999983</v>
      </c>
      <c r="BJ67">
        <v>0.74849999999999983</v>
      </c>
      <c r="BK67">
        <v>0.74849999999999983</v>
      </c>
      <c r="BL67">
        <v>0.74849999999999983</v>
      </c>
    </row>
    <row r="68" spans="2:64" x14ac:dyDescent="0.25">
      <c r="C68" t="s">
        <v>11</v>
      </c>
      <c r="D68">
        <f>INDEX(hist_share!W:W,MATCH($C$1&amp;"-"&amp;$C68,hist_share!$AF:$AF,0))</f>
        <v>0</v>
      </c>
      <c r="E68">
        <f>INDEX(hist_share!X:X,MATCH($C$1&amp;"-"&amp;$C68,hist_share!$AF:$AF,0))</f>
        <v>0</v>
      </c>
      <c r="F68">
        <f>INDEX(hist_share!Y:Y,MATCH($C$1&amp;"-"&amp;$C68,hist_share!$AF:$AF,0))</f>
        <v>0</v>
      </c>
      <c r="G68">
        <f>INDEX(hist_share!Z:Z,MATCH($C$1&amp;"-"&amp;$C68,hist_share!$AF:$AF,0))</f>
        <v>0</v>
      </c>
      <c r="H68">
        <f>INDEX(hist_share!AA:AA,MATCH($C$1&amp;"-"&amp;$C68,hist_share!$AF:$AF,0))</f>
        <v>0</v>
      </c>
      <c r="I68">
        <v>0</v>
      </c>
      <c r="J68" s="10">
        <v>0</v>
      </c>
      <c r="K68">
        <f>INDEX('7th_share'!C:C,MATCH($C$1&amp;"-"&amp;$C68,'7th_share'!$AK:$AK,0))</f>
        <v>0</v>
      </c>
      <c r="L68">
        <f>INDEX('7th_share'!D:D,MATCH($C$1&amp;"-"&amp;$C68,'7th_share'!$AK:$AK,0))</f>
        <v>0</v>
      </c>
      <c r="M68">
        <f>INDEX('7th_share'!E:E,MATCH($C$1&amp;"-"&amp;$C68,'7th_share'!$AK:$AK,0))</f>
        <v>0</v>
      </c>
      <c r="N68">
        <f>INDEX('7th_share'!F:F,MATCH($C$1&amp;"-"&amp;$C68,'7th_share'!$AK:$AK,0))</f>
        <v>0</v>
      </c>
      <c r="O68">
        <f>INDEX('7th_share'!G:G,MATCH($C$1&amp;"-"&amp;$C68,'7th_share'!$AK:$AK,0))</f>
        <v>0</v>
      </c>
      <c r="P68">
        <f>INDEX('7th_share'!H:H,MATCH($C$1&amp;"-"&amp;$C68,'7th_share'!$AK:$AK,0))</f>
        <v>0</v>
      </c>
      <c r="Q68">
        <f>INDEX('7th_share'!I:I,MATCH($C$1&amp;"-"&amp;$C68,'7th_share'!$AK:$AK,0))</f>
        <v>0</v>
      </c>
      <c r="R68">
        <f>INDEX('7th_share'!J:J,MATCH($C$1&amp;"-"&amp;$C68,'7th_share'!$AK:$AK,0))</f>
        <v>0</v>
      </c>
      <c r="S68">
        <f>INDEX('7th_share'!K:K,MATCH($C$1&amp;"-"&amp;$C68,'7th_share'!$AK:$AK,0))</f>
        <v>0</v>
      </c>
      <c r="T68">
        <f>INDEX('7th_share'!L:L,MATCH($C$1&amp;"-"&amp;$C68,'7th_share'!$AK:$AK,0))</f>
        <v>0</v>
      </c>
      <c r="U68">
        <f>INDEX('7th_share'!M:M,MATCH($C$1&amp;"-"&amp;$C68,'7th_share'!$AK:$AK,0))</f>
        <v>0</v>
      </c>
      <c r="V68">
        <f>INDEX('7th_share'!N:N,MATCH($C$1&amp;"-"&amp;$C68,'7th_share'!$AK:$AK,0))</f>
        <v>0</v>
      </c>
      <c r="W68">
        <f>INDEX('7th_share'!O:O,MATCH($C$1&amp;"-"&amp;$C68,'7th_share'!$AK:$AK,0))</f>
        <v>0</v>
      </c>
      <c r="X68">
        <f>INDEX('7th_share'!P:P,MATCH($C$1&amp;"-"&amp;$C68,'7th_share'!$AK:$AK,0))</f>
        <v>0</v>
      </c>
      <c r="Y68">
        <f>INDEX('7th_share'!Q:Q,MATCH($C$1&amp;"-"&amp;$C68,'7th_share'!$AK:$AK,0))</f>
        <v>0</v>
      </c>
      <c r="Z68">
        <f>INDEX('7th_share'!R:R,MATCH($C$1&amp;"-"&amp;$C68,'7th_share'!$AK:$AK,0))</f>
        <v>0</v>
      </c>
      <c r="AA68">
        <f>INDEX('7th_share'!S:S,MATCH($C$1&amp;"-"&amp;$C68,'7th_share'!$AK:$AK,0))</f>
        <v>0</v>
      </c>
      <c r="AB68">
        <f>INDEX('7th_share'!T:T,MATCH($C$1&amp;"-"&amp;$C68,'7th_share'!$AK:$AK,0))</f>
        <v>0</v>
      </c>
      <c r="AC68">
        <f>INDEX('7th_share'!U:U,MATCH($C$1&amp;"-"&amp;$C68,'7th_share'!$AK:$AK,0))</f>
        <v>0</v>
      </c>
      <c r="AD68">
        <f>INDEX('7th_share'!V:V,MATCH($C$1&amp;"-"&amp;$C68,'7th_share'!$AK:$AK,0))</f>
        <v>0</v>
      </c>
      <c r="AE68">
        <f>INDEX('7th_share'!W:W,MATCH($C$1&amp;"-"&amp;$C68,'7th_share'!$AK:$AK,0))</f>
        <v>0</v>
      </c>
      <c r="AF68">
        <f>INDEX('7th_share'!X:X,MATCH($C$1&amp;"-"&amp;$C68,'7th_share'!$AK:$AK,0))</f>
        <v>0</v>
      </c>
      <c r="AG68">
        <f>INDEX('7th_share'!Y:Y,MATCH($C$1&amp;"-"&amp;$C68,'7th_share'!$AK:$AK,0))</f>
        <v>0</v>
      </c>
      <c r="AH68">
        <f>INDEX('7th_share'!Z:Z,MATCH($C$1&amp;"-"&amp;$C68,'7th_share'!$AK:$AK,0))</f>
        <v>0</v>
      </c>
      <c r="AI68">
        <f>INDEX('7th_share'!AA:AA,MATCH($C$1&amp;"-"&amp;$C68,'7th_share'!$AK:$AK,0))</f>
        <v>0</v>
      </c>
      <c r="AJ68">
        <f>INDEX('7th_share'!AB:AB,MATCH($C$1&amp;"-"&amp;$C68,'7th_share'!$AK:$AK,0))</f>
        <v>0</v>
      </c>
      <c r="AK68">
        <f>INDEX('7th_share'!AC:AC,MATCH($C$1&amp;"-"&amp;$C68,'7th_share'!$AK:$AK,0))</f>
        <v>0</v>
      </c>
      <c r="AL68">
        <f>INDEX('7th_share'!AD:AD,MATCH($C$1&amp;"-"&amp;$C68,'7th_share'!$AK:$AK,0))</f>
        <v>0</v>
      </c>
      <c r="AM68">
        <f>INDEX('7th_share'!AE:AE,MATCH($C$1&amp;"-"&amp;$C68,'7th_share'!$AK:$AK,0))</f>
        <v>0</v>
      </c>
      <c r="AN68">
        <f>INDEX('7th_share'!AF:AF,MATCH($C$1&amp;"-"&amp;$C68,'7th_share'!$AK:$AK,0))</f>
        <v>0</v>
      </c>
      <c r="AO68">
        <f>INDEX('7th_share'!AG:AG,MATCH($C$1&amp;"-"&amp;$C68,'7th_share'!$AK:$AK,0))</f>
        <v>0</v>
      </c>
      <c r="AP68">
        <f>INDEX('7th_share'!AH:AH,MATCH($C$1&amp;"-"&amp;$C68,'7th_share'!$AK:$AK,0))</f>
        <v>0</v>
      </c>
      <c r="AQ68">
        <f>INDEX('7th_share'!AI:AI,MATCH($C$1&amp;"-"&amp;$C68,'7th_share'!$AK:$AK,0))</f>
        <v>0</v>
      </c>
      <c r="AR68">
        <f>INDEX('7th_share'!AJ:AJ,MATCH($C$1&amp;"-"&amp;$C68,'7th_share'!$AK:$AK,0))</f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2:64" x14ac:dyDescent="0.25">
      <c r="C69" t="s">
        <v>12</v>
      </c>
      <c r="D69">
        <f>INDEX(hist_share!W:W,MATCH($C$1&amp;"-"&amp;$C69,hist_share!$AF:$AF,0))</f>
        <v>0.29201735281933727</v>
      </c>
      <c r="E69">
        <f>INDEX(hist_share!X:X,MATCH($C$1&amp;"-"&amp;$C69,hist_share!$AF:$AF,0))</f>
        <v>0</v>
      </c>
      <c r="F69">
        <f>INDEX(hist_share!Y:Y,MATCH($C$1&amp;"-"&amp;$C69,hist_share!$AF:$AF,0))</f>
        <v>0</v>
      </c>
      <c r="G69">
        <f>INDEX(hist_share!Z:Z,MATCH($C$1&amp;"-"&amp;$C69,hist_share!$AF:$AF,0))</f>
        <v>0</v>
      </c>
      <c r="H69">
        <f>INDEX(hist_share!AA:AA,MATCH($C$1&amp;"-"&amp;$C69,hist_share!$AF:$AF,0))</f>
        <v>0</v>
      </c>
      <c r="I69">
        <v>0.236725187909053</v>
      </c>
      <c r="J69" s="10">
        <v>0.236725187909053</v>
      </c>
      <c r="K69">
        <f>INDEX('7th_share'!C:C,MATCH($C$1&amp;"-"&amp;$C69,'7th_share'!$AK:$AK,0))</f>
        <v>0.236725187909053</v>
      </c>
      <c r="L69">
        <f>INDEX('7th_share'!D:D,MATCH($C$1&amp;"-"&amp;$C69,'7th_share'!$AK:$AK,0))</f>
        <v>0.23105343370457779</v>
      </c>
      <c r="M69">
        <f>INDEX('7th_share'!E:E,MATCH($C$1&amp;"-"&amp;$C69,'7th_share'!$AK:$AK,0))</f>
        <v>0.22587729436436629</v>
      </c>
      <c r="N69">
        <f>INDEX('7th_share'!F:F,MATCH($C$1&amp;"-"&amp;$C69,'7th_share'!$AK:$AK,0))</f>
        <v>0.22117638096842329</v>
      </c>
      <c r="O69">
        <f>INDEX('7th_share'!G:G,MATCH($C$1&amp;"-"&amp;$C69,'7th_share'!$AK:$AK,0))</f>
        <v>0.216930304596754</v>
      </c>
      <c r="P69">
        <f>INDEX('7th_share'!H:H,MATCH($C$1&amp;"-"&amp;$C69,'7th_share'!$AK:$AK,0))</f>
        <v>0.21311867632936349</v>
      </c>
      <c r="Q69">
        <f>INDEX('7th_share'!I:I,MATCH($C$1&amp;"-"&amp;$C69,'7th_share'!$AK:$AK,0))</f>
        <v>0.2097211072462567</v>
      </c>
      <c r="R69">
        <f>INDEX('7th_share'!J:J,MATCH($C$1&amp;"-"&amp;$C69,'7th_share'!$AK:$AK,0))</f>
        <v>0.20671720842743849</v>
      </c>
      <c r="S69">
        <f>INDEX('7th_share'!K:K,MATCH($C$1&amp;"-"&amp;$C69,'7th_share'!$AK:$AK,0))</f>
        <v>0.20408659095291409</v>
      </c>
      <c r="T69">
        <f>INDEX('7th_share'!L:L,MATCH($C$1&amp;"-"&amp;$C69,'7th_share'!$AK:$AK,0))</f>
        <v>0.20180886590268859</v>
      </c>
      <c r="U69">
        <f>INDEX('7th_share'!M:M,MATCH($C$1&amp;"-"&amp;$C69,'7th_share'!$AK:$AK,0))</f>
        <v>0.19986364435676701</v>
      </c>
      <c r="V69">
        <f>INDEX('7th_share'!N:N,MATCH($C$1&amp;"-"&amp;$C69,'7th_share'!$AK:$AK,0))</f>
        <v>0.19823053739515409</v>
      </c>
      <c r="W69">
        <f>INDEX('7th_share'!O:O,MATCH($C$1&amp;"-"&amp;$C69,'7th_share'!$AK:$AK,0))</f>
        <v>0.19688915609785529</v>
      </c>
      <c r="X69">
        <f>INDEX('7th_share'!P:P,MATCH($C$1&amp;"-"&amp;$C69,'7th_share'!$AK:$AK,0))</f>
        <v>0.1958191115448753</v>
      </c>
      <c r="Y69">
        <f>INDEX('7th_share'!Q:Q,MATCH($C$1&amp;"-"&amp;$C69,'7th_share'!$AK:$AK,0))</f>
        <v>0.19500001481621931</v>
      </c>
      <c r="Z69">
        <f>INDEX('7th_share'!R:R,MATCH($C$1&amp;"-"&amp;$C69,'7th_share'!$AK:$AK,0))</f>
        <v>0.19441147699189251</v>
      </c>
      <c r="AA69">
        <f>INDEX('7th_share'!S:S,MATCH($C$1&amp;"-"&amp;$C69,'7th_share'!$AK:$AK,0))</f>
        <v>0.19403310915189939</v>
      </c>
      <c r="AB69">
        <f>INDEX('7th_share'!T:T,MATCH($C$1&amp;"-"&amp;$C69,'7th_share'!$AK:$AK,0))</f>
        <v>0.19384452237624539</v>
      </c>
      <c r="AC69">
        <f>INDEX('7th_share'!U:U,MATCH($C$1&amp;"-"&amp;$C69,'7th_share'!$AK:$AK,0))</f>
        <v>0.19382532774493569</v>
      </c>
      <c r="AD69">
        <f>INDEX('7th_share'!V:V,MATCH($C$1&amp;"-"&amp;$C69,'7th_share'!$AK:$AK,0))</f>
        <v>0.1939551363379749</v>
      </c>
      <c r="AE69">
        <f>INDEX('7th_share'!W:W,MATCH($C$1&amp;"-"&amp;$C69,'7th_share'!$AK:$AK,0))</f>
        <v>0.1942135592353684</v>
      </c>
      <c r="AF69">
        <f>INDEX('7th_share'!X:X,MATCH($C$1&amp;"-"&amp;$C69,'7th_share'!$AK:$AK,0))</f>
        <v>0.1945802075171211</v>
      </c>
      <c r="AG69">
        <f>INDEX('7th_share'!Y:Y,MATCH($C$1&amp;"-"&amp;$C69,'7th_share'!$AK:$AK,0))</f>
        <v>0.19503469226323791</v>
      </c>
      <c r="AH69">
        <f>INDEX('7th_share'!Z:Z,MATCH($C$1&amp;"-"&amp;$C69,'7th_share'!$AK:$AK,0))</f>
        <v>0.195556624553724</v>
      </c>
      <c r="AI69">
        <f>INDEX('7th_share'!AA:AA,MATCH($C$1&amp;"-"&amp;$C69,'7th_share'!$AK:$AK,0))</f>
        <v>0.1961256154685844</v>
      </c>
      <c r="AJ69">
        <f>INDEX('7th_share'!AB:AB,MATCH($C$1&amp;"-"&amp;$C69,'7th_share'!$AK:$AK,0))</f>
        <v>0.196721276087824</v>
      </c>
      <c r="AK69">
        <f>INDEX('7th_share'!AC:AC,MATCH($C$1&amp;"-"&amp;$C69,'7th_share'!$AK:$AK,0))</f>
        <v>0.19732321749144799</v>
      </c>
      <c r="AL69">
        <f>INDEX('7th_share'!AD:AD,MATCH($C$1&amp;"-"&amp;$C69,'7th_share'!$AK:$AK,0))</f>
        <v>0.1979110507594615</v>
      </c>
      <c r="AM69">
        <f>INDEX('7th_share'!AE:AE,MATCH($C$1&amp;"-"&amp;$C69,'7th_share'!$AK:$AK,0))</f>
        <v>0.19846438697186919</v>
      </c>
      <c r="AN69">
        <f>INDEX('7th_share'!AF:AF,MATCH($C$1&amp;"-"&amp;$C69,'7th_share'!$AK:$AK,0))</f>
        <v>0.1989628372086763</v>
      </c>
      <c r="AO69">
        <f>INDEX('7th_share'!AG:AG,MATCH($C$1&amp;"-"&amp;$C69,'7th_share'!$AK:$AK,0))</f>
        <v>0.19938601254988789</v>
      </c>
      <c r="AP69">
        <f>INDEX('7th_share'!AH:AH,MATCH($C$1&amp;"-"&amp;$C69,'7th_share'!$AK:$AK,0))</f>
        <v>0.19971352407550921</v>
      </c>
      <c r="AQ69">
        <f>INDEX('7th_share'!AI:AI,MATCH($C$1&amp;"-"&amp;$C69,'7th_share'!$AK:$AK,0))</f>
        <v>0.19992498286554489</v>
      </c>
      <c r="AR69">
        <f>INDEX('7th_share'!AJ:AJ,MATCH($C$1&amp;"-"&amp;$C69,'7th_share'!$AK:$AK,0))</f>
        <v>0.20000000000000009</v>
      </c>
      <c r="AS69">
        <v>0.20000000000000009</v>
      </c>
      <c r="AT69">
        <v>0.20000000000000009</v>
      </c>
      <c r="AU69">
        <v>0.20000000000000009</v>
      </c>
      <c r="AV69">
        <v>0.20000000000000009</v>
      </c>
      <c r="AW69">
        <v>0.20000000000000009</v>
      </c>
      <c r="AX69">
        <v>0.20000000000000009</v>
      </c>
      <c r="AY69">
        <v>0.20000000000000009</v>
      </c>
      <c r="AZ69">
        <v>0.20000000000000009</v>
      </c>
      <c r="BA69">
        <v>0.20000000000000009</v>
      </c>
      <c r="BB69">
        <v>0.20000000000000009</v>
      </c>
      <c r="BC69">
        <v>0.20000000000000009</v>
      </c>
      <c r="BD69">
        <v>0.20000000000000009</v>
      </c>
      <c r="BE69">
        <v>0.20000000000000009</v>
      </c>
      <c r="BF69">
        <v>0.20000000000000009</v>
      </c>
      <c r="BG69">
        <v>0.20000000000000009</v>
      </c>
      <c r="BH69">
        <v>0.20000000000000009</v>
      </c>
      <c r="BI69">
        <v>0.20000000000000009</v>
      </c>
      <c r="BJ69">
        <v>0.20000000000000009</v>
      </c>
      <c r="BK69">
        <v>0.20000000000000009</v>
      </c>
      <c r="BL69">
        <v>0.20000000000000009</v>
      </c>
    </row>
    <row r="70" spans="2:64" x14ac:dyDescent="0.25">
      <c r="C70" t="s">
        <v>13</v>
      </c>
      <c r="D70">
        <f>INDEX(hist_share!W:W,MATCH($C$1&amp;"-"&amp;$C70,hist_share!$AF:$AF,0))</f>
        <v>6.9876191775174221E-2</v>
      </c>
      <c r="E70">
        <f>INDEX(hist_share!X:X,MATCH($C$1&amp;"-"&amp;$C70,hist_share!$AF:$AF,0))</f>
        <v>7.4547531154132277E-2</v>
      </c>
      <c r="F70">
        <f>INDEX(hist_share!Y:Y,MATCH($C$1&amp;"-"&amp;$C70,hist_share!$AF:$AF,0))</f>
        <v>7.8656399562349891E-2</v>
      </c>
      <c r="G70">
        <f>INDEX(hist_share!Z:Z,MATCH($C$1&amp;"-"&amp;$C70,hist_share!$AF:$AF,0))</f>
        <v>7.6612805239429635E-2</v>
      </c>
      <c r="H70">
        <f>INDEX(hist_share!AA:AA,MATCH($C$1&amp;"-"&amp;$C70,hist_share!$AF:$AF,0))</f>
        <v>8.1269267622963853E-2</v>
      </c>
      <c r="I70">
        <v>9.15498760808547E-2</v>
      </c>
      <c r="J70" s="10">
        <v>9.15498760808547E-2</v>
      </c>
      <c r="K70">
        <f>INDEX('7th_share'!C:C,MATCH($C$1&amp;"-"&amp;$C70,'7th_share'!$AK:$AK,0))</f>
        <v>9.15498760808547E-2</v>
      </c>
      <c r="L70">
        <f>INDEX('7th_share'!D:D,MATCH($C$1&amp;"-"&amp;$C70,'7th_share'!$AK:$AK,0))</f>
        <v>9.4579479079427126E-2</v>
      </c>
      <c r="M70">
        <f>INDEX('7th_share'!E:E,MATCH($C$1&amp;"-"&amp;$C70,'7th_share'!$AK:$AK,0))</f>
        <v>9.7420537107041141E-2</v>
      </c>
      <c r="N70">
        <f>INDEX('7th_share'!F:F,MATCH($C$1&amp;"-"&amp;$C70,'7th_share'!$AK:$AK,0))</f>
        <v>0.10007910312733891</v>
      </c>
      <c r="O70">
        <f>INDEX('7th_share'!G:G,MATCH($C$1&amp;"-"&amp;$C70,'7th_share'!$AK:$AK,0))</f>
        <v>0.1025612301039628</v>
      </c>
      <c r="P70">
        <f>INDEX('7th_share'!H:H,MATCH($C$1&amp;"-"&amp;$C70,'7th_share'!$AK:$AK,0))</f>
        <v>0.1048729710005552</v>
      </c>
      <c r="Q70">
        <f>INDEX('7th_share'!I:I,MATCH($C$1&amp;"-"&amp;$C70,'7th_share'!$AK:$AK,0))</f>
        <v>0.10702037878075819</v>
      </c>
      <c r="R70">
        <f>INDEX('7th_share'!J:J,MATCH($C$1&amp;"-"&amp;$C70,'7th_share'!$AK:$AK,0))</f>
        <v>0.1090095064082143</v>
      </c>
      <c r="S70">
        <f>INDEX('7th_share'!K:K,MATCH($C$1&amp;"-"&amp;$C70,'7th_share'!$AK:$AK,0))</f>
        <v>0.11084640684656551</v>
      </c>
      <c r="T70">
        <f>INDEX('7th_share'!L:L,MATCH($C$1&amp;"-"&amp;$C70,'7th_share'!$AK:$AK,0))</f>
        <v>0.1125371330594543</v>
      </c>
      <c r="U70">
        <f>INDEX('7th_share'!M:M,MATCH($C$1&amp;"-"&amp;$C70,'7th_share'!$AK:$AK,0))</f>
        <v>0.11408773801052299</v>
      </c>
      <c r="V70">
        <f>INDEX('7th_share'!N:N,MATCH($C$1&amp;"-"&amp;$C70,'7th_share'!$AK:$AK,0))</f>
        <v>0.1155042746634138</v>
      </c>
      <c r="W70">
        <f>INDEX('7th_share'!O:O,MATCH($C$1&amp;"-"&amp;$C70,'7th_share'!$AK:$AK,0))</f>
        <v>0.1167927959817691</v>
      </c>
      <c r="X70">
        <f>INDEX('7th_share'!P:P,MATCH($C$1&amp;"-"&amp;$C70,'7th_share'!$AK:$AK,0))</f>
        <v>0.117959354929231</v>
      </c>
      <c r="Y70">
        <f>INDEX('7th_share'!Q:Q,MATCH($C$1&amp;"-"&amp;$C70,'7th_share'!$AK:$AK,0))</f>
        <v>0.1190100044694419</v>
      </c>
      <c r="Z70">
        <f>INDEX('7th_share'!R:R,MATCH($C$1&amp;"-"&amp;$C70,'7th_share'!$AK:$AK,0))</f>
        <v>0.1199507975660441</v>
      </c>
      <c r="AA70">
        <f>INDEX('7th_share'!S:S,MATCH($C$1&amp;"-"&amp;$C70,'7th_share'!$AK:$AK,0))</f>
        <v>0.12078778718267991</v>
      </c>
      <c r="AB70">
        <f>INDEX('7th_share'!T:T,MATCH($C$1&amp;"-"&amp;$C70,'7th_share'!$AK:$AK,0))</f>
        <v>0.1215270262829916</v>
      </c>
      <c r="AC70">
        <f>INDEX('7th_share'!U:U,MATCH($C$1&amp;"-"&amp;$C70,'7th_share'!$AK:$AK,0))</f>
        <v>0.12217456783062131</v>
      </c>
      <c r="AD70">
        <f>INDEX('7th_share'!V:V,MATCH($C$1&amp;"-"&amp;$C70,'7th_share'!$AK:$AK,0))</f>
        <v>0.12273646478921151</v>
      </c>
      <c r="AE70">
        <f>INDEX('7th_share'!W:W,MATCH($C$1&amp;"-"&amp;$C70,'7th_share'!$AK:$AK,0))</f>
        <v>0.12321877012240449</v>
      </c>
      <c r="AF70">
        <f>INDEX('7th_share'!X:X,MATCH($C$1&amp;"-"&amp;$C70,'7th_share'!$AK:$AK,0))</f>
        <v>0.12362753679384229</v>
      </c>
      <c r="AG70">
        <f>INDEX('7th_share'!Y:Y,MATCH($C$1&amp;"-"&amp;$C70,'7th_share'!$AK:$AK,0))</f>
        <v>0.1239688177671676</v>
      </c>
      <c r="AH70">
        <f>INDEX('7th_share'!Z:Z,MATCH($C$1&amp;"-"&amp;$C70,'7th_share'!$AK:$AK,0))</f>
        <v>0.1242486660060224</v>
      </c>
      <c r="AI70">
        <f>INDEX('7th_share'!AA:AA,MATCH($C$1&amp;"-"&amp;$C70,'7th_share'!$AK:$AK,0))</f>
        <v>0.12447313447404899</v>
      </c>
      <c r="AJ70">
        <f>INDEX('7th_share'!AB:AB,MATCH($C$1&amp;"-"&amp;$C70,'7th_share'!$AK:$AK,0))</f>
        <v>0.1246482761348898</v>
      </c>
      <c r="AK70">
        <f>INDEX('7th_share'!AC:AC,MATCH($C$1&amp;"-"&amp;$C70,'7th_share'!$AK:$AK,0))</f>
        <v>0.12478014395218701</v>
      </c>
      <c r="AL70">
        <f>INDEX('7th_share'!AD:AD,MATCH($C$1&amp;"-"&amp;$C70,'7th_share'!$AK:$AK,0))</f>
        <v>0.1248747908895831</v>
      </c>
      <c r="AM70">
        <f>INDEX('7th_share'!AE:AE,MATCH($C$1&amp;"-"&amp;$C70,'7th_share'!$AK:$AK,0))</f>
        <v>0.1249382699107201</v>
      </c>
      <c r="AN70">
        <f>INDEX('7th_share'!AF:AF,MATCH($C$1&amp;"-"&amp;$C70,'7th_share'!$AK:$AK,0))</f>
        <v>0.1249766339792404</v>
      </c>
      <c r="AO70">
        <f>INDEX('7th_share'!AG:AG,MATCH($C$1&amp;"-"&amp;$C70,'7th_share'!$AK:$AK,0))</f>
        <v>0.1249959360587862</v>
      </c>
      <c r="AP70">
        <f>INDEX('7th_share'!AH:AH,MATCH($C$1&amp;"-"&amp;$C70,'7th_share'!$AK:$AK,0))</f>
        <v>0.12500222911299999</v>
      </c>
      <c r="AQ70">
        <f>INDEX('7th_share'!AI:AI,MATCH($C$1&amp;"-"&amp;$C70,'7th_share'!$AK:$AK,0))</f>
        <v>0.1250015661055239</v>
      </c>
      <c r="AR70">
        <f>INDEX('7th_share'!AJ:AJ,MATCH($C$1&amp;"-"&amp;$C70,'7th_share'!$AK:$AK,0))</f>
        <v>0.12500000000000031</v>
      </c>
      <c r="AS70">
        <v>0.12500000000000031</v>
      </c>
      <c r="AT70">
        <v>0.12500000000000031</v>
      </c>
      <c r="AU70">
        <v>0.12500000000000031</v>
      </c>
      <c r="AV70">
        <v>0.12500000000000031</v>
      </c>
      <c r="AW70">
        <v>0.12500000000000031</v>
      </c>
      <c r="AX70">
        <v>0.12500000000000031</v>
      </c>
      <c r="AY70">
        <v>0.12500000000000031</v>
      </c>
      <c r="AZ70">
        <v>0.12500000000000031</v>
      </c>
      <c r="BA70">
        <v>0.12500000000000031</v>
      </c>
      <c r="BB70">
        <v>0.12500000000000031</v>
      </c>
      <c r="BC70">
        <v>0.12500000000000031</v>
      </c>
      <c r="BD70">
        <v>0.12500000000000031</v>
      </c>
      <c r="BE70">
        <v>0.12500000000000031</v>
      </c>
      <c r="BF70">
        <v>0.12500000000000031</v>
      </c>
      <c r="BG70">
        <v>0.12500000000000031</v>
      </c>
      <c r="BH70">
        <v>0.12500000000000031</v>
      </c>
      <c r="BI70">
        <v>0.12500000000000031</v>
      </c>
      <c r="BJ70">
        <v>0.12500000000000031</v>
      </c>
      <c r="BK70">
        <v>0.12500000000000031</v>
      </c>
      <c r="BL70">
        <v>0.12500000000000031</v>
      </c>
    </row>
    <row r="71" spans="2:64" x14ac:dyDescent="0.25">
      <c r="C71" t="s">
        <v>14</v>
      </c>
      <c r="D71">
        <f>INDEX(hist_share!W:W,MATCH($C$1&amp;"-"&amp;$C71,hist_share!$AF:$AF,0))</f>
        <v>9.1350496814259375E-3</v>
      </c>
      <c r="E71">
        <f>INDEX(hist_share!X:X,MATCH($C$1&amp;"-"&amp;$C71,hist_share!$AF:$AF,0))</f>
        <v>8.5431074115903845E-3</v>
      </c>
      <c r="F71">
        <f>INDEX(hist_share!Y:Y,MATCH($C$1&amp;"-"&amp;$C71,hist_share!$AF:$AF,0))</f>
        <v>8.3417328089317056E-3</v>
      </c>
      <c r="G71">
        <f>INDEX(hist_share!Z:Z,MATCH($C$1&amp;"-"&amp;$C71,hist_share!$AF:$AF,0))</f>
        <v>6.5262429892927118E-3</v>
      </c>
      <c r="H71">
        <f>INDEX(hist_share!AA:AA,MATCH($C$1&amp;"-"&amp;$C71,hist_share!$AF:$AF,0))</f>
        <v>5.1424399790625432E-3</v>
      </c>
      <c r="I71">
        <v>3.7684991143129652E-3</v>
      </c>
      <c r="J71" s="10">
        <v>3.7684991143129652E-3</v>
      </c>
      <c r="K71">
        <f>INDEX('7th_share'!C:C,MATCH($C$1&amp;"-"&amp;$C71,'7th_share'!$AK:$AK,0))</f>
        <v>3.7684991143129652E-3</v>
      </c>
      <c r="L71">
        <f>INDEX('7th_share'!D:D,MATCH($C$1&amp;"-"&amp;$C71,'7th_share'!$AK:$AK,0))</f>
        <v>3.4666155205990128E-3</v>
      </c>
      <c r="M71">
        <f>INDEX('7th_share'!E:E,MATCH($C$1&amp;"-"&amp;$C71,'7th_share'!$AK:$AK,0))</f>
        <v>3.2361999217016199E-3</v>
      </c>
      <c r="N71">
        <f>INDEX('7th_share'!F:F,MATCH($C$1&amp;"-"&amp;$C71,'7th_share'!$AK:$AK,0))</f>
        <v>3.0733041061499441E-3</v>
      </c>
      <c r="O71">
        <f>INDEX('7th_share'!G:G,MATCH($C$1&amp;"-"&amp;$C71,'7th_share'!$AK:$AK,0))</f>
        <v>2.9739798624731509E-3</v>
      </c>
      <c r="P71">
        <f>INDEX('7th_share'!H:H,MATCH($C$1&amp;"-"&amp;$C71,'7th_share'!$AK:$AK,0))</f>
        <v>2.9342789792003942E-3</v>
      </c>
      <c r="Q71">
        <f>INDEX('7th_share'!I:I,MATCH($C$1&amp;"-"&amp;$C71,'7th_share'!$AK:$AK,0))</f>
        <v>2.950253244860842E-3</v>
      </c>
      <c r="R71">
        <f>INDEX('7th_share'!J:J,MATCH($C$1&amp;"-"&amp;$C71,'7th_share'!$AK:$AK,0))</f>
        <v>3.0179544479836582E-3</v>
      </c>
      <c r="S71">
        <f>INDEX('7th_share'!K:K,MATCH($C$1&amp;"-"&amp;$C71,'7th_share'!$AK:$AK,0))</f>
        <v>3.1334343770979948E-3</v>
      </c>
      <c r="T71">
        <f>INDEX('7th_share'!L:L,MATCH($C$1&amp;"-"&amp;$C71,'7th_share'!$AK:$AK,0))</f>
        <v>3.2927448207330221E-3</v>
      </c>
      <c r="U71">
        <f>INDEX('7th_share'!M:M,MATCH($C$1&amp;"-"&amp;$C71,'7th_share'!$AK:$AK,0))</f>
        <v>3.4919375674178962E-3</v>
      </c>
      <c r="V71">
        <f>INDEX('7th_share'!N:N,MATCH($C$1&amp;"-"&amp;$C71,'7th_share'!$AK:$AK,0))</f>
        <v>3.7270644056817872E-3</v>
      </c>
      <c r="W71">
        <f>INDEX('7th_share'!O:O,MATCH($C$1&amp;"-"&amp;$C71,'7th_share'!$AK:$AK,0))</f>
        <v>3.9941771240538486E-3</v>
      </c>
      <c r="X71">
        <f>INDEX('7th_share'!P:P,MATCH($C$1&amp;"-"&amp;$C71,'7th_share'!$AK:$AK,0))</f>
        <v>4.289327511063242E-3</v>
      </c>
      <c r="Y71">
        <f>INDEX('7th_share'!Q:Q,MATCH($C$1&amp;"-"&amp;$C71,'7th_share'!$AK:$AK,0))</f>
        <v>4.6085673552391246E-3</v>
      </c>
      <c r="Z71">
        <f>INDEX('7th_share'!R:R,MATCH($C$1&amp;"-"&amp;$C71,'7th_share'!$AK:$AK,0))</f>
        <v>4.9479484451106729E-3</v>
      </c>
      <c r="AA71">
        <f>INDEX('7th_share'!S:S,MATCH($C$1&amp;"-"&amp;$C71,'7th_share'!$AK:$AK,0))</f>
        <v>5.3035225692070432E-3</v>
      </c>
      <c r="AB71">
        <f>INDEX('7th_share'!T:T,MATCH($C$1&amp;"-"&amp;$C71,'7th_share'!$AK:$AK,0))</f>
        <v>5.6713415160573833E-3</v>
      </c>
      <c r="AC71">
        <f>INDEX('7th_share'!U:U,MATCH($C$1&amp;"-"&amp;$C71,'7th_share'!$AK:$AK,0))</f>
        <v>6.0474570741908696E-3</v>
      </c>
      <c r="AD71">
        <f>INDEX('7th_share'!V:V,MATCH($C$1&amp;"-"&amp;$C71,'7th_share'!$AK:$AK,0))</f>
        <v>6.4279210321366662E-3</v>
      </c>
      <c r="AE71">
        <f>INDEX('7th_share'!W:W,MATCH($C$1&amp;"-"&amp;$C71,'7th_share'!$AK:$AK,0))</f>
        <v>6.8087851784239149E-3</v>
      </c>
      <c r="AF71">
        <f>INDEX('7th_share'!X:X,MATCH($C$1&amp;"-"&amp;$C71,'7th_share'!$AK:$AK,0))</f>
        <v>7.1861013015817876E-3</v>
      </c>
      <c r="AG71">
        <f>INDEX('7th_share'!Y:Y,MATCH($C$1&amp;"-"&amp;$C71,'7th_share'!$AK:$AK,0))</f>
        <v>7.5559211901394608E-3</v>
      </c>
      <c r="AH71">
        <f>INDEX('7th_share'!Z:Z,MATCH($C$1&amp;"-"&amp;$C71,'7th_share'!$AK:$AK,0))</f>
        <v>7.9142966326260795E-3</v>
      </c>
      <c r="AI71">
        <f>INDEX('7th_share'!AA:AA,MATCH($C$1&amp;"-"&amp;$C71,'7th_share'!$AK:$AK,0))</f>
        <v>8.2572794175708175E-3</v>
      </c>
      <c r="AJ71">
        <f>INDEX('7th_share'!AB:AB,MATCH($C$1&amp;"-"&amp;$C71,'7th_share'!$AK:$AK,0))</f>
        <v>8.5809213335028087E-3</v>
      </c>
      <c r="AK71">
        <f>INDEX('7th_share'!AC:AC,MATCH($C$1&amp;"-"&amp;$C71,'7th_share'!$AK:$AK,0))</f>
        <v>8.8812741689512469E-3</v>
      </c>
      <c r="AL71">
        <f>INDEX('7th_share'!AD:AD,MATCH($C$1&amp;"-"&amp;$C71,'7th_share'!$AK:$AK,0))</f>
        <v>9.1543897124452649E-3</v>
      </c>
      <c r="AM71">
        <f>INDEX('7th_share'!AE:AE,MATCH($C$1&amp;"-"&amp;$C71,'7th_share'!$AK:$AK,0))</f>
        <v>9.3963197525140599E-3</v>
      </c>
      <c r="AN71">
        <f>INDEX('7th_share'!AF:AF,MATCH($C$1&amp;"-"&amp;$C71,'7th_share'!$AK:$AK,0))</f>
        <v>9.6031160776867616E-3</v>
      </c>
      <c r="AO71">
        <f>INDEX('7th_share'!AG:AG,MATCH($C$1&amp;"-"&amp;$C71,'7th_share'!$AK:$AK,0))</f>
        <v>9.7708304764925393E-3</v>
      </c>
      <c r="AP71">
        <f>INDEX('7th_share'!AH:AH,MATCH($C$1&amp;"-"&amp;$C71,'7th_share'!$AK:$AK,0))</f>
        <v>9.8955147374605642E-3</v>
      </c>
      <c r="AQ71">
        <f>INDEX('7th_share'!AI:AI,MATCH($C$1&amp;"-"&amp;$C71,'7th_share'!$AK:$AK,0))</f>
        <v>9.9732206491200091E-3</v>
      </c>
      <c r="AR71">
        <f>INDEX('7th_share'!AJ:AJ,MATCH($C$1&amp;"-"&amp;$C71,'7th_share'!$AK:$AK,0))</f>
        <v>9.9999999999999985E-3</v>
      </c>
      <c r="AS71">
        <v>9.9999999999999985E-3</v>
      </c>
      <c r="AT71">
        <v>9.9999999999999985E-3</v>
      </c>
      <c r="AU71">
        <v>9.9999999999999985E-3</v>
      </c>
      <c r="AV71">
        <v>9.9999999999999985E-3</v>
      </c>
      <c r="AW71">
        <v>9.9999999999999985E-3</v>
      </c>
      <c r="AX71">
        <v>9.9999999999999985E-3</v>
      </c>
      <c r="AY71">
        <v>9.9999999999999985E-3</v>
      </c>
      <c r="AZ71">
        <v>9.9999999999999985E-3</v>
      </c>
      <c r="BA71">
        <v>9.9999999999999985E-3</v>
      </c>
      <c r="BB71">
        <v>9.9999999999999985E-3</v>
      </c>
      <c r="BC71">
        <v>9.9999999999999985E-3</v>
      </c>
      <c r="BD71">
        <v>9.9999999999999985E-3</v>
      </c>
      <c r="BE71">
        <v>9.9999999999999985E-3</v>
      </c>
      <c r="BF71">
        <v>9.9999999999999985E-3</v>
      </c>
      <c r="BG71">
        <v>9.9999999999999985E-3</v>
      </c>
      <c r="BH71">
        <v>9.9999999999999985E-3</v>
      </c>
      <c r="BI71">
        <v>9.9999999999999985E-3</v>
      </c>
      <c r="BJ71">
        <v>9.9999999999999985E-3</v>
      </c>
      <c r="BK71">
        <v>9.9999999999999985E-3</v>
      </c>
      <c r="BL71">
        <v>9.9999999999999985E-3</v>
      </c>
    </row>
    <row r="72" spans="2:64" x14ac:dyDescent="0.25">
      <c r="C72" t="s">
        <v>15</v>
      </c>
      <c r="D72">
        <f>INDEX(hist_share!W:W,MATCH($C$1&amp;"-"&amp;$C72,hist_share!$AF:$AF,0))</f>
        <v>2.4740562523378599E-3</v>
      </c>
      <c r="E72">
        <f>INDEX(hist_share!X:X,MATCH($C$1&amp;"-"&amp;$C72,hist_share!$AF:$AF,0))</f>
        <v>2.516311902442368E-3</v>
      </c>
      <c r="F72">
        <f>INDEX(hist_share!Y:Y,MATCH($C$1&amp;"-"&amp;$C72,hist_share!$AF:$AF,0))</f>
        <v>2.6539284444212418E-3</v>
      </c>
      <c r="G72">
        <f>INDEX(hist_share!Z:Z,MATCH($C$1&amp;"-"&amp;$C72,hist_share!$AF:$AF,0))</f>
        <v>2.499795814714005E-3</v>
      </c>
      <c r="H72">
        <f>INDEX(hist_share!AA:AA,MATCH($C$1&amp;"-"&amp;$C72,hist_share!$AF:$AF,0))</f>
        <v>2.89717146101212E-3</v>
      </c>
      <c r="I72">
        <v>3.3015384220105499E-3</v>
      </c>
      <c r="J72" s="10">
        <v>3.3015384220105499E-3</v>
      </c>
      <c r="K72">
        <f>INDEX('7th_share'!C:C,MATCH($C$1&amp;"-"&amp;$C72,'7th_share'!$AK:$AK,0))</f>
        <v>3.3015384220105499E-3</v>
      </c>
      <c r="L72">
        <f>INDEX('7th_share'!D:D,MATCH($C$1&amp;"-"&amp;$C72,'7th_share'!$AK:$AK,0))</f>
        <v>3.4037790005690179E-3</v>
      </c>
      <c r="M72">
        <f>INDEX('7th_share'!E:E,MATCH($C$1&amp;"-"&amp;$C72,'7th_share'!$AK:$AK,0))</f>
        <v>3.4910017678946421E-3</v>
      </c>
      <c r="N72">
        <f>INDEX('7th_share'!F:F,MATCH($C$1&amp;"-"&amp;$C72,'7th_share'!$AK:$AK,0))</f>
        <v>3.5639605597800072E-3</v>
      </c>
      <c r="O72">
        <f>INDEX('7th_share'!G:G,MATCH($C$1&amp;"-"&amp;$C72,'7th_share'!$AK:$AK,0))</f>
        <v>3.6234092120177152E-3</v>
      </c>
      <c r="P72">
        <f>INDEX('7th_share'!H:H,MATCH($C$1&amp;"-"&amp;$C72,'7th_share'!$AK:$AK,0))</f>
        <v>3.670101560400354E-3</v>
      </c>
      <c r="Q72">
        <f>INDEX('7th_share'!I:I,MATCH($C$1&amp;"-"&amp;$C72,'7th_share'!$AK:$AK,0))</f>
        <v>3.7047914407205181E-3</v>
      </c>
      <c r="R72">
        <f>INDEX('7th_share'!J:J,MATCH($C$1&amp;"-"&amp;$C72,'7th_share'!$AK:$AK,0))</f>
        <v>3.728232688770804E-3</v>
      </c>
      <c r="S72">
        <f>INDEX('7th_share'!K:K,MATCH($C$1&amp;"-"&amp;$C72,'7th_share'!$AK:$AK,0))</f>
        <v>3.741179140343802E-3</v>
      </c>
      <c r="T72">
        <f>INDEX('7th_share'!L:L,MATCH($C$1&amp;"-"&amp;$C72,'7th_share'!$AK:$AK,0))</f>
        <v>3.7443846312321051E-3</v>
      </c>
      <c r="U72">
        <f>INDEX('7th_share'!M:M,MATCH($C$1&amp;"-"&amp;$C72,'7th_share'!$AK:$AK,0))</f>
        <v>3.7386029972283079E-3</v>
      </c>
      <c r="V72">
        <f>INDEX('7th_share'!N:N,MATCH($C$1&amp;"-"&amp;$C72,'7th_share'!$AK:$AK,0))</f>
        <v>3.7245880741250052E-3</v>
      </c>
      <c r="W72">
        <f>INDEX('7th_share'!O:O,MATCH($C$1&amp;"-"&amp;$C72,'7th_share'!$AK:$AK,0))</f>
        <v>3.7030936977147902E-3</v>
      </c>
      <c r="X72">
        <f>INDEX('7th_share'!P:P,MATCH($C$1&amp;"-"&amp;$C72,'7th_share'!$AK:$AK,0))</f>
        <v>3.6748737037902539E-3</v>
      </c>
      <c r="Y72">
        <f>INDEX('7th_share'!Q:Q,MATCH($C$1&amp;"-"&amp;$C72,'7th_share'!$AK:$AK,0))</f>
        <v>3.6406819281439929E-3</v>
      </c>
      <c r="Z72">
        <f>INDEX('7th_share'!R:R,MATCH($C$1&amp;"-"&amp;$C72,'7th_share'!$AK:$AK,0))</f>
        <v>3.6012722065685968E-3</v>
      </c>
      <c r="AA72">
        <f>INDEX('7th_share'!S:S,MATCH($C$1&amp;"-"&amp;$C72,'7th_share'!$AK:$AK,0))</f>
        <v>3.5573983748566629E-3</v>
      </c>
      <c r="AB72">
        <f>INDEX('7th_share'!T:T,MATCH($C$1&amp;"-"&amp;$C72,'7th_share'!$AK:$AK,0))</f>
        <v>3.509814268800782E-3</v>
      </c>
      <c r="AC72">
        <f>INDEX('7th_share'!U:U,MATCH($C$1&amp;"-"&amp;$C72,'7th_share'!$AK:$AK,0))</f>
        <v>3.4592737241935499E-3</v>
      </c>
      <c r="AD72">
        <f>INDEX('7th_share'!V:V,MATCH($C$1&amp;"-"&amp;$C72,'7th_share'!$AK:$AK,0))</f>
        <v>3.406530576827558E-3</v>
      </c>
      <c r="AE72">
        <f>INDEX('7th_share'!W:W,MATCH($C$1&amp;"-"&amp;$C72,'7th_share'!$AK:$AK,0))</f>
        <v>3.3523386624954E-3</v>
      </c>
      <c r="AF72">
        <f>INDEX('7th_share'!X:X,MATCH($C$1&amp;"-"&amp;$C72,'7th_share'!$AK:$AK,0))</f>
        <v>3.2974518169896702E-3</v>
      </c>
      <c r="AG72">
        <f>INDEX('7th_share'!Y:Y,MATCH($C$1&amp;"-"&amp;$C72,'7th_share'!$AK:$AK,0))</f>
        <v>3.2426238761029649E-3</v>
      </c>
      <c r="AH72">
        <f>INDEX('7th_share'!Z:Z,MATCH($C$1&amp;"-"&amp;$C72,'7th_share'!$AK:$AK,0))</f>
        <v>3.18860867562787E-3</v>
      </c>
      <c r="AI72">
        <f>INDEX('7th_share'!AA:AA,MATCH($C$1&amp;"-"&amp;$C72,'7th_share'!$AK:$AK,0))</f>
        <v>3.136160051356984E-3</v>
      </c>
      <c r="AJ72">
        <f>INDEX('7th_share'!AB:AB,MATCH($C$1&amp;"-"&amp;$C72,'7th_share'!$AK:$AK,0))</f>
        <v>3.086031839082902E-3</v>
      </c>
      <c r="AK72">
        <f>INDEX('7th_share'!AC:AC,MATCH($C$1&amp;"-"&amp;$C72,'7th_share'!$AK:$AK,0))</f>
        <v>3.038977874598215E-3</v>
      </c>
      <c r="AL72">
        <f>INDEX('7th_share'!AD:AD,MATCH($C$1&amp;"-"&amp;$C72,'7th_share'!$AK:$AK,0))</f>
        <v>2.9957519936955148E-3</v>
      </c>
      <c r="AM72">
        <f>INDEX('7th_share'!AE:AE,MATCH($C$1&amp;"-"&amp;$C72,'7th_share'!$AK:$AK,0))</f>
        <v>2.9571080321673959E-3</v>
      </c>
      <c r="AN72">
        <f>INDEX('7th_share'!AF:AF,MATCH($C$1&amp;"-"&amp;$C72,'7th_share'!$AK:$AK,0))</f>
        <v>2.9237998258064561E-3</v>
      </c>
      <c r="AO72">
        <f>INDEX('7th_share'!AG:AG,MATCH($C$1&amp;"-"&amp;$C72,'7th_share'!$AK:$AK,0))</f>
        <v>2.8965812104052809E-3</v>
      </c>
      <c r="AP72">
        <f>INDEX('7th_share'!AH:AH,MATCH($C$1&amp;"-"&amp;$C72,'7th_share'!$AK:$AK,0))</f>
        <v>2.8762060217564708E-3</v>
      </c>
      <c r="AQ72">
        <f>INDEX('7th_share'!AI:AI,MATCH($C$1&amp;"-"&amp;$C72,'7th_share'!$AK:$AK,0))</f>
        <v>2.8634280956526168E-3</v>
      </c>
      <c r="AR72">
        <f>INDEX('7th_share'!AJ:AJ,MATCH($C$1&amp;"-"&amp;$C72,'7th_share'!$AK:$AK,0))</f>
        <v>2.8590012678863111E-3</v>
      </c>
      <c r="AS72">
        <v>2.8590012678863111E-3</v>
      </c>
      <c r="AT72">
        <v>2.8590012678863111E-3</v>
      </c>
      <c r="AU72">
        <v>2.8590012678863111E-3</v>
      </c>
      <c r="AV72">
        <v>2.8590012678863111E-3</v>
      </c>
      <c r="AW72">
        <v>2.8590012678863111E-3</v>
      </c>
      <c r="AX72">
        <v>2.8590012678863111E-3</v>
      </c>
      <c r="AY72">
        <v>2.8590012678863111E-3</v>
      </c>
      <c r="AZ72">
        <v>2.8590012678863111E-3</v>
      </c>
      <c r="BA72">
        <v>2.8590012678863111E-3</v>
      </c>
      <c r="BB72">
        <v>2.8590012678863111E-3</v>
      </c>
      <c r="BC72">
        <v>2.8590012678863111E-3</v>
      </c>
      <c r="BD72">
        <v>2.8590012678863111E-3</v>
      </c>
      <c r="BE72">
        <v>2.8590012678863111E-3</v>
      </c>
      <c r="BF72">
        <v>2.8590012678863111E-3</v>
      </c>
      <c r="BG72">
        <v>2.8590012678863111E-3</v>
      </c>
      <c r="BH72">
        <v>2.8590012678863111E-3</v>
      </c>
      <c r="BI72">
        <v>2.8590012678863111E-3</v>
      </c>
      <c r="BJ72">
        <v>2.8590012678863111E-3</v>
      </c>
      <c r="BK72">
        <v>2.8590012678863111E-3</v>
      </c>
      <c r="BL72">
        <v>2.8590012678863111E-3</v>
      </c>
    </row>
    <row r="73" spans="2:64" x14ac:dyDescent="0.25">
      <c r="C73" t="s">
        <v>16</v>
      </c>
      <c r="D73">
        <f>INDEX(hist_share!W:W,MATCH($C$1&amp;"-"&amp;$C73,hist_share!$AF:$AF,0))</f>
        <v>0.38200967070375708</v>
      </c>
      <c r="E73">
        <f>INDEX(hist_share!X:X,MATCH($C$1&amp;"-"&amp;$C73,hist_share!$AF:$AF,0))</f>
        <v>0.37829818657893832</v>
      </c>
      <c r="F73">
        <f>INDEX(hist_share!Y:Y,MATCH($C$1&amp;"-"&amp;$C73,hist_share!$AF:$AF,0))</f>
        <v>0.3916435153998889</v>
      </c>
      <c r="G73">
        <f>INDEX(hist_share!Z:Z,MATCH($C$1&amp;"-"&amp;$C73,hist_share!$AF:$AF,0))</f>
        <v>0.44176223460442471</v>
      </c>
      <c r="H73">
        <f>INDEX(hist_share!AA:AA,MATCH($C$1&amp;"-"&amp;$C73,hist_share!$AF:$AF,0))</f>
        <v>0.39171258734649322</v>
      </c>
      <c r="I73">
        <v>0.38383472069705149</v>
      </c>
      <c r="J73" s="10">
        <v>0.38383472069705149</v>
      </c>
      <c r="K73">
        <f>INDEX('7th_share'!C:C,MATCH($C$1&amp;"-"&amp;$C73,'7th_share'!$AK:$AK,0))</f>
        <v>0.38383472069705149</v>
      </c>
      <c r="L73">
        <f>INDEX('7th_share'!D:D,MATCH($C$1&amp;"-"&amp;$C73,'7th_share'!$AK:$AK,0))</f>
        <v>0.3814342368929996</v>
      </c>
      <c r="M73">
        <f>INDEX('7th_share'!E:E,MATCH($C$1&amp;"-"&amp;$C73,'7th_share'!$AK:$AK,0))</f>
        <v>0.3791427686082815</v>
      </c>
      <c r="N73">
        <f>INDEX('7th_share'!F:F,MATCH($C$1&amp;"-"&amp;$C73,'7th_share'!$AK:$AK,0))</f>
        <v>0.37695808363076888</v>
      </c>
      <c r="O73">
        <f>INDEX('7th_share'!G:G,MATCH($C$1&amp;"-"&amp;$C73,'7th_share'!$AK:$AK,0))</f>
        <v>0.37487794974833399</v>
      </c>
      <c r="P73">
        <f>INDEX('7th_share'!H:H,MATCH($C$1&amp;"-"&amp;$C73,'7th_share'!$AK:$AK,0))</f>
        <v>0.37290013474884809</v>
      </c>
      <c r="Q73">
        <f>INDEX('7th_share'!I:I,MATCH($C$1&amp;"-"&amp;$C73,'7th_share'!$AK:$AK,0))</f>
        <v>0.37102240642018308</v>
      </c>
      <c r="R73">
        <f>INDEX('7th_share'!J:J,MATCH($C$1&amp;"-"&amp;$C73,'7th_share'!$AK:$AK,0))</f>
        <v>0.369242532550211</v>
      </c>
      <c r="S73">
        <f>INDEX('7th_share'!K:K,MATCH($C$1&amp;"-"&amp;$C73,'7th_share'!$AK:$AK,0))</f>
        <v>0.36755828092680343</v>
      </c>
      <c r="T73">
        <f>INDEX('7th_share'!L:L,MATCH($C$1&amp;"-"&amp;$C73,'7th_share'!$AK:$AK,0))</f>
        <v>0.36596741933783178</v>
      </c>
      <c r="U73">
        <f>INDEX('7th_share'!M:M,MATCH($C$1&amp;"-"&amp;$C73,'7th_share'!$AK:$AK,0))</f>
        <v>0.36446771557116853</v>
      </c>
      <c r="V73">
        <f>INDEX('7th_share'!N:N,MATCH($C$1&amp;"-"&amp;$C73,'7th_share'!$AK:$AK,0))</f>
        <v>0.36305693741468498</v>
      </c>
      <c r="W73">
        <f>INDEX('7th_share'!O:O,MATCH($C$1&amp;"-"&amp;$C73,'7th_share'!$AK:$AK,0))</f>
        <v>0.36173285265625282</v>
      </c>
      <c r="X73">
        <f>INDEX('7th_share'!P:P,MATCH($C$1&amp;"-"&amp;$C73,'7th_share'!$AK:$AK,0))</f>
        <v>0.36049322908374409</v>
      </c>
      <c r="Y73">
        <f>INDEX('7th_share'!Q:Q,MATCH($C$1&amp;"-"&amp;$C73,'7th_share'!$AK:$AK,0))</f>
        <v>0.35933583448503059</v>
      </c>
      <c r="Z73">
        <f>INDEX('7th_share'!R:R,MATCH($C$1&amp;"-"&amp;$C73,'7th_share'!$AK:$AK,0))</f>
        <v>0.35825843664798401</v>
      </c>
      <c r="AA73">
        <f>INDEX('7th_share'!S:S,MATCH($C$1&amp;"-"&amp;$C73,'7th_share'!$AK:$AK,0))</f>
        <v>0.35725880336047611</v>
      </c>
      <c r="AB73">
        <f>INDEX('7th_share'!T:T,MATCH($C$1&amp;"-"&amp;$C73,'7th_share'!$AK:$AK,0))</f>
        <v>0.35633470241037851</v>
      </c>
      <c r="AC73">
        <f>INDEX('7th_share'!U:U,MATCH($C$1&amp;"-"&amp;$C73,'7th_share'!$AK:$AK,0))</f>
        <v>0.35548390158556298</v>
      </c>
      <c r="AD73">
        <f>INDEX('7th_share'!V:V,MATCH($C$1&amp;"-"&amp;$C73,'7th_share'!$AK:$AK,0))</f>
        <v>0.3547041686739017</v>
      </c>
      <c r="AE73">
        <f>INDEX('7th_share'!W:W,MATCH($C$1&amp;"-"&amp;$C73,'7th_share'!$AK:$AK,0))</f>
        <v>0.35399327146326609</v>
      </c>
      <c r="AF73">
        <f>INDEX('7th_share'!X:X,MATCH($C$1&amp;"-"&amp;$C73,'7th_share'!$AK:$AK,0))</f>
        <v>0.35334897774152779</v>
      </c>
      <c r="AG73">
        <f>INDEX('7th_share'!Y:Y,MATCH($C$1&amp;"-"&amp;$C73,'7th_share'!$AK:$AK,0))</f>
        <v>0.35276905529655911</v>
      </c>
      <c r="AH73">
        <f>INDEX('7th_share'!Z:Z,MATCH($C$1&amp;"-"&amp;$C73,'7th_share'!$AK:$AK,0))</f>
        <v>0.35225127191623112</v>
      </c>
      <c r="AI73">
        <f>INDEX('7th_share'!AA:AA,MATCH($C$1&amp;"-"&amp;$C73,'7th_share'!$AK:$AK,0))</f>
        <v>0.3517933953884162</v>
      </c>
      <c r="AJ73">
        <f>INDEX('7th_share'!AB:AB,MATCH($C$1&amp;"-"&amp;$C73,'7th_share'!$AK:$AK,0))</f>
        <v>0.35139319350098569</v>
      </c>
      <c r="AK73">
        <f>INDEX('7th_share'!AC:AC,MATCH($C$1&amp;"-"&amp;$C73,'7th_share'!$AK:$AK,0))</f>
        <v>0.35104843404181169</v>
      </c>
      <c r="AL73">
        <f>INDEX('7th_share'!AD:AD,MATCH($C$1&amp;"-"&amp;$C73,'7th_share'!$AK:$AK,0))</f>
        <v>0.35075688479876571</v>
      </c>
      <c r="AM73">
        <f>INDEX('7th_share'!AE:AE,MATCH($C$1&amp;"-"&amp;$C73,'7th_share'!$AK:$AK,0))</f>
        <v>0.35051631355971968</v>
      </c>
      <c r="AN73">
        <f>INDEX('7th_share'!AF:AF,MATCH($C$1&amp;"-"&amp;$C73,'7th_share'!$AK:$AK,0))</f>
        <v>0.3503244881125453</v>
      </c>
      <c r="AO73">
        <f>INDEX('7th_share'!AG:AG,MATCH($C$1&amp;"-"&amp;$C73,'7th_share'!$AK:$AK,0))</f>
        <v>0.35017917624511441</v>
      </c>
      <c r="AP73">
        <f>INDEX('7th_share'!AH:AH,MATCH($C$1&amp;"-"&amp;$C73,'7th_share'!$AK:$AK,0))</f>
        <v>0.35007814574529872</v>
      </c>
      <c r="AQ73">
        <f>INDEX('7th_share'!AI:AI,MATCH($C$1&amp;"-"&amp;$C73,'7th_share'!$AK:$AK,0))</f>
        <v>0.35001916440096992</v>
      </c>
      <c r="AR73">
        <f>INDEX('7th_share'!AJ:AJ,MATCH($C$1&amp;"-"&amp;$C73,'7th_share'!$AK:$AK,0))</f>
        <v>0.34999999999999992</v>
      </c>
      <c r="AS73">
        <v>0.34999999999999992</v>
      </c>
      <c r="AT73">
        <v>0.34999999999999992</v>
      </c>
      <c r="AU73">
        <v>0.34999999999999992</v>
      </c>
      <c r="AV73">
        <v>0.34999999999999992</v>
      </c>
      <c r="AW73">
        <v>0.34999999999999992</v>
      </c>
      <c r="AX73">
        <v>0.34999999999999992</v>
      </c>
      <c r="AY73">
        <v>0.34999999999999992</v>
      </c>
      <c r="AZ73">
        <v>0.34999999999999992</v>
      </c>
      <c r="BA73">
        <v>0.34999999999999992</v>
      </c>
      <c r="BB73">
        <v>0.34999999999999992</v>
      </c>
      <c r="BC73">
        <v>0.34999999999999992</v>
      </c>
      <c r="BD73">
        <v>0.34999999999999992</v>
      </c>
      <c r="BE73">
        <v>0.34999999999999992</v>
      </c>
      <c r="BF73">
        <v>0.34999999999999992</v>
      </c>
      <c r="BG73">
        <v>0.34999999999999992</v>
      </c>
      <c r="BH73">
        <v>0.34999999999999992</v>
      </c>
      <c r="BI73">
        <v>0.34999999999999992</v>
      </c>
      <c r="BJ73">
        <v>0.34999999999999992</v>
      </c>
      <c r="BK73">
        <v>0.34999999999999992</v>
      </c>
      <c r="BL73">
        <v>0.34999999999999992</v>
      </c>
    </row>
    <row r="74" spans="2:64" x14ac:dyDescent="0.25">
      <c r="C74" t="s">
        <v>17</v>
      </c>
      <c r="D74">
        <f>INDEX(hist_share!W:W,MATCH($C$1&amp;"-"&amp;$C74,hist_share!$AF:$AF,0))</f>
        <v>0</v>
      </c>
      <c r="E74">
        <f>INDEX(hist_share!X:X,MATCH($C$1&amp;"-"&amp;$C74,hist_share!$AF:$AF,0))</f>
        <v>0</v>
      </c>
      <c r="F74">
        <f>INDEX(hist_share!Y:Y,MATCH($C$1&amp;"-"&amp;$C74,hist_share!$AF:$AF,0))</f>
        <v>0</v>
      </c>
      <c r="G74">
        <f>INDEX(hist_share!Z:Z,MATCH($C$1&amp;"-"&amp;$C74,hist_share!$AF:$AF,0))</f>
        <v>0</v>
      </c>
      <c r="H74">
        <f>INDEX(hist_share!AA:AA,MATCH($C$1&amp;"-"&amp;$C74,hist_share!$AF:$AF,0))</f>
        <v>0</v>
      </c>
      <c r="I74">
        <v>0</v>
      </c>
      <c r="J74" s="10">
        <v>0</v>
      </c>
      <c r="K74">
        <f>INDEX('7th_share'!C:C,MATCH($C$1&amp;"-"&amp;$C74,'7th_share'!$AK:$AK,0))</f>
        <v>0</v>
      </c>
      <c r="L74">
        <f>INDEX('7th_share'!D:D,MATCH($C$1&amp;"-"&amp;$C74,'7th_share'!$AK:$AK,0))</f>
        <v>0</v>
      </c>
      <c r="M74">
        <f>INDEX('7th_share'!E:E,MATCH($C$1&amp;"-"&amp;$C74,'7th_share'!$AK:$AK,0))</f>
        <v>0</v>
      </c>
      <c r="N74">
        <f>INDEX('7th_share'!F:F,MATCH($C$1&amp;"-"&amp;$C74,'7th_share'!$AK:$AK,0))</f>
        <v>0</v>
      </c>
      <c r="O74">
        <f>INDEX('7th_share'!G:G,MATCH($C$1&amp;"-"&amp;$C74,'7th_share'!$AK:$AK,0))</f>
        <v>0</v>
      </c>
      <c r="P74">
        <f>INDEX('7th_share'!H:H,MATCH($C$1&amp;"-"&amp;$C74,'7th_share'!$AK:$AK,0))</f>
        <v>0</v>
      </c>
      <c r="Q74">
        <f>INDEX('7th_share'!I:I,MATCH($C$1&amp;"-"&amp;$C74,'7th_share'!$AK:$AK,0))</f>
        <v>0</v>
      </c>
      <c r="R74">
        <f>INDEX('7th_share'!J:J,MATCH($C$1&amp;"-"&amp;$C74,'7th_share'!$AK:$AK,0))</f>
        <v>0</v>
      </c>
      <c r="S74">
        <f>INDEX('7th_share'!K:K,MATCH($C$1&amp;"-"&amp;$C74,'7th_share'!$AK:$AK,0))</f>
        <v>0</v>
      </c>
      <c r="T74">
        <f>INDEX('7th_share'!L:L,MATCH($C$1&amp;"-"&amp;$C74,'7th_share'!$AK:$AK,0))</f>
        <v>0</v>
      </c>
      <c r="U74">
        <f>INDEX('7th_share'!M:M,MATCH($C$1&amp;"-"&amp;$C74,'7th_share'!$AK:$AK,0))</f>
        <v>0</v>
      </c>
      <c r="V74">
        <f>INDEX('7th_share'!N:N,MATCH($C$1&amp;"-"&amp;$C74,'7th_share'!$AK:$AK,0))</f>
        <v>0</v>
      </c>
      <c r="W74">
        <f>INDEX('7th_share'!O:O,MATCH($C$1&amp;"-"&amp;$C74,'7th_share'!$AK:$AK,0))</f>
        <v>0</v>
      </c>
      <c r="X74">
        <f>INDEX('7th_share'!P:P,MATCH($C$1&amp;"-"&amp;$C74,'7th_share'!$AK:$AK,0))</f>
        <v>0</v>
      </c>
      <c r="Y74">
        <f>INDEX('7th_share'!Q:Q,MATCH($C$1&amp;"-"&amp;$C74,'7th_share'!$AK:$AK,0))</f>
        <v>0</v>
      </c>
      <c r="Z74">
        <f>INDEX('7th_share'!R:R,MATCH($C$1&amp;"-"&amp;$C74,'7th_share'!$AK:$AK,0))</f>
        <v>0</v>
      </c>
      <c r="AA74">
        <f>INDEX('7th_share'!S:S,MATCH($C$1&amp;"-"&amp;$C74,'7th_share'!$AK:$AK,0))</f>
        <v>0</v>
      </c>
      <c r="AB74">
        <f>INDEX('7th_share'!T:T,MATCH($C$1&amp;"-"&amp;$C74,'7th_share'!$AK:$AK,0))</f>
        <v>0</v>
      </c>
      <c r="AC74">
        <f>INDEX('7th_share'!U:U,MATCH($C$1&amp;"-"&amp;$C74,'7th_share'!$AK:$AK,0))</f>
        <v>0</v>
      </c>
      <c r="AD74">
        <f>INDEX('7th_share'!V:V,MATCH($C$1&amp;"-"&amp;$C74,'7th_share'!$AK:$AK,0))</f>
        <v>0</v>
      </c>
      <c r="AE74">
        <f>INDEX('7th_share'!W:W,MATCH($C$1&amp;"-"&amp;$C74,'7th_share'!$AK:$AK,0))</f>
        <v>0</v>
      </c>
      <c r="AF74">
        <f>INDEX('7th_share'!X:X,MATCH($C$1&amp;"-"&amp;$C74,'7th_share'!$AK:$AK,0))</f>
        <v>0</v>
      </c>
      <c r="AG74">
        <f>INDEX('7th_share'!Y:Y,MATCH($C$1&amp;"-"&amp;$C74,'7th_share'!$AK:$AK,0))</f>
        <v>0</v>
      </c>
      <c r="AH74">
        <f>INDEX('7th_share'!Z:Z,MATCH($C$1&amp;"-"&amp;$C74,'7th_share'!$AK:$AK,0))</f>
        <v>0</v>
      </c>
      <c r="AI74">
        <f>INDEX('7th_share'!AA:AA,MATCH($C$1&amp;"-"&amp;$C74,'7th_share'!$AK:$AK,0))</f>
        <v>0</v>
      </c>
      <c r="AJ74">
        <f>INDEX('7th_share'!AB:AB,MATCH($C$1&amp;"-"&amp;$C74,'7th_share'!$AK:$AK,0))</f>
        <v>0</v>
      </c>
      <c r="AK74">
        <f>INDEX('7th_share'!AC:AC,MATCH($C$1&amp;"-"&amp;$C74,'7th_share'!$AK:$AK,0))</f>
        <v>0</v>
      </c>
      <c r="AL74">
        <f>INDEX('7th_share'!AD:AD,MATCH($C$1&amp;"-"&amp;$C74,'7th_share'!$AK:$AK,0))</f>
        <v>0</v>
      </c>
      <c r="AM74">
        <f>INDEX('7th_share'!AE:AE,MATCH($C$1&amp;"-"&amp;$C74,'7th_share'!$AK:$AK,0))</f>
        <v>0</v>
      </c>
      <c r="AN74">
        <f>INDEX('7th_share'!AF:AF,MATCH($C$1&amp;"-"&amp;$C74,'7th_share'!$AK:$AK,0))</f>
        <v>0</v>
      </c>
      <c r="AO74">
        <f>INDEX('7th_share'!AG:AG,MATCH($C$1&amp;"-"&amp;$C74,'7th_share'!$AK:$AK,0))</f>
        <v>0</v>
      </c>
      <c r="AP74">
        <f>INDEX('7th_share'!AH:AH,MATCH($C$1&amp;"-"&amp;$C74,'7th_share'!$AK:$AK,0))</f>
        <v>0</v>
      </c>
      <c r="AQ74">
        <f>INDEX('7th_share'!AI:AI,MATCH($C$1&amp;"-"&amp;$C74,'7th_share'!$AK:$AK,0))</f>
        <v>0</v>
      </c>
      <c r="AR74">
        <f>INDEX('7th_share'!AJ:AJ,MATCH($C$1&amp;"-"&amp;$C74,'7th_share'!$AK:$AK,0))</f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2:64" x14ac:dyDescent="0.25">
      <c r="C75" t="s">
        <v>18</v>
      </c>
      <c r="D75">
        <f>INDEX(hist_share!W:W,MATCH($C$1&amp;"-"&amp;$C75,hist_share!$AF:$AF,0))</f>
        <v>0.536505031587305</v>
      </c>
      <c r="E75">
        <f>INDEX(hist_share!X:X,MATCH($C$1&amp;"-"&amp;$C75,hist_share!$AF:$AF,0))</f>
        <v>0.53609486295289654</v>
      </c>
      <c r="F75">
        <f>INDEX(hist_share!Y:Y,MATCH($C$1&amp;"-"&amp;$C75,hist_share!$AF:$AF,0))</f>
        <v>0.51870442378440806</v>
      </c>
      <c r="G75">
        <f>INDEX(hist_share!Z:Z,MATCH($C$1&amp;"-"&amp;$C75,hist_share!$AF:$AF,0))</f>
        <v>0.47259892135213921</v>
      </c>
      <c r="H75">
        <f>INDEX(hist_share!AA:AA,MATCH($C$1&amp;"-"&amp;$C75,hist_share!$AF:$AF,0))</f>
        <v>0.51897853359046864</v>
      </c>
      <c r="I75">
        <v>0.51754536568577014</v>
      </c>
      <c r="J75" s="10">
        <v>0.51754536568577014</v>
      </c>
      <c r="K75">
        <f>INDEX('7th_share'!C:C,MATCH($C$1&amp;"-"&amp;$C75,'7th_share'!$AK:$AK,0))</f>
        <v>0.51754536568577014</v>
      </c>
      <c r="L75">
        <f>INDEX('7th_share'!D:D,MATCH($C$1&amp;"-"&amp;$C75,'7th_share'!$AK:$AK,0))</f>
        <v>0.51711588950640519</v>
      </c>
      <c r="M75">
        <f>INDEX('7th_share'!E:E,MATCH($C$1&amp;"-"&amp;$C75,'7th_share'!$AK:$AK,0))</f>
        <v>0.51670949259508125</v>
      </c>
      <c r="N75">
        <f>INDEX('7th_share'!F:F,MATCH($C$1&amp;"-"&amp;$C75,'7th_share'!$AK:$AK,0))</f>
        <v>0.51632554857596213</v>
      </c>
      <c r="O75">
        <f>INDEX('7th_share'!G:G,MATCH($C$1&amp;"-"&amp;$C75,'7th_share'!$AK:$AK,0))</f>
        <v>0.5159634310732123</v>
      </c>
      <c r="P75">
        <f>INDEX('7th_share'!H:H,MATCH($C$1&amp;"-"&amp;$C75,'7th_share'!$AK:$AK,0))</f>
        <v>0.51562251371099599</v>
      </c>
      <c r="Q75">
        <f>INDEX('7th_share'!I:I,MATCH($C$1&amp;"-"&amp;$C75,'7th_share'!$AK:$AK,0))</f>
        <v>0.51530217011347723</v>
      </c>
      <c r="R75">
        <f>INDEX('7th_share'!J:J,MATCH($C$1&amp;"-"&amp;$C75,'7th_share'!$AK:$AK,0))</f>
        <v>0.51500177390482038</v>
      </c>
      <c r="S75">
        <f>INDEX('7th_share'!K:K,MATCH($C$1&amp;"-"&amp;$C75,'7th_share'!$AK:$AK,0))</f>
        <v>0.51472069870918935</v>
      </c>
      <c r="T75">
        <f>INDEX('7th_share'!L:L,MATCH($C$1&amp;"-"&amp;$C75,'7th_share'!$AK:$AK,0))</f>
        <v>0.51445831815074872</v>
      </c>
      <c r="U75">
        <f>INDEX('7th_share'!M:M,MATCH($C$1&amp;"-"&amp;$C75,'7th_share'!$AK:$AK,0))</f>
        <v>0.51421400585366228</v>
      </c>
      <c r="V75">
        <f>INDEX('7th_share'!N:N,MATCH($C$1&amp;"-"&amp;$C75,'7th_share'!$AK:$AK,0))</f>
        <v>0.5139871354420944</v>
      </c>
      <c r="W75">
        <f>INDEX('7th_share'!O:O,MATCH($C$1&amp;"-"&amp;$C75,'7th_share'!$AK:$AK,0))</f>
        <v>0.51377708054020954</v>
      </c>
      <c r="X75">
        <f>INDEX('7th_share'!P:P,MATCH($C$1&amp;"-"&amp;$C75,'7th_share'!$AK:$AK,0))</f>
        <v>0.51358321477217139</v>
      </c>
      <c r="Y75">
        <f>INDEX('7th_share'!Q:Q,MATCH($C$1&amp;"-"&amp;$C75,'7th_share'!$AK:$AK,0))</f>
        <v>0.5134049117621442</v>
      </c>
      <c r="Z75">
        <f>INDEX('7th_share'!R:R,MATCH($C$1&amp;"-"&amp;$C75,'7th_share'!$AK:$AK,0))</f>
        <v>0.51324154513429265</v>
      </c>
      <c r="AA75">
        <f>INDEX('7th_share'!S:S,MATCH($C$1&amp;"-"&amp;$C75,'7th_share'!$AK:$AK,0))</f>
        <v>0.51309248851278044</v>
      </c>
      <c r="AB75">
        <f>INDEX('7th_share'!T:T,MATCH($C$1&amp;"-"&amp;$C75,'7th_share'!$AK:$AK,0))</f>
        <v>0.51295711552177181</v>
      </c>
      <c r="AC75">
        <f>INDEX('7th_share'!U:U,MATCH($C$1&amp;"-"&amp;$C75,'7th_share'!$AK:$AK,0))</f>
        <v>0.51283479978543123</v>
      </c>
      <c r="AD75">
        <f>INDEX('7th_share'!V:V,MATCH($C$1&amp;"-"&amp;$C75,'7th_share'!$AK:$AK,0))</f>
        <v>0.5127249149279226</v>
      </c>
      <c r="AE75">
        <f>INDEX('7th_share'!W:W,MATCH($C$1&amp;"-"&amp;$C75,'7th_share'!$AK:$AK,0))</f>
        <v>0.51262683457341029</v>
      </c>
      <c r="AF75">
        <f>INDEX('7th_share'!X:X,MATCH($C$1&amp;"-"&amp;$C75,'7th_share'!$AK:$AK,0))</f>
        <v>0.51253993234605832</v>
      </c>
      <c r="AG75">
        <f>INDEX('7th_share'!Y:Y,MATCH($C$1&amp;"-"&amp;$C75,'7th_share'!$AK:$AK,0))</f>
        <v>0.51246358187003105</v>
      </c>
      <c r="AH75">
        <f>INDEX('7th_share'!Z:Z,MATCH($C$1&amp;"-"&amp;$C75,'7th_share'!$AK:$AK,0))</f>
        <v>0.5123971567694926</v>
      </c>
      <c r="AI75">
        <f>INDEX('7th_share'!AA:AA,MATCH($C$1&amp;"-"&amp;$C75,'7th_share'!$AK:$AK,0))</f>
        <v>0.51234003066860712</v>
      </c>
      <c r="AJ75">
        <f>INDEX('7th_share'!AB:AB,MATCH($C$1&amp;"-"&amp;$C75,'7th_share'!$AK:$AK,0))</f>
        <v>0.51229157719153873</v>
      </c>
      <c r="AK75">
        <f>INDEX('7th_share'!AC:AC,MATCH($C$1&amp;"-"&amp;$C75,'7th_share'!$AK:$AK,0))</f>
        <v>0.51225116996245168</v>
      </c>
      <c r="AL75">
        <f>INDEX('7th_share'!AD:AD,MATCH($C$1&amp;"-"&amp;$C75,'7th_share'!$AK:$AK,0))</f>
        <v>0.51221818260551033</v>
      </c>
      <c r="AM75">
        <f>INDEX('7th_share'!AE:AE,MATCH($C$1&amp;"-"&amp;$C75,'7th_share'!$AK:$AK,0))</f>
        <v>0.51219198874487881</v>
      </c>
      <c r="AN75">
        <f>INDEX('7th_share'!AF:AF,MATCH($C$1&amp;"-"&amp;$C75,'7th_share'!$AK:$AK,0))</f>
        <v>0.51217196200472115</v>
      </c>
      <c r="AO75">
        <f>INDEX('7th_share'!AG:AG,MATCH($C$1&amp;"-"&amp;$C75,'7th_share'!$AK:$AK,0))</f>
        <v>0.51215747600920147</v>
      </c>
      <c r="AP75">
        <f>INDEX('7th_share'!AH:AH,MATCH($C$1&amp;"-"&amp;$C75,'7th_share'!$AK:$AK,0))</f>
        <v>0.51214790438248425</v>
      </c>
      <c r="AQ75">
        <f>INDEX('7th_share'!AI:AI,MATCH($C$1&amp;"-"&amp;$C75,'7th_share'!$AK:$AK,0))</f>
        <v>0.51214262074873351</v>
      </c>
      <c r="AR75">
        <f>INDEX('7th_share'!AJ:AJ,MATCH($C$1&amp;"-"&amp;$C75,'7th_share'!$AK:$AK,0))</f>
        <v>0.51214099873211349</v>
      </c>
      <c r="AS75">
        <v>0.51214099873211349</v>
      </c>
      <c r="AT75">
        <v>0.51214099873211349</v>
      </c>
      <c r="AU75">
        <v>0.51214099873211349</v>
      </c>
      <c r="AV75">
        <v>0.51214099873211349</v>
      </c>
      <c r="AW75">
        <v>0.51214099873211349</v>
      </c>
      <c r="AX75">
        <v>0.51214099873211349</v>
      </c>
      <c r="AY75">
        <v>0.51214099873211349</v>
      </c>
      <c r="AZ75">
        <v>0.51214099873211349</v>
      </c>
      <c r="BA75">
        <v>0.51214099873211349</v>
      </c>
      <c r="BB75">
        <v>0.51214099873211349</v>
      </c>
      <c r="BC75">
        <v>0.51214099873211349</v>
      </c>
      <c r="BD75">
        <v>0.51214099873211349</v>
      </c>
      <c r="BE75">
        <v>0.51214099873211349</v>
      </c>
      <c r="BF75">
        <v>0.51214099873211349</v>
      </c>
      <c r="BG75">
        <v>0.51214099873211349</v>
      </c>
      <c r="BH75">
        <v>0.51214099873211349</v>
      </c>
      <c r="BI75">
        <v>0.51214099873211349</v>
      </c>
      <c r="BJ75">
        <v>0.51214099873211349</v>
      </c>
      <c r="BK75">
        <v>0.51214099873211349</v>
      </c>
      <c r="BL75">
        <v>0.51214099873211349</v>
      </c>
    </row>
    <row r="76" spans="2:64" x14ac:dyDescent="0.25">
      <c r="C76" t="s">
        <v>40</v>
      </c>
      <c r="D76">
        <f>INDEX(hist_share!W:W,MATCH($C$1&amp;"-"&amp;$C76,hist_share!$AF:$AF,0))</f>
        <v>0</v>
      </c>
      <c r="E76">
        <f>INDEX(hist_share!X:X,MATCH($C$1&amp;"-"&amp;$C76,hist_share!$AF:$AF,0))</f>
        <v>0</v>
      </c>
      <c r="F76">
        <f>INDEX(hist_share!Y:Y,MATCH($C$1&amp;"-"&amp;$C76,hist_share!$AF:$AF,0))</f>
        <v>0</v>
      </c>
      <c r="G76">
        <f>INDEX(hist_share!Z:Z,MATCH($C$1&amp;"-"&amp;$C76,hist_share!$AF:$AF,0))</f>
        <v>0</v>
      </c>
      <c r="H76">
        <f>INDEX(hist_share!AA:AA,MATCH($C$1&amp;"-"&amp;$C76,hist_share!$AF:$AF,0))</f>
        <v>0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>
        <f>INDEX('7th_share'!C:C,MATCH($C$1&amp;"-"&amp;$C76,'7th_share'!$AK:$AK,0))</f>
        <v>0</v>
      </c>
      <c r="L76">
        <f>INDEX('7th_share'!D:D,MATCH($C$1&amp;"-"&amp;$C76,'7th_share'!$AK:$AK,0))</f>
        <v>0</v>
      </c>
      <c r="M76">
        <f>INDEX('7th_share'!E:E,MATCH($C$1&amp;"-"&amp;$C76,'7th_share'!$AK:$AK,0))</f>
        <v>0</v>
      </c>
      <c r="N76">
        <f>INDEX('7th_share'!F:F,MATCH($C$1&amp;"-"&amp;$C76,'7th_share'!$AK:$AK,0))</f>
        <v>0</v>
      </c>
      <c r="O76">
        <f>INDEX('7th_share'!G:G,MATCH($C$1&amp;"-"&amp;$C76,'7th_share'!$AK:$AK,0))</f>
        <v>0</v>
      </c>
      <c r="P76">
        <f>INDEX('7th_share'!H:H,MATCH($C$1&amp;"-"&amp;$C76,'7th_share'!$AK:$AK,0))</f>
        <v>0</v>
      </c>
      <c r="Q76">
        <f>INDEX('7th_share'!I:I,MATCH($C$1&amp;"-"&amp;$C76,'7th_share'!$AK:$AK,0))</f>
        <v>0</v>
      </c>
      <c r="R76">
        <f>INDEX('7th_share'!J:J,MATCH($C$1&amp;"-"&amp;$C76,'7th_share'!$AK:$AK,0))</f>
        <v>0</v>
      </c>
      <c r="S76">
        <f>INDEX('7th_share'!K:K,MATCH($C$1&amp;"-"&amp;$C76,'7th_share'!$AK:$AK,0))</f>
        <v>0</v>
      </c>
      <c r="T76">
        <f>INDEX('7th_share'!L:L,MATCH($C$1&amp;"-"&amp;$C76,'7th_share'!$AK:$AK,0))</f>
        <v>0</v>
      </c>
      <c r="U76">
        <f>INDEX('7th_share'!M:M,MATCH($C$1&amp;"-"&amp;$C76,'7th_share'!$AK:$AK,0))</f>
        <v>0</v>
      </c>
      <c r="V76">
        <f>INDEX('7th_share'!N:N,MATCH($C$1&amp;"-"&amp;$C76,'7th_share'!$AK:$AK,0))</f>
        <v>0</v>
      </c>
      <c r="W76">
        <f>INDEX('7th_share'!O:O,MATCH($C$1&amp;"-"&amp;$C76,'7th_share'!$AK:$AK,0))</f>
        <v>0</v>
      </c>
      <c r="X76">
        <f>INDEX('7th_share'!P:P,MATCH($C$1&amp;"-"&amp;$C76,'7th_share'!$AK:$AK,0))</f>
        <v>0</v>
      </c>
      <c r="Y76">
        <f>INDEX('7th_share'!Q:Q,MATCH($C$1&amp;"-"&amp;$C76,'7th_share'!$AK:$AK,0))</f>
        <v>0</v>
      </c>
      <c r="Z76">
        <f>INDEX('7th_share'!R:R,MATCH($C$1&amp;"-"&amp;$C76,'7th_share'!$AK:$AK,0))</f>
        <v>0</v>
      </c>
      <c r="AA76">
        <f>INDEX('7th_share'!S:S,MATCH($C$1&amp;"-"&amp;$C76,'7th_share'!$AK:$AK,0))</f>
        <v>0</v>
      </c>
      <c r="AB76">
        <f>INDEX('7th_share'!T:T,MATCH($C$1&amp;"-"&amp;$C76,'7th_share'!$AK:$AK,0))</f>
        <v>0</v>
      </c>
      <c r="AC76">
        <f>INDEX('7th_share'!U:U,MATCH($C$1&amp;"-"&amp;$C76,'7th_share'!$AK:$AK,0))</f>
        <v>0</v>
      </c>
      <c r="AD76">
        <f>INDEX('7th_share'!V:V,MATCH($C$1&amp;"-"&amp;$C76,'7th_share'!$AK:$AK,0))</f>
        <v>0</v>
      </c>
      <c r="AE76">
        <f>INDEX('7th_share'!W:W,MATCH($C$1&amp;"-"&amp;$C76,'7th_share'!$AK:$AK,0))</f>
        <v>0</v>
      </c>
      <c r="AF76">
        <f>INDEX('7th_share'!X:X,MATCH($C$1&amp;"-"&amp;$C76,'7th_share'!$AK:$AK,0))</f>
        <v>0</v>
      </c>
      <c r="AG76">
        <f>INDEX('7th_share'!Y:Y,MATCH($C$1&amp;"-"&amp;$C76,'7th_share'!$AK:$AK,0))</f>
        <v>0</v>
      </c>
      <c r="AH76">
        <f>INDEX('7th_share'!Z:Z,MATCH($C$1&amp;"-"&amp;$C76,'7th_share'!$AK:$AK,0))</f>
        <v>0</v>
      </c>
      <c r="AI76">
        <f>INDEX('7th_share'!AA:AA,MATCH($C$1&amp;"-"&amp;$C76,'7th_share'!$AK:$AK,0))</f>
        <v>0</v>
      </c>
      <c r="AJ76">
        <f>INDEX('7th_share'!AB:AB,MATCH($C$1&amp;"-"&amp;$C76,'7th_share'!$AK:$AK,0))</f>
        <v>0</v>
      </c>
      <c r="AK76">
        <f>INDEX('7th_share'!AC:AC,MATCH($C$1&amp;"-"&amp;$C76,'7th_share'!$AK:$AK,0))</f>
        <v>0</v>
      </c>
      <c r="AL76">
        <f>INDEX('7th_share'!AD:AD,MATCH($C$1&amp;"-"&amp;$C76,'7th_share'!$AK:$AK,0))</f>
        <v>0</v>
      </c>
      <c r="AM76">
        <f>INDEX('7th_share'!AE:AE,MATCH($C$1&amp;"-"&amp;$C76,'7th_share'!$AK:$AK,0))</f>
        <v>0</v>
      </c>
      <c r="AN76">
        <f>INDEX('7th_share'!AF:AF,MATCH($C$1&amp;"-"&amp;$C76,'7th_share'!$AK:$AK,0))</f>
        <v>0</v>
      </c>
      <c r="AO76">
        <f>INDEX('7th_share'!AG:AG,MATCH($C$1&amp;"-"&amp;$C76,'7th_share'!$AK:$AK,0))</f>
        <v>0</v>
      </c>
      <c r="AP76">
        <f>INDEX('7th_share'!AH:AH,MATCH($C$1&amp;"-"&amp;$C76,'7th_share'!$AK:$AK,0))</f>
        <v>0</v>
      </c>
      <c r="AQ76">
        <f>INDEX('7th_share'!AI:AI,MATCH($C$1&amp;"-"&amp;$C76,'7th_share'!$AK:$AK,0))</f>
        <v>0</v>
      </c>
      <c r="AR76">
        <f>INDEX('7th_share'!AJ:AJ,MATCH($C$1&amp;"-"&amp;$C76,'7th_share'!$AK:$AK,0))</f>
        <v>0</v>
      </c>
      <c r="AS76">
        <v>0</v>
      </c>
      <c r="AT76">
        <f>INDEX('7th_share'!AL:AL,MATCH($C$1&amp;"-"&amp;$C76,'7th_share'!$AK:$AK,0))</f>
        <v>0</v>
      </c>
      <c r="AU76">
        <f>INDEX('7th_share'!AM:AM,MATCH($C$1&amp;"-"&amp;$C76,'7th_share'!$AK:$AK,0))</f>
        <v>0</v>
      </c>
      <c r="AV76">
        <f>INDEX('7th_share'!AN:AN,MATCH($C$1&amp;"-"&amp;$C76,'7th_share'!$AK:$AK,0))</f>
        <v>0</v>
      </c>
      <c r="AW76">
        <f>INDEX('7th_share'!AO:AO,MATCH($C$1&amp;"-"&amp;$C76,'7th_share'!$AK:$AK,0))</f>
        <v>0</v>
      </c>
      <c r="AX76">
        <f>INDEX('7th_share'!AP:AP,MATCH($C$1&amp;"-"&amp;$C76,'7th_share'!$AK:$AK,0))</f>
        <v>0</v>
      </c>
      <c r="AY76">
        <f>INDEX('7th_share'!AQ:AQ,MATCH($C$1&amp;"-"&amp;$C76,'7th_share'!$AK:$AK,0))</f>
        <v>0</v>
      </c>
      <c r="AZ76">
        <f>INDEX('7th_share'!AR:AR,MATCH($C$1&amp;"-"&amp;$C76,'7th_share'!$AK:$AK,0))</f>
        <v>0</v>
      </c>
      <c r="BA76">
        <f>INDEX('7th_share'!AS:AS,MATCH($C$1&amp;"-"&amp;$C76,'7th_share'!$AK:$AK,0))</f>
        <v>0</v>
      </c>
      <c r="BB76">
        <f>INDEX('7th_share'!AT:AT,MATCH($C$1&amp;"-"&amp;$C76,'7th_share'!$AK:$AK,0))</f>
        <v>0</v>
      </c>
      <c r="BC76">
        <f>INDEX('7th_share'!AU:AU,MATCH($C$1&amp;"-"&amp;$C76,'7th_share'!$AK:$AK,0))</f>
        <v>0</v>
      </c>
      <c r="BD76">
        <f>INDEX('7th_share'!AV:AV,MATCH($C$1&amp;"-"&amp;$C76,'7th_share'!$AK:$AK,0))</f>
        <v>0</v>
      </c>
      <c r="BE76">
        <f>INDEX('7th_share'!AW:AW,MATCH($C$1&amp;"-"&amp;$C76,'7th_share'!$AK:$AK,0))</f>
        <v>0</v>
      </c>
      <c r="BF76">
        <f>INDEX('7th_share'!AX:AX,MATCH($C$1&amp;"-"&amp;$C76,'7th_share'!$AK:$AK,0))</f>
        <v>0</v>
      </c>
      <c r="BG76">
        <f>INDEX('7th_share'!AY:AY,MATCH($C$1&amp;"-"&amp;$C76,'7th_share'!$AK:$AK,0))</f>
        <v>0</v>
      </c>
      <c r="BH76">
        <f>INDEX('7th_share'!AZ:AZ,MATCH($C$1&amp;"-"&amp;$C76,'7th_share'!$AK:$AK,0))</f>
        <v>0</v>
      </c>
      <c r="BI76">
        <f>INDEX('7th_share'!BA:BA,MATCH($C$1&amp;"-"&amp;$C76,'7th_share'!$AK:$AK,0))</f>
        <v>0</v>
      </c>
      <c r="BJ76">
        <f>INDEX('7th_share'!BB:BB,MATCH($C$1&amp;"-"&amp;$C76,'7th_share'!$AK:$AK,0))</f>
        <v>0</v>
      </c>
      <c r="BK76">
        <f>INDEX('7th_share'!BC:BC,MATCH($C$1&amp;"-"&amp;$C76,'7th_share'!$AK:$AK,0))</f>
        <v>0</v>
      </c>
      <c r="BL76">
        <f>INDEX('7th_share'!BD:BD,MATCH($C$1&amp;"-"&amp;$C76,'7th_share'!$AK:$AK,0))</f>
        <v>0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04_CHL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0.7</v>
      </c>
      <c r="O79">
        <v>0.9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04_CHL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0.9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04_CHL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0.9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04_CHL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0.9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04_CHL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0.9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04_CHL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0.9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04_CHL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0.9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04_CHL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0.6</v>
      </c>
      <c r="O86">
        <v>0.85</v>
      </c>
      <c r="P86">
        <v>0.95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04_CHL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0.6</v>
      </c>
      <c r="O87">
        <v>0.85</v>
      </c>
      <c r="P87">
        <v>0.95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04_CHL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04_CHL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0.7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04_CHL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>
        <v>0.85</v>
      </c>
      <c r="O90">
        <v>0.95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04_CHL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>
        <v>0.85</v>
      </c>
      <c r="O91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04_CHL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>
        <v>0.85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  <c r="K95">
        <v>2.5000000000000001E-2</v>
      </c>
      <c r="L95">
        <v>2.5000000000000001E-2</v>
      </c>
      <c r="M95">
        <v>2.5000000000000001E-2</v>
      </c>
      <c r="N95">
        <v>2.5000000000000001E-2</v>
      </c>
      <c r="O95">
        <v>2.5000000000000001E-2</v>
      </c>
      <c r="P95">
        <v>2.5000000000000001E-2</v>
      </c>
      <c r="Q95">
        <v>2.5000000000000001E-2</v>
      </c>
      <c r="R95">
        <v>2.5000000000000001E-2</v>
      </c>
      <c r="S95">
        <v>2.5000000000000001E-2</v>
      </c>
      <c r="T95">
        <v>2.5000000000000001E-2</v>
      </c>
      <c r="U95">
        <v>2.5000000000000001E-2</v>
      </c>
      <c r="V95">
        <v>2.5000000000000001E-2</v>
      </c>
      <c r="W95">
        <v>2.5000000000000001E-2</v>
      </c>
      <c r="X95">
        <v>2.5000000000000001E-2</v>
      </c>
      <c r="Y95">
        <v>2.5000000000000001E-2</v>
      </c>
      <c r="Z95">
        <v>2.5000000000000001E-2</v>
      </c>
      <c r="AA95">
        <v>2.5000000000000001E-2</v>
      </c>
      <c r="AB95">
        <v>2.5000000000000001E-2</v>
      </c>
      <c r="AC95">
        <v>2.5000000000000001E-2</v>
      </c>
      <c r="AD95">
        <v>2.5000000000000001E-2</v>
      </c>
      <c r="AE95">
        <v>2.5000000000000001E-2</v>
      </c>
      <c r="AF95">
        <v>2.5000000000000001E-2</v>
      </c>
      <c r="AG95">
        <v>2.5000000000000001E-2</v>
      </c>
      <c r="AH95">
        <v>2.5000000000000001E-2</v>
      </c>
      <c r="AI95">
        <v>2.5000000000000001E-2</v>
      </c>
      <c r="AJ95">
        <v>2.5000000000000001E-2</v>
      </c>
      <c r="AK95">
        <v>2.5000000000000001E-2</v>
      </c>
      <c r="AL95">
        <v>2.5000000000000001E-2</v>
      </c>
      <c r="AM95">
        <v>2.5000000000000001E-2</v>
      </c>
      <c r="AN95">
        <v>2.5000000000000001E-2</v>
      </c>
      <c r="AO95">
        <v>2.5000000000000001E-2</v>
      </c>
      <c r="AP95">
        <v>2.5000000000000001E-2</v>
      </c>
      <c r="AQ95">
        <v>2.5000000000000001E-2</v>
      </c>
      <c r="AR95">
        <v>2.5000000000000001E-2</v>
      </c>
      <c r="AS95">
        <v>2.5000000000000001E-2</v>
      </c>
      <c r="AT95">
        <v>2.5000000000000001E-2</v>
      </c>
      <c r="AU95">
        <v>2.5000000000000001E-2</v>
      </c>
      <c r="AV95">
        <v>2.5000000000000001E-2</v>
      </c>
      <c r="AW95">
        <v>2.5000000000000001E-2</v>
      </c>
      <c r="AX95">
        <v>2.5000000000000001E-2</v>
      </c>
      <c r="AY95">
        <v>2.5000000000000001E-2</v>
      </c>
      <c r="AZ95">
        <v>2.5000000000000001E-2</v>
      </c>
      <c r="BA95">
        <v>2.5000000000000001E-2</v>
      </c>
      <c r="BB95">
        <v>2.5000000000000001E-2</v>
      </c>
      <c r="BC95">
        <v>2.5000000000000001E-2</v>
      </c>
      <c r="BD95">
        <v>2.5000000000000001E-2</v>
      </c>
      <c r="BE95">
        <v>2.5000000000000001E-2</v>
      </c>
      <c r="BF95">
        <v>2.5000000000000001E-2</v>
      </c>
      <c r="BG95">
        <v>2.5000000000000001E-2</v>
      </c>
      <c r="BH95">
        <v>2.5000000000000001E-2</v>
      </c>
      <c r="BI95">
        <v>2.5000000000000001E-2</v>
      </c>
      <c r="BJ95">
        <v>2.5000000000000001E-2</v>
      </c>
      <c r="BK95">
        <v>2.5000000000000001E-2</v>
      </c>
      <c r="BL95">
        <v>2.5000000000000001E-2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  <c r="K99">
        <v>-2.5000000000000001E-2</v>
      </c>
      <c r="L99">
        <v>-2.5000000000000001E-2</v>
      </c>
      <c r="M99">
        <v>-2.5000000000000001E-2</v>
      </c>
      <c r="N99">
        <v>-2.5000000000000001E-2</v>
      </c>
      <c r="O99">
        <v>-2.5000000000000001E-2</v>
      </c>
      <c r="P99">
        <v>-2.5000000000000001E-2</v>
      </c>
      <c r="Q99">
        <v>-2.5000000000000001E-2</v>
      </c>
      <c r="R99">
        <v>-2.5000000000000001E-2</v>
      </c>
      <c r="S99">
        <v>-2.5000000000000001E-2</v>
      </c>
      <c r="T99">
        <v>-2.5000000000000001E-2</v>
      </c>
      <c r="U99">
        <v>-2.5000000000000001E-2</v>
      </c>
      <c r="V99">
        <v>-2.5000000000000001E-2</v>
      </c>
      <c r="W99">
        <v>-2.5000000000000001E-2</v>
      </c>
      <c r="X99">
        <v>-2.5000000000000001E-2</v>
      </c>
      <c r="Y99">
        <v>-2.5000000000000001E-2</v>
      </c>
      <c r="Z99">
        <v>-2.5000000000000001E-2</v>
      </c>
      <c r="AA99">
        <v>-2.5000000000000001E-2</v>
      </c>
      <c r="AB99">
        <v>-2.5000000000000001E-2</v>
      </c>
      <c r="AC99">
        <v>-2.5000000000000001E-2</v>
      </c>
      <c r="AD99">
        <v>-2.5000000000000001E-2</v>
      </c>
      <c r="AE99">
        <v>-2.5000000000000001E-2</v>
      </c>
      <c r="AF99">
        <v>-2.5000000000000001E-2</v>
      </c>
      <c r="AG99">
        <v>-2.5000000000000001E-2</v>
      </c>
      <c r="AH99">
        <v>-2.5000000000000001E-2</v>
      </c>
      <c r="AI99">
        <v>-2.5000000000000001E-2</v>
      </c>
      <c r="AJ99">
        <v>-2.5000000000000001E-2</v>
      </c>
      <c r="AK99">
        <v>-2.5000000000000001E-2</v>
      </c>
      <c r="AL99">
        <v>-2.5000000000000001E-2</v>
      </c>
      <c r="AM99">
        <v>-2.5000000000000001E-2</v>
      </c>
      <c r="AN99">
        <v>-2.5000000000000001E-2</v>
      </c>
      <c r="AO99">
        <v>-2.5000000000000001E-2</v>
      </c>
      <c r="AP99">
        <v>-2.5000000000000001E-2</v>
      </c>
      <c r="AQ99">
        <v>-2.5000000000000001E-2</v>
      </c>
      <c r="AR99">
        <v>-2.5000000000000001E-2</v>
      </c>
      <c r="AS99">
        <v>-2.5000000000000001E-2</v>
      </c>
      <c r="AT99">
        <v>-2.5000000000000001E-2</v>
      </c>
      <c r="AU99">
        <v>-2.5000000000000001E-2</v>
      </c>
      <c r="AV99">
        <v>-2.5000000000000001E-2</v>
      </c>
      <c r="AW99">
        <v>-2.5000000000000001E-2</v>
      </c>
      <c r="AX99">
        <v>-2.5000000000000001E-2</v>
      </c>
      <c r="AY99">
        <v>-2.5000000000000001E-2</v>
      </c>
      <c r="AZ99">
        <v>-2.5000000000000001E-2</v>
      </c>
      <c r="BA99">
        <v>-2.5000000000000001E-2</v>
      </c>
      <c r="BB99">
        <v>-2.5000000000000001E-2</v>
      </c>
      <c r="BC99">
        <v>-2.5000000000000001E-2</v>
      </c>
      <c r="BD99">
        <v>-2.5000000000000001E-2</v>
      </c>
      <c r="BE99">
        <v>-2.5000000000000001E-2</v>
      </c>
      <c r="BF99">
        <v>-2.5000000000000001E-2</v>
      </c>
      <c r="BG99">
        <v>-2.5000000000000001E-2</v>
      </c>
      <c r="BH99">
        <v>-2.5000000000000001E-2</v>
      </c>
      <c r="BI99">
        <v>-2.5000000000000001E-2</v>
      </c>
      <c r="BJ99">
        <v>-2.5000000000000001E-2</v>
      </c>
      <c r="BK99">
        <v>-2.5000000000000001E-2</v>
      </c>
      <c r="BL99">
        <v>-2.5000000000000001E-2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51">M112-0.005</f>
        <v>0.98</v>
      </c>
      <c r="O112">
        <f t="shared" si="51"/>
        <v>0.97499999999999998</v>
      </c>
      <c r="P112">
        <f t="shared" si="51"/>
        <v>0.97</v>
      </c>
      <c r="Q112">
        <f t="shared" si="51"/>
        <v>0.96499999999999997</v>
      </c>
      <c r="R112">
        <f t="shared" si="51"/>
        <v>0.96</v>
      </c>
      <c r="S112">
        <f t="shared" si="51"/>
        <v>0.95499999999999996</v>
      </c>
      <c r="T112">
        <f t="shared" si="51"/>
        <v>0.95</v>
      </c>
      <c r="U112">
        <f t="shared" si="51"/>
        <v>0.94499999999999995</v>
      </c>
      <c r="V112">
        <f t="shared" si="51"/>
        <v>0.94</v>
      </c>
      <c r="W112">
        <f t="shared" si="51"/>
        <v>0.93499999999999994</v>
      </c>
      <c r="X112">
        <f t="shared" si="51"/>
        <v>0.92999999999999994</v>
      </c>
      <c r="Y112">
        <f t="shared" si="51"/>
        <v>0.92499999999999993</v>
      </c>
      <c r="Z112">
        <f t="shared" si="51"/>
        <v>0.91999999999999993</v>
      </c>
      <c r="AA112">
        <f t="shared" si="51"/>
        <v>0.91499999999999992</v>
      </c>
      <c r="AB112">
        <f t="shared" si="51"/>
        <v>0.90999999999999992</v>
      </c>
      <c r="AC112">
        <f t="shared" si="51"/>
        <v>0.90499999999999992</v>
      </c>
      <c r="AD112">
        <f t="shared" si="51"/>
        <v>0.89999999999999991</v>
      </c>
      <c r="AE112">
        <f t="shared" si="51"/>
        <v>0.89499999999999991</v>
      </c>
      <c r="AF112">
        <f t="shared" si="51"/>
        <v>0.8899999999999999</v>
      </c>
      <c r="AG112">
        <f t="shared" si="51"/>
        <v>0.8849999999999999</v>
      </c>
      <c r="AH112">
        <f t="shared" si="51"/>
        <v>0.87999999999999989</v>
      </c>
      <c r="AI112">
        <f t="shared" si="51"/>
        <v>0.87499999999999989</v>
      </c>
      <c r="AJ112">
        <f t="shared" si="51"/>
        <v>0.86999999999999988</v>
      </c>
      <c r="AK112">
        <f t="shared" si="51"/>
        <v>0.86499999999999988</v>
      </c>
      <c r="AL112">
        <f t="shared" si="51"/>
        <v>0.85999999999999988</v>
      </c>
      <c r="AM112">
        <f t="shared" si="51"/>
        <v>0.85499999999999987</v>
      </c>
      <c r="AN112">
        <f t="shared" si="51"/>
        <v>0.84999999999999987</v>
      </c>
      <c r="AO112">
        <f t="shared" si="51"/>
        <v>0.84499999999999986</v>
      </c>
      <c r="AP112">
        <f t="shared" si="51"/>
        <v>0.83999999999999986</v>
      </c>
      <c r="AQ112">
        <f t="shared" si="51"/>
        <v>0.83499999999999985</v>
      </c>
      <c r="AR112">
        <f t="shared" si="51"/>
        <v>0.82999999999999985</v>
      </c>
      <c r="AS112">
        <f t="shared" si="51"/>
        <v>0.82499999999999984</v>
      </c>
      <c r="AT112">
        <f t="shared" si="51"/>
        <v>0.81999999999999984</v>
      </c>
      <c r="AU112">
        <f t="shared" si="51"/>
        <v>0.81499999999999984</v>
      </c>
      <c r="AV112">
        <f t="shared" si="51"/>
        <v>0.80999999999999983</v>
      </c>
      <c r="AW112">
        <f t="shared" si="51"/>
        <v>0.80499999999999983</v>
      </c>
      <c r="AX112">
        <f t="shared" si="51"/>
        <v>0.79999999999999982</v>
      </c>
      <c r="AY112">
        <f t="shared" si="51"/>
        <v>0.79499999999999982</v>
      </c>
      <c r="AZ112">
        <f t="shared" si="51"/>
        <v>0.78999999999999981</v>
      </c>
      <c r="BA112">
        <f t="shared" si="51"/>
        <v>0.78499999999999981</v>
      </c>
      <c r="BB112">
        <f t="shared" si="51"/>
        <v>0.7799999999999998</v>
      </c>
      <c r="BC112">
        <f t="shared" si="51"/>
        <v>0.7749999999999998</v>
      </c>
      <c r="BD112">
        <f t="shared" si="51"/>
        <v>0.7699999999999998</v>
      </c>
      <c r="BE112">
        <f t="shared" si="51"/>
        <v>0.76499999999999979</v>
      </c>
      <c r="BF112">
        <f t="shared" si="51"/>
        <v>0.75999999999999979</v>
      </c>
      <c r="BG112">
        <f t="shared" si="51"/>
        <v>0.75499999999999978</v>
      </c>
      <c r="BH112">
        <f t="shared" si="51"/>
        <v>0.74999999999999978</v>
      </c>
      <c r="BI112">
        <f t="shared" si="51"/>
        <v>0.74499999999999977</v>
      </c>
      <c r="BJ112">
        <f t="shared" si="51"/>
        <v>0.73999999999999977</v>
      </c>
      <c r="BK112">
        <f t="shared" si="51"/>
        <v>0.73499999999999976</v>
      </c>
      <c r="BL112">
        <f t="shared" si="51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52">M119-0.005</f>
        <v>0.98</v>
      </c>
      <c r="O119">
        <f t="shared" si="52"/>
        <v>0.97499999999999998</v>
      </c>
      <c r="P119">
        <f t="shared" si="52"/>
        <v>0.97</v>
      </c>
      <c r="Q119">
        <f t="shared" si="52"/>
        <v>0.96499999999999997</v>
      </c>
      <c r="R119">
        <f t="shared" si="52"/>
        <v>0.96</v>
      </c>
      <c r="S119">
        <f t="shared" si="52"/>
        <v>0.95499999999999996</v>
      </c>
      <c r="T119">
        <f t="shared" si="52"/>
        <v>0.95</v>
      </c>
      <c r="U119">
        <f t="shared" si="52"/>
        <v>0.94499999999999995</v>
      </c>
      <c r="V119">
        <f t="shared" si="52"/>
        <v>0.94</v>
      </c>
      <c r="W119">
        <f t="shared" si="52"/>
        <v>0.93499999999999994</v>
      </c>
      <c r="X119">
        <f t="shared" si="52"/>
        <v>0.92999999999999994</v>
      </c>
      <c r="Y119">
        <f t="shared" si="52"/>
        <v>0.92499999999999993</v>
      </c>
      <c r="Z119">
        <f t="shared" si="52"/>
        <v>0.91999999999999993</v>
      </c>
      <c r="AA119">
        <f t="shared" si="52"/>
        <v>0.91499999999999992</v>
      </c>
      <c r="AB119">
        <f t="shared" si="52"/>
        <v>0.90999999999999992</v>
      </c>
      <c r="AC119">
        <f t="shared" si="52"/>
        <v>0.90499999999999992</v>
      </c>
      <c r="AD119">
        <f t="shared" si="52"/>
        <v>0.89999999999999991</v>
      </c>
      <c r="AE119">
        <f t="shared" si="52"/>
        <v>0.89499999999999991</v>
      </c>
      <c r="AF119">
        <f t="shared" si="52"/>
        <v>0.8899999999999999</v>
      </c>
      <c r="AG119">
        <f t="shared" si="52"/>
        <v>0.8849999999999999</v>
      </c>
      <c r="AH119">
        <f t="shared" si="52"/>
        <v>0.87999999999999989</v>
      </c>
      <c r="AI119">
        <f t="shared" si="52"/>
        <v>0.87499999999999989</v>
      </c>
      <c r="AJ119">
        <f t="shared" si="52"/>
        <v>0.86999999999999988</v>
      </c>
      <c r="AK119">
        <f t="shared" si="52"/>
        <v>0.86499999999999988</v>
      </c>
      <c r="AL119">
        <f t="shared" si="52"/>
        <v>0.85999999999999988</v>
      </c>
      <c r="AM119">
        <f t="shared" si="52"/>
        <v>0.85499999999999987</v>
      </c>
      <c r="AN119">
        <f t="shared" si="52"/>
        <v>0.84999999999999987</v>
      </c>
      <c r="AO119">
        <f t="shared" si="52"/>
        <v>0.84499999999999986</v>
      </c>
      <c r="AP119">
        <f t="shared" si="52"/>
        <v>0.83999999999999986</v>
      </c>
      <c r="AQ119">
        <f t="shared" si="52"/>
        <v>0.83499999999999985</v>
      </c>
      <c r="AR119">
        <f t="shared" si="52"/>
        <v>0.82999999999999985</v>
      </c>
      <c r="AS119">
        <f t="shared" si="52"/>
        <v>0.82499999999999984</v>
      </c>
      <c r="AT119">
        <f t="shared" si="52"/>
        <v>0.81999999999999984</v>
      </c>
      <c r="AU119">
        <f t="shared" si="52"/>
        <v>0.81499999999999984</v>
      </c>
      <c r="AV119">
        <f t="shared" si="52"/>
        <v>0.80999999999999983</v>
      </c>
      <c r="AW119">
        <f t="shared" si="52"/>
        <v>0.80499999999999983</v>
      </c>
      <c r="AX119">
        <f t="shared" si="52"/>
        <v>0.79999999999999982</v>
      </c>
      <c r="AY119">
        <f t="shared" si="52"/>
        <v>0.79499999999999982</v>
      </c>
      <c r="AZ119">
        <f t="shared" si="52"/>
        <v>0.78999999999999981</v>
      </c>
      <c r="BA119">
        <f t="shared" si="52"/>
        <v>0.78499999999999981</v>
      </c>
      <c r="BB119">
        <f t="shared" si="52"/>
        <v>0.7799999999999998</v>
      </c>
      <c r="BC119">
        <f t="shared" si="52"/>
        <v>0.7749999999999998</v>
      </c>
      <c r="BD119">
        <f t="shared" si="52"/>
        <v>0.7699999999999998</v>
      </c>
      <c r="BE119">
        <f t="shared" si="52"/>
        <v>0.76499999999999979</v>
      </c>
      <c r="BF119">
        <f t="shared" si="52"/>
        <v>0.75999999999999979</v>
      </c>
      <c r="BG119">
        <f t="shared" si="52"/>
        <v>0.75499999999999978</v>
      </c>
      <c r="BH119">
        <f t="shared" si="52"/>
        <v>0.74999999999999978</v>
      </c>
      <c r="BI119">
        <f t="shared" si="52"/>
        <v>0.74499999999999977</v>
      </c>
      <c r="BJ119">
        <f t="shared" si="52"/>
        <v>0.73999999999999977</v>
      </c>
      <c r="BK119">
        <f t="shared" si="52"/>
        <v>0.73499999999999976</v>
      </c>
      <c r="BL119">
        <f t="shared" si="52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>
        <f t="shared" ref="D127:J133" si="53">D$28*D63</f>
        <v>4.960599999999999E-2</v>
      </c>
      <c r="E127">
        <f t="shared" si="53"/>
        <v>0</v>
      </c>
      <c r="F127">
        <f t="shared" si="53"/>
        <v>0</v>
      </c>
      <c r="G127">
        <f t="shared" si="53"/>
        <v>0</v>
      </c>
      <c r="H127">
        <f t="shared" si="53"/>
        <v>0</v>
      </c>
      <c r="I127">
        <f t="shared" si="53"/>
        <v>5.0716801448678808E-2</v>
      </c>
      <c r="J127" s="10">
        <f t="shared" si="53"/>
        <v>5.0714712928232882E-2</v>
      </c>
      <c r="K127">
        <f t="shared" ref="K127" si="54">(K$28*(K63*K79+K95))*K112</f>
        <v>1.2542224110754085</v>
      </c>
      <c r="L127">
        <f>(L$28*(L63*L112)+L95)</f>
        <v>8.6251402134492977E-2</v>
      </c>
      <c r="M127">
        <f t="shared" ref="M127:BL132" si="55">(M$28*(M63*M112)+M95)</f>
        <v>8.5083261004963634E-2</v>
      </c>
      <c r="N127">
        <f t="shared" si="55"/>
        <v>8.0511722106875294E-2</v>
      </c>
      <c r="O127">
        <f t="shared" si="55"/>
        <v>7.9910497022979726E-2</v>
      </c>
      <c r="P127">
        <f t="shared" si="55"/>
        <v>8.3434763238397519E-2</v>
      </c>
      <c r="Q127">
        <f t="shared" si="55"/>
        <v>8.5565679939901718E-2</v>
      </c>
      <c r="R127">
        <f t="shared" si="55"/>
        <v>8.7648467070366193E-2</v>
      </c>
      <c r="S127">
        <f t="shared" si="55"/>
        <v>8.9674107492024202E-2</v>
      </c>
      <c r="T127">
        <f t="shared" si="55"/>
        <v>9.163613039232138E-2</v>
      </c>
      <c r="U127">
        <f t="shared" si="55"/>
        <v>9.3531282046721204E-2</v>
      </c>
      <c r="V127">
        <f t="shared" si="55"/>
        <v>9.5358692893418112E-2</v>
      </c>
      <c r="W127">
        <f t="shared" si="55"/>
        <v>9.7119260280556535E-2</v>
      </c>
      <c r="X127">
        <f t="shared" si="55"/>
        <v>9.8814864193670665E-2</v>
      </c>
      <c r="Y127">
        <f t="shared" si="55"/>
        <v>0.10044749527530442</v>
      </c>
      <c r="Z127">
        <f t="shared" si="55"/>
        <v>0.10201922094815682</v>
      </c>
      <c r="AA127">
        <f t="shared" si="55"/>
        <v>0.10353208318111198</v>
      </c>
      <c r="AB127">
        <f t="shared" si="55"/>
        <v>0.10498796146499323</v>
      </c>
      <c r="AC127">
        <f t="shared" si="55"/>
        <v>0.10638847849959651</v>
      </c>
      <c r="AD127">
        <f t="shared" si="55"/>
        <v>0.10773475830424836</v>
      </c>
      <c r="AE127">
        <f t="shared" si="55"/>
        <v>0.10902754373221793</v>
      </c>
      <c r="AF127">
        <f t="shared" si="55"/>
        <v>0.11026701170312714</v>
      </c>
      <c r="AG127">
        <f t="shared" si="55"/>
        <v>0.11145270460187773</v>
      </c>
      <c r="AH127">
        <f t="shared" si="55"/>
        <v>0.11258368476828956</v>
      </c>
      <c r="AI127">
        <f t="shared" si="55"/>
        <v>0.11365826980571522</v>
      </c>
      <c r="AJ127">
        <f t="shared" si="55"/>
        <v>0.11467391313683056</v>
      </c>
      <c r="AK127">
        <f t="shared" si="55"/>
        <v>0.11562746406682622</v>
      </c>
      <c r="AL127">
        <f t="shared" si="55"/>
        <v>0.11651564849544735</v>
      </c>
      <c r="AM127">
        <f t="shared" si="55"/>
        <v>0.11733538422777615</v>
      </c>
      <c r="AN127">
        <f t="shared" si="55"/>
        <v>0.11808332792080509</v>
      </c>
      <c r="AO127">
        <f t="shared" si="55"/>
        <v>0.11875582561923587</v>
      </c>
      <c r="AP127">
        <f t="shared" si="55"/>
        <v>0.11934898533593682</v>
      </c>
      <c r="AQ127">
        <f t="shared" si="55"/>
        <v>0.11985902435296469</v>
      </c>
      <c r="AR127">
        <f t="shared" si="55"/>
        <v>0.12028256721968036</v>
      </c>
      <c r="AS127">
        <f t="shared" si="55"/>
        <v>0.12064253466809804</v>
      </c>
      <c r="AT127">
        <f t="shared" si="55"/>
        <v>0.12096394350852802</v>
      </c>
      <c r="AU127">
        <f t="shared" si="55"/>
        <v>0.12124667138834103</v>
      </c>
      <c r="AV127">
        <f t="shared" si="55"/>
        <v>0.12155972589673261</v>
      </c>
      <c r="AW127">
        <f t="shared" si="55"/>
        <v>0.12184807205887724</v>
      </c>
      <c r="AX127">
        <f t="shared" si="55"/>
        <v>0.12212543196198011</v>
      </c>
      <c r="AY127">
        <f t="shared" si="55"/>
        <v>0.12239180560604113</v>
      </c>
      <c r="AZ127">
        <f t="shared" si="55"/>
        <v>0.12264719299106039</v>
      </c>
      <c r="BA127">
        <f t="shared" si="55"/>
        <v>0.12289159411703782</v>
      </c>
      <c r="BB127">
        <f t="shared" si="55"/>
        <v>0.12312500898397358</v>
      </c>
      <c r="BC127">
        <f t="shared" si="55"/>
        <v>0.12334743759186739</v>
      </c>
      <c r="BD127">
        <f t="shared" si="55"/>
        <v>0.12355887994071943</v>
      </c>
      <c r="BE127">
        <f t="shared" si="55"/>
        <v>0.12375933603052963</v>
      </c>
      <c r="BF127">
        <f t="shared" si="55"/>
        <v>0.12394880586129806</v>
      </c>
      <c r="BG127">
        <f t="shared" si="55"/>
        <v>0.12412728943302465</v>
      </c>
      <c r="BH127">
        <f t="shared" si="55"/>
        <v>0.12429478674570957</v>
      </c>
      <c r="BI127">
        <f t="shared" si="55"/>
        <v>0.12445129779935257</v>
      </c>
      <c r="BJ127">
        <f t="shared" si="55"/>
        <v>0.12459682259395377</v>
      </c>
      <c r="BK127">
        <f t="shared" si="55"/>
        <v>0.12473136112951316</v>
      </c>
      <c r="BL127">
        <f t="shared" si="55"/>
        <v>0.12485491340603075</v>
      </c>
    </row>
    <row r="128" spans="3:64" x14ac:dyDescent="0.25">
      <c r="C128" t="s">
        <v>7</v>
      </c>
      <c r="D128">
        <f t="shared" si="53"/>
        <v>0</v>
      </c>
      <c r="E128">
        <f t="shared" si="53"/>
        <v>0</v>
      </c>
      <c r="F128">
        <f t="shared" si="53"/>
        <v>0</v>
      </c>
      <c r="G128">
        <f t="shared" si="53"/>
        <v>0</v>
      </c>
      <c r="H128">
        <f t="shared" si="53"/>
        <v>0</v>
      </c>
      <c r="I128">
        <f t="shared" si="53"/>
        <v>0</v>
      </c>
      <c r="J128" s="10">
        <f t="shared" si="53"/>
        <v>0</v>
      </c>
      <c r="K128">
        <f t="shared" ref="K128" si="56">(K$28*(K64*K80+K96))*K113</f>
        <v>0</v>
      </c>
      <c r="L128">
        <f t="shared" ref="L128:AA133" si="57">(L$28*(L64*L113)+L96)</f>
        <v>0</v>
      </c>
      <c r="M128">
        <f t="shared" si="57"/>
        <v>0</v>
      </c>
      <c r="N128">
        <f t="shared" si="57"/>
        <v>0</v>
      </c>
      <c r="O128">
        <f t="shared" si="57"/>
        <v>0</v>
      </c>
      <c r="P128">
        <f t="shared" si="57"/>
        <v>0</v>
      </c>
      <c r="Q128">
        <f t="shared" si="57"/>
        <v>0</v>
      </c>
      <c r="R128">
        <f t="shared" si="57"/>
        <v>0</v>
      </c>
      <c r="S128">
        <f t="shared" si="57"/>
        <v>0</v>
      </c>
      <c r="T128">
        <f t="shared" si="57"/>
        <v>0</v>
      </c>
      <c r="U128">
        <f t="shared" si="57"/>
        <v>0</v>
      </c>
      <c r="V128">
        <f t="shared" si="57"/>
        <v>0</v>
      </c>
      <c r="W128">
        <f t="shared" si="57"/>
        <v>0</v>
      </c>
      <c r="X128">
        <f t="shared" si="57"/>
        <v>0</v>
      </c>
      <c r="Y128">
        <f t="shared" si="57"/>
        <v>0</v>
      </c>
      <c r="Z128">
        <f t="shared" si="57"/>
        <v>0</v>
      </c>
      <c r="AA128">
        <f t="shared" si="57"/>
        <v>0</v>
      </c>
      <c r="AB128">
        <f t="shared" si="55"/>
        <v>0</v>
      </c>
      <c r="AC128">
        <f t="shared" si="55"/>
        <v>0</v>
      </c>
      <c r="AD128">
        <f t="shared" si="55"/>
        <v>0</v>
      </c>
      <c r="AE128">
        <f t="shared" si="55"/>
        <v>0</v>
      </c>
      <c r="AF128">
        <f t="shared" si="55"/>
        <v>0</v>
      </c>
      <c r="AG128">
        <f t="shared" si="55"/>
        <v>0</v>
      </c>
      <c r="AH128">
        <f t="shared" si="55"/>
        <v>0</v>
      </c>
      <c r="AI128">
        <f t="shared" si="55"/>
        <v>0</v>
      </c>
      <c r="AJ128">
        <f t="shared" si="55"/>
        <v>0</v>
      </c>
      <c r="AK128">
        <f t="shared" si="55"/>
        <v>0</v>
      </c>
      <c r="AL128">
        <f t="shared" si="55"/>
        <v>0</v>
      </c>
      <c r="AM128">
        <f t="shared" si="55"/>
        <v>0</v>
      </c>
      <c r="AN128">
        <f t="shared" si="55"/>
        <v>0</v>
      </c>
      <c r="AO128">
        <f t="shared" si="55"/>
        <v>0</v>
      </c>
      <c r="AP128">
        <f t="shared" si="55"/>
        <v>0</v>
      </c>
      <c r="AQ128">
        <f t="shared" si="55"/>
        <v>0</v>
      </c>
      <c r="AR128">
        <f t="shared" si="55"/>
        <v>0</v>
      </c>
      <c r="AS128">
        <f t="shared" si="55"/>
        <v>0</v>
      </c>
      <c r="AT128">
        <f t="shared" si="55"/>
        <v>0</v>
      </c>
      <c r="AU128">
        <f t="shared" si="55"/>
        <v>0</v>
      </c>
      <c r="AV128">
        <f t="shared" si="55"/>
        <v>0</v>
      </c>
      <c r="AW128">
        <f t="shared" si="55"/>
        <v>0</v>
      </c>
      <c r="AX128">
        <f t="shared" si="55"/>
        <v>0</v>
      </c>
      <c r="AY128">
        <f t="shared" si="55"/>
        <v>0</v>
      </c>
      <c r="AZ128">
        <f t="shared" si="55"/>
        <v>0</v>
      </c>
      <c r="BA128">
        <f t="shared" si="55"/>
        <v>0</v>
      </c>
      <c r="BB128">
        <f t="shared" si="55"/>
        <v>0</v>
      </c>
      <c r="BC128">
        <f t="shared" si="55"/>
        <v>0</v>
      </c>
      <c r="BD128">
        <f t="shared" si="55"/>
        <v>0</v>
      </c>
      <c r="BE128">
        <f t="shared" si="55"/>
        <v>0</v>
      </c>
      <c r="BF128">
        <f t="shared" si="55"/>
        <v>0</v>
      </c>
      <c r="BG128">
        <f t="shared" si="55"/>
        <v>0</v>
      </c>
      <c r="BH128">
        <f t="shared" si="55"/>
        <v>0</v>
      </c>
      <c r="BI128">
        <f t="shared" si="55"/>
        <v>0</v>
      </c>
      <c r="BJ128">
        <f t="shared" si="55"/>
        <v>0</v>
      </c>
      <c r="BK128">
        <f t="shared" si="55"/>
        <v>0</v>
      </c>
      <c r="BL128">
        <f t="shared" si="55"/>
        <v>0</v>
      </c>
    </row>
    <row r="129" spans="1:64" x14ac:dyDescent="0.25">
      <c r="C129" t="s">
        <v>8</v>
      </c>
      <c r="D129">
        <f t="shared" si="53"/>
        <v>4.032</v>
      </c>
      <c r="E129">
        <f t="shared" si="53"/>
        <v>0</v>
      </c>
      <c r="F129">
        <f t="shared" si="53"/>
        <v>0</v>
      </c>
      <c r="G129">
        <f t="shared" si="53"/>
        <v>0</v>
      </c>
      <c r="H129">
        <f t="shared" si="53"/>
        <v>0</v>
      </c>
      <c r="I129">
        <f t="shared" si="53"/>
        <v>3.6161424541431888</v>
      </c>
      <c r="J129" s="10">
        <f t="shared" si="53"/>
        <v>3.6159935412142357</v>
      </c>
      <c r="K129">
        <f t="shared" ref="K129" si="58">(K$28*(K65*K81+K97))*K114</f>
        <v>4.3220253953925392</v>
      </c>
      <c r="L129">
        <f t="shared" si="57"/>
        <v>4.3108547738925331</v>
      </c>
      <c r="M129">
        <f t="shared" si="55"/>
        <v>4.149477574634199</v>
      </c>
      <c r="N129">
        <f t="shared" si="55"/>
        <v>3.7588854063963275</v>
      </c>
      <c r="O129">
        <f t="shared" si="55"/>
        <v>3.642778546727091</v>
      </c>
      <c r="P129">
        <f t="shared" si="55"/>
        <v>3.7953132247579382</v>
      </c>
      <c r="Q129">
        <f t="shared" si="55"/>
        <v>3.8488063800609287</v>
      </c>
      <c r="R129">
        <f t="shared" si="55"/>
        <v>3.8930193518343366</v>
      </c>
      <c r="S129">
        <f t="shared" si="55"/>
        <v>3.9279621819074029</v>
      </c>
      <c r="T129">
        <f t="shared" si="55"/>
        <v>3.9538800903905034</v>
      </c>
      <c r="U129">
        <f t="shared" si="55"/>
        <v>3.9712689949526676</v>
      </c>
      <c r="V129">
        <f t="shared" si="55"/>
        <v>3.980800599479128</v>
      </c>
      <c r="W129">
        <f t="shared" si="55"/>
        <v>3.9832670349674686</v>
      </c>
      <c r="X129">
        <f t="shared" si="55"/>
        <v>3.9795225393769251</v>
      </c>
      <c r="Y129">
        <f t="shared" si="55"/>
        <v>3.9704278410022025</v>
      </c>
      <c r="Z129">
        <f t="shared" si="55"/>
        <v>3.9568452410479571</v>
      </c>
      <c r="AA129">
        <f t="shared" si="55"/>
        <v>3.9396312014277779</v>
      </c>
      <c r="AB129">
        <f t="shared" si="55"/>
        <v>3.9196285940688789</v>
      </c>
      <c r="AC129">
        <f t="shared" si="55"/>
        <v>3.8976624697115971</v>
      </c>
      <c r="AD129">
        <f t="shared" si="55"/>
        <v>3.8745299318576105</v>
      </c>
      <c r="AE129">
        <f t="shared" si="55"/>
        <v>3.8510082216237804</v>
      </c>
      <c r="AF129">
        <f t="shared" si="55"/>
        <v>3.8278485746810058</v>
      </c>
      <c r="AG129">
        <f t="shared" si="55"/>
        <v>3.8057761909942149</v>
      </c>
      <c r="AH129">
        <f t="shared" si="55"/>
        <v>3.785499945341642</v>
      </c>
      <c r="AI129">
        <f t="shared" si="55"/>
        <v>3.7677032112760558</v>
      </c>
      <c r="AJ129">
        <f t="shared" si="55"/>
        <v>3.7530414688609324</v>
      </c>
      <c r="AK129">
        <f t="shared" si="55"/>
        <v>3.742155249686391</v>
      </c>
      <c r="AL129">
        <f t="shared" si="55"/>
        <v>3.7356903312141334</v>
      </c>
      <c r="AM129">
        <f t="shared" si="55"/>
        <v>3.7343093411054396</v>
      </c>
      <c r="AN129">
        <f t="shared" si="55"/>
        <v>3.7386717533470515</v>
      </c>
      <c r="AO129">
        <f t="shared" si="55"/>
        <v>3.7494307249910759</v>
      </c>
      <c r="AP129">
        <f t="shared" si="55"/>
        <v>3.7672343156081687</v>
      </c>
      <c r="AQ129">
        <f t="shared" si="55"/>
        <v>3.7927370345548308</v>
      </c>
      <c r="AR129">
        <f t="shared" si="55"/>
        <v>3.8266091252883676</v>
      </c>
      <c r="AS129">
        <f t="shared" si="55"/>
        <v>3.864344835074669</v>
      </c>
      <c r="AT129">
        <f t="shared" si="55"/>
        <v>3.9009733133547968</v>
      </c>
      <c r="AU129">
        <f t="shared" si="55"/>
        <v>3.9364691774372611</v>
      </c>
      <c r="AV129">
        <f t="shared" si="55"/>
        <v>3.9736512714704775</v>
      </c>
      <c r="AW129">
        <f t="shared" si="55"/>
        <v>4.0102721349431576</v>
      </c>
      <c r="AX129">
        <f t="shared" si="55"/>
        <v>4.0468929984158377</v>
      </c>
      <c r="AY129">
        <f t="shared" si="55"/>
        <v>4.0835138618885169</v>
      </c>
      <c r="AZ129">
        <f t="shared" si="55"/>
        <v>4.120134725361198</v>
      </c>
      <c r="BA129">
        <f t="shared" si="55"/>
        <v>4.1567555888338781</v>
      </c>
      <c r="BB129">
        <f t="shared" si="55"/>
        <v>4.1933764523065626</v>
      </c>
      <c r="BC129">
        <f t="shared" si="55"/>
        <v>4.2299973157792428</v>
      </c>
      <c r="BD129">
        <f t="shared" si="55"/>
        <v>4.2666181792519229</v>
      </c>
      <c r="BE129">
        <f t="shared" si="55"/>
        <v>4.303239042724603</v>
      </c>
      <c r="BF129">
        <f t="shared" si="55"/>
        <v>4.3398599061972831</v>
      </c>
      <c r="BG129">
        <f t="shared" si="55"/>
        <v>4.3764807696699632</v>
      </c>
      <c r="BH129">
        <f t="shared" si="55"/>
        <v>4.4131016331426487</v>
      </c>
      <c r="BI129">
        <f t="shared" si="55"/>
        <v>4.4497224966153279</v>
      </c>
      <c r="BJ129">
        <f t="shared" si="55"/>
        <v>4.486343360088008</v>
      </c>
      <c r="BK129">
        <f t="shared" si="55"/>
        <v>4.5229642235606891</v>
      </c>
      <c r="BL129">
        <f t="shared" si="55"/>
        <v>4.5595850870333683</v>
      </c>
    </row>
    <row r="130" spans="1:64" x14ac:dyDescent="0.25">
      <c r="C130" t="s">
        <v>9</v>
      </c>
      <c r="D130">
        <f t="shared" si="53"/>
        <v>0</v>
      </c>
      <c r="E130">
        <f t="shared" si="53"/>
        <v>0</v>
      </c>
      <c r="F130">
        <f t="shared" si="53"/>
        <v>0</v>
      </c>
      <c r="G130">
        <f t="shared" si="53"/>
        <v>0</v>
      </c>
      <c r="H130">
        <f t="shared" si="53"/>
        <v>0</v>
      </c>
      <c r="I130">
        <f t="shared" si="53"/>
        <v>0</v>
      </c>
      <c r="J130" s="10">
        <f t="shared" si="53"/>
        <v>0</v>
      </c>
      <c r="K130">
        <f t="shared" ref="K130" si="59">(K$28*(K66*K82+K98))*K115</f>
        <v>0</v>
      </c>
      <c r="L130">
        <f t="shared" si="57"/>
        <v>0</v>
      </c>
      <c r="M130">
        <f t="shared" si="55"/>
        <v>0</v>
      </c>
      <c r="N130">
        <f t="shared" si="55"/>
        <v>0</v>
      </c>
      <c r="O130">
        <f t="shared" si="55"/>
        <v>0</v>
      </c>
      <c r="P130">
        <f t="shared" si="55"/>
        <v>0</v>
      </c>
      <c r="Q130">
        <f t="shared" si="55"/>
        <v>0</v>
      </c>
      <c r="R130">
        <f t="shared" si="55"/>
        <v>0</v>
      </c>
      <c r="S130">
        <f t="shared" si="55"/>
        <v>0</v>
      </c>
      <c r="T130">
        <f t="shared" si="55"/>
        <v>0</v>
      </c>
      <c r="U130">
        <f t="shared" si="55"/>
        <v>0</v>
      </c>
      <c r="V130">
        <f t="shared" si="55"/>
        <v>0</v>
      </c>
      <c r="W130">
        <f t="shared" si="55"/>
        <v>0</v>
      </c>
      <c r="X130">
        <f t="shared" si="55"/>
        <v>0</v>
      </c>
      <c r="Y130">
        <f t="shared" si="55"/>
        <v>0</v>
      </c>
      <c r="Z130">
        <f t="shared" si="55"/>
        <v>0</v>
      </c>
      <c r="AA130">
        <f t="shared" si="55"/>
        <v>0</v>
      </c>
      <c r="AB130">
        <f t="shared" si="55"/>
        <v>0</v>
      </c>
      <c r="AC130">
        <f t="shared" si="55"/>
        <v>0</v>
      </c>
      <c r="AD130">
        <f t="shared" si="55"/>
        <v>0</v>
      </c>
      <c r="AE130">
        <f t="shared" si="55"/>
        <v>0</v>
      </c>
      <c r="AF130">
        <f t="shared" si="55"/>
        <v>0</v>
      </c>
      <c r="AG130">
        <f t="shared" si="55"/>
        <v>0</v>
      </c>
      <c r="AH130">
        <f t="shared" si="55"/>
        <v>0</v>
      </c>
      <c r="AI130">
        <f t="shared" si="55"/>
        <v>0</v>
      </c>
      <c r="AJ130">
        <f t="shared" si="55"/>
        <v>0</v>
      </c>
      <c r="AK130">
        <f t="shared" si="55"/>
        <v>0</v>
      </c>
      <c r="AL130">
        <f t="shared" si="55"/>
        <v>0</v>
      </c>
      <c r="AM130">
        <f t="shared" si="55"/>
        <v>0</v>
      </c>
      <c r="AN130">
        <f t="shared" si="55"/>
        <v>0</v>
      </c>
      <c r="AO130">
        <f t="shared" si="55"/>
        <v>0</v>
      </c>
      <c r="AP130">
        <f t="shared" si="55"/>
        <v>0</v>
      </c>
      <c r="AQ130">
        <f t="shared" si="55"/>
        <v>0</v>
      </c>
      <c r="AR130">
        <f t="shared" si="55"/>
        <v>0</v>
      </c>
      <c r="AS130">
        <f t="shared" si="55"/>
        <v>0</v>
      </c>
      <c r="AT130">
        <f t="shared" si="55"/>
        <v>0</v>
      </c>
      <c r="AU130">
        <f t="shared" si="55"/>
        <v>0</v>
      </c>
      <c r="AV130">
        <f t="shared" si="55"/>
        <v>0</v>
      </c>
      <c r="AW130">
        <f t="shared" si="55"/>
        <v>0</v>
      </c>
      <c r="AX130">
        <f t="shared" si="55"/>
        <v>0</v>
      </c>
      <c r="AY130">
        <f t="shared" si="55"/>
        <v>0</v>
      </c>
      <c r="AZ130">
        <f t="shared" si="55"/>
        <v>0</v>
      </c>
      <c r="BA130">
        <f t="shared" si="55"/>
        <v>0</v>
      </c>
      <c r="BB130">
        <f t="shared" si="55"/>
        <v>0</v>
      </c>
      <c r="BC130">
        <f t="shared" si="55"/>
        <v>0</v>
      </c>
      <c r="BD130">
        <f t="shared" si="55"/>
        <v>0</v>
      </c>
      <c r="BE130">
        <f t="shared" si="55"/>
        <v>0</v>
      </c>
      <c r="BF130">
        <f t="shared" si="55"/>
        <v>0</v>
      </c>
      <c r="BG130">
        <f t="shared" si="55"/>
        <v>0</v>
      </c>
      <c r="BH130">
        <f t="shared" si="55"/>
        <v>0</v>
      </c>
      <c r="BI130">
        <f t="shared" si="55"/>
        <v>0</v>
      </c>
      <c r="BJ130">
        <f t="shared" si="55"/>
        <v>0</v>
      </c>
      <c r="BK130">
        <f t="shared" si="55"/>
        <v>0</v>
      </c>
      <c r="BL130">
        <f t="shared" si="55"/>
        <v>0</v>
      </c>
    </row>
    <row r="131" spans="1:64" x14ac:dyDescent="0.25">
      <c r="C131" t="s">
        <v>10</v>
      </c>
      <c r="D131">
        <f t="shared" si="53"/>
        <v>24.542853520000001</v>
      </c>
      <c r="E131">
        <f t="shared" si="53"/>
        <v>0</v>
      </c>
      <c r="F131">
        <f t="shared" si="53"/>
        <v>0</v>
      </c>
      <c r="G131">
        <f t="shared" si="53"/>
        <v>0</v>
      </c>
      <c r="H131">
        <f t="shared" si="53"/>
        <v>0</v>
      </c>
      <c r="I131">
        <f t="shared" si="53"/>
        <v>26.823318634019074</v>
      </c>
      <c r="J131" s="10">
        <f t="shared" si="53"/>
        <v>26.822214048402582</v>
      </c>
      <c r="K131">
        <f t="shared" ref="K131" si="60">(K$28*(K67*K83+K99))*K116</f>
        <v>30.865713432627778</v>
      </c>
      <c r="L131">
        <f t="shared" si="57"/>
        <v>32.846108096961011</v>
      </c>
      <c r="M131">
        <f t="shared" si="55"/>
        <v>32.498252193517999</v>
      </c>
      <c r="N131">
        <f t="shared" si="55"/>
        <v>30.256783272617014</v>
      </c>
      <c r="O131">
        <f t="shared" si="55"/>
        <v>30.136551604999227</v>
      </c>
      <c r="P131">
        <f t="shared" si="55"/>
        <v>32.270811444451368</v>
      </c>
      <c r="Q131">
        <f t="shared" si="55"/>
        <v>33.632483617370227</v>
      </c>
      <c r="R131">
        <f t="shared" si="55"/>
        <v>34.959562041522119</v>
      </c>
      <c r="S131">
        <f t="shared" si="55"/>
        <v>36.246405630098494</v>
      </c>
      <c r="T131">
        <f t="shared" si="55"/>
        <v>37.489040348307945</v>
      </c>
      <c r="U131">
        <f t="shared" si="55"/>
        <v>38.68556274453443</v>
      </c>
      <c r="V131">
        <f t="shared" si="55"/>
        <v>39.835685567632495</v>
      </c>
      <c r="W131">
        <f t="shared" si="55"/>
        <v>40.940386622680492</v>
      </c>
      <c r="X131">
        <f t="shared" si="55"/>
        <v>42.001451154403263</v>
      </c>
      <c r="Y131">
        <f t="shared" si="55"/>
        <v>43.020955796440276</v>
      </c>
      <c r="Z131">
        <f t="shared" si="55"/>
        <v>44.001226176648487</v>
      </c>
      <c r="AA131">
        <f t="shared" si="55"/>
        <v>44.944757458121408</v>
      </c>
      <c r="AB131">
        <f t="shared" si="55"/>
        <v>45.854116784147543</v>
      </c>
      <c r="AC131">
        <f t="shared" si="55"/>
        <v>46.731872068907343</v>
      </c>
      <c r="AD131">
        <f t="shared" si="55"/>
        <v>47.580437900894708</v>
      </c>
      <c r="AE131">
        <f t="shared" si="55"/>
        <v>48.402129593478989</v>
      </c>
      <c r="AF131">
        <f t="shared" si="55"/>
        <v>49.199045377648844</v>
      </c>
      <c r="AG131">
        <f t="shared" si="55"/>
        <v>49.973016269545269</v>
      </c>
      <c r="AH131">
        <f t="shared" si="55"/>
        <v>50.725685796995243</v>
      </c>
      <c r="AI131">
        <f t="shared" si="55"/>
        <v>51.458347904260911</v>
      </c>
      <c r="AJ131">
        <f t="shared" si="55"/>
        <v>52.17186743054441</v>
      </c>
      <c r="AK131">
        <f t="shared" si="55"/>
        <v>52.86682012114089</v>
      </c>
      <c r="AL131">
        <f t="shared" si="55"/>
        <v>53.543762655021879</v>
      </c>
      <c r="AM131">
        <f t="shared" si="55"/>
        <v>54.203409354223247</v>
      </c>
      <c r="AN131">
        <f t="shared" si="55"/>
        <v>54.846359444138784</v>
      </c>
      <c r="AO131">
        <f t="shared" si="55"/>
        <v>55.47305698085664</v>
      </c>
      <c r="AP131">
        <f t="shared" si="55"/>
        <v>56.083821082887177</v>
      </c>
      <c r="AQ131">
        <f t="shared" si="55"/>
        <v>56.679039670635206</v>
      </c>
      <c r="AR131">
        <f t="shared" si="55"/>
        <v>57.259338605566747</v>
      </c>
      <c r="AS131">
        <f t="shared" si="55"/>
        <v>57.824242181067675</v>
      </c>
      <c r="AT131">
        <f t="shared" si="55"/>
        <v>58.372570500921192</v>
      </c>
      <c r="AU131">
        <f t="shared" si="55"/>
        <v>58.903943586235677</v>
      </c>
      <c r="AV131">
        <f t="shared" si="55"/>
        <v>59.460559533912928</v>
      </c>
      <c r="AW131">
        <f t="shared" si="55"/>
        <v>60.008773860098941</v>
      </c>
      <c r="AX131">
        <f t="shared" si="55"/>
        <v>60.556988186284961</v>
      </c>
      <c r="AY131">
        <f t="shared" si="55"/>
        <v>61.105202512470974</v>
      </c>
      <c r="AZ131">
        <f t="shared" si="55"/>
        <v>61.653416838657002</v>
      </c>
      <c r="BA131">
        <f t="shared" si="55"/>
        <v>62.201631164843022</v>
      </c>
      <c r="BB131">
        <f t="shared" si="55"/>
        <v>62.749845491029113</v>
      </c>
      <c r="BC131">
        <f t="shared" si="55"/>
        <v>63.29805981721514</v>
      </c>
      <c r="BD131">
        <f t="shared" si="55"/>
        <v>63.846274143401153</v>
      </c>
      <c r="BE131">
        <f t="shared" si="55"/>
        <v>64.394488469587174</v>
      </c>
      <c r="BF131">
        <f t="shared" si="55"/>
        <v>64.942702795773187</v>
      </c>
      <c r="BG131">
        <f t="shared" si="55"/>
        <v>65.4909171219592</v>
      </c>
      <c r="BH131">
        <f t="shared" si="55"/>
        <v>66.039131448145298</v>
      </c>
      <c r="BI131">
        <f t="shared" si="55"/>
        <v>66.587345774331311</v>
      </c>
      <c r="BJ131">
        <f t="shared" si="55"/>
        <v>67.135560100517338</v>
      </c>
      <c r="BK131">
        <f t="shared" si="55"/>
        <v>67.683774426703366</v>
      </c>
      <c r="BL131">
        <f t="shared" si="55"/>
        <v>68.231988752889379</v>
      </c>
    </row>
    <row r="132" spans="1:64" x14ac:dyDescent="0.25">
      <c r="C132" t="s">
        <v>11</v>
      </c>
      <c r="D132">
        <f t="shared" si="53"/>
        <v>0</v>
      </c>
      <c r="E132">
        <f t="shared" si="53"/>
        <v>0</v>
      </c>
      <c r="F132">
        <f t="shared" si="53"/>
        <v>0</v>
      </c>
      <c r="G132">
        <f t="shared" si="53"/>
        <v>0</v>
      </c>
      <c r="H132">
        <f t="shared" si="53"/>
        <v>0</v>
      </c>
      <c r="I132">
        <f t="shared" si="53"/>
        <v>0</v>
      </c>
      <c r="J132" s="10">
        <f t="shared" si="53"/>
        <v>0</v>
      </c>
      <c r="K132">
        <f t="shared" ref="K132" si="61">(K$28*(K68*K84+K100))*K117</f>
        <v>0</v>
      </c>
      <c r="L132">
        <f t="shared" si="57"/>
        <v>0</v>
      </c>
      <c r="M132">
        <f t="shared" si="55"/>
        <v>0</v>
      </c>
      <c r="N132">
        <f t="shared" si="55"/>
        <v>0</v>
      </c>
      <c r="O132">
        <f t="shared" si="55"/>
        <v>0</v>
      </c>
      <c r="P132">
        <f t="shared" si="55"/>
        <v>0</v>
      </c>
      <c r="Q132">
        <f t="shared" si="55"/>
        <v>0</v>
      </c>
      <c r="R132">
        <f t="shared" si="55"/>
        <v>0</v>
      </c>
      <c r="S132">
        <f t="shared" si="55"/>
        <v>0</v>
      </c>
      <c r="T132">
        <f t="shared" si="55"/>
        <v>0</v>
      </c>
      <c r="U132">
        <f t="shared" si="55"/>
        <v>0</v>
      </c>
      <c r="V132">
        <f t="shared" si="55"/>
        <v>0</v>
      </c>
      <c r="W132">
        <f t="shared" ref="M132:BL133" si="62">(W$28*(W68*W117)+W100)</f>
        <v>0</v>
      </c>
      <c r="X132">
        <f t="shared" si="62"/>
        <v>0</v>
      </c>
      <c r="Y132">
        <f t="shared" si="62"/>
        <v>0</v>
      </c>
      <c r="Z132">
        <f t="shared" si="62"/>
        <v>0</v>
      </c>
      <c r="AA132">
        <f t="shared" si="62"/>
        <v>0</v>
      </c>
      <c r="AB132">
        <f t="shared" si="62"/>
        <v>0</v>
      </c>
      <c r="AC132">
        <f t="shared" si="62"/>
        <v>0</v>
      </c>
      <c r="AD132">
        <f t="shared" si="62"/>
        <v>0</v>
      </c>
      <c r="AE132">
        <f t="shared" si="62"/>
        <v>0</v>
      </c>
      <c r="AF132">
        <f t="shared" si="62"/>
        <v>0</v>
      </c>
      <c r="AG132">
        <f t="shared" si="62"/>
        <v>0</v>
      </c>
      <c r="AH132">
        <f t="shared" si="62"/>
        <v>0</v>
      </c>
      <c r="AI132">
        <f t="shared" si="62"/>
        <v>0</v>
      </c>
      <c r="AJ132">
        <f t="shared" si="62"/>
        <v>0</v>
      </c>
      <c r="AK132">
        <f t="shared" si="62"/>
        <v>0</v>
      </c>
      <c r="AL132">
        <f t="shared" si="62"/>
        <v>0</v>
      </c>
      <c r="AM132">
        <f t="shared" si="62"/>
        <v>0</v>
      </c>
      <c r="AN132">
        <f t="shared" si="62"/>
        <v>0</v>
      </c>
      <c r="AO132">
        <f t="shared" si="62"/>
        <v>0</v>
      </c>
      <c r="AP132">
        <f t="shared" si="62"/>
        <v>0</v>
      </c>
      <c r="AQ132">
        <f t="shared" si="62"/>
        <v>0</v>
      </c>
      <c r="AR132">
        <f t="shared" si="62"/>
        <v>0</v>
      </c>
      <c r="AS132">
        <f t="shared" si="62"/>
        <v>0</v>
      </c>
      <c r="AT132">
        <f t="shared" si="62"/>
        <v>0</v>
      </c>
      <c r="AU132">
        <f t="shared" si="62"/>
        <v>0</v>
      </c>
      <c r="AV132">
        <f t="shared" si="62"/>
        <v>0</v>
      </c>
      <c r="AW132">
        <f t="shared" si="62"/>
        <v>0</v>
      </c>
      <c r="AX132">
        <f t="shared" si="62"/>
        <v>0</v>
      </c>
      <c r="AY132">
        <f t="shared" si="62"/>
        <v>0</v>
      </c>
      <c r="AZ132">
        <f t="shared" si="62"/>
        <v>0</v>
      </c>
      <c r="BA132">
        <f t="shared" si="62"/>
        <v>0</v>
      </c>
      <c r="BB132">
        <f t="shared" si="62"/>
        <v>0</v>
      </c>
      <c r="BC132">
        <f t="shared" si="62"/>
        <v>0</v>
      </c>
      <c r="BD132">
        <f t="shared" si="62"/>
        <v>0</v>
      </c>
      <c r="BE132">
        <f t="shared" si="62"/>
        <v>0</v>
      </c>
      <c r="BF132">
        <f t="shared" si="62"/>
        <v>0</v>
      </c>
      <c r="BG132">
        <f t="shared" si="62"/>
        <v>0</v>
      </c>
      <c r="BH132">
        <f t="shared" si="62"/>
        <v>0</v>
      </c>
      <c r="BI132">
        <f t="shared" si="62"/>
        <v>0</v>
      </c>
      <c r="BJ132">
        <f t="shared" si="62"/>
        <v>0</v>
      </c>
      <c r="BK132">
        <f t="shared" si="62"/>
        <v>0</v>
      </c>
      <c r="BL132">
        <f t="shared" si="62"/>
        <v>0</v>
      </c>
    </row>
    <row r="133" spans="1:64" x14ac:dyDescent="0.25">
      <c r="C133" t="s">
        <v>12</v>
      </c>
      <c r="D133">
        <f t="shared" si="53"/>
        <v>11.806559</v>
      </c>
      <c r="E133">
        <f t="shared" si="53"/>
        <v>0</v>
      </c>
      <c r="F133">
        <f t="shared" si="53"/>
        <v>0</v>
      </c>
      <c r="G133">
        <f t="shared" si="53"/>
        <v>0</v>
      </c>
      <c r="H133">
        <f t="shared" si="53"/>
        <v>0</v>
      </c>
      <c r="I133">
        <f t="shared" si="53"/>
        <v>9.4563491103890609</v>
      </c>
      <c r="J133" s="10">
        <f t="shared" si="53"/>
        <v>9.4559596974549489</v>
      </c>
      <c r="K133">
        <f t="shared" ref="K133" si="63">(K$28*(K69*K85+K101))*K118</f>
        <v>11.302259665122365</v>
      </c>
      <c r="L133">
        <f t="shared" si="57"/>
        <v>11.191044826983395</v>
      </c>
      <c r="M133">
        <f t="shared" si="62"/>
        <v>10.718346113292005</v>
      </c>
      <c r="N133">
        <f t="shared" si="62"/>
        <v>9.6832198853444815</v>
      </c>
      <c r="O133">
        <f t="shared" si="62"/>
        <v>9.380264438753775</v>
      </c>
      <c r="P133">
        <f t="shared" si="62"/>
        <v>9.7912241469972123</v>
      </c>
      <c r="Q133">
        <f t="shared" si="62"/>
        <v>9.9699274919141789</v>
      </c>
      <c r="R133">
        <f t="shared" si="62"/>
        <v>10.14790097886118</v>
      </c>
      <c r="S133">
        <f t="shared" si="62"/>
        <v>10.325209888282801</v>
      </c>
      <c r="T133">
        <f t="shared" si="62"/>
        <v>10.502183218812267</v>
      </c>
      <c r="U133">
        <f t="shared" si="62"/>
        <v>10.679480397999088</v>
      </c>
      <c r="V133">
        <f t="shared" si="62"/>
        <v>10.857932685270665</v>
      </c>
      <c r="W133">
        <f t="shared" si="62"/>
        <v>11.038437825900962</v>
      </c>
      <c r="X133">
        <f t="shared" si="62"/>
        <v>11.221842433485129</v>
      </c>
      <c r="Y133">
        <f t="shared" si="62"/>
        <v>11.408820899134215</v>
      </c>
      <c r="Z133">
        <f t="shared" si="62"/>
        <v>11.599886263392566</v>
      </c>
      <c r="AA133">
        <f t="shared" si="62"/>
        <v>11.79539037662307</v>
      </c>
      <c r="AB133">
        <f t="shared" si="62"/>
        <v>11.995518226302023</v>
      </c>
      <c r="AC133">
        <f t="shared" si="62"/>
        <v>12.200287605835337</v>
      </c>
      <c r="AD133">
        <f t="shared" si="62"/>
        <v>12.409525130918107</v>
      </c>
      <c r="AE133">
        <f t="shared" si="62"/>
        <v>12.622894283675585</v>
      </c>
      <c r="AF133">
        <f t="shared" si="62"/>
        <v>12.839876186959359</v>
      </c>
      <c r="AG133">
        <f t="shared" si="62"/>
        <v>13.059765798701937</v>
      </c>
      <c r="AH133">
        <f t="shared" si="62"/>
        <v>13.281699959717779</v>
      </c>
      <c r="AI133">
        <f t="shared" si="62"/>
        <v>13.50462061546361</v>
      </c>
      <c r="AJ133">
        <f t="shared" si="62"/>
        <v>13.727257912709455</v>
      </c>
      <c r="AK133">
        <f t="shared" si="62"/>
        <v>13.948169873041429</v>
      </c>
      <c r="AL133">
        <f t="shared" si="62"/>
        <v>14.165816560519175</v>
      </c>
      <c r="AM133">
        <f t="shared" si="62"/>
        <v>14.37861066699365</v>
      </c>
      <c r="AN133">
        <f t="shared" si="62"/>
        <v>14.584849515911655</v>
      </c>
      <c r="AO133">
        <f t="shared" si="62"/>
        <v>14.782708167236216</v>
      </c>
      <c r="AP133">
        <f t="shared" si="62"/>
        <v>14.970251602243584</v>
      </c>
      <c r="AQ133">
        <f t="shared" si="62"/>
        <v>15.145491346278545</v>
      </c>
      <c r="AR133">
        <f t="shared" si="62"/>
        <v>15.306436501153449</v>
      </c>
      <c r="AS133">
        <f t="shared" si="62"/>
        <v>15.457379340298655</v>
      </c>
      <c r="AT133">
        <f t="shared" si="62"/>
        <v>15.603893253419166</v>
      </c>
      <c r="AU133">
        <f t="shared" si="62"/>
        <v>15.745876709749023</v>
      </c>
      <c r="AV133">
        <f t="shared" si="62"/>
        <v>15.894605085881889</v>
      </c>
      <c r="AW133">
        <f t="shared" si="62"/>
        <v>16.041088539772606</v>
      </c>
      <c r="AX133">
        <f t="shared" si="62"/>
        <v>16.18757199366333</v>
      </c>
      <c r="AY133">
        <f t="shared" si="62"/>
        <v>16.334055447554046</v>
      </c>
      <c r="AZ133">
        <f t="shared" si="62"/>
        <v>16.480538901444767</v>
      </c>
      <c r="BA133">
        <f t="shared" si="62"/>
        <v>16.627022355335487</v>
      </c>
      <c r="BB133">
        <f t="shared" si="62"/>
        <v>16.773505809226226</v>
      </c>
      <c r="BC133">
        <f t="shared" si="62"/>
        <v>16.91998926311695</v>
      </c>
      <c r="BD133">
        <f t="shared" si="62"/>
        <v>17.066472717007667</v>
      </c>
      <c r="BE133">
        <f t="shared" si="62"/>
        <v>17.212956170898387</v>
      </c>
      <c r="BF133">
        <f t="shared" si="62"/>
        <v>17.359439624789111</v>
      </c>
      <c r="BG133">
        <f t="shared" si="62"/>
        <v>17.505923078679828</v>
      </c>
      <c r="BH133">
        <f t="shared" si="62"/>
        <v>17.65240653257057</v>
      </c>
      <c r="BI133">
        <f t="shared" si="62"/>
        <v>17.798889986461287</v>
      </c>
      <c r="BJ133">
        <f t="shared" si="62"/>
        <v>17.945373440352007</v>
      </c>
      <c r="BK133">
        <f t="shared" si="62"/>
        <v>18.091856894242731</v>
      </c>
      <c r="BL133">
        <f t="shared" si="62"/>
        <v>18.238340348133448</v>
      </c>
    </row>
    <row r="134" spans="1:64" x14ac:dyDescent="0.25">
      <c r="C134" t="s">
        <v>13</v>
      </c>
      <c r="D134">
        <f t="shared" ref="D134:J139" si="64">D$27*D70</f>
        <v>6.4253620000000025</v>
      </c>
      <c r="E134">
        <f t="shared" si="64"/>
        <v>7.4309419999999937</v>
      </c>
      <c r="F134">
        <f t="shared" si="64"/>
        <v>8.8069229999999923</v>
      </c>
      <c r="G134">
        <f t="shared" si="64"/>
        <v>10.11659899999993</v>
      </c>
      <c r="H134">
        <f t="shared" si="64"/>
        <v>10.470890999999984</v>
      </c>
      <c r="I134">
        <f t="shared" si="64"/>
        <v>7.4787908763004509</v>
      </c>
      <c r="J134" s="10">
        <f t="shared" si="64"/>
        <v>12.275779907983809</v>
      </c>
      <c r="K134">
        <f t="shared" ref="K134" si="65">(K$27*(K70*K86+K102))*K119</f>
        <v>11.493844112371356</v>
      </c>
      <c r="L134">
        <f>(L$27*(L70*L119)+L102)</f>
        <v>12.675319257314833</v>
      </c>
      <c r="M134">
        <f t="shared" ref="M134:BL139" si="66">(M$27*(M70*M119)+M102)</f>
        <v>13.129004573149052</v>
      </c>
      <c r="N134">
        <f>(N$27*(N70*N119)+N102)</f>
        <v>11.404370520806065</v>
      </c>
      <c r="O134">
        <f t="shared" si="66"/>
        <v>12.706091803337015</v>
      </c>
      <c r="P134">
        <f t="shared" si="66"/>
        <v>13.658768710953582</v>
      </c>
      <c r="Q134">
        <f t="shared" si="66"/>
        <v>14.534959566164888</v>
      </c>
      <c r="R134">
        <f t="shared" si="66"/>
        <v>15.358618054116858</v>
      </c>
      <c r="S134">
        <f t="shared" si="66"/>
        <v>16.122601137766519</v>
      </c>
      <c r="T134">
        <f t="shared" si="66"/>
        <v>16.819058678646787</v>
      </c>
      <c r="U134">
        <f t="shared" si="66"/>
        <v>17.50432834111772</v>
      </c>
      <c r="V134">
        <f t="shared" si="66"/>
        <v>18.174503343653335</v>
      </c>
      <c r="W134">
        <f t="shared" si="66"/>
        <v>18.825256252991704</v>
      </c>
      <c r="X134">
        <f t="shared" si="66"/>
        <v>19.453003851679512</v>
      </c>
      <c r="Y134">
        <f t="shared" si="66"/>
        <v>20.056541570316323</v>
      </c>
      <c r="Z134">
        <f t="shared" si="66"/>
        <v>20.634924593766897</v>
      </c>
      <c r="AA134">
        <f t="shared" si="66"/>
        <v>21.194886687273833</v>
      </c>
      <c r="AB134">
        <f t="shared" si="66"/>
        <v>21.745536342432345</v>
      </c>
      <c r="AC134">
        <f t="shared" si="66"/>
        <v>22.293748271502611</v>
      </c>
      <c r="AD134">
        <f t="shared" si="66"/>
        <v>22.842430699429563</v>
      </c>
      <c r="AE134">
        <f t="shared" si="66"/>
        <v>23.391234040885578</v>
      </c>
      <c r="AF134">
        <f t="shared" si="66"/>
        <v>23.939399065757588</v>
      </c>
      <c r="AG134">
        <f t="shared" si="66"/>
        <v>24.484567319828422</v>
      </c>
      <c r="AH134">
        <f t="shared" si="66"/>
        <v>25.024706063054936</v>
      </c>
      <c r="AI134">
        <f t="shared" si="66"/>
        <v>25.559898840813187</v>
      </c>
      <c r="AJ134">
        <f t="shared" si="66"/>
        <v>26.095783857509172</v>
      </c>
      <c r="AK134">
        <f t="shared" si="66"/>
        <v>26.63263250497991</v>
      </c>
      <c r="AL134">
        <f t="shared" si="66"/>
        <v>27.170841497463627</v>
      </c>
      <c r="AM134">
        <f t="shared" si="66"/>
        <v>27.71103956191461</v>
      </c>
      <c r="AN134">
        <f t="shared" si="66"/>
        <v>28.254120975476834</v>
      </c>
      <c r="AO134">
        <f t="shared" si="66"/>
        <v>28.796239153804969</v>
      </c>
      <c r="AP134">
        <f t="shared" si="66"/>
        <v>29.337864457535115</v>
      </c>
      <c r="AQ134">
        <f t="shared" si="66"/>
        <v>29.879322187833182</v>
      </c>
      <c r="AR134">
        <f t="shared" si="66"/>
        <v>30.421056235955852</v>
      </c>
      <c r="AS134">
        <f t="shared" si="66"/>
        <v>30.97444422293097</v>
      </c>
      <c r="AT134">
        <f t="shared" si="66"/>
        <v>30.942170021735066</v>
      </c>
      <c r="AU134">
        <f t="shared" si="66"/>
        <v>30.911888235842948</v>
      </c>
      <c r="AV134">
        <f t="shared" si="66"/>
        <v>30.883565947230824</v>
      </c>
      <c r="AW134">
        <f t="shared" si="66"/>
        <v>30.857169667772862</v>
      </c>
      <c r="AX134">
        <f t="shared" si="66"/>
        <v>30.832665331131018</v>
      </c>
      <c r="AY134">
        <f t="shared" si="66"/>
        <v>30.810018284539563</v>
      </c>
      <c r="AZ134">
        <f t="shared" si="66"/>
        <v>30.789193280483168</v>
      </c>
      <c r="BA134">
        <f t="shared" si="66"/>
        <v>30.770154468267187</v>
      </c>
      <c r="BB134">
        <f t="shared" si="66"/>
        <v>30.752865385478845</v>
      </c>
      <c r="BC134">
        <f t="shared" si="66"/>
        <v>30.737288949337906</v>
      </c>
      <c r="BD134">
        <f t="shared" si="66"/>
        <v>30.7233874479356</v>
      </c>
      <c r="BE134">
        <f t="shared" si="66"/>
        <v>30.711122531360314</v>
      </c>
      <c r="BF134">
        <f t="shared" si="66"/>
        <v>30.700455202708728</v>
      </c>
      <c r="BG134">
        <f t="shared" si="66"/>
        <v>30.69134580898098</v>
      </c>
      <c r="BH134">
        <f t="shared" si="66"/>
        <v>30.683754031858395</v>
      </c>
      <c r="BI134">
        <f t="shared" si="66"/>
        <v>30.677638878362465</v>
      </c>
      <c r="BJ134">
        <f t="shared" si="66"/>
        <v>30.672958671393431</v>
      </c>
      <c r="BK134">
        <f t="shared" si="66"/>
        <v>30.669671040147179</v>
      </c>
      <c r="BL134">
        <f t="shared" si="66"/>
        <v>30.667732910408866</v>
      </c>
    </row>
    <row r="135" spans="1:64" x14ac:dyDescent="0.25">
      <c r="C135" t="s">
        <v>14</v>
      </c>
      <c r="D135">
        <f t="shared" si="64"/>
        <v>0.84000000000000008</v>
      </c>
      <c r="E135">
        <f t="shared" si="64"/>
        <v>0.85158199999999928</v>
      </c>
      <c r="F135">
        <f t="shared" si="64"/>
        <v>0.93399899999999925</v>
      </c>
      <c r="G135">
        <f t="shared" si="64"/>
        <v>0.86177999999999388</v>
      </c>
      <c r="H135">
        <f t="shared" si="64"/>
        <v>0.66256199999999899</v>
      </c>
      <c r="I135">
        <f t="shared" si="64"/>
        <v>0.3078520474301773</v>
      </c>
      <c r="J135" s="10">
        <f t="shared" si="64"/>
        <v>0.50531216088027264</v>
      </c>
      <c r="K135">
        <f t="shared" ref="K135" si="67">(K$27*(K71*K87+K103))*K120</f>
        <v>0.47312506812426874</v>
      </c>
      <c r="L135">
        <f t="shared" ref="L135:AA140" si="68">(L$27*(L71*L120)+L103)</f>
        <v>0.46928046033631865</v>
      </c>
      <c r="M135">
        <f t="shared" si="68"/>
        <v>0.44277224809000626</v>
      </c>
      <c r="N135">
        <f t="shared" si="68"/>
        <v>0.35736118092232844</v>
      </c>
      <c r="O135">
        <f t="shared" si="68"/>
        <v>0.37788719483116318</v>
      </c>
      <c r="P135">
        <f t="shared" si="68"/>
        <v>0.39398314950449126</v>
      </c>
      <c r="Q135">
        <f t="shared" si="68"/>
        <v>0.41522101675816886</v>
      </c>
      <c r="R135">
        <f t="shared" si="68"/>
        <v>0.44292400114292652</v>
      </c>
      <c r="S135">
        <f t="shared" si="68"/>
        <v>0.47723328077384553</v>
      </c>
      <c r="T135">
        <f t="shared" si="68"/>
        <v>0.51801258228120584</v>
      </c>
      <c r="U135">
        <f t="shared" si="68"/>
        <v>0.56694527913949067</v>
      </c>
      <c r="V135">
        <f t="shared" si="68"/>
        <v>0.62388355553466157</v>
      </c>
      <c r="W135">
        <f t="shared" si="68"/>
        <v>0.68855803457424392</v>
      </c>
      <c r="X135">
        <f t="shared" si="68"/>
        <v>0.76060739465385863</v>
      </c>
      <c r="Y135">
        <f t="shared" si="68"/>
        <v>0.83964708183649295</v>
      </c>
      <c r="Z135">
        <f t="shared" si="68"/>
        <v>0.92520311163135038</v>
      </c>
      <c r="AA135">
        <f t="shared" si="68"/>
        <v>1.0170713041722641</v>
      </c>
      <c r="AB135">
        <f t="shared" si="66"/>
        <v>1.1151714974172697</v>
      </c>
      <c r="AC135">
        <f t="shared" si="66"/>
        <v>1.2193447049994666</v>
      </c>
      <c r="AD135">
        <f t="shared" si="66"/>
        <v>1.3292195778089197</v>
      </c>
      <c r="AE135">
        <f t="shared" si="66"/>
        <v>1.4441851048593284</v>
      </c>
      <c r="AF135">
        <f t="shared" si="66"/>
        <v>1.5635124960691655</v>
      </c>
      <c r="AG135">
        <f t="shared" si="66"/>
        <v>1.6862583879648705</v>
      </c>
      <c r="AH135">
        <f t="shared" si="66"/>
        <v>1.8113688798230181</v>
      </c>
      <c r="AI135">
        <f t="shared" si="66"/>
        <v>1.9378155317747694</v>
      </c>
      <c r="AJ135">
        <f t="shared" si="66"/>
        <v>2.0648986382581471</v>
      </c>
      <c r="AK135">
        <f t="shared" si="66"/>
        <v>2.1914309137251373</v>
      </c>
      <c r="AL135">
        <f t="shared" si="66"/>
        <v>2.3161104211232955</v>
      </c>
      <c r="AM135">
        <f t="shared" si="66"/>
        <v>2.4375245759963398</v>
      </c>
      <c r="AN135">
        <f t="shared" si="66"/>
        <v>2.5541490038057177</v>
      </c>
      <c r="AO135">
        <f t="shared" si="66"/>
        <v>2.6638799429763167</v>
      </c>
      <c r="AP135">
        <f t="shared" si="66"/>
        <v>2.7648389816076682</v>
      </c>
      <c r="AQ135">
        <f t="shared" si="66"/>
        <v>2.854987684439775</v>
      </c>
      <c r="AR135">
        <f t="shared" si="66"/>
        <v>2.9321499986463402</v>
      </c>
      <c r="AS135">
        <f t="shared" si="66"/>
        <v>3.0035824701023901</v>
      </c>
      <c r="AT135">
        <f t="shared" si="66"/>
        <v>3.0187482948034137</v>
      </c>
      <c r="AU135">
        <f t="shared" si="66"/>
        <v>3.0342957777514479</v>
      </c>
      <c r="AV135">
        <f t="shared" si="66"/>
        <v>3.0502287355289628</v>
      </c>
      <c r="AW135">
        <f t="shared" si="66"/>
        <v>3.0665510228842523</v>
      </c>
      <c r="AX135">
        <f t="shared" si="66"/>
        <v>3.0832665331130942</v>
      </c>
      <c r="AY135">
        <f t="shared" si="66"/>
        <v>3.1003791984442257</v>
      </c>
      <c r="AZ135">
        <f t="shared" si="66"/>
        <v>3.1178929904286679</v>
      </c>
      <c r="BA135">
        <f t="shared" si="66"/>
        <v>3.1358119203329546</v>
      </c>
      <c r="BB135">
        <f t="shared" si="66"/>
        <v>3.1541400395362844</v>
      </c>
      <c r="BC135">
        <f t="shared" si="66"/>
        <v>3.1728814399316474</v>
      </c>
      <c r="BD135">
        <f t="shared" si="66"/>
        <v>3.1920402543309638</v>
      </c>
      <c r="BE135">
        <f t="shared" si="66"/>
        <v>3.2116206568742736</v>
      </c>
      <c r="BF135">
        <f t="shared" si="66"/>
        <v>3.2316268634430161</v>
      </c>
      <c r="BG135">
        <f t="shared" si="66"/>
        <v>3.2520631320774469</v>
      </c>
      <c r="BH135">
        <f t="shared" si="66"/>
        <v>3.2729337633982216</v>
      </c>
      <c r="BI135">
        <f t="shared" si="66"/>
        <v>3.2942431010322037</v>
      </c>
      <c r="BJ135">
        <f t="shared" si="66"/>
        <v>3.3159955320425256</v>
      </c>
      <c r="BK135">
        <f t="shared" si="66"/>
        <v>3.3381954873629507</v>
      </c>
      <c r="BL135">
        <f t="shared" si="66"/>
        <v>3.3608474422365804</v>
      </c>
    </row>
    <row r="136" spans="1:64" x14ac:dyDescent="0.25">
      <c r="C136" t="s">
        <v>15</v>
      </c>
      <c r="D136">
        <f t="shared" si="64"/>
        <v>0.22749818823529422</v>
      </c>
      <c r="E136">
        <f t="shared" si="64"/>
        <v>0.25082745882352925</v>
      </c>
      <c r="F136">
        <f t="shared" si="64"/>
        <v>0.29715247058823496</v>
      </c>
      <c r="G136">
        <f t="shared" si="64"/>
        <v>0.33009405882352716</v>
      </c>
      <c r="H136">
        <f t="shared" si="64"/>
        <v>0.37327722352941112</v>
      </c>
      <c r="I136">
        <f t="shared" si="64"/>
        <v>0.26970561277964944</v>
      </c>
      <c r="J136" s="10">
        <f t="shared" si="64"/>
        <v>0.4426981309134646</v>
      </c>
      <c r="K136">
        <f t="shared" ref="K136" si="69">(K$27*(K72*K88+K104))*K121</f>
        <v>0.41449939178595446</v>
      </c>
      <c r="L136">
        <f t="shared" si="68"/>
        <v>0.46077419511296536</v>
      </c>
      <c r="M136">
        <f t="shared" si="66"/>
        <v>0.47763387252174011</v>
      </c>
      <c r="N136">
        <f t="shared" si="66"/>
        <v>0.41441429497815113</v>
      </c>
      <c r="O136">
        <f t="shared" si="66"/>
        <v>0.46040659526057276</v>
      </c>
      <c r="P136">
        <f t="shared" si="66"/>
        <v>0.49278142331303149</v>
      </c>
      <c r="Q136">
        <f t="shared" si="66"/>
        <v>0.52141532987806061</v>
      </c>
      <c r="R136">
        <f t="shared" si="66"/>
        <v>0.54716655541487391</v>
      </c>
      <c r="S136">
        <f t="shared" si="66"/>
        <v>0.56979498538676776</v>
      </c>
      <c r="T136">
        <f t="shared" si="66"/>
        <v>0.58906427842981346</v>
      </c>
      <c r="U136">
        <f t="shared" si="66"/>
        <v>0.60699347537953252</v>
      </c>
      <c r="V136">
        <f t="shared" si="66"/>
        <v>0.62346903558862243</v>
      </c>
      <c r="W136">
        <f t="shared" si="66"/>
        <v>0.63837802860251658</v>
      </c>
      <c r="X136">
        <f t="shared" si="66"/>
        <v>0.65164903036956956</v>
      </c>
      <c r="Y136">
        <f t="shared" si="66"/>
        <v>0.66330547461475642</v>
      </c>
      <c r="Z136">
        <f t="shared" si="66"/>
        <v>0.67339186903638781</v>
      </c>
      <c r="AA136">
        <f t="shared" si="66"/>
        <v>0.68221220092153279</v>
      </c>
      <c r="AB136">
        <f t="shared" si="66"/>
        <v>0.6901444433760785</v>
      </c>
      <c r="AC136">
        <f t="shared" si="66"/>
        <v>0.69749103581748884</v>
      </c>
      <c r="AD136">
        <f t="shared" si="66"/>
        <v>0.70443104582116634</v>
      </c>
      <c r="AE136">
        <f t="shared" si="66"/>
        <v>0.71105159524809347</v>
      </c>
      <c r="AF136">
        <f t="shared" si="66"/>
        <v>0.71744147552087589</v>
      </c>
      <c r="AG136">
        <f t="shared" si="66"/>
        <v>0.72365785355588974</v>
      </c>
      <c r="AH136">
        <f t="shared" si="66"/>
        <v>0.72978646025926563</v>
      </c>
      <c r="AI136">
        <f t="shared" si="66"/>
        <v>0.73599297665997876</v>
      </c>
      <c r="AJ136">
        <f t="shared" si="66"/>
        <v>0.74261756919548894</v>
      </c>
      <c r="AK136">
        <f t="shared" si="66"/>
        <v>0.74985975366051094</v>
      </c>
      <c r="AL136">
        <f t="shared" si="66"/>
        <v>0.75794155914798855</v>
      </c>
      <c r="AM136">
        <f t="shared" si="66"/>
        <v>0.76711134700962458</v>
      </c>
      <c r="AN136">
        <f t="shared" si="66"/>
        <v>0.77764554255078533</v>
      </c>
      <c r="AO136">
        <f t="shared" si="66"/>
        <v>0.78971225712745918</v>
      </c>
      <c r="AP136">
        <f t="shared" si="66"/>
        <v>0.80362131117675928</v>
      </c>
      <c r="AQ136">
        <f t="shared" si="66"/>
        <v>0.81970029902911934</v>
      </c>
      <c r="AR136">
        <f t="shared" si="66"/>
        <v>0.83830205637627342</v>
      </c>
      <c r="AS136">
        <f t="shared" si="66"/>
        <v>0.85872460902238323</v>
      </c>
      <c r="AT136">
        <f t="shared" si="66"/>
        <v>0.8630605202272601</v>
      </c>
      <c r="AU136">
        <f t="shared" si="66"/>
        <v>0.86750554757334708</v>
      </c>
      <c r="AV136">
        <f t="shared" si="66"/>
        <v>0.87206078222205652</v>
      </c>
      <c r="AW136">
        <f t="shared" si="66"/>
        <v>0.87672732624641425</v>
      </c>
      <c r="AX136">
        <f t="shared" si="66"/>
        <v>0.88150629274017689</v>
      </c>
      <c r="AY136">
        <f t="shared" si="66"/>
        <v>0.88639880592803877</v>
      </c>
      <c r="AZ136">
        <f t="shared" si="66"/>
        <v>0.89140600127694047</v>
      </c>
      <c r="BA136">
        <f t="shared" si="66"/>
        <v>0.89652902560849268</v>
      </c>
      <c r="BB136">
        <f t="shared" si="66"/>
        <v>0.90176903721252177</v>
      </c>
      <c r="BC136">
        <f t="shared" si="66"/>
        <v>0.90712720596175256</v>
      </c>
      <c r="BD136">
        <f t="shared" si="66"/>
        <v>0.91260471342763705</v>
      </c>
      <c r="BE136">
        <f t="shared" si="66"/>
        <v>0.91820275299734166</v>
      </c>
      <c r="BF136">
        <f t="shared" si="66"/>
        <v>0.92392252999190483</v>
      </c>
      <c r="BG136">
        <f t="shared" si="66"/>
        <v>0.92976526178557506</v>
      </c>
      <c r="BH136">
        <f t="shared" si="66"/>
        <v>0.93573217792634322</v>
      </c>
      <c r="BI136">
        <f t="shared" si="66"/>
        <v>0.94182452025768049</v>
      </c>
      <c r="BJ136">
        <f t="shared" si="66"/>
        <v>0.94804354304149252</v>
      </c>
      <c r="BK136">
        <f t="shared" si="66"/>
        <v>0.95439051308230405</v>
      </c>
      <c r="BL136">
        <f t="shared" si="66"/>
        <v>0.96086670985268507</v>
      </c>
    </row>
    <row r="137" spans="1:64" x14ac:dyDescent="0.25">
      <c r="C137" t="s">
        <v>16</v>
      </c>
      <c r="D137">
        <f t="shared" si="64"/>
        <v>35.12713500000001</v>
      </c>
      <c r="E137">
        <f t="shared" si="64"/>
        <v>37.708986999999965</v>
      </c>
      <c r="F137">
        <f t="shared" si="64"/>
        <v>43.851158999999967</v>
      </c>
      <c r="G137">
        <f t="shared" si="64"/>
        <v>58.333999999999598</v>
      </c>
      <c r="H137">
        <f t="shared" si="64"/>
        <v>50.46901399999993</v>
      </c>
      <c r="I137">
        <f t="shared" si="64"/>
        <v>31.355800029933157</v>
      </c>
      <c r="J137" s="10">
        <f t="shared" si="64"/>
        <v>51.467798254123558</v>
      </c>
      <c r="K137">
        <f t="shared" ref="K137" si="70">(K$27*(K73*K89+K105))*K122</f>
        <v>48.189431089029185</v>
      </c>
      <c r="L137">
        <f t="shared" si="68"/>
        <v>51.635271697580436</v>
      </c>
      <c r="M137">
        <f t="shared" si="66"/>
        <v>51.873771727764087</v>
      </c>
      <c r="N137">
        <f t="shared" si="66"/>
        <v>43.83236454047708</v>
      </c>
      <c r="O137">
        <f t="shared" si="66"/>
        <v>47.633670497234107</v>
      </c>
      <c r="P137">
        <f t="shared" si="66"/>
        <v>50.068984776299565</v>
      </c>
      <c r="Q137">
        <f t="shared" si="66"/>
        <v>52.217992168030825</v>
      </c>
      <c r="R137">
        <f t="shared" si="66"/>
        <v>54.191135992312475</v>
      </c>
      <c r="S137">
        <f t="shared" si="66"/>
        <v>55.980442917317035</v>
      </c>
      <c r="T137">
        <f t="shared" si="66"/>
        <v>57.5737684646259</v>
      </c>
      <c r="U137">
        <f t="shared" si="66"/>
        <v>59.174382918484717</v>
      </c>
      <c r="V137">
        <f t="shared" si="66"/>
        <v>60.773098696791763</v>
      </c>
      <c r="W137">
        <f t="shared" si="66"/>
        <v>62.359293123467914</v>
      </c>
      <c r="X137">
        <f t="shared" si="66"/>
        <v>63.924663028535171</v>
      </c>
      <c r="Y137">
        <f t="shared" si="66"/>
        <v>65.468346574481572</v>
      </c>
      <c r="Z137">
        <f t="shared" si="66"/>
        <v>66.989748181881851</v>
      </c>
      <c r="AA137">
        <f t="shared" si="66"/>
        <v>68.512516411368708</v>
      </c>
      <c r="AB137">
        <f t="shared" si="66"/>
        <v>70.067073644502827</v>
      </c>
      <c r="AC137">
        <f t="shared" si="66"/>
        <v>71.675980133997555</v>
      </c>
      <c r="AD137">
        <f t="shared" si="66"/>
        <v>73.34871150012647</v>
      </c>
      <c r="AE137">
        <f t="shared" si="66"/>
        <v>75.084144450275133</v>
      </c>
      <c r="AF137">
        <f t="shared" si="66"/>
        <v>76.879731997451344</v>
      </c>
      <c r="AG137">
        <f t="shared" si="66"/>
        <v>78.72763142164095</v>
      </c>
      <c r="AH137">
        <f t="shared" si="66"/>
        <v>80.620808322598876</v>
      </c>
      <c r="AI137">
        <f t="shared" si="66"/>
        <v>82.558754655780533</v>
      </c>
      <c r="AJ137">
        <f t="shared" si="66"/>
        <v>84.558673661348436</v>
      </c>
      <c r="AK137">
        <f t="shared" si="66"/>
        <v>86.620272715313462</v>
      </c>
      <c r="AL137">
        <f t="shared" si="66"/>
        <v>88.743400890911303</v>
      </c>
      <c r="AM137">
        <f t="shared" si="66"/>
        <v>90.928379524425651</v>
      </c>
      <c r="AN137">
        <f t="shared" si="66"/>
        <v>93.176103994042748</v>
      </c>
      <c r="AO137">
        <f t="shared" si="66"/>
        <v>95.471442912823036</v>
      </c>
      <c r="AP137">
        <f t="shared" si="66"/>
        <v>97.812971800385824</v>
      </c>
      <c r="AQ137">
        <f t="shared" si="66"/>
        <v>100.19836508589066</v>
      </c>
      <c r="AR137">
        <f t="shared" si="66"/>
        <v>102.6252499526219</v>
      </c>
      <c r="AS137">
        <f t="shared" si="66"/>
        <v>105.12538645358364</v>
      </c>
      <c r="AT137">
        <f t="shared" si="66"/>
        <v>105.65619031811947</v>
      </c>
      <c r="AU137">
        <f t="shared" si="66"/>
        <v>106.20035222130066</v>
      </c>
      <c r="AV137">
        <f t="shared" si="66"/>
        <v>106.75800574351369</v>
      </c>
      <c r="AW137">
        <f t="shared" si="66"/>
        <v>107.32928580094882</v>
      </c>
      <c r="AX137">
        <f t="shared" si="66"/>
        <v>107.9143286589583</v>
      </c>
      <c r="AY137">
        <f t="shared" si="66"/>
        <v>108.5132719455479</v>
      </c>
      <c r="AZ137">
        <f t="shared" si="66"/>
        <v>109.12625466500337</v>
      </c>
      <c r="BA137">
        <f t="shared" si="66"/>
        <v>109.7534172116534</v>
      </c>
      <c r="BB137">
        <f t="shared" si="66"/>
        <v>110.39490138376995</v>
      </c>
      <c r="BC137">
        <f t="shared" si="66"/>
        <v>111.05085039760765</v>
      </c>
      <c r="BD137">
        <f t="shared" si="66"/>
        <v>111.72140890158373</v>
      </c>
      <c r="BE137">
        <f t="shared" si="66"/>
        <v>112.40672299059956</v>
      </c>
      <c r="BF137">
        <f t="shared" si="66"/>
        <v>113.10694022050556</v>
      </c>
      <c r="BG137">
        <f t="shared" si="66"/>
        <v>113.82220962271064</v>
      </c>
      <c r="BH137">
        <f t="shared" si="66"/>
        <v>114.55268171893775</v>
      </c>
      <c r="BI137">
        <f t="shared" si="66"/>
        <v>115.29850853612712</v>
      </c>
      <c r="BJ137">
        <f t="shared" si="66"/>
        <v>116.0598436214884</v>
      </c>
      <c r="BK137">
        <f t="shared" si="66"/>
        <v>116.83684205770327</v>
      </c>
      <c r="BL137">
        <f t="shared" si="66"/>
        <v>117.62966047828031</v>
      </c>
    </row>
    <row r="138" spans="1:64" x14ac:dyDescent="0.25">
      <c r="C138" t="s">
        <v>17</v>
      </c>
      <c r="D138">
        <f t="shared" si="64"/>
        <v>0</v>
      </c>
      <c r="E138">
        <f t="shared" si="64"/>
        <v>0</v>
      </c>
      <c r="F138">
        <f t="shared" si="64"/>
        <v>0</v>
      </c>
      <c r="G138">
        <f t="shared" si="64"/>
        <v>0</v>
      </c>
      <c r="H138">
        <f t="shared" si="64"/>
        <v>0</v>
      </c>
      <c r="I138">
        <f t="shared" si="64"/>
        <v>0</v>
      </c>
      <c r="J138" s="10">
        <f t="shared" si="64"/>
        <v>0</v>
      </c>
      <c r="K138">
        <f t="shared" ref="K138" si="71">(K$27*(K74*K90+K106))*K123</f>
        <v>0</v>
      </c>
      <c r="L138">
        <f t="shared" si="68"/>
        <v>0</v>
      </c>
      <c r="M138">
        <f t="shared" si="66"/>
        <v>0</v>
      </c>
      <c r="N138">
        <f t="shared" si="66"/>
        <v>0</v>
      </c>
      <c r="O138">
        <f t="shared" si="66"/>
        <v>0</v>
      </c>
      <c r="P138">
        <f t="shared" si="66"/>
        <v>0</v>
      </c>
      <c r="Q138">
        <f t="shared" si="66"/>
        <v>0</v>
      </c>
      <c r="R138">
        <f t="shared" si="66"/>
        <v>0</v>
      </c>
      <c r="S138">
        <f t="shared" si="66"/>
        <v>0</v>
      </c>
      <c r="T138">
        <f t="shared" si="66"/>
        <v>0</v>
      </c>
      <c r="U138">
        <f t="shared" si="66"/>
        <v>0</v>
      </c>
      <c r="V138">
        <f t="shared" si="66"/>
        <v>0</v>
      </c>
      <c r="W138">
        <f t="shared" si="66"/>
        <v>0</v>
      </c>
      <c r="X138">
        <f t="shared" si="66"/>
        <v>0</v>
      </c>
      <c r="Y138">
        <f t="shared" si="66"/>
        <v>0</v>
      </c>
      <c r="Z138">
        <f t="shared" si="66"/>
        <v>0</v>
      </c>
      <c r="AA138">
        <f t="shared" si="66"/>
        <v>0</v>
      </c>
      <c r="AB138">
        <f t="shared" si="66"/>
        <v>0</v>
      </c>
      <c r="AC138">
        <f t="shared" si="66"/>
        <v>0</v>
      </c>
      <c r="AD138">
        <f t="shared" si="66"/>
        <v>0</v>
      </c>
      <c r="AE138">
        <f t="shared" si="66"/>
        <v>0</v>
      </c>
      <c r="AF138">
        <f t="shared" si="66"/>
        <v>0</v>
      </c>
      <c r="AG138">
        <f t="shared" si="66"/>
        <v>0</v>
      </c>
      <c r="AH138">
        <f t="shared" si="66"/>
        <v>0</v>
      </c>
      <c r="AI138">
        <f t="shared" si="66"/>
        <v>0</v>
      </c>
      <c r="AJ138">
        <f t="shared" si="66"/>
        <v>0</v>
      </c>
      <c r="AK138">
        <f t="shared" si="66"/>
        <v>0</v>
      </c>
      <c r="AL138">
        <f t="shared" si="66"/>
        <v>0</v>
      </c>
      <c r="AM138">
        <f t="shared" si="66"/>
        <v>0</v>
      </c>
      <c r="AN138">
        <f t="shared" si="66"/>
        <v>0</v>
      </c>
      <c r="AO138">
        <f t="shared" si="66"/>
        <v>0</v>
      </c>
      <c r="AP138">
        <f t="shared" si="66"/>
        <v>0</v>
      </c>
      <c r="AQ138">
        <f t="shared" si="66"/>
        <v>0</v>
      </c>
      <c r="AR138">
        <f t="shared" si="66"/>
        <v>0</v>
      </c>
      <c r="AS138">
        <f t="shared" si="66"/>
        <v>0</v>
      </c>
      <c r="AT138">
        <f t="shared" si="66"/>
        <v>0</v>
      </c>
      <c r="AU138">
        <f t="shared" si="66"/>
        <v>0</v>
      </c>
      <c r="AV138">
        <f t="shared" si="66"/>
        <v>0</v>
      </c>
      <c r="AW138">
        <f t="shared" si="66"/>
        <v>0</v>
      </c>
      <c r="AX138">
        <f t="shared" si="66"/>
        <v>0</v>
      </c>
      <c r="AY138">
        <f t="shared" si="66"/>
        <v>0</v>
      </c>
      <c r="AZ138">
        <f t="shared" si="66"/>
        <v>0</v>
      </c>
      <c r="BA138">
        <f t="shared" si="66"/>
        <v>0</v>
      </c>
      <c r="BB138">
        <f t="shared" si="66"/>
        <v>0</v>
      </c>
      <c r="BC138">
        <f t="shared" si="66"/>
        <v>0</v>
      </c>
      <c r="BD138">
        <f t="shared" si="66"/>
        <v>0</v>
      </c>
      <c r="BE138">
        <f t="shared" si="66"/>
        <v>0</v>
      </c>
      <c r="BF138">
        <f t="shared" si="66"/>
        <v>0</v>
      </c>
      <c r="BG138">
        <f t="shared" si="66"/>
        <v>0</v>
      </c>
      <c r="BH138">
        <f t="shared" si="66"/>
        <v>0</v>
      </c>
      <c r="BI138">
        <f t="shared" si="66"/>
        <v>0</v>
      </c>
      <c r="BJ138">
        <f t="shared" si="66"/>
        <v>0</v>
      </c>
      <c r="BK138">
        <f t="shared" si="66"/>
        <v>0</v>
      </c>
      <c r="BL138">
        <f t="shared" si="66"/>
        <v>0</v>
      </c>
    </row>
    <row r="139" spans="1:64" x14ac:dyDescent="0.25">
      <c r="C139" t="s">
        <v>18</v>
      </c>
      <c r="D139">
        <f t="shared" si="64"/>
        <v>49.333527703703709</v>
      </c>
      <c r="E139">
        <f t="shared" si="64"/>
        <v>53.438253037037001</v>
      </c>
      <c r="F139">
        <f t="shared" si="64"/>
        <v>58.07779081481479</v>
      </c>
      <c r="G139">
        <f t="shared" si="64"/>
        <v>62.405935407406986</v>
      </c>
      <c r="H139">
        <f t="shared" si="64"/>
        <v>66.866206814814731</v>
      </c>
      <c r="I139">
        <f t="shared" si="64"/>
        <v>42.278741650549946</v>
      </c>
      <c r="J139" s="10">
        <f t="shared" si="64"/>
        <v>69.396849821450857</v>
      </c>
      <c r="K139">
        <f t="shared" ref="K139" si="72">(K$27*(K75*K91+K107))*K124</f>
        <v>64.976447909321237</v>
      </c>
      <c r="L139">
        <f t="shared" si="68"/>
        <v>70.002681645196759</v>
      </c>
      <c r="M139">
        <f t="shared" si="66"/>
        <v>70.69545429241397</v>
      </c>
      <c r="N139">
        <f t="shared" si="66"/>
        <v>60.037894528642703</v>
      </c>
      <c r="O139">
        <f t="shared" si="66"/>
        <v>65.560623346513552</v>
      </c>
      <c r="P139">
        <f t="shared" si="66"/>
        <v>69.232197533800758</v>
      </c>
      <c r="Q139">
        <f t="shared" si="66"/>
        <v>72.524042261430068</v>
      </c>
      <c r="R139">
        <f t="shared" si="66"/>
        <v>75.583197236800373</v>
      </c>
      <c r="S139">
        <f t="shared" si="66"/>
        <v>78.393806336768336</v>
      </c>
      <c r="T139">
        <f t="shared" si="66"/>
        <v>80.934264988681647</v>
      </c>
      <c r="U139">
        <f t="shared" si="66"/>
        <v>83.486945988473735</v>
      </c>
      <c r="V139">
        <f t="shared" si="66"/>
        <v>86.037719409903815</v>
      </c>
      <c r="W139">
        <f t="shared" ref="M139:BL140" si="73">(W$27*(W75*W124)+W107)</f>
        <v>88.570267616727335</v>
      </c>
      <c r="X139">
        <f t="shared" si="73"/>
        <v>91.071430176005251</v>
      </c>
      <c r="Y139">
        <f t="shared" si="73"/>
        <v>93.538599467694908</v>
      </c>
      <c r="Z139">
        <f t="shared" si="73"/>
        <v>95.969608383037325</v>
      </c>
      <c r="AA139">
        <f t="shared" si="73"/>
        <v>98.397176526150005</v>
      </c>
      <c r="AB139">
        <f t="shared" si="73"/>
        <v>100.86416996889415</v>
      </c>
      <c r="AC139">
        <f t="shared" si="73"/>
        <v>103.40253597277386</v>
      </c>
      <c r="AD139">
        <f t="shared" si="73"/>
        <v>106.02557056088574</v>
      </c>
      <c r="AE139">
        <f t="shared" si="73"/>
        <v>108.73129632406406</v>
      </c>
      <c r="AF139">
        <f t="shared" si="73"/>
        <v>111.51562653049615</v>
      </c>
      <c r="AG139">
        <f t="shared" si="73"/>
        <v>114.36673195884833</v>
      </c>
      <c r="AH139">
        <f t="shared" si="73"/>
        <v>117.2738787747566</v>
      </c>
      <c r="AI139">
        <f t="shared" si="73"/>
        <v>120.23578454508242</v>
      </c>
      <c r="AJ139">
        <f t="shared" si="73"/>
        <v>123.27699311305899</v>
      </c>
      <c r="AK139">
        <f t="shared" si="73"/>
        <v>126.39662148614255</v>
      </c>
      <c r="AL139">
        <f t="shared" si="73"/>
        <v>129.59398800868462</v>
      </c>
      <c r="AM139">
        <f t="shared" si="73"/>
        <v>132.86910120954983</v>
      </c>
      <c r="AN139">
        <f t="shared" si="73"/>
        <v>136.22281517258241</v>
      </c>
      <c r="AO139">
        <f t="shared" si="73"/>
        <v>139.63255541775007</v>
      </c>
      <c r="AP139">
        <f t="shared" si="73"/>
        <v>143.09578914828151</v>
      </c>
      <c r="AQ139">
        <f t="shared" si="73"/>
        <v>146.60869606282691</v>
      </c>
      <c r="AR139">
        <f t="shared" si="73"/>
        <v>150.16742287391023</v>
      </c>
      <c r="AS139">
        <f t="shared" si="73"/>
        <v>153.82577260125066</v>
      </c>
      <c r="AT139">
        <f t="shared" si="73"/>
        <v>154.60247666214852</v>
      </c>
      <c r="AU139">
        <f t="shared" si="73"/>
        <v>155.39872700662619</v>
      </c>
      <c r="AV139">
        <f t="shared" si="73"/>
        <v>156.21471909751949</v>
      </c>
      <c r="AW139">
        <f t="shared" si="73"/>
        <v>157.05065035229254</v>
      </c>
      <c r="AX139">
        <f t="shared" si="73"/>
        <v>157.90672016258415</v>
      </c>
      <c r="AY139">
        <f t="shared" si="73"/>
        <v>158.78312991394955</v>
      </c>
      <c r="AZ139">
        <f t="shared" si="73"/>
        <v>159.68008300579942</v>
      </c>
      <c r="BA139">
        <f t="shared" si="73"/>
        <v>160.59778487153864</v>
      </c>
      <c r="BB139">
        <f t="shared" si="73"/>
        <v>161.5364429989061</v>
      </c>
      <c r="BC139">
        <f t="shared" si="73"/>
        <v>162.49626695051805</v>
      </c>
      <c r="BD139">
        <f t="shared" si="73"/>
        <v>163.47746838461697</v>
      </c>
      <c r="BE139">
        <f t="shared" si="73"/>
        <v>164.48026107602772</v>
      </c>
      <c r="BF139">
        <f t="shared" si="73"/>
        <v>165.5048609373234</v>
      </c>
      <c r="BG139">
        <f t="shared" si="73"/>
        <v>166.55148604020292</v>
      </c>
      <c r="BH139">
        <f t="shared" si="73"/>
        <v>167.62035663708204</v>
      </c>
      <c r="BI139">
        <f t="shared" si="73"/>
        <v>168.71169518290077</v>
      </c>
      <c r="BJ139">
        <f t="shared" si="73"/>
        <v>169.82572635714854</v>
      </c>
      <c r="BK139">
        <f t="shared" si="73"/>
        <v>170.96267708610964</v>
      </c>
      <c r="BL139">
        <f t="shared" si="73"/>
        <v>172.12277656533118</v>
      </c>
    </row>
    <row r="140" spans="1:64" x14ac:dyDescent="0.25">
      <c r="C140" t="s">
        <v>40</v>
      </c>
      <c r="D140">
        <f>D$27*D76</f>
        <v>0</v>
      </c>
      <c r="E140">
        <f t="shared" ref="E140:J140" si="74">E$27*E76</f>
        <v>0</v>
      </c>
      <c r="F140">
        <f t="shared" si="74"/>
        <v>0</v>
      </c>
      <c r="G140">
        <f t="shared" si="74"/>
        <v>0</v>
      </c>
      <c r="H140">
        <f t="shared" si="74"/>
        <v>0</v>
      </c>
      <c r="I140">
        <f t="shared" si="74"/>
        <v>0</v>
      </c>
      <c r="J140" s="10">
        <f t="shared" si="74"/>
        <v>0</v>
      </c>
      <c r="K140">
        <f>K$27*K76</f>
        <v>0</v>
      </c>
      <c r="L140">
        <f t="shared" si="68"/>
        <v>0</v>
      </c>
      <c r="M140">
        <f t="shared" si="73"/>
        <v>0</v>
      </c>
      <c r="N140">
        <f t="shared" si="73"/>
        <v>0</v>
      </c>
      <c r="O140">
        <f t="shared" si="73"/>
        <v>0</v>
      </c>
      <c r="P140">
        <f t="shared" si="73"/>
        <v>0</v>
      </c>
      <c r="Q140">
        <f t="shared" si="73"/>
        <v>0</v>
      </c>
      <c r="R140">
        <f t="shared" si="73"/>
        <v>0</v>
      </c>
      <c r="S140">
        <f t="shared" si="73"/>
        <v>0</v>
      </c>
      <c r="T140">
        <f t="shared" si="73"/>
        <v>0</v>
      </c>
      <c r="U140">
        <f t="shared" si="73"/>
        <v>0</v>
      </c>
      <c r="V140">
        <f t="shared" si="73"/>
        <v>0</v>
      </c>
      <c r="W140">
        <f t="shared" si="73"/>
        <v>0</v>
      </c>
      <c r="X140">
        <f t="shared" si="73"/>
        <v>0</v>
      </c>
      <c r="Y140">
        <f t="shared" si="73"/>
        <v>0</v>
      </c>
      <c r="Z140">
        <f t="shared" si="73"/>
        <v>0</v>
      </c>
      <c r="AA140">
        <f t="shared" si="73"/>
        <v>0</v>
      </c>
      <c r="AB140">
        <f t="shared" si="73"/>
        <v>0</v>
      </c>
      <c r="AC140">
        <f t="shared" si="73"/>
        <v>0</v>
      </c>
      <c r="AD140">
        <f t="shared" si="73"/>
        <v>0</v>
      </c>
      <c r="AE140">
        <f t="shared" si="73"/>
        <v>0</v>
      </c>
      <c r="AF140">
        <f t="shared" si="73"/>
        <v>0</v>
      </c>
      <c r="AG140">
        <f t="shared" si="73"/>
        <v>0</v>
      </c>
      <c r="AH140">
        <f t="shared" si="73"/>
        <v>0</v>
      </c>
      <c r="AI140">
        <f t="shared" si="73"/>
        <v>0</v>
      </c>
      <c r="AJ140">
        <f t="shared" si="73"/>
        <v>0</v>
      </c>
      <c r="AK140">
        <f t="shared" si="73"/>
        <v>0</v>
      </c>
      <c r="AL140">
        <f t="shared" si="73"/>
        <v>0</v>
      </c>
      <c r="AM140">
        <f t="shared" si="73"/>
        <v>0</v>
      </c>
      <c r="AN140">
        <f t="shared" si="73"/>
        <v>0</v>
      </c>
      <c r="AO140">
        <f t="shared" si="73"/>
        <v>0</v>
      </c>
      <c r="AP140">
        <f t="shared" si="73"/>
        <v>0</v>
      </c>
      <c r="AQ140">
        <f t="shared" si="73"/>
        <v>0</v>
      </c>
      <c r="AR140">
        <f t="shared" si="73"/>
        <v>0</v>
      </c>
      <c r="AS140">
        <f t="shared" si="73"/>
        <v>0</v>
      </c>
      <c r="AT140">
        <f t="shared" si="73"/>
        <v>0</v>
      </c>
      <c r="AU140">
        <f t="shared" si="73"/>
        <v>0</v>
      </c>
      <c r="AV140">
        <f t="shared" si="73"/>
        <v>0</v>
      </c>
      <c r="AW140">
        <f t="shared" si="73"/>
        <v>0</v>
      </c>
      <c r="AX140">
        <f t="shared" si="73"/>
        <v>0</v>
      </c>
      <c r="AY140">
        <f t="shared" si="73"/>
        <v>0</v>
      </c>
      <c r="AZ140">
        <f t="shared" si="73"/>
        <v>0</v>
      </c>
      <c r="BA140">
        <f t="shared" si="73"/>
        <v>0</v>
      </c>
      <c r="BB140">
        <f t="shared" si="73"/>
        <v>0</v>
      </c>
      <c r="BC140">
        <f t="shared" si="73"/>
        <v>0</v>
      </c>
      <c r="BD140">
        <f t="shared" si="73"/>
        <v>0</v>
      </c>
      <c r="BE140">
        <f t="shared" si="73"/>
        <v>0</v>
      </c>
      <c r="BF140">
        <f t="shared" si="73"/>
        <v>0</v>
      </c>
      <c r="BG140">
        <f t="shared" si="73"/>
        <v>0</v>
      </c>
      <c r="BH140">
        <f t="shared" si="73"/>
        <v>0</v>
      </c>
      <c r="BI140">
        <f t="shared" si="73"/>
        <v>0</v>
      </c>
      <c r="BJ140">
        <f t="shared" si="73"/>
        <v>0</v>
      </c>
      <c r="BK140">
        <f t="shared" si="73"/>
        <v>0</v>
      </c>
      <c r="BL140">
        <f t="shared" si="73"/>
        <v>0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  <c r="K146">
        <v>2.5000000000000001E-2</v>
      </c>
      <c r="L146">
        <v>2.5000000000000001E-2</v>
      </c>
      <c r="M146">
        <v>2.5000000000000001E-2</v>
      </c>
      <c r="N146">
        <v>2.5000000000000001E-2</v>
      </c>
      <c r="O146">
        <v>2.5000000000000001E-2</v>
      </c>
      <c r="P146">
        <v>2.5000000000000001E-2</v>
      </c>
      <c r="Q146">
        <v>2.5000000000000001E-2</v>
      </c>
      <c r="R146">
        <v>2.5000000000000001E-2</v>
      </c>
      <c r="S146">
        <v>2.5000000000000001E-2</v>
      </c>
      <c r="T146">
        <v>2.5000000000000001E-2</v>
      </c>
      <c r="U146">
        <v>2.5000000000000001E-2</v>
      </c>
      <c r="V146">
        <v>2.5000000000000001E-2</v>
      </c>
      <c r="W146">
        <v>2.5000000000000001E-2</v>
      </c>
      <c r="X146">
        <v>2.5000000000000001E-2</v>
      </c>
      <c r="Y146">
        <v>2.5000000000000001E-2</v>
      </c>
      <c r="Z146">
        <v>2.5000000000000001E-2</v>
      </c>
      <c r="AA146">
        <v>2.5000000000000001E-2</v>
      </c>
      <c r="AB146">
        <v>2.5000000000000001E-2</v>
      </c>
      <c r="AC146">
        <v>2.5000000000000001E-2</v>
      </c>
      <c r="AD146">
        <v>2.5000000000000001E-2</v>
      </c>
      <c r="AE146">
        <v>2.5000000000000001E-2</v>
      </c>
      <c r="AF146">
        <v>2.5000000000000001E-2</v>
      </c>
      <c r="AG146">
        <v>2.5000000000000001E-2</v>
      </c>
      <c r="AH146">
        <v>2.5000000000000001E-2</v>
      </c>
      <c r="AI146">
        <v>2.5000000000000001E-2</v>
      </c>
      <c r="AJ146">
        <v>2.5000000000000001E-2</v>
      </c>
      <c r="AK146">
        <v>2.5000000000000001E-2</v>
      </c>
      <c r="AL146">
        <v>2.5000000000000001E-2</v>
      </c>
      <c r="AM146">
        <v>2.5000000000000001E-2</v>
      </c>
      <c r="AN146">
        <v>2.5000000000000001E-2</v>
      </c>
      <c r="AO146">
        <v>2.5000000000000001E-2</v>
      </c>
      <c r="AP146">
        <v>2.5000000000000001E-2</v>
      </c>
      <c r="AQ146">
        <v>2.5000000000000001E-2</v>
      </c>
      <c r="AR146">
        <v>2.5000000000000001E-2</v>
      </c>
      <c r="AS146">
        <v>2.5000000000000001E-2</v>
      </c>
      <c r="AT146">
        <v>2.5000000000000001E-2</v>
      </c>
      <c r="AU146">
        <v>2.5000000000000001E-2</v>
      </c>
      <c r="AV146">
        <v>2.5000000000000001E-2</v>
      </c>
      <c r="AW146">
        <v>2.5000000000000001E-2</v>
      </c>
      <c r="AX146">
        <v>2.5000000000000001E-2</v>
      </c>
      <c r="AY146">
        <v>2.5000000000000001E-2</v>
      </c>
      <c r="AZ146">
        <v>2.5000000000000001E-2</v>
      </c>
      <c r="BA146">
        <v>2.5000000000000001E-2</v>
      </c>
      <c r="BB146">
        <v>2.5000000000000001E-2</v>
      </c>
      <c r="BC146">
        <v>2.5000000000000001E-2</v>
      </c>
      <c r="BD146">
        <v>2.5000000000000001E-2</v>
      </c>
      <c r="BE146">
        <v>2.5000000000000001E-2</v>
      </c>
      <c r="BF146">
        <v>2.5000000000000001E-2</v>
      </c>
      <c r="BG146">
        <v>2.5000000000000001E-2</v>
      </c>
      <c r="BH146">
        <v>2.5000000000000001E-2</v>
      </c>
      <c r="BI146">
        <v>2.5000000000000001E-2</v>
      </c>
      <c r="BJ146">
        <v>2.5000000000000001E-2</v>
      </c>
      <c r="BK146">
        <v>2.5000000000000001E-2</v>
      </c>
      <c r="BL146">
        <v>2.5000000000000001E-2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  <c r="K150">
        <v>-2.5000000000000001E-2</v>
      </c>
      <c r="L150">
        <v>-2.5000000000000001E-2</v>
      </c>
      <c r="M150">
        <v>-2.5000000000000001E-2</v>
      </c>
      <c r="N150">
        <v>-2.5000000000000001E-2</v>
      </c>
      <c r="O150">
        <v>-2.5000000000000001E-2</v>
      </c>
      <c r="P150">
        <v>-2.5000000000000001E-2</v>
      </c>
      <c r="Q150">
        <v>-2.5000000000000001E-2</v>
      </c>
      <c r="R150">
        <v>-2.5000000000000001E-2</v>
      </c>
      <c r="S150">
        <v>-2.5000000000000001E-2</v>
      </c>
      <c r="T150">
        <v>-2.5000000000000001E-2</v>
      </c>
      <c r="U150">
        <v>-2.5000000000000001E-2</v>
      </c>
      <c r="V150">
        <v>-2.5000000000000001E-2</v>
      </c>
      <c r="W150">
        <v>-2.5000000000000001E-2</v>
      </c>
      <c r="X150">
        <v>-2.5000000000000001E-2</v>
      </c>
      <c r="Y150">
        <v>-2.5000000000000001E-2</v>
      </c>
      <c r="Z150">
        <v>-2.5000000000000001E-2</v>
      </c>
      <c r="AA150">
        <v>-2.5000000000000001E-2</v>
      </c>
      <c r="AB150">
        <v>-2.5000000000000001E-2</v>
      </c>
      <c r="AC150">
        <v>-2.5000000000000001E-2</v>
      </c>
      <c r="AD150">
        <v>-2.5000000000000001E-2</v>
      </c>
      <c r="AE150">
        <v>-2.5000000000000001E-2</v>
      </c>
      <c r="AF150">
        <v>-2.5000000000000001E-2</v>
      </c>
      <c r="AG150">
        <v>-2.5000000000000001E-2</v>
      </c>
      <c r="AH150">
        <v>-2.5000000000000001E-2</v>
      </c>
      <c r="AI150">
        <v>-2.5000000000000001E-2</v>
      </c>
      <c r="AJ150">
        <v>-2.5000000000000001E-2</v>
      </c>
      <c r="AK150">
        <v>-2.5000000000000001E-2</v>
      </c>
      <c r="AL150">
        <v>-2.5000000000000001E-2</v>
      </c>
      <c r="AM150">
        <v>-2.5000000000000001E-2</v>
      </c>
      <c r="AN150">
        <v>-2.5000000000000001E-2</v>
      </c>
      <c r="AO150">
        <v>-2.5000000000000001E-2</v>
      </c>
      <c r="AP150">
        <v>-2.5000000000000001E-2</v>
      </c>
      <c r="AQ150">
        <v>-2.5000000000000001E-2</v>
      </c>
      <c r="AR150">
        <v>-2.5000000000000001E-2</v>
      </c>
      <c r="AS150">
        <v>-2.5000000000000001E-2</v>
      </c>
      <c r="AT150">
        <v>-2.5000000000000001E-2</v>
      </c>
      <c r="AU150">
        <v>-2.5000000000000001E-2</v>
      </c>
      <c r="AV150">
        <v>-2.5000000000000001E-2</v>
      </c>
      <c r="AW150">
        <v>-2.5000000000000001E-2</v>
      </c>
      <c r="AX150">
        <v>-2.5000000000000001E-2</v>
      </c>
      <c r="AY150">
        <v>-2.5000000000000001E-2</v>
      </c>
      <c r="AZ150">
        <v>-2.5000000000000001E-2</v>
      </c>
      <c r="BA150">
        <v>-2.5000000000000001E-2</v>
      </c>
      <c r="BB150">
        <v>-2.5000000000000001E-2</v>
      </c>
      <c r="BC150">
        <v>-2.5000000000000001E-2</v>
      </c>
      <c r="BD150">
        <v>-2.5000000000000001E-2</v>
      </c>
      <c r="BE150">
        <v>-2.5000000000000001E-2</v>
      </c>
      <c r="BF150">
        <v>-2.5000000000000001E-2</v>
      </c>
      <c r="BG150">
        <v>-2.5000000000000001E-2</v>
      </c>
      <c r="BH150">
        <v>-2.5000000000000001E-2</v>
      </c>
      <c r="BI150">
        <v>-2.5000000000000001E-2</v>
      </c>
      <c r="BJ150">
        <v>-2.5000000000000001E-2</v>
      </c>
      <c r="BK150">
        <v>-2.5000000000000001E-2</v>
      </c>
      <c r="BL150">
        <v>-2.5000000000000001E-2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5">SUM(D146:D158)</f>
        <v>0</v>
      </c>
      <c r="E160">
        <f t="shared" si="75"/>
        <v>0</v>
      </c>
      <c r="F160">
        <f t="shared" si="75"/>
        <v>0</v>
      </c>
      <c r="G160">
        <f t="shared" si="75"/>
        <v>0</v>
      </c>
      <c r="H160">
        <f t="shared" si="75"/>
        <v>0</v>
      </c>
      <c r="I160">
        <f t="shared" si="75"/>
        <v>0</v>
      </c>
      <c r="J160" s="10">
        <f t="shared" si="75"/>
        <v>0</v>
      </c>
      <c r="K160">
        <f t="shared" si="75"/>
        <v>0</v>
      </c>
      <c r="L160">
        <f t="shared" si="75"/>
        <v>0</v>
      </c>
      <c r="M160">
        <f t="shared" si="75"/>
        <v>0</v>
      </c>
      <c r="N160">
        <f t="shared" si="75"/>
        <v>0</v>
      </c>
      <c r="O160">
        <f t="shared" si="75"/>
        <v>0</v>
      </c>
      <c r="P160">
        <f t="shared" si="75"/>
        <v>0</v>
      </c>
      <c r="Q160">
        <f t="shared" si="75"/>
        <v>0</v>
      </c>
      <c r="R160">
        <f t="shared" si="75"/>
        <v>0</v>
      </c>
      <c r="S160">
        <f t="shared" si="75"/>
        <v>0</v>
      </c>
      <c r="T160">
        <f t="shared" si="75"/>
        <v>0</v>
      </c>
      <c r="U160">
        <f t="shared" si="75"/>
        <v>0</v>
      </c>
      <c r="V160">
        <f t="shared" si="75"/>
        <v>0</v>
      </c>
      <c r="W160">
        <f t="shared" si="75"/>
        <v>0</v>
      </c>
      <c r="X160">
        <f t="shared" si="75"/>
        <v>0</v>
      </c>
      <c r="Y160">
        <f t="shared" si="75"/>
        <v>0</v>
      </c>
      <c r="Z160">
        <f t="shared" si="75"/>
        <v>0</v>
      </c>
      <c r="AA160">
        <f t="shared" si="75"/>
        <v>0</v>
      </c>
      <c r="AB160">
        <f t="shared" si="75"/>
        <v>0</v>
      </c>
      <c r="AC160">
        <f t="shared" si="75"/>
        <v>0</v>
      </c>
      <c r="AD160">
        <f t="shared" si="75"/>
        <v>0</v>
      </c>
      <c r="AE160">
        <f t="shared" si="75"/>
        <v>0</v>
      </c>
      <c r="AF160">
        <f t="shared" si="75"/>
        <v>0</v>
      </c>
      <c r="AG160">
        <f t="shared" si="75"/>
        <v>0</v>
      </c>
      <c r="AH160">
        <f t="shared" si="75"/>
        <v>0</v>
      </c>
      <c r="AI160">
        <f t="shared" si="75"/>
        <v>0</v>
      </c>
      <c r="AJ160">
        <f t="shared" si="75"/>
        <v>0</v>
      </c>
      <c r="AK160">
        <f t="shared" si="75"/>
        <v>0</v>
      </c>
      <c r="AL160">
        <f t="shared" si="75"/>
        <v>0</v>
      </c>
      <c r="AM160">
        <f t="shared" si="75"/>
        <v>0</v>
      </c>
      <c r="AN160">
        <f t="shared" si="75"/>
        <v>0</v>
      </c>
      <c r="AO160">
        <f t="shared" si="75"/>
        <v>0</v>
      </c>
      <c r="AP160">
        <f t="shared" si="75"/>
        <v>0</v>
      </c>
      <c r="AQ160">
        <f t="shared" si="75"/>
        <v>0</v>
      </c>
      <c r="AR160">
        <f t="shared" si="75"/>
        <v>0</v>
      </c>
      <c r="AS160">
        <f t="shared" si="75"/>
        <v>0</v>
      </c>
      <c r="AT160">
        <f t="shared" si="75"/>
        <v>0</v>
      </c>
      <c r="AU160">
        <f t="shared" si="75"/>
        <v>0</v>
      </c>
      <c r="AV160">
        <f t="shared" si="75"/>
        <v>0</v>
      </c>
      <c r="AW160">
        <f t="shared" si="75"/>
        <v>0</v>
      </c>
      <c r="AX160">
        <f t="shared" si="75"/>
        <v>0</v>
      </c>
      <c r="AY160">
        <f t="shared" si="75"/>
        <v>0</v>
      </c>
      <c r="AZ160">
        <f t="shared" si="75"/>
        <v>0</v>
      </c>
      <c r="BA160">
        <f t="shared" si="75"/>
        <v>0</v>
      </c>
      <c r="BB160">
        <f t="shared" si="75"/>
        <v>0</v>
      </c>
      <c r="BC160">
        <f t="shared" si="75"/>
        <v>0</v>
      </c>
      <c r="BD160">
        <f t="shared" si="75"/>
        <v>0</v>
      </c>
      <c r="BE160">
        <f t="shared" si="75"/>
        <v>0</v>
      </c>
      <c r="BF160">
        <f t="shared" si="75"/>
        <v>0</v>
      </c>
      <c r="BG160">
        <f t="shared" si="75"/>
        <v>0</v>
      </c>
      <c r="BH160">
        <f t="shared" si="75"/>
        <v>0</v>
      </c>
      <c r="BI160">
        <f t="shared" si="75"/>
        <v>0</v>
      </c>
      <c r="BJ160">
        <f t="shared" si="75"/>
        <v>0</v>
      </c>
      <c r="BK160">
        <f t="shared" si="75"/>
        <v>0</v>
      </c>
      <c r="BL160">
        <f t="shared" si="75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0.99</v>
      </c>
      <c r="M163">
        <v>0.98499999999999999</v>
      </c>
      <c r="N163">
        <v>0.98</v>
      </c>
      <c r="O163">
        <v>0.97499999999999998</v>
      </c>
      <c r="P163">
        <v>0.97499999999999998</v>
      </c>
      <c r="Q163">
        <f t="shared" ref="Q163:BL163" si="76">P163-0.009</f>
        <v>0.96599999999999997</v>
      </c>
      <c r="R163">
        <f t="shared" si="76"/>
        <v>0.95699999999999996</v>
      </c>
      <c r="S163">
        <f t="shared" si="76"/>
        <v>0.94799999999999995</v>
      </c>
      <c r="T163">
        <f t="shared" si="76"/>
        <v>0.93899999999999995</v>
      </c>
      <c r="U163">
        <f t="shared" si="76"/>
        <v>0.92999999999999994</v>
      </c>
      <c r="V163">
        <f t="shared" si="76"/>
        <v>0.92099999999999993</v>
      </c>
      <c r="W163">
        <f t="shared" si="76"/>
        <v>0.91199999999999992</v>
      </c>
      <c r="X163">
        <f t="shared" si="76"/>
        <v>0.90299999999999991</v>
      </c>
      <c r="Y163">
        <f t="shared" si="76"/>
        <v>0.89399999999999991</v>
      </c>
      <c r="Z163">
        <f t="shared" si="76"/>
        <v>0.8849999999999999</v>
      </c>
      <c r="AA163">
        <f t="shared" si="76"/>
        <v>0.87599999999999989</v>
      </c>
      <c r="AB163">
        <f t="shared" si="76"/>
        <v>0.86699999999999988</v>
      </c>
      <c r="AC163">
        <f t="shared" si="76"/>
        <v>0.85799999999999987</v>
      </c>
      <c r="AD163">
        <f t="shared" si="76"/>
        <v>0.84899999999999987</v>
      </c>
      <c r="AE163">
        <f t="shared" si="76"/>
        <v>0.83999999999999986</v>
      </c>
      <c r="AF163">
        <f t="shared" si="76"/>
        <v>0.83099999999999985</v>
      </c>
      <c r="AG163">
        <f t="shared" si="76"/>
        <v>0.82199999999999984</v>
      </c>
      <c r="AH163">
        <f t="shared" si="76"/>
        <v>0.81299999999999983</v>
      </c>
      <c r="AI163">
        <f t="shared" si="76"/>
        <v>0.80399999999999983</v>
      </c>
      <c r="AJ163">
        <f t="shared" si="76"/>
        <v>0.79499999999999982</v>
      </c>
      <c r="AK163">
        <f t="shared" si="76"/>
        <v>0.78599999999999981</v>
      </c>
      <c r="AL163">
        <f t="shared" si="76"/>
        <v>0.7769999999999998</v>
      </c>
      <c r="AM163">
        <f t="shared" si="76"/>
        <v>0.76799999999999979</v>
      </c>
      <c r="AN163">
        <f t="shared" si="76"/>
        <v>0.75899999999999979</v>
      </c>
      <c r="AO163">
        <f t="shared" si="76"/>
        <v>0.74999999999999978</v>
      </c>
      <c r="AP163">
        <f t="shared" si="76"/>
        <v>0.74099999999999977</v>
      </c>
      <c r="AQ163">
        <f t="shared" si="76"/>
        <v>0.73199999999999976</v>
      </c>
      <c r="AR163">
        <f t="shared" si="76"/>
        <v>0.72299999999999975</v>
      </c>
      <c r="AS163">
        <f t="shared" si="76"/>
        <v>0.71399999999999975</v>
      </c>
      <c r="AT163">
        <f t="shared" si="76"/>
        <v>0.70499999999999974</v>
      </c>
      <c r="AU163">
        <f t="shared" si="76"/>
        <v>0.69599999999999973</v>
      </c>
      <c r="AV163">
        <f t="shared" si="76"/>
        <v>0.68699999999999972</v>
      </c>
      <c r="AW163">
        <f t="shared" si="76"/>
        <v>0.67799999999999971</v>
      </c>
      <c r="AX163">
        <f t="shared" si="76"/>
        <v>0.66899999999999971</v>
      </c>
      <c r="AY163">
        <f t="shared" si="76"/>
        <v>0.6599999999999997</v>
      </c>
      <c r="AZ163">
        <f t="shared" si="76"/>
        <v>0.65099999999999969</v>
      </c>
      <c r="BA163">
        <f t="shared" si="76"/>
        <v>0.64199999999999968</v>
      </c>
      <c r="BB163">
        <f t="shared" si="76"/>
        <v>0.63299999999999967</v>
      </c>
      <c r="BC163">
        <f t="shared" si="76"/>
        <v>0.62399999999999967</v>
      </c>
      <c r="BD163">
        <f t="shared" si="76"/>
        <v>0.61499999999999966</v>
      </c>
      <c r="BE163">
        <f t="shared" si="76"/>
        <v>0.60599999999999965</v>
      </c>
      <c r="BF163">
        <f t="shared" si="76"/>
        <v>0.59699999999999964</v>
      </c>
      <c r="BG163">
        <f t="shared" si="76"/>
        <v>0.58799999999999963</v>
      </c>
      <c r="BH163">
        <f t="shared" si="76"/>
        <v>0.57899999999999963</v>
      </c>
      <c r="BI163">
        <f t="shared" si="76"/>
        <v>0.56999999999999962</v>
      </c>
      <c r="BJ163">
        <f t="shared" si="76"/>
        <v>0.56099999999999961</v>
      </c>
      <c r="BK163">
        <f t="shared" si="76"/>
        <v>0.5519999999999996</v>
      </c>
      <c r="BL163">
        <f t="shared" si="76"/>
        <v>0.54299999999999959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 s="6">
        <v>1</v>
      </c>
      <c r="Q166" s="6">
        <v>1</v>
      </c>
      <c r="R166" s="6">
        <v>1</v>
      </c>
      <c r="S166">
        <f t="shared" ref="S166:BL166" si="77">R166+0.007</f>
        <v>1.0069999999999999</v>
      </c>
      <c r="T166">
        <f t="shared" si="77"/>
        <v>1.0139999999999998</v>
      </c>
      <c r="U166">
        <f t="shared" si="77"/>
        <v>1.0209999999999997</v>
      </c>
      <c r="V166">
        <f t="shared" si="77"/>
        <v>1.0279999999999996</v>
      </c>
      <c r="W166">
        <f t="shared" si="77"/>
        <v>1.0349999999999995</v>
      </c>
      <c r="X166">
        <f t="shared" si="77"/>
        <v>1.0419999999999994</v>
      </c>
      <c r="Y166">
        <f t="shared" si="77"/>
        <v>1.0489999999999993</v>
      </c>
      <c r="Z166">
        <f t="shared" si="77"/>
        <v>1.0559999999999992</v>
      </c>
      <c r="AA166">
        <f t="shared" si="77"/>
        <v>1.0629999999999991</v>
      </c>
      <c r="AB166">
        <f t="shared" si="77"/>
        <v>1.069999999999999</v>
      </c>
      <c r="AC166">
        <f t="shared" si="77"/>
        <v>1.0769999999999988</v>
      </c>
      <c r="AD166">
        <f t="shared" si="77"/>
        <v>1.0839999999999987</v>
      </c>
      <c r="AE166">
        <f t="shared" si="77"/>
        <v>1.0909999999999986</v>
      </c>
      <c r="AF166">
        <f t="shared" si="77"/>
        <v>1.0979999999999985</v>
      </c>
      <c r="AG166">
        <f t="shared" si="77"/>
        <v>1.1049999999999984</v>
      </c>
      <c r="AH166">
        <f t="shared" si="77"/>
        <v>1.1119999999999983</v>
      </c>
      <c r="AI166">
        <f t="shared" si="77"/>
        <v>1.1189999999999982</v>
      </c>
      <c r="AJ166">
        <f t="shared" si="77"/>
        <v>1.1259999999999981</v>
      </c>
      <c r="AK166">
        <f t="shared" si="77"/>
        <v>1.132999999999998</v>
      </c>
      <c r="AL166">
        <f t="shared" si="77"/>
        <v>1.1399999999999979</v>
      </c>
      <c r="AM166">
        <f t="shared" si="77"/>
        <v>1.1469999999999978</v>
      </c>
      <c r="AN166">
        <f t="shared" si="77"/>
        <v>1.1539999999999977</v>
      </c>
      <c r="AO166">
        <f t="shared" si="77"/>
        <v>1.1609999999999976</v>
      </c>
      <c r="AP166">
        <f t="shared" si="77"/>
        <v>1.1679999999999975</v>
      </c>
      <c r="AQ166">
        <f t="shared" si="77"/>
        <v>1.1749999999999974</v>
      </c>
      <c r="AR166">
        <f t="shared" si="77"/>
        <v>1.1819999999999973</v>
      </c>
      <c r="AS166">
        <f t="shared" si="77"/>
        <v>1.1889999999999972</v>
      </c>
      <c r="AT166">
        <f t="shared" si="77"/>
        <v>1.1959999999999971</v>
      </c>
      <c r="AU166">
        <f t="shared" si="77"/>
        <v>1.202999999999997</v>
      </c>
      <c r="AV166">
        <f t="shared" si="77"/>
        <v>1.2099999999999969</v>
      </c>
      <c r="AW166">
        <f t="shared" si="77"/>
        <v>1.2169999999999968</v>
      </c>
      <c r="AX166">
        <f t="shared" si="77"/>
        <v>1.2239999999999966</v>
      </c>
      <c r="AY166">
        <f t="shared" si="77"/>
        <v>1.2309999999999965</v>
      </c>
      <c r="AZ166">
        <f t="shared" si="77"/>
        <v>1.2379999999999964</v>
      </c>
      <c r="BA166">
        <f t="shared" si="77"/>
        <v>1.2449999999999963</v>
      </c>
      <c r="BB166">
        <f t="shared" si="77"/>
        <v>1.2519999999999962</v>
      </c>
      <c r="BC166">
        <f t="shared" si="77"/>
        <v>1.2589999999999961</v>
      </c>
      <c r="BD166">
        <f t="shared" si="77"/>
        <v>1.265999999999996</v>
      </c>
      <c r="BE166">
        <f t="shared" si="77"/>
        <v>1.2729999999999959</v>
      </c>
      <c r="BF166">
        <f t="shared" si="77"/>
        <v>1.2799999999999958</v>
      </c>
      <c r="BG166">
        <f t="shared" si="77"/>
        <v>1.2869999999999957</v>
      </c>
      <c r="BH166">
        <f t="shared" si="77"/>
        <v>1.2939999999999956</v>
      </c>
      <c r="BI166">
        <f t="shared" si="77"/>
        <v>1.3009999999999955</v>
      </c>
      <c r="BJ166">
        <f t="shared" si="77"/>
        <v>1.3079999999999954</v>
      </c>
      <c r="BK166">
        <f t="shared" si="77"/>
        <v>1.3149999999999953</v>
      </c>
      <c r="BL166">
        <f t="shared" si="77"/>
        <v>1.3219999999999952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 s="6">
        <v>1</v>
      </c>
      <c r="Q167" s="6">
        <v>1</v>
      </c>
      <c r="R167" s="6">
        <v>1</v>
      </c>
      <c r="S167">
        <f t="shared" ref="S167:BL167" si="78">R167-0.01</f>
        <v>0.99</v>
      </c>
      <c r="T167">
        <f t="shared" si="78"/>
        <v>0.98</v>
      </c>
      <c r="U167">
        <f t="shared" si="78"/>
        <v>0.97</v>
      </c>
      <c r="V167">
        <f t="shared" si="78"/>
        <v>0.96</v>
      </c>
      <c r="W167">
        <f t="shared" si="78"/>
        <v>0.95</v>
      </c>
      <c r="X167">
        <f t="shared" si="78"/>
        <v>0.94</v>
      </c>
      <c r="Y167">
        <f t="shared" si="78"/>
        <v>0.92999999999999994</v>
      </c>
      <c r="Z167">
        <f t="shared" si="78"/>
        <v>0.91999999999999993</v>
      </c>
      <c r="AA167">
        <f t="shared" si="78"/>
        <v>0.90999999999999992</v>
      </c>
      <c r="AB167">
        <f t="shared" si="78"/>
        <v>0.89999999999999991</v>
      </c>
      <c r="AC167">
        <f t="shared" si="78"/>
        <v>0.8899999999999999</v>
      </c>
      <c r="AD167">
        <f t="shared" si="78"/>
        <v>0.87999999999999989</v>
      </c>
      <c r="AE167">
        <f t="shared" si="78"/>
        <v>0.86999999999999988</v>
      </c>
      <c r="AF167">
        <f t="shared" si="78"/>
        <v>0.85999999999999988</v>
      </c>
      <c r="AG167">
        <f t="shared" si="78"/>
        <v>0.84999999999999987</v>
      </c>
      <c r="AH167">
        <f t="shared" si="78"/>
        <v>0.83999999999999986</v>
      </c>
      <c r="AI167">
        <f t="shared" si="78"/>
        <v>0.82999999999999985</v>
      </c>
      <c r="AJ167">
        <f t="shared" si="78"/>
        <v>0.81999999999999984</v>
      </c>
      <c r="AK167">
        <f t="shared" si="78"/>
        <v>0.80999999999999983</v>
      </c>
      <c r="AL167">
        <f t="shared" si="78"/>
        <v>0.79999999999999982</v>
      </c>
      <c r="AM167">
        <f t="shared" si="78"/>
        <v>0.78999999999999981</v>
      </c>
      <c r="AN167">
        <f t="shared" si="78"/>
        <v>0.7799999999999998</v>
      </c>
      <c r="AO167">
        <f t="shared" si="78"/>
        <v>0.7699999999999998</v>
      </c>
      <c r="AP167">
        <f t="shared" si="78"/>
        <v>0.75999999999999979</v>
      </c>
      <c r="AQ167">
        <f t="shared" si="78"/>
        <v>0.74999999999999978</v>
      </c>
      <c r="AR167">
        <f t="shared" si="78"/>
        <v>0.73999999999999977</v>
      </c>
      <c r="AS167">
        <f t="shared" si="78"/>
        <v>0.72999999999999976</v>
      </c>
      <c r="AT167">
        <f t="shared" si="78"/>
        <v>0.71999999999999975</v>
      </c>
      <c r="AU167">
        <f t="shared" si="78"/>
        <v>0.70999999999999974</v>
      </c>
      <c r="AV167">
        <f t="shared" si="78"/>
        <v>0.69999999999999973</v>
      </c>
      <c r="AW167">
        <f t="shared" si="78"/>
        <v>0.68999999999999972</v>
      </c>
      <c r="AX167">
        <f t="shared" si="78"/>
        <v>0.67999999999999972</v>
      </c>
      <c r="AY167">
        <f t="shared" si="78"/>
        <v>0.66999999999999971</v>
      </c>
      <c r="AZ167">
        <f t="shared" si="78"/>
        <v>0.6599999999999997</v>
      </c>
      <c r="BA167">
        <f t="shared" si="78"/>
        <v>0.64999999999999969</v>
      </c>
      <c r="BB167">
        <f t="shared" si="78"/>
        <v>0.63999999999999968</v>
      </c>
      <c r="BC167">
        <f t="shared" si="78"/>
        <v>0.62999999999999967</v>
      </c>
      <c r="BD167">
        <f t="shared" si="78"/>
        <v>0.61999999999999966</v>
      </c>
      <c r="BE167">
        <f t="shared" si="78"/>
        <v>0.60999999999999965</v>
      </c>
      <c r="BF167">
        <f t="shared" si="78"/>
        <v>0.59999999999999964</v>
      </c>
      <c r="BG167">
        <f t="shared" si="78"/>
        <v>0.58999999999999964</v>
      </c>
      <c r="BH167">
        <f t="shared" si="78"/>
        <v>0.57999999999999963</v>
      </c>
      <c r="BI167">
        <f t="shared" si="78"/>
        <v>0.56999999999999962</v>
      </c>
      <c r="BJ167">
        <f t="shared" si="78"/>
        <v>0.55999999999999961</v>
      </c>
      <c r="BK167">
        <f t="shared" si="78"/>
        <v>0.5499999999999996</v>
      </c>
      <c r="BL167">
        <f t="shared" si="78"/>
        <v>0.53999999999999959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0.99</v>
      </c>
      <c r="M170">
        <v>0.98499999999999999</v>
      </c>
      <c r="N170">
        <v>0.98</v>
      </c>
      <c r="O170">
        <v>0.97499999999999998</v>
      </c>
      <c r="P170">
        <f t="shared" ref="P170:BJ170" si="79">O170-0.01</f>
        <v>0.96499999999999997</v>
      </c>
      <c r="Q170">
        <f t="shared" si="79"/>
        <v>0.95499999999999996</v>
      </c>
      <c r="R170">
        <f t="shared" si="79"/>
        <v>0.94499999999999995</v>
      </c>
      <c r="S170">
        <f t="shared" si="79"/>
        <v>0.93499999999999994</v>
      </c>
      <c r="T170">
        <f t="shared" si="79"/>
        <v>0.92499999999999993</v>
      </c>
      <c r="U170">
        <f t="shared" si="79"/>
        <v>0.91499999999999992</v>
      </c>
      <c r="V170">
        <f t="shared" si="79"/>
        <v>0.90499999999999992</v>
      </c>
      <c r="W170">
        <f t="shared" si="79"/>
        <v>0.89499999999999991</v>
      </c>
      <c r="X170">
        <f t="shared" si="79"/>
        <v>0.8849999999999999</v>
      </c>
      <c r="Y170">
        <f t="shared" si="79"/>
        <v>0.87499999999999989</v>
      </c>
      <c r="Z170">
        <f t="shared" si="79"/>
        <v>0.86499999999999988</v>
      </c>
      <c r="AA170">
        <f t="shared" si="79"/>
        <v>0.85499999999999987</v>
      </c>
      <c r="AB170">
        <f t="shared" si="79"/>
        <v>0.84499999999999986</v>
      </c>
      <c r="AC170">
        <f t="shared" si="79"/>
        <v>0.83499999999999985</v>
      </c>
      <c r="AD170">
        <f t="shared" si="79"/>
        <v>0.82499999999999984</v>
      </c>
      <c r="AE170">
        <f t="shared" si="79"/>
        <v>0.81499999999999984</v>
      </c>
      <c r="AF170">
        <f t="shared" si="79"/>
        <v>0.80499999999999983</v>
      </c>
      <c r="AG170">
        <f t="shared" si="79"/>
        <v>0.79499999999999982</v>
      </c>
      <c r="AH170">
        <f t="shared" si="79"/>
        <v>0.78499999999999981</v>
      </c>
      <c r="AI170">
        <f t="shared" si="79"/>
        <v>0.7749999999999998</v>
      </c>
      <c r="AJ170">
        <f t="shared" si="79"/>
        <v>0.76499999999999979</v>
      </c>
      <c r="AK170">
        <f t="shared" si="79"/>
        <v>0.75499999999999978</v>
      </c>
      <c r="AL170">
        <f t="shared" si="79"/>
        <v>0.74499999999999977</v>
      </c>
      <c r="AM170">
        <f t="shared" si="79"/>
        <v>0.73499999999999976</v>
      </c>
      <c r="AN170">
        <f t="shared" si="79"/>
        <v>0.72499999999999976</v>
      </c>
      <c r="AO170">
        <f t="shared" si="79"/>
        <v>0.71499999999999975</v>
      </c>
      <c r="AP170">
        <f t="shared" si="79"/>
        <v>0.70499999999999974</v>
      </c>
      <c r="AQ170">
        <f t="shared" si="79"/>
        <v>0.69499999999999973</v>
      </c>
      <c r="AR170">
        <f t="shared" si="79"/>
        <v>0.68499999999999972</v>
      </c>
      <c r="AS170">
        <f t="shared" si="79"/>
        <v>0.67499999999999971</v>
      </c>
      <c r="AT170">
        <f t="shared" si="79"/>
        <v>0.6649999999999997</v>
      </c>
      <c r="AU170">
        <f t="shared" si="79"/>
        <v>0.65499999999999969</v>
      </c>
      <c r="AV170">
        <f t="shared" si="79"/>
        <v>0.64499999999999968</v>
      </c>
      <c r="AW170">
        <f t="shared" si="79"/>
        <v>0.63499999999999968</v>
      </c>
      <c r="AX170">
        <f t="shared" si="79"/>
        <v>0.62499999999999967</v>
      </c>
      <c r="AY170">
        <f t="shared" si="79"/>
        <v>0.61499999999999966</v>
      </c>
      <c r="AZ170">
        <f t="shared" si="79"/>
        <v>0.60499999999999965</v>
      </c>
      <c r="BA170">
        <f t="shared" si="79"/>
        <v>0.59499999999999964</v>
      </c>
      <c r="BB170">
        <f t="shared" si="79"/>
        <v>0.58499999999999963</v>
      </c>
      <c r="BC170">
        <f t="shared" si="79"/>
        <v>0.57499999999999962</v>
      </c>
      <c r="BD170">
        <f t="shared" si="79"/>
        <v>0.56499999999999961</v>
      </c>
      <c r="BE170">
        <f t="shared" si="79"/>
        <v>0.5549999999999996</v>
      </c>
      <c r="BF170">
        <f t="shared" si="79"/>
        <v>0.5449999999999996</v>
      </c>
      <c r="BG170">
        <f t="shared" si="79"/>
        <v>0.53499999999999959</v>
      </c>
      <c r="BH170">
        <f t="shared" si="79"/>
        <v>0.52499999999999958</v>
      </c>
      <c r="BI170">
        <f t="shared" si="79"/>
        <v>0.51499999999999957</v>
      </c>
      <c r="BJ170">
        <f t="shared" si="79"/>
        <v>0.50499999999999956</v>
      </c>
      <c r="BK170">
        <v>0.5489999999999996</v>
      </c>
      <c r="BL170">
        <v>0.53999999999999959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f>S171+0.05</f>
        <v>1.05</v>
      </c>
      <c r="U171">
        <f t="shared" ref="U171:AD171" si="80">T171+0.05</f>
        <v>1.1000000000000001</v>
      </c>
      <c r="V171">
        <f t="shared" si="80"/>
        <v>1.1500000000000001</v>
      </c>
      <c r="W171">
        <f t="shared" si="80"/>
        <v>1.2000000000000002</v>
      </c>
      <c r="X171">
        <f t="shared" si="80"/>
        <v>1.2500000000000002</v>
      </c>
      <c r="Y171">
        <f t="shared" si="80"/>
        <v>1.3000000000000003</v>
      </c>
      <c r="Z171">
        <f t="shared" si="80"/>
        <v>1.3500000000000003</v>
      </c>
      <c r="AA171">
        <f t="shared" si="80"/>
        <v>1.4000000000000004</v>
      </c>
      <c r="AB171">
        <f t="shared" si="80"/>
        <v>1.4500000000000004</v>
      </c>
      <c r="AC171">
        <f t="shared" si="80"/>
        <v>1.5000000000000004</v>
      </c>
      <c r="AD171">
        <f t="shared" si="80"/>
        <v>1.5500000000000005</v>
      </c>
      <c r="AE171">
        <f>AD171+0.5</f>
        <v>2.0500000000000007</v>
      </c>
      <c r="AF171">
        <f>AE171+0.05</f>
        <v>2.1000000000000005</v>
      </c>
      <c r="AG171">
        <f t="shared" ref="AG171:BL171" si="81">AF171+0.05</f>
        <v>2.1500000000000004</v>
      </c>
      <c r="AH171">
        <f t="shared" si="81"/>
        <v>2.2000000000000002</v>
      </c>
      <c r="AI171">
        <f t="shared" si="81"/>
        <v>2.25</v>
      </c>
      <c r="AJ171">
        <f t="shared" si="81"/>
        <v>2.2999999999999998</v>
      </c>
      <c r="AK171">
        <f t="shared" si="81"/>
        <v>2.3499999999999996</v>
      </c>
      <c r="AL171">
        <f t="shared" si="81"/>
        <v>2.3999999999999995</v>
      </c>
      <c r="AM171">
        <f t="shared" si="81"/>
        <v>2.4499999999999993</v>
      </c>
      <c r="AN171">
        <f t="shared" si="81"/>
        <v>2.4999999999999991</v>
      </c>
      <c r="AO171">
        <f t="shared" si="81"/>
        <v>2.5499999999999989</v>
      </c>
      <c r="AP171">
        <f t="shared" si="81"/>
        <v>2.5999999999999988</v>
      </c>
      <c r="AQ171">
        <f t="shared" si="81"/>
        <v>2.6499999999999986</v>
      </c>
      <c r="AR171">
        <f t="shared" si="81"/>
        <v>2.6999999999999984</v>
      </c>
      <c r="AS171">
        <f t="shared" si="81"/>
        <v>2.7499999999999982</v>
      </c>
      <c r="AT171">
        <f t="shared" si="81"/>
        <v>2.799999999999998</v>
      </c>
      <c r="AU171">
        <f t="shared" si="81"/>
        <v>2.8499999999999979</v>
      </c>
      <c r="AV171">
        <f t="shared" si="81"/>
        <v>2.8999999999999977</v>
      </c>
      <c r="AW171">
        <f t="shared" si="81"/>
        <v>2.9499999999999975</v>
      </c>
      <c r="AX171">
        <f t="shared" si="81"/>
        <v>2.9999999999999973</v>
      </c>
      <c r="AY171">
        <f t="shared" si="81"/>
        <v>3.0499999999999972</v>
      </c>
      <c r="AZ171">
        <f t="shared" si="81"/>
        <v>3.099999999999997</v>
      </c>
      <c r="BA171">
        <f t="shared" si="81"/>
        <v>3.1499999999999968</v>
      </c>
      <c r="BB171">
        <f t="shared" si="81"/>
        <v>3.1999999999999966</v>
      </c>
      <c r="BC171">
        <f t="shared" si="81"/>
        <v>3.2499999999999964</v>
      </c>
      <c r="BD171">
        <f t="shared" si="81"/>
        <v>3.2999999999999963</v>
      </c>
      <c r="BE171">
        <f t="shared" si="81"/>
        <v>3.3499999999999961</v>
      </c>
      <c r="BF171">
        <f t="shared" si="81"/>
        <v>3.3999999999999959</v>
      </c>
      <c r="BG171">
        <f t="shared" si="81"/>
        <v>3.4499999999999957</v>
      </c>
      <c r="BH171">
        <f t="shared" si="81"/>
        <v>3.4999999999999956</v>
      </c>
      <c r="BI171">
        <f t="shared" si="81"/>
        <v>3.5499999999999954</v>
      </c>
      <c r="BJ171">
        <f t="shared" si="81"/>
        <v>3.5999999999999952</v>
      </c>
      <c r="BK171">
        <f t="shared" si="81"/>
        <v>3.649999999999995</v>
      </c>
      <c r="BL171">
        <f t="shared" si="81"/>
        <v>3.6999999999999948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 s="6">
        <v>1</v>
      </c>
      <c r="Q172" s="6">
        <v>1</v>
      </c>
      <c r="R172" s="6">
        <v>1</v>
      </c>
      <c r="S172">
        <v>0.98</v>
      </c>
      <c r="T172">
        <v>0.97499999999999998</v>
      </c>
      <c r="U172">
        <v>0.97</v>
      </c>
      <c r="V172">
        <v>0.96499999999999997</v>
      </c>
      <c r="W172">
        <v>0.96</v>
      </c>
      <c r="X172">
        <v>0.95499999999999996</v>
      </c>
      <c r="Y172">
        <v>0.95</v>
      </c>
      <c r="Z172">
        <v>0.94499999999999995</v>
      </c>
      <c r="AA172">
        <v>0.94</v>
      </c>
      <c r="AB172">
        <v>0.93499999999999994</v>
      </c>
      <c r="AC172">
        <v>0.92999999999999994</v>
      </c>
      <c r="AD172">
        <v>0.92499999999999993</v>
      </c>
      <c r="AE172">
        <v>0.91999999999999993</v>
      </c>
      <c r="AF172">
        <v>0.91499999999999992</v>
      </c>
      <c r="AG172">
        <v>0.90999999999999992</v>
      </c>
      <c r="AH172">
        <v>0.90499999999999992</v>
      </c>
      <c r="AI172">
        <v>0.89999999999999991</v>
      </c>
      <c r="AJ172">
        <v>0.89499999999999991</v>
      </c>
      <c r="AK172">
        <v>0.8899999999999999</v>
      </c>
      <c r="AL172">
        <v>0.8849999999999999</v>
      </c>
      <c r="AM172">
        <v>0.87999999999999989</v>
      </c>
      <c r="AN172">
        <v>0.87499999999999989</v>
      </c>
      <c r="AO172">
        <v>0.86999999999999988</v>
      </c>
      <c r="AP172">
        <v>0.86499999999999988</v>
      </c>
      <c r="AQ172">
        <v>0.85999999999999988</v>
      </c>
      <c r="AR172">
        <v>0.85499999999999987</v>
      </c>
      <c r="AS172">
        <v>0.84999999999999987</v>
      </c>
      <c r="AT172">
        <v>0.84499999999999986</v>
      </c>
      <c r="AU172">
        <v>0.83999999999999986</v>
      </c>
      <c r="AV172">
        <v>0.83499999999999985</v>
      </c>
      <c r="AW172">
        <v>0.82999999999999985</v>
      </c>
      <c r="AX172">
        <v>0.82499999999999984</v>
      </c>
      <c r="AY172">
        <v>0.81999999999999984</v>
      </c>
      <c r="AZ172">
        <v>0.81499999999999984</v>
      </c>
      <c r="BA172">
        <v>0.80999999999999983</v>
      </c>
      <c r="BB172">
        <v>0.80499999999999983</v>
      </c>
      <c r="BC172">
        <v>0.79999999999999982</v>
      </c>
      <c r="BD172">
        <v>0.79499999999999982</v>
      </c>
      <c r="BE172">
        <v>0.78999999999999981</v>
      </c>
      <c r="BF172">
        <v>0.78499999999999981</v>
      </c>
      <c r="BG172">
        <v>0.7799999999999998</v>
      </c>
      <c r="BH172">
        <v>0.7749999999999998</v>
      </c>
      <c r="BI172">
        <v>0.7699999999999998</v>
      </c>
      <c r="BJ172">
        <v>0.76499999999999979</v>
      </c>
      <c r="BK172">
        <v>0.76</v>
      </c>
      <c r="BL172">
        <v>0.755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 s="6">
        <v>1</v>
      </c>
      <c r="Q173" s="6">
        <v>1</v>
      </c>
      <c r="R173" s="6">
        <v>1</v>
      </c>
      <c r="S173">
        <f t="shared" ref="S173:BL173" si="82">R173+0.006</f>
        <v>1.006</v>
      </c>
      <c r="T173">
        <f t="shared" si="82"/>
        <v>1.012</v>
      </c>
      <c r="U173">
        <f t="shared" si="82"/>
        <v>1.018</v>
      </c>
      <c r="V173">
        <f t="shared" si="82"/>
        <v>1.024</v>
      </c>
      <c r="W173">
        <f t="shared" si="82"/>
        <v>1.03</v>
      </c>
      <c r="X173">
        <f t="shared" si="82"/>
        <v>1.036</v>
      </c>
      <c r="Y173">
        <f t="shared" si="82"/>
        <v>1.042</v>
      </c>
      <c r="Z173">
        <f t="shared" si="82"/>
        <v>1.048</v>
      </c>
      <c r="AA173">
        <f t="shared" si="82"/>
        <v>1.054</v>
      </c>
      <c r="AB173">
        <f t="shared" si="82"/>
        <v>1.06</v>
      </c>
      <c r="AC173">
        <f t="shared" si="82"/>
        <v>1.0660000000000001</v>
      </c>
      <c r="AD173">
        <f t="shared" si="82"/>
        <v>1.0720000000000001</v>
      </c>
      <c r="AE173">
        <f t="shared" si="82"/>
        <v>1.0780000000000001</v>
      </c>
      <c r="AF173">
        <f t="shared" si="82"/>
        <v>1.0840000000000001</v>
      </c>
      <c r="AG173">
        <f t="shared" si="82"/>
        <v>1.0900000000000001</v>
      </c>
      <c r="AH173">
        <f t="shared" si="82"/>
        <v>1.0960000000000001</v>
      </c>
      <c r="AI173">
        <f t="shared" si="82"/>
        <v>1.1020000000000001</v>
      </c>
      <c r="AJ173">
        <f t="shared" si="82"/>
        <v>1.1080000000000001</v>
      </c>
      <c r="AK173">
        <f t="shared" si="82"/>
        <v>1.1140000000000001</v>
      </c>
      <c r="AL173">
        <f t="shared" si="82"/>
        <v>1.1200000000000001</v>
      </c>
      <c r="AM173">
        <f t="shared" si="82"/>
        <v>1.1260000000000001</v>
      </c>
      <c r="AN173">
        <f t="shared" si="82"/>
        <v>1.1320000000000001</v>
      </c>
      <c r="AO173">
        <f t="shared" si="82"/>
        <v>1.1380000000000001</v>
      </c>
      <c r="AP173">
        <f t="shared" si="82"/>
        <v>1.1440000000000001</v>
      </c>
      <c r="AQ173">
        <f t="shared" si="82"/>
        <v>1.1500000000000001</v>
      </c>
      <c r="AR173">
        <f t="shared" si="82"/>
        <v>1.1560000000000001</v>
      </c>
      <c r="AS173">
        <f t="shared" si="82"/>
        <v>1.1620000000000001</v>
      </c>
      <c r="AT173">
        <f t="shared" si="82"/>
        <v>1.1680000000000001</v>
      </c>
      <c r="AU173">
        <f t="shared" si="82"/>
        <v>1.1740000000000002</v>
      </c>
      <c r="AV173">
        <f t="shared" si="82"/>
        <v>1.1800000000000002</v>
      </c>
      <c r="AW173">
        <f t="shared" si="82"/>
        <v>1.1860000000000002</v>
      </c>
      <c r="AX173">
        <f t="shared" si="82"/>
        <v>1.1920000000000002</v>
      </c>
      <c r="AY173">
        <f t="shared" si="82"/>
        <v>1.1980000000000002</v>
      </c>
      <c r="AZ173">
        <f t="shared" si="82"/>
        <v>1.2040000000000002</v>
      </c>
      <c r="BA173">
        <f t="shared" si="82"/>
        <v>1.2100000000000002</v>
      </c>
      <c r="BB173">
        <f t="shared" si="82"/>
        <v>1.2160000000000002</v>
      </c>
      <c r="BC173">
        <f t="shared" si="82"/>
        <v>1.2220000000000002</v>
      </c>
      <c r="BD173">
        <f t="shared" si="82"/>
        <v>1.2280000000000002</v>
      </c>
      <c r="BE173">
        <f t="shared" si="82"/>
        <v>1.2340000000000002</v>
      </c>
      <c r="BF173">
        <f t="shared" si="82"/>
        <v>1.2400000000000002</v>
      </c>
      <c r="BG173">
        <f t="shared" si="82"/>
        <v>1.2460000000000002</v>
      </c>
      <c r="BH173">
        <f t="shared" si="82"/>
        <v>1.2520000000000002</v>
      </c>
      <c r="BI173">
        <f t="shared" si="82"/>
        <v>1.2580000000000002</v>
      </c>
      <c r="BJ173">
        <f t="shared" si="82"/>
        <v>1.2640000000000002</v>
      </c>
      <c r="BK173">
        <f t="shared" si="82"/>
        <v>1.2700000000000002</v>
      </c>
      <c r="BL173">
        <f t="shared" si="82"/>
        <v>1.2760000000000002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 s="6">
        <v>1</v>
      </c>
      <c r="Q174" s="6">
        <v>1</v>
      </c>
      <c r="R174" s="6">
        <v>1</v>
      </c>
      <c r="S174">
        <v>0.98</v>
      </c>
      <c r="T174">
        <v>0.97499999999999998</v>
      </c>
      <c r="U174">
        <v>0.97</v>
      </c>
      <c r="V174">
        <v>0.96499999999999997</v>
      </c>
      <c r="W174">
        <v>0.96</v>
      </c>
      <c r="X174">
        <v>0.95499999999999996</v>
      </c>
      <c r="Y174">
        <v>0.95</v>
      </c>
      <c r="Z174">
        <v>0.94499999999999995</v>
      </c>
      <c r="AA174">
        <v>0.94</v>
      </c>
      <c r="AB174">
        <v>0.93499999999999994</v>
      </c>
      <c r="AC174">
        <v>0.92999999999999994</v>
      </c>
      <c r="AD174">
        <v>0.92499999999999993</v>
      </c>
      <c r="AE174">
        <v>0.91999999999999993</v>
      </c>
      <c r="AF174">
        <v>0.91499999999999992</v>
      </c>
      <c r="AG174">
        <v>0.90999999999999992</v>
      </c>
      <c r="AH174">
        <v>0.90499999999999992</v>
      </c>
      <c r="AI174">
        <v>0.89999999999999991</v>
      </c>
      <c r="AJ174">
        <v>0.89499999999999991</v>
      </c>
      <c r="AK174">
        <v>0.8899999999999999</v>
      </c>
      <c r="AL174">
        <v>0.8849999999999999</v>
      </c>
      <c r="AM174">
        <v>0.87999999999999989</v>
      </c>
      <c r="AN174">
        <v>0.87499999999999989</v>
      </c>
      <c r="AO174">
        <v>0.86999999999999988</v>
      </c>
      <c r="AP174">
        <v>0.86499999999999988</v>
      </c>
      <c r="AQ174">
        <v>0.85999999999999988</v>
      </c>
      <c r="AR174">
        <v>0.85499999999999987</v>
      </c>
      <c r="AS174">
        <v>0.84999999999999987</v>
      </c>
      <c r="AT174">
        <v>0.84499999999999986</v>
      </c>
      <c r="AU174">
        <v>0.83999999999999986</v>
      </c>
      <c r="AV174">
        <v>0.83499999999999985</v>
      </c>
      <c r="AW174">
        <v>0.82999999999999985</v>
      </c>
      <c r="AX174">
        <v>0.82499999999999984</v>
      </c>
      <c r="AY174">
        <v>0.81999999999999984</v>
      </c>
      <c r="AZ174">
        <v>0.81499999999999984</v>
      </c>
      <c r="BA174">
        <v>0.80999999999999983</v>
      </c>
      <c r="BB174">
        <v>0.80499999999999983</v>
      </c>
      <c r="BC174">
        <v>0.79999999999999982</v>
      </c>
      <c r="BD174">
        <v>0.79499999999999982</v>
      </c>
      <c r="BE174">
        <v>0.78999999999999981</v>
      </c>
      <c r="BF174">
        <v>0.78499999999999981</v>
      </c>
      <c r="BG174">
        <v>0.7799999999999998</v>
      </c>
      <c r="BH174">
        <v>0.7749999999999998</v>
      </c>
      <c r="BI174">
        <v>0.7699999999999998</v>
      </c>
      <c r="BJ174">
        <v>0.76499999999999979</v>
      </c>
      <c r="BK174">
        <v>0.76</v>
      </c>
      <c r="BL174">
        <v>0.755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 s="6">
        <v>1</v>
      </c>
      <c r="Q175" s="6">
        <v>1</v>
      </c>
      <c r="R175" s="6">
        <v>1</v>
      </c>
      <c r="S175">
        <f t="shared" ref="S175:BL175" si="83">R175-0.005</f>
        <v>0.995</v>
      </c>
      <c r="T175">
        <f t="shared" si="83"/>
        <v>0.99</v>
      </c>
      <c r="U175">
        <f t="shared" si="83"/>
        <v>0.98499999999999999</v>
      </c>
      <c r="V175">
        <f t="shared" si="83"/>
        <v>0.98</v>
      </c>
      <c r="W175">
        <f t="shared" si="83"/>
        <v>0.97499999999999998</v>
      </c>
      <c r="X175">
        <f t="shared" si="83"/>
        <v>0.97</v>
      </c>
      <c r="Y175">
        <f t="shared" si="83"/>
        <v>0.96499999999999997</v>
      </c>
      <c r="Z175">
        <f t="shared" si="83"/>
        <v>0.96</v>
      </c>
      <c r="AA175">
        <f t="shared" si="83"/>
        <v>0.95499999999999996</v>
      </c>
      <c r="AB175">
        <f t="shared" si="83"/>
        <v>0.95</v>
      </c>
      <c r="AC175">
        <f t="shared" si="83"/>
        <v>0.94499999999999995</v>
      </c>
      <c r="AD175">
        <f t="shared" si="83"/>
        <v>0.94</v>
      </c>
      <c r="AE175">
        <f t="shared" si="83"/>
        <v>0.93499999999999994</v>
      </c>
      <c r="AF175">
        <f t="shared" si="83"/>
        <v>0.92999999999999994</v>
      </c>
      <c r="AG175">
        <f t="shared" si="83"/>
        <v>0.92499999999999993</v>
      </c>
      <c r="AH175">
        <f t="shared" si="83"/>
        <v>0.91999999999999993</v>
      </c>
      <c r="AI175">
        <f t="shared" si="83"/>
        <v>0.91499999999999992</v>
      </c>
      <c r="AJ175">
        <f t="shared" si="83"/>
        <v>0.90999999999999992</v>
      </c>
      <c r="AK175">
        <f t="shared" si="83"/>
        <v>0.90499999999999992</v>
      </c>
      <c r="AL175">
        <f t="shared" si="83"/>
        <v>0.89999999999999991</v>
      </c>
      <c r="AM175">
        <f t="shared" si="83"/>
        <v>0.89499999999999991</v>
      </c>
      <c r="AN175">
        <f t="shared" si="83"/>
        <v>0.8899999999999999</v>
      </c>
      <c r="AO175">
        <f t="shared" si="83"/>
        <v>0.8849999999999999</v>
      </c>
      <c r="AP175">
        <f t="shared" si="83"/>
        <v>0.87999999999999989</v>
      </c>
      <c r="AQ175">
        <f t="shared" si="83"/>
        <v>0.87499999999999989</v>
      </c>
      <c r="AR175">
        <f t="shared" si="83"/>
        <v>0.86999999999999988</v>
      </c>
      <c r="AS175">
        <f t="shared" si="83"/>
        <v>0.86499999999999988</v>
      </c>
      <c r="AT175">
        <f t="shared" si="83"/>
        <v>0.85999999999999988</v>
      </c>
      <c r="AU175">
        <f t="shared" si="83"/>
        <v>0.85499999999999987</v>
      </c>
      <c r="AV175">
        <f t="shared" si="83"/>
        <v>0.84999999999999987</v>
      </c>
      <c r="AW175">
        <f t="shared" si="83"/>
        <v>0.84499999999999986</v>
      </c>
      <c r="AX175">
        <f t="shared" si="83"/>
        <v>0.83999999999999986</v>
      </c>
      <c r="AY175">
        <f t="shared" si="83"/>
        <v>0.83499999999999985</v>
      </c>
      <c r="AZ175">
        <f t="shared" si="83"/>
        <v>0.82999999999999985</v>
      </c>
      <c r="BA175">
        <f t="shared" si="83"/>
        <v>0.82499999999999984</v>
      </c>
      <c r="BB175">
        <f t="shared" si="83"/>
        <v>0.81999999999999984</v>
      </c>
      <c r="BC175">
        <f t="shared" si="83"/>
        <v>0.81499999999999984</v>
      </c>
      <c r="BD175">
        <f t="shared" si="83"/>
        <v>0.80999999999999983</v>
      </c>
      <c r="BE175">
        <f t="shared" si="83"/>
        <v>0.80499999999999983</v>
      </c>
      <c r="BF175">
        <f t="shared" si="83"/>
        <v>0.79999999999999982</v>
      </c>
      <c r="BG175">
        <f t="shared" si="83"/>
        <v>0.79499999999999982</v>
      </c>
      <c r="BH175">
        <f t="shared" si="83"/>
        <v>0.78999999999999981</v>
      </c>
      <c r="BI175">
        <f t="shared" si="83"/>
        <v>0.78499999999999981</v>
      </c>
      <c r="BJ175">
        <f t="shared" si="83"/>
        <v>0.7799999999999998</v>
      </c>
      <c r="BK175">
        <f t="shared" si="83"/>
        <v>0.7749999999999998</v>
      </c>
      <c r="BL175">
        <f t="shared" si="83"/>
        <v>0.7699999999999998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>
        <f t="shared" ref="D178:J184" si="84">D$28*D63</f>
        <v>4.960599999999999E-2</v>
      </c>
      <c r="E178">
        <f t="shared" si="84"/>
        <v>0</v>
      </c>
      <c r="F178">
        <f t="shared" si="84"/>
        <v>0</v>
      </c>
      <c r="G178">
        <f t="shared" si="84"/>
        <v>0</v>
      </c>
      <c r="H178">
        <f t="shared" si="84"/>
        <v>0</v>
      </c>
      <c r="I178">
        <f t="shared" si="84"/>
        <v>5.0716801448678808E-2</v>
      </c>
      <c r="J178" s="10">
        <f t="shared" si="84"/>
        <v>5.0714712928232882E-2</v>
      </c>
      <c r="K178">
        <f t="shared" ref="K178:AP178" si="85">(K$28*(K63*K163)+K146)</f>
        <v>8.5616888469956076E-2</v>
      </c>
      <c r="L178">
        <f t="shared" si="85"/>
        <v>8.6251402134492977E-2</v>
      </c>
      <c r="M178">
        <f t="shared" si="85"/>
        <v>8.5083261004963634E-2</v>
      </c>
      <c r="N178">
        <f t="shared" si="85"/>
        <v>8.0511722106875294E-2</v>
      </c>
      <c r="O178">
        <f t="shared" si="85"/>
        <v>7.9910497022979726E-2</v>
      </c>
      <c r="P178">
        <f t="shared" si="85"/>
        <v>8.3735973358183058E-2</v>
      </c>
      <c r="Q178">
        <f t="shared" si="85"/>
        <v>8.5628442302533747E-2</v>
      </c>
      <c r="R178">
        <f t="shared" si="85"/>
        <v>8.7452690610771294E-2</v>
      </c>
      <c r="S178">
        <f t="shared" si="85"/>
        <v>8.9200056442344439E-2</v>
      </c>
      <c r="T178">
        <f t="shared" si="85"/>
        <v>9.086455414567346E-2</v>
      </c>
      <c r="U178">
        <f t="shared" si="85"/>
        <v>9.2443483918995456E-2</v>
      </c>
      <c r="V178">
        <f t="shared" si="85"/>
        <v>9.3936549100891581E-2</v>
      </c>
      <c r="W178">
        <f t="shared" si="85"/>
        <v>9.5345203610553542E-2</v>
      </c>
      <c r="X178">
        <f t="shared" si="85"/>
        <v>9.6671852007402803E-2</v>
      </c>
      <c r="Y178">
        <f t="shared" si="85"/>
        <v>9.7918984622834743E-2</v>
      </c>
      <c r="Z178">
        <f t="shared" si="85"/>
        <v>9.908914189034651E-2</v>
      </c>
      <c r="AA178">
        <f t="shared" si="85"/>
        <v>0.10018481406191704</v>
      </c>
      <c r="AB178">
        <f t="shared" si="85"/>
        <v>0.10120831053862542</v>
      </c>
      <c r="AC178">
        <f t="shared" si="85"/>
        <v>0.10216167353884398</v>
      </c>
      <c r="AD178">
        <f t="shared" si="85"/>
        <v>0.10304645533367429</v>
      </c>
      <c r="AE178">
        <f t="shared" si="85"/>
        <v>0.10386383992744475</v>
      </c>
      <c r="AF178">
        <f t="shared" si="85"/>
        <v>0.10461447946662769</v>
      </c>
      <c r="AG178">
        <f t="shared" si="85"/>
        <v>0.10529844427428642</v>
      </c>
      <c r="AH178">
        <f t="shared" si="85"/>
        <v>0.1059153814961584</v>
      </c>
      <c r="AI178">
        <f t="shared" si="85"/>
        <v>0.10646428448433717</v>
      </c>
      <c r="AJ178">
        <f t="shared" si="85"/>
        <v>0.10694340338365552</v>
      </c>
      <c r="AK178">
        <f t="shared" si="85"/>
        <v>0.10735050492083861</v>
      </c>
      <c r="AL178">
        <f t="shared" si="85"/>
        <v>0.10768332428018904</v>
      </c>
      <c r="AM178">
        <f t="shared" si="85"/>
        <v>0.10793985390284452</v>
      </c>
      <c r="AN178">
        <f t="shared" si="85"/>
        <v>0.10811793634340125</v>
      </c>
      <c r="AO178">
        <f t="shared" si="85"/>
        <v>0.10821522983955845</v>
      </c>
      <c r="AP178">
        <f t="shared" si="85"/>
        <v>0.10822928349277283</v>
      </c>
      <c r="AQ178">
        <f t="shared" ref="AQ178:BL178" si="86">(AQ$28*(AQ63*AQ163)+AQ146)</f>
        <v>0.10815785128906608</v>
      </c>
      <c r="AR178">
        <f t="shared" si="86"/>
        <v>0.1079991519275047</v>
      </c>
      <c r="AS178">
        <f t="shared" si="86"/>
        <v>0.10777426636729939</v>
      </c>
      <c r="AT178">
        <f t="shared" si="86"/>
        <v>0.10750558557745393</v>
      </c>
      <c r="AU178">
        <f t="shared" si="86"/>
        <v>0.10719347642488999</v>
      </c>
      <c r="AV178">
        <f t="shared" si="86"/>
        <v>0.10689695270500651</v>
      </c>
      <c r="AW178">
        <f t="shared" si="86"/>
        <v>0.10656893522474381</v>
      </c>
      <c r="AX178">
        <f t="shared" si="86"/>
        <v>0.10622114247820583</v>
      </c>
      <c r="AY178">
        <f t="shared" si="86"/>
        <v>0.10585357446539262</v>
      </c>
      <c r="AZ178">
        <f t="shared" si="86"/>
        <v>0.10546623118630416</v>
      </c>
      <c r="BA178">
        <f t="shared" si="86"/>
        <v>0.10505911264094048</v>
      </c>
      <c r="BB178">
        <f t="shared" si="86"/>
        <v>0.1046322188293016</v>
      </c>
      <c r="BC178">
        <f t="shared" si="86"/>
        <v>0.10418554975138741</v>
      </c>
      <c r="BD178">
        <f t="shared" si="86"/>
        <v>0.10371910540719795</v>
      </c>
      <c r="BE178">
        <f t="shared" si="86"/>
        <v>0.10323288579673326</v>
      </c>
      <c r="BF178">
        <f t="shared" si="86"/>
        <v>0.10272689091999332</v>
      </c>
      <c r="BG178">
        <f t="shared" si="86"/>
        <v>0.10220112077697813</v>
      </c>
      <c r="BH178">
        <f t="shared" si="86"/>
        <v>0.10165557536768777</v>
      </c>
      <c r="BI178">
        <f t="shared" si="86"/>
        <v>0.10109025469212207</v>
      </c>
      <c r="BJ178">
        <f t="shared" si="86"/>
        <v>0.10050515875028115</v>
      </c>
      <c r="BK178">
        <f t="shared" si="86"/>
        <v>9.9900287542164956E-2</v>
      </c>
      <c r="BL178">
        <f t="shared" si="86"/>
        <v>9.9275641067773535E-2</v>
      </c>
    </row>
    <row r="179" spans="3:64" x14ac:dyDescent="0.25">
      <c r="C179" t="s">
        <v>7</v>
      </c>
      <c r="D179">
        <f t="shared" si="84"/>
        <v>0</v>
      </c>
      <c r="E179">
        <f t="shared" si="84"/>
        <v>0</v>
      </c>
      <c r="F179">
        <f t="shared" si="84"/>
        <v>0</v>
      </c>
      <c r="G179">
        <f t="shared" si="84"/>
        <v>0</v>
      </c>
      <c r="H179">
        <f t="shared" si="84"/>
        <v>0</v>
      </c>
      <c r="I179">
        <f t="shared" si="84"/>
        <v>0</v>
      </c>
      <c r="J179" s="10">
        <f t="shared" si="84"/>
        <v>0</v>
      </c>
      <c r="K179">
        <f t="shared" ref="K179:AP179" si="87">(K$28*(K64*K164)+K147)</f>
        <v>0</v>
      </c>
      <c r="L179">
        <f t="shared" si="87"/>
        <v>0</v>
      </c>
      <c r="M179">
        <f t="shared" si="87"/>
        <v>0</v>
      </c>
      <c r="N179">
        <f t="shared" si="87"/>
        <v>0</v>
      </c>
      <c r="O179">
        <f t="shared" si="87"/>
        <v>0</v>
      </c>
      <c r="P179">
        <f t="shared" si="87"/>
        <v>0</v>
      </c>
      <c r="Q179">
        <f t="shared" si="87"/>
        <v>0</v>
      </c>
      <c r="R179">
        <f t="shared" si="87"/>
        <v>0</v>
      </c>
      <c r="S179">
        <f t="shared" si="87"/>
        <v>0</v>
      </c>
      <c r="T179">
        <f t="shared" si="87"/>
        <v>0</v>
      </c>
      <c r="U179">
        <f t="shared" si="87"/>
        <v>0</v>
      </c>
      <c r="V179">
        <f t="shared" si="87"/>
        <v>0</v>
      </c>
      <c r="W179">
        <f t="shared" si="87"/>
        <v>0</v>
      </c>
      <c r="X179">
        <f t="shared" si="87"/>
        <v>0</v>
      </c>
      <c r="Y179">
        <f t="shared" si="87"/>
        <v>0</v>
      </c>
      <c r="Z179">
        <f t="shared" si="87"/>
        <v>0</v>
      </c>
      <c r="AA179">
        <f t="shared" si="87"/>
        <v>0</v>
      </c>
      <c r="AB179">
        <f t="shared" si="87"/>
        <v>0</v>
      </c>
      <c r="AC179">
        <f t="shared" si="87"/>
        <v>0</v>
      </c>
      <c r="AD179">
        <f t="shared" si="87"/>
        <v>0</v>
      </c>
      <c r="AE179">
        <f t="shared" si="87"/>
        <v>0</v>
      </c>
      <c r="AF179">
        <f t="shared" si="87"/>
        <v>0</v>
      </c>
      <c r="AG179">
        <f t="shared" si="87"/>
        <v>0</v>
      </c>
      <c r="AH179">
        <f t="shared" si="87"/>
        <v>0</v>
      </c>
      <c r="AI179">
        <f t="shared" si="87"/>
        <v>0</v>
      </c>
      <c r="AJ179">
        <f t="shared" si="87"/>
        <v>0</v>
      </c>
      <c r="AK179">
        <f t="shared" si="87"/>
        <v>0</v>
      </c>
      <c r="AL179">
        <f t="shared" si="87"/>
        <v>0</v>
      </c>
      <c r="AM179">
        <f t="shared" si="87"/>
        <v>0</v>
      </c>
      <c r="AN179">
        <f t="shared" si="87"/>
        <v>0</v>
      </c>
      <c r="AO179">
        <f t="shared" si="87"/>
        <v>0</v>
      </c>
      <c r="AP179">
        <f t="shared" si="87"/>
        <v>0</v>
      </c>
      <c r="AQ179">
        <f t="shared" ref="AQ179:BL179" si="88">(AQ$28*(AQ64*AQ164)+AQ147)</f>
        <v>0</v>
      </c>
      <c r="AR179">
        <f t="shared" si="88"/>
        <v>0</v>
      </c>
      <c r="AS179">
        <f t="shared" si="88"/>
        <v>0</v>
      </c>
      <c r="AT179">
        <f t="shared" si="88"/>
        <v>0</v>
      </c>
      <c r="AU179">
        <f t="shared" si="88"/>
        <v>0</v>
      </c>
      <c r="AV179">
        <f t="shared" si="88"/>
        <v>0</v>
      </c>
      <c r="AW179">
        <f t="shared" si="88"/>
        <v>0</v>
      </c>
      <c r="AX179">
        <f t="shared" si="88"/>
        <v>0</v>
      </c>
      <c r="AY179">
        <f t="shared" si="88"/>
        <v>0</v>
      </c>
      <c r="AZ179">
        <f t="shared" si="88"/>
        <v>0</v>
      </c>
      <c r="BA179">
        <f t="shared" si="88"/>
        <v>0</v>
      </c>
      <c r="BB179">
        <f t="shared" si="88"/>
        <v>0</v>
      </c>
      <c r="BC179">
        <f t="shared" si="88"/>
        <v>0</v>
      </c>
      <c r="BD179">
        <f t="shared" si="88"/>
        <v>0</v>
      </c>
      <c r="BE179">
        <f t="shared" si="88"/>
        <v>0</v>
      </c>
      <c r="BF179">
        <f t="shared" si="88"/>
        <v>0</v>
      </c>
      <c r="BG179">
        <f t="shared" si="88"/>
        <v>0</v>
      </c>
      <c r="BH179">
        <f t="shared" si="88"/>
        <v>0</v>
      </c>
      <c r="BI179">
        <f t="shared" si="88"/>
        <v>0</v>
      </c>
      <c r="BJ179">
        <f t="shared" si="88"/>
        <v>0</v>
      </c>
      <c r="BK179">
        <f t="shared" si="88"/>
        <v>0</v>
      </c>
      <c r="BL179">
        <f t="shared" si="88"/>
        <v>0</v>
      </c>
    </row>
    <row r="180" spans="3:64" x14ac:dyDescent="0.25">
      <c r="C180" t="s">
        <v>8</v>
      </c>
      <c r="D180">
        <f t="shared" si="84"/>
        <v>4.032</v>
      </c>
      <c r="E180">
        <f t="shared" si="84"/>
        <v>0</v>
      </c>
      <c r="F180">
        <f t="shared" si="84"/>
        <v>0</v>
      </c>
      <c r="G180">
        <f t="shared" si="84"/>
        <v>0</v>
      </c>
      <c r="H180">
        <f t="shared" si="84"/>
        <v>0</v>
      </c>
      <c r="I180">
        <f t="shared" si="84"/>
        <v>3.6161424541431888</v>
      </c>
      <c r="J180" s="10">
        <f t="shared" si="84"/>
        <v>3.6159935412142357</v>
      </c>
      <c r="K180">
        <f t="shared" ref="K180:AP180" si="89">(K$28*(K65*K165)+K148)</f>
        <v>4.3220253953925392</v>
      </c>
      <c r="L180">
        <f t="shared" si="89"/>
        <v>4.3108547738925331</v>
      </c>
      <c r="M180">
        <f t="shared" si="89"/>
        <v>4.149477574634199</v>
      </c>
      <c r="N180">
        <f t="shared" si="89"/>
        <v>3.7588854063963275</v>
      </c>
      <c r="O180">
        <f t="shared" si="89"/>
        <v>3.642778546727091</v>
      </c>
      <c r="P180">
        <f t="shared" si="89"/>
        <v>3.7953132247579382</v>
      </c>
      <c r="Q180">
        <f t="shared" si="89"/>
        <v>3.8488063800609287</v>
      </c>
      <c r="R180">
        <f t="shared" si="89"/>
        <v>3.8930193518343366</v>
      </c>
      <c r="S180">
        <f t="shared" si="89"/>
        <v>3.9279621819074029</v>
      </c>
      <c r="T180">
        <f t="shared" si="89"/>
        <v>3.9538800903905034</v>
      </c>
      <c r="U180">
        <f t="shared" si="89"/>
        <v>3.9712689949526676</v>
      </c>
      <c r="V180">
        <f t="shared" si="89"/>
        <v>3.980800599479128</v>
      </c>
      <c r="W180">
        <f t="shared" si="89"/>
        <v>3.9832670349674686</v>
      </c>
      <c r="X180">
        <f t="shared" si="89"/>
        <v>3.9795225393769251</v>
      </c>
      <c r="Y180">
        <f t="shared" si="89"/>
        <v>3.9704278410022025</v>
      </c>
      <c r="Z180">
        <f t="shared" si="89"/>
        <v>3.9568452410479571</v>
      </c>
      <c r="AA180">
        <f t="shared" si="89"/>
        <v>3.9396312014277779</v>
      </c>
      <c r="AB180">
        <f t="shared" si="89"/>
        <v>3.9196285940688789</v>
      </c>
      <c r="AC180">
        <f t="shared" si="89"/>
        <v>3.8976624697115971</v>
      </c>
      <c r="AD180">
        <f t="shared" si="89"/>
        <v>3.8745299318576105</v>
      </c>
      <c r="AE180">
        <f t="shared" si="89"/>
        <v>3.8510082216237804</v>
      </c>
      <c r="AF180">
        <f t="shared" si="89"/>
        <v>3.8278485746810058</v>
      </c>
      <c r="AG180">
        <f t="shared" si="89"/>
        <v>3.8057761909942149</v>
      </c>
      <c r="AH180">
        <f t="shared" si="89"/>
        <v>3.785499945341642</v>
      </c>
      <c r="AI180">
        <f t="shared" si="89"/>
        <v>3.7677032112760558</v>
      </c>
      <c r="AJ180">
        <f t="shared" si="89"/>
        <v>3.7530414688609324</v>
      </c>
      <c r="AK180">
        <f t="shared" si="89"/>
        <v>3.742155249686391</v>
      </c>
      <c r="AL180">
        <f t="shared" si="89"/>
        <v>3.7356903312141334</v>
      </c>
      <c r="AM180">
        <f t="shared" si="89"/>
        <v>3.7343093411054396</v>
      </c>
      <c r="AN180">
        <f t="shared" si="89"/>
        <v>3.7386717533470515</v>
      </c>
      <c r="AO180">
        <f t="shared" si="89"/>
        <v>3.7494307249910759</v>
      </c>
      <c r="AP180">
        <f t="shared" si="89"/>
        <v>3.7672343156081687</v>
      </c>
      <c r="AQ180">
        <f t="shared" ref="AQ180:BL180" si="90">(AQ$28*(AQ65*AQ165)+AQ148)</f>
        <v>3.7927370345548308</v>
      </c>
      <c r="AR180">
        <f t="shared" si="90"/>
        <v>3.8266091252883676</v>
      </c>
      <c r="AS180">
        <f t="shared" si="90"/>
        <v>3.864344835074669</v>
      </c>
      <c r="AT180">
        <f t="shared" si="90"/>
        <v>3.9009733133547968</v>
      </c>
      <c r="AU180">
        <f t="shared" si="90"/>
        <v>3.9364691774372611</v>
      </c>
      <c r="AV180">
        <f t="shared" si="90"/>
        <v>3.9736512714704775</v>
      </c>
      <c r="AW180">
        <f t="shared" si="90"/>
        <v>4.0102721349431576</v>
      </c>
      <c r="AX180">
        <f t="shared" si="90"/>
        <v>4.0468929984158377</v>
      </c>
      <c r="AY180">
        <f t="shared" si="90"/>
        <v>4.0835138618885169</v>
      </c>
      <c r="AZ180">
        <f t="shared" si="90"/>
        <v>4.120134725361198</v>
      </c>
      <c r="BA180">
        <f t="shared" si="90"/>
        <v>4.1567555888338781</v>
      </c>
      <c r="BB180">
        <f t="shared" si="90"/>
        <v>4.1933764523065626</v>
      </c>
      <c r="BC180">
        <f t="shared" si="90"/>
        <v>4.2299973157792428</v>
      </c>
      <c r="BD180">
        <f t="shared" si="90"/>
        <v>4.2666181792519229</v>
      </c>
      <c r="BE180">
        <f t="shared" si="90"/>
        <v>4.303239042724603</v>
      </c>
      <c r="BF180">
        <f t="shared" si="90"/>
        <v>4.3398599061972831</v>
      </c>
      <c r="BG180">
        <f t="shared" si="90"/>
        <v>4.3764807696699632</v>
      </c>
      <c r="BH180">
        <f t="shared" si="90"/>
        <v>4.4131016331426487</v>
      </c>
      <c r="BI180">
        <f t="shared" si="90"/>
        <v>4.4497224966153279</v>
      </c>
      <c r="BJ180">
        <f t="shared" si="90"/>
        <v>4.486343360088008</v>
      </c>
      <c r="BK180">
        <f t="shared" si="90"/>
        <v>4.5229642235606891</v>
      </c>
      <c r="BL180">
        <f t="shared" si="90"/>
        <v>4.5595850870333683</v>
      </c>
    </row>
    <row r="181" spans="3:64" x14ac:dyDescent="0.25">
      <c r="C181" t="s">
        <v>9</v>
      </c>
      <c r="D181">
        <f t="shared" si="84"/>
        <v>0</v>
      </c>
      <c r="E181">
        <f t="shared" si="84"/>
        <v>0</v>
      </c>
      <c r="F181">
        <f t="shared" si="84"/>
        <v>0</v>
      </c>
      <c r="G181">
        <f t="shared" si="84"/>
        <v>0</v>
      </c>
      <c r="H181">
        <f t="shared" si="84"/>
        <v>0</v>
      </c>
      <c r="I181">
        <f t="shared" si="84"/>
        <v>0</v>
      </c>
      <c r="J181" s="10">
        <f t="shared" si="84"/>
        <v>0</v>
      </c>
      <c r="K181">
        <f t="shared" ref="K181:AP181" si="91">(K$28*(K66*K166)+K149)</f>
        <v>0</v>
      </c>
      <c r="L181">
        <f t="shared" si="91"/>
        <v>0</v>
      </c>
      <c r="M181">
        <f t="shared" si="91"/>
        <v>0</v>
      </c>
      <c r="N181">
        <f t="shared" si="91"/>
        <v>0</v>
      </c>
      <c r="O181">
        <f t="shared" si="91"/>
        <v>0</v>
      </c>
      <c r="P181">
        <f t="shared" si="91"/>
        <v>0</v>
      </c>
      <c r="Q181">
        <f t="shared" si="91"/>
        <v>0</v>
      </c>
      <c r="R181">
        <f t="shared" si="91"/>
        <v>0</v>
      </c>
      <c r="S181">
        <f t="shared" si="91"/>
        <v>0</v>
      </c>
      <c r="T181">
        <f t="shared" si="91"/>
        <v>0</v>
      </c>
      <c r="U181">
        <f t="shared" si="91"/>
        <v>0</v>
      </c>
      <c r="V181">
        <f t="shared" si="91"/>
        <v>0</v>
      </c>
      <c r="W181">
        <f t="shared" si="91"/>
        <v>0</v>
      </c>
      <c r="X181">
        <f t="shared" si="91"/>
        <v>0</v>
      </c>
      <c r="Y181">
        <f t="shared" si="91"/>
        <v>0</v>
      </c>
      <c r="Z181">
        <f t="shared" si="91"/>
        <v>0</v>
      </c>
      <c r="AA181">
        <f t="shared" si="91"/>
        <v>0</v>
      </c>
      <c r="AB181">
        <f t="shared" si="91"/>
        <v>0</v>
      </c>
      <c r="AC181">
        <f t="shared" si="91"/>
        <v>0</v>
      </c>
      <c r="AD181">
        <f t="shared" si="91"/>
        <v>0</v>
      </c>
      <c r="AE181">
        <f t="shared" si="91"/>
        <v>0</v>
      </c>
      <c r="AF181">
        <f t="shared" si="91"/>
        <v>0</v>
      </c>
      <c r="AG181">
        <f t="shared" si="91"/>
        <v>0</v>
      </c>
      <c r="AH181">
        <f t="shared" si="91"/>
        <v>0</v>
      </c>
      <c r="AI181">
        <f t="shared" si="91"/>
        <v>0</v>
      </c>
      <c r="AJ181">
        <f t="shared" si="91"/>
        <v>0</v>
      </c>
      <c r="AK181">
        <f t="shared" si="91"/>
        <v>0</v>
      </c>
      <c r="AL181">
        <f t="shared" si="91"/>
        <v>0</v>
      </c>
      <c r="AM181">
        <f t="shared" si="91"/>
        <v>0</v>
      </c>
      <c r="AN181">
        <f t="shared" si="91"/>
        <v>0</v>
      </c>
      <c r="AO181">
        <f t="shared" si="91"/>
        <v>0</v>
      </c>
      <c r="AP181">
        <f t="shared" si="91"/>
        <v>0</v>
      </c>
      <c r="AQ181">
        <f t="shared" ref="AQ181:BL181" si="92">(AQ$28*(AQ66*AQ166)+AQ149)</f>
        <v>0</v>
      </c>
      <c r="AR181">
        <f t="shared" si="92"/>
        <v>0</v>
      </c>
      <c r="AS181">
        <f t="shared" si="92"/>
        <v>0</v>
      </c>
      <c r="AT181">
        <f t="shared" si="92"/>
        <v>0</v>
      </c>
      <c r="AU181">
        <f t="shared" si="92"/>
        <v>0</v>
      </c>
      <c r="AV181">
        <f t="shared" si="92"/>
        <v>0</v>
      </c>
      <c r="AW181">
        <f t="shared" si="92"/>
        <v>0</v>
      </c>
      <c r="AX181">
        <f t="shared" si="92"/>
        <v>0</v>
      </c>
      <c r="AY181">
        <f t="shared" si="92"/>
        <v>0</v>
      </c>
      <c r="AZ181">
        <f t="shared" si="92"/>
        <v>0</v>
      </c>
      <c r="BA181">
        <f t="shared" si="92"/>
        <v>0</v>
      </c>
      <c r="BB181">
        <f t="shared" si="92"/>
        <v>0</v>
      </c>
      <c r="BC181">
        <f t="shared" si="92"/>
        <v>0</v>
      </c>
      <c r="BD181">
        <f t="shared" si="92"/>
        <v>0</v>
      </c>
      <c r="BE181">
        <f t="shared" si="92"/>
        <v>0</v>
      </c>
      <c r="BF181">
        <f t="shared" si="92"/>
        <v>0</v>
      </c>
      <c r="BG181">
        <f t="shared" si="92"/>
        <v>0</v>
      </c>
      <c r="BH181">
        <f t="shared" si="92"/>
        <v>0</v>
      </c>
      <c r="BI181">
        <f t="shared" si="92"/>
        <v>0</v>
      </c>
      <c r="BJ181">
        <f t="shared" si="92"/>
        <v>0</v>
      </c>
      <c r="BK181">
        <f t="shared" si="92"/>
        <v>0</v>
      </c>
      <c r="BL181">
        <f t="shared" si="92"/>
        <v>0</v>
      </c>
    </row>
    <row r="182" spans="3:64" x14ac:dyDescent="0.25">
      <c r="C182" t="s">
        <v>10</v>
      </c>
      <c r="D182">
        <f t="shared" si="84"/>
        <v>24.542853520000001</v>
      </c>
      <c r="E182">
        <f t="shared" si="84"/>
        <v>0</v>
      </c>
      <c r="F182">
        <f t="shared" si="84"/>
        <v>0</v>
      </c>
      <c r="G182">
        <f t="shared" si="84"/>
        <v>0</v>
      </c>
      <c r="H182">
        <f t="shared" si="84"/>
        <v>0</v>
      </c>
      <c r="I182">
        <f t="shared" si="84"/>
        <v>26.823318634019074</v>
      </c>
      <c r="J182" s="10">
        <f t="shared" si="84"/>
        <v>26.822214048402582</v>
      </c>
      <c r="K182">
        <f t="shared" ref="K182:AP182" si="93">(K$28*(K67*K167)+K150)</f>
        <v>32.034318955233232</v>
      </c>
      <c r="L182">
        <f t="shared" si="93"/>
        <v>32.846108096961011</v>
      </c>
      <c r="M182">
        <f t="shared" si="93"/>
        <v>32.498252193517999</v>
      </c>
      <c r="N182">
        <f t="shared" si="93"/>
        <v>30.256783272617014</v>
      </c>
      <c r="O182">
        <f t="shared" si="93"/>
        <v>30.136551604999227</v>
      </c>
      <c r="P182">
        <f t="shared" si="93"/>
        <v>32.270811444451368</v>
      </c>
      <c r="Q182">
        <f t="shared" si="93"/>
        <v>33.632483617370227</v>
      </c>
      <c r="R182">
        <f t="shared" si="93"/>
        <v>34.959562041522119</v>
      </c>
      <c r="S182">
        <f t="shared" si="93"/>
        <v>35.883691573797506</v>
      </c>
      <c r="T182">
        <f t="shared" si="93"/>
        <v>36.738759541341786</v>
      </c>
      <c r="U182">
        <f t="shared" si="93"/>
        <v>37.524245862198391</v>
      </c>
      <c r="V182">
        <f t="shared" si="93"/>
        <v>38.241258144927194</v>
      </c>
      <c r="W182">
        <f t="shared" si="93"/>
        <v>38.892117291546469</v>
      </c>
      <c r="X182">
        <f t="shared" si="93"/>
        <v>39.479864085139063</v>
      </c>
      <c r="Y182">
        <f t="shared" si="93"/>
        <v>40.007738890689453</v>
      </c>
      <c r="Z182">
        <f t="shared" si="93"/>
        <v>40.47912808251661</v>
      </c>
      <c r="AA182">
        <f t="shared" si="93"/>
        <v>40.897479286890473</v>
      </c>
      <c r="AB182">
        <f t="shared" si="93"/>
        <v>41.266205105732787</v>
      </c>
      <c r="AC182">
        <f t="shared" si="93"/>
        <v>41.588616141327527</v>
      </c>
      <c r="AD182">
        <f t="shared" si="93"/>
        <v>41.867785352787337</v>
      </c>
      <c r="AE182">
        <f t="shared" si="93"/>
        <v>42.106602746326715</v>
      </c>
      <c r="AF182">
        <f t="shared" si="93"/>
        <v>42.307679024778004</v>
      </c>
      <c r="AG182">
        <f t="shared" si="93"/>
        <v>42.473313829113472</v>
      </c>
      <c r="AH182">
        <f t="shared" si="93"/>
        <v>42.605576069475994</v>
      </c>
      <c r="AI182">
        <f t="shared" si="93"/>
        <v>42.706178760536552</v>
      </c>
      <c r="AJ182">
        <f t="shared" si="93"/>
        <v>42.776431293046407</v>
      </c>
      <c r="AK182">
        <f t="shared" si="93"/>
        <v>42.817374298124108</v>
      </c>
      <c r="AL182">
        <f t="shared" si="93"/>
        <v>42.830010124017491</v>
      </c>
      <c r="AM182">
        <f t="shared" si="93"/>
        <v>42.815443389836354</v>
      </c>
      <c r="AN182">
        <f t="shared" si="93"/>
        <v>42.774660366428236</v>
      </c>
      <c r="AO182">
        <f t="shared" si="93"/>
        <v>42.708503875259602</v>
      </c>
      <c r="AP182">
        <f t="shared" si="93"/>
        <v>42.617704022994246</v>
      </c>
      <c r="AQ182">
        <f t="shared" ref="AQ182:BL182" si="94">(AQ$28*(AQ67*AQ167)+AQ150)</f>
        <v>42.503029752976389</v>
      </c>
      <c r="AR182">
        <f t="shared" si="94"/>
        <v>42.365410568119373</v>
      </c>
      <c r="AS182">
        <f t="shared" si="94"/>
        <v>42.204946792179385</v>
      </c>
      <c r="AT182">
        <f t="shared" si="94"/>
        <v>42.021250760663243</v>
      </c>
      <c r="AU182">
        <f t="shared" si="94"/>
        <v>41.814549946227316</v>
      </c>
      <c r="AV182">
        <f t="shared" si="94"/>
        <v>41.614891673739031</v>
      </c>
      <c r="AW182">
        <f t="shared" si="94"/>
        <v>41.398303963468258</v>
      </c>
      <c r="AX182">
        <f t="shared" si="94"/>
        <v>41.170751966673755</v>
      </c>
      <c r="AY182">
        <f t="shared" si="94"/>
        <v>40.932235683355536</v>
      </c>
      <c r="AZ182">
        <f t="shared" si="94"/>
        <v>40.682755113513601</v>
      </c>
      <c r="BA182">
        <f t="shared" si="94"/>
        <v>40.422310257147949</v>
      </c>
      <c r="BB182">
        <f t="shared" si="94"/>
        <v>40.150901114258609</v>
      </c>
      <c r="BC182">
        <f t="shared" si="94"/>
        <v>39.868527684845517</v>
      </c>
      <c r="BD182">
        <f t="shared" si="94"/>
        <v>39.575189968908695</v>
      </c>
      <c r="BE182">
        <f t="shared" si="94"/>
        <v>39.270887966448157</v>
      </c>
      <c r="BF182">
        <f t="shared" si="94"/>
        <v>38.955621677463895</v>
      </c>
      <c r="BG182">
        <f t="shared" si="94"/>
        <v>38.62939110195591</v>
      </c>
      <c r="BH182">
        <f t="shared" si="94"/>
        <v>38.292196239924259</v>
      </c>
      <c r="BI182">
        <f t="shared" si="94"/>
        <v>37.944037091368827</v>
      </c>
      <c r="BJ182">
        <f t="shared" si="94"/>
        <v>37.584913656289686</v>
      </c>
      <c r="BK182">
        <f t="shared" si="94"/>
        <v>37.214825934686829</v>
      </c>
      <c r="BL182">
        <f t="shared" si="94"/>
        <v>36.833773926560241</v>
      </c>
    </row>
    <row r="183" spans="3:64" x14ac:dyDescent="0.25">
      <c r="C183" t="s">
        <v>11</v>
      </c>
      <c r="D183">
        <f t="shared" si="84"/>
        <v>0</v>
      </c>
      <c r="E183">
        <f t="shared" si="84"/>
        <v>0</v>
      </c>
      <c r="F183">
        <f t="shared" si="84"/>
        <v>0</v>
      </c>
      <c r="G183">
        <f t="shared" si="84"/>
        <v>0</v>
      </c>
      <c r="H183">
        <f t="shared" si="84"/>
        <v>0</v>
      </c>
      <c r="I183">
        <f t="shared" si="84"/>
        <v>0</v>
      </c>
      <c r="J183" s="10">
        <f t="shared" si="84"/>
        <v>0</v>
      </c>
      <c r="K183">
        <f t="shared" ref="K183:AP183" si="95">(K$28*(K68*K168)+K151)</f>
        <v>0</v>
      </c>
      <c r="L183">
        <f t="shared" si="95"/>
        <v>0</v>
      </c>
      <c r="M183">
        <f t="shared" si="95"/>
        <v>0</v>
      </c>
      <c r="N183">
        <f t="shared" si="95"/>
        <v>0</v>
      </c>
      <c r="O183">
        <f t="shared" si="95"/>
        <v>0</v>
      </c>
      <c r="P183">
        <f t="shared" si="95"/>
        <v>0</v>
      </c>
      <c r="Q183">
        <f t="shared" si="95"/>
        <v>0</v>
      </c>
      <c r="R183">
        <f t="shared" si="95"/>
        <v>0</v>
      </c>
      <c r="S183">
        <f t="shared" si="95"/>
        <v>0</v>
      </c>
      <c r="T183">
        <f t="shared" si="95"/>
        <v>0</v>
      </c>
      <c r="U183">
        <f t="shared" si="95"/>
        <v>0</v>
      </c>
      <c r="V183">
        <f t="shared" si="95"/>
        <v>0</v>
      </c>
      <c r="W183">
        <f t="shared" si="95"/>
        <v>0</v>
      </c>
      <c r="X183">
        <f t="shared" si="95"/>
        <v>0</v>
      </c>
      <c r="Y183">
        <f t="shared" si="95"/>
        <v>0</v>
      </c>
      <c r="Z183">
        <f t="shared" si="95"/>
        <v>0</v>
      </c>
      <c r="AA183">
        <f t="shared" si="95"/>
        <v>0</v>
      </c>
      <c r="AB183">
        <f t="shared" si="95"/>
        <v>0</v>
      </c>
      <c r="AC183">
        <f t="shared" si="95"/>
        <v>0</v>
      </c>
      <c r="AD183">
        <f t="shared" si="95"/>
        <v>0</v>
      </c>
      <c r="AE183">
        <f t="shared" si="95"/>
        <v>0</v>
      </c>
      <c r="AF183">
        <f t="shared" si="95"/>
        <v>0</v>
      </c>
      <c r="AG183">
        <f t="shared" si="95"/>
        <v>0</v>
      </c>
      <c r="AH183">
        <f t="shared" si="95"/>
        <v>0</v>
      </c>
      <c r="AI183">
        <f t="shared" si="95"/>
        <v>0</v>
      </c>
      <c r="AJ183">
        <f t="shared" si="95"/>
        <v>0</v>
      </c>
      <c r="AK183">
        <f t="shared" si="95"/>
        <v>0</v>
      </c>
      <c r="AL183">
        <f t="shared" si="95"/>
        <v>0</v>
      </c>
      <c r="AM183">
        <f t="shared" si="95"/>
        <v>0</v>
      </c>
      <c r="AN183">
        <f t="shared" si="95"/>
        <v>0</v>
      </c>
      <c r="AO183">
        <f t="shared" si="95"/>
        <v>0</v>
      </c>
      <c r="AP183">
        <f t="shared" si="95"/>
        <v>0</v>
      </c>
      <c r="AQ183">
        <f t="shared" ref="AQ183:BL183" si="96">(AQ$28*(AQ68*AQ168)+AQ151)</f>
        <v>0</v>
      </c>
      <c r="AR183">
        <f t="shared" si="96"/>
        <v>0</v>
      </c>
      <c r="AS183">
        <f t="shared" si="96"/>
        <v>0</v>
      </c>
      <c r="AT183">
        <f t="shared" si="96"/>
        <v>0</v>
      </c>
      <c r="AU183">
        <f t="shared" si="96"/>
        <v>0</v>
      </c>
      <c r="AV183">
        <f t="shared" si="96"/>
        <v>0</v>
      </c>
      <c r="AW183">
        <f t="shared" si="96"/>
        <v>0</v>
      </c>
      <c r="AX183">
        <f t="shared" si="96"/>
        <v>0</v>
      </c>
      <c r="AY183">
        <f t="shared" si="96"/>
        <v>0</v>
      </c>
      <c r="AZ183">
        <f t="shared" si="96"/>
        <v>0</v>
      </c>
      <c r="BA183">
        <f t="shared" si="96"/>
        <v>0</v>
      </c>
      <c r="BB183">
        <f t="shared" si="96"/>
        <v>0</v>
      </c>
      <c r="BC183">
        <f t="shared" si="96"/>
        <v>0</v>
      </c>
      <c r="BD183">
        <f t="shared" si="96"/>
        <v>0</v>
      </c>
      <c r="BE183">
        <f t="shared" si="96"/>
        <v>0</v>
      </c>
      <c r="BF183">
        <f t="shared" si="96"/>
        <v>0</v>
      </c>
      <c r="BG183">
        <f t="shared" si="96"/>
        <v>0</v>
      </c>
      <c r="BH183">
        <f t="shared" si="96"/>
        <v>0</v>
      </c>
      <c r="BI183">
        <f t="shared" si="96"/>
        <v>0</v>
      </c>
      <c r="BJ183">
        <f t="shared" si="96"/>
        <v>0</v>
      </c>
      <c r="BK183">
        <f t="shared" si="96"/>
        <v>0</v>
      </c>
      <c r="BL183">
        <f t="shared" si="96"/>
        <v>0</v>
      </c>
    </row>
    <row r="184" spans="3:64" x14ac:dyDescent="0.25">
      <c r="C184" t="s">
        <v>12</v>
      </c>
      <c r="D184">
        <f t="shared" si="84"/>
        <v>11.806559</v>
      </c>
      <c r="E184">
        <f t="shared" si="84"/>
        <v>0</v>
      </c>
      <c r="F184">
        <f t="shared" si="84"/>
        <v>0</v>
      </c>
      <c r="G184">
        <f t="shared" si="84"/>
        <v>0</v>
      </c>
      <c r="H184">
        <f t="shared" si="84"/>
        <v>0</v>
      </c>
      <c r="I184">
        <f t="shared" si="84"/>
        <v>9.4563491103890609</v>
      </c>
      <c r="J184" s="10">
        <f t="shared" si="84"/>
        <v>9.4559596974549489</v>
      </c>
      <c r="K184">
        <f t="shared" ref="K184:AP184" si="97">(K$28*(K69*K169)+K152)</f>
        <v>11.302259665122365</v>
      </c>
      <c r="L184">
        <f t="shared" si="97"/>
        <v>11.191044826983395</v>
      </c>
      <c r="M184">
        <f t="shared" si="97"/>
        <v>10.718346113292005</v>
      </c>
      <c r="N184">
        <f t="shared" si="97"/>
        <v>9.6832198853444815</v>
      </c>
      <c r="O184">
        <f t="shared" si="97"/>
        <v>9.380264438753775</v>
      </c>
      <c r="P184">
        <f t="shared" si="97"/>
        <v>9.7912241469972123</v>
      </c>
      <c r="Q184">
        <f t="shared" si="97"/>
        <v>9.9699274919141789</v>
      </c>
      <c r="R184">
        <f t="shared" si="97"/>
        <v>10.14790097886118</v>
      </c>
      <c r="S184">
        <f t="shared" si="97"/>
        <v>10.325209888282801</v>
      </c>
      <c r="T184">
        <f t="shared" si="97"/>
        <v>10.502183218812267</v>
      </c>
      <c r="U184">
        <f t="shared" si="97"/>
        <v>10.679480397999088</v>
      </c>
      <c r="V184">
        <f t="shared" si="97"/>
        <v>10.857932685270665</v>
      </c>
      <c r="W184">
        <f t="shared" si="97"/>
        <v>11.038437825900962</v>
      </c>
      <c r="X184">
        <f t="shared" si="97"/>
        <v>11.221842433485129</v>
      </c>
      <c r="Y184">
        <f t="shared" si="97"/>
        <v>11.408820899134215</v>
      </c>
      <c r="Z184">
        <f t="shared" si="97"/>
        <v>11.599886263392566</v>
      </c>
      <c r="AA184">
        <f t="shared" si="97"/>
        <v>11.79539037662307</v>
      </c>
      <c r="AB184">
        <f t="shared" si="97"/>
        <v>11.995518226302023</v>
      </c>
      <c r="AC184">
        <f t="shared" si="97"/>
        <v>12.200287605835337</v>
      </c>
      <c r="AD184">
        <f t="shared" si="97"/>
        <v>12.409525130918107</v>
      </c>
      <c r="AE184">
        <f t="shared" si="97"/>
        <v>12.622894283675585</v>
      </c>
      <c r="AF184">
        <f t="shared" si="97"/>
        <v>12.839876186959359</v>
      </c>
      <c r="AG184">
        <f t="shared" si="97"/>
        <v>13.059765798701937</v>
      </c>
      <c r="AH184">
        <f t="shared" si="97"/>
        <v>13.281699959717779</v>
      </c>
      <c r="AI184">
        <f t="shared" si="97"/>
        <v>13.50462061546361</v>
      </c>
      <c r="AJ184">
        <f t="shared" si="97"/>
        <v>13.727257912709455</v>
      </c>
      <c r="AK184">
        <f t="shared" si="97"/>
        <v>13.948169873041429</v>
      </c>
      <c r="AL184">
        <f t="shared" si="97"/>
        <v>14.165816560519175</v>
      </c>
      <c r="AM184">
        <f t="shared" si="97"/>
        <v>14.37861066699365</v>
      </c>
      <c r="AN184">
        <f t="shared" si="97"/>
        <v>14.584849515911655</v>
      </c>
      <c r="AO184">
        <f t="shared" si="97"/>
        <v>14.782708167236216</v>
      </c>
      <c r="AP184">
        <f t="shared" si="97"/>
        <v>14.970251602243584</v>
      </c>
      <c r="AQ184">
        <f t="shared" ref="AQ184:BL184" si="98">(AQ$28*(AQ69*AQ169)+AQ152)</f>
        <v>15.145491346278545</v>
      </c>
      <c r="AR184">
        <f t="shared" si="98"/>
        <v>15.306436501153449</v>
      </c>
      <c r="AS184">
        <f t="shared" si="98"/>
        <v>15.457379340298655</v>
      </c>
      <c r="AT184">
        <f t="shared" si="98"/>
        <v>15.603893253419166</v>
      </c>
      <c r="AU184">
        <f t="shared" si="98"/>
        <v>15.745876709749023</v>
      </c>
      <c r="AV184">
        <f t="shared" si="98"/>
        <v>15.894605085881889</v>
      </c>
      <c r="AW184">
        <f t="shared" si="98"/>
        <v>16.041088539772606</v>
      </c>
      <c r="AX184">
        <f t="shared" si="98"/>
        <v>16.18757199366333</v>
      </c>
      <c r="AY184">
        <f t="shared" si="98"/>
        <v>16.334055447554046</v>
      </c>
      <c r="AZ184">
        <f t="shared" si="98"/>
        <v>16.480538901444767</v>
      </c>
      <c r="BA184">
        <f t="shared" si="98"/>
        <v>16.627022355335487</v>
      </c>
      <c r="BB184">
        <f t="shared" si="98"/>
        <v>16.773505809226226</v>
      </c>
      <c r="BC184">
        <f t="shared" si="98"/>
        <v>16.91998926311695</v>
      </c>
      <c r="BD184">
        <f t="shared" si="98"/>
        <v>17.066472717007667</v>
      </c>
      <c r="BE184">
        <f t="shared" si="98"/>
        <v>17.212956170898387</v>
      </c>
      <c r="BF184">
        <f t="shared" si="98"/>
        <v>17.359439624789111</v>
      </c>
      <c r="BG184">
        <f t="shared" si="98"/>
        <v>17.505923078679828</v>
      </c>
      <c r="BH184">
        <f t="shared" si="98"/>
        <v>17.65240653257057</v>
      </c>
      <c r="BI184">
        <f t="shared" si="98"/>
        <v>17.798889986461287</v>
      </c>
      <c r="BJ184">
        <f t="shared" si="98"/>
        <v>17.945373440352007</v>
      </c>
      <c r="BK184">
        <f t="shared" si="98"/>
        <v>18.091856894242731</v>
      </c>
      <c r="BL184">
        <f t="shared" si="98"/>
        <v>18.238340348133448</v>
      </c>
    </row>
    <row r="185" spans="3:64" x14ac:dyDescent="0.25">
      <c r="C185" t="s">
        <v>13</v>
      </c>
      <c r="D185">
        <f t="shared" ref="D185:K190" si="99">D$27*D70</f>
        <v>6.4253620000000025</v>
      </c>
      <c r="E185">
        <f t="shared" si="99"/>
        <v>7.4309419999999937</v>
      </c>
      <c r="F185">
        <f t="shared" si="99"/>
        <v>8.8069229999999923</v>
      </c>
      <c r="G185">
        <f t="shared" si="99"/>
        <v>10.11659899999993</v>
      </c>
      <c r="H185">
        <f t="shared" si="99"/>
        <v>10.470890999999984</v>
      </c>
      <c r="I185">
        <f t="shared" si="99"/>
        <v>7.4787908763004509</v>
      </c>
      <c r="J185" s="10">
        <f t="shared" si="99"/>
        <v>12.275779907983809</v>
      </c>
      <c r="K185">
        <f t="shared" si="99"/>
        <v>11.493844112371356</v>
      </c>
      <c r="L185">
        <f t="shared" ref="L185:AQ185" si="100">(L$27*(L70*L170)+L153)</f>
        <v>12.675319257314833</v>
      </c>
      <c r="M185">
        <f t="shared" si="100"/>
        <v>13.129004573149052</v>
      </c>
      <c r="N185">
        <f t="shared" si="100"/>
        <v>11.404370520806065</v>
      </c>
      <c r="O185">
        <f t="shared" si="100"/>
        <v>12.706091803337015</v>
      </c>
      <c r="P185">
        <f t="shared" si="100"/>
        <v>13.588362686670315</v>
      </c>
      <c r="Q185">
        <f t="shared" si="100"/>
        <v>14.38433822351033</v>
      </c>
      <c r="R185">
        <f t="shared" si="100"/>
        <v>15.118639647021283</v>
      </c>
      <c r="S185">
        <f t="shared" si="100"/>
        <v>15.784955040640519</v>
      </c>
      <c r="T185">
        <f t="shared" si="100"/>
        <v>16.376451871313979</v>
      </c>
      <c r="U185">
        <f t="shared" si="100"/>
        <v>16.948635377907632</v>
      </c>
      <c r="V185">
        <f t="shared" si="100"/>
        <v>17.497793112772623</v>
      </c>
      <c r="W185">
        <f t="shared" si="100"/>
        <v>18.019897696713983</v>
      </c>
      <c r="X185">
        <f t="shared" si="100"/>
        <v>18.511729471759534</v>
      </c>
      <c r="Y185">
        <f t="shared" si="100"/>
        <v>18.972404188137062</v>
      </c>
      <c r="Z185">
        <f t="shared" si="100"/>
        <v>19.40131497131344</v>
      </c>
      <c r="AA185">
        <f t="shared" si="100"/>
        <v>19.80505805204276</v>
      </c>
      <c r="AB185">
        <f t="shared" si="100"/>
        <v>20.192283746544319</v>
      </c>
      <c r="AC185">
        <f t="shared" si="100"/>
        <v>20.569369952159867</v>
      </c>
      <c r="AD185">
        <f t="shared" si="100"/>
        <v>20.938894807810431</v>
      </c>
      <c r="AE185">
        <f t="shared" si="100"/>
        <v>21.300397478571782</v>
      </c>
      <c r="AF185">
        <f t="shared" si="100"/>
        <v>21.653051963971745</v>
      </c>
      <c r="AG185">
        <f t="shared" si="100"/>
        <v>21.994611321201798</v>
      </c>
      <c r="AH185">
        <f t="shared" si="100"/>
        <v>22.32317529488423</v>
      </c>
      <c r="AI185">
        <f t="shared" si="100"/>
        <v>22.638767544720245</v>
      </c>
      <c r="AJ185">
        <f t="shared" si="100"/>
        <v>22.946292702292542</v>
      </c>
      <c r="AK185">
        <f t="shared" si="100"/>
        <v>23.245823747121189</v>
      </c>
      <c r="AL185">
        <f t="shared" si="100"/>
        <v>23.537531297221392</v>
      </c>
      <c r="AM185">
        <f t="shared" si="100"/>
        <v>23.82177085147045</v>
      </c>
      <c r="AN185">
        <f t="shared" si="100"/>
        <v>24.099103184965529</v>
      </c>
      <c r="AO185">
        <f t="shared" si="100"/>
        <v>24.366048514758045</v>
      </c>
      <c r="AP185">
        <f t="shared" si="100"/>
        <v>24.622850526859825</v>
      </c>
      <c r="AQ185">
        <f t="shared" si="100"/>
        <v>24.869615473705455</v>
      </c>
      <c r="AR185">
        <f t="shared" ref="AR185:BL185" si="101">(AR$27*(AR70*AR170)+AR153)</f>
        <v>25.106534363409345</v>
      </c>
      <c r="AS185">
        <f t="shared" si="101"/>
        <v>25.342727091488971</v>
      </c>
      <c r="AT185">
        <f t="shared" si="101"/>
        <v>25.093345200553433</v>
      </c>
      <c r="AU185">
        <f t="shared" si="101"/>
        <v>24.843296680340028</v>
      </c>
      <c r="AV185">
        <f t="shared" si="101"/>
        <v>24.592469180202315</v>
      </c>
      <c r="AW185">
        <f t="shared" si="101"/>
        <v>24.340748744143802</v>
      </c>
      <c r="AX185">
        <f t="shared" si="101"/>
        <v>24.088019789946099</v>
      </c>
      <c r="AY185">
        <f t="shared" si="101"/>
        <v>23.834165088040034</v>
      </c>
      <c r="AZ185">
        <f t="shared" si="101"/>
        <v>23.579065740116846</v>
      </c>
      <c r="BA185">
        <f t="shared" si="101"/>
        <v>23.322601157476395</v>
      </c>
      <c r="BB185">
        <f t="shared" si="101"/>
        <v>23.064649039109124</v>
      </c>
      <c r="BC185">
        <f t="shared" si="101"/>
        <v>22.805085349508762</v>
      </c>
      <c r="BD185">
        <f t="shared" si="101"/>
        <v>22.543784296212472</v>
      </c>
      <c r="BE185">
        <f t="shared" si="101"/>
        <v>22.280618307065314</v>
      </c>
      <c r="BF185">
        <f t="shared" si="101"/>
        <v>22.015458007205588</v>
      </c>
      <c r="BG185">
        <f t="shared" si="101"/>
        <v>21.748172195767967</v>
      </c>
      <c r="BH185">
        <f t="shared" si="101"/>
        <v>21.478627822300869</v>
      </c>
      <c r="BI185">
        <f t="shared" si="101"/>
        <v>21.206689962894846</v>
      </c>
      <c r="BJ185">
        <f t="shared" si="101"/>
        <v>20.932221796018478</v>
      </c>
      <c r="BK185">
        <f t="shared" si="101"/>
        <v>22.908366532028293</v>
      </c>
      <c r="BL185">
        <f t="shared" si="101"/>
        <v>22.685720235096962</v>
      </c>
    </row>
    <row r="186" spans="3:64" x14ac:dyDescent="0.25">
      <c r="C186" t="s">
        <v>14</v>
      </c>
      <c r="D186">
        <f t="shared" si="99"/>
        <v>0.84000000000000008</v>
      </c>
      <c r="E186">
        <f t="shared" si="99"/>
        <v>0.85158199999999928</v>
      </c>
      <c r="F186">
        <f t="shared" si="99"/>
        <v>0.93399899999999925</v>
      </c>
      <c r="G186">
        <f t="shared" si="99"/>
        <v>0.86177999999999388</v>
      </c>
      <c r="H186">
        <f t="shared" si="99"/>
        <v>0.66256199999999899</v>
      </c>
      <c r="I186">
        <f t="shared" si="99"/>
        <v>0.3078520474301773</v>
      </c>
      <c r="J186" s="10">
        <f t="shared" si="99"/>
        <v>0.50531216088027264</v>
      </c>
      <c r="K186">
        <f t="shared" si="99"/>
        <v>0.47312506812426874</v>
      </c>
      <c r="L186">
        <f t="shared" ref="L186:AQ186" si="102">(L$27*(L71*L171)+L154)</f>
        <v>0.46928046033631865</v>
      </c>
      <c r="M186">
        <f t="shared" si="102"/>
        <v>0.44277224809000626</v>
      </c>
      <c r="N186">
        <f t="shared" si="102"/>
        <v>0.35736118092232844</v>
      </c>
      <c r="O186">
        <f t="shared" si="102"/>
        <v>0.37788719483116318</v>
      </c>
      <c r="P186">
        <f t="shared" si="102"/>
        <v>0.39398314950449126</v>
      </c>
      <c r="Q186">
        <f t="shared" si="102"/>
        <v>0.41522101675816886</v>
      </c>
      <c r="R186">
        <f t="shared" si="102"/>
        <v>0.44292400114292652</v>
      </c>
      <c r="S186">
        <f t="shared" si="102"/>
        <v>0.47723328077384553</v>
      </c>
      <c r="T186">
        <f t="shared" si="102"/>
        <v>0.54391321139526616</v>
      </c>
      <c r="U186">
        <f t="shared" si="102"/>
        <v>0.6236398070534398</v>
      </c>
      <c r="V186">
        <f t="shared" si="102"/>
        <v>0.71746608886486096</v>
      </c>
      <c r="W186">
        <f t="shared" si="102"/>
        <v>0.82626964148909277</v>
      </c>
      <c r="X186">
        <f t="shared" si="102"/>
        <v>0.95075924331732353</v>
      </c>
      <c r="Y186">
        <f t="shared" si="102"/>
        <v>1.091541206387441</v>
      </c>
      <c r="Z186">
        <f t="shared" si="102"/>
        <v>1.2490242007023233</v>
      </c>
      <c r="AA186">
        <f t="shared" si="102"/>
        <v>1.4238998258411701</v>
      </c>
      <c r="AB186">
        <f t="shared" si="102"/>
        <v>1.6169986712550417</v>
      </c>
      <c r="AC186">
        <f t="shared" si="102"/>
        <v>1.8290170574992004</v>
      </c>
      <c r="AD186">
        <f t="shared" si="102"/>
        <v>2.0602903456038262</v>
      </c>
      <c r="AE186">
        <f t="shared" si="102"/>
        <v>2.9605794649616239</v>
      </c>
      <c r="AF186">
        <f t="shared" si="102"/>
        <v>3.2833762417452483</v>
      </c>
      <c r="AG186">
        <f t="shared" si="102"/>
        <v>3.6254555341244723</v>
      </c>
      <c r="AH186">
        <f t="shared" si="102"/>
        <v>3.9850115356106404</v>
      </c>
      <c r="AI186">
        <f t="shared" si="102"/>
        <v>4.360084946493231</v>
      </c>
      <c r="AJ186">
        <f t="shared" si="102"/>
        <v>4.7492668679937378</v>
      </c>
      <c r="AK186">
        <f t="shared" si="102"/>
        <v>5.1498626472540714</v>
      </c>
      <c r="AL186">
        <f t="shared" si="102"/>
        <v>5.5586650106959077</v>
      </c>
      <c r="AM186">
        <f t="shared" si="102"/>
        <v>5.9719352111910311</v>
      </c>
      <c r="AN186">
        <f t="shared" si="102"/>
        <v>6.3853725095142924</v>
      </c>
      <c r="AO186">
        <f t="shared" si="102"/>
        <v>6.7928938545896047</v>
      </c>
      <c r="AP186">
        <f t="shared" si="102"/>
        <v>7.1885813521799342</v>
      </c>
      <c r="AQ186">
        <f t="shared" si="102"/>
        <v>7.5657173637654003</v>
      </c>
      <c r="AR186">
        <f t="shared" ref="AR186:BL186" si="103">(AR$27*(AR71*AR171)+AR154)</f>
        <v>7.9168049963451139</v>
      </c>
      <c r="AS186">
        <f t="shared" si="103"/>
        <v>8.2598517927815678</v>
      </c>
      <c r="AT186">
        <f t="shared" si="103"/>
        <v>8.4524952254495531</v>
      </c>
      <c r="AU186">
        <f t="shared" si="103"/>
        <v>8.6477429665916201</v>
      </c>
      <c r="AV186">
        <f t="shared" si="103"/>
        <v>8.8456633330339862</v>
      </c>
      <c r="AW186">
        <f t="shared" si="103"/>
        <v>9.0463255175085369</v>
      </c>
      <c r="AX186">
        <f t="shared" si="103"/>
        <v>9.2497995993392745</v>
      </c>
      <c r="AY186">
        <f t="shared" si="103"/>
        <v>9.4561565552548803</v>
      </c>
      <c r="AZ186">
        <f t="shared" si="103"/>
        <v>9.6654682703288621</v>
      </c>
      <c r="BA186">
        <f t="shared" si="103"/>
        <v>9.8778075490487982</v>
      </c>
      <c r="BB186">
        <f t="shared" si="103"/>
        <v>10.093248126516098</v>
      </c>
      <c r="BC186">
        <f t="shared" si="103"/>
        <v>10.311864679777843</v>
      </c>
      <c r="BD186">
        <f t="shared" si="103"/>
        <v>10.533732839292169</v>
      </c>
      <c r="BE186">
        <f t="shared" si="103"/>
        <v>10.758929200528803</v>
      </c>
      <c r="BF186">
        <f t="shared" si="103"/>
        <v>10.987531335706242</v>
      </c>
      <c r="BG186">
        <f t="shared" si="103"/>
        <v>11.219617805667179</v>
      </c>
      <c r="BH186">
        <f t="shared" si="103"/>
        <v>11.45526817189376</v>
      </c>
      <c r="BI186">
        <f t="shared" si="103"/>
        <v>11.694563008664307</v>
      </c>
      <c r="BJ186">
        <f t="shared" si="103"/>
        <v>11.937583915353077</v>
      </c>
      <c r="BK186">
        <f t="shared" si="103"/>
        <v>12.184413528874753</v>
      </c>
      <c r="BL186">
        <f t="shared" si="103"/>
        <v>12.435135536275331</v>
      </c>
    </row>
    <row r="187" spans="3:64" x14ac:dyDescent="0.25">
      <c r="C187" t="s">
        <v>15</v>
      </c>
      <c r="D187">
        <f t="shared" si="99"/>
        <v>0.22749818823529422</v>
      </c>
      <c r="E187">
        <f t="shared" si="99"/>
        <v>0.25082745882352925</v>
      </c>
      <c r="F187">
        <f t="shared" si="99"/>
        <v>0.29715247058823496</v>
      </c>
      <c r="G187">
        <f t="shared" si="99"/>
        <v>0.33009405882352716</v>
      </c>
      <c r="H187">
        <f t="shared" si="99"/>
        <v>0.37327722352941112</v>
      </c>
      <c r="I187">
        <f t="shared" si="99"/>
        <v>0.26970561277964944</v>
      </c>
      <c r="J187" s="10">
        <f t="shared" si="99"/>
        <v>0.4426981309134646</v>
      </c>
      <c r="K187">
        <f t="shared" si="99"/>
        <v>0.41449939178595446</v>
      </c>
      <c r="L187">
        <f t="shared" ref="L187:AQ187" si="104">(L$27*(L72*L172)+L155)</f>
        <v>0.46077419511296536</v>
      </c>
      <c r="M187">
        <f t="shared" si="104"/>
        <v>0.47763387252174011</v>
      </c>
      <c r="N187">
        <f t="shared" si="104"/>
        <v>0.41441429497815113</v>
      </c>
      <c r="O187">
        <f t="shared" si="104"/>
        <v>0.46040659526057276</v>
      </c>
      <c r="P187">
        <f t="shared" si="104"/>
        <v>0.49278142331303149</v>
      </c>
      <c r="Q187">
        <f t="shared" si="104"/>
        <v>0.52141532987806061</v>
      </c>
      <c r="R187">
        <f t="shared" si="104"/>
        <v>0.54716655541487391</v>
      </c>
      <c r="S187">
        <f t="shared" si="104"/>
        <v>0.5583990856790324</v>
      </c>
      <c r="T187">
        <f t="shared" si="104"/>
        <v>0.57433767146906811</v>
      </c>
      <c r="U187">
        <f t="shared" si="104"/>
        <v>0.58878367111814656</v>
      </c>
      <c r="V187">
        <f t="shared" si="104"/>
        <v>0.60164761934302058</v>
      </c>
      <c r="W187">
        <f t="shared" si="104"/>
        <v>0.61284290745841585</v>
      </c>
      <c r="X187">
        <f t="shared" si="104"/>
        <v>0.62232482400293898</v>
      </c>
      <c r="Y187">
        <f t="shared" si="104"/>
        <v>0.63014020088401856</v>
      </c>
      <c r="Z187">
        <f t="shared" si="104"/>
        <v>0.63635531623938646</v>
      </c>
      <c r="AA187">
        <f t="shared" si="104"/>
        <v>0.64127946886624076</v>
      </c>
      <c r="AB187">
        <f t="shared" si="104"/>
        <v>0.64528505455663332</v>
      </c>
      <c r="AC187">
        <f t="shared" si="104"/>
        <v>0.64866666331026457</v>
      </c>
      <c r="AD187">
        <f t="shared" si="104"/>
        <v>0.65159871738457886</v>
      </c>
      <c r="AE187">
        <f t="shared" si="104"/>
        <v>0.65416746762824596</v>
      </c>
      <c r="AF187">
        <f t="shared" si="104"/>
        <v>0.65645895010160138</v>
      </c>
      <c r="AG187">
        <f t="shared" si="104"/>
        <v>0.65852864673585954</v>
      </c>
      <c r="AH187">
        <f t="shared" si="104"/>
        <v>0.66045674653463537</v>
      </c>
      <c r="AI187">
        <f t="shared" si="104"/>
        <v>0.66239367899398083</v>
      </c>
      <c r="AJ187">
        <f t="shared" si="104"/>
        <v>0.66464272442996253</v>
      </c>
      <c r="AK187">
        <f t="shared" si="104"/>
        <v>0.66737518075785474</v>
      </c>
      <c r="AL187">
        <f t="shared" si="104"/>
        <v>0.67077827984596983</v>
      </c>
      <c r="AM187">
        <f t="shared" si="104"/>
        <v>0.6750579853684695</v>
      </c>
      <c r="AN187">
        <f t="shared" si="104"/>
        <v>0.68043984973193705</v>
      </c>
      <c r="AO187">
        <f t="shared" si="104"/>
        <v>0.68704966370088938</v>
      </c>
      <c r="AP187">
        <f t="shared" si="104"/>
        <v>0.69513243416789672</v>
      </c>
      <c r="AQ187">
        <f t="shared" si="104"/>
        <v>0.70494225716504255</v>
      </c>
      <c r="AR187">
        <f t="shared" ref="AR187:BL187" si="105">(AR$27*(AR72*AR172)+AR155)</f>
        <v>0.71674825820171362</v>
      </c>
      <c r="AS187">
        <f t="shared" si="105"/>
        <v>0.72991591766902553</v>
      </c>
      <c r="AT187">
        <f t="shared" si="105"/>
        <v>0.7292861395920347</v>
      </c>
      <c r="AU187">
        <f t="shared" si="105"/>
        <v>0.72870465996161149</v>
      </c>
      <c r="AV187">
        <f t="shared" si="105"/>
        <v>0.72817075315541702</v>
      </c>
      <c r="AW187">
        <f t="shared" si="105"/>
        <v>0.72768368078452372</v>
      </c>
      <c r="AX187">
        <f t="shared" si="105"/>
        <v>0.7272426915106458</v>
      </c>
      <c r="AY187">
        <f t="shared" si="105"/>
        <v>0.72684702086099162</v>
      </c>
      <c r="AZ187">
        <f t="shared" si="105"/>
        <v>0.72649589104070633</v>
      </c>
      <c r="BA187">
        <f t="shared" si="105"/>
        <v>0.72618851074287893</v>
      </c>
      <c r="BB187">
        <f t="shared" si="105"/>
        <v>0.72592407495607991</v>
      </c>
      <c r="BC187">
        <f t="shared" si="105"/>
        <v>0.72570176476940185</v>
      </c>
      <c r="BD187">
        <f t="shared" si="105"/>
        <v>0.72552074717497128</v>
      </c>
      <c r="BE187">
        <f t="shared" si="105"/>
        <v>0.72538017486789974</v>
      </c>
      <c r="BF187">
        <f t="shared" si="105"/>
        <v>0.72527918604364505</v>
      </c>
      <c r="BG187">
        <f t="shared" si="105"/>
        <v>0.72521690419274831</v>
      </c>
      <c r="BH187">
        <f t="shared" si="105"/>
        <v>0.72519243789291588</v>
      </c>
      <c r="BI187">
        <f t="shared" si="105"/>
        <v>0.72520488059841381</v>
      </c>
      <c r="BJ187">
        <f t="shared" si="105"/>
        <v>0.72525331042674157</v>
      </c>
      <c r="BK187">
        <f t="shared" si="105"/>
        <v>0.72533678994255102</v>
      </c>
      <c r="BL187">
        <f t="shared" si="105"/>
        <v>0.72545436593877721</v>
      </c>
    </row>
    <row r="188" spans="3:64" x14ac:dyDescent="0.25">
      <c r="C188" t="s">
        <v>16</v>
      </c>
      <c r="D188">
        <f t="shared" si="99"/>
        <v>35.12713500000001</v>
      </c>
      <c r="E188">
        <f t="shared" si="99"/>
        <v>37.708986999999965</v>
      </c>
      <c r="F188">
        <f t="shared" si="99"/>
        <v>43.851158999999967</v>
      </c>
      <c r="G188">
        <f t="shared" si="99"/>
        <v>58.333999999999598</v>
      </c>
      <c r="H188">
        <f t="shared" si="99"/>
        <v>50.46901399999993</v>
      </c>
      <c r="I188">
        <f t="shared" si="99"/>
        <v>31.355800029933157</v>
      </c>
      <c r="J188" s="10">
        <f t="shared" si="99"/>
        <v>51.467798254123558</v>
      </c>
      <c r="K188">
        <f t="shared" si="99"/>
        <v>48.189431089029185</v>
      </c>
      <c r="L188">
        <f t="shared" ref="L188:AQ188" si="106">(L$27*(L73*L173)+L156)</f>
        <v>51.635271697580436</v>
      </c>
      <c r="M188">
        <f t="shared" si="106"/>
        <v>51.873771727764087</v>
      </c>
      <c r="N188">
        <f t="shared" si="106"/>
        <v>43.83236454047708</v>
      </c>
      <c r="O188">
        <f t="shared" si="106"/>
        <v>47.633670497234107</v>
      </c>
      <c r="P188">
        <f t="shared" si="106"/>
        <v>50.068984776299565</v>
      </c>
      <c r="Q188">
        <f t="shared" si="106"/>
        <v>52.217992168030825</v>
      </c>
      <c r="R188">
        <f t="shared" si="106"/>
        <v>54.191135992312475</v>
      </c>
      <c r="S188">
        <f t="shared" si="106"/>
        <v>56.316325574820937</v>
      </c>
      <c r="T188">
        <f t="shared" si="106"/>
        <v>58.264653686201413</v>
      </c>
      <c r="U188">
        <f t="shared" si="106"/>
        <v>60.23952181101744</v>
      </c>
      <c r="V188">
        <f t="shared" si="106"/>
        <v>62.23165306551477</v>
      </c>
      <c r="W188">
        <f t="shared" si="106"/>
        <v>64.230071917171955</v>
      </c>
      <c r="X188">
        <f t="shared" si="106"/>
        <v>66.225950897562441</v>
      </c>
      <c r="Y188">
        <f t="shared" si="106"/>
        <v>68.218017130609795</v>
      </c>
      <c r="Z188">
        <f t="shared" si="106"/>
        <v>70.205256094612182</v>
      </c>
      <c r="AA188">
        <f t="shared" si="106"/>
        <v>72.212192297582618</v>
      </c>
      <c r="AB188">
        <f t="shared" si="106"/>
        <v>74.271098063173</v>
      </c>
      <c r="AC188">
        <f t="shared" si="106"/>
        <v>76.406594822841399</v>
      </c>
      <c r="AD188">
        <f t="shared" si="106"/>
        <v>78.629818728135575</v>
      </c>
      <c r="AE188">
        <f t="shared" si="106"/>
        <v>80.940707717396606</v>
      </c>
      <c r="AF188">
        <f t="shared" si="106"/>
        <v>83.337629485237272</v>
      </c>
      <c r="AG188">
        <f t="shared" si="106"/>
        <v>85.813118249588641</v>
      </c>
      <c r="AH188">
        <f t="shared" si="106"/>
        <v>88.360405921568386</v>
      </c>
      <c r="AI188">
        <f t="shared" si="106"/>
        <v>90.979747630670147</v>
      </c>
      <c r="AJ188">
        <f t="shared" si="106"/>
        <v>93.691010416774077</v>
      </c>
      <c r="AK188">
        <f t="shared" si="106"/>
        <v>96.494983804859189</v>
      </c>
      <c r="AL188">
        <f t="shared" si="106"/>
        <v>99.392608997820673</v>
      </c>
      <c r="AM188">
        <f t="shared" si="106"/>
        <v>102.3853553445033</v>
      </c>
      <c r="AN188">
        <f t="shared" si="106"/>
        <v>105.47534972125641</v>
      </c>
      <c r="AO188">
        <f t="shared" si="106"/>
        <v>108.64650203479262</v>
      </c>
      <c r="AP188">
        <f t="shared" si="106"/>
        <v>111.8980397396414</v>
      </c>
      <c r="AQ188">
        <f t="shared" si="106"/>
        <v>115.22811984877427</v>
      </c>
      <c r="AR188">
        <f t="shared" ref="AR188:BL188" si="107">(AR$27*(AR73*AR173)+AR156)</f>
        <v>118.63478894523094</v>
      </c>
      <c r="AS188">
        <f t="shared" si="107"/>
        <v>122.1556990590642</v>
      </c>
      <c r="AT188">
        <f t="shared" si="107"/>
        <v>123.40643029156355</v>
      </c>
      <c r="AU188">
        <f t="shared" si="107"/>
        <v>124.67921350780701</v>
      </c>
      <c r="AV188">
        <f t="shared" si="107"/>
        <v>125.97444677734617</v>
      </c>
      <c r="AW188">
        <f t="shared" si="107"/>
        <v>127.29253295992532</v>
      </c>
      <c r="AX188">
        <f t="shared" si="107"/>
        <v>128.63387976147831</v>
      </c>
      <c r="AY188">
        <f t="shared" si="107"/>
        <v>129.99889979076639</v>
      </c>
      <c r="AZ188">
        <f t="shared" si="107"/>
        <v>131.38801061666408</v>
      </c>
      <c r="BA188">
        <f t="shared" si="107"/>
        <v>132.80163482610064</v>
      </c>
      <c r="BB188">
        <f t="shared" si="107"/>
        <v>134.24020008266427</v>
      </c>
      <c r="BC188">
        <f t="shared" si="107"/>
        <v>135.70413918587658</v>
      </c>
      <c r="BD188">
        <f t="shared" si="107"/>
        <v>137.19389013114483</v>
      </c>
      <c r="BE188">
        <f t="shared" si="107"/>
        <v>138.70989617039987</v>
      </c>
      <c r="BF188">
        <f t="shared" si="107"/>
        <v>140.25260587342692</v>
      </c>
      <c r="BG188">
        <f t="shared" si="107"/>
        <v>141.82247318989749</v>
      </c>
      <c r="BH188">
        <f t="shared" si="107"/>
        <v>143.41995751211007</v>
      </c>
      <c r="BI188">
        <f t="shared" si="107"/>
        <v>145.04552373844794</v>
      </c>
      <c r="BJ188">
        <f t="shared" si="107"/>
        <v>146.69964233756136</v>
      </c>
      <c r="BK188">
        <f t="shared" si="107"/>
        <v>148.38278941328318</v>
      </c>
      <c r="BL188">
        <f t="shared" si="107"/>
        <v>150.09544677028572</v>
      </c>
    </row>
    <row r="189" spans="3:64" x14ac:dyDescent="0.25">
      <c r="C189" t="s">
        <v>17</v>
      </c>
      <c r="D189">
        <f t="shared" si="99"/>
        <v>0</v>
      </c>
      <c r="E189">
        <f t="shared" si="99"/>
        <v>0</v>
      </c>
      <c r="F189">
        <f t="shared" si="99"/>
        <v>0</v>
      </c>
      <c r="G189">
        <f t="shared" si="99"/>
        <v>0</v>
      </c>
      <c r="H189">
        <f t="shared" si="99"/>
        <v>0</v>
      </c>
      <c r="I189">
        <f t="shared" si="99"/>
        <v>0</v>
      </c>
      <c r="J189" s="10">
        <f t="shared" si="99"/>
        <v>0</v>
      </c>
      <c r="K189">
        <f t="shared" si="99"/>
        <v>0</v>
      </c>
      <c r="L189">
        <f t="shared" ref="L189:AQ189" si="108">(L$27*(L74*L174)+L157)</f>
        <v>0</v>
      </c>
      <c r="M189">
        <f t="shared" si="108"/>
        <v>0</v>
      </c>
      <c r="N189">
        <f t="shared" si="108"/>
        <v>0</v>
      </c>
      <c r="O189">
        <f t="shared" si="108"/>
        <v>0</v>
      </c>
      <c r="P189">
        <f t="shared" si="108"/>
        <v>0</v>
      </c>
      <c r="Q189">
        <f t="shared" si="108"/>
        <v>0</v>
      </c>
      <c r="R189">
        <f t="shared" si="108"/>
        <v>0</v>
      </c>
      <c r="S189">
        <f t="shared" si="108"/>
        <v>0</v>
      </c>
      <c r="T189">
        <f t="shared" si="108"/>
        <v>0</v>
      </c>
      <c r="U189">
        <f t="shared" si="108"/>
        <v>0</v>
      </c>
      <c r="V189">
        <f t="shared" si="108"/>
        <v>0</v>
      </c>
      <c r="W189">
        <f t="shared" si="108"/>
        <v>0</v>
      </c>
      <c r="X189">
        <f t="shared" si="108"/>
        <v>0</v>
      </c>
      <c r="Y189">
        <f t="shared" si="108"/>
        <v>0</v>
      </c>
      <c r="Z189">
        <f t="shared" si="108"/>
        <v>0</v>
      </c>
      <c r="AA189">
        <f t="shared" si="108"/>
        <v>0</v>
      </c>
      <c r="AB189">
        <f t="shared" si="108"/>
        <v>0</v>
      </c>
      <c r="AC189">
        <f t="shared" si="108"/>
        <v>0</v>
      </c>
      <c r="AD189">
        <f t="shared" si="108"/>
        <v>0</v>
      </c>
      <c r="AE189">
        <f t="shared" si="108"/>
        <v>0</v>
      </c>
      <c r="AF189">
        <f t="shared" si="108"/>
        <v>0</v>
      </c>
      <c r="AG189">
        <f t="shared" si="108"/>
        <v>0</v>
      </c>
      <c r="AH189">
        <f t="shared" si="108"/>
        <v>0</v>
      </c>
      <c r="AI189">
        <f t="shared" si="108"/>
        <v>0</v>
      </c>
      <c r="AJ189">
        <f t="shared" si="108"/>
        <v>0</v>
      </c>
      <c r="AK189">
        <f t="shared" si="108"/>
        <v>0</v>
      </c>
      <c r="AL189">
        <f t="shared" si="108"/>
        <v>0</v>
      </c>
      <c r="AM189">
        <f t="shared" si="108"/>
        <v>0</v>
      </c>
      <c r="AN189">
        <f t="shared" si="108"/>
        <v>0</v>
      </c>
      <c r="AO189">
        <f t="shared" si="108"/>
        <v>0</v>
      </c>
      <c r="AP189">
        <f t="shared" si="108"/>
        <v>0</v>
      </c>
      <c r="AQ189">
        <f t="shared" si="108"/>
        <v>0</v>
      </c>
      <c r="AR189">
        <f t="shared" ref="AR189:BL189" si="109">(AR$27*(AR74*AR174)+AR157)</f>
        <v>0</v>
      </c>
      <c r="AS189">
        <f t="shared" si="109"/>
        <v>0</v>
      </c>
      <c r="AT189">
        <f t="shared" si="109"/>
        <v>0</v>
      </c>
      <c r="AU189">
        <f t="shared" si="109"/>
        <v>0</v>
      </c>
      <c r="AV189">
        <f t="shared" si="109"/>
        <v>0</v>
      </c>
      <c r="AW189">
        <f t="shared" si="109"/>
        <v>0</v>
      </c>
      <c r="AX189">
        <f t="shared" si="109"/>
        <v>0</v>
      </c>
      <c r="AY189">
        <f t="shared" si="109"/>
        <v>0</v>
      </c>
      <c r="AZ189">
        <f t="shared" si="109"/>
        <v>0</v>
      </c>
      <c r="BA189">
        <f t="shared" si="109"/>
        <v>0</v>
      </c>
      <c r="BB189">
        <f t="shared" si="109"/>
        <v>0</v>
      </c>
      <c r="BC189">
        <f t="shared" si="109"/>
        <v>0</v>
      </c>
      <c r="BD189">
        <f t="shared" si="109"/>
        <v>0</v>
      </c>
      <c r="BE189">
        <f t="shared" si="109"/>
        <v>0</v>
      </c>
      <c r="BF189">
        <f t="shared" si="109"/>
        <v>0</v>
      </c>
      <c r="BG189">
        <f t="shared" si="109"/>
        <v>0</v>
      </c>
      <c r="BH189">
        <f t="shared" si="109"/>
        <v>0</v>
      </c>
      <c r="BI189">
        <f t="shared" si="109"/>
        <v>0</v>
      </c>
      <c r="BJ189">
        <f t="shared" si="109"/>
        <v>0</v>
      </c>
      <c r="BK189">
        <f t="shared" si="109"/>
        <v>0</v>
      </c>
      <c r="BL189">
        <f t="shared" si="109"/>
        <v>0</v>
      </c>
    </row>
    <row r="190" spans="3:64" x14ac:dyDescent="0.25">
      <c r="C190" t="s">
        <v>18</v>
      </c>
      <c r="D190">
        <f t="shared" si="99"/>
        <v>49.333527703703709</v>
      </c>
      <c r="E190">
        <f t="shared" si="99"/>
        <v>53.438253037037001</v>
      </c>
      <c r="F190">
        <f t="shared" si="99"/>
        <v>58.07779081481479</v>
      </c>
      <c r="G190">
        <f t="shared" si="99"/>
        <v>62.405935407406986</v>
      </c>
      <c r="H190">
        <f t="shared" si="99"/>
        <v>66.866206814814731</v>
      </c>
      <c r="I190">
        <f t="shared" si="99"/>
        <v>42.278741650549946</v>
      </c>
      <c r="J190" s="10">
        <f t="shared" si="99"/>
        <v>69.396849821450857</v>
      </c>
      <c r="K190">
        <f t="shared" si="99"/>
        <v>64.976447909321237</v>
      </c>
      <c r="L190">
        <f t="shared" ref="L190:AQ190" si="110">(L$27*(L75*L175)+L158)</f>
        <v>70.002681645196759</v>
      </c>
      <c r="M190">
        <f t="shared" si="110"/>
        <v>70.69545429241397</v>
      </c>
      <c r="N190">
        <f t="shared" si="110"/>
        <v>60.037894528642703</v>
      </c>
      <c r="O190">
        <f t="shared" si="110"/>
        <v>65.560623346513552</v>
      </c>
      <c r="P190">
        <f t="shared" si="110"/>
        <v>69.232197533800758</v>
      </c>
      <c r="Q190">
        <f t="shared" si="110"/>
        <v>72.524042261430068</v>
      </c>
      <c r="R190">
        <f t="shared" si="110"/>
        <v>75.583197236800373</v>
      </c>
      <c r="S190">
        <f t="shared" si="110"/>
        <v>78.001837305084479</v>
      </c>
      <c r="T190">
        <f t="shared" si="110"/>
        <v>80.124922338794846</v>
      </c>
      <c r="U190">
        <f t="shared" si="110"/>
        <v>82.234641798646635</v>
      </c>
      <c r="V190">
        <f t="shared" si="110"/>
        <v>84.316965021705741</v>
      </c>
      <c r="W190">
        <f t="shared" si="110"/>
        <v>86.356010926309139</v>
      </c>
      <c r="X190">
        <f t="shared" si="110"/>
        <v>88.339287270725094</v>
      </c>
      <c r="Y190">
        <f t="shared" si="110"/>
        <v>90.264748486325587</v>
      </c>
      <c r="Z190">
        <f t="shared" si="110"/>
        <v>92.130824047715819</v>
      </c>
      <c r="AA190">
        <f t="shared" si="110"/>
        <v>93.969303582473259</v>
      </c>
      <c r="AB190">
        <f t="shared" si="110"/>
        <v>95.820961470449419</v>
      </c>
      <c r="AC190">
        <f t="shared" si="110"/>
        <v>97.715396494271303</v>
      </c>
      <c r="AD190">
        <f t="shared" si="110"/>
        <v>99.664036327232594</v>
      </c>
      <c r="AE190">
        <f t="shared" si="110"/>
        <v>101.66376206299989</v>
      </c>
      <c r="AF190">
        <f t="shared" si="110"/>
        <v>103.70953267336141</v>
      </c>
      <c r="AG190">
        <f t="shared" si="110"/>
        <v>105.78922706193471</v>
      </c>
      <c r="AH190">
        <f t="shared" si="110"/>
        <v>107.89196847277606</v>
      </c>
      <c r="AI190">
        <f t="shared" si="110"/>
        <v>110.01574285875041</v>
      </c>
      <c r="AJ190">
        <f t="shared" si="110"/>
        <v>112.18206373288368</v>
      </c>
      <c r="AK190">
        <f t="shared" si="110"/>
        <v>114.388942444959</v>
      </c>
      <c r="AL190">
        <f t="shared" si="110"/>
        <v>116.63458920781615</v>
      </c>
      <c r="AM190">
        <f t="shared" si="110"/>
        <v>118.91784558254709</v>
      </c>
      <c r="AN190">
        <f t="shared" si="110"/>
        <v>121.23830550359835</v>
      </c>
      <c r="AO190">
        <f t="shared" si="110"/>
        <v>123.57481154470879</v>
      </c>
      <c r="AP190">
        <f t="shared" si="110"/>
        <v>125.92429445048771</v>
      </c>
      <c r="AQ190">
        <f t="shared" si="110"/>
        <v>128.28260905497351</v>
      </c>
      <c r="AR190">
        <f t="shared" ref="AR190:BL190" si="111">(AR$27*(AR75*AR175)+AR158)</f>
        <v>130.64565790030187</v>
      </c>
      <c r="AS190">
        <f t="shared" si="111"/>
        <v>133.05929330008181</v>
      </c>
      <c r="AT190">
        <f t="shared" si="111"/>
        <v>132.95812992944769</v>
      </c>
      <c r="AU190">
        <f t="shared" si="111"/>
        <v>132.86591159066538</v>
      </c>
      <c r="AV190">
        <f t="shared" si="111"/>
        <v>132.78251123289155</v>
      </c>
      <c r="AW190">
        <f t="shared" si="111"/>
        <v>132.70779954768719</v>
      </c>
      <c r="AX190">
        <f t="shared" si="111"/>
        <v>132.64164493657066</v>
      </c>
      <c r="AY190">
        <f t="shared" si="111"/>
        <v>132.58391347814785</v>
      </c>
      <c r="AZ190">
        <f t="shared" si="111"/>
        <v>132.5344688948135</v>
      </c>
      <c r="BA190">
        <f t="shared" si="111"/>
        <v>132.49317251901937</v>
      </c>
      <c r="BB190">
        <f t="shared" si="111"/>
        <v>132.45988325910298</v>
      </c>
      <c r="BC190">
        <f t="shared" si="111"/>
        <v>132.43445756467219</v>
      </c>
      <c r="BD190">
        <f t="shared" si="111"/>
        <v>132.4167493915397</v>
      </c>
      <c r="BE190">
        <f t="shared" si="111"/>
        <v>132.40661016620226</v>
      </c>
      <c r="BF190">
        <f t="shared" si="111"/>
        <v>132.40388874985868</v>
      </c>
      <c r="BG190">
        <f t="shared" si="111"/>
        <v>132.40843140196128</v>
      </c>
      <c r="BH190">
        <f t="shared" si="111"/>
        <v>132.42008174329476</v>
      </c>
      <c r="BI190">
        <f t="shared" si="111"/>
        <v>132.43868071857707</v>
      </c>
      <c r="BJ190">
        <f t="shared" si="111"/>
        <v>132.46406655857584</v>
      </c>
      <c r="BK190">
        <f t="shared" si="111"/>
        <v>132.49607474173493</v>
      </c>
      <c r="BL190">
        <f t="shared" si="111"/>
        <v>132.53453795530496</v>
      </c>
    </row>
    <row r="191" spans="3:64" x14ac:dyDescent="0.25">
      <c r="C191" t="s">
        <v>40</v>
      </c>
      <c r="D191">
        <f t="shared" ref="D191:J191" si="112">D$28*D76</f>
        <v>0</v>
      </c>
      <c r="E191">
        <f t="shared" si="112"/>
        <v>0</v>
      </c>
      <c r="F191">
        <f t="shared" si="112"/>
        <v>0</v>
      </c>
      <c r="G191">
        <f t="shared" si="112"/>
        <v>0</v>
      </c>
      <c r="H191">
        <f t="shared" si="112"/>
        <v>0</v>
      </c>
      <c r="I191">
        <f t="shared" si="112"/>
        <v>0</v>
      </c>
      <c r="J191" s="10">
        <f t="shared" si="112"/>
        <v>0</v>
      </c>
      <c r="K191">
        <f>K$28*K76</f>
        <v>0</v>
      </c>
      <c r="L191">
        <f t="shared" ref="L191:AQ191" si="113">(L$27*(L76*L176)+L159)</f>
        <v>0</v>
      </c>
      <c r="M191">
        <f t="shared" si="113"/>
        <v>0</v>
      </c>
      <c r="N191">
        <f t="shared" si="113"/>
        <v>0</v>
      </c>
      <c r="O191">
        <f t="shared" si="113"/>
        <v>0</v>
      </c>
      <c r="P191">
        <f t="shared" si="113"/>
        <v>0</v>
      </c>
      <c r="Q191">
        <f t="shared" si="113"/>
        <v>0</v>
      </c>
      <c r="R191">
        <f t="shared" si="113"/>
        <v>0</v>
      </c>
      <c r="S191">
        <f t="shared" si="113"/>
        <v>0</v>
      </c>
      <c r="T191">
        <f t="shared" si="113"/>
        <v>0</v>
      </c>
      <c r="U191">
        <f t="shared" si="113"/>
        <v>0</v>
      </c>
      <c r="V191">
        <f t="shared" si="113"/>
        <v>0</v>
      </c>
      <c r="W191">
        <f t="shared" si="113"/>
        <v>0</v>
      </c>
      <c r="X191">
        <f t="shared" si="113"/>
        <v>0</v>
      </c>
      <c r="Y191">
        <f t="shared" si="113"/>
        <v>0</v>
      </c>
      <c r="Z191">
        <f t="shared" si="113"/>
        <v>0</v>
      </c>
      <c r="AA191">
        <f t="shared" si="113"/>
        <v>0</v>
      </c>
      <c r="AB191">
        <f t="shared" si="113"/>
        <v>0</v>
      </c>
      <c r="AC191">
        <f t="shared" si="113"/>
        <v>0</v>
      </c>
      <c r="AD191">
        <f t="shared" si="113"/>
        <v>0</v>
      </c>
      <c r="AE191">
        <f t="shared" si="113"/>
        <v>0</v>
      </c>
      <c r="AF191">
        <f t="shared" si="113"/>
        <v>0</v>
      </c>
      <c r="AG191">
        <f t="shared" si="113"/>
        <v>0</v>
      </c>
      <c r="AH191">
        <f t="shared" si="113"/>
        <v>0</v>
      </c>
      <c r="AI191">
        <f t="shared" si="113"/>
        <v>0</v>
      </c>
      <c r="AJ191">
        <f t="shared" si="113"/>
        <v>0</v>
      </c>
      <c r="AK191">
        <f t="shared" si="113"/>
        <v>0</v>
      </c>
      <c r="AL191">
        <f t="shared" si="113"/>
        <v>0</v>
      </c>
      <c r="AM191">
        <f t="shared" si="113"/>
        <v>0</v>
      </c>
      <c r="AN191">
        <f t="shared" si="113"/>
        <v>0</v>
      </c>
      <c r="AO191">
        <f t="shared" si="113"/>
        <v>0</v>
      </c>
      <c r="AP191">
        <f t="shared" si="113"/>
        <v>0</v>
      </c>
      <c r="AQ191">
        <f t="shared" si="113"/>
        <v>0</v>
      </c>
      <c r="AR191">
        <f t="shared" ref="AR191:BL191" si="114">(AR$27*(AR76*AR176)+AR159)</f>
        <v>0</v>
      </c>
      <c r="AS191">
        <f t="shared" si="114"/>
        <v>0</v>
      </c>
      <c r="AT191">
        <f t="shared" si="114"/>
        <v>0</v>
      </c>
      <c r="AU191">
        <f t="shared" si="114"/>
        <v>0</v>
      </c>
      <c r="AV191">
        <f t="shared" si="114"/>
        <v>0</v>
      </c>
      <c r="AW191">
        <f t="shared" si="114"/>
        <v>0</v>
      </c>
      <c r="AX191">
        <f t="shared" si="114"/>
        <v>0</v>
      </c>
      <c r="AY191">
        <f t="shared" si="114"/>
        <v>0</v>
      </c>
      <c r="AZ191">
        <f t="shared" si="114"/>
        <v>0</v>
      </c>
      <c r="BA191">
        <f t="shared" si="114"/>
        <v>0</v>
      </c>
      <c r="BB191">
        <f t="shared" si="114"/>
        <v>0</v>
      </c>
      <c r="BC191">
        <f t="shared" si="114"/>
        <v>0</v>
      </c>
      <c r="BD191">
        <f t="shared" si="114"/>
        <v>0</v>
      </c>
      <c r="BE191">
        <f t="shared" si="114"/>
        <v>0</v>
      </c>
      <c r="BF191">
        <f t="shared" si="114"/>
        <v>0</v>
      </c>
      <c r="BG191">
        <f t="shared" si="114"/>
        <v>0</v>
      </c>
      <c r="BH191">
        <f t="shared" si="114"/>
        <v>0</v>
      </c>
      <c r="BI191">
        <f t="shared" si="114"/>
        <v>0</v>
      </c>
      <c r="BJ191">
        <f t="shared" si="114"/>
        <v>0</v>
      </c>
      <c r="BK191">
        <f t="shared" si="114"/>
        <v>0</v>
      </c>
      <c r="BL191">
        <f t="shared" si="114"/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">
    <tabColor rgb="FFFF0000"/>
  </sheetPr>
  <dimension ref="A1:BM191"/>
  <sheetViews>
    <sheetView topLeftCell="A5" workbookViewId="0">
      <selection activeCell="F50" sqref="F50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11_MEX</v>
      </c>
      <c r="D1" t="s">
        <v>177</v>
      </c>
    </row>
    <row r="20" spans="1:64" ht="26.1" customHeight="1" x14ac:dyDescent="0.25"/>
    <row r="21" spans="1:64" ht="144.6" customHeight="1" x14ac:dyDescent="0.25"/>
    <row r="22" spans="1:64" x14ac:dyDescent="0.25">
      <c r="C22" s="5"/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v>474.50200000000001</v>
      </c>
      <c r="E23">
        <v>488.94799999999998</v>
      </c>
      <c r="F23">
        <v>506.41699999999997</v>
      </c>
      <c r="G23">
        <v>512.65499999999997</v>
      </c>
      <c r="H23">
        <v>524.26199999999994</v>
      </c>
      <c r="I23">
        <v>542.69899999999996</v>
      </c>
      <c r="J23" s="10">
        <v>555.85699999999997</v>
      </c>
      <c r="K23">
        <f>INDEX(Activity_Demand_tot!AD:AD,MATCH($C$1&amp;"-"&amp;$C23,Activity_Demand_tot!$CH:$CH,0))</f>
        <v>568.96831473222505</v>
      </c>
      <c r="L23">
        <f>INDEX(Activity_Demand_tot!AE:AE,MATCH($C$1&amp;"-"&amp;$C23,Activity_Demand_tot!$CH:$CH,0))</f>
        <v>580.08846485537595</v>
      </c>
      <c r="M23">
        <v>587.65430000000003</v>
      </c>
      <c r="N23">
        <v>599.26400000000001</v>
      </c>
      <c r="O23">
        <v>611.09500000000003</v>
      </c>
      <c r="P23">
        <v>623.15189999999996</v>
      </c>
      <c r="Q23">
        <v>635.42139999999995</v>
      </c>
      <c r="R23">
        <v>647.89390000000003</v>
      </c>
      <c r="S23">
        <v>660.59199999999998</v>
      </c>
      <c r="T23">
        <v>673.5575</v>
      </c>
      <c r="U23">
        <v>686.82730000000004</v>
      </c>
      <c r="V23">
        <v>700.4289</v>
      </c>
      <c r="W23">
        <v>714.37599999999998</v>
      </c>
      <c r="X23">
        <v>728.67750000000001</v>
      </c>
      <c r="Y23">
        <v>743.32889999999998</v>
      </c>
      <c r="Z23">
        <v>758.31190000000004</v>
      </c>
      <c r="AA23">
        <v>773.59699999999998</v>
      </c>
      <c r="AB23">
        <v>789.15880000000004</v>
      </c>
      <c r="AC23">
        <v>804.94899999999996</v>
      </c>
      <c r="AD23">
        <v>820.91989999999998</v>
      </c>
      <c r="AE23">
        <v>837.01670000000001</v>
      </c>
      <c r="AF23">
        <v>853.197</v>
      </c>
      <c r="AG23">
        <v>869.40769999999998</v>
      </c>
      <c r="AH23">
        <v>885.59799999999996</v>
      </c>
      <c r="AI23">
        <v>901.72919999999999</v>
      </c>
      <c r="AJ23">
        <v>917.7645</v>
      </c>
      <c r="AK23">
        <v>933.67079999999999</v>
      </c>
      <c r="AL23">
        <v>949.41139999999996</v>
      </c>
      <c r="AM23">
        <v>964.96849999999995</v>
      </c>
      <c r="AN23">
        <v>980.30319999999995</v>
      </c>
      <c r="AO23">
        <v>995.35500000000002</v>
      </c>
      <c r="AP23">
        <v>1010.131</v>
      </c>
      <c r="AQ23">
        <v>1024.6210000000001</v>
      </c>
      <c r="AR23">
        <v>1038.825</v>
      </c>
      <c r="AS23" s="6">
        <v>1053.21966666667</v>
      </c>
      <c r="AT23" s="6">
        <v>1067.56666666667</v>
      </c>
      <c r="AU23" s="6">
        <v>1081.91366666667</v>
      </c>
      <c r="AV23" s="6">
        <v>1096.26066666667</v>
      </c>
      <c r="AW23" s="6">
        <v>1110.60766666667</v>
      </c>
      <c r="AX23" s="6">
        <v>1124.9546666666699</v>
      </c>
      <c r="AY23" s="6">
        <v>1139.3016666666699</v>
      </c>
      <c r="AZ23" s="6">
        <v>1153.6486666666699</v>
      </c>
      <c r="BA23" s="6">
        <v>1167.9956666666701</v>
      </c>
      <c r="BB23" s="6">
        <v>1182.3426666666701</v>
      </c>
      <c r="BC23" s="6">
        <v>1196.6896666666701</v>
      </c>
      <c r="BD23" s="6">
        <v>1211.03666666667</v>
      </c>
      <c r="BE23" s="6">
        <v>1225.38366666667</v>
      </c>
      <c r="BF23" s="6">
        <v>1239.73066666667</v>
      </c>
      <c r="BG23" s="6">
        <v>1254.07766666667</v>
      </c>
      <c r="BH23" s="6">
        <v>1268.42466666667</v>
      </c>
      <c r="BI23" s="6">
        <v>1282.7716666666699</v>
      </c>
      <c r="BJ23" s="6">
        <v>1297.1186666666699</v>
      </c>
      <c r="BK23" s="6">
        <v>1311.4656666666699</v>
      </c>
      <c r="BL23" s="6">
        <v>1325.8126666666701</v>
      </c>
    </row>
    <row r="24" spans="1:64" x14ac:dyDescent="0.25">
      <c r="C24" t="s">
        <v>1</v>
      </c>
      <c r="D24">
        <v>346.17599999999902</v>
      </c>
      <c r="E24">
        <v>354.91</v>
      </c>
      <c r="F24">
        <v>357.673</v>
      </c>
      <c r="G24">
        <v>359.20100000000002</v>
      </c>
      <c r="H24">
        <v>367.80509999999998</v>
      </c>
      <c r="I24">
        <v>375.37849999999997</v>
      </c>
      <c r="J24" s="10">
        <v>375.7441</v>
      </c>
      <c r="K24">
        <f>INDEX(Activity_Demand_tot!AD:AD,MATCH($C$1&amp;"-"&amp;$C24,Activity_Demand_tot!$CH:$CH,0))</f>
        <v>399.35026125085398</v>
      </c>
      <c r="L24">
        <f>INDEX(Activity_Demand_tot!AE:AE,MATCH($C$1&amp;"-"&amp;$C24,Activity_Demand_tot!$CH:$CH,0))</f>
        <v>409.445884823673</v>
      </c>
      <c r="M24">
        <f>INDEX(Activity_Demand_tot!AF:AF,MATCH($C$1&amp;"-"&amp;$C24,Activity_Demand_tot!$CH:$CH,0))</f>
        <v>412.48777476467802</v>
      </c>
      <c r="N24">
        <f>INDEX(Activity_Demand_tot!AG:AG,MATCH($C$1&amp;"-"&amp;$C24,Activity_Demand_tot!$CH:$CH,0))</f>
        <v>385.929282308582</v>
      </c>
      <c r="O24">
        <f>INDEX(Activity_Demand_tot!AH:AH,MATCH($C$1&amp;"-"&amp;$C24,Activity_Demand_tot!$CH:$CH,0))</f>
        <v>402.70400057942402</v>
      </c>
      <c r="P24">
        <f>INDEX(Activity_Demand_tot!AI:AI,MATCH($C$1&amp;"-"&amp;$C24,Activity_Demand_tot!$CH:$CH,0))</f>
        <v>411.97148535179298</v>
      </c>
      <c r="Q24">
        <f>INDEX(Activity_Demand_tot!AJ:AJ,MATCH($C$1&amp;"-"&amp;$C24,Activity_Demand_tot!$CH:$CH,0))</f>
        <v>419.55690493909998</v>
      </c>
      <c r="R24">
        <f>INDEX(Activity_Demand_tot!AK:AK,MATCH($C$1&amp;"-"&amp;$C24,Activity_Demand_tot!$CH:$CH,0))</f>
        <v>426.52789068323898</v>
      </c>
      <c r="S24">
        <f>INDEX(Activity_Demand_tot!AL:AL,MATCH($C$1&amp;"-"&amp;$C24,Activity_Demand_tot!$CH:$CH,0))</f>
        <v>433.40364539542998</v>
      </c>
      <c r="T24">
        <f>INDEX(Activity_Demand_tot!AM:AM,MATCH($C$1&amp;"-"&amp;$C24,Activity_Demand_tot!$CH:$CH,0))</f>
        <v>443.82273529342899</v>
      </c>
      <c r="U24">
        <f>INDEX(Activity_Demand_tot!AN:AN,MATCH($C$1&amp;"-"&amp;$C24,Activity_Demand_tot!$CH:$CH,0))</f>
        <v>454.37857648322</v>
      </c>
      <c r="V24">
        <f>INDEX(Activity_Demand_tot!AO:AO,MATCH($C$1&amp;"-"&amp;$C24,Activity_Demand_tot!$CH:$CH,0))</f>
        <v>465.06905171380703</v>
      </c>
      <c r="W24">
        <f>INDEX(Activity_Demand_tot!AP:AP,MATCH($C$1&amp;"-"&amp;$C24,Activity_Demand_tot!$CH:$CH,0))</f>
        <v>475.893927870759</v>
      </c>
      <c r="X24">
        <f>INDEX(Activity_Demand_tot!AQ:AQ,MATCH($C$1&amp;"-"&amp;$C24,Activity_Demand_tot!$CH:$CH,0))</f>
        <v>486.85086800911</v>
      </c>
      <c r="Y24">
        <f>INDEX(Activity_Demand_tot!AR:AR,MATCH($C$1&amp;"-"&amp;$C24,Activity_Demand_tot!$CH:$CH,0))</f>
        <v>497.94104048569102</v>
      </c>
      <c r="Z24">
        <f>INDEX(Activity_Demand_tot!AS:AS,MATCH($C$1&amp;"-"&amp;$C24,Activity_Demand_tot!$CH:$CH,0))</f>
        <v>509.141694797517</v>
      </c>
      <c r="AA24">
        <f>INDEX(Activity_Demand_tot!AT:AT,MATCH($C$1&amp;"-"&amp;$C24,Activity_Demand_tot!$CH:$CH,0))</f>
        <v>520.44009664977796</v>
      </c>
      <c r="AB24">
        <f>INDEX(Activity_Demand_tot!AU:AU,MATCH($C$1&amp;"-"&amp;$C24,Activity_Demand_tot!$CH:$CH,0))</f>
        <v>531.82572894647205</v>
      </c>
      <c r="AC24">
        <f>INDEX(Activity_Demand_tot!AV:AV,MATCH($C$1&amp;"-"&amp;$C24,Activity_Demand_tot!$CH:$CH,0))</f>
        <v>543.28744786390905</v>
      </c>
      <c r="AD24">
        <f>INDEX(Activity_Demand_tot!AW:AW,MATCH($C$1&amp;"-"&amp;$C24,Activity_Demand_tot!$CH:$CH,0))</f>
        <v>554.81527999858497</v>
      </c>
      <c r="AE24">
        <f>INDEX(Activity_Demand_tot!AX:AX,MATCH($C$1&amp;"-"&amp;$C24,Activity_Demand_tot!$CH:$CH,0))</f>
        <v>566.40323048620098</v>
      </c>
      <c r="AF24">
        <f>INDEX(Activity_Demand_tot!AY:AY,MATCH($C$1&amp;"-"&amp;$C24,Activity_Demand_tot!$CH:$CH,0))</f>
        <v>578.04255297712803</v>
      </c>
      <c r="AG24">
        <f>INDEX(Activity_Demand_tot!AZ:AZ,MATCH($C$1&amp;"-"&amp;$C24,Activity_Demand_tot!$CH:$CH,0))</f>
        <v>589.71893746111505</v>
      </c>
      <c r="AH24">
        <f>INDEX(Activity_Demand_tot!BA:BA,MATCH($C$1&amp;"-"&amp;$C24,Activity_Demand_tot!$CH:$CH,0))</f>
        <v>601.41888784366404</v>
      </c>
      <c r="AI24">
        <f>INDEX(Activity_Demand_tot!BB:BB,MATCH($C$1&amp;"-"&amp;$C24,Activity_Demand_tot!$CH:$CH,0))</f>
        <v>613.12868617934896</v>
      </c>
      <c r="AJ24">
        <f>INDEX(Activity_Demand_tot!BC:BC,MATCH($C$1&amp;"-"&amp;$C24,Activity_Demand_tot!$CH:$CH,0))</f>
        <v>624.82544341271296</v>
      </c>
      <c r="AK24">
        <f>INDEX(Activity_Demand_tot!BD:BD,MATCH($C$1&amp;"-"&amp;$C24,Activity_Demand_tot!$CH:$CH,0))</f>
        <v>636.49108420885204</v>
      </c>
      <c r="AL24">
        <f>INDEX(Activity_Demand_tot!BE:BE,MATCH($C$1&amp;"-"&amp;$C24,Activity_Demand_tot!$CH:$CH,0))</f>
        <v>648.10342315262699</v>
      </c>
      <c r="AM24">
        <f>INDEX(Activity_Demand_tot!BF:BF,MATCH($C$1&amp;"-"&amp;$C24,Activity_Demand_tot!$CH:$CH,0))</f>
        <v>659.64970427308799</v>
      </c>
      <c r="AN24">
        <f>INDEX(Activity_Demand_tot!BG:BG,MATCH($C$1&amp;"-"&amp;$C24,Activity_Demand_tot!$CH:$CH,0))</f>
        <v>671.12111803580399</v>
      </c>
      <c r="AO24">
        <f>INDEX(Activity_Demand_tot!BH:BH,MATCH($C$1&amp;"-"&amp;$C24,Activity_Demand_tot!$CH:$CH,0))</f>
        <v>682.51338093711104</v>
      </c>
      <c r="AP24">
        <f>INDEX(Activity_Demand_tot!BI:BI,MATCH($C$1&amp;"-"&amp;$C24,Activity_Demand_tot!$CH:$CH,0))</f>
        <v>693.82772820822095</v>
      </c>
      <c r="AQ24">
        <f>INDEX(Activity_Demand_tot!BJ:BJ,MATCH($C$1&amp;"-"&amp;$C24,Activity_Demand_tot!$CH:$CH,0))</f>
        <v>705.06753768081899</v>
      </c>
      <c r="AR24">
        <f>INDEX(Activity_Demand_tot!BK:BK,MATCH($C$1&amp;"-"&amp;$C24,Activity_Demand_tot!$CH:$CH,0))</f>
        <v>716.23707802957995</v>
      </c>
      <c r="AS24">
        <f>INDEX(Activity_Demand_tot!BL:BL,MATCH($C$1&amp;"-"&amp;$C24,Activity_Demand_tot!$CH:$CH,0))</f>
        <v>728.78425790687197</v>
      </c>
      <c r="AT24">
        <f>INDEX(Activity_Demand_tot!BM:BM,MATCH($C$1&amp;"-"&amp;$C24,Activity_Demand_tot!$CH:$CH,0))</f>
        <v>741.50440998832698</v>
      </c>
      <c r="AU24">
        <f>INDEX(Activity_Demand_tot!BN:BN,MATCH($C$1&amp;"-"&amp;$C24,Activity_Demand_tot!$CH:$CH,0))</f>
        <v>754.40728305541404</v>
      </c>
      <c r="AV24">
        <f>INDEX(Activity_Demand_tot!BO:BO,MATCH($C$1&amp;"-"&amp;$C24,Activity_Demand_tot!$CH:$CH,0))</f>
        <v>767.50033110094103</v>
      </c>
      <c r="AW24">
        <f>INDEX(Activity_Demand_tot!BP:BP,MATCH($C$1&amp;"-"&amp;$C24,Activity_Demand_tot!$CH:$CH,0))</f>
        <v>780.79106445654998</v>
      </c>
      <c r="AX24">
        <f>INDEX(Activity_Demand_tot!BQ:BQ,MATCH($C$1&amp;"-"&amp;$C24,Activity_Demand_tot!$CH:$CH,0))</f>
        <v>794.28637584222201</v>
      </c>
      <c r="AY24">
        <f>INDEX(Activity_Demand_tot!BR:BR,MATCH($C$1&amp;"-"&amp;$C24,Activity_Demand_tot!$CH:$CH,0))</f>
        <v>807.99340358022403</v>
      </c>
      <c r="AZ24">
        <f>INDEX(Activity_Demand_tot!BS:BS,MATCH($C$1&amp;"-"&amp;$C24,Activity_Demand_tot!$CH:$CH,0))</f>
        <v>821.92203882817296</v>
      </c>
      <c r="BA24">
        <f>INDEX(Activity_Demand_tot!BT:BT,MATCH($C$1&amp;"-"&amp;$C24,Activity_Demand_tot!$CH:$CH,0))</f>
        <v>836.08132557603301</v>
      </c>
      <c r="BB24">
        <f>INDEX(Activity_Demand_tot!BU:BU,MATCH($C$1&amp;"-"&amp;$C24,Activity_Demand_tot!$CH:$CH,0))</f>
        <v>850.47711679272697</v>
      </c>
      <c r="BC24">
        <f>INDEX(Activity_Demand_tot!BV:BV,MATCH($C$1&amp;"-"&amp;$C24,Activity_Demand_tot!$CH:$CH,0))</f>
        <v>865.12110788635505</v>
      </c>
      <c r="BD24">
        <f>INDEX(Activity_Demand_tot!BW:BW,MATCH($C$1&amp;"-"&amp;$C24,Activity_Demand_tot!$CH:$CH,0))</f>
        <v>880.01874934299894</v>
      </c>
      <c r="BE24">
        <f>INDEX(Activity_Demand_tot!BX:BX,MATCH($C$1&amp;"-"&amp;$C24,Activity_Demand_tot!$CH:$CH,0))</f>
        <v>895.17863701259</v>
      </c>
      <c r="BF24">
        <f>INDEX(Activity_Demand_tot!BY:BY,MATCH($C$1&amp;"-"&amp;$C24,Activity_Demand_tot!$CH:$CH,0))</f>
        <v>910.61084576954704</v>
      </c>
      <c r="BG24">
        <f>INDEX(Activity_Demand_tot!BZ:BZ,MATCH($C$1&amp;"-"&amp;$C24,Activity_Demand_tot!$CH:$CH,0))</f>
        <v>926.31995735649002</v>
      </c>
      <c r="BH24">
        <f>INDEX(Activity_Demand_tot!CA:CA,MATCH($C$1&amp;"-"&amp;$C24,Activity_Demand_tot!$CH:$CH,0))</f>
        <v>942.31719442074802</v>
      </c>
      <c r="BI24">
        <f>INDEX(Activity_Demand_tot!CB:CB,MATCH($C$1&amp;"-"&amp;$C24,Activity_Demand_tot!$CH:$CH,0))</f>
        <v>958.61128919516204</v>
      </c>
      <c r="BJ24">
        <f>INDEX(Activity_Demand_tot!CC:CC,MATCH($C$1&amp;"-"&amp;$C24,Activity_Demand_tot!$CH:$CH,0))</f>
        <v>975.20949843266203</v>
      </c>
      <c r="BK24">
        <f>INDEX(Activity_Demand_tot!CD:CD,MATCH($C$1&amp;"-"&amp;$C24,Activity_Demand_tot!$CH:$CH,0))</f>
        <v>992.12375255625898</v>
      </c>
      <c r="BL24">
        <f>INDEX(Activity_Demand_tot!CE:CE,MATCH($C$1&amp;"-"&amp;$C24,Activity_Demand_tot!$CH:$CH,0))</f>
        <v>1009.3590754006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474.50200000000001</v>
      </c>
      <c r="E27">
        <f>INDEX(Activity_Demand_tot!X:X,MATCH($C$1&amp;"-"&amp;$C27,Activity_Demand_tot!$CH:$CH,0))</f>
        <v>488.94799999999998</v>
      </c>
      <c r="F27">
        <f>INDEX(Activity_Demand_tot!Y:Y,MATCH($C$1&amp;"-"&amp;$C27,Activity_Demand_tot!$CH:$CH,0))</f>
        <v>506.41699999999997</v>
      </c>
      <c r="G27">
        <f>INDEX(Activity_Demand_tot!Z:Z,MATCH($C$1&amp;"-"&amp;$C27,Activity_Demand_tot!$CH:$CH,0))</f>
        <v>512.65499999999997</v>
      </c>
      <c r="H27">
        <f>INDEX(Activity_Demand_tot!AA:AA,MATCH($C$1&amp;"-"&amp;$C27,Activity_Demand_tot!$CH:$CH,0))</f>
        <v>524.26199999999994</v>
      </c>
      <c r="I27">
        <f>INDEX(Activity_Demand_tot!AB:AB,MATCH($C$1&amp;"-"&amp;$C27,Activity_Demand_tot!$CH:$CH,0))</f>
        <v>542.69899999999996</v>
      </c>
      <c r="J27" s="10">
        <f>INDEX(Activity_Demand_tot!AC:AC,MATCH($C$1&amp;"-"&amp;$C27,Activity_Demand_tot!$CH:$CH,0))</f>
        <v>555.85699999999997</v>
      </c>
      <c r="K27" s="6">
        <f>K23</f>
        <v>568.96831473222505</v>
      </c>
      <c r="L27" s="6">
        <f t="shared" ref="L27:BL27" si="0">L23</f>
        <v>580.08846485537595</v>
      </c>
      <c r="M27" s="6">
        <f t="shared" si="0"/>
        <v>587.65430000000003</v>
      </c>
      <c r="N27" s="6">
        <f t="shared" si="0"/>
        <v>599.26400000000001</v>
      </c>
      <c r="O27" s="6">
        <f t="shared" si="0"/>
        <v>611.09500000000003</v>
      </c>
      <c r="P27" s="6">
        <f t="shared" si="0"/>
        <v>623.15189999999996</v>
      </c>
      <c r="Q27" s="6">
        <f t="shared" si="0"/>
        <v>635.42139999999995</v>
      </c>
      <c r="R27" s="6">
        <f t="shared" si="0"/>
        <v>647.89390000000003</v>
      </c>
      <c r="S27" s="6">
        <f t="shared" si="0"/>
        <v>660.59199999999998</v>
      </c>
      <c r="T27" s="6">
        <f t="shared" si="0"/>
        <v>673.5575</v>
      </c>
      <c r="U27" s="6">
        <f t="shared" si="0"/>
        <v>686.82730000000004</v>
      </c>
      <c r="V27" s="6">
        <f t="shared" si="0"/>
        <v>700.4289</v>
      </c>
      <c r="W27" s="6">
        <f t="shared" si="0"/>
        <v>714.37599999999998</v>
      </c>
      <c r="X27" s="6">
        <f t="shared" si="0"/>
        <v>728.67750000000001</v>
      </c>
      <c r="Y27" s="6">
        <f t="shared" si="0"/>
        <v>743.32889999999998</v>
      </c>
      <c r="Z27" s="6">
        <f t="shared" si="0"/>
        <v>758.31190000000004</v>
      </c>
      <c r="AA27" s="6">
        <f t="shared" si="0"/>
        <v>773.59699999999998</v>
      </c>
      <c r="AB27" s="6">
        <f t="shared" si="0"/>
        <v>789.15880000000004</v>
      </c>
      <c r="AC27" s="6">
        <f t="shared" si="0"/>
        <v>804.94899999999996</v>
      </c>
      <c r="AD27" s="6">
        <f t="shared" si="0"/>
        <v>820.91989999999998</v>
      </c>
      <c r="AE27" s="6">
        <f t="shared" si="0"/>
        <v>837.01670000000001</v>
      </c>
      <c r="AF27" s="6">
        <f t="shared" si="0"/>
        <v>853.197</v>
      </c>
      <c r="AG27" s="6">
        <f t="shared" si="0"/>
        <v>869.40769999999998</v>
      </c>
      <c r="AH27" s="6">
        <f t="shared" si="0"/>
        <v>885.59799999999996</v>
      </c>
      <c r="AI27" s="6">
        <f t="shared" si="0"/>
        <v>901.72919999999999</v>
      </c>
      <c r="AJ27" s="6">
        <f t="shared" si="0"/>
        <v>917.7645</v>
      </c>
      <c r="AK27" s="6">
        <f t="shared" si="0"/>
        <v>933.67079999999999</v>
      </c>
      <c r="AL27" s="6">
        <f t="shared" si="0"/>
        <v>949.41139999999996</v>
      </c>
      <c r="AM27" s="6">
        <f t="shared" si="0"/>
        <v>964.96849999999995</v>
      </c>
      <c r="AN27" s="6">
        <f t="shared" si="0"/>
        <v>980.30319999999995</v>
      </c>
      <c r="AO27" s="6">
        <f t="shared" si="0"/>
        <v>995.35500000000002</v>
      </c>
      <c r="AP27" s="6">
        <f t="shared" si="0"/>
        <v>1010.131</v>
      </c>
      <c r="AQ27" s="6">
        <f t="shared" si="0"/>
        <v>1024.6210000000001</v>
      </c>
      <c r="AR27" s="6">
        <f t="shared" si="0"/>
        <v>1038.825</v>
      </c>
      <c r="AS27" s="6">
        <f t="shared" si="0"/>
        <v>1053.21966666667</v>
      </c>
      <c r="AT27" s="6">
        <f t="shared" si="0"/>
        <v>1067.56666666667</v>
      </c>
      <c r="AU27" s="6">
        <f t="shared" si="0"/>
        <v>1081.91366666667</v>
      </c>
      <c r="AV27" s="6">
        <f t="shared" si="0"/>
        <v>1096.26066666667</v>
      </c>
      <c r="AW27" s="6">
        <f t="shared" si="0"/>
        <v>1110.60766666667</v>
      </c>
      <c r="AX27" s="6">
        <f t="shared" si="0"/>
        <v>1124.9546666666699</v>
      </c>
      <c r="AY27" s="6">
        <f t="shared" si="0"/>
        <v>1139.3016666666699</v>
      </c>
      <c r="AZ27" s="6">
        <f t="shared" si="0"/>
        <v>1153.6486666666699</v>
      </c>
      <c r="BA27" s="6">
        <f t="shared" si="0"/>
        <v>1167.9956666666701</v>
      </c>
      <c r="BB27" s="6">
        <f t="shared" si="0"/>
        <v>1182.3426666666701</v>
      </c>
      <c r="BC27" s="6">
        <f t="shared" si="0"/>
        <v>1196.6896666666701</v>
      </c>
      <c r="BD27" s="6">
        <f t="shared" si="0"/>
        <v>1211.03666666667</v>
      </c>
      <c r="BE27" s="6">
        <f t="shared" si="0"/>
        <v>1225.38366666667</v>
      </c>
      <c r="BF27" s="6">
        <f t="shared" si="0"/>
        <v>1239.73066666667</v>
      </c>
      <c r="BG27" s="6">
        <f t="shared" si="0"/>
        <v>1254.07766666667</v>
      </c>
      <c r="BH27" s="6">
        <f t="shared" si="0"/>
        <v>1268.42466666667</v>
      </c>
      <c r="BI27" s="6">
        <f t="shared" si="0"/>
        <v>1282.7716666666699</v>
      </c>
      <c r="BJ27" s="6">
        <f t="shared" si="0"/>
        <v>1297.1186666666699</v>
      </c>
      <c r="BK27" s="6">
        <f t="shared" si="0"/>
        <v>1311.4656666666699</v>
      </c>
      <c r="BL27" s="6">
        <f t="shared" si="0"/>
        <v>1325.8126666666701</v>
      </c>
    </row>
    <row r="28" spans="1:64" x14ac:dyDescent="0.25">
      <c r="C28" t="s">
        <v>1</v>
      </c>
      <c r="D28">
        <f>INDEX(Activity_Demand_tot!W:W,MATCH($C$1&amp;"-"&amp;$C28,Activity_Demand_tot!$CH:$CH,0))</f>
        <v>346.17599999999902</v>
      </c>
      <c r="E28">
        <f>INDEX(Activity_Demand_tot!X:X,MATCH($C$1&amp;"-"&amp;$C28,Activity_Demand_tot!$CH:$CH,0))</f>
        <v>354.91</v>
      </c>
      <c r="F28">
        <f>INDEX(Activity_Demand_tot!Y:Y,MATCH($C$1&amp;"-"&amp;$C28,Activity_Demand_tot!$CH:$CH,0))</f>
        <v>357.673</v>
      </c>
      <c r="G28">
        <f>INDEX(Activity_Demand_tot!Z:Z,MATCH($C$1&amp;"-"&amp;$C28,Activity_Demand_tot!$CH:$CH,0))</f>
        <v>359.20100000000002</v>
      </c>
      <c r="H28">
        <f>INDEX(Activity_Demand_tot!AA:AA,MATCH($C$1&amp;"-"&amp;$C28,Activity_Demand_tot!$CH:$CH,0))</f>
        <v>367.80509999999998</v>
      </c>
      <c r="I28">
        <f>INDEX(Activity_Demand_tot!AB:AB,MATCH($C$1&amp;"-"&amp;$C28,Activity_Demand_tot!$CH:$CH,0))</f>
        <v>375.37849999999997</v>
      </c>
      <c r="J28" s="10">
        <f>INDEX(Activity_Demand_tot!AC:AC,MATCH($C$1&amp;"-"&amp;$C28,Activity_Demand_tot!$CH:$CH,0))</f>
        <v>375.7441</v>
      </c>
      <c r="K28">
        <f>K24-16</f>
        <v>383.35026125085398</v>
      </c>
      <c r="L28">
        <f t="shared" ref="L28" si="1">L24-16</f>
        <v>393.445884823673</v>
      </c>
      <c r="M28">
        <f>M24-5</f>
        <v>407.48777476467802</v>
      </c>
      <c r="N28">
        <f>N24+25</f>
        <v>410.929282308582</v>
      </c>
      <c r="O28">
        <f>O24+30</f>
        <v>432.70400057942402</v>
      </c>
      <c r="P28">
        <f t="shared" ref="P28:BL28" si="2">P24+25</f>
        <v>436.97148535179298</v>
      </c>
      <c r="Q28">
        <f t="shared" si="2"/>
        <v>444.55690493909998</v>
      </c>
      <c r="R28">
        <f t="shared" si="2"/>
        <v>451.52789068323898</v>
      </c>
      <c r="S28">
        <f t="shared" si="2"/>
        <v>458.40364539542998</v>
      </c>
      <c r="T28">
        <f t="shared" si="2"/>
        <v>468.82273529342899</v>
      </c>
      <c r="U28">
        <f t="shared" si="2"/>
        <v>479.37857648322</v>
      </c>
      <c r="V28">
        <f t="shared" si="2"/>
        <v>490.06905171380703</v>
      </c>
      <c r="W28">
        <f t="shared" si="2"/>
        <v>500.893927870759</v>
      </c>
      <c r="X28">
        <f t="shared" si="2"/>
        <v>511.85086800911</v>
      </c>
      <c r="Y28">
        <f t="shared" si="2"/>
        <v>522.94104048569102</v>
      </c>
      <c r="Z28">
        <f t="shared" si="2"/>
        <v>534.14169479751695</v>
      </c>
      <c r="AA28">
        <f t="shared" si="2"/>
        <v>545.44009664977796</v>
      </c>
      <c r="AB28">
        <f t="shared" si="2"/>
        <v>556.82572894647205</v>
      </c>
      <c r="AC28">
        <f t="shared" si="2"/>
        <v>568.28744786390905</v>
      </c>
      <c r="AD28">
        <f t="shared" si="2"/>
        <v>579.81527999858497</v>
      </c>
      <c r="AE28">
        <f t="shared" si="2"/>
        <v>591.40323048620098</v>
      </c>
      <c r="AF28">
        <f t="shared" si="2"/>
        <v>603.04255297712803</v>
      </c>
      <c r="AG28">
        <f t="shared" si="2"/>
        <v>614.71893746111505</v>
      </c>
      <c r="AH28">
        <f t="shared" si="2"/>
        <v>626.41888784366404</v>
      </c>
      <c r="AI28">
        <f t="shared" si="2"/>
        <v>638.12868617934896</v>
      </c>
      <c r="AJ28">
        <f t="shared" si="2"/>
        <v>649.82544341271296</v>
      </c>
      <c r="AK28">
        <f t="shared" si="2"/>
        <v>661.49108420885204</v>
      </c>
      <c r="AL28">
        <f t="shared" si="2"/>
        <v>673.10342315262699</v>
      </c>
      <c r="AM28">
        <f t="shared" si="2"/>
        <v>684.64970427308799</v>
      </c>
      <c r="AN28">
        <f t="shared" si="2"/>
        <v>696.12111803580399</v>
      </c>
      <c r="AO28">
        <f t="shared" si="2"/>
        <v>707.51338093711104</v>
      </c>
      <c r="AP28">
        <f t="shared" si="2"/>
        <v>718.82772820822095</v>
      </c>
      <c r="AQ28">
        <f t="shared" si="2"/>
        <v>730.06753768081899</v>
      </c>
      <c r="AR28">
        <f t="shared" si="2"/>
        <v>741.23707802957995</v>
      </c>
      <c r="AS28">
        <f t="shared" si="2"/>
        <v>753.78425790687197</v>
      </c>
      <c r="AT28">
        <f t="shared" si="2"/>
        <v>766.50440998832698</v>
      </c>
      <c r="AU28">
        <f t="shared" si="2"/>
        <v>779.40728305541404</v>
      </c>
      <c r="AV28">
        <f t="shared" si="2"/>
        <v>792.50033110094103</v>
      </c>
      <c r="AW28">
        <f t="shared" si="2"/>
        <v>805.79106445654998</v>
      </c>
      <c r="AX28">
        <f t="shared" si="2"/>
        <v>819.28637584222201</v>
      </c>
      <c r="AY28">
        <f t="shared" si="2"/>
        <v>832.99340358022403</v>
      </c>
      <c r="AZ28">
        <f t="shared" si="2"/>
        <v>846.92203882817296</v>
      </c>
      <c r="BA28">
        <f t="shared" si="2"/>
        <v>861.08132557603301</v>
      </c>
      <c r="BB28">
        <f t="shared" si="2"/>
        <v>875.47711679272697</v>
      </c>
      <c r="BC28">
        <f t="shared" si="2"/>
        <v>890.12110788635505</v>
      </c>
      <c r="BD28">
        <f t="shared" si="2"/>
        <v>905.01874934299894</v>
      </c>
      <c r="BE28">
        <f t="shared" si="2"/>
        <v>920.17863701259</v>
      </c>
      <c r="BF28">
        <f t="shared" si="2"/>
        <v>935.61084576954704</v>
      </c>
      <c r="BG28">
        <f t="shared" si="2"/>
        <v>951.31995735649002</v>
      </c>
      <c r="BH28">
        <f t="shared" si="2"/>
        <v>967.31719442074802</v>
      </c>
      <c r="BI28">
        <f t="shared" si="2"/>
        <v>983.61128919516204</v>
      </c>
      <c r="BJ28">
        <f t="shared" si="2"/>
        <v>1000.209498432662</v>
      </c>
      <c r="BK28">
        <f t="shared" si="2"/>
        <v>1017.123752556259</v>
      </c>
      <c r="BL28">
        <f t="shared" si="2"/>
        <v>1034.3590754006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11_MEX</v>
      </c>
      <c r="B32" t="s">
        <v>742</v>
      </c>
      <c r="C32" t="str">
        <f t="shared" ref="C32:AH32" si="3">C127</f>
        <v>air_freight(gtkm)</v>
      </c>
      <c r="D32">
        <f t="shared" si="3"/>
        <v>0.1199999999999997</v>
      </c>
      <c r="E32">
        <f t="shared" si="3"/>
        <v>0.11900000000000001</v>
      </c>
      <c r="F32">
        <f t="shared" si="3"/>
        <v>0.126</v>
      </c>
      <c r="G32">
        <f t="shared" si="3"/>
        <v>0.11299999999999998</v>
      </c>
      <c r="H32">
        <f t="shared" si="3"/>
        <v>0.1341</v>
      </c>
      <c r="I32">
        <f t="shared" si="3"/>
        <v>0.14649999999999999</v>
      </c>
      <c r="J32" s="10">
        <f t="shared" si="3"/>
        <v>0.14310000000000003</v>
      </c>
      <c r="K32">
        <f t="shared" si="3"/>
        <v>0.1460388813846695</v>
      </c>
      <c r="L32">
        <f t="shared" si="3"/>
        <v>0.15016617256637593</v>
      </c>
      <c r="M32">
        <f t="shared" si="3"/>
        <v>0.15604822387987638</v>
      </c>
      <c r="N32">
        <f t="shared" si="3"/>
        <v>0.15811116452831026</v>
      </c>
      <c r="O32">
        <f t="shared" si="3"/>
        <v>0.16748704133211909</v>
      </c>
      <c r="P32">
        <f t="shared" si="3"/>
        <v>0.17034541344060031</v>
      </c>
      <c r="Q32">
        <f t="shared" si="3"/>
        <v>0.17471574241661506</v>
      </c>
      <c r="R32">
        <f t="shared" si="3"/>
        <v>0.17906266664279025</v>
      </c>
      <c r="S32">
        <f t="shared" si="3"/>
        <v>0.18357836319084456</v>
      </c>
      <c r="T32">
        <f t="shared" si="3"/>
        <v>0.1897238343666233</v>
      </c>
      <c r="U32">
        <f t="shared" si="3"/>
        <v>0.19614145753655424</v>
      </c>
      <c r="V32">
        <f t="shared" si="3"/>
        <v>0.20282233389736418</v>
      </c>
      <c r="W32">
        <f t="shared" si="3"/>
        <v>0.20975691016669412</v>
      </c>
      <c r="X32">
        <f t="shared" si="3"/>
        <v>0.21693328152499794</v>
      </c>
      <c r="Y32">
        <f t="shared" si="3"/>
        <v>0.22433949278892035</v>
      </c>
      <c r="Z32">
        <f t="shared" si="3"/>
        <v>0.23195166932845951</v>
      </c>
      <c r="AA32">
        <f t="shared" si="3"/>
        <v>0.23974825056746712</v>
      </c>
      <c r="AB32">
        <f t="shared" si="3"/>
        <v>0.24770673497059645</v>
      </c>
      <c r="AC32">
        <f t="shared" si="3"/>
        <v>0.25580242100327866</v>
      </c>
      <c r="AD32">
        <f t="shared" si="3"/>
        <v>0.26400917976355004</v>
      </c>
      <c r="AE32">
        <f t="shared" si="3"/>
        <v>0.27230075694772538</v>
      </c>
      <c r="AF32">
        <f t="shared" si="3"/>
        <v>0.28064772519617492</v>
      </c>
      <c r="AG32">
        <f t="shared" si="3"/>
        <v>0.28901608235754789</v>
      </c>
      <c r="AH32">
        <f t="shared" si="3"/>
        <v>0.29737014892106528</v>
      </c>
      <c r="AI32">
        <f t="shared" ref="AI32:BL32" si="4">AI127</f>
        <v>0.30567210677327211</v>
      </c>
      <c r="AJ32">
        <f t="shared" si="4"/>
        <v>0.31387769783405706</v>
      </c>
      <c r="AK32">
        <f t="shared" si="4"/>
        <v>0.32194289846516488</v>
      </c>
      <c r="AL32">
        <f t="shared" si="4"/>
        <v>0.32981970702597885</v>
      </c>
      <c r="AM32">
        <f t="shared" si="4"/>
        <v>0.33746283613277456</v>
      </c>
      <c r="AN32">
        <f t="shared" si="4"/>
        <v>0.34482722244744118</v>
      </c>
      <c r="AO32">
        <f t="shared" si="4"/>
        <v>0.35186843519970618</v>
      </c>
      <c r="AP32">
        <f t="shared" si="4"/>
        <v>0.35854327471109709</v>
      </c>
      <c r="AQ32">
        <f t="shared" si="4"/>
        <v>0.36480816209788608</v>
      </c>
      <c r="AR32">
        <f t="shared" si="4"/>
        <v>0.37061853901478958</v>
      </c>
      <c r="AS32">
        <f t="shared" si="4"/>
        <v>0.3768921289534356</v>
      </c>
      <c r="AT32">
        <f t="shared" si="4"/>
        <v>0.38325220499416307</v>
      </c>
      <c r="AU32">
        <f t="shared" si="4"/>
        <v>0.38970364152770659</v>
      </c>
      <c r="AV32">
        <f t="shared" si="4"/>
        <v>0.3962501655504701</v>
      </c>
      <c r="AW32">
        <f t="shared" si="4"/>
        <v>0.40289553222827457</v>
      </c>
      <c r="AX32">
        <f t="shared" si="4"/>
        <v>0.4096431879211106</v>
      </c>
      <c r="AY32">
        <f t="shared" si="4"/>
        <v>0.41649670179011156</v>
      </c>
      <c r="AZ32">
        <f t="shared" si="4"/>
        <v>0.42346101941408604</v>
      </c>
      <c r="BA32">
        <f t="shared" si="4"/>
        <v>0.43054066278801606</v>
      </c>
      <c r="BB32">
        <f t="shared" si="4"/>
        <v>0.437738558396363</v>
      </c>
      <c r="BC32">
        <f t="shared" si="4"/>
        <v>0.44506055394317706</v>
      </c>
      <c r="BD32">
        <f t="shared" si="4"/>
        <v>0.45250937467149899</v>
      </c>
      <c r="BE32">
        <f t="shared" si="4"/>
        <v>0.46008931850629453</v>
      </c>
      <c r="BF32">
        <f t="shared" si="4"/>
        <v>0.467805422884773</v>
      </c>
      <c r="BG32">
        <f t="shared" si="4"/>
        <v>0.4756599786782445</v>
      </c>
      <c r="BH32">
        <f t="shared" si="4"/>
        <v>0.48365859721037352</v>
      </c>
      <c r="BI32">
        <f t="shared" si="4"/>
        <v>0.49180564459758047</v>
      </c>
      <c r="BJ32">
        <f t="shared" si="4"/>
        <v>0.50010474921633052</v>
      </c>
      <c r="BK32">
        <f t="shared" si="4"/>
        <v>0.50856187627812899</v>
      </c>
      <c r="BL32">
        <f t="shared" si="4"/>
        <v>0.51717953770029945</v>
      </c>
    </row>
    <row r="33" spans="1:64" x14ac:dyDescent="0.25">
      <c r="A33" t="str">
        <f t="shared" ref="A33:A60" si="5">$C$1</f>
        <v>11_MEX</v>
      </c>
      <c r="B33" t="s">
        <v>742</v>
      </c>
      <c r="C33" t="str">
        <f t="shared" ref="C33:AH33" si="6">C128</f>
        <v>pipeline_freight(gtkm)</v>
      </c>
      <c r="D33">
        <f t="shared" si="6"/>
        <v>0</v>
      </c>
      <c r="E33">
        <f t="shared" si="6"/>
        <v>0</v>
      </c>
      <c r="F33">
        <f t="shared" si="6"/>
        <v>0</v>
      </c>
      <c r="G33">
        <f t="shared" si="6"/>
        <v>0</v>
      </c>
      <c r="H33">
        <f t="shared" si="6"/>
        <v>0</v>
      </c>
      <c r="I33">
        <f t="shared" si="6"/>
        <v>0</v>
      </c>
      <c r="J33" s="10">
        <f t="shared" si="6"/>
        <v>0</v>
      </c>
      <c r="K33">
        <f t="shared" si="6"/>
        <v>0</v>
      </c>
      <c r="L33">
        <f t="shared" si="6"/>
        <v>0</v>
      </c>
      <c r="M33">
        <f t="shared" si="6"/>
        <v>0</v>
      </c>
      <c r="N33">
        <f t="shared" si="6"/>
        <v>0</v>
      </c>
      <c r="O33">
        <f t="shared" si="6"/>
        <v>0</v>
      </c>
      <c r="P33">
        <f t="shared" si="6"/>
        <v>0</v>
      </c>
      <c r="Q33">
        <f t="shared" si="6"/>
        <v>0</v>
      </c>
      <c r="R33">
        <f t="shared" si="6"/>
        <v>0</v>
      </c>
      <c r="S33">
        <f t="shared" si="6"/>
        <v>0</v>
      </c>
      <c r="T33">
        <f t="shared" si="6"/>
        <v>0</v>
      </c>
      <c r="U33">
        <f t="shared" si="6"/>
        <v>0</v>
      </c>
      <c r="V33">
        <f t="shared" si="6"/>
        <v>0</v>
      </c>
      <c r="W33">
        <f t="shared" si="6"/>
        <v>0</v>
      </c>
      <c r="X33">
        <f t="shared" si="6"/>
        <v>0</v>
      </c>
      <c r="Y33">
        <f t="shared" si="6"/>
        <v>0</v>
      </c>
      <c r="Z33">
        <f t="shared" si="6"/>
        <v>0</v>
      </c>
      <c r="AA33">
        <f t="shared" si="6"/>
        <v>0</v>
      </c>
      <c r="AB33">
        <f t="shared" si="6"/>
        <v>0</v>
      </c>
      <c r="AC33">
        <f t="shared" si="6"/>
        <v>0</v>
      </c>
      <c r="AD33">
        <f t="shared" si="6"/>
        <v>0</v>
      </c>
      <c r="AE33">
        <f t="shared" si="6"/>
        <v>0</v>
      </c>
      <c r="AF33">
        <f t="shared" si="6"/>
        <v>0</v>
      </c>
      <c r="AG33">
        <f t="shared" si="6"/>
        <v>0</v>
      </c>
      <c r="AH33">
        <f t="shared" si="6"/>
        <v>0</v>
      </c>
      <c r="AI33">
        <f t="shared" ref="AI33:BL33" si="7">AI128</f>
        <v>0</v>
      </c>
      <c r="AJ33">
        <f t="shared" si="7"/>
        <v>0</v>
      </c>
      <c r="AK33">
        <f t="shared" si="7"/>
        <v>0</v>
      </c>
      <c r="AL33">
        <f t="shared" si="7"/>
        <v>0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>
        <f t="shared" si="7"/>
        <v>0</v>
      </c>
      <c r="AS33">
        <f t="shared" si="7"/>
        <v>0</v>
      </c>
      <c r="AT33">
        <f t="shared" si="7"/>
        <v>0</v>
      </c>
      <c r="AU33">
        <f t="shared" si="7"/>
        <v>0</v>
      </c>
      <c r="AV33">
        <f t="shared" si="7"/>
        <v>0</v>
      </c>
      <c r="AW33">
        <f t="shared" si="7"/>
        <v>0</v>
      </c>
      <c r="AX33">
        <f t="shared" si="7"/>
        <v>0</v>
      </c>
      <c r="AY33">
        <f t="shared" si="7"/>
        <v>0</v>
      </c>
      <c r="AZ33">
        <f t="shared" si="7"/>
        <v>0</v>
      </c>
      <c r="BA33">
        <f t="shared" si="7"/>
        <v>0</v>
      </c>
      <c r="BB33">
        <f t="shared" si="7"/>
        <v>0</v>
      </c>
      <c r="BC33">
        <f t="shared" si="7"/>
        <v>0</v>
      </c>
      <c r="BD33">
        <f t="shared" si="7"/>
        <v>0</v>
      </c>
      <c r="BE33">
        <f t="shared" si="7"/>
        <v>0</v>
      </c>
      <c r="BF33">
        <f t="shared" si="7"/>
        <v>0</v>
      </c>
      <c r="BG33">
        <f t="shared" si="7"/>
        <v>0</v>
      </c>
      <c r="BH33">
        <f t="shared" si="7"/>
        <v>0</v>
      </c>
      <c r="BI33">
        <f t="shared" si="7"/>
        <v>0</v>
      </c>
      <c r="BJ33">
        <f t="shared" si="7"/>
        <v>0</v>
      </c>
      <c r="BK33">
        <f t="shared" si="7"/>
        <v>0</v>
      </c>
      <c r="BL33">
        <f t="shared" si="7"/>
        <v>0</v>
      </c>
    </row>
    <row r="34" spans="1:64" x14ac:dyDescent="0.25">
      <c r="A34" t="str">
        <f t="shared" si="5"/>
        <v>11_MEX</v>
      </c>
      <c r="B34" t="s">
        <v>742</v>
      </c>
      <c r="C34" t="str">
        <f t="shared" ref="C34:AH34" si="8">C129</f>
        <v>rail_freight(gtkm)</v>
      </c>
      <c r="D34">
        <f t="shared" si="8"/>
        <v>78.769999999999811</v>
      </c>
      <c r="E34">
        <f t="shared" si="8"/>
        <v>79.728000000000023</v>
      </c>
      <c r="F34">
        <f t="shared" si="8"/>
        <v>79.353000000000037</v>
      </c>
      <c r="G34">
        <f t="shared" si="8"/>
        <v>77.716999999999985</v>
      </c>
      <c r="H34">
        <f t="shared" si="8"/>
        <v>80.682999999999979</v>
      </c>
      <c r="I34">
        <f t="shared" si="8"/>
        <v>83.401000000000039</v>
      </c>
      <c r="J34" s="10">
        <f t="shared" si="8"/>
        <v>84.694000000000003</v>
      </c>
      <c r="K34">
        <f t="shared" si="8"/>
        <v>87.279698889247456</v>
      </c>
      <c r="L34">
        <f t="shared" si="8"/>
        <v>90.415889136943349</v>
      </c>
      <c r="M34">
        <f t="shared" si="8"/>
        <v>94.45369473461588</v>
      </c>
      <c r="N34">
        <f t="shared" si="8"/>
        <v>96.013968310402859</v>
      </c>
      <c r="O34">
        <f t="shared" si="8"/>
        <v>101.84849211588939</v>
      </c>
      <c r="P34">
        <f t="shared" si="8"/>
        <v>103.55254098236372</v>
      </c>
      <c r="Q34">
        <f t="shared" si="8"/>
        <v>106.00834307720346</v>
      </c>
      <c r="R34">
        <f t="shared" si="8"/>
        <v>108.28694957720573</v>
      </c>
      <c r="S34">
        <f t="shared" si="8"/>
        <v>110.51073046022063</v>
      </c>
      <c r="T34">
        <f t="shared" si="8"/>
        <v>113.56056034460667</v>
      </c>
      <c r="U34">
        <f t="shared" si="8"/>
        <v>116.61884501649838</v>
      </c>
      <c r="V34">
        <f t="shared" si="8"/>
        <v>119.68456405736246</v>
      </c>
      <c r="W34">
        <f t="shared" si="8"/>
        <v>122.75727030532779</v>
      </c>
      <c r="X34">
        <f t="shared" si="8"/>
        <v>125.83612491487159</v>
      </c>
      <c r="Y34">
        <f t="shared" si="8"/>
        <v>128.92127944515531</v>
      </c>
      <c r="Z34">
        <f t="shared" si="8"/>
        <v>132.00711703892836</v>
      </c>
      <c r="AA34">
        <f t="shared" si="8"/>
        <v>135.09059866323736</v>
      </c>
      <c r="AB34">
        <f t="shared" si="8"/>
        <v>138.16937308170498</v>
      </c>
      <c r="AC34">
        <f t="shared" si="8"/>
        <v>141.24108782030925</v>
      </c>
      <c r="AD34">
        <f t="shared" si="8"/>
        <v>144.3038462091545</v>
      </c>
      <c r="AE34">
        <f t="shared" si="8"/>
        <v>147.35691894076763</v>
      </c>
      <c r="AF34">
        <f t="shared" si="8"/>
        <v>150.39907885605265</v>
      </c>
      <c r="AG34">
        <f t="shared" si="8"/>
        <v>153.42790226354248</v>
      </c>
      <c r="AH34">
        <f t="shared" si="8"/>
        <v>156.4413639203465</v>
      </c>
      <c r="AI34">
        <f t="shared" ref="AI34:BL34" si="9">AI129</f>
        <v>159.4375862988351</v>
      </c>
      <c r="AJ34">
        <f t="shared" si="9"/>
        <v>162.41260878791763</v>
      </c>
      <c r="AK34">
        <f t="shared" si="9"/>
        <v>165.36388604466913</v>
      </c>
      <c r="AL34">
        <f t="shared" si="9"/>
        <v>168.28806321270278</v>
      </c>
      <c r="AM34">
        <f t="shared" si="9"/>
        <v>171.18436353511746</v>
      </c>
      <c r="AN34">
        <f t="shared" si="9"/>
        <v>174.05321889544183</v>
      </c>
      <c r="AO34">
        <f t="shared" si="9"/>
        <v>176.89641315908062</v>
      </c>
      <c r="AP34">
        <f t="shared" si="9"/>
        <v>179.7173273522952</v>
      </c>
      <c r="AQ34">
        <f t="shared" si="9"/>
        <v>182.52009179844808</v>
      </c>
      <c r="AR34">
        <f t="shared" si="9"/>
        <v>185.3092695073949</v>
      </c>
      <c r="AS34">
        <f t="shared" si="9"/>
        <v>188.44606447671791</v>
      </c>
      <c r="AT34">
        <f t="shared" si="9"/>
        <v>191.62610249708166</v>
      </c>
      <c r="AU34">
        <f t="shared" si="9"/>
        <v>194.85182076385342</v>
      </c>
      <c r="AV34">
        <f t="shared" si="9"/>
        <v>198.12508277523517</v>
      </c>
      <c r="AW34">
        <f t="shared" si="9"/>
        <v>201.44776611413741</v>
      </c>
      <c r="AX34">
        <f t="shared" si="9"/>
        <v>204.82159396055542</v>
      </c>
      <c r="AY34">
        <f t="shared" si="9"/>
        <v>208.24835089505592</v>
      </c>
      <c r="AZ34">
        <f t="shared" si="9"/>
        <v>211.73050970704315</v>
      </c>
      <c r="BA34">
        <f t="shared" si="9"/>
        <v>215.27033139400817</v>
      </c>
      <c r="BB34">
        <f t="shared" si="9"/>
        <v>218.86927919818166</v>
      </c>
      <c r="BC34">
        <f t="shared" si="9"/>
        <v>222.53027697158868</v>
      </c>
      <c r="BD34">
        <f t="shared" si="9"/>
        <v>226.25468733574962</v>
      </c>
      <c r="BE34">
        <f t="shared" si="9"/>
        <v>230.04465925314739</v>
      </c>
      <c r="BF34">
        <f t="shared" si="9"/>
        <v>233.90271144238665</v>
      </c>
      <c r="BG34">
        <f t="shared" si="9"/>
        <v>237.82998933912239</v>
      </c>
      <c r="BH34">
        <f t="shared" si="9"/>
        <v>241.82929860518689</v>
      </c>
      <c r="BI34">
        <f t="shared" si="9"/>
        <v>245.9028222987904</v>
      </c>
      <c r="BJ34">
        <f t="shared" si="9"/>
        <v>250.05237460816539</v>
      </c>
      <c r="BK34">
        <f t="shared" si="9"/>
        <v>254.28093813906463</v>
      </c>
      <c r="BL34">
        <f t="shared" si="9"/>
        <v>258.58976885014988</v>
      </c>
    </row>
    <row r="35" spans="1:64" x14ac:dyDescent="0.25">
      <c r="A35" t="str">
        <f t="shared" si="5"/>
        <v>11_MEX</v>
      </c>
      <c r="B35" t="s">
        <v>742</v>
      </c>
      <c r="C35" t="str">
        <f t="shared" ref="C35:AH35" si="10">C130</f>
        <v>road_freight_2w(gtkm)</v>
      </c>
      <c r="D35">
        <f t="shared" si="10"/>
        <v>0</v>
      </c>
      <c r="E35">
        <f t="shared" si="10"/>
        <v>0</v>
      </c>
      <c r="F35">
        <f t="shared" si="10"/>
        <v>0</v>
      </c>
      <c r="G35">
        <f t="shared" si="10"/>
        <v>0</v>
      </c>
      <c r="H35">
        <f t="shared" si="10"/>
        <v>0</v>
      </c>
      <c r="I35">
        <f t="shared" si="10"/>
        <v>0</v>
      </c>
      <c r="J35" s="10">
        <f t="shared" si="10"/>
        <v>0</v>
      </c>
      <c r="K35">
        <f t="shared" si="10"/>
        <v>0</v>
      </c>
      <c r="L35">
        <f t="shared" si="10"/>
        <v>0</v>
      </c>
      <c r="M35">
        <f t="shared" si="10"/>
        <v>0</v>
      </c>
      <c r="N35">
        <f t="shared" si="10"/>
        <v>0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S35">
        <f t="shared" si="10"/>
        <v>0</v>
      </c>
      <c r="T35">
        <f t="shared" si="10"/>
        <v>0</v>
      </c>
      <c r="U35">
        <f t="shared" si="10"/>
        <v>0</v>
      </c>
      <c r="V35">
        <f t="shared" si="10"/>
        <v>0</v>
      </c>
      <c r="W35">
        <f t="shared" si="10"/>
        <v>0</v>
      </c>
      <c r="X35">
        <f t="shared" si="10"/>
        <v>0</v>
      </c>
      <c r="Y35">
        <f t="shared" si="10"/>
        <v>0</v>
      </c>
      <c r="Z35">
        <f t="shared" si="10"/>
        <v>0</v>
      </c>
      <c r="AA35">
        <f t="shared" si="10"/>
        <v>0</v>
      </c>
      <c r="AB35">
        <f t="shared" si="10"/>
        <v>0</v>
      </c>
      <c r="AC35">
        <f t="shared" si="10"/>
        <v>0</v>
      </c>
      <c r="AD35">
        <f t="shared" si="10"/>
        <v>0</v>
      </c>
      <c r="AE35">
        <f t="shared" si="10"/>
        <v>0</v>
      </c>
      <c r="AF35">
        <f t="shared" si="10"/>
        <v>0</v>
      </c>
      <c r="AG35">
        <f t="shared" si="10"/>
        <v>0</v>
      </c>
      <c r="AH35">
        <f t="shared" si="10"/>
        <v>0</v>
      </c>
      <c r="AI35">
        <f t="shared" ref="AI35:BL35" si="11">AI130</f>
        <v>0</v>
      </c>
      <c r="AJ35">
        <f t="shared" si="11"/>
        <v>0</v>
      </c>
      <c r="AK35">
        <f t="shared" si="11"/>
        <v>0</v>
      </c>
      <c r="AL35">
        <f t="shared" si="11"/>
        <v>0</v>
      </c>
      <c r="AM35">
        <f t="shared" si="11"/>
        <v>0</v>
      </c>
      <c r="AN35">
        <f t="shared" si="11"/>
        <v>0</v>
      </c>
      <c r="AO35">
        <f t="shared" si="11"/>
        <v>0</v>
      </c>
      <c r="AP35">
        <f t="shared" si="11"/>
        <v>0</v>
      </c>
      <c r="AQ35">
        <f t="shared" si="11"/>
        <v>0</v>
      </c>
      <c r="AR35">
        <f t="shared" si="11"/>
        <v>0</v>
      </c>
      <c r="AS35">
        <f t="shared" si="11"/>
        <v>0</v>
      </c>
      <c r="AT35">
        <f t="shared" si="11"/>
        <v>0</v>
      </c>
      <c r="AU35">
        <f t="shared" si="11"/>
        <v>0</v>
      </c>
      <c r="AV35">
        <f t="shared" si="11"/>
        <v>0</v>
      </c>
      <c r="AW35">
        <f t="shared" si="11"/>
        <v>0</v>
      </c>
      <c r="AX35">
        <f t="shared" si="11"/>
        <v>0</v>
      </c>
      <c r="AY35">
        <f t="shared" si="11"/>
        <v>0</v>
      </c>
      <c r="AZ35">
        <f t="shared" si="11"/>
        <v>0</v>
      </c>
      <c r="BA35">
        <f t="shared" si="11"/>
        <v>0</v>
      </c>
      <c r="BB35">
        <f t="shared" si="11"/>
        <v>0</v>
      </c>
      <c r="BC35">
        <f t="shared" si="11"/>
        <v>0</v>
      </c>
      <c r="BD35">
        <f t="shared" si="11"/>
        <v>0</v>
      </c>
      <c r="BE35">
        <f t="shared" si="11"/>
        <v>0</v>
      </c>
      <c r="BF35">
        <f t="shared" si="11"/>
        <v>0</v>
      </c>
      <c r="BG35">
        <f t="shared" si="11"/>
        <v>0</v>
      </c>
      <c r="BH35">
        <f t="shared" si="11"/>
        <v>0</v>
      </c>
      <c r="BI35">
        <f t="shared" si="11"/>
        <v>0</v>
      </c>
      <c r="BJ35">
        <f t="shared" si="11"/>
        <v>0</v>
      </c>
      <c r="BK35">
        <f t="shared" si="11"/>
        <v>0</v>
      </c>
      <c r="BL35">
        <f t="shared" si="11"/>
        <v>0</v>
      </c>
    </row>
    <row r="36" spans="1:64" x14ac:dyDescent="0.25">
      <c r="A36" t="str">
        <f t="shared" si="5"/>
        <v>11_MEX</v>
      </c>
      <c r="B36" t="s">
        <v>742</v>
      </c>
      <c r="C36" t="str">
        <f t="shared" ref="C36:AH36" si="12">C131</f>
        <v>road_freight_ht(gtkm)</v>
      </c>
      <c r="D36">
        <f t="shared" si="12"/>
        <v>211.47359999999946</v>
      </c>
      <c r="E36">
        <f t="shared" si="12"/>
        <v>218.78399999999996</v>
      </c>
      <c r="F36">
        <f t="shared" si="12"/>
        <v>224.12544</v>
      </c>
      <c r="G36">
        <f t="shared" si="12"/>
        <v>226.00320000000002</v>
      </c>
      <c r="H36">
        <f t="shared" si="12"/>
        <v>230.1216</v>
      </c>
      <c r="I36">
        <f t="shared" si="12"/>
        <v>235.33055999999996</v>
      </c>
      <c r="J36" s="10">
        <f t="shared" si="12"/>
        <v>241.07711999999998</v>
      </c>
      <c r="K36">
        <f t="shared" si="12"/>
        <v>246.02339828367579</v>
      </c>
      <c r="L36">
        <f t="shared" si="12"/>
        <v>252.57437883053521</v>
      </c>
      <c r="M36">
        <f t="shared" si="12"/>
        <v>261.66683273128427</v>
      </c>
      <c r="N36">
        <f t="shared" si="12"/>
        <v>263.95902823624579</v>
      </c>
      <c r="O36">
        <f t="shared" si="12"/>
        <v>278.0357034126859</v>
      </c>
      <c r="P36">
        <f t="shared" si="12"/>
        <v>280.87121490852832</v>
      </c>
      <c r="Q36">
        <f t="shared" si="12"/>
        <v>285.84433055051022</v>
      </c>
      <c r="R36">
        <f t="shared" si="12"/>
        <v>290.42758589885477</v>
      </c>
      <c r="S36">
        <f t="shared" si="12"/>
        <v>294.95430681416536</v>
      </c>
      <c r="T36">
        <f t="shared" si="12"/>
        <v>301.76609210922629</v>
      </c>
      <c r="U36">
        <f t="shared" si="12"/>
        <v>308.67151551253153</v>
      </c>
      <c r="V36">
        <f t="shared" si="12"/>
        <v>315.66890023351198</v>
      </c>
      <c r="W36">
        <f t="shared" si="12"/>
        <v>322.75774224340961</v>
      </c>
      <c r="X36">
        <f t="shared" si="12"/>
        <v>329.93614056858706</v>
      </c>
      <c r="Y36">
        <f t="shared" si="12"/>
        <v>337.20441052190608</v>
      </c>
      <c r="Z36">
        <f t="shared" si="12"/>
        <v>344.5473965469692</v>
      </c>
      <c r="AA36">
        <f t="shared" si="12"/>
        <v>351.95634171064393</v>
      </c>
      <c r="AB36">
        <f t="shared" si="12"/>
        <v>359.42386426651899</v>
      </c>
      <c r="AC36">
        <f t="shared" si="12"/>
        <v>366.94212338320125</v>
      </c>
      <c r="AD36">
        <f t="shared" si="12"/>
        <v>374.50397908294786</v>
      </c>
      <c r="AE36">
        <f t="shared" si="12"/>
        <v>382.10480775539565</v>
      </c>
      <c r="AF36">
        <f t="shared" si="12"/>
        <v>389.73815651932375</v>
      </c>
      <c r="AG36">
        <f t="shared" si="12"/>
        <v>397.39392275654455</v>
      </c>
      <c r="AH36">
        <f t="shared" si="12"/>
        <v>405.06247375441211</v>
      </c>
      <c r="AI36">
        <f t="shared" ref="AI36:BL36" si="13">AI131</f>
        <v>412.73397858180851</v>
      </c>
      <c r="AJ36">
        <f t="shared" si="13"/>
        <v>420.39261970139029</v>
      </c>
      <c r="AK36">
        <f t="shared" si="13"/>
        <v>428.02563766144578</v>
      </c>
      <c r="AL36">
        <f t="shared" si="13"/>
        <v>435.61756178457398</v>
      </c>
      <c r="AM36">
        <f t="shared" si="13"/>
        <v>443.15897482092316</v>
      </c>
      <c r="AN36">
        <f t="shared" si="13"/>
        <v>450.6429713201025</v>
      </c>
      <c r="AO36">
        <f t="shared" si="13"/>
        <v>458.06553689309737</v>
      </c>
      <c r="AP36">
        <f t="shared" si="13"/>
        <v>465.42619429543339</v>
      </c>
      <c r="AQ36">
        <f t="shared" si="13"/>
        <v>472.72581969983241</v>
      </c>
      <c r="AR36">
        <f t="shared" si="13"/>
        <v>479.96583276571408</v>
      </c>
      <c r="AS36">
        <f t="shared" si="13"/>
        <v>488.09038267985824</v>
      </c>
      <c r="AT36">
        <f t="shared" si="13"/>
        <v>496.32693555564197</v>
      </c>
      <c r="AU36">
        <f t="shared" si="13"/>
        <v>504.68180392404219</v>
      </c>
      <c r="AV36">
        <f t="shared" si="13"/>
        <v>513.15981439448183</v>
      </c>
      <c r="AW36">
        <f t="shared" si="13"/>
        <v>521.76583005690577</v>
      </c>
      <c r="AX36">
        <f t="shared" si="13"/>
        <v>530.5043140853561</v>
      </c>
      <c r="AY36">
        <f t="shared" si="13"/>
        <v>539.37988868626724</v>
      </c>
      <c r="AZ36">
        <f t="shared" si="13"/>
        <v>548.39895858201908</v>
      </c>
      <c r="BA36">
        <f t="shared" si="13"/>
        <v>557.56737993699346</v>
      </c>
      <c r="BB36">
        <f t="shared" si="13"/>
        <v>566.88894266562716</v>
      </c>
      <c r="BC36">
        <f t="shared" si="13"/>
        <v>576.37121977857316</v>
      </c>
      <c r="BD36">
        <f t="shared" si="13"/>
        <v>586.01774057457931</v>
      </c>
      <c r="BE36">
        <f t="shared" si="13"/>
        <v>595.83407103839284</v>
      </c>
      <c r="BF36">
        <f t="shared" si="13"/>
        <v>605.82673485269765</v>
      </c>
      <c r="BG36">
        <f t="shared" si="13"/>
        <v>615.99869878747506</v>
      </c>
      <c r="BH36">
        <f t="shared" si="13"/>
        <v>626.3572297313234</v>
      </c>
      <c r="BI36">
        <f t="shared" si="13"/>
        <v>636.90798197965194</v>
      </c>
      <c r="BJ36">
        <f t="shared" si="13"/>
        <v>647.65565442511797</v>
      </c>
      <c r="BK36">
        <f t="shared" si="13"/>
        <v>658.60797225522947</v>
      </c>
      <c r="BL36">
        <f t="shared" si="13"/>
        <v>669.76818850339714</v>
      </c>
    </row>
    <row r="37" spans="1:64" x14ac:dyDescent="0.25">
      <c r="A37" t="str">
        <f t="shared" si="5"/>
        <v>11_MEX</v>
      </c>
      <c r="B37" t="s">
        <v>742</v>
      </c>
      <c r="C37" t="str">
        <f t="shared" ref="C37:AH37" si="14">C132</f>
        <v>road_freight_lt(gtkm)</v>
      </c>
      <c r="D37">
        <f t="shared" si="14"/>
        <v>8.8113999999999777</v>
      </c>
      <c r="E37">
        <f t="shared" si="14"/>
        <v>9.1159999999999997</v>
      </c>
      <c r="F37">
        <f t="shared" si="14"/>
        <v>9.3385599999999975</v>
      </c>
      <c r="G37">
        <f t="shared" si="14"/>
        <v>9.4168000000000021</v>
      </c>
      <c r="H37">
        <f t="shared" si="14"/>
        <v>9.5883999999999983</v>
      </c>
      <c r="I37">
        <f t="shared" si="14"/>
        <v>9.8054400000000026</v>
      </c>
      <c r="J37" s="10">
        <f t="shared" si="14"/>
        <v>10.044880000000001</v>
      </c>
      <c r="K37">
        <f t="shared" si="14"/>
        <v>10.250974928486485</v>
      </c>
      <c r="L37">
        <f t="shared" si="14"/>
        <v>10.523932451272296</v>
      </c>
      <c r="M37">
        <f t="shared" si="14"/>
        <v>10.902784697136841</v>
      </c>
      <c r="N37">
        <f t="shared" si="14"/>
        <v>10.998292843176904</v>
      </c>
      <c r="O37">
        <f t="shared" si="14"/>
        <v>11.584820975528574</v>
      </c>
      <c r="P37">
        <f t="shared" si="14"/>
        <v>11.702967287855342</v>
      </c>
      <c r="Q37">
        <f t="shared" si="14"/>
        <v>11.910180439604583</v>
      </c>
      <c r="R37">
        <f t="shared" si="14"/>
        <v>12.101149412452278</v>
      </c>
      <c r="S37">
        <f t="shared" si="14"/>
        <v>12.289762783923548</v>
      </c>
      <c r="T37">
        <f t="shared" si="14"/>
        <v>12.573587171217747</v>
      </c>
      <c r="U37">
        <f t="shared" si="14"/>
        <v>12.861313146355464</v>
      </c>
      <c r="V37">
        <f t="shared" si="14"/>
        <v>13.152870843062992</v>
      </c>
      <c r="W37">
        <f t="shared" si="14"/>
        <v>13.448239260142051</v>
      </c>
      <c r="X37">
        <f t="shared" si="14"/>
        <v>13.747339190357783</v>
      </c>
      <c r="Y37">
        <f t="shared" si="14"/>
        <v>14.050183771746072</v>
      </c>
      <c r="Z37">
        <f t="shared" si="14"/>
        <v>14.356141522790377</v>
      </c>
      <c r="AA37">
        <f t="shared" si="14"/>
        <v>14.664847571276812</v>
      </c>
      <c r="AB37">
        <f t="shared" si="14"/>
        <v>14.975994344438275</v>
      </c>
      <c r="AC37">
        <f t="shared" si="14"/>
        <v>15.289255140966702</v>
      </c>
      <c r="AD37">
        <f t="shared" si="14"/>
        <v>15.604332461789472</v>
      </c>
      <c r="AE37">
        <f t="shared" si="14"/>
        <v>15.921033656474794</v>
      </c>
      <c r="AF37">
        <f t="shared" si="14"/>
        <v>16.239089854971795</v>
      </c>
      <c r="AG37">
        <f t="shared" si="14"/>
        <v>16.558080114855994</v>
      </c>
      <c r="AH37">
        <f t="shared" si="14"/>
        <v>16.877603073100467</v>
      </c>
      <c r="AI37">
        <f t="shared" ref="AI37:BL37" si="15">AI132</f>
        <v>17.19724910757532</v>
      </c>
      <c r="AJ37">
        <f t="shared" si="15"/>
        <v>17.516359154224556</v>
      </c>
      <c r="AK37">
        <f t="shared" si="15"/>
        <v>17.83440156922687</v>
      </c>
      <c r="AL37">
        <f t="shared" si="15"/>
        <v>18.150731741023872</v>
      </c>
      <c r="AM37">
        <f t="shared" si="15"/>
        <v>18.464957284205088</v>
      </c>
      <c r="AN37">
        <f t="shared" si="15"/>
        <v>18.776790471670893</v>
      </c>
      <c r="AO37">
        <f t="shared" si="15"/>
        <v>19.086064037212338</v>
      </c>
      <c r="AP37">
        <f t="shared" si="15"/>
        <v>19.392758095643011</v>
      </c>
      <c r="AQ37">
        <f t="shared" si="15"/>
        <v>19.696909154159634</v>
      </c>
      <c r="AR37">
        <f t="shared" si="15"/>
        <v>19.998576365238023</v>
      </c>
      <c r="AS37">
        <f t="shared" si="15"/>
        <v>20.337099278327361</v>
      </c>
      <c r="AT37">
        <f t="shared" si="15"/>
        <v>20.680288981485017</v>
      </c>
      <c r="AU37">
        <f t="shared" si="15"/>
        <v>21.028408496835024</v>
      </c>
      <c r="AV37">
        <f t="shared" si="15"/>
        <v>21.381658933103342</v>
      </c>
      <c r="AW37">
        <f t="shared" si="15"/>
        <v>21.740242919037673</v>
      </c>
      <c r="AX37">
        <f t="shared" si="15"/>
        <v>22.104346420223102</v>
      </c>
      <c r="AY37">
        <f t="shared" si="15"/>
        <v>22.474162028594396</v>
      </c>
      <c r="AZ37">
        <f t="shared" si="15"/>
        <v>22.849956607584058</v>
      </c>
      <c r="BA37">
        <f t="shared" si="15"/>
        <v>23.231974164041322</v>
      </c>
      <c r="BB37">
        <f t="shared" si="15"/>
        <v>23.620372611067722</v>
      </c>
      <c r="BC37">
        <f t="shared" si="15"/>
        <v>24.015467490773808</v>
      </c>
      <c r="BD37">
        <f t="shared" si="15"/>
        <v>24.417405857274058</v>
      </c>
      <c r="BE37">
        <f t="shared" si="15"/>
        <v>24.826419626599623</v>
      </c>
      <c r="BF37">
        <f t="shared" si="15"/>
        <v>25.242780618862323</v>
      </c>
      <c r="BG37">
        <f t="shared" si="15"/>
        <v>25.666612449478045</v>
      </c>
      <c r="BH37">
        <f t="shared" si="15"/>
        <v>26.098217905471724</v>
      </c>
      <c r="BI37">
        <f t="shared" si="15"/>
        <v>26.537832582485414</v>
      </c>
      <c r="BJ37">
        <f t="shared" si="15"/>
        <v>26.985652267713164</v>
      </c>
      <c r="BK37">
        <f t="shared" si="15"/>
        <v>27.441998843967809</v>
      </c>
      <c r="BL37">
        <f t="shared" si="15"/>
        <v>27.907007854308127</v>
      </c>
    </row>
    <row r="38" spans="1:64" x14ac:dyDescent="0.25">
      <c r="A38" t="str">
        <f t="shared" si="5"/>
        <v>11_MEX</v>
      </c>
      <c r="B38" t="s">
        <v>742</v>
      </c>
      <c r="C38" t="str">
        <f t="shared" ref="C38:AH38" si="16">C133</f>
        <v>ship_freight(gtkm)</v>
      </c>
      <c r="D38">
        <f t="shared" si="16"/>
        <v>47.000999999999898</v>
      </c>
      <c r="E38">
        <f t="shared" si="16"/>
        <v>47.16299999999999</v>
      </c>
      <c r="F38">
        <f t="shared" si="16"/>
        <v>44.730000000000011</v>
      </c>
      <c r="G38">
        <f t="shared" si="16"/>
        <v>45.951000000000008</v>
      </c>
      <c r="H38">
        <f t="shared" si="16"/>
        <v>47.277999999999984</v>
      </c>
      <c r="I38">
        <f t="shared" si="16"/>
        <v>46.694999999999986</v>
      </c>
      <c r="J38" s="10">
        <f t="shared" si="16"/>
        <v>39.784999999999997</v>
      </c>
      <c r="K38">
        <f t="shared" si="16"/>
        <v>39.650150268059548</v>
      </c>
      <c r="L38">
        <f t="shared" si="16"/>
        <v>39.781518232355793</v>
      </c>
      <c r="M38">
        <f t="shared" si="16"/>
        <v>40.308414377761096</v>
      </c>
      <c r="N38">
        <f t="shared" si="16"/>
        <v>39.799881754228167</v>
      </c>
      <c r="O38">
        <f t="shared" si="16"/>
        <v>41.067497033988055</v>
      </c>
      <c r="P38">
        <f t="shared" si="16"/>
        <v>40.674416759604966</v>
      </c>
      <c r="Q38">
        <f t="shared" si="16"/>
        <v>40.619335129365091</v>
      </c>
      <c r="R38">
        <f t="shared" si="16"/>
        <v>40.533143128083395</v>
      </c>
      <c r="S38">
        <f t="shared" si="16"/>
        <v>40.465266973929594</v>
      </c>
      <c r="T38">
        <f t="shared" si="16"/>
        <v>40.732771834011629</v>
      </c>
      <c r="U38">
        <f t="shared" si="16"/>
        <v>41.0307613502981</v>
      </c>
      <c r="V38">
        <f t="shared" si="16"/>
        <v>41.359894245972193</v>
      </c>
      <c r="W38">
        <f t="shared" si="16"/>
        <v>41.720919151712863</v>
      </c>
      <c r="X38">
        <f t="shared" si="16"/>
        <v>42.114330053768526</v>
      </c>
      <c r="Y38">
        <f t="shared" si="16"/>
        <v>42.540827254094573</v>
      </c>
      <c r="Z38">
        <f t="shared" si="16"/>
        <v>42.999088019500554</v>
      </c>
      <c r="AA38">
        <f t="shared" si="16"/>
        <v>43.488560454052312</v>
      </c>
      <c r="AB38">
        <f t="shared" si="16"/>
        <v>44.008790518839156</v>
      </c>
      <c r="AC38">
        <f t="shared" si="16"/>
        <v>44.559179098428586</v>
      </c>
      <c r="AD38">
        <f t="shared" si="16"/>
        <v>45.139113064929631</v>
      </c>
      <c r="AE38">
        <f t="shared" si="16"/>
        <v>45.748169376615202</v>
      </c>
      <c r="AF38">
        <f t="shared" si="16"/>
        <v>46.385580021583664</v>
      </c>
      <c r="AG38">
        <f t="shared" si="16"/>
        <v>47.050016243814532</v>
      </c>
      <c r="AH38">
        <f t="shared" si="16"/>
        <v>47.74007694688386</v>
      </c>
      <c r="AI38">
        <f t="shared" ref="AI38:BL38" si="17">AI133</f>
        <v>48.454200084356714</v>
      </c>
      <c r="AJ38">
        <f t="shared" si="17"/>
        <v>49.189978071346516</v>
      </c>
      <c r="AK38">
        <f t="shared" si="17"/>
        <v>49.945216035045092</v>
      </c>
      <c r="AL38">
        <f t="shared" si="17"/>
        <v>50.717246707300333</v>
      </c>
      <c r="AM38">
        <f t="shared" si="17"/>
        <v>51.503945796709552</v>
      </c>
      <c r="AN38">
        <f t="shared" si="17"/>
        <v>52.303310126141255</v>
      </c>
      <c r="AO38">
        <f t="shared" si="17"/>
        <v>53.113498412520933</v>
      </c>
      <c r="AP38">
        <f t="shared" si="17"/>
        <v>53.932905190138293</v>
      </c>
      <c r="AQ38">
        <f t="shared" si="17"/>
        <v>54.759908866280988</v>
      </c>
      <c r="AR38">
        <f t="shared" si="17"/>
        <v>55.592780852218318</v>
      </c>
      <c r="AS38">
        <f t="shared" si="17"/>
        <v>56.533819343015217</v>
      </c>
      <c r="AT38">
        <f t="shared" si="17"/>
        <v>57.487830749124342</v>
      </c>
      <c r="AU38">
        <f t="shared" si="17"/>
        <v>58.455546229155864</v>
      </c>
      <c r="AV38">
        <f t="shared" si="17"/>
        <v>59.437524832570389</v>
      </c>
      <c r="AW38">
        <f t="shared" si="17"/>
        <v>60.434329834241055</v>
      </c>
      <c r="AX38">
        <f t="shared" si="17"/>
        <v>61.446478188166452</v>
      </c>
      <c r="AY38">
        <f t="shared" si="17"/>
        <v>62.474505268516602</v>
      </c>
      <c r="AZ38">
        <f t="shared" si="17"/>
        <v>63.519152912112773</v>
      </c>
      <c r="BA38">
        <f t="shared" si="17"/>
        <v>64.581099418202271</v>
      </c>
      <c r="BB38">
        <f t="shared" si="17"/>
        <v>65.660783759454318</v>
      </c>
      <c r="BC38">
        <f t="shared" si="17"/>
        <v>66.759083091476413</v>
      </c>
      <c r="BD38">
        <f t="shared" si="17"/>
        <v>67.876406200724702</v>
      </c>
      <c r="BE38">
        <f t="shared" si="17"/>
        <v>69.013397775944028</v>
      </c>
      <c r="BF38">
        <f t="shared" si="17"/>
        <v>70.170813432715804</v>
      </c>
      <c r="BG38">
        <f t="shared" si="17"/>
        <v>71.348996801736519</v>
      </c>
      <c r="BH38">
        <f t="shared" si="17"/>
        <v>72.548789581555866</v>
      </c>
      <c r="BI38">
        <f t="shared" si="17"/>
        <v>73.770846689636912</v>
      </c>
      <c r="BJ38">
        <f t="shared" si="17"/>
        <v>75.015712382449408</v>
      </c>
      <c r="BK38">
        <f t="shared" si="17"/>
        <v>76.284281441719187</v>
      </c>
      <c r="BL38">
        <f t="shared" si="17"/>
        <v>77.576930655044748</v>
      </c>
    </row>
    <row r="39" spans="1:64" x14ac:dyDescent="0.25">
      <c r="A39" t="str">
        <f t="shared" si="5"/>
        <v>11_MEX</v>
      </c>
      <c r="B39" t="s">
        <v>742</v>
      </c>
      <c r="C39" t="str">
        <f t="shared" ref="C39:AH39" si="18">C134</f>
        <v>air_passenger(gpkm)</v>
      </c>
      <c r="D39">
        <f t="shared" si="18"/>
        <v>21.114999999999998</v>
      </c>
      <c r="E39">
        <f t="shared" si="18"/>
        <v>21.942</v>
      </c>
      <c r="F39">
        <f t="shared" si="18"/>
        <v>24.207999999999995</v>
      </c>
      <c r="G39">
        <f t="shared" si="18"/>
        <v>26.280999999999995</v>
      </c>
      <c r="H39">
        <f t="shared" si="18"/>
        <v>28.346</v>
      </c>
      <c r="I39">
        <f t="shared" si="18"/>
        <v>32.013999999999989</v>
      </c>
      <c r="J39" s="10">
        <f t="shared" si="18"/>
        <v>35.187999999999988</v>
      </c>
      <c r="K39">
        <f t="shared" si="18"/>
        <v>36.893588068977891</v>
      </c>
      <c r="L39">
        <f t="shared" si="18"/>
        <v>38.511238120663911</v>
      </c>
      <c r="M39">
        <f t="shared" si="18"/>
        <v>39.92383555059579</v>
      </c>
      <c r="N39">
        <f t="shared" si="18"/>
        <v>41.640998676175947</v>
      </c>
      <c r="O39">
        <f t="shared" si="18"/>
        <v>43.408009575136361</v>
      </c>
      <c r="P39">
        <f t="shared" si="18"/>
        <v>45.224102865436727</v>
      </c>
      <c r="Q39">
        <f t="shared" si="18"/>
        <v>47.08705182779277</v>
      </c>
      <c r="R39">
        <f t="shared" si="18"/>
        <v>48.994658234159012</v>
      </c>
      <c r="S39">
        <f t="shared" si="18"/>
        <v>50.946972949549668</v>
      </c>
      <c r="T39">
        <f t="shared" si="18"/>
        <v>52.945507708281262</v>
      </c>
      <c r="U39">
        <f t="shared" si="18"/>
        <v>54.991434045791102</v>
      </c>
      <c r="V39">
        <f t="shared" si="18"/>
        <v>57.085163355411261</v>
      </c>
      <c r="W39">
        <f t="shared" si="18"/>
        <v>59.225896706449625</v>
      </c>
      <c r="X39">
        <f t="shared" si="18"/>
        <v>61.412269892692265</v>
      </c>
      <c r="Y39">
        <f t="shared" si="18"/>
        <v>63.641569417338346</v>
      </c>
      <c r="Z39">
        <f t="shared" si="18"/>
        <v>65.909596045628689</v>
      </c>
      <c r="AA39">
        <f t="shared" si="18"/>
        <v>68.21079770428031</v>
      </c>
      <c r="AB39">
        <f t="shared" si="18"/>
        <v>70.539566124520135</v>
      </c>
      <c r="AC39">
        <f t="shared" si="18"/>
        <v>71.887819389230103</v>
      </c>
      <c r="AD39">
        <f t="shared" si="18"/>
        <v>74.247031958721948</v>
      </c>
      <c r="AE39">
        <f t="shared" si="18"/>
        <v>76.607541434029869</v>
      </c>
      <c r="AF39">
        <f t="shared" si="18"/>
        <v>78.960360902970407</v>
      </c>
      <c r="AG39">
        <f t="shared" si="18"/>
        <v>81.295078283619048</v>
      </c>
      <c r="AH39">
        <f t="shared" si="18"/>
        <v>83.601074784368677</v>
      </c>
      <c r="AI39">
        <f t="shared" ref="AI39:BL39" si="19">AI134</f>
        <v>83.868511556520843</v>
      </c>
      <c r="AJ39">
        <f t="shared" si="19"/>
        <v>86.087419126762697</v>
      </c>
      <c r="AK39">
        <f t="shared" si="19"/>
        <v>88.247908993449371</v>
      </c>
      <c r="AL39">
        <f t="shared" si="19"/>
        <v>90.339497165755887</v>
      </c>
      <c r="AM39">
        <f t="shared" si="19"/>
        <v>90.353348304811931</v>
      </c>
      <c r="AN39">
        <f t="shared" si="19"/>
        <v>92.278380911468901</v>
      </c>
      <c r="AO39">
        <f t="shared" si="19"/>
        <v>94.101203549802449</v>
      </c>
      <c r="AP39">
        <f t="shared" si="19"/>
        <v>95.815032552200222</v>
      </c>
      <c r="AQ39">
        <f t="shared" si="19"/>
        <v>97.41131965673074</v>
      </c>
      <c r="AR39">
        <f t="shared" si="19"/>
        <v>98.882500000000007</v>
      </c>
      <c r="AS39">
        <f t="shared" si="19"/>
        <v>100.32196666666701</v>
      </c>
      <c r="AT39">
        <f t="shared" si="19"/>
        <v>101.756666666667</v>
      </c>
      <c r="AU39">
        <f t="shared" si="19"/>
        <v>103.19136666666701</v>
      </c>
      <c r="AV39">
        <f t="shared" si="19"/>
        <v>104.626066666667</v>
      </c>
      <c r="AW39">
        <f t="shared" si="19"/>
        <v>106.06076666666701</v>
      </c>
      <c r="AX39">
        <f t="shared" si="19"/>
        <v>107.495466666667</v>
      </c>
      <c r="AY39">
        <f t="shared" si="19"/>
        <v>108.93016666666699</v>
      </c>
      <c r="AZ39">
        <f t="shared" si="19"/>
        <v>110.364866666667</v>
      </c>
      <c r="BA39">
        <f t="shared" si="19"/>
        <v>111.79956666666702</v>
      </c>
      <c r="BB39">
        <f t="shared" si="19"/>
        <v>113.23426666666701</v>
      </c>
      <c r="BC39">
        <f t="shared" si="19"/>
        <v>114.66896666666702</v>
      </c>
      <c r="BD39">
        <f t="shared" si="19"/>
        <v>116.10366666666701</v>
      </c>
      <c r="BE39">
        <f t="shared" si="19"/>
        <v>117.538366666667</v>
      </c>
      <c r="BF39">
        <f t="shared" si="19"/>
        <v>118.97306666666701</v>
      </c>
      <c r="BG39">
        <f t="shared" si="19"/>
        <v>120.407766666667</v>
      </c>
      <c r="BH39">
        <f t="shared" si="19"/>
        <v>121.84246666666701</v>
      </c>
      <c r="BI39">
        <f t="shared" si="19"/>
        <v>123.277166666667</v>
      </c>
      <c r="BJ39">
        <f t="shared" si="19"/>
        <v>124.71186666666699</v>
      </c>
      <c r="BK39">
        <f t="shared" si="19"/>
        <v>126.14656666666698</v>
      </c>
      <c r="BL39">
        <f t="shared" si="19"/>
        <v>127.58126666666701</v>
      </c>
    </row>
    <row r="40" spans="1:64" s="2" customFormat="1" x14ac:dyDescent="0.25">
      <c r="A40" s="2" t="str">
        <f t="shared" si="5"/>
        <v>11_MEX</v>
      </c>
      <c r="B40" t="s">
        <v>742</v>
      </c>
      <c r="C40" s="2" t="str">
        <f t="shared" ref="C40:AH40" si="20">C135</f>
        <v>rail_passenger(gpkm)</v>
      </c>
      <c r="D40" s="2">
        <f t="shared" si="20"/>
        <v>0.84399999999999997</v>
      </c>
      <c r="E40" s="2">
        <f t="shared" si="20"/>
        <v>0.89100000000000013</v>
      </c>
      <c r="F40" s="2">
        <f t="shared" si="20"/>
        <v>0.97000000000000008</v>
      </c>
      <c r="G40" s="2">
        <f t="shared" si="20"/>
        <v>1.036</v>
      </c>
      <c r="H40" s="2">
        <f t="shared" si="20"/>
        <v>1.1500000000000001</v>
      </c>
      <c r="I40" s="2">
        <f t="shared" si="20"/>
        <v>1.4109999999999998</v>
      </c>
      <c r="J40" s="10">
        <f t="shared" si="20"/>
        <v>1.4809999999999994</v>
      </c>
      <c r="K40" s="2">
        <f t="shared" si="20"/>
        <v>1.6037876057702634</v>
      </c>
      <c r="L40" s="2">
        <f t="shared" si="20"/>
        <v>1.7255565018760302</v>
      </c>
      <c r="M40" s="2">
        <f t="shared" si="20"/>
        <v>1.8403089477291266</v>
      </c>
      <c r="N40" s="2">
        <f t="shared" si="20"/>
        <v>1.9711674511055248</v>
      </c>
      <c r="O40" s="2">
        <f t="shared" si="20"/>
        <v>2.1277290710628822</v>
      </c>
      <c r="P40" s="2">
        <f t="shared" si="20"/>
        <v>2.2916285376122865</v>
      </c>
      <c r="Q40" s="2">
        <f t="shared" si="20"/>
        <v>2.4628148652737982</v>
      </c>
      <c r="R40" s="2">
        <f t="shared" si="20"/>
        <v>2.6412167037758154</v>
      </c>
      <c r="S40" s="2">
        <f t="shared" si="20"/>
        <v>2.8268659655765265</v>
      </c>
      <c r="T40" s="2">
        <f t="shared" si="20"/>
        <v>3.019870450136644</v>
      </c>
      <c r="U40" s="2">
        <f t="shared" si="20"/>
        <v>3.2203189627293538</v>
      </c>
      <c r="V40" s="2">
        <f t="shared" si="20"/>
        <v>4.4282525210487371</v>
      </c>
      <c r="W40" s="2">
        <f t="shared" si="20"/>
        <v>6.6436300546450688</v>
      </c>
      <c r="X40" s="2">
        <f t="shared" si="20"/>
        <v>6.866359408524219</v>
      </c>
      <c r="Y40" s="2">
        <f t="shared" si="20"/>
        <v>7.0962422472563649</v>
      </c>
      <c r="Z40" s="2">
        <f t="shared" si="20"/>
        <v>10.332955208152239</v>
      </c>
      <c r="AA40" s="2">
        <f t="shared" si="20"/>
        <v>10.576048533544899</v>
      </c>
      <c r="AB40" s="2">
        <f t="shared" si="20"/>
        <v>10.82502593971482</v>
      </c>
      <c r="AC40" s="2">
        <f t="shared" si="20"/>
        <v>15.079176191245729</v>
      </c>
      <c r="AD40" s="2">
        <f t="shared" si="20"/>
        <v>15.337701945598393</v>
      </c>
      <c r="AE40" s="2">
        <f t="shared" si="20"/>
        <v>15.599668055001001</v>
      </c>
      <c r="AF40" s="2">
        <f t="shared" si="20"/>
        <v>15.864128842590061</v>
      </c>
      <c r="AG40" s="2">
        <f t="shared" si="20"/>
        <v>16.129976926524098</v>
      </c>
      <c r="AH40" s="2">
        <f t="shared" si="20"/>
        <v>16.396028521018295</v>
      </c>
      <c r="AI40" s="2">
        <f t="shared" ref="AI40:BL40" si="21">AI135</f>
        <v>21.661099562903495</v>
      </c>
      <c r="AJ40" s="2">
        <f t="shared" si="21"/>
        <v>21.923940638689334</v>
      </c>
      <c r="AK40" s="2">
        <f t="shared" si="21"/>
        <v>22.183254319015912</v>
      </c>
      <c r="AL40" s="2">
        <f t="shared" si="21"/>
        <v>22.437643015696928</v>
      </c>
      <c r="AM40" s="2">
        <f t="shared" si="21"/>
        <v>27.685788469176451</v>
      </c>
      <c r="AN40" s="2">
        <f t="shared" si="21"/>
        <v>27.926143237666526</v>
      </c>
      <c r="AO40" s="2">
        <f t="shared" si="21"/>
        <v>28.156917043075421</v>
      </c>
      <c r="AP40" s="2">
        <f t="shared" si="21"/>
        <v>28.376810720159128</v>
      </c>
      <c r="AQ40" s="2">
        <f t="shared" si="21"/>
        <v>28.58434188921472</v>
      </c>
      <c r="AR40" s="2">
        <f t="shared" si="21"/>
        <v>28.778071249999954</v>
      </c>
      <c r="AS40" s="2">
        <f t="shared" si="21"/>
        <v>28.968165461666651</v>
      </c>
      <c r="AT40" s="2">
        <f t="shared" si="21"/>
        <v>29.159721999999981</v>
      </c>
      <c r="AU40" s="2">
        <f t="shared" si="21"/>
        <v>29.353143648333315</v>
      </c>
      <c r="AV40" s="2">
        <f t="shared" si="21"/>
        <v>29.548430406666647</v>
      </c>
      <c r="AW40" s="2">
        <f t="shared" si="21"/>
        <v>29.745582274999979</v>
      </c>
      <c r="AX40" s="2">
        <f t="shared" si="21"/>
        <v>29.944599253333308</v>
      </c>
      <c r="AY40" s="2">
        <f t="shared" si="21"/>
        <v>30.145481341666645</v>
      </c>
      <c r="AZ40" s="2">
        <f t="shared" si="21"/>
        <v>30.348228539999976</v>
      </c>
      <c r="BA40" s="2">
        <f t="shared" si="21"/>
        <v>30.552840848333311</v>
      </c>
      <c r="BB40" s="2">
        <f t="shared" si="21"/>
        <v>30.759318266666643</v>
      </c>
      <c r="BC40" s="2">
        <f t="shared" si="21"/>
        <v>30.967660794999972</v>
      </c>
      <c r="BD40" s="2">
        <f t="shared" si="21"/>
        <v>31.177868433333309</v>
      </c>
      <c r="BE40" s="2">
        <f t="shared" si="21"/>
        <v>31.389941181666639</v>
      </c>
      <c r="BF40" s="2">
        <f t="shared" si="21"/>
        <v>31.603879039999971</v>
      </c>
      <c r="BG40" s="2">
        <f t="shared" si="21"/>
        <v>31.819682008333306</v>
      </c>
      <c r="BH40" s="2">
        <f t="shared" si="21"/>
        <v>32.037350086666635</v>
      </c>
      <c r="BI40" s="2">
        <f t="shared" si="21"/>
        <v>32.256883274999964</v>
      </c>
      <c r="BJ40" s="2">
        <f t="shared" si="21"/>
        <v>32.478281573333305</v>
      </c>
      <c r="BK40" s="2">
        <f t="shared" si="21"/>
        <v>32.701544981666629</v>
      </c>
      <c r="BL40" s="2">
        <f t="shared" si="21"/>
        <v>32.926673499999964</v>
      </c>
    </row>
    <row r="41" spans="1:64" x14ac:dyDescent="0.25">
      <c r="A41" t="str">
        <f t="shared" si="5"/>
        <v>11_MEX</v>
      </c>
      <c r="B41" t="s">
        <v>742</v>
      </c>
      <c r="C41" t="str">
        <f t="shared" ref="C41:AH41" si="22">C136</f>
        <v>road_passenger_2w(gpkm)</v>
      </c>
      <c r="D41">
        <f t="shared" si="22"/>
        <v>11.300749999999999</v>
      </c>
      <c r="E41">
        <f t="shared" si="22"/>
        <v>11.640000000000002</v>
      </c>
      <c r="F41">
        <f t="shared" si="22"/>
        <v>12.017250000000002</v>
      </c>
      <c r="G41">
        <f t="shared" si="22"/>
        <v>12.119400000000001</v>
      </c>
      <c r="H41">
        <f t="shared" si="22"/>
        <v>12.353199999999998</v>
      </c>
      <c r="I41">
        <f t="shared" si="22"/>
        <v>12.712449999999992</v>
      </c>
      <c r="J41" s="10">
        <f t="shared" si="22"/>
        <v>12.959199999999994</v>
      </c>
      <c r="K41">
        <f t="shared" si="22"/>
        <v>13.239566545919441</v>
      </c>
      <c r="L41">
        <f t="shared" si="22"/>
        <v>13.471647563225975</v>
      </c>
      <c r="M41">
        <f t="shared" si="22"/>
        <v>13.61954255052872</v>
      </c>
      <c r="N41">
        <f t="shared" si="22"/>
        <v>13.859557001788179</v>
      </c>
      <c r="O41">
        <f t="shared" si="22"/>
        <v>14.102951921321967</v>
      </c>
      <c r="P41">
        <f t="shared" si="22"/>
        <v>14.349874207261262</v>
      </c>
      <c r="Q41">
        <f t="shared" si="22"/>
        <v>14.600065792919212</v>
      </c>
      <c r="R41">
        <f t="shared" si="22"/>
        <v>14.85336380258231</v>
      </c>
      <c r="S41">
        <f t="shared" si="22"/>
        <v>15.1103519357924</v>
      </c>
      <c r="T41">
        <f t="shared" si="22"/>
        <v>15.372055825993044</v>
      </c>
      <c r="U41">
        <f t="shared" si="22"/>
        <v>15.63938967670712</v>
      </c>
      <c r="V41">
        <f t="shared" si="22"/>
        <v>15.913055779830584</v>
      </c>
      <c r="W41">
        <f t="shared" si="22"/>
        <v>16.193447794790625</v>
      </c>
      <c r="X41">
        <f t="shared" si="22"/>
        <v>16.480858480552122</v>
      </c>
      <c r="Y41">
        <f t="shared" si="22"/>
        <v>16.775287488834891</v>
      </c>
      <c r="Z41">
        <f t="shared" si="22"/>
        <v>17.076436310330877</v>
      </c>
      <c r="AA41">
        <f t="shared" si="22"/>
        <v>17.383770557322027</v>
      </c>
      <c r="AB41">
        <f t="shared" si="22"/>
        <v>17.696866038402035</v>
      </c>
      <c r="AC41">
        <f t="shared" si="22"/>
        <v>18.014803724341494</v>
      </c>
      <c r="AD41">
        <f t="shared" si="22"/>
        <v>18.336699730584598</v>
      </c>
      <c r="AE41">
        <f t="shared" si="22"/>
        <v>18.661533128639327</v>
      </c>
      <c r="AF41">
        <f t="shared" si="22"/>
        <v>18.988580789145939</v>
      </c>
      <c r="AG41">
        <f t="shared" si="22"/>
        <v>19.316900953804286</v>
      </c>
      <c r="AH41">
        <f t="shared" si="22"/>
        <v>19.645622724312148</v>
      </c>
      <c r="AI41">
        <f t="shared" ref="AI41:BL41" si="23">AI136</f>
        <v>19.974161583041067</v>
      </c>
      <c r="AJ41">
        <f t="shared" si="23"/>
        <v>20.301990644777682</v>
      </c>
      <c r="AK41">
        <f t="shared" si="23"/>
        <v>20.628679029641965</v>
      </c>
      <c r="AL41">
        <f t="shared" si="23"/>
        <v>20.953729089672933</v>
      </c>
      <c r="AM41">
        <f t="shared" si="23"/>
        <v>21.277071667947844</v>
      </c>
      <c r="AN41">
        <f t="shared" si="23"/>
        <v>21.598181707915732</v>
      </c>
      <c r="AO41">
        <f t="shared" si="23"/>
        <v>21.916067778766791</v>
      </c>
      <c r="AP41">
        <f t="shared" si="23"/>
        <v>22.231234530941492</v>
      </c>
      <c r="AQ41">
        <f t="shared" si="23"/>
        <v>22.543809883251733</v>
      </c>
      <c r="AR41">
        <f t="shared" si="23"/>
        <v>22.854150000000001</v>
      </c>
      <c r="AS41">
        <f t="shared" si="23"/>
        <v>23.17083266666674</v>
      </c>
      <c r="AT41">
        <f t="shared" si="23"/>
        <v>23.48646666666674</v>
      </c>
      <c r="AU41">
        <f t="shared" si="23"/>
        <v>23.802100666666739</v>
      </c>
      <c r="AV41">
        <f t="shared" si="23"/>
        <v>24.117734666666738</v>
      </c>
      <c r="AW41">
        <f t="shared" si="23"/>
        <v>24.433368666666738</v>
      </c>
      <c r="AX41">
        <f t="shared" si="23"/>
        <v>24.749002666666737</v>
      </c>
      <c r="AY41">
        <f t="shared" si="23"/>
        <v>25.064636666666736</v>
      </c>
      <c r="AZ41">
        <f t="shared" si="23"/>
        <v>25.380270666666735</v>
      </c>
      <c r="BA41">
        <f t="shared" si="23"/>
        <v>25.695904666666742</v>
      </c>
      <c r="BB41">
        <f t="shared" si="23"/>
        <v>26.011538666666741</v>
      </c>
      <c r="BC41">
        <f t="shared" si="23"/>
        <v>26.32717266666674</v>
      </c>
      <c r="BD41">
        <f t="shared" si="23"/>
        <v>26.64280666666674</v>
      </c>
      <c r="BE41">
        <f t="shared" si="23"/>
        <v>26.958440666666739</v>
      </c>
      <c r="BF41">
        <f t="shared" si="23"/>
        <v>27.274074666666738</v>
      </c>
      <c r="BG41">
        <f t="shared" si="23"/>
        <v>27.589708666666738</v>
      </c>
      <c r="BH41">
        <f t="shared" si="23"/>
        <v>27.905342666666737</v>
      </c>
      <c r="BI41">
        <f t="shared" si="23"/>
        <v>28.220976666666736</v>
      </c>
      <c r="BJ41">
        <f t="shared" si="23"/>
        <v>28.536610666666736</v>
      </c>
      <c r="BK41">
        <f t="shared" si="23"/>
        <v>28.852244666666735</v>
      </c>
      <c r="BL41">
        <f t="shared" si="23"/>
        <v>29.167878666666741</v>
      </c>
    </row>
    <row r="42" spans="1:64" x14ac:dyDescent="0.25">
      <c r="A42" t="str">
        <f t="shared" si="5"/>
        <v>11_MEX</v>
      </c>
      <c r="B42" t="s">
        <v>742</v>
      </c>
      <c r="C42" t="str">
        <f t="shared" ref="C42:AH42" si="24">C137</f>
        <v>road_passenger_bus(gpkm)</v>
      </c>
      <c r="D42">
        <f t="shared" si="24"/>
        <v>70.06465</v>
      </c>
      <c r="E42">
        <f t="shared" si="24"/>
        <v>72.167999999999992</v>
      </c>
      <c r="F42">
        <f t="shared" si="24"/>
        <v>74.506950000000003</v>
      </c>
      <c r="G42">
        <f t="shared" si="24"/>
        <v>75.140280000000018</v>
      </c>
      <c r="H42">
        <f t="shared" si="24"/>
        <v>76.589839999999967</v>
      </c>
      <c r="I42">
        <f t="shared" si="24"/>
        <v>78.817189999999925</v>
      </c>
      <c r="J42" s="10">
        <f t="shared" si="24"/>
        <v>80.347039999999993</v>
      </c>
      <c r="K42">
        <f t="shared" si="24"/>
        <v>82.086181150212539</v>
      </c>
      <c r="L42">
        <f t="shared" si="24"/>
        <v>83.527686213162625</v>
      </c>
      <c r="M42">
        <f t="shared" si="24"/>
        <v>84.448914678053157</v>
      </c>
      <c r="N42">
        <f t="shared" si="24"/>
        <v>85.943012210028314</v>
      </c>
      <c r="O42">
        <f t="shared" si="24"/>
        <v>87.459758026077708</v>
      </c>
      <c r="P42">
        <f t="shared" si="24"/>
        <v>89.000041561042607</v>
      </c>
      <c r="Q42">
        <f t="shared" si="24"/>
        <v>90.56223475932326</v>
      </c>
      <c r="R42">
        <f t="shared" si="24"/>
        <v>92.145292905935008</v>
      </c>
      <c r="S42">
        <f t="shared" si="24"/>
        <v>93.752795903317335</v>
      </c>
      <c r="T42">
        <f t="shared" si="24"/>
        <v>95.391060768521086</v>
      </c>
      <c r="U42">
        <f t="shared" si="24"/>
        <v>97.065709303094835</v>
      </c>
      <c r="V42">
        <f t="shared" si="24"/>
        <v>98.781043800624388</v>
      </c>
      <c r="W42">
        <f t="shared" si="24"/>
        <v>100.53944520635039</v>
      </c>
      <c r="X42">
        <f t="shared" si="24"/>
        <v>102.34266094386449</v>
      </c>
      <c r="Y42">
        <f t="shared" si="24"/>
        <v>104.19060995235179</v>
      </c>
      <c r="Z42">
        <f t="shared" si="24"/>
        <v>106.08134888419804</v>
      </c>
      <c r="AA42">
        <f t="shared" si="24"/>
        <v>108.01145655539658</v>
      </c>
      <c r="AB42">
        <f t="shared" si="24"/>
        <v>109.97818248174016</v>
      </c>
      <c r="AC42">
        <f t="shared" si="24"/>
        <v>111.97568612922393</v>
      </c>
      <c r="AD42">
        <f t="shared" si="24"/>
        <v>113.99832827751798</v>
      </c>
      <c r="AE42">
        <f t="shared" si="24"/>
        <v>116.03960017491993</v>
      </c>
      <c r="AF42">
        <f t="shared" si="24"/>
        <v>118.0948269793729</v>
      </c>
      <c r="AG42">
        <f t="shared" si="24"/>
        <v>120.15795709776341</v>
      </c>
      <c r="AH42">
        <f t="shared" si="24"/>
        <v>122.22336221668692</v>
      </c>
      <c r="AI42">
        <f t="shared" ref="AI42:BL42" si="25">AI137</f>
        <v>124.28717916576051</v>
      </c>
      <c r="AJ42">
        <f t="shared" si="25"/>
        <v>126.3458883048679</v>
      </c>
      <c r="AK42">
        <f t="shared" si="25"/>
        <v>128.39655324604786</v>
      </c>
      <c r="AL42">
        <f t="shared" si="25"/>
        <v>130.43580872452924</v>
      </c>
      <c r="AM42">
        <f t="shared" si="25"/>
        <v>132.46294449964233</v>
      </c>
      <c r="AN42">
        <f t="shared" si="25"/>
        <v>134.47440124244636</v>
      </c>
      <c r="AO42">
        <f t="shared" si="25"/>
        <v>136.46370499631689</v>
      </c>
      <c r="AP42">
        <f t="shared" si="25"/>
        <v>138.43368794292647</v>
      </c>
      <c r="AQ42">
        <f t="shared" si="25"/>
        <v>140.38482972849158</v>
      </c>
      <c r="AR42">
        <f t="shared" si="25"/>
        <v>142.31902500000029</v>
      </c>
      <c r="AS42">
        <f t="shared" si="25"/>
        <v>144.29109433333409</v>
      </c>
      <c r="AT42">
        <f t="shared" si="25"/>
        <v>146.25663333333409</v>
      </c>
      <c r="AU42">
        <f t="shared" si="25"/>
        <v>148.2221723333341</v>
      </c>
      <c r="AV42">
        <f t="shared" si="25"/>
        <v>150.18771133333411</v>
      </c>
      <c r="AW42">
        <f t="shared" si="25"/>
        <v>152.15325033333411</v>
      </c>
      <c r="AX42">
        <f t="shared" si="25"/>
        <v>154.11878933333409</v>
      </c>
      <c r="AY42">
        <f t="shared" si="25"/>
        <v>156.0843283333341</v>
      </c>
      <c r="AZ42">
        <f t="shared" si="25"/>
        <v>158.04986733333411</v>
      </c>
      <c r="BA42">
        <f t="shared" si="25"/>
        <v>160.01540633333414</v>
      </c>
      <c r="BB42">
        <f t="shared" si="25"/>
        <v>161.98094533333415</v>
      </c>
      <c r="BC42">
        <f t="shared" si="25"/>
        <v>163.94648433333415</v>
      </c>
      <c r="BD42">
        <f t="shared" si="25"/>
        <v>165.91202333333413</v>
      </c>
      <c r="BE42">
        <f t="shared" si="25"/>
        <v>167.87756233333414</v>
      </c>
      <c r="BF42">
        <f t="shared" si="25"/>
        <v>169.84310133333415</v>
      </c>
      <c r="BG42">
        <f t="shared" si="25"/>
        <v>171.80864033333415</v>
      </c>
      <c r="BH42">
        <f t="shared" si="25"/>
        <v>173.77417933333416</v>
      </c>
      <c r="BI42">
        <f t="shared" si="25"/>
        <v>175.73971833333414</v>
      </c>
      <c r="BJ42">
        <f t="shared" si="25"/>
        <v>177.70525733333415</v>
      </c>
      <c r="BK42">
        <f t="shared" si="25"/>
        <v>179.67079633333415</v>
      </c>
      <c r="BL42">
        <f t="shared" si="25"/>
        <v>181.63633533333419</v>
      </c>
    </row>
    <row r="43" spans="1:64" x14ac:dyDescent="0.25">
      <c r="A43" t="str">
        <f t="shared" si="5"/>
        <v>11_MEX</v>
      </c>
      <c r="B43" t="s">
        <v>742</v>
      </c>
      <c r="C43" t="str">
        <f>C139</f>
        <v>road_passenger_lv(gpkm)</v>
      </c>
      <c r="D43">
        <f t="shared" ref="D43:AH43" si="26">D138</f>
        <v>201.15334999999999</v>
      </c>
      <c r="E43">
        <f t="shared" si="26"/>
        <v>207.19200000000001</v>
      </c>
      <c r="F43">
        <f t="shared" si="26"/>
        <v>213.90705</v>
      </c>
      <c r="G43">
        <f t="shared" si="26"/>
        <v>215.72531999999998</v>
      </c>
      <c r="H43">
        <f t="shared" si="26"/>
        <v>219.88696000000002</v>
      </c>
      <c r="I43">
        <f t="shared" si="26"/>
        <v>226.28160999999989</v>
      </c>
      <c r="J43" s="10">
        <f t="shared" si="26"/>
        <v>230.67375999999987</v>
      </c>
      <c r="K43">
        <f t="shared" si="26"/>
        <v>235.67644443453406</v>
      </c>
      <c r="L43">
        <f t="shared" si="26"/>
        <v>239.84392512168398</v>
      </c>
      <c r="M43">
        <f t="shared" si="26"/>
        <v>242.53636950626233</v>
      </c>
      <c r="N43">
        <f t="shared" si="26"/>
        <v>246.89273781701164</v>
      </c>
      <c r="O43">
        <f t="shared" si="26"/>
        <v>251.33292979387249</v>
      </c>
      <c r="P43">
        <f t="shared" si="26"/>
        <v>255.85926155356947</v>
      </c>
      <c r="Q43">
        <f t="shared" si="26"/>
        <v>260.46674691909919</v>
      </c>
      <c r="R43">
        <f t="shared" si="26"/>
        <v>265.15199830491048</v>
      </c>
      <c r="S43">
        <f t="shared" si="26"/>
        <v>269.92485907676667</v>
      </c>
      <c r="T43">
        <f t="shared" si="26"/>
        <v>274.80299876577396</v>
      </c>
      <c r="U43">
        <f t="shared" si="26"/>
        <v>279.80204255053616</v>
      </c>
      <c r="V43">
        <f t="shared" si="26"/>
        <v>284.43376440043056</v>
      </c>
      <c r="W43">
        <f t="shared" si="26"/>
        <v>288.70433504835177</v>
      </c>
      <c r="X43">
        <f t="shared" si="26"/>
        <v>294.1180180560055</v>
      </c>
      <c r="Y43">
        <f t="shared" si="26"/>
        <v>299.67370260331649</v>
      </c>
      <c r="Z43">
        <f t="shared" si="26"/>
        <v>303.86477896594101</v>
      </c>
      <c r="AA43">
        <f t="shared" si="26"/>
        <v>309.68022332033172</v>
      </c>
      <c r="AB43">
        <f t="shared" si="26"/>
        <v>315.61079809462041</v>
      </c>
      <c r="AC43">
        <f t="shared" si="26"/>
        <v>320.13814882956979</v>
      </c>
      <c r="AD43">
        <f t="shared" si="26"/>
        <v>326.24431447491224</v>
      </c>
      <c r="AE43">
        <f t="shared" si="26"/>
        <v>332.40861657276355</v>
      </c>
      <c r="AF43">
        <f t="shared" si="26"/>
        <v>338.61550326014958</v>
      </c>
      <c r="AG43">
        <f t="shared" si="26"/>
        <v>344.84523355618933</v>
      </c>
      <c r="AH43">
        <f t="shared" si="26"/>
        <v>351.07910305607754</v>
      </c>
      <c r="AI43">
        <f t="shared" ref="AI43:BL43" si="27">AI138</f>
        <v>355.80335909081117</v>
      </c>
      <c r="AJ43">
        <f t="shared" si="27"/>
        <v>362.00508177848747</v>
      </c>
      <c r="AK43">
        <f t="shared" si="27"/>
        <v>368.17289239937065</v>
      </c>
      <c r="AL43">
        <f t="shared" si="27"/>
        <v>374.29401495597421</v>
      </c>
      <c r="AM43">
        <f t="shared" si="27"/>
        <v>378.86327790658891</v>
      </c>
      <c r="AN43">
        <f t="shared" si="27"/>
        <v>384.86707954806008</v>
      </c>
      <c r="AO43">
        <f t="shared" si="27"/>
        <v>390.78319321352387</v>
      </c>
      <c r="AP43">
        <f t="shared" si="27"/>
        <v>396.61644856600316</v>
      </c>
      <c r="AQ43">
        <f t="shared" si="27"/>
        <v>402.36473425450782</v>
      </c>
      <c r="AR43">
        <f t="shared" si="27"/>
        <v>408.02999999999929</v>
      </c>
      <c r="AS43">
        <f t="shared" si="27"/>
        <v>413.7878666666673</v>
      </c>
      <c r="AT43">
        <f t="shared" si="27"/>
        <v>419.52666666666727</v>
      </c>
      <c r="AU43">
        <f t="shared" si="27"/>
        <v>425.26546666666724</v>
      </c>
      <c r="AV43">
        <f t="shared" si="27"/>
        <v>431.00426666666721</v>
      </c>
      <c r="AW43">
        <f t="shared" si="27"/>
        <v>436.74306666666723</v>
      </c>
      <c r="AX43">
        <f t="shared" si="27"/>
        <v>442.4818666666672</v>
      </c>
      <c r="AY43">
        <f t="shared" si="27"/>
        <v>448.22066666666717</v>
      </c>
      <c r="AZ43">
        <f t="shared" si="27"/>
        <v>453.95946666666714</v>
      </c>
      <c r="BA43">
        <f t="shared" si="27"/>
        <v>459.69826666666722</v>
      </c>
      <c r="BB43">
        <f t="shared" si="27"/>
        <v>465.43706666666719</v>
      </c>
      <c r="BC43">
        <f t="shared" si="27"/>
        <v>471.17586666666716</v>
      </c>
      <c r="BD43">
        <f t="shared" si="27"/>
        <v>476.91466666666719</v>
      </c>
      <c r="BE43">
        <f t="shared" si="27"/>
        <v>482.65346666666716</v>
      </c>
      <c r="BF43">
        <f t="shared" si="27"/>
        <v>488.39226666666713</v>
      </c>
      <c r="BG43">
        <f t="shared" si="27"/>
        <v>494.1310666666671</v>
      </c>
      <c r="BH43">
        <f t="shared" si="27"/>
        <v>499.86986666666712</v>
      </c>
      <c r="BI43">
        <f t="shared" si="27"/>
        <v>505.60866666666709</v>
      </c>
      <c r="BJ43">
        <f t="shared" si="27"/>
        <v>511.34746666666706</v>
      </c>
      <c r="BK43">
        <f t="shared" si="27"/>
        <v>517.08626666666703</v>
      </c>
      <c r="BL43">
        <f t="shared" si="27"/>
        <v>522.82506666666711</v>
      </c>
    </row>
    <row r="44" spans="1:64" x14ac:dyDescent="0.25">
      <c r="A44" t="str">
        <f t="shared" si="5"/>
        <v>11_MEX</v>
      </c>
      <c r="B44" t="s">
        <v>742</v>
      </c>
      <c r="C44" t="str">
        <f>C138</f>
        <v>road_passenger_lt(gpkm)</v>
      </c>
      <c r="D44">
        <f t="shared" ref="D44:AH44" si="28">D139</f>
        <v>169.51125000000002</v>
      </c>
      <c r="E44">
        <f t="shared" si="28"/>
        <v>174.60000000000011</v>
      </c>
      <c r="F44">
        <f t="shared" si="28"/>
        <v>180.25874999999999</v>
      </c>
      <c r="G44">
        <f t="shared" si="28"/>
        <v>181.79100000000003</v>
      </c>
      <c r="H44">
        <f t="shared" si="28"/>
        <v>185.29800000000003</v>
      </c>
      <c r="I44">
        <f t="shared" si="28"/>
        <v>190.6867499999999</v>
      </c>
      <c r="J44" s="10">
        <f t="shared" si="28"/>
        <v>194.38799999999992</v>
      </c>
      <c r="K44">
        <f t="shared" si="28"/>
        <v>198.59784101635162</v>
      </c>
      <c r="L44">
        <f t="shared" si="28"/>
        <v>202.09207005419745</v>
      </c>
      <c r="M44">
        <f t="shared" si="28"/>
        <v>204.3318925818063</v>
      </c>
      <c r="N44">
        <f t="shared" si="28"/>
        <v>207.96214902153062</v>
      </c>
      <c r="O44">
        <f t="shared" si="28"/>
        <v>211.65155938923729</v>
      </c>
      <c r="P44">
        <f t="shared" si="28"/>
        <v>215.40222048903297</v>
      </c>
      <c r="Q44">
        <f t="shared" si="28"/>
        <v>219.21012110990881</v>
      </c>
      <c r="R44">
        <f t="shared" si="28"/>
        <v>223.07264368835806</v>
      </c>
      <c r="S44">
        <f t="shared" si="28"/>
        <v>226.99834854390829</v>
      </c>
      <c r="T44">
        <f t="shared" si="28"/>
        <v>231.00241062671643</v>
      </c>
      <c r="U44">
        <f t="shared" si="28"/>
        <v>235.09831168816032</v>
      </c>
      <c r="V44">
        <f t="shared" si="28"/>
        <v>238.79632652583254</v>
      </c>
      <c r="W44">
        <f t="shared" si="28"/>
        <v>242.10206131510193</v>
      </c>
      <c r="X44">
        <f t="shared" si="28"/>
        <v>246.51956903048841</v>
      </c>
      <c r="Y44">
        <f t="shared" si="28"/>
        <v>251.04844994040056</v>
      </c>
      <c r="Z44">
        <f t="shared" si="28"/>
        <v>254.18376345569607</v>
      </c>
      <c r="AA44">
        <f t="shared" si="28"/>
        <v>258.91695385983058</v>
      </c>
      <c r="AB44">
        <f t="shared" si="28"/>
        <v>263.74105579426794</v>
      </c>
      <c r="AC44">
        <f t="shared" si="28"/>
        <v>267.14157105665532</v>
      </c>
      <c r="AD44">
        <f t="shared" si="28"/>
        <v>272.10444569823585</v>
      </c>
      <c r="AE44">
        <f t="shared" si="28"/>
        <v>277.11347081637007</v>
      </c>
      <c r="AF44">
        <f t="shared" si="28"/>
        <v>282.1568422705293</v>
      </c>
      <c r="AG44">
        <f t="shared" si="28"/>
        <v>287.21937022794782</v>
      </c>
      <c r="AH44">
        <f t="shared" si="28"/>
        <v>292.28684749444022</v>
      </c>
      <c r="AI44">
        <f t="shared" ref="AI44:BL44" si="29">AI139</f>
        <v>295.84931050014495</v>
      </c>
      <c r="AJ44">
        <f t="shared" si="29"/>
        <v>300.89759120789597</v>
      </c>
      <c r="AK44">
        <f t="shared" si="29"/>
        <v>305.92390175596711</v>
      </c>
      <c r="AL44">
        <f t="shared" si="29"/>
        <v>310.91937818787881</v>
      </c>
      <c r="AM44">
        <f t="shared" si="29"/>
        <v>314.38157581104565</v>
      </c>
      <c r="AN44">
        <f t="shared" si="29"/>
        <v>319.30109888557956</v>
      </c>
      <c r="AO44">
        <f t="shared" si="29"/>
        <v>324.16144052131511</v>
      </c>
      <c r="AP44">
        <f t="shared" si="29"/>
        <v>328.96868721956753</v>
      </c>
      <c r="AQ44">
        <f t="shared" si="29"/>
        <v>333.72319051042911</v>
      </c>
      <c r="AR44">
        <f t="shared" si="29"/>
        <v>338.42872500000055</v>
      </c>
      <c r="AS44">
        <f t="shared" si="29"/>
        <v>343.22214900000165</v>
      </c>
      <c r="AT44">
        <f t="shared" si="29"/>
        <v>347.99970000000167</v>
      </c>
      <c r="AU44">
        <f t="shared" si="29"/>
        <v>352.77725100000168</v>
      </c>
      <c r="AV44">
        <f t="shared" si="29"/>
        <v>357.55480200000164</v>
      </c>
      <c r="AW44">
        <f t="shared" si="29"/>
        <v>362.33235300000166</v>
      </c>
      <c r="AX44">
        <f t="shared" si="29"/>
        <v>367.10990400000168</v>
      </c>
      <c r="AY44">
        <f t="shared" si="29"/>
        <v>371.88745500000169</v>
      </c>
      <c r="AZ44">
        <f t="shared" si="29"/>
        <v>376.66500600000165</v>
      </c>
      <c r="BA44">
        <f t="shared" si="29"/>
        <v>381.44255700000173</v>
      </c>
      <c r="BB44">
        <f t="shared" si="29"/>
        <v>386.22010800000174</v>
      </c>
      <c r="BC44">
        <f t="shared" si="29"/>
        <v>390.99765900000176</v>
      </c>
      <c r="BD44">
        <f t="shared" si="29"/>
        <v>395.77521000000178</v>
      </c>
      <c r="BE44">
        <f t="shared" si="29"/>
        <v>400.55276100000174</v>
      </c>
      <c r="BF44">
        <f t="shared" si="29"/>
        <v>405.33031200000175</v>
      </c>
      <c r="BG44">
        <f t="shared" si="29"/>
        <v>410.10786300000177</v>
      </c>
      <c r="BH44">
        <f t="shared" si="29"/>
        <v>414.88541400000173</v>
      </c>
      <c r="BI44">
        <f t="shared" si="29"/>
        <v>419.66296500000175</v>
      </c>
      <c r="BJ44">
        <f t="shared" si="29"/>
        <v>424.44051600000176</v>
      </c>
      <c r="BK44">
        <f t="shared" si="29"/>
        <v>429.21806700000178</v>
      </c>
      <c r="BL44">
        <f t="shared" si="29"/>
        <v>433.99561800000185</v>
      </c>
    </row>
    <row r="45" spans="1:64" x14ac:dyDescent="0.25">
      <c r="A45" t="str">
        <f t="shared" si="5"/>
        <v>11_MEX</v>
      </c>
      <c r="B45" t="s">
        <v>742</v>
      </c>
      <c r="C45" t="str">
        <f t="shared" ref="C45:AH45" si="30">C140</f>
        <v>ship_passenger(gpkm)</v>
      </c>
      <c r="D45">
        <f t="shared" si="30"/>
        <v>0.51300000000000023</v>
      </c>
      <c r="E45">
        <f t="shared" si="30"/>
        <v>0.5149999999999999</v>
      </c>
      <c r="F45">
        <f t="shared" si="30"/>
        <v>0.54899999999999982</v>
      </c>
      <c r="G45">
        <f t="shared" si="30"/>
        <v>0.56200000000000006</v>
      </c>
      <c r="H45">
        <f t="shared" si="30"/>
        <v>0.6379999999999999</v>
      </c>
      <c r="I45">
        <f t="shared" si="30"/>
        <v>0.7759999999999998</v>
      </c>
      <c r="J45" s="10">
        <f t="shared" si="30"/>
        <v>0.81999999999999973</v>
      </c>
      <c r="K45">
        <f t="shared" si="30"/>
        <v>0.87090591045929111</v>
      </c>
      <c r="L45">
        <f t="shared" si="30"/>
        <v>0.91634128056594233</v>
      </c>
      <c r="M45">
        <f t="shared" si="30"/>
        <v>0.95343618502469174</v>
      </c>
      <c r="N45">
        <f t="shared" si="30"/>
        <v>0.99437782235977246</v>
      </c>
      <c r="O45">
        <f t="shared" si="30"/>
        <v>1.0331288477573557</v>
      </c>
      <c r="P45">
        <f t="shared" si="30"/>
        <v>1.0697046789388902</v>
      </c>
      <c r="Q45">
        <f t="shared" si="30"/>
        <v>1.1040971974869302</v>
      </c>
      <c r="R45">
        <f t="shared" si="30"/>
        <v>1.1363116181167963</v>
      </c>
      <c r="S45">
        <f t="shared" si="30"/>
        <v>1.1664182901166562</v>
      </c>
      <c r="T45">
        <f t="shared" si="30"/>
        <v>1.1945319177928402</v>
      </c>
      <c r="U45">
        <f t="shared" si="30"/>
        <v>1.2207688453091459</v>
      </c>
      <c r="V45">
        <f t="shared" si="30"/>
        <v>1.2452382480105613</v>
      </c>
      <c r="W45">
        <f t="shared" si="30"/>
        <v>1.2680340623086859</v>
      </c>
      <c r="X45">
        <f t="shared" si="30"/>
        <v>1.2892514068298797</v>
      </c>
      <c r="Y45">
        <f t="shared" si="30"/>
        <v>1.308972266896274</v>
      </c>
      <c r="Z45">
        <f t="shared" si="30"/>
        <v>1.3272663309265713</v>
      </c>
      <c r="AA45">
        <f t="shared" si="30"/>
        <v>1.3441975306750134</v>
      </c>
      <c r="AB45">
        <f t="shared" si="30"/>
        <v>1.3598525719628807</v>
      </c>
      <c r="AC45">
        <f t="shared" si="30"/>
        <v>1.3742959220700384</v>
      </c>
      <c r="AD45">
        <f t="shared" si="30"/>
        <v>1.3876126655459218</v>
      </c>
      <c r="AE45">
        <f t="shared" si="30"/>
        <v>1.3998968006268269</v>
      </c>
      <c r="AF45">
        <f t="shared" si="30"/>
        <v>1.4112850837725301</v>
      </c>
      <c r="AG45">
        <f t="shared" si="30"/>
        <v>1.4219187659499841</v>
      </c>
      <c r="AH45">
        <f t="shared" si="30"/>
        <v>1.4319659565991281</v>
      </c>
      <c r="AI45">
        <f t="shared" ref="AI45:BL45" si="31">AI140</f>
        <v>1.4416371426442394</v>
      </c>
      <c r="AJ45">
        <f t="shared" si="31"/>
        <v>1.4511677579549216</v>
      </c>
      <c r="AK45">
        <f t="shared" si="31"/>
        <v>1.4608204137214227</v>
      </c>
      <c r="AL45">
        <f t="shared" si="31"/>
        <v>1.4708726699817976</v>
      </c>
      <c r="AM45">
        <f t="shared" si="31"/>
        <v>1.481651034622153</v>
      </c>
      <c r="AN45">
        <f t="shared" si="31"/>
        <v>1.4934678333655029</v>
      </c>
      <c r="AO45">
        <f t="shared" si="31"/>
        <v>1.5066206150187438</v>
      </c>
      <c r="AP45">
        <f t="shared" si="31"/>
        <v>1.5215258132368641</v>
      </c>
      <c r="AQ45">
        <f t="shared" si="31"/>
        <v>1.5385873702986026</v>
      </c>
      <c r="AR45">
        <f t="shared" si="31"/>
        <v>1.5582375000000033</v>
      </c>
      <c r="AS45">
        <f t="shared" si="31"/>
        <v>1.5798295000000082</v>
      </c>
      <c r="AT45">
        <f t="shared" si="31"/>
        <v>1.6013500000000083</v>
      </c>
      <c r="AU45">
        <f t="shared" si="31"/>
        <v>1.6228705000000083</v>
      </c>
      <c r="AV45">
        <f t="shared" si="31"/>
        <v>1.6443910000000084</v>
      </c>
      <c r="AW45">
        <f t="shared" si="31"/>
        <v>1.6659115000000084</v>
      </c>
      <c r="AX45">
        <f t="shared" si="31"/>
        <v>1.6874320000000083</v>
      </c>
      <c r="AY45">
        <f t="shared" si="31"/>
        <v>1.7089525000000083</v>
      </c>
      <c r="AZ45">
        <f t="shared" si="31"/>
        <v>1.7304730000000084</v>
      </c>
      <c r="BA45">
        <f t="shared" si="31"/>
        <v>1.7519935000000086</v>
      </c>
      <c r="BB45">
        <f t="shared" si="31"/>
        <v>1.7735140000000087</v>
      </c>
      <c r="BC45">
        <f t="shared" si="31"/>
        <v>1.7950345000000087</v>
      </c>
      <c r="BD45">
        <f t="shared" si="31"/>
        <v>1.8165550000000088</v>
      </c>
      <c r="BE45">
        <f t="shared" si="31"/>
        <v>1.8380755000000089</v>
      </c>
      <c r="BF45">
        <f t="shared" si="31"/>
        <v>1.8595960000000089</v>
      </c>
      <c r="BG45">
        <f t="shared" si="31"/>
        <v>1.8811165000000087</v>
      </c>
      <c r="BH45">
        <f t="shared" si="31"/>
        <v>1.9026370000000088</v>
      </c>
      <c r="BI45">
        <f t="shared" si="31"/>
        <v>1.9241575000000088</v>
      </c>
      <c r="BJ45">
        <f t="shared" si="31"/>
        <v>1.9456780000000089</v>
      </c>
      <c r="BK45">
        <f t="shared" si="31"/>
        <v>1.967198500000009</v>
      </c>
      <c r="BL45">
        <f t="shared" si="31"/>
        <v>1.9887190000000092</v>
      </c>
    </row>
    <row r="47" spans="1:64" x14ac:dyDescent="0.25">
      <c r="A47" t="str">
        <f t="shared" si="5"/>
        <v>11_MEX</v>
      </c>
      <c r="B47" t="s">
        <v>743</v>
      </c>
      <c r="C47" t="str">
        <f>C32</f>
        <v>air_freight(gtkm)</v>
      </c>
      <c r="D47">
        <f t="shared" ref="D47:D60" si="32">D178</f>
        <v>0.1199999999999997</v>
      </c>
      <c r="E47">
        <f t="shared" ref="E47:BL47" si="33">E178</f>
        <v>0.11900000000000001</v>
      </c>
      <c r="F47">
        <f t="shared" si="33"/>
        <v>0.126</v>
      </c>
      <c r="G47">
        <f t="shared" si="33"/>
        <v>0.11299999999999998</v>
      </c>
      <c r="H47">
        <f t="shared" si="33"/>
        <v>0.1341</v>
      </c>
      <c r="I47">
        <f t="shared" si="33"/>
        <v>0.14649999999999999</v>
      </c>
      <c r="J47" s="10">
        <f t="shared" si="33"/>
        <v>0.14310000000000003</v>
      </c>
      <c r="K47">
        <f t="shared" si="33"/>
        <v>0.1460388813846695</v>
      </c>
      <c r="L47">
        <f t="shared" si="33"/>
        <v>0.15016617256637593</v>
      </c>
      <c r="M47">
        <f t="shared" si="33"/>
        <v>0.15604822387987638</v>
      </c>
      <c r="N47">
        <f t="shared" si="33"/>
        <v>0.15811116452831026</v>
      </c>
      <c r="O47">
        <f t="shared" si="33"/>
        <v>0.16748704133211909</v>
      </c>
      <c r="P47">
        <f t="shared" si="33"/>
        <v>0.17034541344060031</v>
      </c>
      <c r="Q47">
        <f t="shared" si="33"/>
        <v>0.17471574241661506</v>
      </c>
      <c r="R47">
        <f t="shared" si="33"/>
        <v>0.17906266664279025</v>
      </c>
      <c r="S47">
        <f t="shared" si="33"/>
        <v>0.18284404973808119</v>
      </c>
      <c r="T47">
        <f t="shared" si="33"/>
        <v>0.18820604369169031</v>
      </c>
      <c r="U47">
        <f t="shared" si="33"/>
        <v>0.19378776004611559</v>
      </c>
      <c r="V47">
        <f t="shared" si="33"/>
        <v>0.19957717655500634</v>
      </c>
      <c r="W47">
        <f t="shared" si="33"/>
        <v>0.20556177196336023</v>
      </c>
      <c r="X47">
        <f t="shared" si="33"/>
        <v>0.21172688276839799</v>
      </c>
      <c r="Y47">
        <f t="shared" si="33"/>
        <v>0.21805798699083059</v>
      </c>
      <c r="Z47">
        <f t="shared" si="33"/>
        <v>0.22452921590994881</v>
      </c>
      <c r="AA47">
        <f t="shared" si="33"/>
        <v>0.23111731354703829</v>
      </c>
      <c r="AB47">
        <f t="shared" si="33"/>
        <v>0.23779846557177259</v>
      </c>
      <c r="AC47">
        <f t="shared" si="33"/>
        <v>0.24454711447913441</v>
      </c>
      <c r="AD47">
        <f t="shared" si="33"/>
        <v>0.25133673913489968</v>
      </c>
      <c r="AE47">
        <f t="shared" si="33"/>
        <v>0.25814111758644365</v>
      </c>
      <c r="AF47">
        <f t="shared" si="33"/>
        <v>0.26493145258518913</v>
      </c>
      <c r="AG47">
        <f t="shared" si="33"/>
        <v>0.27167511741609496</v>
      </c>
      <c r="AH47">
        <f t="shared" si="33"/>
        <v>0.27833845939011709</v>
      </c>
      <c r="AI47">
        <f t="shared" si="33"/>
        <v>0.28488640351268962</v>
      </c>
      <c r="AJ47">
        <f t="shared" si="33"/>
        <v>0.29127850359000496</v>
      </c>
      <c r="AK47">
        <f t="shared" si="33"/>
        <v>0.29747523818181232</v>
      </c>
      <c r="AL47">
        <f t="shared" si="33"/>
        <v>0.30343413046390055</v>
      </c>
      <c r="AM47">
        <f t="shared" si="33"/>
        <v>0.30911595789762147</v>
      </c>
      <c r="AN47">
        <f t="shared" si="33"/>
        <v>0.31448242687206635</v>
      </c>
      <c r="AO47">
        <f t="shared" si="33"/>
        <v>0.31949653916133319</v>
      </c>
      <c r="AP47">
        <f t="shared" si="33"/>
        <v>0.32412312033883173</v>
      </c>
      <c r="AQ47">
        <f t="shared" si="33"/>
        <v>0.32832734588809742</v>
      </c>
      <c r="AR47">
        <f t="shared" si="33"/>
        <v>0.33207421095725143</v>
      </c>
      <c r="AS47">
        <f t="shared" si="33"/>
        <v>0.33618777902646452</v>
      </c>
      <c r="AT47">
        <f t="shared" si="33"/>
        <v>0.34032795803481675</v>
      </c>
      <c r="AU47">
        <f t="shared" si="33"/>
        <v>0.3444980191104926</v>
      </c>
      <c r="AV47">
        <f t="shared" si="33"/>
        <v>0.34870014568441365</v>
      </c>
      <c r="AW47">
        <f t="shared" si="33"/>
        <v>0.35293648623196849</v>
      </c>
      <c r="AX47">
        <f t="shared" si="33"/>
        <v>0.35720885986720835</v>
      </c>
      <c r="AY47">
        <f t="shared" si="33"/>
        <v>0.36151913715381678</v>
      </c>
      <c r="AZ47">
        <f t="shared" si="33"/>
        <v>0.3658703207737703</v>
      </c>
      <c r="BA47">
        <f t="shared" si="33"/>
        <v>0.37026496999769376</v>
      </c>
      <c r="BB47">
        <f t="shared" si="33"/>
        <v>0.37470420598728671</v>
      </c>
      <c r="BC47">
        <f t="shared" si="33"/>
        <v>0.37919159195958679</v>
      </c>
      <c r="BD47">
        <f t="shared" si="33"/>
        <v>0.38372794972143109</v>
      </c>
      <c r="BE47">
        <f t="shared" si="33"/>
        <v>0.38831538481931249</v>
      </c>
      <c r="BF47">
        <f t="shared" si="33"/>
        <v>0.39295655522320927</v>
      </c>
      <c r="BG47">
        <f t="shared" si="33"/>
        <v>0.39765174217501231</v>
      </c>
      <c r="BH47">
        <f t="shared" si="33"/>
        <v>0.40240395287903069</v>
      </c>
      <c r="BI47">
        <f t="shared" si="33"/>
        <v>0.40721507372679661</v>
      </c>
      <c r="BJ47">
        <f t="shared" si="33"/>
        <v>0.41208631335425627</v>
      </c>
      <c r="BK47">
        <f t="shared" si="33"/>
        <v>0.41702073854806565</v>
      </c>
      <c r="BL47">
        <f t="shared" si="33"/>
        <v>0.42201850276344427</v>
      </c>
    </row>
    <row r="48" spans="1:64" x14ac:dyDescent="0.25">
      <c r="A48" t="str">
        <f t="shared" si="5"/>
        <v>11_MEX</v>
      </c>
      <c r="B48" t="s">
        <v>743</v>
      </c>
      <c r="C48" t="str">
        <f t="shared" ref="C48:C60" si="34">C33</f>
        <v>pipeline_freight(gtkm)</v>
      </c>
      <c r="D48">
        <f t="shared" si="32"/>
        <v>0</v>
      </c>
      <c r="E48">
        <f t="shared" ref="E48:BL48" si="35">E179</f>
        <v>0</v>
      </c>
      <c r="F48">
        <f t="shared" si="35"/>
        <v>0</v>
      </c>
      <c r="G48">
        <f t="shared" si="35"/>
        <v>0</v>
      </c>
      <c r="H48">
        <f t="shared" si="35"/>
        <v>0</v>
      </c>
      <c r="I48">
        <f t="shared" si="35"/>
        <v>0</v>
      </c>
      <c r="J48" s="10">
        <f t="shared" si="35"/>
        <v>0</v>
      </c>
      <c r="K48">
        <f t="shared" si="35"/>
        <v>0</v>
      </c>
      <c r="L48">
        <f t="shared" si="35"/>
        <v>0</v>
      </c>
      <c r="M48">
        <f t="shared" si="35"/>
        <v>0</v>
      </c>
      <c r="N48">
        <f t="shared" si="35"/>
        <v>0</v>
      </c>
      <c r="O48">
        <f t="shared" si="35"/>
        <v>0</v>
      </c>
      <c r="P48">
        <f t="shared" si="35"/>
        <v>0</v>
      </c>
      <c r="Q48">
        <f t="shared" si="35"/>
        <v>0</v>
      </c>
      <c r="R48">
        <f t="shared" si="35"/>
        <v>0</v>
      </c>
      <c r="S48">
        <f t="shared" si="35"/>
        <v>0</v>
      </c>
      <c r="T48">
        <f t="shared" si="35"/>
        <v>0</v>
      </c>
      <c r="U48">
        <f t="shared" si="35"/>
        <v>0</v>
      </c>
      <c r="V48">
        <f t="shared" si="35"/>
        <v>0</v>
      </c>
      <c r="W48">
        <f t="shared" si="35"/>
        <v>0</v>
      </c>
      <c r="X48">
        <f t="shared" si="35"/>
        <v>0</v>
      </c>
      <c r="Y48">
        <f t="shared" si="35"/>
        <v>0</v>
      </c>
      <c r="Z48">
        <f t="shared" si="35"/>
        <v>0</v>
      </c>
      <c r="AA48">
        <f t="shared" si="35"/>
        <v>0</v>
      </c>
      <c r="AB48">
        <f t="shared" si="35"/>
        <v>0</v>
      </c>
      <c r="AC48">
        <f t="shared" si="35"/>
        <v>0</v>
      </c>
      <c r="AD48">
        <f t="shared" si="35"/>
        <v>0</v>
      </c>
      <c r="AE48">
        <f t="shared" si="35"/>
        <v>0</v>
      </c>
      <c r="AF48">
        <f t="shared" si="35"/>
        <v>0</v>
      </c>
      <c r="AG48">
        <f t="shared" si="35"/>
        <v>0</v>
      </c>
      <c r="AH48">
        <f t="shared" si="35"/>
        <v>0</v>
      </c>
      <c r="AI48">
        <f t="shared" si="35"/>
        <v>0</v>
      </c>
      <c r="AJ48">
        <f t="shared" si="35"/>
        <v>0</v>
      </c>
      <c r="AK48">
        <f t="shared" si="35"/>
        <v>0</v>
      </c>
      <c r="AL48">
        <f t="shared" si="35"/>
        <v>0</v>
      </c>
      <c r="AM48">
        <f t="shared" si="35"/>
        <v>0</v>
      </c>
      <c r="AN48">
        <f t="shared" si="35"/>
        <v>0</v>
      </c>
      <c r="AO48">
        <f t="shared" si="35"/>
        <v>0</v>
      </c>
      <c r="AP48">
        <f t="shared" si="35"/>
        <v>0</v>
      </c>
      <c r="AQ48">
        <f t="shared" si="35"/>
        <v>0</v>
      </c>
      <c r="AR48">
        <f t="shared" si="35"/>
        <v>0</v>
      </c>
      <c r="AS48">
        <f t="shared" si="35"/>
        <v>0</v>
      </c>
      <c r="AT48">
        <f t="shared" si="35"/>
        <v>0</v>
      </c>
      <c r="AU48">
        <f t="shared" si="35"/>
        <v>0</v>
      </c>
      <c r="AV48">
        <f t="shared" si="35"/>
        <v>0</v>
      </c>
      <c r="AW48">
        <f t="shared" si="35"/>
        <v>0</v>
      </c>
      <c r="AX48">
        <f t="shared" si="35"/>
        <v>0</v>
      </c>
      <c r="AY48">
        <f t="shared" si="35"/>
        <v>0</v>
      </c>
      <c r="AZ48">
        <f t="shared" si="35"/>
        <v>0</v>
      </c>
      <c r="BA48">
        <f t="shared" si="35"/>
        <v>0</v>
      </c>
      <c r="BB48">
        <f t="shared" si="35"/>
        <v>0</v>
      </c>
      <c r="BC48">
        <f t="shared" si="35"/>
        <v>0</v>
      </c>
      <c r="BD48">
        <f t="shared" si="35"/>
        <v>0</v>
      </c>
      <c r="BE48">
        <f t="shared" si="35"/>
        <v>0</v>
      </c>
      <c r="BF48">
        <f t="shared" si="35"/>
        <v>0</v>
      </c>
      <c r="BG48">
        <f t="shared" si="35"/>
        <v>0</v>
      </c>
      <c r="BH48">
        <f t="shared" si="35"/>
        <v>0</v>
      </c>
      <c r="BI48">
        <f t="shared" si="35"/>
        <v>0</v>
      </c>
      <c r="BJ48">
        <f t="shared" si="35"/>
        <v>0</v>
      </c>
      <c r="BK48">
        <f t="shared" si="35"/>
        <v>0</v>
      </c>
      <c r="BL48">
        <f t="shared" si="35"/>
        <v>0</v>
      </c>
    </row>
    <row r="49" spans="1:64" x14ac:dyDescent="0.25">
      <c r="A49" t="str">
        <f t="shared" si="5"/>
        <v>11_MEX</v>
      </c>
      <c r="B49" t="s">
        <v>743</v>
      </c>
      <c r="C49" t="str">
        <f t="shared" si="34"/>
        <v>rail_freight(gtkm)</v>
      </c>
      <c r="D49">
        <f t="shared" si="32"/>
        <v>78.769999999999811</v>
      </c>
      <c r="E49">
        <f t="shared" ref="E49:BL49" si="36">E180</f>
        <v>79.728000000000023</v>
      </c>
      <c r="F49">
        <f t="shared" si="36"/>
        <v>79.353000000000037</v>
      </c>
      <c r="G49">
        <f t="shared" si="36"/>
        <v>77.716999999999985</v>
      </c>
      <c r="H49">
        <f t="shared" si="36"/>
        <v>80.682999999999979</v>
      </c>
      <c r="I49">
        <f t="shared" si="36"/>
        <v>83.401000000000039</v>
      </c>
      <c r="J49" s="10">
        <f t="shared" si="36"/>
        <v>84.694000000000003</v>
      </c>
      <c r="K49">
        <f t="shared" si="36"/>
        <v>87.279698889247456</v>
      </c>
      <c r="L49">
        <f t="shared" si="36"/>
        <v>90.415889136943349</v>
      </c>
      <c r="M49">
        <f t="shared" si="36"/>
        <v>94.45369473461588</v>
      </c>
      <c r="N49">
        <f t="shared" si="36"/>
        <v>96.013968310402859</v>
      </c>
      <c r="O49">
        <f t="shared" si="36"/>
        <v>101.84849211588939</v>
      </c>
      <c r="P49">
        <f t="shared" si="36"/>
        <v>103.55254098236372</v>
      </c>
      <c r="Q49">
        <f t="shared" si="36"/>
        <v>106.00834307720346</v>
      </c>
      <c r="R49">
        <f t="shared" si="36"/>
        <v>108.28694957720573</v>
      </c>
      <c r="S49">
        <f t="shared" si="36"/>
        <v>111.61583776482284</v>
      </c>
      <c r="T49">
        <f t="shared" si="36"/>
        <v>115.8317715514988</v>
      </c>
      <c r="U49">
        <f t="shared" si="36"/>
        <v>120.11741036699333</v>
      </c>
      <c r="V49">
        <f t="shared" si="36"/>
        <v>124.47194661965698</v>
      </c>
      <c r="W49">
        <f t="shared" si="36"/>
        <v>128.8951338205942</v>
      </c>
      <c r="X49">
        <f t="shared" si="36"/>
        <v>133.38629240976391</v>
      </c>
      <c r="Y49">
        <f t="shared" si="36"/>
        <v>137.94576900631617</v>
      </c>
      <c r="Z49">
        <f t="shared" si="36"/>
        <v>142.56768640204263</v>
      </c>
      <c r="AA49">
        <f t="shared" si="36"/>
        <v>147.24875254292874</v>
      </c>
      <c r="AB49">
        <f t="shared" si="36"/>
        <v>151.98631038987548</v>
      </c>
      <c r="AC49">
        <f t="shared" si="36"/>
        <v>156.77760748054328</v>
      </c>
      <c r="AD49">
        <f t="shared" si="36"/>
        <v>161.62030775425305</v>
      </c>
      <c r="AE49">
        <f t="shared" si="36"/>
        <v>166.51331840306744</v>
      </c>
      <c r="AF49">
        <f t="shared" si="36"/>
        <v>171.45494989590006</v>
      </c>
      <c r="AG49">
        <f t="shared" si="36"/>
        <v>176.44208760307384</v>
      </c>
      <c r="AH49">
        <f t="shared" si="36"/>
        <v>181.47198214760195</v>
      </c>
      <c r="AI49">
        <f t="shared" si="36"/>
        <v>186.54197596963709</v>
      </c>
      <c r="AJ49">
        <f t="shared" si="36"/>
        <v>191.64687836974284</v>
      </c>
      <c r="AK49">
        <f t="shared" si="36"/>
        <v>196.7830243931563</v>
      </c>
      <c r="AL49">
        <f t="shared" si="36"/>
        <v>201.94567585524337</v>
      </c>
      <c r="AM49">
        <f t="shared" si="36"/>
        <v>207.13307987749215</v>
      </c>
      <c r="AN49">
        <f t="shared" si="36"/>
        <v>212.34492705243906</v>
      </c>
      <c r="AO49">
        <f t="shared" si="36"/>
        <v>217.58258818566918</v>
      </c>
      <c r="AP49">
        <f t="shared" si="36"/>
        <v>222.84948591684605</v>
      </c>
      <c r="AQ49">
        <f t="shared" si="36"/>
        <v>228.15011474806013</v>
      </c>
      <c r="AR49">
        <f t="shared" si="36"/>
        <v>233.4896795793176</v>
      </c>
      <c r="AS49">
        <f t="shared" si="36"/>
        <v>239.32650188543178</v>
      </c>
      <c r="AT49">
        <f t="shared" si="36"/>
        <v>245.28141119626454</v>
      </c>
      <c r="AU49">
        <f t="shared" si="36"/>
        <v>251.35884878537095</v>
      </c>
      <c r="AV49">
        <f t="shared" si="36"/>
        <v>257.56260760780577</v>
      </c>
      <c r="AW49">
        <f t="shared" si="36"/>
        <v>263.89657360952003</v>
      </c>
      <c r="AX49">
        <f t="shared" si="36"/>
        <v>270.36450402793321</v>
      </c>
      <c r="AY49">
        <f t="shared" si="36"/>
        <v>276.97030669042442</v>
      </c>
      <c r="AZ49">
        <f t="shared" si="36"/>
        <v>283.71888300743785</v>
      </c>
      <c r="BA49">
        <f t="shared" si="36"/>
        <v>290.61494738191107</v>
      </c>
      <c r="BB49">
        <f t="shared" si="36"/>
        <v>297.66221970952711</v>
      </c>
      <c r="BC49">
        <f t="shared" si="36"/>
        <v>304.86647945107654</v>
      </c>
      <c r="BD49">
        <f t="shared" si="36"/>
        <v>312.23146852333457</v>
      </c>
      <c r="BE49">
        <f t="shared" si="36"/>
        <v>319.76207636187496</v>
      </c>
      <c r="BF49">
        <f t="shared" si="36"/>
        <v>327.46379601934137</v>
      </c>
      <c r="BG49">
        <f t="shared" si="36"/>
        <v>335.34028496816268</v>
      </c>
      <c r="BH49">
        <f t="shared" si="36"/>
        <v>343.39760401936547</v>
      </c>
      <c r="BI49">
        <f t="shared" si="36"/>
        <v>351.64103588727033</v>
      </c>
      <c r="BJ49">
        <f t="shared" si="36"/>
        <v>360.07541943575825</v>
      </c>
      <c r="BK49">
        <f t="shared" si="36"/>
        <v>368.7073603016438</v>
      </c>
      <c r="BL49">
        <f t="shared" si="36"/>
        <v>377.54106252121892</v>
      </c>
    </row>
    <row r="50" spans="1:64" x14ac:dyDescent="0.25">
      <c r="A50" t="str">
        <f t="shared" si="5"/>
        <v>11_MEX</v>
      </c>
      <c r="B50" t="s">
        <v>743</v>
      </c>
      <c r="C50" t="str">
        <f t="shared" si="34"/>
        <v>road_freight_2w(gtkm)</v>
      </c>
      <c r="D50">
        <f t="shared" si="32"/>
        <v>0</v>
      </c>
      <c r="E50">
        <f t="shared" ref="E50:BL50" si="37">E181</f>
        <v>0</v>
      </c>
      <c r="F50">
        <f t="shared" si="37"/>
        <v>0</v>
      </c>
      <c r="G50">
        <f t="shared" si="37"/>
        <v>0</v>
      </c>
      <c r="H50">
        <f t="shared" si="37"/>
        <v>0</v>
      </c>
      <c r="I50">
        <f t="shared" si="37"/>
        <v>0</v>
      </c>
      <c r="J50" s="10">
        <f t="shared" si="37"/>
        <v>0</v>
      </c>
      <c r="K50">
        <f t="shared" si="37"/>
        <v>0</v>
      </c>
      <c r="L50">
        <f t="shared" si="37"/>
        <v>0</v>
      </c>
      <c r="M50">
        <f t="shared" si="37"/>
        <v>0</v>
      </c>
      <c r="N50">
        <f t="shared" si="37"/>
        <v>0</v>
      </c>
      <c r="O50">
        <f t="shared" si="37"/>
        <v>0</v>
      </c>
      <c r="P50">
        <f t="shared" si="37"/>
        <v>0</v>
      </c>
      <c r="Q50">
        <f t="shared" si="37"/>
        <v>0</v>
      </c>
      <c r="R50">
        <f t="shared" si="37"/>
        <v>0</v>
      </c>
      <c r="S50">
        <f t="shared" si="37"/>
        <v>0</v>
      </c>
      <c r="T50">
        <f t="shared" si="37"/>
        <v>0</v>
      </c>
      <c r="U50">
        <f t="shared" si="37"/>
        <v>0</v>
      </c>
      <c r="V50">
        <f t="shared" si="37"/>
        <v>0</v>
      </c>
      <c r="W50">
        <f t="shared" si="37"/>
        <v>0</v>
      </c>
      <c r="X50">
        <f t="shared" si="37"/>
        <v>0</v>
      </c>
      <c r="Y50">
        <f t="shared" si="37"/>
        <v>0</v>
      </c>
      <c r="Z50">
        <f t="shared" si="37"/>
        <v>0</v>
      </c>
      <c r="AA50">
        <f t="shared" si="37"/>
        <v>0</v>
      </c>
      <c r="AB50">
        <f t="shared" si="37"/>
        <v>0</v>
      </c>
      <c r="AC50">
        <f t="shared" si="37"/>
        <v>0</v>
      </c>
      <c r="AD50">
        <f t="shared" si="37"/>
        <v>0</v>
      </c>
      <c r="AE50">
        <f t="shared" si="37"/>
        <v>0</v>
      </c>
      <c r="AF50">
        <f t="shared" si="37"/>
        <v>0</v>
      </c>
      <c r="AG50">
        <f t="shared" si="37"/>
        <v>0</v>
      </c>
      <c r="AH50">
        <f t="shared" si="37"/>
        <v>0</v>
      </c>
      <c r="AI50">
        <f t="shared" si="37"/>
        <v>0</v>
      </c>
      <c r="AJ50">
        <f t="shared" si="37"/>
        <v>0</v>
      </c>
      <c r="AK50">
        <f t="shared" si="37"/>
        <v>0</v>
      </c>
      <c r="AL50">
        <f t="shared" si="37"/>
        <v>0</v>
      </c>
      <c r="AM50">
        <f t="shared" si="37"/>
        <v>0</v>
      </c>
      <c r="AN50">
        <f t="shared" si="37"/>
        <v>0</v>
      </c>
      <c r="AO50">
        <f t="shared" si="37"/>
        <v>0</v>
      </c>
      <c r="AP50">
        <f t="shared" si="37"/>
        <v>0</v>
      </c>
      <c r="AQ50">
        <f t="shared" si="37"/>
        <v>0</v>
      </c>
      <c r="AR50">
        <f t="shared" si="37"/>
        <v>0</v>
      </c>
      <c r="AS50">
        <f t="shared" si="37"/>
        <v>0</v>
      </c>
      <c r="AT50">
        <f t="shared" si="37"/>
        <v>0</v>
      </c>
      <c r="AU50">
        <f t="shared" si="37"/>
        <v>0</v>
      </c>
      <c r="AV50">
        <f t="shared" si="37"/>
        <v>0</v>
      </c>
      <c r="AW50">
        <f t="shared" si="37"/>
        <v>0</v>
      </c>
      <c r="AX50">
        <f t="shared" si="37"/>
        <v>0</v>
      </c>
      <c r="AY50">
        <f t="shared" si="37"/>
        <v>0</v>
      </c>
      <c r="AZ50">
        <f t="shared" si="37"/>
        <v>0</v>
      </c>
      <c r="BA50">
        <f t="shared" si="37"/>
        <v>0</v>
      </c>
      <c r="BB50">
        <f t="shared" si="37"/>
        <v>0</v>
      </c>
      <c r="BC50">
        <f t="shared" si="37"/>
        <v>0</v>
      </c>
      <c r="BD50">
        <f t="shared" si="37"/>
        <v>0</v>
      </c>
      <c r="BE50">
        <f t="shared" si="37"/>
        <v>0</v>
      </c>
      <c r="BF50">
        <f t="shared" si="37"/>
        <v>0</v>
      </c>
      <c r="BG50">
        <f t="shared" si="37"/>
        <v>0</v>
      </c>
      <c r="BH50">
        <f t="shared" si="37"/>
        <v>0</v>
      </c>
      <c r="BI50">
        <f t="shared" si="37"/>
        <v>0</v>
      </c>
      <c r="BJ50">
        <f t="shared" si="37"/>
        <v>0</v>
      </c>
      <c r="BK50">
        <f t="shared" si="37"/>
        <v>0</v>
      </c>
      <c r="BL50">
        <f t="shared" si="37"/>
        <v>0</v>
      </c>
    </row>
    <row r="51" spans="1:64" x14ac:dyDescent="0.25">
      <c r="A51" t="str">
        <f t="shared" si="5"/>
        <v>11_MEX</v>
      </c>
      <c r="B51" t="s">
        <v>743</v>
      </c>
      <c r="C51" t="str">
        <f t="shared" si="34"/>
        <v>road_freight_ht(gtkm)</v>
      </c>
      <c r="D51">
        <f t="shared" si="32"/>
        <v>211.47359999999946</v>
      </c>
      <c r="E51">
        <f t="shared" ref="E51:BL51" si="38">E182</f>
        <v>218.78399999999996</v>
      </c>
      <c r="F51">
        <f t="shared" si="38"/>
        <v>224.12544</v>
      </c>
      <c r="G51">
        <f t="shared" si="38"/>
        <v>226.00320000000002</v>
      </c>
      <c r="H51">
        <f t="shared" si="38"/>
        <v>230.1216</v>
      </c>
      <c r="I51">
        <f t="shared" si="38"/>
        <v>235.33055999999996</v>
      </c>
      <c r="J51" s="10">
        <f t="shared" si="38"/>
        <v>241.07711999999998</v>
      </c>
      <c r="K51">
        <f t="shared" si="38"/>
        <v>246.02339828367579</v>
      </c>
      <c r="L51">
        <f t="shared" si="38"/>
        <v>252.57437883053521</v>
      </c>
      <c r="M51">
        <f t="shared" si="38"/>
        <v>261.66683273128427</v>
      </c>
      <c r="N51">
        <f t="shared" si="38"/>
        <v>263.95902823624579</v>
      </c>
      <c r="O51">
        <f t="shared" si="38"/>
        <v>278.0357034126859</v>
      </c>
      <c r="P51">
        <f t="shared" si="38"/>
        <v>280.87121490852832</v>
      </c>
      <c r="Q51">
        <f t="shared" si="38"/>
        <v>285.84433055051022</v>
      </c>
      <c r="R51">
        <f t="shared" si="38"/>
        <v>290.42758589885477</v>
      </c>
      <c r="S51">
        <f t="shared" si="38"/>
        <v>293.47953528009452</v>
      </c>
      <c r="T51">
        <f t="shared" si="38"/>
        <v>298.74843118813402</v>
      </c>
      <c r="U51">
        <f t="shared" si="38"/>
        <v>304.04144277984352</v>
      </c>
      <c r="V51">
        <f t="shared" si="38"/>
        <v>309.35552222884178</v>
      </c>
      <c r="W51">
        <f t="shared" si="38"/>
        <v>314.68879868732438</v>
      </c>
      <c r="X51">
        <f t="shared" si="38"/>
        <v>320.03805635152941</v>
      </c>
      <c r="Y51">
        <f t="shared" si="38"/>
        <v>325.40225615363937</v>
      </c>
      <c r="Z51">
        <f t="shared" si="38"/>
        <v>330.76550068509044</v>
      </c>
      <c r="AA51">
        <f t="shared" si="38"/>
        <v>336.11830633366492</v>
      </c>
      <c r="AB51">
        <f t="shared" si="38"/>
        <v>341.45267105319306</v>
      </c>
      <c r="AC51">
        <f t="shared" si="38"/>
        <v>346.76030659712518</v>
      </c>
      <c r="AD51">
        <f t="shared" si="38"/>
        <v>352.03374033797098</v>
      </c>
      <c r="AE51">
        <f t="shared" si="38"/>
        <v>357.26799525129491</v>
      </c>
      <c r="AF51">
        <f t="shared" si="38"/>
        <v>362.45648556297107</v>
      </c>
      <c r="AG51">
        <f t="shared" si="38"/>
        <v>367.58937854980371</v>
      </c>
      <c r="AH51">
        <f t="shared" si="38"/>
        <v>372.6574758540591</v>
      </c>
      <c r="AI51">
        <f t="shared" si="38"/>
        <v>377.65159040235477</v>
      </c>
      <c r="AJ51">
        <f t="shared" si="38"/>
        <v>382.55728392826512</v>
      </c>
      <c r="AK51">
        <f t="shared" si="38"/>
        <v>387.36320208360843</v>
      </c>
      <c r="AL51">
        <f t="shared" si="38"/>
        <v>392.05580560611651</v>
      </c>
      <c r="AM51">
        <f t="shared" si="38"/>
        <v>396.62728246472619</v>
      </c>
      <c r="AN51">
        <f t="shared" si="38"/>
        <v>401.07224447489125</v>
      </c>
      <c r="AO51">
        <f t="shared" si="38"/>
        <v>405.38800015039112</v>
      </c>
      <c r="AP51">
        <f t="shared" si="38"/>
        <v>409.57505097998137</v>
      </c>
      <c r="AQ51">
        <f t="shared" si="38"/>
        <v>413.63509223735326</v>
      </c>
      <c r="AR51">
        <f t="shared" si="38"/>
        <v>417.57027450617119</v>
      </c>
      <c r="AS51">
        <f t="shared" si="38"/>
        <v>422.19818101807732</v>
      </c>
      <c r="AT51">
        <f t="shared" si="38"/>
        <v>426.841164577852</v>
      </c>
      <c r="AU51">
        <f t="shared" si="38"/>
        <v>431.50294235505606</v>
      </c>
      <c r="AV51">
        <f t="shared" si="38"/>
        <v>436.18584223530945</v>
      </c>
      <c r="AW51">
        <f t="shared" si="38"/>
        <v>440.89212639808534</v>
      </c>
      <c r="AX51">
        <f t="shared" si="38"/>
        <v>445.62362383169904</v>
      </c>
      <c r="AY51">
        <f t="shared" si="38"/>
        <v>450.38220705303303</v>
      </c>
      <c r="AZ51">
        <f t="shared" si="38"/>
        <v>455.17113562307577</v>
      </c>
      <c r="BA51">
        <f t="shared" si="38"/>
        <v>459.99308844801953</v>
      </c>
      <c r="BB51">
        <f t="shared" si="38"/>
        <v>464.84893298581414</v>
      </c>
      <c r="BC51">
        <f t="shared" si="38"/>
        <v>469.74254411953706</v>
      </c>
      <c r="BD51">
        <f t="shared" si="38"/>
        <v>474.67436986540906</v>
      </c>
      <c r="BE51">
        <f t="shared" si="38"/>
        <v>479.64642718590619</v>
      </c>
      <c r="BF51">
        <f t="shared" si="38"/>
        <v>484.66138788215801</v>
      </c>
      <c r="BG51">
        <f t="shared" si="38"/>
        <v>489.71896553604256</v>
      </c>
      <c r="BH51">
        <f t="shared" si="38"/>
        <v>494.82221148774534</v>
      </c>
      <c r="BI51">
        <f t="shared" si="38"/>
        <v>499.9727658540267</v>
      </c>
      <c r="BJ51">
        <f t="shared" si="38"/>
        <v>505.17141045159184</v>
      </c>
      <c r="BK51">
        <f t="shared" si="38"/>
        <v>510.42117849780271</v>
      </c>
      <c r="BL51">
        <f t="shared" si="38"/>
        <v>515.72150514761574</v>
      </c>
    </row>
    <row r="52" spans="1:64" x14ac:dyDescent="0.25">
      <c r="A52" t="str">
        <f t="shared" si="5"/>
        <v>11_MEX</v>
      </c>
      <c r="B52" t="s">
        <v>743</v>
      </c>
      <c r="C52" t="str">
        <f t="shared" si="34"/>
        <v>road_freight_lt(gtkm)</v>
      </c>
      <c r="D52">
        <f t="shared" si="32"/>
        <v>8.8113999999999777</v>
      </c>
      <c r="E52">
        <f t="shared" ref="E52:BL52" si="39">E183</f>
        <v>9.1159999999999997</v>
      </c>
      <c r="F52">
        <f t="shared" si="39"/>
        <v>9.3385599999999975</v>
      </c>
      <c r="G52">
        <f t="shared" si="39"/>
        <v>9.4168000000000021</v>
      </c>
      <c r="H52">
        <f t="shared" si="39"/>
        <v>9.5883999999999983</v>
      </c>
      <c r="I52">
        <f t="shared" si="39"/>
        <v>9.8054400000000026</v>
      </c>
      <c r="J52" s="10">
        <f t="shared" si="39"/>
        <v>10.044880000000001</v>
      </c>
      <c r="K52">
        <f t="shared" si="39"/>
        <v>10.250974928486485</v>
      </c>
      <c r="L52">
        <f t="shared" si="39"/>
        <v>10.523932451272296</v>
      </c>
      <c r="M52">
        <f t="shared" si="39"/>
        <v>10.902784697136841</v>
      </c>
      <c r="N52">
        <f t="shared" si="39"/>
        <v>10.998292843176904</v>
      </c>
      <c r="O52">
        <f t="shared" si="39"/>
        <v>11.584820975528574</v>
      </c>
      <c r="P52">
        <f t="shared" si="39"/>
        <v>11.702967287855342</v>
      </c>
      <c r="Q52">
        <f t="shared" si="39"/>
        <v>11.910180439604583</v>
      </c>
      <c r="R52">
        <f t="shared" si="39"/>
        <v>12.101149412452278</v>
      </c>
      <c r="S52">
        <f t="shared" si="39"/>
        <v>12.289762783923548</v>
      </c>
      <c r="T52">
        <f t="shared" si="39"/>
        <v>12.573587171217747</v>
      </c>
      <c r="U52">
        <f t="shared" si="39"/>
        <v>12.861313146355464</v>
      </c>
      <c r="V52">
        <f t="shared" si="39"/>
        <v>13.152870843062992</v>
      </c>
      <c r="W52">
        <f t="shared" si="39"/>
        <v>13.448239260142051</v>
      </c>
      <c r="X52">
        <f t="shared" si="39"/>
        <v>13.747339190357783</v>
      </c>
      <c r="Y52">
        <f t="shared" si="39"/>
        <v>14.050183771746072</v>
      </c>
      <c r="Z52">
        <f t="shared" si="39"/>
        <v>14.356141522790377</v>
      </c>
      <c r="AA52">
        <f t="shared" si="39"/>
        <v>14.664847571276812</v>
      </c>
      <c r="AB52">
        <f t="shared" si="39"/>
        <v>14.975994344438275</v>
      </c>
      <c r="AC52">
        <f t="shared" si="39"/>
        <v>15.289255140966702</v>
      </c>
      <c r="AD52">
        <f t="shared" si="39"/>
        <v>15.604332461789472</v>
      </c>
      <c r="AE52">
        <f t="shared" si="39"/>
        <v>15.921033656474794</v>
      </c>
      <c r="AF52">
        <f t="shared" si="39"/>
        <v>16.239089854971795</v>
      </c>
      <c r="AG52">
        <f t="shared" si="39"/>
        <v>16.558080114855994</v>
      </c>
      <c r="AH52">
        <f t="shared" si="39"/>
        <v>16.877603073100467</v>
      </c>
      <c r="AI52">
        <f t="shared" si="39"/>
        <v>17.19724910757532</v>
      </c>
      <c r="AJ52">
        <f t="shared" si="39"/>
        <v>17.516359154224556</v>
      </c>
      <c r="AK52">
        <f t="shared" si="39"/>
        <v>17.83440156922687</v>
      </c>
      <c r="AL52">
        <f t="shared" si="39"/>
        <v>18.150731741023872</v>
      </c>
      <c r="AM52">
        <f t="shared" si="39"/>
        <v>18.464957284205088</v>
      </c>
      <c r="AN52">
        <f t="shared" si="39"/>
        <v>18.776790471670893</v>
      </c>
      <c r="AO52">
        <f t="shared" si="39"/>
        <v>19.086064037212338</v>
      </c>
      <c r="AP52">
        <f t="shared" si="39"/>
        <v>19.392758095643011</v>
      </c>
      <c r="AQ52">
        <f t="shared" si="39"/>
        <v>19.696909154159634</v>
      </c>
      <c r="AR52">
        <f t="shared" si="39"/>
        <v>19.998576365238023</v>
      </c>
      <c r="AS52">
        <f t="shared" si="39"/>
        <v>20.337099278327361</v>
      </c>
      <c r="AT52">
        <f t="shared" si="39"/>
        <v>20.680288981485017</v>
      </c>
      <c r="AU52">
        <f t="shared" si="39"/>
        <v>21.028408496835024</v>
      </c>
      <c r="AV52">
        <f t="shared" si="39"/>
        <v>21.381658933103342</v>
      </c>
      <c r="AW52">
        <f t="shared" si="39"/>
        <v>21.740242919037673</v>
      </c>
      <c r="AX52">
        <f t="shared" si="39"/>
        <v>22.104346420223102</v>
      </c>
      <c r="AY52">
        <f t="shared" si="39"/>
        <v>22.474162028594396</v>
      </c>
      <c r="AZ52">
        <f t="shared" si="39"/>
        <v>22.849956607584058</v>
      </c>
      <c r="BA52">
        <f t="shared" si="39"/>
        <v>23.231974164041322</v>
      </c>
      <c r="BB52">
        <f t="shared" si="39"/>
        <v>23.620372611067722</v>
      </c>
      <c r="BC52">
        <f t="shared" si="39"/>
        <v>24.015467490773808</v>
      </c>
      <c r="BD52">
        <f t="shared" si="39"/>
        <v>24.417405857274058</v>
      </c>
      <c r="BE52">
        <f t="shared" si="39"/>
        <v>24.826419626599623</v>
      </c>
      <c r="BF52">
        <f t="shared" si="39"/>
        <v>25.242780618862323</v>
      </c>
      <c r="BG52">
        <f t="shared" si="39"/>
        <v>25.666612449478045</v>
      </c>
      <c r="BH52">
        <f t="shared" si="39"/>
        <v>26.098217905471724</v>
      </c>
      <c r="BI52">
        <f t="shared" si="39"/>
        <v>26.537832582485414</v>
      </c>
      <c r="BJ52">
        <f t="shared" si="39"/>
        <v>26.985652267713164</v>
      </c>
      <c r="BK52">
        <f t="shared" si="39"/>
        <v>27.441998843967809</v>
      </c>
      <c r="BL52">
        <f t="shared" si="39"/>
        <v>27.907007854308127</v>
      </c>
    </row>
    <row r="53" spans="1:64" x14ac:dyDescent="0.25">
      <c r="A53" t="str">
        <f t="shared" si="5"/>
        <v>11_MEX</v>
      </c>
      <c r="B53" t="s">
        <v>743</v>
      </c>
      <c r="C53" t="str">
        <f t="shared" si="34"/>
        <v>ship_freight(gtkm)</v>
      </c>
      <c r="D53">
        <f t="shared" si="32"/>
        <v>47.000999999999898</v>
      </c>
      <c r="E53">
        <f t="shared" ref="E53:BL53" si="40">E184</f>
        <v>47.16299999999999</v>
      </c>
      <c r="F53">
        <f t="shared" si="40"/>
        <v>44.730000000000011</v>
      </c>
      <c r="G53">
        <f t="shared" si="40"/>
        <v>45.951000000000008</v>
      </c>
      <c r="H53">
        <f t="shared" si="40"/>
        <v>47.277999999999984</v>
      </c>
      <c r="I53">
        <f t="shared" si="40"/>
        <v>46.694999999999986</v>
      </c>
      <c r="J53" s="10">
        <f t="shared" si="40"/>
        <v>39.784999999999997</v>
      </c>
      <c r="K53">
        <f t="shared" si="40"/>
        <v>39.650150268059548</v>
      </c>
      <c r="L53">
        <f t="shared" si="40"/>
        <v>39.781518232355793</v>
      </c>
      <c r="M53">
        <f t="shared" si="40"/>
        <v>40.308414377761096</v>
      </c>
      <c r="N53">
        <f t="shared" si="40"/>
        <v>39.799881754228167</v>
      </c>
      <c r="O53">
        <f t="shared" si="40"/>
        <v>41.067497033988055</v>
      </c>
      <c r="P53">
        <f t="shared" si="40"/>
        <v>40.674416759604966</v>
      </c>
      <c r="Q53">
        <f t="shared" si="40"/>
        <v>40.619335129365091</v>
      </c>
      <c r="R53">
        <f t="shared" si="40"/>
        <v>40.533143128083395</v>
      </c>
      <c r="S53">
        <f t="shared" si="40"/>
        <v>40.465266973929594</v>
      </c>
      <c r="T53">
        <f t="shared" si="40"/>
        <v>40.732771834011629</v>
      </c>
      <c r="U53">
        <f t="shared" si="40"/>
        <v>41.0307613502981</v>
      </c>
      <c r="V53">
        <f t="shared" si="40"/>
        <v>41.359894245972193</v>
      </c>
      <c r="W53">
        <f t="shared" si="40"/>
        <v>41.720919151712863</v>
      </c>
      <c r="X53">
        <f t="shared" si="40"/>
        <v>42.114330053768526</v>
      </c>
      <c r="Y53">
        <f t="shared" si="40"/>
        <v>42.540827254094573</v>
      </c>
      <c r="Z53">
        <f t="shared" si="40"/>
        <v>42.999088019500554</v>
      </c>
      <c r="AA53">
        <f t="shared" si="40"/>
        <v>43.488560454052312</v>
      </c>
      <c r="AB53">
        <f t="shared" si="40"/>
        <v>44.008790518839156</v>
      </c>
      <c r="AC53">
        <f t="shared" si="40"/>
        <v>44.559179098428586</v>
      </c>
      <c r="AD53">
        <f t="shared" si="40"/>
        <v>45.139113064929631</v>
      </c>
      <c r="AE53">
        <f t="shared" si="40"/>
        <v>45.748169376615202</v>
      </c>
      <c r="AF53">
        <f t="shared" si="40"/>
        <v>46.385580021583664</v>
      </c>
      <c r="AG53">
        <f t="shared" si="40"/>
        <v>47.050016243814532</v>
      </c>
      <c r="AH53">
        <f t="shared" si="40"/>
        <v>47.74007694688386</v>
      </c>
      <c r="AI53">
        <f t="shared" si="40"/>
        <v>48.454200084356714</v>
      </c>
      <c r="AJ53">
        <f t="shared" si="40"/>
        <v>49.189978071346516</v>
      </c>
      <c r="AK53">
        <f t="shared" si="40"/>
        <v>49.945216035045092</v>
      </c>
      <c r="AL53">
        <f t="shared" si="40"/>
        <v>50.717246707300333</v>
      </c>
      <c r="AM53">
        <f t="shared" si="40"/>
        <v>51.503945796709552</v>
      </c>
      <c r="AN53">
        <f t="shared" si="40"/>
        <v>52.303310126141255</v>
      </c>
      <c r="AO53">
        <f t="shared" si="40"/>
        <v>53.113498412520933</v>
      </c>
      <c r="AP53">
        <f t="shared" si="40"/>
        <v>53.932905190138293</v>
      </c>
      <c r="AQ53">
        <f t="shared" si="40"/>
        <v>54.759908866280988</v>
      </c>
      <c r="AR53">
        <f t="shared" si="40"/>
        <v>55.592780852218318</v>
      </c>
      <c r="AS53">
        <f t="shared" si="40"/>
        <v>56.533819343015217</v>
      </c>
      <c r="AT53">
        <f t="shared" si="40"/>
        <v>57.487830749124342</v>
      </c>
      <c r="AU53">
        <f t="shared" si="40"/>
        <v>58.455546229155864</v>
      </c>
      <c r="AV53">
        <f t="shared" si="40"/>
        <v>59.437524832570389</v>
      </c>
      <c r="AW53">
        <f t="shared" si="40"/>
        <v>60.434329834241055</v>
      </c>
      <c r="AX53">
        <f t="shared" si="40"/>
        <v>61.446478188166452</v>
      </c>
      <c r="AY53">
        <f t="shared" si="40"/>
        <v>62.474505268516602</v>
      </c>
      <c r="AZ53">
        <f t="shared" si="40"/>
        <v>63.519152912112773</v>
      </c>
      <c r="BA53">
        <f t="shared" si="40"/>
        <v>64.581099418202271</v>
      </c>
      <c r="BB53">
        <f t="shared" si="40"/>
        <v>65.660783759454318</v>
      </c>
      <c r="BC53">
        <f t="shared" si="40"/>
        <v>66.759083091476413</v>
      </c>
      <c r="BD53">
        <f t="shared" si="40"/>
        <v>67.876406200724702</v>
      </c>
      <c r="BE53">
        <f t="shared" si="40"/>
        <v>69.013397775944028</v>
      </c>
      <c r="BF53">
        <f t="shared" si="40"/>
        <v>70.170813432715804</v>
      </c>
      <c r="BG53">
        <f t="shared" si="40"/>
        <v>71.348996801736519</v>
      </c>
      <c r="BH53">
        <f t="shared" si="40"/>
        <v>72.548789581555866</v>
      </c>
      <c r="BI53">
        <f t="shared" si="40"/>
        <v>73.770846689636912</v>
      </c>
      <c r="BJ53">
        <f t="shared" si="40"/>
        <v>75.015712382449408</v>
      </c>
      <c r="BK53">
        <f t="shared" si="40"/>
        <v>76.284281441719187</v>
      </c>
      <c r="BL53">
        <f t="shared" si="40"/>
        <v>77.576930655044748</v>
      </c>
    </row>
    <row r="54" spans="1:64" ht="17.45" customHeight="1" x14ac:dyDescent="0.25">
      <c r="A54" t="str">
        <f t="shared" si="5"/>
        <v>11_MEX</v>
      </c>
      <c r="B54" t="s">
        <v>743</v>
      </c>
      <c r="C54" t="str">
        <f t="shared" si="34"/>
        <v>air_passenger(gpkm)</v>
      </c>
      <c r="D54">
        <f t="shared" si="32"/>
        <v>21.114999999999998</v>
      </c>
      <c r="E54">
        <f t="shared" ref="E54:BL54" si="41">E185</f>
        <v>21.942</v>
      </c>
      <c r="F54">
        <f t="shared" si="41"/>
        <v>24.207999999999995</v>
      </c>
      <c r="G54">
        <f t="shared" si="41"/>
        <v>26.280999999999995</v>
      </c>
      <c r="H54">
        <f t="shared" si="41"/>
        <v>28.346</v>
      </c>
      <c r="I54">
        <f t="shared" si="41"/>
        <v>32.013999999999989</v>
      </c>
      <c r="J54" s="10">
        <f t="shared" si="41"/>
        <v>35.187999999999988</v>
      </c>
      <c r="K54">
        <f t="shared" si="41"/>
        <v>36.893588068977891</v>
      </c>
      <c r="L54">
        <f t="shared" si="41"/>
        <v>38.511238120663911</v>
      </c>
      <c r="M54">
        <f t="shared" si="41"/>
        <v>39.92383555059579</v>
      </c>
      <c r="N54">
        <f t="shared" si="41"/>
        <v>41.640998676175947</v>
      </c>
      <c r="O54">
        <f t="shared" si="41"/>
        <v>43.408009575136361</v>
      </c>
      <c r="P54">
        <f t="shared" si="41"/>
        <v>45.224102865436727</v>
      </c>
      <c r="Q54">
        <f t="shared" si="41"/>
        <v>47.08705182779277</v>
      </c>
      <c r="R54">
        <f t="shared" si="41"/>
        <v>48.994658234159012</v>
      </c>
      <c r="S54">
        <f t="shared" si="41"/>
        <v>50.743185057751475</v>
      </c>
      <c r="T54">
        <f t="shared" si="41"/>
        <v>52.521943646615014</v>
      </c>
      <c r="U54">
        <f t="shared" si="41"/>
        <v>54.331536837241615</v>
      </c>
      <c r="V54">
        <f t="shared" si="41"/>
        <v>56.171800741724674</v>
      </c>
      <c r="W54">
        <f t="shared" si="41"/>
        <v>58.041378772320627</v>
      </c>
      <c r="X54">
        <f t="shared" si="41"/>
        <v>59.93837541526765</v>
      </c>
      <c r="Y54">
        <f t="shared" si="41"/>
        <v>61.85960547365287</v>
      </c>
      <c r="Z54">
        <f t="shared" si="41"/>
        <v>63.800488972168573</v>
      </c>
      <c r="AA54">
        <f t="shared" si="41"/>
        <v>65.75520898692622</v>
      </c>
      <c r="AB54">
        <f t="shared" si="41"/>
        <v>67.717983479539328</v>
      </c>
      <c r="AC54">
        <f t="shared" si="41"/>
        <v>68.680755336103971</v>
      </c>
      <c r="AD54">
        <f t="shared" si="41"/>
        <v>70.635174424703294</v>
      </c>
      <c r="AE54">
        <f t="shared" si="41"/>
        <v>72.571949279460313</v>
      </c>
      <c r="AF54">
        <f t="shared" si="41"/>
        <v>74.482580692404056</v>
      </c>
      <c r="AG54">
        <f t="shared" si="41"/>
        <v>76.357373586601895</v>
      </c>
      <c r="AH54">
        <f t="shared" si="41"/>
        <v>78.186605998169085</v>
      </c>
      <c r="AI54">
        <f t="shared" si="41"/>
        <v>77.961452770677425</v>
      </c>
      <c r="AJ54">
        <f t="shared" si="41"/>
        <v>79.673124949635778</v>
      </c>
      <c r="AK54">
        <f t="shared" si="41"/>
        <v>81.313067909947208</v>
      </c>
      <c r="AL54">
        <f t="shared" si="41"/>
        <v>82.87233739249541</v>
      </c>
      <c r="AM54">
        <f t="shared" si="41"/>
        <v>82.343667047207717</v>
      </c>
      <c r="AN54">
        <f t="shared" si="41"/>
        <v>83.717883391259633</v>
      </c>
      <c r="AO54">
        <f t="shared" si="41"/>
        <v>84.983892823220614</v>
      </c>
      <c r="AP54">
        <f t="shared" si="41"/>
        <v>86.136789427188987</v>
      </c>
      <c r="AQ54">
        <f t="shared" si="41"/>
        <v>87.170187691057649</v>
      </c>
      <c r="AR54">
        <f t="shared" si="41"/>
        <v>88.078720000000004</v>
      </c>
      <c r="AS54">
        <f t="shared" si="41"/>
        <v>88.947194266666969</v>
      </c>
      <c r="AT54">
        <f t="shared" si="41"/>
        <v>89.799920000000284</v>
      </c>
      <c r="AU54">
        <f t="shared" si="41"/>
        <v>90.641168133333622</v>
      </c>
      <c r="AV54">
        <f t="shared" si="41"/>
        <v>91.470938666666953</v>
      </c>
      <c r="AW54">
        <f t="shared" si="41"/>
        <v>92.289231600000292</v>
      </c>
      <c r="AX54">
        <f t="shared" si="41"/>
        <v>93.096046933333625</v>
      </c>
      <c r="AY54">
        <f t="shared" si="41"/>
        <v>93.891384666666937</v>
      </c>
      <c r="AZ54">
        <f t="shared" si="41"/>
        <v>94.675244800000272</v>
      </c>
      <c r="BA54">
        <f t="shared" si="41"/>
        <v>95.447627333333614</v>
      </c>
      <c r="BB54">
        <f t="shared" si="41"/>
        <v>96.20853226666695</v>
      </c>
      <c r="BC54">
        <f t="shared" si="41"/>
        <v>96.957959600000294</v>
      </c>
      <c r="BD54">
        <f t="shared" si="41"/>
        <v>97.695909333333603</v>
      </c>
      <c r="BE54">
        <f t="shared" si="41"/>
        <v>98.422381466666934</v>
      </c>
      <c r="BF54">
        <f t="shared" si="41"/>
        <v>99.137376000000273</v>
      </c>
      <c r="BG54">
        <f t="shared" si="41"/>
        <v>99.840892933333606</v>
      </c>
      <c r="BH54">
        <f t="shared" si="41"/>
        <v>100.53293226666693</v>
      </c>
      <c r="BI54">
        <f t="shared" si="41"/>
        <v>101.21349400000025</v>
      </c>
      <c r="BJ54">
        <f t="shared" si="41"/>
        <v>101.88257813333358</v>
      </c>
      <c r="BK54">
        <f t="shared" si="41"/>
        <v>102.54018466666692</v>
      </c>
      <c r="BL54">
        <f t="shared" si="41"/>
        <v>103.18631360000028</v>
      </c>
    </row>
    <row r="55" spans="1:64" s="2" customFormat="1" x14ac:dyDescent="0.25">
      <c r="A55" s="2" t="str">
        <f t="shared" si="5"/>
        <v>11_MEX</v>
      </c>
      <c r="B55" t="s">
        <v>743</v>
      </c>
      <c r="C55" t="str">
        <f t="shared" si="34"/>
        <v>rail_passenger(gpkm)</v>
      </c>
      <c r="D55" s="2">
        <f t="shared" si="32"/>
        <v>0.84399999999999997</v>
      </c>
      <c r="E55" s="2">
        <f t="shared" ref="E55:BL55" si="42">E186</f>
        <v>0.89100000000000013</v>
      </c>
      <c r="F55" s="2">
        <f t="shared" si="42"/>
        <v>0.97000000000000008</v>
      </c>
      <c r="G55" s="2">
        <f t="shared" si="42"/>
        <v>1.036</v>
      </c>
      <c r="H55" s="2">
        <f t="shared" si="42"/>
        <v>1.1500000000000001</v>
      </c>
      <c r="I55" s="2">
        <f t="shared" si="42"/>
        <v>1.4109999999999998</v>
      </c>
      <c r="J55" s="10">
        <f t="shared" si="42"/>
        <v>1.4809999999999994</v>
      </c>
      <c r="K55" s="2">
        <f t="shared" si="42"/>
        <v>1.6037876057702634</v>
      </c>
      <c r="L55" s="2">
        <f t="shared" si="42"/>
        <v>1.7255565018760302</v>
      </c>
      <c r="M55" s="2">
        <f t="shared" si="42"/>
        <v>1.8403089477291266</v>
      </c>
      <c r="N55" s="2">
        <f t="shared" si="42"/>
        <v>1.9711674511055248</v>
      </c>
      <c r="O55" s="2">
        <f t="shared" si="42"/>
        <v>2.1277290710628822</v>
      </c>
      <c r="P55" s="2">
        <f t="shared" si="42"/>
        <v>2.2916285376122865</v>
      </c>
      <c r="Q55" s="2">
        <f t="shared" si="42"/>
        <v>2.4628148652737982</v>
      </c>
      <c r="R55" s="2">
        <f t="shared" si="42"/>
        <v>2.6412167037758154</v>
      </c>
      <c r="S55" s="2">
        <f t="shared" si="42"/>
        <v>2.9884011636094709</v>
      </c>
      <c r="T55" s="2">
        <f t="shared" si="42"/>
        <v>3.3617425765672073</v>
      </c>
      <c r="U55" s="2">
        <f t="shared" si="42"/>
        <v>3.7620548630015826</v>
      </c>
      <c r="V55" s="2">
        <f t="shared" si="42"/>
        <v>5.1900864146151227</v>
      </c>
      <c r="W55" s="2">
        <f t="shared" si="42"/>
        <v>7.6464640146391263</v>
      </c>
      <c r="X55" s="2">
        <f t="shared" si="42"/>
        <v>8.1317133967685109</v>
      </c>
      <c r="Y55" s="2">
        <f t="shared" si="42"/>
        <v>8.6461717462182328</v>
      </c>
      <c r="Z55" s="2">
        <f t="shared" si="42"/>
        <v>12.189936011646056</v>
      </c>
      <c r="AA55" s="2">
        <f t="shared" si="42"/>
        <v>12.762832788513258</v>
      </c>
      <c r="AB55" s="2">
        <f t="shared" si="42"/>
        <v>13.364513276406832</v>
      </c>
      <c r="AC55" s="2">
        <f t="shared" si="42"/>
        <v>17.994181657525889</v>
      </c>
      <c r="AD55" s="2">
        <f t="shared" si="42"/>
        <v>18.650758325624984</v>
      </c>
      <c r="AE55" s="2">
        <f t="shared" si="42"/>
        <v>19.332780091668337</v>
      </c>
      <c r="AF55" s="2">
        <f t="shared" si="42"/>
        <v>20.038593442399936</v>
      </c>
      <c r="AG55" s="2">
        <f t="shared" si="42"/>
        <v>20.766093929777618</v>
      </c>
      <c r="AH55" s="2">
        <f t="shared" si="42"/>
        <v>21.512851337832934</v>
      </c>
      <c r="AI55" s="2">
        <f t="shared" si="42"/>
        <v>27.276241343202308</v>
      </c>
      <c r="AJ55" s="2">
        <f t="shared" si="42"/>
        <v>28.05333071228317</v>
      </c>
      <c r="AK55" s="2">
        <f t="shared" si="42"/>
        <v>28.840904663469679</v>
      </c>
      <c r="AL55" s="2">
        <f t="shared" si="42"/>
        <v>29.635362063145571</v>
      </c>
      <c r="AM55" s="2">
        <f t="shared" si="42"/>
        <v>35.433063246106315</v>
      </c>
      <c r="AN55" s="2">
        <f t="shared" si="42"/>
        <v>36.229721867602876</v>
      </c>
      <c r="AO55" s="2">
        <f t="shared" si="42"/>
        <v>37.020338711929021</v>
      </c>
      <c r="AP55" s="2">
        <f t="shared" si="42"/>
        <v>37.800722780338141</v>
      </c>
      <c r="AQ55" s="2">
        <f t="shared" si="42"/>
        <v>38.566134783650433</v>
      </c>
      <c r="AR55" s="2">
        <f t="shared" si="42"/>
        <v>39.311756749999887</v>
      </c>
      <c r="AS55" s="2">
        <f t="shared" si="42"/>
        <v>40.05856855166661</v>
      </c>
      <c r="AT55" s="2">
        <f t="shared" si="42"/>
        <v>40.81754999999994</v>
      </c>
      <c r="AU55" s="2">
        <f t="shared" si="42"/>
        <v>41.589587218333271</v>
      </c>
      <c r="AV55" s="2">
        <f t="shared" si="42"/>
        <v>42.374680206666604</v>
      </c>
      <c r="AW55" s="2">
        <f t="shared" si="42"/>
        <v>43.172828964999937</v>
      </c>
      <c r="AX55" s="2">
        <f t="shared" si="42"/>
        <v>43.984033493333257</v>
      </c>
      <c r="AY55" s="2">
        <f t="shared" si="42"/>
        <v>44.808293791666586</v>
      </c>
      <c r="AZ55" s="2">
        <f t="shared" si="42"/>
        <v>45.645609859999915</v>
      </c>
      <c r="BA55" s="2">
        <f t="shared" si="42"/>
        <v>46.495981698333253</v>
      </c>
      <c r="BB55" s="2">
        <f t="shared" si="42"/>
        <v>47.359409306666578</v>
      </c>
      <c r="BC55" s="2">
        <f t="shared" si="42"/>
        <v>48.235892684999911</v>
      </c>
      <c r="BD55" s="2">
        <f t="shared" si="42"/>
        <v>49.125431833333238</v>
      </c>
      <c r="BE55" s="2">
        <f t="shared" si="42"/>
        <v>50.028026751666559</v>
      </c>
      <c r="BF55" s="2">
        <f t="shared" si="42"/>
        <v>50.943677439999888</v>
      </c>
      <c r="BG55" s="2">
        <f t="shared" si="42"/>
        <v>51.872383898333219</v>
      </c>
      <c r="BH55" s="2">
        <f t="shared" si="42"/>
        <v>52.814146126666543</v>
      </c>
      <c r="BI55" s="2">
        <f t="shared" si="42"/>
        <v>53.768964124999876</v>
      </c>
      <c r="BJ55" s="2">
        <f t="shared" si="42"/>
        <v>54.736837893333202</v>
      </c>
      <c r="BK55" s="2">
        <f t="shared" si="42"/>
        <v>55.717767431666537</v>
      </c>
      <c r="BL55" s="2">
        <f t="shared" si="42"/>
        <v>56.711752739999874</v>
      </c>
    </row>
    <row r="56" spans="1:64" x14ac:dyDescent="0.25">
      <c r="A56" t="str">
        <f t="shared" si="5"/>
        <v>11_MEX</v>
      </c>
      <c r="B56" t="s">
        <v>743</v>
      </c>
      <c r="C56" t="str">
        <f t="shared" si="34"/>
        <v>road_passenger_2w(gpkm)</v>
      </c>
      <c r="D56">
        <f t="shared" si="32"/>
        <v>11.300749999999999</v>
      </c>
      <c r="E56">
        <f t="shared" ref="E56:BL56" si="43">E187</f>
        <v>11.640000000000002</v>
      </c>
      <c r="F56">
        <f t="shared" si="43"/>
        <v>12.017250000000002</v>
      </c>
      <c r="G56">
        <f t="shared" si="43"/>
        <v>12.119400000000001</v>
      </c>
      <c r="H56">
        <f t="shared" si="43"/>
        <v>12.353199999999998</v>
      </c>
      <c r="I56">
        <f t="shared" si="43"/>
        <v>12.712449999999992</v>
      </c>
      <c r="J56" s="10">
        <f t="shared" si="43"/>
        <v>12.959199999999994</v>
      </c>
      <c r="K56">
        <f t="shared" si="43"/>
        <v>13.239566545919441</v>
      </c>
      <c r="L56">
        <f t="shared" si="43"/>
        <v>13.471647563225975</v>
      </c>
      <c r="M56">
        <f t="shared" si="43"/>
        <v>13.61954255052872</v>
      </c>
      <c r="N56">
        <f t="shared" si="43"/>
        <v>13.859557001788179</v>
      </c>
      <c r="O56">
        <f t="shared" si="43"/>
        <v>14.102951921321967</v>
      </c>
      <c r="P56">
        <f t="shared" si="43"/>
        <v>14.349874207261262</v>
      </c>
      <c r="Q56">
        <f t="shared" si="43"/>
        <v>14.600065792919212</v>
      </c>
      <c r="R56">
        <f t="shared" si="43"/>
        <v>14.85336380258231</v>
      </c>
      <c r="S56">
        <f t="shared" si="43"/>
        <v>15.034800176113437</v>
      </c>
      <c r="T56">
        <f t="shared" si="43"/>
        <v>15.218335267733114</v>
      </c>
      <c r="U56">
        <f t="shared" si="43"/>
        <v>15.404798831556514</v>
      </c>
      <c r="V56">
        <f t="shared" si="43"/>
        <v>15.594794664233971</v>
      </c>
      <c r="W56">
        <f t="shared" si="43"/>
        <v>15.788611599920861</v>
      </c>
      <c r="X56">
        <f t="shared" si="43"/>
        <v>15.986432726135556</v>
      </c>
      <c r="Y56">
        <f t="shared" si="43"/>
        <v>16.188152426725672</v>
      </c>
      <c r="Z56">
        <f t="shared" si="43"/>
        <v>16.393378857917639</v>
      </c>
      <c r="AA56">
        <f t="shared" si="43"/>
        <v>16.601500882242533</v>
      </c>
      <c r="AB56">
        <f t="shared" si="43"/>
        <v>16.812022736481932</v>
      </c>
      <c r="AC56">
        <f t="shared" si="43"/>
        <v>17.02398951950271</v>
      </c>
      <c r="AD56">
        <f t="shared" si="43"/>
        <v>17.236497746749521</v>
      </c>
      <c r="AE56">
        <f t="shared" si="43"/>
        <v>17.44853347527777</v>
      </c>
      <c r="AF56">
        <f t="shared" si="43"/>
        <v>17.659380133905724</v>
      </c>
      <c r="AG56">
        <f t="shared" si="43"/>
        <v>17.868133382268965</v>
      </c>
      <c r="AH56">
        <f t="shared" si="43"/>
        <v>18.073972906367175</v>
      </c>
      <c r="AI56">
        <f t="shared" si="43"/>
        <v>18.276357848482572</v>
      </c>
      <c r="AJ56">
        <f t="shared" si="43"/>
        <v>18.47481148674769</v>
      </c>
      <c r="AK56">
        <f t="shared" si="43"/>
        <v>18.668954521825977</v>
      </c>
      <c r="AL56">
        <f t="shared" si="43"/>
        <v>18.858356180705641</v>
      </c>
      <c r="AM56">
        <f t="shared" si="43"/>
        <v>19.042979142813319</v>
      </c>
      <c r="AN56">
        <f t="shared" si="43"/>
        <v>19.222381720045</v>
      </c>
      <c r="AO56">
        <f t="shared" si="43"/>
        <v>19.395719984208611</v>
      </c>
      <c r="AP56">
        <f t="shared" si="43"/>
        <v>19.563486387228508</v>
      </c>
      <c r="AQ56">
        <f t="shared" si="43"/>
        <v>19.725833647845267</v>
      </c>
      <c r="AR56">
        <f t="shared" si="43"/>
        <v>19.883110499999997</v>
      </c>
      <c r="AS56">
        <f t="shared" si="43"/>
        <v>20.042770256666724</v>
      </c>
      <c r="AT56">
        <f t="shared" si="43"/>
        <v>20.198361333333391</v>
      </c>
      <c r="AU56">
        <f t="shared" si="43"/>
        <v>20.350796070000058</v>
      </c>
      <c r="AV56">
        <f t="shared" si="43"/>
        <v>20.500074466666721</v>
      </c>
      <c r="AW56">
        <f t="shared" si="43"/>
        <v>20.646196523333391</v>
      </c>
      <c r="AX56">
        <f t="shared" si="43"/>
        <v>20.789162240000056</v>
      </c>
      <c r="AY56">
        <f t="shared" si="43"/>
        <v>20.928971616666722</v>
      </c>
      <c r="AZ56">
        <f t="shared" si="43"/>
        <v>21.065624653333387</v>
      </c>
      <c r="BA56">
        <f t="shared" si="43"/>
        <v>21.199121350000059</v>
      </c>
      <c r="BB56">
        <f t="shared" si="43"/>
        <v>21.329461706666724</v>
      </c>
      <c r="BC56">
        <f t="shared" si="43"/>
        <v>21.456645723333388</v>
      </c>
      <c r="BD56">
        <f t="shared" si="43"/>
        <v>21.580673400000055</v>
      </c>
      <c r="BE56">
        <f t="shared" si="43"/>
        <v>21.701544736666722</v>
      </c>
      <c r="BF56">
        <f t="shared" si="43"/>
        <v>21.819259733333386</v>
      </c>
      <c r="BG56">
        <f t="shared" si="43"/>
        <v>21.933818390000052</v>
      </c>
      <c r="BH56">
        <f t="shared" si="43"/>
        <v>22.045220706666719</v>
      </c>
      <c r="BI56">
        <f t="shared" si="43"/>
        <v>22.153466683333381</v>
      </c>
      <c r="BJ56">
        <f t="shared" si="43"/>
        <v>22.25855632000005</v>
      </c>
      <c r="BK56">
        <f t="shared" si="43"/>
        <v>22.360489616666715</v>
      </c>
      <c r="BL56">
        <f t="shared" si="43"/>
        <v>22.459266573333384</v>
      </c>
    </row>
    <row r="57" spans="1:64" x14ac:dyDescent="0.25">
      <c r="A57" t="str">
        <f t="shared" si="5"/>
        <v>11_MEX</v>
      </c>
      <c r="B57" t="s">
        <v>743</v>
      </c>
      <c r="C57" t="str">
        <f t="shared" si="34"/>
        <v>road_passenger_bus(gpkm)</v>
      </c>
      <c r="D57">
        <f t="shared" si="32"/>
        <v>70.06465</v>
      </c>
      <c r="E57">
        <f t="shared" ref="E57:BL57" si="44">E188</f>
        <v>72.167999999999992</v>
      </c>
      <c r="F57">
        <f t="shared" si="44"/>
        <v>74.506950000000003</v>
      </c>
      <c r="G57">
        <f t="shared" si="44"/>
        <v>75.140280000000018</v>
      </c>
      <c r="H57">
        <f t="shared" si="44"/>
        <v>76.589839999999967</v>
      </c>
      <c r="I57">
        <f t="shared" si="44"/>
        <v>78.817189999999925</v>
      </c>
      <c r="J57" s="10">
        <f t="shared" si="44"/>
        <v>80.347039999999993</v>
      </c>
      <c r="K57">
        <f t="shared" si="44"/>
        <v>82.086181150212539</v>
      </c>
      <c r="L57">
        <f t="shared" si="44"/>
        <v>83.527686213162625</v>
      </c>
      <c r="M57">
        <f t="shared" si="44"/>
        <v>84.448914678053157</v>
      </c>
      <c r="N57">
        <f t="shared" si="44"/>
        <v>85.943012210028314</v>
      </c>
      <c r="O57">
        <f t="shared" si="44"/>
        <v>87.459758026077708</v>
      </c>
      <c r="P57">
        <f t="shared" si="44"/>
        <v>89.000041561042607</v>
      </c>
      <c r="Q57">
        <f t="shared" si="44"/>
        <v>90.56223475932326</v>
      </c>
      <c r="R57">
        <f t="shared" si="44"/>
        <v>92.145292905935008</v>
      </c>
      <c r="S57">
        <f t="shared" si="44"/>
        <v>96.565379780416862</v>
      </c>
      <c r="T57">
        <f t="shared" si="44"/>
        <v>101.11452441463234</v>
      </c>
      <c r="U57">
        <f t="shared" si="44"/>
        <v>105.80162314037337</v>
      </c>
      <c r="V57">
        <f t="shared" si="44"/>
        <v>110.63476905669934</v>
      </c>
      <c r="W57">
        <f t="shared" si="44"/>
        <v>115.62036198730296</v>
      </c>
      <c r="X57">
        <f t="shared" si="44"/>
        <v>120.76433991376011</v>
      </c>
      <c r="Y57">
        <f t="shared" si="44"/>
        <v>126.07063804234569</v>
      </c>
      <c r="Z57">
        <f t="shared" si="44"/>
        <v>131.54087261640558</v>
      </c>
      <c r="AA57">
        <f t="shared" si="44"/>
        <v>137.17454982535369</v>
      </c>
      <c r="AB57">
        <f t="shared" si="44"/>
        <v>142.97163722626223</v>
      </c>
      <c r="AC57">
        <f t="shared" si="44"/>
        <v>148.92766255186785</v>
      </c>
      <c r="AD57">
        <f t="shared" si="44"/>
        <v>155.0377264574245</v>
      </c>
      <c r="AE57">
        <f t="shared" si="44"/>
        <v>161.29504424313873</v>
      </c>
      <c r="AF57">
        <f t="shared" si="44"/>
        <v>167.69465431070955</v>
      </c>
      <c r="AG57">
        <f t="shared" si="44"/>
        <v>174.22903779175701</v>
      </c>
      <c r="AH57">
        <f t="shared" si="44"/>
        <v>180.89057608069669</v>
      </c>
      <c r="AI57">
        <f t="shared" si="44"/>
        <v>187.67364054029844</v>
      </c>
      <c r="AJ57">
        <f t="shared" si="44"/>
        <v>194.57266798949664</v>
      </c>
      <c r="AK57">
        <f t="shared" si="44"/>
        <v>201.58258859629518</v>
      </c>
      <c r="AL57">
        <f t="shared" si="44"/>
        <v>208.69729395924685</v>
      </c>
      <c r="AM57">
        <f t="shared" si="44"/>
        <v>215.91459953441708</v>
      </c>
      <c r="AN57">
        <f t="shared" si="44"/>
        <v>223.22750606246106</v>
      </c>
      <c r="AO57">
        <f t="shared" si="44"/>
        <v>230.62366144377563</v>
      </c>
      <c r="AP57">
        <f t="shared" si="44"/>
        <v>238.1059432618336</v>
      </c>
      <c r="AQ57">
        <f t="shared" si="44"/>
        <v>245.67345202486038</v>
      </c>
      <c r="AR57">
        <f t="shared" si="44"/>
        <v>253.32786450000063</v>
      </c>
      <c r="AS57">
        <f t="shared" si="44"/>
        <v>261.16688074333479</v>
      </c>
      <c r="AT57">
        <f t="shared" si="44"/>
        <v>269.11220533333488</v>
      </c>
      <c r="AU57">
        <f t="shared" si="44"/>
        <v>277.17546226333485</v>
      </c>
      <c r="AV57">
        <f t="shared" si="44"/>
        <v>285.35665153333491</v>
      </c>
      <c r="AW57">
        <f t="shared" si="44"/>
        <v>293.6557731433349</v>
      </c>
      <c r="AX57">
        <f t="shared" si="44"/>
        <v>302.07282709333498</v>
      </c>
      <c r="AY57">
        <f t="shared" si="44"/>
        <v>310.60781338333504</v>
      </c>
      <c r="AZ57">
        <f t="shared" si="44"/>
        <v>319.26073201333503</v>
      </c>
      <c r="BA57">
        <f t="shared" si="44"/>
        <v>328.03158298333511</v>
      </c>
      <c r="BB57">
        <f t="shared" si="44"/>
        <v>336.92036629333506</v>
      </c>
      <c r="BC57">
        <f t="shared" si="44"/>
        <v>345.92708194333511</v>
      </c>
      <c r="BD57">
        <f t="shared" si="44"/>
        <v>355.05172993333508</v>
      </c>
      <c r="BE57">
        <f t="shared" si="44"/>
        <v>364.29431026333509</v>
      </c>
      <c r="BF57">
        <f t="shared" si="44"/>
        <v>373.65482293333508</v>
      </c>
      <c r="BG57">
        <f t="shared" si="44"/>
        <v>383.13326794333506</v>
      </c>
      <c r="BH57">
        <f t="shared" si="44"/>
        <v>392.72964529333507</v>
      </c>
      <c r="BI57">
        <f t="shared" si="44"/>
        <v>402.44395498333506</v>
      </c>
      <c r="BJ57">
        <f t="shared" si="44"/>
        <v>412.27619701333504</v>
      </c>
      <c r="BK57">
        <f t="shared" si="44"/>
        <v>422.22637138333505</v>
      </c>
      <c r="BL57">
        <f t="shared" si="44"/>
        <v>432.29447809333516</v>
      </c>
    </row>
    <row r="58" spans="1:64" x14ac:dyDescent="0.25">
      <c r="A58" t="str">
        <f t="shared" si="5"/>
        <v>11_MEX</v>
      </c>
      <c r="B58" t="s">
        <v>743</v>
      </c>
      <c r="C58" t="str">
        <f>C43</f>
        <v>road_passenger_lv(gpkm)</v>
      </c>
      <c r="D58">
        <f t="shared" si="32"/>
        <v>201.15334999999999</v>
      </c>
      <c r="E58">
        <f t="shared" ref="E58:BL58" si="45">E189</f>
        <v>207.19200000000001</v>
      </c>
      <c r="F58">
        <f t="shared" si="45"/>
        <v>213.90705</v>
      </c>
      <c r="G58">
        <f t="shared" si="45"/>
        <v>215.72531999999998</v>
      </c>
      <c r="H58">
        <f t="shared" si="45"/>
        <v>219.88696000000002</v>
      </c>
      <c r="I58">
        <f t="shared" si="45"/>
        <v>226.28160999999989</v>
      </c>
      <c r="J58" s="10">
        <f t="shared" si="45"/>
        <v>230.67375999999987</v>
      </c>
      <c r="K58">
        <f t="shared" si="45"/>
        <v>235.67644443453406</v>
      </c>
      <c r="L58">
        <f t="shared" si="45"/>
        <v>239.84392512168398</v>
      </c>
      <c r="M58">
        <f t="shared" si="45"/>
        <v>242.53636950626233</v>
      </c>
      <c r="N58">
        <f t="shared" si="45"/>
        <v>246.89273781701164</v>
      </c>
      <c r="O58">
        <f t="shared" si="45"/>
        <v>251.33292979387249</v>
      </c>
      <c r="P58">
        <f t="shared" si="45"/>
        <v>255.85926155356947</v>
      </c>
      <c r="Q58">
        <f t="shared" si="45"/>
        <v>260.46674691909919</v>
      </c>
      <c r="R58">
        <f t="shared" si="45"/>
        <v>265.15199830491048</v>
      </c>
      <c r="S58">
        <f t="shared" si="45"/>
        <v>268.57523478138279</v>
      </c>
      <c r="T58">
        <f t="shared" si="45"/>
        <v>271.2305597818189</v>
      </c>
      <c r="U58">
        <f t="shared" si="45"/>
        <v>273.92619965697492</v>
      </c>
      <c r="V58">
        <f t="shared" si="45"/>
        <v>276.17068523281807</v>
      </c>
      <c r="W58">
        <f t="shared" si="45"/>
        <v>277.96677465156273</v>
      </c>
      <c r="X58">
        <f t="shared" si="45"/>
        <v>280.81520724348525</v>
      </c>
      <c r="Y58">
        <f t="shared" si="45"/>
        <v>283.71149636534074</v>
      </c>
      <c r="Z58">
        <f t="shared" si="45"/>
        <v>285.14602744901862</v>
      </c>
      <c r="AA58">
        <f t="shared" si="45"/>
        <v>288.1052879112288</v>
      </c>
      <c r="AB58">
        <f t="shared" si="45"/>
        <v>291.07776664133462</v>
      </c>
      <c r="AC58">
        <f t="shared" si="45"/>
        <v>292.54390617905631</v>
      </c>
      <c r="AD58">
        <f t="shared" si="45"/>
        <v>295.48509322874537</v>
      </c>
      <c r="AE58">
        <f t="shared" si="45"/>
        <v>298.38084629891438</v>
      </c>
      <c r="AF58">
        <f t="shared" si="45"/>
        <v>301.21591340479324</v>
      </c>
      <c r="AG58">
        <f t="shared" si="45"/>
        <v>303.9718412301151</v>
      </c>
      <c r="AH58">
        <f t="shared" si="45"/>
        <v>306.63171517406778</v>
      </c>
      <c r="AI58">
        <f t="shared" si="45"/>
        <v>307.68351233173325</v>
      </c>
      <c r="AJ58">
        <f t="shared" si="45"/>
        <v>310.11636524772069</v>
      </c>
      <c r="AK58">
        <f t="shared" si="45"/>
        <v>312.42113143186435</v>
      </c>
      <c r="AL58">
        <f t="shared" si="45"/>
        <v>314.58785460788619</v>
      </c>
      <c r="AM58">
        <f t="shared" si="45"/>
        <v>315.11333705200167</v>
      </c>
      <c r="AN58">
        <f t="shared" si="45"/>
        <v>316.9875747862456</v>
      </c>
      <c r="AO58">
        <f t="shared" si="45"/>
        <v>318.69393524187598</v>
      </c>
      <c r="AP58">
        <f t="shared" si="45"/>
        <v>320.23843978702848</v>
      </c>
      <c r="AQ58">
        <f t="shared" si="45"/>
        <v>321.62138160636971</v>
      </c>
      <c r="AR58">
        <f t="shared" si="45"/>
        <v>322.8463499999994</v>
      </c>
      <c r="AS58">
        <f t="shared" si="45"/>
        <v>324.05355106666707</v>
      </c>
      <c r="AT58">
        <f t="shared" si="45"/>
        <v>325.15377333333373</v>
      </c>
      <c r="AU58">
        <f t="shared" si="45"/>
        <v>326.1621748000004</v>
      </c>
      <c r="AV58">
        <f t="shared" si="45"/>
        <v>327.07875546666696</v>
      </c>
      <c r="AW58">
        <f t="shared" si="45"/>
        <v>327.90351533333364</v>
      </c>
      <c r="AX58">
        <f t="shared" si="45"/>
        <v>328.63645440000028</v>
      </c>
      <c r="AY58">
        <f t="shared" si="45"/>
        <v>329.27757266666691</v>
      </c>
      <c r="AZ58">
        <f t="shared" si="45"/>
        <v>329.82687013333356</v>
      </c>
      <c r="BA58">
        <f t="shared" si="45"/>
        <v>330.28434680000032</v>
      </c>
      <c r="BB58">
        <f t="shared" si="45"/>
        <v>330.65000266666698</v>
      </c>
      <c r="BC58">
        <f t="shared" si="45"/>
        <v>330.92383773333358</v>
      </c>
      <c r="BD58">
        <f t="shared" si="45"/>
        <v>331.1058520000002</v>
      </c>
      <c r="BE58">
        <f t="shared" si="45"/>
        <v>331.19604546666687</v>
      </c>
      <c r="BF58">
        <f t="shared" si="45"/>
        <v>331.1944181333335</v>
      </c>
      <c r="BG58">
        <f t="shared" si="45"/>
        <v>331.10097000000013</v>
      </c>
      <c r="BH58">
        <f t="shared" si="45"/>
        <v>330.91570106666683</v>
      </c>
      <c r="BI58">
        <f t="shared" si="45"/>
        <v>330.63861133333342</v>
      </c>
      <c r="BJ58">
        <f t="shared" si="45"/>
        <v>330.26970080000007</v>
      </c>
      <c r="BK58">
        <f t="shared" si="45"/>
        <v>329.80896946666672</v>
      </c>
      <c r="BL58">
        <f t="shared" si="45"/>
        <v>329.2564173333335</v>
      </c>
    </row>
    <row r="59" spans="1:64" ht="15" customHeight="1" x14ac:dyDescent="0.25">
      <c r="A59" t="str">
        <f t="shared" si="5"/>
        <v>11_MEX</v>
      </c>
      <c r="B59" t="s">
        <v>743</v>
      </c>
      <c r="C59" t="str">
        <f>C44</f>
        <v>road_passenger_lt(gpkm)</v>
      </c>
      <c r="D59">
        <f t="shared" si="32"/>
        <v>169.51125000000002</v>
      </c>
      <c r="E59">
        <f t="shared" ref="E59:BL60" si="46">E190</f>
        <v>174.60000000000011</v>
      </c>
      <c r="F59">
        <f t="shared" si="46"/>
        <v>180.25874999999999</v>
      </c>
      <c r="G59">
        <f t="shared" si="46"/>
        <v>181.79100000000003</v>
      </c>
      <c r="H59">
        <f t="shared" si="46"/>
        <v>185.29800000000003</v>
      </c>
      <c r="I59">
        <f t="shared" si="46"/>
        <v>190.6867499999999</v>
      </c>
      <c r="J59" s="10">
        <f t="shared" si="46"/>
        <v>194.38799999999992</v>
      </c>
      <c r="K59">
        <f t="shared" si="46"/>
        <v>198.59784101635162</v>
      </c>
      <c r="L59">
        <f t="shared" si="46"/>
        <v>202.09207005419745</v>
      </c>
      <c r="M59">
        <f>M190</f>
        <v>204.3318925818063</v>
      </c>
      <c r="N59">
        <f t="shared" si="46"/>
        <v>207.96214902153062</v>
      </c>
      <c r="O59">
        <f t="shared" si="46"/>
        <v>211.65155938923729</v>
      </c>
      <c r="P59">
        <f t="shared" si="46"/>
        <v>215.40222048903297</v>
      </c>
      <c r="Q59">
        <f t="shared" si="46"/>
        <v>219.21012110990881</v>
      </c>
      <c r="R59">
        <f t="shared" si="46"/>
        <v>223.07264368835806</v>
      </c>
      <c r="S59">
        <f t="shared" si="46"/>
        <v>225.86335680118876</v>
      </c>
      <c r="T59">
        <f t="shared" si="46"/>
        <v>228.69238652044925</v>
      </c>
      <c r="U59">
        <f t="shared" si="46"/>
        <v>231.5718370128379</v>
      </c>
      <c r="V59">
        <f t="shared" si="46"/>
        <v>234.01039999531588</v>
      </c>
      <c r="W59">
        <f t="shared" si="46"/>
        <v>236.0120097822244</v>
      </c>
      <c r="X59">
        <f t="shared" si="46"/>
        <v>239.07898195957375</v>
      </c>
      <c r="Y59">
        <f t="shared" si="46"/>
        <v>242.2092541924865</v>
      </c>
      <c r="Z59">
        <f t="shared" si="46"/>
        <v>243.89641291746818</v>
      </c>
      <c r="AA59">
        <f t="shared" si="46"/>
        <v>247.13069093613822</v>
      </c>
      <c r="AB59">
        <f t="shared" si="46"/>
        <v>250.40400300455451</v>
      </c>
      <c r="AC59">
        <f t="shared" si="46"/>
        <v>252.20128464853929</v>
      </c>
      <c r="AD59">
        <f t="shared" si="46"/>
        <v>255.50817895634168</v>
      </c>
      <c r="AE59">
        <f t="shared" si="46"/>
        <v>258.80859521330598</v>
      </c>
      <c r="AF59">
        <f t="shared" si="46"/>
        <v>262.09086331159222</v>
      </c>
      <c r="AG59">
        <f t="shared" si="46"/>
        <v>265.34041746085171</v>
      </c>
      <c r="AH59">
        <f t="shared" si="46"/>
        <v>268.54389969488494</v>
      </c>
      <c r="AI59">
        <f t="shared" si="46"/>
        <v>270.19211910763255</v>
      </c>
      <c r="AJ59">
        <f t="shared" si="46"/>
        <v>273.27680799918528</v>
      </c>
      <c r="AK59">
        <f t="shared" si="46"/>
        <v>276.29113108915021</v>
      </c>
      <c r="AL59">
        <f t="shared" si="46"/>
        <v>279.22744036909086</v>
      </c>
      <c r="AM59">
        <f t="shared" si="46"/>
        <v>280.58401035088582</v>
      </c>
      <c r="AN59">
        <f t="shared" si="46"/>
        <v>283.35297800816579</v>
      </c>
      <c r="AO59">
        <f t="shared" si="46"/>
        <v>286.02037486136379</v>
      </c>
      <c r="AP59">
        <f t="shared" si="46"/>
        <v>288.59244475321941</v>
      </c>
      <c r="AQ59">
        <f t="shared" si="46"/>
        <v>291.07029169662542</v>
      </c>
      <c r="AR59">
        <f t="shared" si="46"/>
        <v>293.45799075000042</v>
      </c>
      <c r="AS59">
        <f t="shared" si="46"/>
        <v>295.87465888500139</v>
      </c>
      <c r="AT59">
        <f t="shared" si="46"/>
        <v>298.22974200000141</v>
      </c>
      <c r="AU59">
        <f t="shared" si="46"/>
        <v>300.53704960500136</v>
      </c>
      <c r="AV59">
        <f t="shared" si="46"/>
        <v>302.79658170000141</v>
      </c>
      <c r="AW59">
        <f t="shared" si="46"/>
        <v>305.00833828500134</v>
      </c>
      <c r="AX59">
        <f t="shared" si="46"/>
        <v>307.17231936000138</v>
      </c>
      <c r="AY59">
        <f t="shared" si="46"/>
        <v>309.28852492500135</v>
      </c>
      <c r="AZ59">
        <f t="shared" si="46"/>
        <v>311.35695498000132</v>
      </c>
      <c r="BA59">
        <f t="shared" si="46"/>
        <v>313.37760952500139</v>
      </c>
      <c r="BB59">
        <f t="shared" si="46"/>
        <v>315.35048856000134</v>
      </c>
      <c r="BC59">
        <f t="shared" si="46"/>
        <v>317.27559208500139</v>
      </c>
      <c r="BD59">
        <f t="shared" si="46"/>
        <v>319.15292010000132</v>
      </c>
      <c r="BE59">
        <f t="shared" si="46"/>
        <v>320.98247260500136</v>
      </c>
      <c r="BF59">
        <f t="shared" si="46"/>
        <v>322.76424960000134</v>
      </c>
      <c r="BG59">
        <f t="shared" si="46"/>
        <v>324.4982510850013</v>
      </c>
      <c r="BH59">
        <f t="shared" si="46"/>
        <v>326.18447706000131</v>
      </c>
      <c r="BI59">
        <f t="shared" si="46"/>
        <v>327.82292752500126</v>
      </c>
      <c r="BJ59">
        <f t="shared" si="46"/>
        <v>329.41360248000132</v>
      </c>
      <c r="BK59">
        <f t="shared" si="46"/>
        <v>330.95650192500125</v>
      </c>
      <c r="BL59">
        <f t="shared" si="46"/>
        <v>332.45162586000129</v>
      </c>
    </row>
    <row r="60" spans="1:64" x14ac:dyDescent="0.25">
      <c r="A60" t="str">
        <f t="shared" si="5"/>
        <v>11_MEX</v>
      </c>
      <c r="B60" t="s">
        <v>743</v>
      </c>
      <c r="C60" t="str">
        <f t="shared" si="34"/>
        <v>ship_passenger(gpkm)</v>
      </c>
      <c r="D60">
        <f t="shared" si="32"/>
        <v>0.37426246464714491</v>
      </c>
      <c r="E60">
        <f t="shared" si="46"/>
        <v>0.37382022219131678</v>
      </c>
      <c r="F60">
        <f t="shared" si="46"/>
        <v>0.38774858861373129</v>
      </c>
      <c r="G60">
        <f t="shared" si="46"/>
        <v>0.39377546693195237</v>
      </c>
      <c r="H60">
        <f t="shared" si="46"/>
        <v>0.4475999668104878</v>
      </c>
      <c r="I60">
        <f t="shared" si="46"/>
        <v>0.53675005113331686</v>
      </c>
      <c r="J60" s="10">
        <f t="shared" si="46"/>
        <v>0.55429752976035185</v>
      </c>
      <c r="K60">
        <f t="shared" si="46"/>
        <v>0.5867848870575656</v>
      </c>
      <c r="L60">
        <f t="shared" si="46"/>
        <v>0.91634128056594233</v>
      </c>
      <c r="M60">
        <f>M191</f>
        <v>0.95343618502469174</v>
      </c>
      <c r="N60">
        <f t="shared" si="46"/>
        <v>0.99437782235977246</v>
      </c>
      <c r="O60">
        <f t="shared" si="46"/>
        <v>1.0331288477573557</v>
      </c>
      <c r="P60">
        <f t="shared" si="46"/>
        <v>1.0697046789388902</v>
      </c>
      <c r="Q60">
        <f t="shared" si="46"/>
        <v>1.1040971974869302</v>
      </c>
      <c r="R60">
        <f t="shared" si="46"/>
        <v>1.1363116181167963</v>
      </c>
      <c r="S60">
        <f t="shared" si="46"/>
        <v>1.1664182901166562</v>
      </c>
      <c r="T60">
        <f t="shared" si="46"/>
        <v>1.1945319177928402</v>
      </c>
      <c r="U60">
        <f t="shared" si="46"/>
        <v>1.2207688453091459</v>
      </c>
      <c r="V60">
        <f t="shared" si="46"/>
        <v>1.2452382480105613</v>
      </c>
      <c r="W60">
        <f t="shared" si="46"/>
        <v>1.2680340623086859</v>
      </c>
      <c r="X60">
        <f t="shared" si="46"/>
        <v>1.2892514068298797</v>
      </c>
      <c r="Y60">
        <f t="shared" si="46"/>
        <v>1.308972266896274</v>
      </c>
      <c r="Z60">
        <f t="shared" si="46"/>
        <v>1.3272663309265713</v>
      </c>
      <c r="AA60">
        <f t="shared" si="46"/>
        <v>1.3441975306750134</v>
      </c>
      <c r="AB60">
        <f t="shared" si="46"/>
        <v>1.3598525719628807</v>
      </c>
      <c r="AC60">
        <f t="shared" si="46"/>
        <v>1.3742959220700384</v>
      </c>
      <c r="AD60">
        <f t="shared" si="46"/>
        <v>1.3876126655459218</v>
      </c>
      <c r="AE60">
        <f t="shared" si="46"/>
        <v>1.3998968006268269</v>
      </c>
      <c r="AF60">
        <f t="shared" si="46"/>
        <v>1.4112850837725301</v>
      </c>
      <c r="AG60">
        <f t="shared" si="46"/>
        <v>1.4219187659499841</v>
      </c>
      <c r="AH60">
        <f t="shared" si="46"/>
        <v>1.4319659565991281</v>
      </c>
      <c r="AI60">
        <f t="shared" si="46"/>
        <v>1.4416371426442394</v>
      </c>
      <c r="AJ60">
        <f t="shared" si="46"/>
        <v>1.4511677579549216</v>
      </c>
      <c r="AK60">
        <f t="shared" si="46"/>
        <v>1.4608204137214227</v>
      </c>
      <c r="AL60">
        <f t="shared" si="46"/>
        <v>1.4708726699817976</v>
      </c>
      <c r="AM60">
        <f t="shared" si="46"/>
        <v>1.481651034622153</v>
      </c>
      <c r="AN60">
        <f t="shared" si="46"/>
        <v>1.4934678333655029</v>
      </c>
      <c r="AO60">
        <f t="shared" si="46"/>
        <v>1.5066206150187438</v>
      </c>
      <c r="AP60">
        <f t="shared" si="46"/>
        <v>1.5215258132368641</v>
      </c>
      <c r="AQ60">
        <f t="shared" si="46"/>
        <v>1.5385873702986026</v>
      </c>
      <c r="AR60">
        <f t="shared" si="46"/>
        <v>1.5582375000000033</v>
      </c>
      <c r="AS60">
        <f t="shared" si="46"/>
        <v>1.5798295000000082</v>
      </c>
      <c r="AT60">
        <f t="shared" si="46"/>
        <v>1.6013500000000083</v>
      </c>
      <c r="AU60">
        <f t="shared" si="46"/>
        <v>1.6228705000000083</v>
      </c>
      <c r="AV60">
        <f t="shared" si="46"/>
        <v>1.6443910000000084</v>
      </c>
      <c r="AW60">
        <f t="shared" si="46"/>
        <v>1.6659115000000084</v>
      </c>
      <c r="AX60">
        <f t="shared" si="46"/>
        <v>1.6874320000000083</v>
      </c>
      <c r="AY60">
        <f t="shared" si="46"/>
        <v>1.7089525000000083</v>
      </c>
      <c r="AZ60">
        <f t="shared" si="46"/>
        <v>1.7304730000000084</v>
      </c>
      <c r="BA60">
        <f t="shared" si="46"/>
        <v>1.7519935000000086</v>
      </c>
      <c r="BB60">
        <f t="shared" si="46"/>
        <v>1.7735140000000087</v>
      </c>
      <c r="BC60">
        <f t="shared" si="46"/>
        <v>1.7950345000000087</v>
      </c>
      <c r="BD60">
        <f t="shared" si="46"/>
        <v>1.8165550000000088</v>
      </c>
      <c r="BE60">
        <f t="shared" si="46"/>
        <v>1.8380755000000089</v>
      </c>
      <c r="BF60">
        <f t="shared" si="46"/>
        <v>1.8595960000000089</v>
      </c>
      <c r="BG60">
        <f t="shared" si="46"/>
        <v>1.8811165000000087</v>
      </c>
      <c r="BH60">
        <f t="shared" si="46"/>
        <v>1.9026370000000088</v>
      </c>
      <c r="BI60">
        <f t="shared" si="46"/>
        <v>1.9241575000000088</v>
      </c>
      <c r="BJ60">
        <f t="shared" si="46"/>
        <v>1.9456780000000089</v>
      </c>
      <c r="BK60">
        <f t="shared" si="46"/>
        <v>1.967198500000009</v>
      </c>
      <c r="BL60">
        <f t="shared" si="46"/>
        <v>1.9887190000000092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3.4664448141985592E-4</v>
      </c>
      <c r="E63">
        <f>INDEX(hist_share!X:X,MATCH($C$1&amp;"-"&amp;$C63,hist_share!$AF:$AF,0))</f>
        <v>3.3529627229438448E-4</v>
      </c>
      <c r="F63">
        <f>INDEX(hist_share!Y:Y,MATCH($C$1&amp;"-"&amp;$C63,hist_share!$AF:$AF,0))</f>
        <v>3.5227707990259259E-4</v>
      </c>
      <c r="G63">
        <f>INDEX(hist_share!Z:Z,MATCH($C$1&amp;"-"&amp;$C63,hist_share!$AF:$AF,0))</f>
        <v>3.1458709747467288E-4</v>
      </c>
      <c r="H63">
        <f>INDEX(hist_share!AA:AA,MATCH($C$1&amp;"-"&amp;$C63,hist_share!$AF:$AF,0))</f>
        <v>3.6459527070179291E-4</v>
      </c>
      <c r="I63">
        <f>INDEX(hist_share!AB:AB,MATCH($C$1&amp;"-"&amp;$C63,hist_share!$AF:$AF,0))</f>
        <v>3.9027275136961761E-4</v>
      </c>
      <c r="J63" s="10">
        <f>INDEX(hist_share!AC:AC,MATCH($C$1&amp;"-"&amp;$C63,hist_share!$AF:$AF,0))</f>
        <v>3.8084430334368532E-4</v>
      </c>
      <c r="K63">
        <f>INDEX('7th_share'!C:C,MATCH($C$1&amp;"-"&amp;$C63,'7th_share'!$AK:$AK,0))</f>
        <v>3.8095417206225829E-4</v>
      </c>
      <c r="L63">
        <f>INDEX('7th_share'!D:D,MATCH($C$1&amp;"-"&amp;$C63,'7th_share'!$AK:$AK,0))</f>
        <v>3.8166919100875721E-4</v>
      </c>
      <c r="M63">
        <f>INDEX('7th_share'!E:E,MATCH($C$1&amp;"-"&amp;$C63,'7th_share'!$AK:$AK,0))</f>
        <v>3.8295191547769352E-4</v>
      </c>
      <c r="N63">
        <f>INDEX('7th_share'!F:F,MATCH($C$1&amp;"-"&amp;$C63,'7th_share'!$AK:$AK,0))</f>
        <v>3.8476490076357891E-4</v>
      </c>
      <c r="O63">
        <f>INDEX('7th_share'!G:G,MATCH($C$1&amp;"-"&amp;$C63,'7th_share'!$AK:$AK,0))</f>
        <v>3.8707070216092532E-4</v>
      </c>
      <c r="P63">
        <f>INDEX('7th_share'!H:H,MATCH($C$1&amp;"-"&amp;$C63,'7th_share'!$AK:$AK,0))</f>
        <v>3.8983187496424438E-4</v>
      </c>
      <c r="Q63">
        <f>INDEX('7th_share'!I:I,MATCH($C$1&amp;"-"&amp;$C63,'7th_share'!$AK:$AK,0))</f>
        <v>3.9301097446804798E-4</v>
      </c>
      <c r="R63">
        <f>INDEX('7th_share'!J:J,MATCH($C$1&amp;"-"&amp;$C63,'7th_share'!$AK:$AK,0))</f>
        <v>3.9657055596684798E-4</v>
      </c>
      <c r="S63">
        <f>INDEX('7th_share'!K:K,MATCH($C$1&amp;"-"&amp;$C63,'7th_share'!$AK:$AK,0))</f>
        <v>4.0047317475515592E-4</v>
      </c>
      <c r="T63">
        <f>INDEX('7th_share'!L:L,MATCH($C$1&amp;"-"&amp;$C63,'7th_share'!$AK:$AK,0))</f>
        <v>4.0468138612748388E-4</v>
      </c>
      <c r="U63">
        <f>INDEX('7th_share'!M:M,MATCH($C$1&amp;"-"&amp;$C63,'7th_share'!$AK:$AK,0))</f>
        <v>4.0915774537834379E-4</v>
      </c>
      <c r="V63">
        <f>INDEX('7th_share'!N:N,MATCH($C$1&amp;"-"&amp;$C63,'7th_share'!$AK:$AK,0))</f>
        <v>4.1386480780224698E-4</v>
      </c>
      <c r="W63">
        <f>INDEX('7th_share'!O:O,MATCH($C$1&amp;"-"&amp;$C63,'7th_share'!$AK:$AK,0))</f>
        <v>4.1876512869370568E-4</v>
      </c>
      <c r="X63">
        <f>INDEX('7th_share'!P:P,MATCH($C$1&amp;"-"&amp;$C63,'7th_share'!$AK:$AK,0))</f>
        <v>4.2382126334723129E-4</v>
      </c>
      <c r="Y63">
        <f>INDEX('7th_share'!Q:Q,MATCH($C$1&amp;"-"&amp;$C63,'7th_share'!$AK:$AK,0))</f>
        <v>4.2899576705733588E-4</v>
      </c>
      <c r="Z63">
        <f>INDEX('7th_share'!R:R,MATCH($C$1&amp;"-"&amp;$C63,'7th_share'!$AK:$AK,0))</f>
        <v>4.3425119511853128E-4</v>
      </c>
      <c r="AA63">
        <f>INDEX('7th_share'!S:S,MATCH($C$1&amp;"-"&amp;$C63,'7th_share'!$AK:$AK,0))</f>
        <v>4.3955010282532869E-4</v>
      </c>
      <c r="AB63">
        <f>INDEX('7th_share'!T:T,MATCH($C$1&amp;"-"&amp;$C63,'7th_share'!$AK:$AK,0))</f>
        <v>4.448550454722408E-4</v>
      </c>
      <c r="AC63">
        <f>INDEX('7th_share'!U:U,MATCH($C$1&amp;"-"&amp;$C63,'7th_share'!$AK:$AK,0))</f>
        <v>4.5012857835377898E-4</v>
      </c>
      <c r="AD63">
        <f>INDEX('7th_share'!V:V,MATCH($C$1&amp;"-"&amp;$C63,'7th_share'!$AK:$AK,0))</f>
        <v>4.5533325676445501E-4</v>
      </c>
      <c r="AE63">
        <f>INDEX('7th_share'!W:W,MATCH($C$1&amp;"-"&amp;$C63,'7th_share'!$AK:$AK,0))</f>
        <v>4.6043163599878052E-4</v>
      </c>
      <c r="AF63">
        <f>INDEX('7th_share'!X:X,MATCH($C$1&amp;"-"&amp;$C63,'7th_share'!$AK:$AK,0))</f>
        <v>4.6538627135126771E-4</v>
      </c>
      <c r="AG63">
        <f>INDEX('7th_share'!Y:Y,MATCH($C$1&amp;"-"&amp;$C63,'7th_share'!$AK:$AK,0))</f>
        <v>4.7015971811642781E-4</v>
      </c>
      <c r="AH63">
        <f>INDEX('7th_share'!Z:Z,MATCH($C$1&amp;"-"&amp;$C63,'7th_share'!$AK:$AK,0))</f>
        <v>4.7471453158877332E-4</v>
      </c>
      <c r="AI63">
        <f>INDEX('7th_share'!AA:AA,MATCH($C$1&amp;"-"&amp;$C63,'7th_share'!$AK:$AK,0))</f>
        <v>4.7901326706281558E-4</v>
      </c>
      <c r="AJ63">
        <f>INDEX('7th_share'!AB:AB,MATCH($C$1&amp;"-"&amp;$C63,'7th_share'!$AK:$AK,0))</f>
        <v>4.8301847983306661E-4</v>
      </c>
      <c r="AK63">
        <f>INDEX('7th_share'!AC:AC,MATCH($C$1&amp;"-"&amp;$C63,'7th_share'!$AK:$AK,0))</f>
        <v>4.8669272519403768E-4</v>
      </c>
      <c r="AL63">
        <f>INDEX('7th_share'!AD:AD,MATCH($C$1&amp;"-"&amp;$C63,'7th_share'!$AK:$AK,0))</f>
        <v>4.8999855844024116E-4</v>
      </c>
      <c r="AM63">
        <f>INDEX('7th_share'!AE:AE,MATCH($C$1&amp;"-"&amp;$C63,'7th_share'!$AK:$AK,0))</f>
        <v>4.9289853486618885E-4</v>
      </c>
      <c r="AN63">
        <f>INDEX('7th_share'!AF:AF,MATCH($C$1&amp;"-"&amp;$C63,'7th_share'!$AK:$AK,0))</f>
        <v>4.9535520976639225E-4</v>
      </c>
      <c r="AO63">
        <f>INDEX('7th_share'!AG:AG,MATCH($C$1&amp;"-"&amp;$C63,'7th_share'!$AK:$AK,0))</f>
        <v>4.9733113843536316E-4</v>
      </c>
      <c r="AP63">
        <f>INDEX('7th_share'!AH:AH,MATCH($C$1&amp;"-"&amp;$C63,'7th_share'!$AK:$AK,0))</f>
        <v>4.987888761676133E-4</v>
      </c>
      <c r="AQ63">
        <f>INDEX('7th_share'!AI:AI,MATCH($C$1&amp;"-"&amp;$C63,'7th_share'!$AK:$AK,0))</f>
        <v>4.9969097825765534E-4</v>
      </c>
      <c r="AR63">
        <f>INDEX('7th_share'!AJ:AJ,MATCH($C$1&amp;"-"&amp;$C63,'7th_share'!$AK:$AK,0))</f>
        <v>4.9999999999999947E-4</v>
      </c>
      <c r="AS63">
        <f>AR63</f>
        <v>4.9999999999999947E-4</v>
      </c>
      <c r="AT63">
        <f t="shared" ref="AT63:BL76" si="47">AS63</f>
        <v>4.9999999999999947E-4</v>
      </c>
      <c r="AU63">
        <f t="shared" si="47"/>
        <v>4.9999999999999947E-4</v>
      </c>
      <c r="AV63">
        <f t="shared" si="47"/>
        <v>4.9999999999999947E-4</v>
      </c>
      <c r="AW63">
        <f t="shared" si="47"/>
        <v>4.9999999999999947E-4</v>
      </c>
      <c r="AX63">
        <f t="shared" si="47"/>
        <v>4.9999999999999947E-4</v>
      </c>
      <c r="AY63">
        <f t="shared" si="47"/>
        <v>4.9999999999999947E-4</v>
      </c>
      <c r="AZ63">
        <f t="shared" si="47"/>
        <v>4.9999999999999947E-4</v>
      </c>
      <c r="BA63">
        <f t="shared" si="47"/>
        <v>4.9999999999999947E-4</v>
      </c>
      <c r="BB63">
        <f t="shared" si="47"/>
        <v>4.9999999999999947E-4</v>
      </c>
      <c r="BC63">
        <f t="shared" si="47"/>
        <v>4.9999999999999947E-4</v>
      </c>
      <c r="BD63">
        <f t="shared" si="47"/>
        <v>4.9999999999999947E-4</v>
      </c>
      <c r="BE63">
        <f t="shared" si="47"/>
        <v>4.9999999999999947E-4</v>
      </c>
      <c r="BF63">
        <f t="shared" si="47"/>
        <v>4.9999999999999947E-4</v>
      </c>
      <c r="BG63">
        <f t="shared" si="47"/>
        <v>4.9999999999999947E-4</v>
      </c>
      <c r="BH63">
        <f t="shared" si="47"/>
        <v>4.9999999999999947E-4</v>
      </c>
      <c r="BI63">
        <f t="shared" si="47"/>
        <v>4.9999999999999947E-4</v>
      </c>
      <c r="BJ63">
        <f t="shared" si="47"/>
        <v>4.9999999999999947E-4</v>
      </c>
      <c r="BK63">
        <f t="shared" si="47"/>
        <v>4.9999999999999947E-4</v>
      </c>
      <c r="BL63">
        <f t="shared" si="47"/>
        <v>4.9999999999999947E-4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>
        <f t="shared" ref="AS64:BH76" si="48">AR64</f>
        <v>0</v>
      </c>
      <c r="AT64">
        <f t="shared" si="48"/>
        <v>0</v>
      </c>
      <c r="AU64">
        <f t="shared" si="48"/>
        <v>0</v>
      </c>
      <c r="AV64">
        <f t="shared" si="48"/>
        <v>0</v>
      </c>
      <c r="AW64">
        <f t="shared" si="48"/>
        <v>0</v>
      </c>
      <c r="AX64">
        <f t="shared" si="48"/>
        <v>0</v>
      </c>
      <c r="AY64">
        <f t="shared" si="48"/>
        <v>0</v>
      </c>
      <c r="AZ64">
        <f t="shared" si="48"/>
        <v>0</v>
      </c>
      <c r="BA64">
        <f t="shared" si="48"/>
        <v>0</v>
      </c>
      <c r="BB64">
        <f t="shared" si="48"/>
        <v>0</v>
      </c>
      <c r="BC64">
        <f t="shared" si="48"/>
        <v>0</v>
      </c>
      <c r="BD64">
        <f t="shared" si="48"/>
        <v>0</v>
      </c>
      <c r="BE64">
        <f t="shared" si="48"/>
        <v>0</v>
      </c>
      <c r="BF64">
        <f t="shared" si="48"/>
        <v>0</v>
      </c>
      <c r="BG64">
        <f t="shared" si="48"/>
        <v>0</v>
      </c>
      <c r="BH64">
        <f t="shared" si="48"/>
        <v>0</v>
      </c>
      <c r="BI64">
        <f t="shared" si="47"/>
        <v>0</v>
      </c>
      <c r="BJ64">
        <f t="shared" si="47"/>
        <v>0</v>
      </c>
      <c r="BK64">
        <f t="shared" si="47"/>
        <v>0</v>
      </c>
      <c r="BL64">
        <f t="shared" si="47"/>
        <v>0</v>
      </c>
    </row>
    <row r="65" spans="1:64" x14ac:dyDescent="0.25">
      <c r="C65" t="s">
        <v>8</v>
      </c>
      <c r="D65">
        <f>INDEX(hist_share!W:W,MATCH($C$1&amp;"-"&amp;$C65,hist_share!$AF:$AF,0))</f>
        <v>0.2275432150120171</v>
      </c>
      <c r="E65">
        <f>INDEX(hist_share!X:X,MATCH($C$1&amp;"-"&amp;$C65,hist_share!$AF:$AF,0))</f>
        <v>0.22464286720577051</v>
      </c>
      <c r="F65">
        <f>INDEX(hist_share!Y:Y,MATCH($C$1&amp;"-"&amp;$C65,hist_share!$AF:$AF,0))</f>
        <v>0.22185907239294</v>
      </c>
      <c r="G65">
        <f>INDEX(hist_share!Z:Z,MATCH($C$1&amp;"-"&amp;$C65,hist_share!$AF:$AF,0))</f>
        <v>0.2163607562339748</v>
      </c>
      <c r="H65">
        <f>INDEX(hist_share!AA:AA,MATCH($C$1&amp;"-"&amp;$C65,hist_share!$AF:$AF,0))</f>
        <v>0.21936346178995339</v>
      </c>
      <c r="I65">
        <f>INDEX(hist_share!AB:AB,MATCH($C$1&amp;"-"&amp;$C65,hist_share!$AF:$AF,0))</f>
        <v>0.22217841458687709</v>
      </c>
      <c r="J65" s="10">
        <f>INDEX(hist_share!AC:AC,MATCH($C$1&amp;"-"&amp;$C65,hist_share!$AF:$AF,0))</f>
        <v>0.22540340620118851</v>
      </c>
      <c r="K65">
        <f>INDEX('7th_share'!C:C,MATCH($C$1&amp;"-"&amp;$C65,'7th_share'!$AK:$AK,0))</f>
        <v>0.22767611688709399</v>
      </c>
      <c r="L65">
        <f>INDEX('7th_share'!D:D,MATCH($C$1&amp;"-"&amp;$C65,'7th_share'!$AK:$AK,0))</f>
        <v>0.22980514633534471</v>
      </c>
      <c r="M65">
        <f>INDEX('7th_share'!E:E,MATCH($C$1&amp;"-"&amp;$C65,'7th_share'!$AK:$AK,0))</f>
        <v>0.23179516192642191</v>
      </c>
      <c r="N65">
        <f>INDEX('7th_share'!F:F,MATCH($C$1&amp;"-"&amp;$C65,'7th_share'!$AK:$AK,0))</f>
        <v>0.23365083104080769</v>
      </c>
      <c r="O65">
        <f>INDEX('7th_share'!G:G,MATCH($C$1&amp;"-"&amp;$C65,'7th_share'!$AK:$AK,0))</f>
        <v>0.2353768210589835</v>
      </c>
      <c r="P65">
        <f>INDEX('7th_share'!H:H,MATCH($C$1&amp;"-"&amp;$C65,'7th_share'!$AK:$AK,0))</f>
        <v>0.2369777993614311</v>
      </c>
      <c r="Q65">
        <f>INDEX('7th_share'!I:I,MATCH($C$1&amp;"-"&amp;$C65,'7th_share'!$AK:$AK,0))</f>
        <v>0.2384584333286322</v>
      </c>
      <c r="R65">
        <f>INDEX('7th_share'!J:J,MATCH($C$1&amp;"-"&amp;$C65,'7th_share'!$AK:$AK,0))</f>
        <v>0.2398233903410685</v>
      </c>
      <c r="S65">
        <f>INDEX('7th_share'!K:K,MATCH($C$1&amp;"-"&amp;$C65,'7th_share'!$AK:$AK,0))</f>
        <v>0.24107733777922169</v>
      </c>
      <c r="T65">
        <f>INDEX('7th_share'!L:L,MATCH($C$1&amp;"-"&amp;$C65,'7th_share'!$AK:$AK,0))</f>
        <v>0.24222494302357339</v>
      </c>
      <c r="U65">
        <f>INDEX('7th_share'!M:M,MATCH($C$1&amp;"-"&amp;$C65,'7th_share'!$AK:$AK,0))</f>
        <v>0.2432708734546056</v>
      </c>
      <c r="V65">
        <f>INDEX('7th_share'!N:N,MATCH($C$1&amp;"-"&amp;$C65,'7th_share'!$AK:$AK,0))</f>
        <v>0.24421979645279959</v>
      </c>
      <c r="W65">
        <f>INDEX('7th_share'!O:O,MATCH($C$1&amp;"-"&amp;$C65,'7th_share'!$AK:$AK,0))</f>
        <v>0.2450763793986373</v>
      </c>
      <c r="X65">
        <f>INDEX('7th_share'!P:P,MATCH($C$1&amp;"-"&amp;$C65,'7th_share'!$AK:$AK,0))</f>
        <v>0.24584528967260039</v>
      </c>
      <c r="Y65">
        <f>INDEX('7th_share'!Q:Q,MATCH($C$1&amp;"-"&amp;$C65,'7th_share'!$AK:$AK,0))</f>
        <v>0.24653119465517051</v>
      </c>
      <c r="Z65">
        <f>INDEX('7th_share'!R:R,MATCH($C$1&amp;"-"&amp;$C65,'7th_share'!$AK:$AK,0))</f>
        <v>0.24713876172682939</v>
      </c>
      <c r="AA65">
        <f>INDEX('7th_share'!S:S,MATCH($C$1&amp;"-"&amp;$C65,'7th_share'!$AK:$AK,0))</f>
        <v>0.2476726582680587</v>
      </c>
      <c r="AB65">
        <f>INDEX('7th_share'!T:T,MATCH($C$1&amp;"-"&amp;$C65,'7th_share'!$AK:$AK,0))</f>
        <v>0.24813755165934021</v>
      </c>
      <c r="AC65">
        <f>INDEX('7th_share'!U:U,MATCH($C$1&amp;"-"&amp;$C65,'7th_share'!$AK:$AK,0))</f>
        <v>0.24853810928115561</v>
      </c>
      <c r="AD65">
        <f>INDEX('7th_share'!V:V,MATCH($C$1&amp;"-"&amp;$C65,'7th_share'!$AK:$AK,0))</f>
        <v>0.24887899851398651</v>
      </c>
      <c r="AE65">
        <f>INDEX('7th_share'!W:W,MATCH($C$1&amp;"-"&amp;$C65,'7th_share'!$AK:$AK,0))</f>
        <v>0.24916488673831461</v>
      </c>
      <c r="AF65">
        <f>INDEX('7th_share'!X:X,MATCH($C$1&amp;"-"&amp;$C65,'7th_share'!$AK:$AK,0))</f>
        <v>0.24940044133462161</v>
      </c>
      <c r="AG65">
        <f>INDEX('7th_share'!Y:Y,MATCH($C$1&amp;"-"&amp;$C65,'7th_share'!$AK:$AK,0))</f>
        <v>0.24959032968338929</v>
      </c>
      <c r="AH65">
        <f>INDEX('7th_share'!Z:Z,MATCH($C$1&amp;"-"&amp;$C65,'7th_share'!$AK:$AK,0))</f>
        <v>0.2497392191650992</v>
      </c>
      <c r="AI65">
        <f>INDEX('7th_share'!AA:AA,MATCH($C$1&amp;"-"&amp;$C65,'7th_share'!$AK:$AK,0))</f>
        <v>0.24985177716023321</v>
      </c>
      <c r="AJ65">
        <f>INDEX('7th_share'!AB:AB,MATCH($C$1&amp;"-"&amp;$C65,'7th_share'!$AK:$AK,0))</f>
        <v>0.24993267104927311</v>
      </c>
      <c r="AK65">
        <f>INDEX('7th_share'!AC:AC,MATCH($C$1&amp;"-"&amp;$C65,'7th_share'!$AK:$AK,0))</f>
        <v>0.2499865682127001</v>
      </c>
      <c r="AL65">
        <f>INDEX('7th_share'!AD:AD,MATCH($C$1&amp;"-"&amp;$C65,'7th_share'!$AK:$AK,0))</f>
        <v>0.25001813603099632</v>
      </c>
      <c r="AM65">
        <f>INDEX('7th_share'!AE:AE,MATCH($C$1&amp;"-"&amp;$C65,'7th_share'!$AK:$AK,0))</f>
        <v>0.2500320418846434</v>
      </c>
      <c r="AN65">
        <f>INDEX('7th_share'!AF:AF,MATCH($C$1&amp;"-"&amp;$C65,'7th_share'!$AK:$AK,0))</f>
        <v>0.25003295315412288</v>
      </c>
      <c r="AO65">
        <f>INDEX('7th_share'!AG:AG,MATCH($C$1&amp;"-"&amp;$C65,'7th_share'!$AK:$AK,0))</f>
        <v>0.25002553721991649</v>
      </c>
      <c r="AP65">
        <f>INDEX('7th_share'!AH:AH,MATCH($C$1&amp;"-"&amp;$C65,'7th_share'!$AK:$AK,0))</f>
        <v>0.25001446146250628</v>
      </c>
      <c r="AQ65">
        <f>INDEX('7th_share'!AI:AI,MATCH($C$1&amp;"-"&amp;$C65,'7th_share'!$AK:$AK,0))</f>
        <v>0.25000439326237339</v>
      </c>
      <c r="AR65">
        <f>INDEX('7th_share'!AJ:AJ,MATCH($C$1&amp;"-"&amp;$C65,'7th_share'!$AK:$AK,0))</f>
        <v>0.24999999999999989</v>
      </c>
      <c r="AS65">
        <f t="shared" si="48"/>
        <v>0.24999999999999989</v>
      </c>
      <c r="AT65">
        <f t="shared" si="47"/>
        <v>0.24999999999999989</v>
      </c>
      <c r="AU65">
        <f t="shared" si="47"/>
        <v>0.24999999999999989</v>
      </c>
      <c r="AV65">
        <f t="shared" si="47"/>
        <v>0.24999999999999989</v>
      </c>
      <c r="AW65">
        <f t="shared" si="47"/>
        <v>0.24999999999999989</v>
      </c>
      <c r="AX65">
        <f t="shared" si="47"/>
        <v>0.24999999999999989</v>
      </c>
      <c r="AY65">
        <f t="shared" si="47"/>
        <v>0.24999999999999989</v>
      </c>
      <c r="AZ65">
        <f t="shared" si="47"/>
        <v>0.24999999999999989</v>
      </c>
      <c r="BA65">
        <f t="shared" si="47"/>
        <v>0.24999999999999989</v>
      </c>
      <c r="BB65">
        <f t="shared" si="47"/>
        <v>0.24999999999999989</v>
      </c>
      <c r="BC65">
        <f t="shared" si="47"/>
        <v>0.24999999999999989</v>
      </c>
      <c r="BD65">
        <f t="shared" si="47"/>
        <v>0.24999999999999989</v>
      </c>
      <c r="BE65">
        <f t="shared" si="47"/>
        <v>0.24999999999999989</v>
      </c>
      <c r="BF65">
        <f t="shared" si="47"/>
        <v>0.24999999999999989</v>
      </c>
      <c r="BG65">
        <f t="shared" si="47"/>
        <v>0.24999999999999989</v>
      </c>
      <c r="BH65">
        <f t="shared" si="47"/>
        <v>0.24999999999999989</v>
      </c>
      <c r="BI65">
        <f t="shared" si="47"/>
        <v>0.24999999999999989</v>
      </c>
      <c r="BJ65">
        <f t="shared" si="47"/>
        <v>0.24999999999999989</v>
      </c>
      <c r="BK65">
        <f t="shared" si="47"/>
        <v>0.24999999999999989</v>
      </c>
      <c r="BL65">
        <f t="shared" si="47"/>
        <v>0.24999999999999989</v>
      </c>
    </row>
    <row r="66" spans="1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>
        <f t="shared" si="48"/>
        <v>0</v>
      </c>
      <c r="AT66">
        <f t="shared" si="47"/>
        <v>0</v>
      </c>
      <c r="AU66">
        <f t="shared" si="47"/>
        <v>0</v>
      </c>
      <c r="AV66">
        <f t="shared" si="47"/>
        <v>0</v>
      </c>
      <c r="AW66">
        <f t="shared" si="47"/>
        <v>0</v>
      </c>
      <c r="AX66">
        <f t="shared" si="47"/>
        <v>0</v>
      </c>
      <c r="AY66">
        <f t="shared" si="47"/>
        <v>0</v>
      </c>
      <c r="AZ66">
        <f t="shared" si="47"/>
        <v>0</v>
      </c>
      <c r="BA66">
        <f t="shared" si="47"/>
        <v>0</v>
      </c>
      <c r="BB66">
        <f t="shared" si="47"/>
        <v>0</v>
      </c>
      <c r="BC66">
        <f t="shared" si="47"/>
        <v>0</v>
      </c>
      <c r="BD66">
        <f t="shared" si="47"/>
        <v>0</v>
      </c>
      <c r="BE66">
        <f t="shared" si="47"/>
        <v>0</v>
      </c>
      <c r="BF66">
        <f t="shared" si="47"/>
        <v>0</v>
      </c>
      <c r="BG66">
        <f t="shared" si="47"/>
        <v>0</v>
      </c>
      <c r="BH66">
        <f t="shared" si="47"/>
        <v>0</v>
      </c>
      <c r="BI66">
        <f t="shared" si="47"/>
        <v>0</v>
      </c>
      <c r="BJ66">
        <f t="shared" si="47"/>
        <v>0</v>
      </c>
      <c r="BK66">
        <f t="shared" si="47"/>
        <v>0</v>
      </c>
      <c r="BL66">
        <f t="shared" si="47"/>
        <v>0</v>
      </c>
    </row>
    <row r="67" spans="1:64" x14ac:dyDescent="0.25">
      <c r="C67" t="s">
        <v>10</v>
      </c>
      <c r="D67">
        <f>INDEX(hist_share!W:W,MATCH($C$1&amp;"-"&amp;$C67,hist_share!$AF:$AF,0))</f>
        <v>0.61088463671658366</v>
      </c>
      <c r="E67">
        <f>INDEX(hist_share!X:X,MATCH($C$1&amp;"-"&amp;$C67,hist_share!$AF:$AF,0))</f>
        <v>0.61644924065255968</v>
      </c>
      <c r="F67">
        <f>INDEX(hist_share!Y:Y,MATCH($C$1&amp;"-"&amp;$C67,hist_share!$AF:$AF,0))</f>
        <v>0.62662107567526759</v>
      </c>
      <c r="G67">
        <f>INDEX(hist_share!Z:Z,MATCH($C$1&amp;"-"&amp;$C67,hist_share!$AF:$AF,0))</f>
        <v>0.62918310361051333</v>
      </c>
      <c r="H67">
        <f>INDEX(hist_share!AA:AA,MATCH($C$1&amp;"-"&amp;$C67,hist_share!$AF:$AF,0))</f>
        <v>0.62566179751178008</v>
      </c>
      <c r="I67">
        <f>INDEX(hist_share!AB:AB,MATCH($C$1&amp;"-"&amp;$C67,hist_share!$AF:$AF,0))</f>
        <v>0.62691539339626534</v>
      </c>
      <c r="J67" s="10">
        <f>INDEX(hist_share!AC:AC,MATCH($C$1&amp;"-"&amp;$C67,hist_share!$AF:$AF,0))</f>
        <v>0.64159921606220827</v>
      </c>
      <c r="K67">
        <f>INDEX('7th_share'!C:C,MATCH($C$1&amp;"-"&amp;$C67,'7th_share'!$AK:$AK,0))</f>
        <v>0.64177182892979634</v>
      </c>
      <c r="L67">
        <f>INDEX('7th_share'!D:D,MATCH($C$1&amp;"-"&amp;$C67,'7th_share'!$AK:$AK,0))</f>
        <v>0.64195455734332851</v>
      </c>
      <c r="M67">
        <f>INDEX('7th_share'!E:E,MATCH($C$1&amp;"-"&amp;$C67,'7th_share'!$AK:$AK,0))</f>
        <v>0.64214646165126166</v>
      </c>
      <c r="N67">
        <f>INDEX('7th_share'!F:F,MATCH($C$1&amp;"-"&amp;$C67,'7th_share'!$AK:$AK,0))</f>
        <v>0.64234660220205275</v>
      </c>
      <c r="O67">
        <f>INDEX('7th_share'!G:G,MATCH($C$1&amp;"-"&amp;$C67,'7th_share'!$AK:$AK,0))</f>
        <v>0.64255403934415822</v>
      </c>
      <c r="P67">
        <f>INDEX('7th_share'!H:H,MATCH($C$1&amp;"-"&amp;$C67,'7th_share'!$AK:$AK,0))</f>
        <v>0.64276783342603494</v>
      </c>
      <c r="Q67">
        <f>INDEX('7th_share'!I:I,MATCH($C$1&amp;"-"&amp;$C67,'7th_share'!$AK:$AK,0))</f>
        <v>0.64298704479613955</v>
      </c>
      <c r="R67">
        <f>INDEX('7th_share'!J:J,MATCH($C$1&amp;"-"&amp;$C67,'7th_share'!$AK:$AK,0))</f>
        <v>0.64321073380292881</v>
      </c>
      <c r="S67">
        <f>INDEX('7th_share'!K:K,MATCH($C$1&amp;"-"&amp;$C67,'7th_share'!$AK:$AK,0))</f>
        <v>0.64343796079485949</v>
      </c>
      <c r="T67">
        <f>INDEX('7th_share'!L:L,MATCH($C$1&amp;"-"&amp;$C67,'7th_share'!$AK:$AK,0))</f>
        <v>0.64366778612038833</v>
      </c>
      <c r="U67">
        <f>INDEX('7th_share'!M:M,MATCH($C$1&amp;"-"&amp;$C67,'7th_share'!$AK:$AK,0))</f>
        <v>0.64389927012797188</v>
      </c>
      <c r="V67">
        <f>INDEX('7th_share'!N:N,MATCH($C$1&amp;"-"&amp;$C67,'7th_share'!$AK:$AK,0))</f>
        <v>0.644131473166067</v>
      </c>
      <c r="W67">
        <f>INDEX('7th_share'!O:O,MATCH($C$1&amp;"-"&amp;$C67,'7th_share'!$AK:$AK,0))</f>
        <v>0.64436345558313057</v>
      </c>
      <c r="X67">
        <f>INDEX('7th_share'!P:P,MATCH($C$1&amp;"-"&amp;$C67,'7th_share'!$AK:$AK,0))</f>
        <v>0.6445942777276189</v>
      </c>
      <c r="Y67">
        <f>INDEX('7th_share'!Q:Q,MATCH($C$1&amp;"-"&amp;$C67,'7th_share'!$AK:$AK,0))</f>
        <v>0.64482299994798908</v>
      </c>
      <c r="Z67">
        <f>INDEX('7th_share'!R:R,MATCH($C$1&amp;"-"&amp;$C67,'7th_share'!$AK:$AK,0))</f>
        <v>0.64504868259269788</v>
      </c>
      <c r="AA67">
        <f>INDEX('7th_share'!S:S,MATCH($C$1&amp;"-"&amp;$C67,'7th_share'!$AK:$AK,0))</f>
        <v>0.6452703860102017</v>
      </c>
      <c r="AB67">
        <f>INDEX('7th_share'!T:T,MATCH($C$1&amp;"-"&amp;$C67,'7th_share'!$AK:$AK,0))</f>
        <v>0.64548717054895755</v>
      </c>
      <c r="AC67">
        <f>INDEX('7th_share'!U:U,MATCH($C$1&amp;"-"&amp;$C67,'7th_share'!$AK:$AK,0))</f>
        <v>0.64569809655742194</v>
      </c>
      <c r="AD67">
        <f>INDEX('7th_share'!V:V,MATCH($C$1&amp;"-"&amp;$C67,'7th_share'!$AK:$AK,0))</f>
        <v>0.64590222438405187</v>
      </c>
      <c r="AE67">
        <f>INDEX('7th_share'!W:W,MATCH($C$1&amp;"-"&amp;$C67,'7th_share'!$AK:$AK,0))</f>
        <v>0.64609861437730376</v>
      </c>
      <c r="AF67">
        <f>INDEX('7th_share'!X:X,MATCH($C$1&amp;"-"&amp;$C67,'7th_share'!$AK:$AK,0))</f>
        <v>0.64628632688563459</v>
      </c>
      <c r="AG67">
        <f>INDEX('7th_share'!Y:Y,MATCH($C$1&amp;"-"&amp;$C67,'7th_share'!$AK:$AK,0))</f>
        <v>0.64646442225750089</v>
      </c>
      <c r="AH67">
        <f>INDEX('7th_share'!Z:Z,MATCH($C$1&amp;"-"&amp;$C67,'7th_share'!$AK:$AK,0))</f>
        <v>0.64663196084135943</v>
      </c>
      <c r="AI67">
        <f>INDEX('7th_share'!AA:AA,MATCH($C$1&amp;"-"&amp;$C67,'7th_share'!$AK:$AK,0))</f>
        <v>0.64678800298566697</v>
      </c>
      <c r="AJ67">
        <f>INDEX('7th_share'!AB:AB,MATCH($C$1&amp;"-"&amp;$C67,'7th_share'!$AK:$AK,0))</f>
        <v>0.64693160903888036</v>
      </c>
      <c r="AK67">
        <f>INDEX('7th_share'!AC:AC,MATCH($C$1&amp;"-"&amp;$C67,'7th_share'!$AK:$AK,0))</f>
        <v>0.64706183934945616</v>
      </c>
      <c r="AL67">
        <f>INDEX('7th_share'!AD:AD,MATCH($C$1&amp;"-"&amp;$C67,'7th_share'!$AK:$AK,0))</f>
        <v>0.647177754265851</v>
      </c>
      <c r="AM67">
        <f>INDEX('7th_share'!AE:AE,MATCH($C$1&amp;"-"&amp;$C67,'7th_share'!$AK:$AK,0))</f>
        <v>0.64727841413652198</v>
      </c>
      <c r="AN67">
        <f>INDEX('7th_share'!AF:AF,MATCH($C$1&amp;"-"&amp;$C67,'7th_share'!$AK:$AK,0))</f>
        <v>0.64736287930992542</v>
      </c>
      <c r="AO67">
        <f>INDEX('7th_share'!AG:AG,MATCH($C$1&amp;"-"&amp;$C67,'7th_share'!$AK:$AK,0))</f>
        <v>0.6474302101345184</v>
      </c>
      <c r="AP67">
        <f>INDEX('7th_share'!AH:AH,MATCH($C$1&amp;"-"&amp;$C67,'7th_share'!$AK:$AK,0))</f>
        <v>0.64747946695875735</v>
      </c>
      <c r="AQ67">
        <f>INDEX('7th_share'!AI:AI,MATCH($C$1&amp;"-"&amp;$C67,'7th_share'!$AK:$AK,0))</f>
        <v>0.64750971013109915</v>
      </c>
      <c r="AR67">
        <f>INDEX('7th_share'!AJ:AJ,MATCH($C$1&amp;"-"&amp;$C67,'7th_share'!$AK:$AK,0))</f>
        <v>0.64752000000000065</v>
      </c>
      <c r="AS67">
        <f t="shared" si="48"/>
        <v>0.64752000000000065</v>
      </c>
      <c r="AT67">
        <f t="shared" si="47"/>
        <v>0.64752000000000065</v>
      </c>
      <c r="AU67">
        <f t="shared" si="47"/>
        <v>0.64752000000000065</v>
      </c>
      <c r="AV67">
        <f t="shared" si="47"/>
        <v>0.64752000000000065</v>
      </c>
      <c r="AW67">
        <f t="shared" si="47"/>
        <v>0.64752000000000065</v>
      </c>
      <c r="AX67">
        <f t="shared" si="47"/>
        <v>0.64752000000000065</v>
      </c>
      <c r="AY67">
        <f t="shared" si="47"/>
        <v>0.64752000000000065</v>
      </c>
      <c r="AZ67">
        <f t="shared" si="47"/>
        <v>0.64752000000000065</v>
      </c>
      <c r="BA67">
        <f t="shared" si="47"/>
        <v>0.64752000000000065</v>
      </c>
      <c r="BB67">
        <f t="shared" si="47"/>
        <v>0.64752000000000065</v>
      </c>
      <c r="BC67">
        <f t="shared" si="47"/>
        <v>0.64752000000000065</v>
      </c>
      <c r="BD67">
        <f t="shared" si="47"/>
        <v>0.64752000000000065</v>
      </c>
      <c r="BE67">
        <f t="shared" si="47"/>
        <v>0.64752000000000065</v>
      </c>
      <c r="BF67">
        <f t="shared" si="47"/>
        <v>0.64752000000000065</v>
      </c>
      <c r="BG67">
        <f t="shared" si="47"/>
        <v>0.64752000000000065</v>
      </c>
      <c r="BH67">
        <f t="shared" si="47"/>
        <v>0.64752000000000065</v>
      </c>
      <c r="BI67">
        <f t="shared" si="47"/>
        <v>0.64752000000000065</v>
      </c>
      <c r="BJ67">
        <f t="shared" si="47"/>
        <v>0.64752000000000065</v>
      </c>
      <c r="BK67">
        <f t="shared" si="47"/>
        <v>0.64752000000000065</v>
      </c>
      <c r="BL67">
        <f t="shared" si="47"/>
        <v>0.64752000000000065</v>
      </c>
    </row>
    <row r="68" spans="1:64" x14ac:dyDescent="0.25">
      <c r="C68" t="s">
        <v>11</v>
      </c>
      <c r="D68">
        <f>INDEX(hist_share!W:W,MATCH($C$1&amp;"-"&amp;$C68,hist_share!$AF:$AF,0))</f>
        <v>2.5453526529857651E-2</v>
      </c>
      <c r="E68">
        <f>INDEX(hist_share!X:X,MATCH($C$1&amp;"-"&amp;$C68,hist_share!$AF:$AF,0))</f>
        <v>2.5685385027189991E-2</v>
      </c>
      <c r="F68">
        <f>INDEX(hist_share!Y:Y,MATCH($C$1&amp;"-"&amp;$C68,hist_share!$AF:$AF,0))</f>
        <v>2.610921148646948E-2</v>
      </c>
      <c r="G68">
        <f>INDEX(hist_share!Z:Z,MATCH($C$1&amp;"-"&amp;$C68,hist_share!$AF:$AF,0))</f>
        <v>2.621596265043806E-2</v>
      </c>
      <c r="H68">
        <f>INDEX(hist_share!AA:AA,MATCH($C$1&amp;"-"&amp;$C68,hist_share!$AF:$AF,0))</f>
        <v>2.6069241562990831E-2</v>
      </c>
      <c r="I68">
        <f>INDEX(hist_share!AB:AB,MATCH($C$1&amp;"-"&amp;$C68,hist_share!$AF:$AF,0))</f>
        <v>2.6121474724844398E-2</v>
      </c>
      <c r="J68" s="10">
        <f>INDEX(hist_share!AC:AC,MATCH($C$1&amp;"-"&amp;$C68,hist_share!$AF:$AF,0))</f>
        <v>2.6733300669258681E-2</v>
      </c>
      <c r="K68">
        <f>INDEX('7th_share'!C:C,MATCH($C$1&amp;"-"&amp;$C68,'7th_share'!$AK:$AK,0))</f>
        <v>2.674049287207483E-2</v>
      </c>
      <c r="L68">
        <f>INDEX('7th_share'!D:D,MATCH($C$1&amp;"-"&amp;$C68,'7th_share'!$AK:$AK,0))</f>
        <v>2.6748106555972009E-2</v>
      </c>
      <c r="M68">
        <f>INDEX('7th_share'!E:E,MATCH($C$1&amp;"-"&amp;$C68,'7th_share'!$AK:$AK,0))</f>
        <v>2.6756102568802561E-2</v>
      </c>
      <c r="N68">
        <f>INDEX('7th_share'!F:F,MATCH($C$1&amp;"-"&amp;$C68,'7th_share'!$AK:$AK,0))</f>
        <v>2.6764441758418859E-2</v>
      </c>
      <c r="O68">
        <f>INDEX('7th_share'!G:G,MATCH($C$1&amp;"-"&amp;$C68,'7th_share'!$AK:$AK,0))</f>
        <v>2.677308497267325E-2</v>
      </c>
      <c r="P68">
        <f>INDEX('7th_share'!H:H,MATCH($C$1&amp;"-"&amp;$C68,'7th_share'!$AK:$AK,0))</f>
        <v>2.678199305941811E-2</v>
      </c>
      <c r="Q68">
        <f>INDEX('7th_share'!I:I,MATCH($C$1&amp;"-"&amp;$C68,'7th_share'!$AK:$AK,0))</f>
        <v>2.6791126866505789E-2</v>
      </c>
      <c r="R68">
        <f>INDEX('7th_share'!J:J,MATCH($C$1&amp;"-"&amp;$C68,'7th_share'!$AK:$AK,0))</f>
        <v>2.6800447241788691E-2</v>
      </c>
      <c r="S68">
        <f>INDEX('7th_share'!K:K,MATCH($C$1&amp;"-"&amp;$C68,'7th_share'!$AK:$AK,0))</f>
        <v>2.6809915033119129E-2</v>
      </c>
      <c r="T68">
        <f>INDEX('7th_share'!L:L,MATCH($C$1&amp;"-"&amp;$C68,'7th_share'!$AK:$AK,0))</f>
        <v>2.6819491088349481E-2</v>
      </c>
      <c r="U68">
        <f>INDEX('7th_share'!M:M,MATCH($C$1&amp;"-"&amp;$C68,'7th_share'!$AK:$AK,0))</f>
        <v>2.682913625533213E-2</v>
      </c>
      <c r="V68">
        <f>INDEX('7th_share'!N:N,MATCH($C$1&amp;"-"&amp;$C68,'7th_share'!$AK:$AK,0))</f>
        <v>2.6838811381919441E-2</v>
      </c>
      <c r="W68">
        <f>INDEX('7th_share'!O:O,MATCH($C$1&amp;"-"&amp;$C68,'7th_share'!$AK:$AK,0))</f>
        <v>2.684847731596374E-2</v>
      </c>
      <c r="X68">
        <f>INDEX('7th_share'!P:P,MATCH($C$1&amp;"-"&amp;$C68,'7th_share'!$AK:$AK,0))</f>
        <v>2.6858094905317431E-2</v>
      </c>
      <c r="Y68">
        <f>INDEX('7th_share'!Q:Q,MATCH($C$1&amp;"-"&amp;$C68,'7th_share'!$AK:$AK,0))</f>
        <v>2.6867624997832851E-2</v>
      </c>
      <c r="Z68">
        <f>INDEX('7th_share'!R:R,MATCH($C$1&amp;"-"&amp;$C68,'7th_share'!$AK:$AK,0))</f>
        <v>2.6877028441362399E-2</v>
      </c>
      <c r="AA68">
        <f>INDEX('7th_share'!S:S,MATCH($C$1&amp;"-"&amp;$C68,'7th_share'!$AK:$AK,0))</f>
        <v>2.6886266083758371E-2</v>
      </c>
      <c r="AB68">
        <f>INDEX('7th_share'!T:T,MATCH($C$1&amp;"-"&amp;$C68,'7th_share'!$AK:$AK,0))</f>
        <v>2.6895298772873201E-2</v>
      </c>
      <c r="AC68">
        <f>INDEX('7th_share'!U:U,MATCH($C$1&amp;"-"&amp;$C68,'7th_share'!$AK:$AK,0))</f>
        <v>2.690408735655922E-2</v>
      </c>
      <c r="AD68">
        <f>INDEX('7th_share'!V:V,MATCH($C$1&amp;"-"&amp;$C68,'7th_share'!$AK:$AK,0))</f>
        <v>2.6912592682668789E-2</v>
      </c>
      <c r="AE68">
        <f>INDEX('7th_share'!W:W,MATCH($C$1&amp;"-"&amp;$C68,'7th_share'!$AK:$AK,0))</f>
        <v>2.6920775599054279E-2</v>
      </c>
      <c r="AF68">
        <f>INDEX('7th_share'!X:X,MATCH($C$1&amp;"-"&amp;$C68,'7th_share'!$AK:$AK,0))</f>
        <v>2.692859695356806E-2</v>
      </c>
      <c r="AG68">
        <f>INDEX('7th_share'!Y:Y,MATCH($C$1&amp;"-"&amp;$C68,'7th_share'!$AK:$AK,0))</f>
        <v>2.693601759406249E-2</v>
      </c>
      <c r="AH68">
        <f>INDEX('7th_share'!Z:Z,MATCH($C$1&amp;"-"&amp;$C68,'7th_share'!$AK:$AK,0))</f>
        <v>2.6942998368389919E-2</v>
      </c>
      <c r="AI68">
        <f>INDEX('7th_share'!AA:AA,MATCH($C$1&amp;"-"&amp;$C68,'7th_share'!$AK:$AK,0))</f>
        <v>2.6949500124402739E-2</v>
      </c>
      <c r="AJ68">
        <f>INDEX('7th_share'!AB:AB,MATCH($C$1&amp;"-"&amp;$C68,'7th_share'!$AK:$AK,0))</f>
        <v>2.6955483709953289E-2</v>
      </c>
      <c r="AK68">
        <f>INDEX('7th_share'!AC:AC,MATCH($C$1&amp;"-"&amp;$C68,'7th_share'!$AK:$AK,0))</f>
        <v>2.6960909972893951E-2</v>
      </c>
      <c r="AL68">
        <f>INDEX('7th_share'!AD:AD,MATCH($C$1&amp;"-"&amp;$C68,'7th_share'!$AK:$AK,0))</f>
        <v>2.6965739761077061E-2</v>
      </c>
      <c r="AM68">
        <f>INDEX('7th_share'!AE:AE,MATCH($C$1&amp;"-"&amp;$C68,'7th_share'!$AK:$AK,0))</f>
        <v>2.696993392235502E-2</v>
      </c>
      <c r="AN68">
        <f>INDEX('7th_share'!AF:AF,MATCH($C$1&amp;"-"&amp;$C68,'7th_share'!$AK:$AK,0))</f>
        <v>2.6973453304580161E-2</v>
      </c>
      <c r="AO68">
        <f>INDEX('7th_share'!AG:AG,MATCH($C$1&amp;"-"&amp;$C68,'7th_share'!$AK:$AK,0))</f>
        <v>2.6976258755604859E-2</v>
      </c>
      <c r="AP68">
        <f>INDEX('7th_share'!AH:AH,MATCH($C$1&amp;"-"&amp;$C68,'7th_share'!$AK:$AK,0))</f>
        <v>2.6978311123281491E-2</v>
      </c>
      <c r="AQ68">
        <f>INDEX('7th_share'!AI:AI,MATCH($C$1&amp;"-"&amp;$C68,'7th_share'!$AK:$AK,0))</f>
        <v>2.6979571255462399E-2</v>
      </c>
      <c r="AR68">
        <f>INDEX('7th_share'!AJ:AJ,MATCH($C$1&amp;"-"&amp;$C68,'7th_share'!$AK:$AK,0))</f>
        <v>2.6979999999999942E-2</v>
      </c>
      <c r="AS68">
        <f t="shared" si="48"/>
        <v>2.6979999999999942E-2</v>
      </c>
      <c r="AT68">
        <f t="shared" si="47"/>
        <v>2.6979999999999942E-2</v>
      </c>
      <c r="AU68">
        <f t="shared" si="47"/>
        <v>2.6979999999999942E-2</v>
      </c>
      <c r="AV68">
        <f t="shared" si="47"/>
        <v>2.6979999999999942E-2</v>
      </c>
      <c r="AW68">
        <f t="shared" si="47"/>
        <v>2.6979999999999942E-2</v>
      </c>
      <c r="AX68">
        <f t="shared" si="47"/>
        <v>2.6979999999999942E-2</v>
      </c>
      <c r="AY68">
        <f t="shared" si="47"/>
        <v>2.6979999999999942E-2</v>
      </c>
      <c r="AZ68">
        <f t="shared" si="47"/>
        <v>2.6979999999999942E-2</v>
      </c>
      <c r="BA68">
        <f t="shared" si="47"/>
        <v>2.6979999999999942E-2</v>
      </c>
      <c r="BB68">
        <f t="shared" si="47"/>
        <v>2.6979999999999942E-2</v>
      </c>
      <c r="BC68">
        <f t="shared" si="47"/>
        <v>2.6979999999999942E-2</v>
      </c>
      <c r="BD68">
        <f t="shared" si="47"/>
        <v>2.6979999999999942E-2</v>
      </c>
      <c r="BE68">
        <f t="shared" si="47"/>
        <v>2.6979999999999942E-2</v>
      </c>
      <c r="BF68">
        <f t="shared" si="47"/>
        <v>2.6979999999999942E-2</v>
      </c>
      <c r="BG68">
        <f t="shared" si="47"/>
        <v>2.6979999999999942E-2</v>
      </c>
      <c r="BH68">
        <f t="shared" si="47"/>
        <v>2.6979999999999942E-2</v>
      </c>
      <c r="BI68">
        <f t="shared" si="47"/>
        <v>2.6979999999999942E-2</v>
      </c>
      <c r="BJ68">
        <f t="shared" si="47"/>
        <v>2.6979999999999942E-2</v>
      </c>
      <c r="BK68">
        <f t="shared" si="47"/>
        <v>2.6979999999999942E-2</v>
      </c>
      <c r="BL68">
        <f t="shared" si="47"/>
        <v>2.6979999999999942E-2</v>
      </c>
    </row>
    <row r="69" spans="1:64" x14ac:dyDescent="0.25">
      <c r="C69" t="s">
        <v>12</v>
      </c>
      <c r="D69">
        <f>INDEX(hist_share!W:W,MATCH($C$1&amp;"-"&amp;$C69,hist_share!$AF:$AF,0))</f>
        <v>0.13577197726012211</v>
      </c>
      <c r="E69">
        <f>INDEX(hist_share!X:X,MATCH($C$1&amp;"-"&amp;$C69,hist_share!$AF:$AF,0))</f>
        <v>0.1328872108421853</v>
      </c>
      <c r="F69">
        <f>INDEX(hist_share!Y:Y,MATCH($C$1&amp;"-"&amp;$C69,hist_share!$AF:$AF,0))</f>
        <v>0.12505836336542039</v>
      </c>
      <c r="G69">
        <f>INDEX(hist_share!Z:Z,MATCH($C$1&amp;"-"&amp;$C69,hist_share!$AF:$AF,0))</f>
        <v>0.1279255904075991</v>
      </c>
      <c r="H69">
        <f>INDEX(hist_share!AA:AA,MATCH($C$1&amp;"-"&amp;$C69,hist_share!$AF:$AF,0))</f>
        <v>0.1285409038645739</v>
      </c>
      <c r="I69">
        <f>INDEX(hist_share!AB:AB,MATCH($C$1&amp;"-"&amp;$C69,hist_share!$AF:$AF,0))</f>
        <v>0.12439444454064361</v>
      </c>
      <c r="J69" s="10">
        <f>INDEX(hist_share!AC:AC,MATCH($C$1&amp;"-"&amp;$C69,hist_share!$AF:$AF,0))</f>
        <v>0.1058832327640008</v>
      </c>
      <c r="K69">
        <f>INDEX('7th_share'!C:C,MATCH($C$1&amp;"-"&amp;$C69,'7th_share'!$AK:$AK,0))</f>
        <v>0.10343060713897249</v>
      </c>
      <c r="L69">
        <f>INDEX('7th_share'!D:D,MATCH($C$1&amp;"-"&amp;$C69,'7th_share'!$AK:$AK,0))</f>
        <v>0.10111052057434609</v>
      </c>
      <c r="M69">
        <f>INDEX('7th_share'!E:E,MATCH($C$1&amp;"-"&amp;$C69,'7th_share'!$AK:$AK,0))</f>
        <v>9.8919321938036014E-2</v>
      </c>
      <c r="N69">
        <f>INDEX('7th_share'!F:F,MATCH($C$1&amp;"-"&amp;$C69,'7th_share'!$AK:$AK,0))</f>
        <v>9.6853360097957114E-2</v>
      </c>
      <c r="O69">
        <f>INDEX('7th_share'!G:G,MATCH($C$1&amp;"-"&amp;$C69,'7th_share'!$AK:$AK,0))</f>
        <v>9.4908983922024084E-2</v>
      </c>
      <c r="P69">
        <f>INDEX('7th_share'!H:H,MATCH($C$1&amp;"-"&amp;$C69,'7th_share'!$AK:$AK,0))</f>
        <v>9.3082542278151589E-2</v>
      </c>
      <c r="Q69">
        <f>INDEX('7th_share'!I:I,MATCH($C$1&amp;"-"&amp;$C69,'7th_share'!$AK:$AK,0))</f>
        <v>9.137038403425439E-2</v>
      </c>
      <c r="R69">
        <f>INDEX('7th_share'!J:J,MATCH($C$1&amp;"-"&amp;$C69,'7th_share'!$AK:$AK,0))</f>
        <v>8.9768858058247109E-2</v>
      </c>
      <c r="S69">
        <f>INDEX('7th_share'!K:K,MATCH($C$1&amp;"-"&amp;$C69,'7th_share'!$AK:$AK,0))</f>
        <v>8.8274313218044506E-2</v>
      </c>
      <c r="T69">
        <f>INDEX('7th_share'!L:L,MATCH($C$1&amp;"-"&amp;$C69,'7th_share'!$AK:$AK,0))</f>
        <v>8.6883098381561233E-2</v>
      </c>
      <c r="U69">
        <f>INDEX('7th_share'!M:M,MATCH($C$1&amp;"-"&amp;$C69,'7th_share'!$AK:$AK,0))</f>
        <v>8.5591562416712064E-2</v>
      </c>
      <c r="V69">
        <f>INDEX('7th_share'!N:N,MATCH($C$1&amp;"-"&amp;$C69,'7th_share'!$AK:$AK,0))</f>
        <v>8.439605419141169E-2</v>
      </c>
      <c r="W69">
        <f>INDEX('7th_share'!O:O,MATCH($C$1&amp;"-"&amp;$C69,'7th_share'!$AK:$AK,0))</f>
        <v>8.3292922573574749E-2</v>
      </c>
      <c r="X69">
        <f>INDEX('7th_share'!P:P,MATCH($C$1&amp;"-"&amp;$C69,'7th_share'!$AK:$AK,0))</f>
        <v>8.2278516431115958E-2</v>
      </c>
      <c r="Y69">
        <f>INDEX('7th_share'!Q:Q,MATCH($C$1&amp;"-"&amp;$C69,'7th_share'!$AK:$AK,0))</f>
        <v>8.1349184631950108E-2</v>
      </c>
      <c r="Z69">
        <f>INDEX('7th_share'!R:R,MATCH($C$1&amp;"-"&amp;$C69,'7th_share'!$AK:$AK,0))</f>
        <v>8.0501276043991848E-2</v>
      </c>
      <c r="AA69">
        <f>INDEX('7th_share'!S:S,MATCH($C$1&amp;"-"&amp;$C69,'7th_share'!$AK:$AK,0))</f>
        <v>7.9731139535155801E-2</v>
      </c>
      <c r="AB69">
        <f>INDEX('7th_share'!T:T,MATCH($C$1&amp;"-"&amp;$C69,'7th_share'!$AK:$AK,0))</f>
        <v>7.9035123973356741E-2</v>
      </c>
      <c r="AC69">
        <f>INDEX('7th_share'!U:U,MATCH($C$1&amp;"-"&amp;$C69,'7th_share'!$AK:$AK,0))</f>
        <v>7.8409578226509444E-2</v>
      </c>
      <c r="AD69">
        <f>INDEX('7th_share'!V:V,MATCH($C$1&amp;"-"&amp;$C69,'7th_share'!$AK:$AK,0))</f>
        <v>7.7850851162528503E-2</v>
      </c>
      <c r="AE69">
        <f>INDEX('7th_share'!W:W,MATCH($C$1&amp;"-"&amp;$C69,'7th_share'!$AK:$AK,0))</f>
        <v>7.7355291649328639E-2</v>
      </c>
      <c r="AF69">
        <f>INDEX('7th_share'!X:X,MATCH($C$1&amp;"-"&amp;$C69,'7th_share'!$AK:$AK,0))</f>
        <v>7.6919248554824557E-2</v>
      </c>
      <c r="AG69">
        <f>INDEX('7th_share'!Y:Y,MATCH($C$1&amp;"-"&amp;$C69,'7th_share'!$AK:$AK,0))</f>
        <v>7.653907074693099E-2</v>
      </c>
      <c r="AH69">
        <f>INDEX('7th_share'!Z:Z,MATCH($C$1&amp;"-"&amp;$C69,'7th_share'!$AK:$AK,0))</f>
        <v>7.6211107093562602E-2</v>
      </c>
      <c r="AI69">
        <f>INDEX('7th_share'!AA:AA,MATCH($C$1&amp;"-"&amp;$C69,'7th_share'!$AK:$AK,0))</f>
        <v>7.5931706462634155E-2</v>
      </c>
      <c r="AJ69">
        <f>INDEX('7th_share'!AB:AB,MATCH($C$1&amp;"-"&amp;$C69,'7th_share'!$AK:$AK,0))</f>
        <v>7.5697217722060312E-2</v>
      </c>
      <c r="AK69">
        <f>INDEX('7th_share'!AC:AC,MATCH($C$1&amp;"-"&amp;$C69,'7th_share'!$AK:$AK,0))</f>
        <v>7.5503989739755778E-2</v>
      </c>
      <c r="AL69">
        <f>INDEX('7th_share'!AD:AD,MATCH($C$1&amp;"-"&amp;$C69,'7th_share'!$AK:$AK,0))</f>
        <v>7.534837138363526E-2</v>
      </c>
      <c r="AM69">
        <f>INDEX('7th_share'!AE:AE,MATCH($C$1&amp;"-"&amp;$C69,'7th_share'!$AK:$AK,0))</f>
        <v>7.5226711521613449E-2</v>
      </c>
      <c r="AN69">
        <f>INDEX('7th_share'!AF:AF,MATCH($C$1&amp;"-"&amp;$C69,'7th_share'!$AK:$AK,0))</f>
        <v>7.5135359021605078E-2</v>
      </c>
      <c r="AO69">
        <f>INDEX('7th_share'!AG:AG,MATCH($C$1&amp;"-"&amp;$C69,'7th_share'!$AK:$AK,0))</f>
        <v>7.5070662751524769E-2</v>
      </c>
      <c r="AP69">
        <f>INDEX('7th_share'!AH:AH,MATCH($C$1&amp;"-"&amp;$C69,'7th_share'!$AK:$AK,0))</f>
        <v>7.502897157928734E-2</v>
      </c>
      <c r="AQ69">
        <f>INDEX('7th_share'!AI:AI,MATCH($C$1&amp;"-"&amp;$C69,'7th_share'!$AK:$AK,0))</f>
        <v>7.5006634372807413E-2</v>
      </c>
      <c r="AR69">
        <f>INDEX('7th_share'!AJ:AJ,MATCH($C$1&amp;"-"&amp;$C69,'7th_share'!$AK:$AK,0))</f>
        <v>7.4999999999999761E-2</v>
      </c>
      <c r="AS69">
        <f t="shared" si="48"/>
        <v>7.4999999999999761E-2</v>
      </c>
      <c r="AT69">
        <f t="shared" si="47"/>
        <v>7.4999999999999761E-2</v>
      </c>
      <c r="AU69">
        <f t="shared" si="47"/>
        <v>7.4999999999999761E-2</v>
      </c>
      <c r="AV69">
        <f t="shared" si="47"/>
        <v>7.4999999999999761E-2</v>
      </c>
      <c r="AW69">
        <f t="shared" si="47"/>
        <v>7.4999999999999761E-2</v>
      </c>
      <c r="AX69">
        <f t="shared" si="47"/>
        <v>7.4999999999999761E-2</v>
      </c>
      <c r="AY69">
        <f t="shared" si="47"/>
        <v>7.4999999999999761E-2</v>
      </c>
      <c r="AZ69">
        <f t="shared" si="47"/>
        <v>7.4999999999999761E-2</v>
      </c>
      <c r="BA69">
        <f t="shared" si="47"/>
        <v>7.4999999999999761E-2</v>
      </c>
      <c r="BB69">
        <f t="shared" si="47"/>
        <v>7.4999999999999761E-2</v>
      </c>
      <c r="BC69">
        <f t="shared" si="47"/>
        <v>7.4999999999999761E-2</v>
      </c>
      <c r="BD69">
        <f t="shared" si="47"/>
        <v>7.4999999999999761E-2</v>
      </c>
      <c r="BE69">
        <f t="shared" si="47"/>
        <v>7.4999999999999761E-2</v>
      </c>
      <c r="BF69">
        <f t="shared" si="47"/>
        <v>7.4999999999999761E-2</v>
      </c>
      <c r="BG69">
        <f t="shared" si="47"/>
        <v>7.4999999999999761E-2</v>
      </c>
      <c r="BH69">
        <f t="shared" si="47"/>
        <v>7.4999999999999761E-2</v>
      </c>
      <c r="BI69">
        <f t="shared" si="47"/>
        <v>7.4999999999999761E-2</v>
      </c>
      <c r="BJ69">
        <f t="shared" si="47"/>
        <v>7.4999999999999761E-2</v>
      </c>
      <c r="BK69">
        <f t="shared" si="47"/>
        <v>7.4999999999999761E-2</v>
      </c>
      <c r="BL69">
        <f t="shared" si="47"/>
        <v>7.4999999999999761E-2</v>
      </c>
    </row>
    <row r="70" spans="1:64" x14ac:dyDescent="0.25">
      <c r="C70" t="s">
        <v>13</v>
      </c>
      <c r="D70">
        <f>INDEX(hist_share!W:W,MATCH($C$1&amp;"-"&amp;$C70,hist_share!$AF:$AF,0))</f>
        <v>4.4499285566762622E-2</v>
      </c>
      <c r="E70">
        <f>INDEX(hist_share!X:X,MATCH($C$1&amp;"-"&amp;$C70,hist_share!$AF:$AF,0))</f>
        <v>4.4875937727529312E-2</v>
      </c>
      <c r="F70">
        <f>INDEX(hist_share!Y:Y,MATCH($C$1&amp;"-"&amp;$C70,hist_share!$AF:$AF,0))</f>
        <v>4.7802502680597207E-2</v>
      </c>
      <c r="G70">
        <f>INDEX(hist_share!Z:Z,MATCH($C$1&amp;"-"&amp;$C70,hist_share!$AF:$AF,0))</f>
        <v>5.1264495615960047E-2</v>
      </c>
      <c r="H70">
        <f>INDEX(hist_share!AA:AA,MATCH($C$1&amp;"-"&amp;$C70,hist_share!$AF:$AF,0))</f>
        <v>5.4068385654500999E-2</v>
      </c>
      <c r="I70">
        <f>INDEX(hist_share!AB:AB,MATCH($C$1&amp;"-"&amp;$C70,hist_share!$AF:$AF,0))</f>
        <v>5.8990342712995587E-2</v>
      </c>
      <c r="J70" s="10">
        <f>INDEX(hist_share!AC:AC,MATCH($C$1&amp;"-"&amp;$C70,hist_share!$AF:$AF,0))</f>
        <v>6.3304051221807031E-2</v>
      </c>
      <c r="K70">
        <f>INDEX('7th_share'!C:C,MATCH($C$1&amp;"-"&amp;$C70,'7th_share'!$AK:$AK,0))</f>
        <v>6.4842957180034203E-2</v>
      </c>
      <c r="L70">
        <f>INDEX('7th_share'!D:D,MATCH($C$1&amp;"-"&amp;$C70,'7th_share'!$AK:$AK,0))</f>
        <v>6.6388560459076346E-2</v>
      </c>
      <c r="M70">
        <f>INDEX('7th_share'!E:E,MATCH($C$1&amp;"-"&amp;$C70,'7th_share'!$AK:$AK,0))</f>
        <v>6.793762174563478E-2</v>
      </c>
      <c r="N70">
        <f>INDEX('7th_share'!F:F,MATCH($C$1&amp;"-"&amp;$C70,'7th_share'!$AK:$AK,0))</f>
        <v>6.9486901726410977E-2</v>
      </c>
      <c r="O70">
        <f>INDEX('7th_share'!G:G,MATCH($C$1&amp;"-"&amp;$C70,'7th_share'!$AK:$AK,0))</f>
        <v>7.1033161088106367E-2</v>
      </c>
      <c r="P70">
        <f>INDEX('7th_share'!H:H,MATCH($C$1&amp;"-"&amp;$C70,'7th_share'!$AK:$AK,0))</f>
        <v>7.2573160517422367E-2</v>
      </c>
      <c r="Q70">
        <f>INDEX('7th_share'!I:I,MATCH($C$1&amp;"-"&amp;$C70,'7th_share'!$AK:$AK,0))</f>
        <v>7.4103660701060392E-2</v>
      </c>
      <c r="R70">
        <f>INDEX('7th_share'!J:J,MATCH($C$1&amp;"-"&amp;$C70,'7th_share'!$AK:$AK,0))</f>
        <v>7.562142232572186E-2</v>
      </c>
      <c r="S70">
        <f>INDEX('7th_share'!K:K,MATCH($C$1&amp;"-"&amp;$C70,'7th_share'!$AK:$AK,0))</f>
        <v>7.7123206078108228E-2</v>
      </c>
      <c r="T70">
        <f>INDEX('7th_share'!L:L,MATCH($C$1&amp;"-"&amp;$C70,'7th_share'!$AK:$AK,0))</f>
        <v>7.8605772644920829E-2</v>
      </c>
      <c r="U70">
        <f>INDEX('7th_share'!M:M,MATCH($C$1&amp;"-"&amp;$C70,'7th_share'!$AK:$AK,0))</f>
        <v>8.006588271286115E-2</v>
      </c>
      <c r="V70">
        <f>INDEX('7th_share'!N:N,MATCH($C$1&amp;"-"&amp;$C70,'7th_share'!$AK:$AK,0))</f>
        <v>8.1500296968630592E-2</v>
      </c>
      <c r="W70">
        <f>INDEX('7th_share'!O:O,MATCH($C$1&amp;"-"&amp;$C70,'7th_share'!$AK:$AK,0))</f>
        <v>8.2905776098930573E-2</v>
      </c>
      <c r="X70">
        <f>INDEX('7th_share'!P:P,MATCH($C$1&amp;"-"&amp;$C70,'7th_share'!$AK:$AK,0))</f>
        <v>8.4279080790462535E-2</v>
      </c>
      <c r="Y70">
        <f>INDEX('7th_share'!Q:Q,MATCH($C$1&amp;"-"&amp;$C70,'7th_share'!$AK:$AK,0))</f>
        <v>8.5616971729927827E-2</v>
      </c>
      <c r="Z70">
        <f>INDEX('7th_share'!R:R,MATCH($C$1&amp;"-"&amp;$C70,'7th_share'!$AK:$AK,0))</f>
        <v>8.6916209604027961E-2</v>
      </c>
      <c r="AA70">
        <f>INDEX('7th_share'!S:S,MATCH($C$1&amp;"-"&amp;$C70,'7th_share'!$AK:$AK,0))</f>
        <v>8.817355509946434E-2</v>
      </c>
      <c r="AB70">
        <f>INDEX('7th_share'!T:T,MATCH($C$1&amp;"-"&amp;$C70,'7th_share'!$AK:$AK,0))</f>
        <v>8.9385768902938326E-2</v>
      </c>
      <c r="AC70">
        <f>INDEX('7th_share'!U:U,MATCH($C$1&amp;"-"&amp;$C70,'7th_share'!$AK:$AK,0))</f>
        <v>9.0549611701151389E-2</v>
      </c>
      <c r="AD70">
        <f>INDEX('7th_share'!V:V,MATCH($C$1&amp;"-"&amp;$C70,'7th_share'!$AK:$AK,0))</f>
        <v>9.1661844180804905E-2</v>
      </c>
      <c r="AE70">
        <f>INDEX('7th_share'!W:W,MATCH($C$1&amp;"-"&amp;$C70,'7th_share'!$AK:$AK,0))</f>
        <v>9.2719227028600346E-2</v>
      </c>
      <c r="AF70">
        <f>INDEX('7th_share'!X:X,MATCH($C$1&amp;"-"&amp;$C70,'7th_share'!$AK:$AK,0))</f>
        <v>9.3718520931239099E-2</v>
      </c>
      <c r="AG70">
        <f>INDEX('7th_share'!Y:Y,MATCH($C$1&amp;"-"&amp;$C70,'7th_share'!$AK:$AK,0))</f>
        <v>9.465648657542261E-2</v>
      </c>
      <c r="AH70">
        <f>INDEX('7th_share'!Z:Z,MATCH($C$1&amp;"-"&amp;$C70,'7th_share'!$AK:$AK,0))</f>
        <v>9.5529884647852281E-2</v>
      </c>
      <c r="AI70">
        <f>INDEX('7th_share'!AA:AA,MATCH($C$1&amp;"-"&amp;$C70,'7th_share'!$AK:$AK,0))</f>
        <v>9.6335475835229514E-2</v>
      </c>
      <c r="AJ70">
        <f>INDEX('7th_share'!AB:AB,MATCH($C$1&amp;"-"&amp;$C70,'7th_share'!$AK:$AK,0))</f>
        <v>9.7070020824255782E-2</v>
      </c>
      <c r="AK70">
        <f>INDEX('7th_share'!AC:AC,MATCH($C$1&amp;"-"&amp;$C70,'7th_share'!$AK:$AK,0))</f>
        <v>9.7730280301632402E-2</v>
      </c>
      <c r="AL70">
        <f>INDEX('7th_share'!AD:AD,MATCH($C$1&amp;"-"&amp;$C70,'7th_share'!$AK:$AK,0))</f>
        <v>9.831301495406089E-2</v>
      </c>
      <c r="AM70">
        <f>INDEX('7th_share'!AE:AE,MATCH($C$1&amp;"-"&amp;$C70,'7th_share'!$AK:$AK,0))</f>
        <v>9.8814985468242675E-2</v>
      </c>
      <c r="AN70">
        <f>INDEX('7th_share'!AF:AF,MATCH($C$1&amp;"-"&amp;$C70,'7th_share'!$AK:$AK,0))</f>
        <v>9.9232952530879132E-2</v>
      </c>
      <c r="AO70">
        <f>INDEX('7th_share'!AG:AG,MATCH($C$1&amp;"-"&amp;$C70,'7th_share'!$AK:$AK,0))</f>
        <v>9.9563676828671621E-2</v>
      </c>
      <c r="AP70">
        <f>INDEX('7th_share'!AH:AH,MATCH($C$1&amp;"-"&amp;$C70,'7th_share'!$AK:$AK,0))</f>
        <v>9.9803919048321671E-2</v>
      </c>
      <c r="AQ70">
        <f>INDEX('7th_share'!AI:AI,MATCH($C$1&amp;"-"&amp;$C70,'7th_share'!$AK:$AK,0))</f>
        <v>9.995043987653067E-2</v>
      </c>
      <c r="AR70">
        <f>INDEX('7th_share'!AJ:AJ,MATCH($C$1&amp;"-"&amp;$C70,'7th_share'!$AK:$AK,0))</f>
        <v>0.1</v>
      </c>
      <c r="AS70">
        <f t="shared" si="48"/>
        <v>0.1</v>
      </c>
      <c r="AT70">
        <f t="shared" si="47"/>
        <v>0.1</v>
      </c>
      <c r="AU70">
        <f t="shared" si="47"/>
        <v>0.1</v>
      </c>
      <c r="AV70">
        <f t="shared" si="47"/>
        <v>0.1</v>
      </c>
      <c r="AW70">
        <f t="shared" si="47"/>
        <v>0.1</v>
      </c>
      <c r="AX70">
        <f t="shared" si="47"/>
        <v>0.1</v>
      </c>
      <c r="AY70">
        <f t="shared" si="47"/>
        <v>0.1</v>
      </c>
      <c r="AZ70">
        <f t="shared" si="47"/>
        <v>0.1</v>
      </c>
      <c r="BA70">
        <f t="shared" si="47"/>
        <v>0.1</v>
      </c>
      <c r="BB70">
        <f t="shared" si="47"/>
        <v>0.1</v>
      </c>
      <c r="BC70">
        <f t="shared" si="47"/>
        <v>0.1</v>
      </c>
      <c r="BD70">
        <f t="shared" si="47"/>
        <v>0.1</v>
      </c>
      <c r="BE70">
        <f t="shared" si="47"/>
        <v>0.1</v>
      </c>
      <c r="BF70">
        <f t="shared" si="47"/>
        <v>0.1</v>
      </c>
      <c r="BG70">
        <f t="shared" si="47"/>
        <v>0.1</v>
      </c>
      <c r="BH70">
        <f t="shared" si="47"/>
        <v>0.1</v>
      </c>
      <c r="BI70">
        <f t="shared" si="47"/>
        <v>0.1</v>
      </c>
      <c r="BJ70">
        <f t="shared" si="47"/>
        <v>0.1</v>
      </c>
      <c r="BK70">
        <f t="shared" si="47"/>
        <v>0.1</v>
      </c>
      <c r="BL70">
        <f t="shared" si="47"/>
        <v>0.1</v>
      </c>
    </row>
    <row r="71" spans="1:64" x14ac:dyDescent="0.25">
      <c r="C71" t="s">
        <v>14</v>
      </c>
      <c r="D71">
        <f>INDEX(hist_share!W:W,MATCH($C$1&amp;"-"&amp;$C71,hist_share!$AF:$AF,0))</f>
        <v>1.778706939064535E-3</v>
      </c>
      <c r="E71">
        <f>INDEX(hist_share!X:X,MATCH($C$1&amp;"-"&amp;$C71,hist_share!$AF:$AF,0))</f>
        <v>1.82227966982174E-3</v>
      </c>
      <c r="F71">
        <f>INDEX(hist_share!Y:Y,MATCH($C$1&amp;"-"&amp;$C71,hist_share!$AF:$AF,0))</f>
        <v>1.9154175314019871E-3</v>
      </c>
      <c r="G71">
        <f>INDEX(hist_share!Z:Z,MATCH($C$1&amp;"-"&amp;$C71,hist_share!$AF:$AF,0))</f>
        <v>2.0208522300572511E-3</v>
      </c>
      <c r="H71">
        <f>INDEX(hist_share!AA:AA,MATCH($C$1&amp;"-"&amp;$C71,hist_share!$AF:$AF,0))</f>
        <v>2.1935597086952712E-3</v>
      </c>
      <c r="I71">
        <f>INDEX(hist_share!AB:AB,MATCH($C$1&amp;"-"&amp;$C71,hist_share!$AF:$AF,0))</f>
        <v>2.5999679380282622E-3</v>
      </c>
      <c r="J71" s="10">
        <f>INDEX(hist_share!AC:AC,MATCH($C$1&amp;"-"&amp;$C71,hist_share!$AF:$AF,0))</f>
        <v>2.6643543213452372E-3</v>
      </c>
      <c r="K71">
        <f>INDEX('7th_share'!C:C,MATCH($C$1&amp;"-"&amp;$C71,'7th_share'!$AK:$AK,0))</f>
        <v>2.8187643568957929E-3</v>
      </c>
      <c r="L71">
        <f>INDEX('7th_share'!D:D,MATCH($C$1&amp;"-"&amp;$C71,'7th_share'!$AK:$AK,0))</f>
        <v>2.97464370767351E-3</v>
      </c>
      <c r="M71">
        <f>INDEX('7th_share'!E:E,MATCH($C$1&amp;"-"&amp;$C71,'7th_share'!$AK:$AK,0))</f>
        <v>3.1316182791976959E-3</v>
      </c>
      <c r="N71">
        <f>INDEX('7th_share'!F:F,MATCH($C$1&amp;"-"&amp;$C71,'7th_share'!$AK:$AK,0))</f>
        <v>3.289313976987646E-3</v>
      </c>
      <c r="O71">
        <f>INDEX('7th_share'!G:G,MATCH($C$1&amp;"-"&amp;$C71,'7th_share'!$AK:$AK,0))</f>
        <v>3.4473567065626668E-3</v>
      </c>
      <c r="P71">
        <f>INDEX('7th_share'!H:H,MATCH($C$1&amp;"-"&amp;$C71,'7th_share'!$AK:$AK,0))</f>
        <v>3.605372373442058E-3</v>
      </c>
      <c r="Q71">
        <f>INDEX('7th_share'!I:I,MATCH($C$1&amp;"-"&amp;$C71,'7th_share'!$AK:$AK,0))</f>
        <v>3.7629868831451181E-3</v>
      </c>
      <c r="R71">
        <f>INDEX('7th_share'!J:J,MATCH($C$1&amp;"-"&amp;$C71,'7th_share'!$AK:$AK,0))</f>
        <v>3.9198261411911486E-3</v>
      </c>
      <c r="S71">
        <f>INDEX('7th_share'!K:K,MATCH($C$1&amp;"-"&amp;$C71,'7th_share'!$AK:$AK,0))</f>
        <v>4.0755160530994514E-3</v>
      </c>
      <c r="T71">
        <f>INDEX('7th_share'!L:L,MATCH($C$1&amp;"-"&amp;$C71,'7th_share'!$AK:$AK,0))</f>
        <v>4.2296825243893239E-3</v>
      </c>
      <c r="U71">
        <f>INDEX('7th_share'!M:M,MATCH($C$1&amp;"-"&amp;$C71,'7th_share'!$AK:$AK,0))</f>
        <v>4.3819514605800691E-3</v>
      </c>
      <c r="V71">
        <f>INDEX('7th_share'!N:N,MATCH($C$1&amp;"-"&amp;$C71,'7th_share'!$AK:$AK,0))</f>
        <v>4.5319487671909896E-3</v>
      </c>
      <c r="W71">
        <f>INDEX('7th_share'!O:O,MATCH($C$1&amp;"-"&amp;$C71,'7th_share'!$AK:$AK,0))</f>
        <v>4.679300349741386E-3</v>
      </c>
      <c r="X71">
        <f>INDEX('7th_share'!P:P,MATCH($C$1&amp;"-"&amp;$C71,'7th_share'!$AK:$AK,0))</f>
        <v>4.8236321137505572E-3</v>
      </c>
      <c r="Y71">
        <f>INDEX('7th_share'!Q:Q,MATCH($C$1&amp;"-"&amp;$C71,'7th_share'!$AK:$AK,0))</f>
        <v>4.9645699647378029E-3</v>
      </c>
      <c r="Z71">
        <f>INDEX('7th_share'!R:R,MATCH($C$1&amp;"-"&amp;$C71,'7th_share'!$AK:$AK,0))</f>
        <v>5.1017398082224266E-3</v>
      </c>
      <c r="AA71">
        <f>INDEX('7th_share'!S:S,MATCH($C$1&amp;"-"&amp;$C71,'7th_share'!$AK:$AK,0))</f>
        <v>5.234767549723727E-3</v>
      </c>
      <c r="AB71">
        <f>INDEX('7th_share'!T:T,MATCH($C$1&amp;"-"&amp;$C71,'7th_share'!$AK:$AK,0))</f>
        <v>5.3632790947610084E-3</v>
      </c>
      <c r="AC71">
        <f>INDEX('7th_share'!U:U,MATCH($C$1&amp;"-"&amp;$C71,'7th_share'!$AK:$AK,0))</f>
        <v>5.4869003488535661E-3</v>
      </c>
      <c r="AD71">
        <f>INDEX('7th_share'!V:V,MATCH($C$1&amp;"-"&amp;$C71,'7th_share'!$AK:$AK,0))</f>
        <v>5.6052572175207026E-3</v>
      </c>
      <c r="AE71">
        <f>INDEX('7th_share'!W:W,MATCH($C$1&amp;"-"&amp;$C71,'7th_share'!$AK:$AK,0))</f>
        <v>5.717975606281722E-3</v>
      </c>
      <c r="AF71">
        <f>INDEX('7th_share'!X:X,MATCH($C$1&amp;"-"&amp;$C71,'7th_share'!$AK:$AK,0))</f>
        <v>5.8246814206559241E-3</v>
      </c>
      <c r="AG71">
        <f>INDEX('7th_share'!Y:Y,MATCH($C$1&amp;"-"&amp;$C71,'7th_share'!$AK:$AK,0))</f>
        <v>5.9250005661626087E-3</v>
      </c>
      <c r="AH71">
        <f>INDEX('7th_share'!Z:Z,MATCH($C$1&amp;"-"&amp;$C71,'7th_share'!$AK:$AK,0))</f>
        <v>6.018558948321073E-3</v>
      </c>
      <c r="AI71">
        <f>INDEX('7th_share'!AA:AA,MATCH($C$1&amp;"-"&amp;$C71,'7th_share'!$AK:$AK,0))</f>
        <v>6.104982472650621E-3</v>
      </c>
      <c r="AJ71">
        <f>INDEX('7th_share'!AB:AB,MATCH($C$1&amp;"-"&amp;$C71,'7th_share'!$AK:$AK,0))</f>
        <v>6.1838970446705579E-3</v>
      </c>
      <c r="AK71">
        <f>INDEX('7th_share'!AC:AC,MATCH($C$1&amp;"-"&amp;$C71,'7th_share'!$AK:$AK,0))</f>
        <v>6.2549285699001764E-3</v>
      </c>
      <c r="AL71">
        <f>INDEX('7th_share'!AD:AD,MATCH($C$1&amp;"-"&amp;$C71,'7th_share'!$AK:$AK,0))</f>
        <v>6.3177029538587816E-3</v>
      </c>
      <c r="AM71">
        <f>INDEX('7th_share'!AE:AE,MATCH($C$1&amp;"-"&amp;$C71,'7th_share'!$AK:$AK,0))</f>
        <v>6.3718461020656749E-3</v>
      </c>
      <c r="AN71">
        <f>INDEX('7th_share'!AF:AF,MATCH($C$1&amp;"-"&amp;$C71,'7th_share'!$AK:$AK,0))</f>
        <v>6.4169839200401554E-3</v>
      </c>
      <c r="AO71">
        <f>INDEX('7th_share'!AG:AG,MATCH($C$1&amp;"-"&amp;$C71,'7th_share'!$AK:$AK,0))</f>
        <v>6.452742313301521E-3</v>
      </c>
      <c r="AP71">
        <f>INDEX('7th_share'!AH:AH,MATCH($C$1&amp;"-"&amp;$C71,'7th_share'!$AK:$AK,0))</f>
        <v>6.478747187369082E-3</v>
      </c>
      <c r="AQ71">
        <f>INDEX('7th_share'!AI:AI,MATCH($C$1&amp;"-"&amp;$C71,'7th_share'!$AK:$AK,0))</f>
        <v>6.4946244477621278E-3</v>
      </c>
      <c r="AR71">
        <f>INDEX('7th_share'!AJ:AJ,MATCH($C$1&amp;"-"&amp;$C71,'7th_share'!$AK:$AK,0))</f>
        <v>6.499999999999965E-3</v>
      </c>
      <c r="AS71">
        <f t="shared" si="48"/>
        <v>6.499999999999965E-3</v>
      </c>
      <c r="AT71">
        <f t="shared" si="47"/>
        <v>6.499999999999965E-3</v>
      </c>
      <c r="AU71">
        <f t="shared" si="47"/>
        <v>6.499999999999965E-3</v>
      </c>
      <c r="AV71">
        <f t="shared" si="47"/>
        <v>6.499999999999965E-3</v>
      </c>
      <c r="AW71">
        <f t="shared" si="47"/>
        <v>6.499999999999965E-3</v>
      </c>
      <c r="AX71">
        <f t="shared" si="47"/>
        <v>6.499999999999965E-3</v>
      </c>
      <c r="AY71">
        <f t="shared" si="47"/>
        <v>6.499999999999965E-3</v>
      </c>
      <c r="AZ71">
        <f t="shared" si="47"/>
        <v>6.499999999999965E-3</v>
      </c>
      <c r="BA71">
        <f t="shared" si="47"/>
        <v>6.499999999999965E-3</v>
      </c>
      <c r="BB71">
        <f t="shared" si="47"/>
        <v>6.499999999999965E-3</v>
      </c>
      <c r="BC71">
        <f t="shared" si="47"/>
        <v>6.499999999999965E-3</v>
      </c>
      <c r="BD71">
        <f t="shared" si="47"/>
        <v>6.499999999999965E-3</v>
      </c>
      <c r="BE71">
        <f t="shared" si="47"/>
        <v>6.499999999999965E-3</v>
      </c>
      <c r="BF71">
        <f t="shared" si="47"/>
        <v>6.499999999999965E-3</v>
      </c>
      <c r="BG71">
        <f t="shared" si="47"/>
        <v>6.499999999999965E-3</v>
      </c>
      <c r="BH71">
        <f t="shared" si="47"/>
        <v>6.499999999999965E-3</v>
      </c>
      <c r="BI71">
        <f t="shared" si="47"/>
        <v>6.499999999999965E-3</v>
      </c>
      <c r="BJ71">
        <f t="shared" si="47"/>
        <v>6.499999999999965E-3</v>
      </c>
      <c r="BK71">
        <f t="shared" si="47"/>
        <v>6.499999999999965E-3</v>
      </c>
      <c r="BL71">
        <f t="shared" si="47"/>
        <v>6.499999999999965E-3</v>
      </c>
    </row>
    <row r="72" spans="1:64" x14ac:dyDescent="0.25">
      <c r="C72" t="s">
        <v>15</v>
      </c>
      <c r="D72">
        <f>INDEX(hist_share!W:W,MATCH($C$1&amp;"-"&amp;$C72,hist_share!$AF:$AF,0))</f>
        <v>2.381602185027671E-2</v>
      </c>
      <c r="E72">
        <f>INDEX(hist_share!X:X,MATCH($C$1&amp;"-"&amp;$C72,hist_share!$AF:$AF,0))</f>
        <v>2.3806212521576942E-2</v>
      </c>
      <c r="F72">
        <f>INDEX(hist_share!Y:Y,MATCH($C$1&amp;"-"&amp;$C72,hist_share!$AF:$AF,0))</f>
        <v>2.3729949823959311E-2</v>
      </c>
      <c r="G72">
        <f>INDEX(hist_share!Z:Z,MATCH($C$1&amp;"-"&amp;$C72,hist_share!$AF:$AF,0))</f>
        <v>2.3640459958451591E-2</v>
      </c>
      <c r="H72">
        <f>INDEX(hist_share!AA:AA,MATCH($C$1&amp;"-"&amp;$C72,hist_share!$AF:$AF,0))</f>
        <v>2.3563027646482101E-2</v>
      </c>
      <c r="I72">
        <f>INDEX(hist_share!AB:AB,MATCH($C$1&amp;"-"&amp;$C72,hist_share!$AF:$AF,0))</f>
        <v>2.342449497787907E-2</v>
      </c>
      <c r="J72" s="10">
        <f>INDEX(hist_share!AC:AC,MATCH($C$1&amp;"-"&amp;$C72,hist_share!$AF:$AF,0))</f>
        <v>2.3313909872503171E-2</v>
      </c>
      <c r="K72">
        <f>INDEX('7th_share'!C:C,MATCH($C$1&amp;"-"&amp;$C72,'7th_share'!$AK:$AK,0))</f>
        <v>2.3269426790752681E-2</v>
      </c>
      <c r="L72">
        <f>INDEX('7th_share'!D:D,MATCH($C$1&amp;"-"&amp;$C72,'7th_share'!$AK:$AK,0))</f>
        <v>2.3223436388421621E-2</v>
      </c>
      <c r="M72">
        <f>INDEX('7th_share'!E:E,MATCH($C$1&amp;"-"&amp;$C72,'7th_share'!$AK:$AK,0))</f>
        <v>2.3176113151097029E-2</v>
      </c>
      <c r="N72">
        <f>INDEX('7th_share'!F:F,MATCH($C$1&amp;"-"&amp;$C72,'7th_share'!$AK:$AK,0))</f>
        <v>2.3127631564365921E-2</v>
      </c>
      <c r="O72">
        <f>INDEX('7th_share'!G:G,MATCH($C$1&amp;"-"&amp;$C72,'7th_share'!$AK:$AK,0))</f>
        <v>2.3078166113815309E-2</v>
      </c>
      <c r="P72">
        <f>INDEX('7th_share'!H:H,MATCH($C$1&amp;"-"&amp;$C72,'7th_share'!$AK:$AK,0))</f>
        <v>2.3027891285032211E-2</v>
      </c>
      <c r="Q72">
        <f>INDEX('7th_share'!I:I,MATCH($C$1&amp;"-"&amp;$C72,'7th_share'!$AK:$AK,0))</f>
        <v>2.297698156360364E-2</v>
      </c>
      <c r="R72">
        <f>INDEX('7th_share'!J:J,MATCH($C$1&amp;"-"&amp;$C72,'7th_share'!$AK:$AK,0))</f>
        <v>2.2925611435116629E-2</v>
      </c>
      <c r="S72">
        <f>INDEX('7th_share'!K:K,MATCH($C$1&amp;"-"&amp;$C72,'7th_share'!$AK:$AK,0))</f>
        <v>2.287395538515816E-2</v>
      </c>
      <c r="T72">
        <f>INDEX('7th_share'!L:L,MATCH($C$1&amp;"-"&amp;$C72,'7th_share'!$AK:$AK,0))</f>
        <v>2.2822187899315269E-2</v>
      </c>
      <c r="U72">
        <f>INDEX('7th_share'!M:M,MATCH($C$1&amp;"-"&amp;$C72,'7th_share'!$AK:$AK,0))</f>
        <v>2.2770483463174979E-2</v>
      </c>
      <c r="V72">
        <f>INDEX('7th_share'!N:N,MATCH($C$1&amp;"-"&amp;$C72,'7th_share'!$AK:$AK,0))</f>
        <v>2.2719016562324289E-2</v>
      </c>
      <c r="W72">
        <f>INDEX('7th_share'!O:O,MATCH($C$1&amp;"-"&amp;$C72,'7th_share'!$AK:$AK,0))</f>
        <v>2.2667961682350229E-2</v>
      </c>
      <c r="X72">
        <f>INDEX('7th_share'!P:P,MATCH($C$1&amp;"-"&amp;$C72,'7th_share'!$AK:$AK,0))</f>
        <v>2.261749330883981E-2</v>
      </c>
      <c r="Y72">
        <f>INDEX('7th_share'!Q:Q,MATCH($C$1&amp;"-"&amp;$C72,'7th_share'!$AK:$AK,0))</f>
        <v>2.2567785927380051E-2</v>
      </c>
      <c r="Z72">
        <f>INDEX('7th_share'!R:R,MATCH($C$1&amp;"-"&amp;$C72,'7th_share'!$AK:$AK,0))</f>
        <v>2.2519014023557951E-2</v>
      </c>
      <c r="AA72">
        <f>INDEX('7th_share'!S:S,MATCH($C$1&amp;"-"&amp;$C72,'7th_share'!$AK:$AK,0))</f>
        <v>2.2471352082960541E-2</v>
      </c>
      <c r="AB72">
        <f>INDEX('7th_share'!T:T,MATCH($C$1&amp;"-"&amp;$C72,'7th_share'!$AK:$AK,0))</f>
        <v>2.2424974591174849E-2</v>
      </c>
      <c r="AC72">
        <f>INDEX('7th_share'!U:U,MATCH($C$1&amp;"-"&amp;$C72,'7th_share'!$AK:$AK,0))</f>
        <v>2.238005603378785E-2</v>
      </c>
      <c r="AD72">
        <f>INDEX('7th_share'!V:V,MATCH($C$1&amp;"-"&amp;$C72,'7th_share'!$AK:$AK,0))</f>
        <v>2.2336770896386599E-2</v>
      </c>
      <c r="AE72">
        <f>INDEX('7th_share'!W:W,MATCH($C$1&amp;"-"&amp;$C72,'7th_share'!$AK:$AK,0))</f>
        <v>2.22952936645581E-2</v>
      </c>
      <c r="AF72">
        <f>INDEX('7th_share'!X:X,MATCH($C$1&amp;"-"&amp;$C72,'7th_share'!$AK:$AK,0))</f>
        <v>2.225579882388937E-2</v>
      </c>
      <c r="AG72">
        <f>INDEX('7th_share'!Y:Y,MATCH($C$1&amp;"-"&amp;$C72,'7th_share'!$AK:$AK,0))</f>
        <v>2.2218460859967409E-2</v>
      </c>
      <c r="AH72">
        <f>INDEX('7th_share'!Z:Z,MATCH($C$1&amp;"-"&amp;$C72,'7th_share'!$AK:$AK,0))</f>
        <v>2.218345425837925E-2</v>
      </c>
      <c r="AI72">
        <f>INDEX('7th_share'!AA:AA,MATCH($C$1&amp;"-"&amp;$C72,'7th_share'!$AK:$AK,0))</f>
        <v>2.2150953504711909E-2</v>
      </c>
      <c r="AJ72">
        <f>INDEX('7th_share'!AB:AB,MATCH($C$1&amp;"-"&amp;$C72,'7th_share'!$AK:$AK,0))</f>
        <v>2.2121133084552391E-2</v>
      </c>
      <c r="AK72">
        <f>INDEX('7th_share'!AC:AC,MATCH($C$1&amp;"-"&amp;$C72,'7th_share'!$AK:$AK,0))</f>
        <v>2.209416748348772E-2</v>
      </c>
      <c r="AL72">
        <f>INDEX('7th_share'!AD:AD,MATCH($C$1&amp;"-"&amp;$C72,'7th_share'!$AK:$AK,0))</f>
        <v>2.2070231187104911E-2</v>
      </c>
      <c r="AM72">
        <f>INDEX('7th_share'!AE:AE,MATCH($C$1&amp;"-"&amp;$C72,'7th_share'!$AK:$AK,0))</f>
        <v>2.204949868099098E-2</v>
      </c>
      <c r="AN72">
        <f>INDEX('7th_share'!AF:AF,MATCH($C$1&amp;"-"&amp;$C72,'7th_share'!$AK:$AK,0))</f>
        <v>2.203214445073293E-2</v>
      </c>
      <c r="AO72">
        <f>INDEX('7th_share'!AG:AG,MATCH($C$1&amp;"-"&amp;$C72,'7th_share'!$AK:$AK,0))</f>
        <v>2.20183429819178E-2</v>
      </c>
      <c r="AP72">
        <f>INDEX('7th_share'!AH:AH,MATCH($C$1&amp;"-"&amp;$C72,'7th_share'!$AK:$AK,0))</f>
        <v>2.200826876013259E-2</v>
      </c>
      <c r="AQ72">
        <f>INDEX('7th_share'!AI:AI,MATCH($C$1&amp;"-"&amp;$C72,'7th_share'!$AK:$AK,0))</f>
        <v>2.2002096270964319E-2</v>
      </c>
      <c r="AR72">
        <f>INDEX('7th_share'!AJ:AJ,MATCH($C$1&amp;"-"&amp;$C72,'7th_share'!$AK:$AK,0))</f>
        <v>2.1999999999999999E-2</v>
      </c>
      <c r="AS72">
        <f t="shared" si="48"/>
        <v>2.1999999999999999E-2</v>
      </c>
      <c r="AT72">
        <f t="shared" si="47"/>
        <v>2.1999999999999999E-2</v>
      </c>
      <c r="AU72">
        <f t="shared" si="47"/>
        <v>2.1999999999999999E-2</v>
      </c>
      <c r="AV72">
        <f t="shared" si="47"/>
        <v>2.1999999999999999E-2</v>
      </c>
      <c r="AW72">
        <f t="shared" si="47"/>
        <v>2.1999999999999999E-2</v>
      </c>
      <c r="AX72">
        <f t="shared" si="47"/>
        <v>2.1999999999999999E-2</v>
      </c>
      <c r="AY72">
        <f t="shared" si="47"/>
        <v>2.1999999999999999E-2</v>
      </c>
      <c r="AZ72">
        <f t="shared" si="47"/>
        <v>2.1999999999999999E-2</v>
      </c>
      <c r="BA72">
        <f t="shared" si="47"/>
        <v>2.1999999999999999E-2</v>
      </c>
      <c r="BB72">
        <f t="shared" si="47"/>
        <v>2.1999999999999999E-2</v>
      </c>
      <c r="BC72">
        <f t="shared" si="47"/>
        <v>2.1999999999999999E-2</v>
      </c>
      <c r="BD72">
        <f t="shared" si="47"/>
        <v>2.1999999999999999E-2</v>
      </c>
      <c r="BE72">
        <f t="shared" si="47"/>
        <v>2.1999999999999999E-2</v>
      </c>
      <c r="BF72">
        <f t="shared" si="47"/>
        <v>2.1999999999999999E-2</v>
      </c>
      <c r="BG72">
        <f t="shared" si="47"/>
        <v>2.1999999999999999E-2</v>
      </c>
      <c r="BH72">
        <f t="shared" si="47"/>
        <v>2.1999999999999999E-2</v>
      </c>
      <c r="BI72">
        <f t="shared" si="47"/>
        <v>2.1999999999999999E-2</v>
      </c>
      <c r="BJ72">
        <f t="shared" si="47"/>
        <v>2.1999999999999999E-2</v>
      </c>
      <c r="BK72">
        <f t="shared" si="47"/>
        <v>2.1999999999999999E-2</v>
      </c>
      <c r="BL72">
        <f t="shared" si="47"/>
        <v>2.1999999999999999E-2</v>
      </c>
    </row>
    <row r="73" spans="1:64" x14ac:dyDescent="0.25">
      <c r="C73" t="s">
        <v>16</v>
      </c>
      <c r="D73">
        <f>INDEX(hist_share!W:W,MATCH($C$1&amp;"-"&amp;$C73,hist_share!$AF:$AF,0))</f>
        <v>0.14765933547171561</v>
      </c>
      <c r="E73">
        <f>INDEX(hist_share!X:X,MATCH($C$1&amp;"-"&amp;$C73,hist_share!$AF:$AF,0))</f>
        <v>0.14759851763377699</v>
      </c>
      <c r="F73">
        <f>INDEX(hist_share!Y:Y,MATCH($C$1&amp;"-"&amp;$C73,hist_share!$AF:$AF,0))</f>
        <v>0.14712568890854771</v>
      </c>
      <c r="G73">
        <f>INDEX(hist_share!Z:Z,MATCH($C$1&amp;"-"&amp;$C73,hist_share!$AF:$AF,0))</f>
        <v>0.14657085174239989</v>
      </c>
      <c r="H73">
        <f>INDEX(hist_share!AA:AA,MATCH($C$1&amp;"-"&amp;$C73,hist_share!$AF:$AF,0))</f>
        <v>0.14609077140818899</v>
      </c>
      <c r="I73">
        <f>INDEX(hist_share!AB:AB,MATCH($C$1&amp;"-"&amp;$C73,hist_share!$AF:$AF,0))</f>
        <v>0.14523186886285019</v>
      </c>
      <c r="J73" s="10">
        <f>INDEX(hist_share!AC:AC,MATCH($C$1&amp;"-"&amp;$C73,hist_share!$AF:$AF,0))</f>
        <v>0.1445462412095197</v>
      </c>
      <c r="K73">
        <f>INDEX('7th_share'!C:C,MATCH($C$1&amp;"-"&amp;$C73,'7th_share'!$AK:$AK,0))</f>
        <v>0.14427197266484859</v>
      </c>
      <c r="L73">
        <f>INDEX('7th_share'!D:D,MATCH($C$1&amp;"-"&amp;$C73,'7th_share'!$AK:$AK,0))</f>
        <v>0.1439912897319674</v>
      </c>
      <c r="M73">
        <f>INDEX('7th_share'!E:E,MATCH($C$1&amp;"-"&amp;$C73,'7th_share'!$AK:$AK,0))</f>
        <v>0.14370509103405379</v>
      </c>
      <c r="N73">
        <f>INDEX('7th_share'!F:F,MATCH($C$1&amp;"-"&amp;$C73,'7th_share'!$AK:$AK,0))</f>
        <v>0.14341427519428551</v>
      </c>
      <c r="O73">
        <f>INDEX('7th_share'!G:G,MATCH($C$1&amp;"-"&amp;$C73,'7th_share'!$AK:$AK,0))</f>
        <v>0.14311974083584009</v>
      </c>
      <c r="P73">
        <f>INDEX('7th_share'!H:H,MATCH($C$1&amp;"-"&amp;$C73,'7th_share'!$AK:$AK,0))</f>
        <v>0.14282238658189539</v>
      </c>
      <c r="Q73">
        <f>INDEX('7th_share'!I:I,MATCH($C$1&amp;"-"&amp;$C73,'7th_share'!$AK:$AK,0))</f>
        <v>0.14252311105562901</v>
      </c>
      <c r="R73">
        <f>INDEX('7th_share'!J:J,MATCH($C$1&amp;"-"&amp;$C73,'7th_share'!$AK:$AK,0))</f>
        <v>0.14222281288021851</v>
      </c>
      <c r="S73">
        <f>INDEX('7th_share'!K:K,MATCH($C$1&amp;"-"&amp;$C73,'7th_share'!$AK:$AK,0))</f>
        <v>0.1419223906788416</v>
      </c>
      <c r="T73">
        <f>INDEX('7th_share'!L:L,MATCH($C$1&amp;"-"&amp;$C73,'7th_share'!$AK:$AK,0))</f>
        <v>0.14162274307467601</v>
      </c>
      <c r="U73">
        <f>INDEX('7th_share'!M:M,MATCH($C$1&amp;"-"&amp;$C73,'7th_share'!$AK:$AK,0))</f>
        <v>0.14132476869089919</v>
      </c>
      <c r="V73">
        <f>INDEX('7th_share'!N:N,MATCH($C$1&amp;"-"&amp;$C73,'7th_share'!$AK:$AK,0))</f>
        <v>0.14102936615068909</v>
      </c>
      <c r="W73">
        <f>INDEX('7th_share'!O:O,MATCH($C$1&amp;"-"&amp;$C73,'7th_share'!$AK:$AK,0))</f>
        <v>0.14073743407722319</v>
      </c>
      <c r="X73">
        <f>INDEX('7th_share'!P:P,MATCH($C$1&amp;"-"&amp;$C73,'7th_share'!$AK:$AK,0))</f>
        <v>0.14044987109367929</v>
      </c>
      <c r="Y73">
        <f>INDEX('7th_share'!Q:Q,MATCH($C$1&amp;"-"&amp;$C73,'7th_share'!$AK:$AK,0))</f>
        <v>0.14016757582323491</v>
      </c>
      <c r="Z73">
        <f>INDEX('7th_share'!R:R,MATCH($C$1&amp;"-"&amp;$C73,'7th_share'!$AK:$AK,0))</f>
        <v>0.13989144688906771</v>
      </c>
      <c r="AA73">
        <f>INDEX('7th_share'!S:S,MATCH($C$1&amp;"-"&amp;$C73,'7th_share'!$AK:$AK,0))</f>
        <v>0.13962238291435539</v>
      </c>
      <c r="AB73">
        <f>INDEX('7th_share'!T:T,MATCH($C$1&amp;"-"&amp;$C73,'7th_share'!$AK:$AK,0))</f>
        <v>0.13936128252227581</v>
      </c>
      <c r="AC73">
        <f>INDEX('7th_share'!U:U,MATCH($C$1&amp;"-"&amp;$C73,'7th_share'!$AK:$AK,0))</f>
        <v>0.13910904433600629</v>
      </c>
      <c r="AD73">
        <f>INDEX('7th_share'!V:V,MATCH($C$1&amp;"-"&amp;$C73,'7th_share'!$AK:$AK,0))</f>
        <v>0.13886656697872471</v>
      </c>
      <c r="AE73">
        <f>INDEX('7th_share'!W:W,MATCH($C$1&amp;"-"&amp;$C73,'7th_share'!$AK:$AK,0))</f>
        <v>0.13863474907360859</v>
      </c>
      <c r="AF73">
        <f>INDEX('7th_share'!X:X,MATCH($C$1&amp;"-"&amp;$C73,'7th_share'!$AK:$AK,0))</f>
        <v>0.1384144892438357</v>
      </c>
      <c r="AG73">
        <f>INDEX('7th_share'!Y:Y,MATCH($C$1&amp;"-"&amp;$C73,'7th_share'!$AK:$AK,0))</f>
        <v>0.1382066861125838</v>
      </c>
      <c r="AH73">
        <f>INDEX('7th_share'!Z:Z,MATCH($C$1&amp;"-"&amp;$C73,'7th_share'!$AK:$AK,0))</f>
        <v>0.13801223830303019</v>
      </c>
      <c r="AI73">
        <f>INDEX('7th_share'!AA:AA,MATCH($C$1&amp;"-"&amp;$C73,'7th_share'!$AK:$AK,0))</f>
        <v>0.13783204443835301</v>
      </c>
      <c r="AJ73">
        <f>INDEX('7th_share'!AB:AB,MATCH($C$1&amp;"-"&amp;$C73,'7th_share'!$AK:$AK,0))</f>
        <v>0.13766700314172961</v>
      </c>
      <c r="AK73">
        <f>INDEX('7th_share'!AC:AC,MATCH($C$1&amp;"-"&amp;$C73,'7th_share'!$AK:$AK,0))</f>
        <v>0.13751801303633771</v>
      </c>
      <c r="AL73">
        <f>INDEX('7th_share'!AD:AD,MATCH($C$1&amp;"-"&amp;$C73,'7th_share'!$AK:$AK,0))</f>
        <v>0.13738597274535491</v>
      </c>
      <c r="AM73">
        <f>INDEX('7th_share'!AE:AE,MATCH($C$1&amp;"-"&amp;$C73,'7th_share'!$AK:$AK,0))</f>
        <v>0.13727178089195899</v>
      </c>
      <c r="AN73">
        <f>INDEX('7th_share'!AF:AF,MATCH($C$1&amp;"-"&amp;$C73,'7th_share'!$AK:$AK,0))</f>
        <v>0.13717633609932761</v>
      </c>
      <c r="AO73">
        <f>INDEX('7th_share'!AG:AG,MATCH($C$1&amp;"-"&amp;$C73,'7th_share'!$AK:$AK,0))</f>
        <v>0.1371005369906384</v>
      </c>
      <c r="AP73">
        <f>INDEX('7th_share'!AH:AH,MATCH($C$1&amp;"-"&amp;$C73,'7th_share'!$AK:$AK,0))</f>
        <v>0.137045282189069</v>
      </c>
      <c r="AQ73">
        <f>INDEX('7th_share'!AI:AI,MATCH($C$1&amp;"-"&amp;$C73,'7th_share'!$AK:$AK,0))</f>
        <v>0.13701147031779709</v>
      </c>
      <c r="AR73">
        <f>INDEX('7th_share'!AJ:AJ,MATCH($C$1&amp;"-"&amp;$C73,'7th_share'!$AK:$AK,0))</f>
        <v>0.13700000000000029</v>
      </c>
      <c r="AS73">
        <f t="shared" si="48"/>
        <v>0.13700000000000029</v>
      </c>
      <c r="AT73">
        <f t="shared" si="47"/>
        <v>0.13700000000000029</v>
      </c>
      <c r="AU73">
        <f t="shared" si="47"/>
        <v>0.13700000000000029</v>
      </c>
      <c r="AV73">
        <f t="shared" si="47"/>
        <v>0.13700000000000029</v>
      </c>
      <c r="AW73">
        <f t="shared" si="47"/>
        <v>0.13700000000000029</v>
      </c>
      <c r="AX73">
        <f t="shared" si="47"/>
        <v>0.13700000000000029</v>
      </c>
      <c r="AY73">
        <f t="shared" si="47"/>
        <v>0.13700000000000029</v>
      </c>
      <c r="AZ73">
        <f t="shared" si="47"/>
        <v>0.13700000000000029</v>
      </c>
      <c r="BA73">
        <f t="shared" si="47"/>
        <v>0.13700000000000029</v>
      </c>
      <c r="BB73">
        <f t="shared" si="47"/>
        <v>0.13700000000000029</v>
      </c>
      <c r="BC73">
        <f t="shared" si="47"/>
        <v>0.13700000000000029</v>
      </c>
      <c r="BD73">
        <f t="shared" si="47"/>
        <v>0.13700000000000029</v>
      </c>
      <c r="BE73">
        <f t="shared" si="47"/>
        <v>0.13700000000000029</v>
      </c>
      <c r="BF73">
        <f t="shared" si="47"/>
        <v>0.13700000000000029</v>
      </c>
      <c r="BG73">
        <f t="shared" si="47"/>
        <v>0.13700000000000029</v>
      </c>
      <c r="BH73">
        <f t="shared" si="47"/>
        <v>0.13700000000000029</v>
      </c>
      <c r="BI73">
        <f t="shared" si="47"/>
        <v>0.13700000000000029</v>
      </c>
      <c r="BJ73">
        <f t="shared" si="47"/>
        <v>0.13700000000000029</v>
      </c>
      <c r="BK73">
        <f t="shared" si="47"/>
        <v>0.13700000000000029</v>
      </c>
      <c r="BL73">
        <f t="shared" si="47"/>
        <v>0.13700000000000029</v>
      </c>
    </row>
    <row r="74" spans="1:64" x14ac:dyDescent="0.25">
      <c r="C74" t="s">
        <v>17</v>
      </c>
      <c r="D74">
        <f>INDEX(hist_share!W:W,MATCH($C$1&amp;"-"&amp;$C74,hist_share!$AF:$AF,0))</f>
        <v>0.42392518893492542</v>
      </c>
      <c r="E74">
        <f>INDEX(hist_share!X:X,MATCH($C$1&amp;"-"&amp;$C74,hist_share!$AF:$AF,0))</f>
        <v>0.42375058288406953</v>
      </c>
      <c r="F74">
        <f>INDEX(hist_share!Y:Y,MATCH($C$1&amp;"-"&amp;$C74,hist_share!$AF:$AF,0))</f>
        <v>0.42239310686647569</v>
      </c>
      <c r="G74">
        <f>INDEX(hist_share!Z:Z,MATCH($C$1&amp;"-"&amp;$C74,hist_share!$AF:$AF,0))</f>
        <v>0.42080018726043827</v>
      </c>
      <c r="H74">
        <f>INDEX(hist_share!AA:AA,MATCH($C$1&amp;"-"&amp;$C74,hist_share!$AF:$AF,0))</f>
        <v>0.41942189210738151</v>
      </c>
      <c r="I74">
        <f>INDEX(hist_share!AB:AB,MATCH($C$1&amp;"-"&amp;$C74,hist_share!$AF:$AF,0))</f>
        <v>0.41695601060624748</v>
      </c>
      <c r="J74" s="10">
        <f>INDEX(hist_share!AC:AC,MATCH($C$1&amp;"-"&amp;$C74,hist_share!$AF:$AF,0))</f>
        <v>0.41498759573055638</v>
      </c>
      <c r="K74">
        <f>INDEX('7th_share'!C:C,MATCH($C$1&amp;"-"&amp;$C74,'7th_share'!$AK:$AK,0))</f>
        <v>0.41421716874594511</v>
      </c>
      <c r="L74">
        <f>INDEX('7th_share'!D:D,MATCH($C$1&amp;"-"&amp;$C74,'7th_share'!$AK:$AK,0))</f>
        <v>0.41346094544645079</v>
      </c>
      <c r="M74">
        <f>INDEX('7th_share'!E:E,MATCH($C$1&amp;"-"&amp;$C74,'7th_share'!$AK:$AK,0))</f>
        <v>0.41271946705105761</v>
      </c>
      <c r="N74">
        <f>INDEX('7th_share'!F:F,MATCH($C$1&amp;"-"&amp;$C74,'7th_share'!$AK:$AK,0))</f>
        <v>0.41199327477874798</v>
      </c>
      <c r="O74">
        <f>INDEX('7th_share'!G:G,MATCH($C$1&amp;"-"&amp;$C74,'7th_share'!$AK:$AK,0))</f>
        <v>0.41128290984850552</v>
      </c>
      <c r="P74">
        <f>INDEX('7th_share'!H:H,MATCH($C$1&amp;"-"&amp;$C74,'7th_share'!$AK:$AK,0))</f>
        <v>0.41058891347931298</v>
      </c>
      <c r="Q74">
        <f>INDEX('7th_share'!I:I,MATCH($C$1&amp;"-"&amp;$C74,'7th_share'!$AK:$AK,0))</f>
        <v>0.40991182689015387</v>
      </c>
      <c r="R74">
        <f>INDEX('7th_share'!J:J,MATCH($C$1&amp;"-"&amp;$C74,'7th_share'!$AK:$AK,0))</f>
        <v>0.40925219130001139</v>
      </c>
      <c r="S74">
        <f>INDEX('7th_share'!K:K,MATCH($C$1&amp;"-"&amp;$C74,'7th_share'!$AK:$AK,0))</f>
        <v>0.40861054792786872</v>
      </c>
      <c r="T74">
        <f>INDEX('7th_share'!L:L,MATCH($C$1&amp;"-"&amp;$C74,'7th_share'!$AK:$AK,0))</f>
        <v>0.40798743799270881</v>
      </c>
      <c r="U74">
        <f>INDEX('7th_share'!M:M,MATCH($C$1&amp;"-"&amp;$C74,'7th_share'!$AK:$AK,0))</f>
        <v>0.40738340271351497</v>
      </c>
      <c r="V74">
        <f>INDEX('7th_share'!N:N,MATCH($C$1&amp;"-"&amp;$C74,'7th_share'!$AK:$AK,0))</f>
        <v>0.40679898330927028</v>
      </c>
      <c r="W74">
        <f>INDEX('7th_share'!O:O,MATCH($C$1&amp;"-"&amp;$C74,'7th_share'!$AK:$AK,0))</f>
        <v>0.40623472099895819</v>
      </c>
      <c r="X74">
        <f>INDEX('7th_share'!P:P,MATCH($C$1&amp;"-"&amp;$C74,'7th_share'!$AK:$AK,0))</f>
        <v>0.40569115700156172</v>
      </c>
      <c r="Y74">
        <f>INDEX('7th_share'!Q:Q,MATCH($C$1&amp;"-"&amp;$C74,'7th_share'!$AK:$AK,0))</f>
        <v>0.40516883253606378</v>
      </c>
      <c r="Z74">
        <f>INDEX('7th_share'!R:R,MATCH($C$1&amp;"-"&amp;$C74,'7th_share'!$AK:$AK,0))</f>
        <v>0.40466828882144801</v>
      </c>
      <c r="AA74">
        <f>INDEX('7th_share'!S:S,MATCH($C$1&amp;"-"&amp;$C74,'7th_share'!$AK:$AK,0))</f>
        <v>0.40419006707669719</v>
      </c>
      <c r="AB74">
        <f>INDEX('7th_share'!T:T,MATCH($C$1&amp;"-"&amp;$C74,'7th_share'!$AK:$AK,0))</f>
        <v>0.40373470852079502</v>
      </c>
      <c r="AC74">
        <f>INDEX('7th_share'!U:U,MATCH($C$1&amp;"-"&amp;$C74,'7th_share'!$AK:$AK,0))</f>
        <v>0.403302754372724</v>
      </c>
      <c r="AD74">
        <f>INDEX('7th_share'!V:V,MATCH($C$1&amp;"-"&amp;$C74,'7th_share'!$AK:$AK,0))</f>
        <v>0.40289474585146767</v>
      </c>
      <c r="AE74">
        <f>INDEX('7th_share'!W:W,MATCH($C$1&amp;"-"&amp;$C74,'7th_share'!$AK:$AK,0))</f>
        <v>0.40251122417600932</v>
      </c>
      <c r="AF74">
        <f>INDEX('7th_share'!X:X,MATCH($C$1&amp;"-"&amp;$C74,'7th_share'!$AK:$AK,0))</f>
        <v>0.40215273056533202</v>
      </c>
      <c r="AG74">
        <f>INDEX('7th_share'!Y:Y,MATCH($C$1&amp;"-"&amp;$C74,'7th_share'!$AK:$AK,0))</f>
        <v>0.40181980623841879</v>
      </c>
      <c r="AH74">
        <f>INDEX('7th_share'!Z:Z,MATCH($C$1&amp;"-"&amp;$C74,'7th_share'!$AK:$AK,0))</f>
        <v>0.40151299241425292</v>
      </c>
      <c r="AI74">
        <f>INDEX('7th_share'!AA:AA,MATCH($C$1&amp;"-"&amp;$C74,'7th_share'!$AK:$AK,0))</f>
        <v>0.40123283031181772</v>
      </c>
      <c r="AJ74">
        <f>INDEX('7th_share'!AB:AB,MATCH($C$1&amp;"-"&amp;$C74,'7th_share'!$AK:$AK,0))</f>
        <v>0.40097986115009621</v>
      </c>
      <c r="AK74">
        <f>INDEX('7th_share'!AC:AC,MATCH($C$1&amp;"-"&amp;$C74,'7th_share'!$AK:$AK,0))</f>
        <v>0.40075462614807128</v>
      </c>
      <c r="AL74">
        <f>INDEX('7th_share'!AD:AD,MATCH($C$1&amp;"-"&amp;$C74,'7th_share'!$AK:$AK,0))</f>
        <v>0.40055766652472702</v>
      </c>
      <c r="AM74">
        <f>INDEX('7th_share'!AE:AE,MATCH($C$1&amp;"-"&amp;$C74,'7th_share'!$AK:$AK,0))</f>
        <v>0.40038952349904572</v>
      </c>
      <c r="AN74">
        <f>INDEX('7th_share'!AF:AF,MATCH($C$1&amp;"-"&amp;$C74,'7th_share'!$AK:$AK,0))</f>
        <v>0.40025073829001079</v>
      </c>
      <c r="AO74">
        <f>INDEX('7th_share'!AG:AG,MATCH($C$1&amp;"-"&amp;$C74,'7th_share'!$AK:$AK,0))</f>
        <v>0.40014185211660552</v>
      </c>
      <c r="AP74">
        <f>INDEX('7th_share'!AH:AH,MATCH($C$1&amp;"-"&amp;$C74,'7th_share'!$AK:$AK,0))</f>
        <v>0.40006340619781311</v>
      </c>
      <c r="AQ74">
        <f>INDEX('7th_share'!AI:AI,MATCH($C$1&amp;"-"&amp;$C74,'7th_share'!$AK:$AK,0))</f>
        <v>0.40001594175261662</v>
      </c>
      <c r="AR74">
        <f>INDEX('7th_share'!AJ:AJ,MATCH($C$1&amp;"-"&amp;$C74,'7th_share'!$AK:$AK,0))</f>
        <v>0.3999999999999993</v>
      </c>
      <c r="AS74">
        <f t="shared" si="48"/>
        <v>0.3999999999999993</v>
      </c>
      <c r="AT74">
        <f t="shared" si="47"/>
        <v>0.3999999999999993</v>
      </c>
      <c r="AU74">
        <f t="shared" si="47"/>
        <v>0.3999999999999993</v>
      </c>
      <c r="AV74">
        <f t="shared" si="47"/>
        <v>0.3999999999999993</v>
      </c>
      <c r="AW74">
        <f t="shared" si="47"/>
        <v>0.3999999999999993</v>
      </c>
      <c r="AX74">
        <f t="shared" si="47"/>
        <v>0.3999999999999993</v>
      </c>
      <c r="AY74">
        <f t="shared" si="47"/>
        <v>0.3999999999999993</v>
      </c>
      <c r="AZ74">
        <f t="shared" si="47"/>
        <v>0.3999999999999993</v>
      </c>
      <c r="BA74">
        <f t="shared" si="47"/>
        <v>0.3999999999999993</v>
      </c>
      <c r="BB74">
        <f t="shared" si="47"/>
        <v>0.3999999999999993</v>
      </c>
      <c r="BC74">
        <f t="shared" si="47"/>
        <v>0.3999999999999993</v>
      </c>
      <c r="BD74">
        <f t="shared" si="47"/>
        <v>0.3999999999999993</v>
      </c>
      <c r="BE74">
        <f t="shared" si="47"/>
        <v>0.3999999999999993</v>
      </c>
      <c r="BF74">
        <f t="shared" si="47"/>
        <v>0.3999999999999993</v>
      </c>
      <c r="BG74">
        <f t="shared" si="47"/>
        <v>0.3999999999999993</v>
      </c>
      <c r="BH74">
        <f t="shared" si="47"/>
        <v>0.3999999999999993</v>
      </c>
      <c r="BI74">
        <f t="shared" si="47"/>
        <v>0.3999999999999993</v>
      </c>
      <c r="BJ74">
        <f t="shared" si="47"/>
        <v>0.3999999999999993</v>
      </c>
      <c r="BK74">
        <f t="shared" si="47"/>
        <v>0.3999999999999993</v>
      </c>
      <c r="BL74">
        <f t="shared" si="47"/>
        <v>0.3999999999999993</v>
      </c>
    </row>
    <row r="75" spans="1:64" x14ac:dyDescent="0.25">
      <c r="C75" t="s">
        <v>18</v>
      </c>
      <c r="D75">
        <f>INDEX(hist_share!W:W,MATCH($C$1&amp;"-"&amp;$C75,hist_share!$AF:$AF,0))</f>
        <v>0.35724032775415071</v>
      </c>
      <c r="E75">
        <f>INDEX(hist_share!X:X,MATCH($C$1&amp;"-"&amp;$C75,hist_share!$AF:$AF,0))</f>
        <v>0.35709318782365429</v>
      </c>
      <c r="F75">
        <f>INDEX(hist_share!Y:Y,MATCH($C$1&amp;"-"&amp;$C75,hist_share!$AF:$AF,0))</f>
        <v>0.3559492473593896</v>
      </c>
      <c r="G75">
        <f>INDEX(hist_share!Z:Z,MATCH($C$1&amp;"-"&amp;$C75,hist_share!$AF:$AF,0))</f>
        <v>0.35460689937677392</v>
      </c>
      <c r="H75">
        <f>INDEX(hist_share!AA:AA,MATCH($C$1&amp;"-"&amp;$C75,hist_share!$AF:$AF,0))</f>
        <v>0.35344541469723162</v>
      </c>
      <c r="I75">
        <f>INDEX(hist_share!AB:AB,MATCH($C$1&amp;"-"&amp;$C75,hist_share!$AF:$AF,0))</f>
        <v>0.3513674246681861</v>
      </c>
      <c r="J75" s="10">
        <f>INDEX(hist_share!AC:AC,MATCH($C$1&amp;"-"&amp;$C75,hist_share!$AF:$AF,0))</f>
        <v>0.34970864808754759</v>
      </c>
      <c r="K75">
        <f>INDEX('7th_share'!C:C,MATCH($C$1&amp;"-"&amp;$C75,'7th_share'!$AK:$AK,0))</f>
        <v>0.3490490346722</v>
      </c>
      <c r="L75">
        <f>INDEX('7th_share'!D:D,MATCH($C$1&amp;"-"&amp;$C75,'7th_share'!$AK:$AK,0))</f>
        <v>0.34838146644509088</v>
      </c>
      <c r="M75">
        <f>INDEX('7th_share'!E:E,MATCH($C$1&amp;"-"&amp;$C75,'7th_share'!$AK:$AK,0))</f>
        <v>0.34770764475271648</v>
      </c>
      <c r="N75">
        <f>INDEX('7th_share'!F:F,MATCH($C$1&amp;"-"&amp;$C75,'7th_share'!$AK:$AK,0))</f>
        <v>0.34702927094157271</v>
      </c>
      <c r="O75">
        <f>INDEX('7th_share'!G:G,MATCH($C$1&amp;"-"&amp;$C75,'7th_share'!$AK:$AK,0))</f>
        <v>0.34634804635815591</v>
      </c>
      <c r="P75">
        <f>INDEX('7th_share'!H:H,MATCH($C$1&amp;"-"&amp;$C75,'7th_share'!$AK:$AK,0))</f>
        <v>0.34566567234896178</v>
      </c>
      <c r="Q75">
        <f>INDEX('7th_share'!I:I,MATCH($C$1&amp;"-"&amp;$C75,'7th_share'!$AK:$AK,0))</f>
        <v>0.34498385026048672</v>
      </c>
      <c r="R75">
        <f>INDEX('7th_share'!J:J,MATCH($C$1&amp;"-"&amp;$C75,'7th_share'!$AK:$AK,0))</f>
        <v>0.34430428143922648</v>
      </c>
      <c r="S75">
        <f>INDEX('7th_share'!K:K,MATCH($C$1&amp;"-"&amp;$C75,'7th_share'!$AK:$AK,0))</f>
        <v>0.34362866723167751</v>
      </c>
      <c r="T75">
        <f>INDEX('7th_share'!L:L,MATCH($C$1&amp;"-"&amp;$C75,'7th_share'!$AK:$AK,0))</f>
        <v>0.34295870898433528</v>
      </c>
      <c r="U75">
        <f>INDEX('7th_share'!M:M,MATCH($C$1&amp;"-"&amp;$C75,'7th_share'!$AK:$AK,0))</f>
        <v>0.34229610804369642</v>
      </c>
      <c r="V75">
        <f>INDEX('7th_share'!N:N,MATCH($C$1&amp;"-"&amp;$C75,'7th_share'!$AK:$AK,0))</f>
        <v>0.34164256575625668</v>
      </c>
      <c r="W75">
        <f>INDEX('7th_share'!O:O,MATCH($C$1&amp;"-"&amp;$C75,'7th_share'!$AK:$AK,0))</f>
        <v>0.34099978346851229</v>
      </c>
      <c r="X75">
        <f>INDEX('7th_share'!P:P,MATCH($C$1&amp;"-"&amp;$C75,'7th_share'!$AK:$AK,0))</f>
        <v>0.34036946252695932</v>
      </c>
      <c r="Y75">
        <f>INDEX('7th_share'!Q:Q,MATCH($C$1&amp;"-"&amp;$C75,'7th_share'!$AK:$AK,0))</f>
        <v>0.33975330427809353</v>
      </c>
      <c r="Z75">
        <f>INDEX('7th_share'!R:R,MATCH($C$1&amp;"-"&amp;$C75,'7th_share'!$AK:$AK,0))</f>
        <v>0.3391530100684112</v>
      </c>
      <c r="AA75">
        <f>INDEX('7th_share'!S:S,MATCH($C$1&amp;"-"&amp;$C75,'7th_share'!$AK:$AK,0))</f>
        <v>0.33857028124440841</v>
      </c>
      <c r="AB75">
        <f>INDEX('7th_share'!T:T,MATCH($C$1&amp;"-"&amp;$C75,'7th_share'!$AK:$AK,0))</f>
        <v>0.33800681915258107</v>
      </c>
      <c r="AC75">
        <f>INDEX('7th_share'!U:U,MATCH($C$1&amp;"-"&amp;$C75,'7th_share'!$AK:$AK,0))</f>
        <v>0.33746432513942543</v>
      </c>
      <c r="AD75">
        <f>INDEX('7th_share'!V:V,MATCH($C$1&amp;"-"&amp;$C75,'7th_share'!$AK:$AK,0))</f>
        <v>0.33694450055143732</v>
      </c>
      <c r="AE75">
        <f>INDEX('7th_share'!W:W,MATCH($C$1&amp;"-"&amp;$C75,'7th_share'!$AK:$AK,0))</f>
        <v>0.336449046735113</v>
      </c>
      <c r="AF75">
        <f>INDEX('7th_share'!X:X,MATCH($C$1&amp;"-"&amp;$C75,'7th_share'!$AK:$AK,0))</f>
        <v>0.33597966503694843</v>
      </c>
      <c r="AG75">
        <f>INDEX('7th_share'!Y:Y,MATCH($C$1&amp;"-"&amp;$C75,'7th_share'!$AK:$AK,0))</f>
        <v>0.33553805680343968</v>
      </c>
      <c r="AH75">
        <f>INDEX('7th_share'!Z:Z,MATCH($C$1&amp;"-"&amp;$C75,'7th_share'!$AK:$AK,0))</f>
        <v>0.33512592338108288</v>
      </c>
      <c r="AI75">
        <f>INDEX('7th_share'!AA:AA,MATCH($C$1&amp;"-"&amp;$C75,'7th_share'!$AK:$AK,0))</f>
        <v>0.33474496611637389</v>
      </c>
      <c r="AJ75">
        <f>INDEX('7th_share'!AB:AB,MATCH($C$1&amp;"-"&amp;$C75,'7th_share'!$AK:$AK,0))</f>
        <v>0.33439688635580911</v>
      </c>
      <c r="AK75">
        <f>INDEX('7th_share'!AC:AC,MATCH($C$1&amp;"-"&amp;$C75,'7th_share'!$AK:$AK,0))</f>
        <v>0.33408338544588428</v>
      </c>
      <c r="AL75">
        <f>INDEX('7th_share'!AD:AD,MATCH($C$1&amp;"-"&amp;$C75,'7th_share'!$AK:$AK,0))</f>
        <v>0.33380616473309549</v>
      </c>
      <c r="AM75">
        <f>INDEX('7th_share'!AE:AE,MATCH($C$1&amp;"-"&amp;$C75,'7th_share'!$AK:$AK,0))</f>
        <v>0.3335669255639388</v>
      </c>
      <c r="AN75">
        <f>INDEX('7th_share'!AF:AF,MATCH($C$1&amp;"-"&amp;$C75,'7th_share'!$AK:$AK,0))</f>
        <v>0.33336736928491062</v>
      </c>
      <c r="AO75">
        <f>INDEX('7th_share'!AG:AG,MATCH($C$1&amp;"-"&amp;$C75,'7th_share'!$AK:$AK,0))</f>
        <v>0.33320919724250653</v>
      </c>
      <c r="AP75">
        <f>INDEX('7th_share'!AH:AH,MATCH($C$1&amp;"-"&amp;$C75,'7th_share'!$AK:$AK,0))</f>
        <v>0.33309411078322271</v>
      </c>
      <c r="AQ75">
        <f>INDEX('7th_share'!AI:AI,MATCH($C$1&amp;"-"&amp;$C75,'7th_share'!$AK:$AK,0))</f>
        <v>0.33302381125355529</v>
      </c>
      <c r="AR75">
        <f>INDEX('7th_share'!AJ:AJ,MATCH($C$1&amp;"-"&amp;$C75,'7th_share'!$AK:$AK,0))</f>
        <v>0.33300000000000052</v>
      </c>
      <c r="AS75">
        <f t="shared" si="48"/>
        <v>0.33300000000000052</v>
      </c>
      <c r="AT75">
        <f t="shared" si="47"/>
        <v>0.33300000000000052</v>
      </c>
      <c r="AU75">
        <f t="shared" si="47"/>
        <v>0.33300000000000052</v>
      </c>
      <c r="AV75">
        <f t="shared" si="47"/>
        <v>0.33300000000000052</v>
      </c>
      <c r="AW75">
        <f t="shared" si="47"/>
        <v>0.33300000000000052</v>
      </c>
      <c r="AX75">
        <f t="shared" si="47"/>
        <v>0.33300000000000052</v>
      </c>
      <c r="AY75">
        <f t="shared" si="47"/>
        <v>0.33300000000000052</v>
      </c>
      <c r="AZ75">
        <f t="shared" si="47"/>
        <v>0.33300000000000052</v>
      </c>
      <c r="BA75">
        <f t="shared" si="47"/>
        <v>0.33300000000000052</v>
      </c>
      <c r="BB75">
        <f t="shared" si="47"/>
        <v>0.33300000000000052</v>
      </c>
      <c r="BC75">
        <f t="shared" si="47"/>
        <v>0.33300000000000052</v>
      </c>
      <c r="BD75">
        <f t="shared" si="47"/>
        <v>0.33300000000000052</v>
      </c>
      <c r="BE75">
        <f t="shared" si="47"/>
        <v>0.33300000000000052</v>
      </c>
      <c r="BF75">
        <f t="shared" si="47"/>
        <v>0.33300000000000052</v>
      </c>
      <c r="BG75">
        <f t="shared" si="47"/>
        <v>0.33300000000000052</v>
      </c>
      <c r="BH75">
        <f t="shared" si="47"/>
        <v>0.33300000000000052</v>
      </c>
      <c r="BI75">
        <f t="shared" si="47"/>
        <v>0.33300000000000052</v>
      </c>
      <c r="BJ75">
        <f t="shared" si="47"/>
        <v>0.33300000000000052</v>
      </c>
      <c r="BK75">
        <f t="shared" si="47"/>
        <v>0.33300000000000052</v>
      </c>
      <c r="BL75">
        <f t="shared" si="47"/>
        <v>0.33300000000000052</v>
      </c>
    </row>
    <row r="76" spans="1:64" x14ac:dyDescent="0.25">
      <c r="C76" t="s">
        <v>40</v>
      </c>
      <c r="D76">
        <f>INDEX(hist_share!W:W,MATCH($C$1&amp;"-"&amp;$C76,hist_share!$AF:$AF,0))</f>
        <v>1.081133483104392E-3</v>
      </c>
      <c r="E76">
        <f>INDEX(hist_share!X:X,MATCH($C$1&amp;"-"&amp;$C76,hist_share!$AF:$AF,0))</f>
        <v>1.0532817395714879E-3</v>
      </c>
      <c r="F76">
        <f>INDEX(hist_share!Y:Y,MATCH($C$1&amp;"-"&amp;$C76,hist_share!$AF:$AF,0))</f>
        <v>1.084086829628547E-3</v>
      </c>
      <c r="G76">
        <f>INDEX(hist_share!Z:Z,MATCH($C$1&amp;"-"&amp;$C76,hist_share!$AF:$AF,0))</f>
        <v>1.0962538159190881E-3</v>
      </c>
      <c r="H76">
        <f>INDEX(hist_share!AA:AA,MATCH($C$1&amp;"-"&amp;$C76,hist_share!$AF:$AF,0))</f>
        <v>1.216948777519637E-3</v>
      </c>
      <c r="I76">
        <f>INDEX(hist_share!AB:AB,MATCH($C$1&amp;"-"&amp;$C76,hist_share!$AF:$AF,0))</f>
        <v>1.42989023381285E-3</v>
      </c>
      <c r="J76" s="10">
        <f>INDEX(hist_share!AC:AC,MATCH($C$1&amp;"-"&amp;$C76,hist_share!$AF:$AF,0))</f>
        <v>1.4751995567205229E-3</v>
      </c>
      <c r="K76">
        <f>INDEX('7th_share'!C:C,MATCH($C$1&amp;"-"&amp;$C76,'7th_share'!$AK:$AK,0))</f>
        <v>1.530675589323753E-3</v>
      </c>
      <c r="L76">
        <f>INDEX('7th_share'!D:D,MATCH($C$1&amp;"-"&amp;$C76,'7th_share'!$AK:$AK,0))</f>
        <v>1.579657821319372E-3</v>
      </c>
      <c r="M76">
        <f>INDEX('7th_share'!E:E,MATCH($C$1&amp;"-"&amp;$C76,'7th_share'!$AK:$AK,0))</f>
        <v>1.6224439862427479E-3</v>
      </c>
      <c r="N76">
        <f>INDEX('7th_share'!F:F,MATCH($C$1&amp;"-"&amp;$C76,'7th_share'!$AK:$AK,0))</f>
        <v>1.659331817629246E-3</v>
      </c>
      <c r="O76">
        <f>INDEX('7th_share'!G:G,MATCH($C$1&amp;"-"&amp;$C76,'7th_share'!$AK:$AK,0))</f>
        <v>1.690619049014238E-3</v>
      </c>
      <c r="P76">
        <f>INDEX('7th_share'!H:H,MATCH($C$1&amp;"-"&amp;$C76,'7th_share'!$AK:$AK,0))</f>
        <v>1.716603413933088E-3</v>
      </c>
      <c r="Q76">
        <f>INDEX('7th_share'!I:I,MATCH($C$1&amp;"-"&amp;$C76,'7th_share'!$AK:$AK,0))</f>
        <v>1.7375826459211641E-3</v>
      </c>
      <c r="R76">
        <f>INDEX('7th_share'!J:J,MATCH($C$1&amp;"-"&amp;$C76,'7th_share'!$AK:$AK,0))</f>
        <v>1.7538544785138371E-3</v>
      </c>
      <c r="S76">
        <f>INDEX('7th_share'!K:K,MATCH($C$1&amp;"-"&amp;$C76,'7th_share'!$AK:$AK,0))</f>
        <v>1.76571664524647E-3</v>
      </c>
      <c r="T76">
        <f>INDEX('7th_share'!L:L,MATCH($C$1&amp;"-"&amp;$C76,'7th_share'!$AK:$AK,0))</f>
        <v>1.773466879654432E-3</v>
      </c>
      <c r="U76">
        <f>INDEX('7th_share'!M:M,MATCH($C$1&amp;"-"&amp;$C76,'7th_share'!$AK:$AK,0))</f>
        <v>1.777402915273091E-3</v>
      </c>
      <c r="V76">
        <f>INDEX('7th_share'!N:N,MATCH($C$1&amp;"-"&amp;$C76,'7th_share'!$AK:$AK,0))</f>
        <v>1.7778224856378161E-3</v>
      </c>
      <c r="W76">
        <f>INDEX('7th_share'!O:O,MATCH($C$1&amp;"-"&amp;$C76,'7th_share'!$AK:$AK,0))</f>
        <v>1.7750233242839709E-3</v>
      </c>
      <c r="X76">
        <f>INDEX('7th_share'!P:P,MATCH($C$1&amp;"-"&amp;$C76,'7th_share'!$AK:$AK,0))</f>
        <v>1.769303164746928E-3</v>
      </c>
      <c r="Y76">
        <f>INDEX('7th_share'!Q:Q,MATCH($C$1&amp;"-"&amp;$C76,'7th_share'!$AK:$AK,0))</f>
        <v>1.7609597405620499E-3</v>
      </c>
      <c r="Z76">
        <f>INDEX('7th_share'!R:R,MATCH($C$1&amp;"-"&amp;$C76,'7th_share'!$AK:$AK,0))</f>
        <v>1.750290785264706E-3</v>
      </c>
      <c r="AA76">
        <f>INDEX('7th_share'!S:S,MATCH($C$1&amp;"-"&amp;$C76,'7th_share'!$AK:$AK,0))</f>
        <v>1.737594032390267E-3</v>
      </c>
      <c r="AB76">
        <f>INDEX('7th_share'!T:T,MATCH($C$1&amp;"-"&amp;$C76,'7th_share'!$AK:$AK,0))</f>
        <v>1.723167215474098E-3</v>
      </c>
      <c r="AC76">
        <f>INDEX('7th_share'!U:U,MATCH($C$1&amp;"-"&amp;$C76,'7th_share'!$AK:$AK,0))</f>
        <v>1.707308068051564E-3</v>
      </c>
      <c r="AD76">
        <f>INDEX('7th_share'!V:V,MATCH($C$1&amp;"-"&amp;$C76,'7th_share'!$AK:$AK,0))</f>
        <v>1.6903143236580351E-3</v>
      </c>
      <c r="AE76">
        <f>INDEX('7th_share'!W:W,MATCH($C$1&amp;"-"&amp;$C76,'7th_share'!$AK:$AK,0))</f>
        <v>1.6724837158288799E-3</v>
      </c>
      <c r="AF76">
        <f>INDEX('7th_share'!X:X,MATCH($C$1&amp;"-"&amp;$C76,'7th_share'!$AK:$AK,0))</f>
        <v>1.654113978099466E-3</v>
      </c>
      <c r="AG76">
        <f>INDEX('7th_share'!Y:Y,MATCH($C$1&amp;"-"&amp;$C76,'7th_share'!$AK:$AK,0))</f>
        <v>1.635502844005159E-3</v>
      </c>
      <c r="AH76">
        <f>INDEX('7th_share'!Z:Z,MATCH($C$1&amp;"-"&amp;$C76,'7th_share'!$AK:$AK,0))</f>
        <v>1.616948047081326E-3</v>
      </c>
      <c r="AI76">
        <f>INDEX('7th_share'!AA:AA,MATCH($C$1&amp;"-"&amp;$C76,'7th_share'!$AK:$AK,0))</f>
        <v>1.5987473208633361E-3</v>
      </c>
      <c r="AJ76">
        <f>INDEX('7th_share'!AB:AB,MATCH($C$1&amp;"-"&amp;$C76,'7th_share'!$AK:$AK,0))</f>
        <v>1.5811983988865571E-3</v>
      </c>
      <c r="AK76">
        <f>INDEX('7th_share'!AC:AC,MATCH($C$1&amp;"-"&amp;$C76,'7th_share'!$AK:$AK,0))</f>
        <v>1.564599014686357E-3</v>
      </c>
      <c r="AL76">
        <f>INDEX('7th_share'!AD:AD,MATCH($C$1&amp;"-"&amp;$C76,'7th_share'!$AK:$AK,0))</f>
        <v>1.549246901798101E-3</v>
      </c>
      <c r="AM76">
        <f>INDEX('7th_share'!AE:AE,MATCH($C$1&amp;"-"&amp;$C76,'7th_share'!$AK:$AK,0))</f>
        <v>1.535439793757157E-3</v>
      </c>
      <c r="AN76">
        <f>INDEX('7th_share'!AF:AF,MATCH($C$1&amp;"-"&amp;$C76,'7th_share'!$AK:$AK,0))</f>
        <v>1.5234754240988941E-3</v>
      </c>
      <c r="AO76">
        <f>INDEX('7th_share'!AG:AG,MATCH($C$1&amp;"-"&amp;$C76,'7th_share'!$AK:$AK,0))</f>
        <v>1.5136515263586799E-3</v>
      </c>
      <c r="AP76">
        <f>INDEX('7th_share'!AH:AH,MATCH($C$1&amp;"-"&amp;$C76,'7th_share'!$AK:$AK,0))</f>
        <v>1.506265834071882E-3</v>
      </c>
      <c r="AQ76">
        <f>INDEX('7th_share'!AI:AI,MATCH($C$1&amp;"-"&amp;$C76,'7th_share'!$AK:$AK,0))</f>
        <v>1.501616080773869E-3</v>
      </c>
      <c r="AR76">
        <f>INDEX('7th_share'!AJ:AJ,MATCH($C$1&amp;"-"&amp;$C76,'7th_share'!$AK:$AK,0))</f>
        <v>1.5000000000000031E-3</v>
      </c>
      <c r="AS76">
        <f t="shared" si="48"/>
        <v>1.5000000000000031E-3</v>
      </c>
      <c r="AT76">
        <f t="shared" si="47"/>
        <v>1.5000000000000031E-3</v>
      </c>
      <c r="AU76">
        <f t="shared" si="47"/>
        <v>1.5000000000000031E-3</v>
      </c>
      <c r="AV76">
        <f t="shared" si="47"/>
        <v>1.5000000000000031E-3</v>
      </c>
      <c r="AW76">
        <f t="shared" si="47"/>
        <v>1.5000000000000031E-3</v>
      </c>
      <c r="AX76">
        <f t="shared" si="47"/>
        <v>1.5000000000000031E-3</v>
      </c>
      <c r="AY76">
        <f t="shared" si="47"/>
        <v>1.5000000000000031E-3</v>
      </c>
      <c r="AZ76">
        <f t="shared" si="47"/>
        <v>1.5000000000000031E-3</v>
      </c>
      <c r="BA76">
        <f t="shared" si="47"/>
        <v>1.5000000000000031E-3</v>
      </c>
      <c r="BB76">
        <f t="shared" si="47"/>
        <v>1.5000000000000031E-3</v>
      </c>
      <c r="BC76">
        <f t="shared" si="47"/>
        <v>1.5000000000000031E-3</v>
      </c>
      <c r="BD76">
        <f t="shared" si="47"/>
        <v>1.5000000000000031E-3</v>
      </c>
      <c r="BE76">
        <f t="shared" si="47"/>
        <v>1.5000000000000031E-3</v>
      </c>
      <c r="BF76">
        <f t="shared" si="47"/>
        <v>1.5000000000000031E-3</v>
      </c>
      <c r="BG76">
        <f t="shared" si="47"/>
        <v>1.5000000000000031E-3</v>
      </c>
      <c r="BH76">
        <f t="shared" si="47"/>
        <v>1.5000000000000031E-3</v>
      </c>
      <c r="BI76">
        <f t="shared" si="47"/>
        <v>1.5000000000000031E-3</v>
      </c>
      <c r="BJ76">
        <f t="shared" si="47"/>
        <v>1.5000000000000031E-3</v>
      </c>
      <c r="BK76">
        <f t="shared" si="47"/>
        <v>1.5000000000000031E-3</v>
      </c>
      <c r="BL76">
        <f t="shared" si="47"/>
        <v>1.5000000000000031E-3</v>
      </c>
    </row>
    <row r="77" spans="1:64" x14ac:dyDescent="0.25">
      <c r="A77" t="s">
        <v>738</v>
      </c>
    </row>
    <row r="78" spans="1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1:64" x14ac:dyDescent="0.25">
      <c r="B79" t="str">
        <f>$C$1</f>
        <v>11_MEX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0.6</v>
      </c>
      <c r="O79">
        <v>0.9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1:64" x14ac:dyDescent="0.25">
      <c r="B80" t="str">
        <f t="shared" ref="B80:B92" si="49">$C$1</f>
        <v>11_MEX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 s="6">
        <v>0.92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5" x14ac:dyDescent="0.25">
      <c r="B81" t="str">
        <f t="shared" si="49"/>
        <v>11_MEX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 s="6">
        <v>0.92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5" x14ac:dyDescent="0.25">
      <c r="B82" t="str">
        <f t="shared" si="49"/>
        <v>11_MEX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 s="6">
        <v>0.92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5" x14ac:dyDescent="0.25">
      <c r="B83" t="str">
        <f t="shared" si="49"/>
        <v>11_MEX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 s="6">
        <v>0.92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5" x14ac:dyDescent="0.25">
      <c r="B84" t="str">
        <f t="shared" si="49"/>
        <v>11_MEX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 s="6">
        <v>0.92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5" x14ac:dyDescent="0.25">
      <c r="B85" t="str">
        <f t="shared" si="49"/>
        <v>11_MEX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 s="6">
        <v>0.92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5" x14ac:dyDescent="0.25">
      <c r="B86" t="str">
        <f t="shared" si="49"/>
        <v>11_MEX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0.6</v>
      </c>
      <c r="O86">
        <v>0.9</v>
      </c>
      <c r="P86" s="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5" x14ac:dyDescent="0.25">
      <c r="B87" t="str">
        <f t="shared" si="49"/>
        <v>11_MEX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0.8</v>
      </c>
      <c r="O87">
        <v>0.9</v>
      </c>
      <c r="P87" s="6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5" x14ac:dyDescent="0.25">
      <c r="B88" t="str">
        <f t="shared" si="49"/>
        <v>11_MEX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 s="6">
        <v>0.92</v>
      </c>
      <c r="O88">
        <v>0.85</v>
      </c>
      <c r="P88" s="6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5" x14ac:dyDescent="0.25">
      <c r="B89" t="str">
        <f t="shared" si="49"/>
        <v>11_MEX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 s="6">
        <v>0.92</v>
      </c>
      <c r="O89">
        <v>0.85</v>
      </c>
      <c r="P89" s="6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5" x14ac:dyDescent="0.25">
      <c r="B90" t="str">
        <f t="shared" si="49"/>
        <v>11_MEX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>
        <v>0.92</v>
      </c>
      <c r="O90">
        <v>0.98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5" x14ac:dyDescent="0.25">
      <c r="B91" t="str">
        <f t="shared" si="49"/>
        <v>11_MEX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0.92</v>
      </c>
      <c r="O91" s="6">
        <v>0.98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5" x14ac:dyDescent="0.25">
      <c r="B92" t="str">
        <f t="shared" si="49"/>
        <v>11_MEX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0.92</v>
      </c>
      <c r="O92" s="6">
        <v>0.98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5" x14ac:dyDescent="0.25">
      <c r="C94" t="s">
        <v>20</v>
      </c>
      <c r="BM94" t="s">
        <v>741</v>
      </c>
    </row>
    <row r="95" spans="2:65" x14ac:dyDescent="0.25">
      <c r="C95" t="s">
        <v>6</v>
      </c>
      <c r="BM95">
        <v>0</v>
      </c>
    </row>
    <row r="96" spans="2:65" x14ac:dyDescent="0.25">
      <c r="C96" t="s">
        <v>7</v>
      </c>
      <c r="BM96">
        <v>0</v>
      </c>
    </row>
    <row r="97" spans="3:65" x14ac:dyDescent="0.25">
      <c r="C97" t="s">
        <v>8</v>
      </c>
      <c r="BM97">
        <v>0</v>
      </c>
    </row>
    <row r="98" spans="3:65" x14ac:dyDescent="0.25">
      <c r="C98" t="s">
        <v>9</v>
      </c>
      <c r="BM98">
        <v>0</v>
      </c>
    </row>
    <row r="99" spans="3:65" x14ac:dyDescent="0.25">
      <c r="C99" t="s">
        <v>10</v>
      </c>
      <c r="BM99">
        <v>0</v>
      </c>
    </row>
    <row r="100" spans="3:65" x14ac:dyDescent="0.25">
      <c r="C100" t="s">
        <v>11</v>
      </c>
      <c r="BM100">
        <v>0</v>
      </c>
    </row>
    <row r="101" spans="3:65" x14ac:dyDescent="0.25">
      <c r="C101" t="s">
        <v>12</v>
      </c>
      <c r="BM101">
        <v>0</v>
      </c>
    </row>
    <row r="102" spans="3:65" x14ac:dyDescent="0.25">
      <c r="C102" t="s">
        <v>13</v>
      </c>
      <c r="AC102">
        <v>-1</v>
      </c>
      <c r="AD102" s="6">
        <v>-1</v>
      </c>
      <c r="AE102" s="6">
        <v>-1</v>
      </c>
      <c r="AF102" s="6">
        <v>-1</v>
      </c>
      <c r="AG102" s="6">
        <v>-1</v>
      </c>
      <c r="AH102" s="6">
        <v>-1</v>
      </c>
      <c r="AI102">
        <v>-3</v>
      </c>
      <c r="AJ102" s="6">
        <v>-3</v>
      </c>
      <c r="AK102" s="6">
        <v>-3</v>
      </c>
      <c r="AL102" s="6">
        <v>-3</v>
      </c>
      <c r="AM102">
        <v>-5</v>
      </c>
      <c r="AN102" s="6">
        <v>-5</v>
      </c>
      <c r="AO102" s="6">
        <v>-5</v>
      </c>
      <c r="AP102" s="6">
        <v>-5</v>
      </c>
      <c r="AQ102" s="6">
        <v>-5</v>
      </c>
      <c r="AR102" s="6">
        <v>-5</v>
      </c>
      <c r="AS102" s="6">
        <v>-5</v>
      </c>
      <c r="AT102" s="6">
        <v>-5</v>
      </c>
      <c r="AU102" s="6">
        <v>-5</v>
      </c>
      <c r="AV102" s="6">
        <v>-5</v>
      </c>
      <c r="AW102" s="6">
        <v>-5</v>
      </c>
      <c r="AX102" s="6">
        <v>-5</v>
      </c>
      <c r="AY102" s="6">
        <v>-5</v>
      </c>
      <c r="AZ102" s="6">
        <v>-5</v>
      </c>
      <c r="BA102" s="6">
        <v>-5</v>
      </c>
      <c r="BB102" s="6">
        <v>-5</v>
      </c>
      <c r="BC102" s="6">
        <v>-5</v>
      </c>
      <c r="BD102" s="6">
        <v>-5</v>
      </c>
      <c r="BE102" s="6">
        <v>-5</v>
      </c>
      <c r="BF102" s="6">
        <v>-5</v>
      </c>
      <c r="BG102" s="6">
        <v>-5</v>
      </c>
      <c r="BH102" s="6">
        <v>-5</v>
      </c>
      <c r="BI102" s="6">
        <v>-5</v>
      </c>
      <c r="BJ102" s="6">
        <v>-5</v>
      </c>
      <c r="BK102" s="6">
        <v>-5</v>
      </c>
      <c r="BL102" s="6">
        <v>-5</v>
      </c>
      <c r="BM102">
        <v>0</v>
      </c>
    </row>
    <row r="103" spans="3:65" x14ac:dyDescent="0.25">
      <c r="C103" t="s">
        <v>14</v>
      </c>
      <c r="V103">
        <v>1</v>
      </c>
      <c r="W103">
        <v>3</v>
      </c>
      <c r="X103" s="6">
        <v>3</v>
      </c>
      <c r="Y103" s="6">
        <v>3</v>
      </c>
      <c r="Z103">
        <v>6</v>
      </c>
      <c r="AA103" s="6">
        <v>6</v>
      </c>
      <c r="AB103" s="6">
        <v>6</v>
      </c>
      <c r="AC103" s="6">
        <v>10</v>
      </c>
      <c r="AD103" s="6">
        <v>10</v>
      </c>
      <c r="AE103" s="6">
        <v>10</v>
      </c>
      <c r="AF103" s="6">
        <v>10</v>
      </c>
      <c r="AG103" s="6">
        <v>10</v>
      </c>
      <c r="AH103" s="6">
        <v>10</v>
      </c>
      <c r="AI103">
        <v>15</v>
      </c>
      <c r="AJ103" s="6">
        <v>15</v>
      </c>
      <c r="AK103" s="6">
        <v>15</v>
      </c>
      <c r="AL103" s="6">
        <v>15</v>
      </c>
      <c r="AM103">
        <v>20</v>
      </c>
      <c r="AN103" s="6">
        <v>20</v>
      </c>
      <c r="AO103" s="6">
        <v>20</v>
      </c>
      <c r="AP103" s="6">
        <v>20</v>
      </c>
      <c r="AQ103" s="6">
        <v>20</v>
      </c>
      <c r="AR103" s="6">
        <v>20</v>
      </c>
      <c r="AS103" s="6">
        <v>20</v>
      </c>
      <c r="AT103" s="6">
        <v>20</v>
      </c>
      <c r="AU103" s="6">
        <v>20</v>
      </c>
      <c r="AV103" s="6">
        <v>20</v>
      </c>
      <c r="AW103" s="6">
        <v>20</v>
      </c>
      <c r="AX103" s="6">
        <v>20</v>
      </c>
      <c r="AY103" s="6">
        <v>20</v>
      </c>
      <c r="AZ103" s="6">
        <v>20</v>
      </c>
      <c r="BA103" s="6">
        <v>20</v>
      </c>
      <c r="BB103" s="6">
        <v>20</v>
      </c>
      <c r="BC103" s="6">
        <v>20</v>
      </c>
      <c r="BD103" s="6">
        <v>20</v>
      </c>
      <c r="BE103" s="6">
        <v>20</v>
      </c>
      <c r="BF103" s="6">
        <v>20</v>
      </c>
      <c r="BG103" s="6">
        <v>20</v>
      </c>
      <c r="BH103" s="6">
        <v>20</v>
      </c>
      <c r="BI103" s="6">
        <v>20</v>
      </c>
      <c r="BJ103" s="6">
        <v>20</v>
      </c>
      <c r="BK103" s="6">
        <v>20</v>
      </c>
      <c r="BL103" s="6">
        <v>20</v>
      </c>
      <c r="BM103">
        <v>0</v>
      </c>
    </row>
    <row r="104" spans="3:65" x14ac:dyDescent="0.25">
      <c r="C104" t="s">
        <v>15</v>
      </c>
      <c r="BM104">
        <v>0</v>
      </c>
    </row>
    <row r="105" spans="3:65" x14ac:dyDescent="0.25">
      <c r="C105" t="s">
        <v>16</v>
      </c>
      <c r="BM105">
        <v>0</v>
      </c>
    </row>
    <row r="106" spans="3:65" x14ac:dyDescent="0.25">
      <c r="C106" t="s">
        <v>17</v>
      </c>
      <c r="V106">
        <v>-0.5</v>
      </c>
      <c r="W106" s="6">
        <v>-1.5</v>
      </c>
      <c r="X106" s="6">
        <v>-1.5</v>
      </c>
      <c r="Y106" s="6">
        <v>-1.5</v>
      </c>
      <c r="Z106" s="6">
        <v>-3</v>
      </c>
      <c r="AA106" s="6">
        <v>-3</v>
      </c>
      <c r="AB106" s="6">
        <v>-3</v>
      </c>
      <c r="AC106" s="6">
        <v>-4.5</v>
      </c>
      <c r="AD106" s="6">
        <v>-4.5</v>
      </c>
      <c r="AE106" s="6">
        <v>-4.5</v>
      </c>
      <c r="AF106" s="6">
        <v>-4.5</v>
      </c>
      <c r="AG106" s="6">
        <v>-4.5</v>
      </c>
      <c r="AH106" s="6">
        <v>-4.5</v>
      </c>
      <c r="AI106" s="6">
        <v>-6</v>
      </c>
      <c r="AJ106" s="6">
        <v>-6</v>
      </c>
      <c r="AK106" s="6">
        <v>-6</v>
      </c>
      <c r="AL106" s="6">
        <v>-6</v>
      </c>
      <c r="AM106" s="6">
        <v>-7.5</v>
      </c>
      <c r="AN106" s="6">
        <v>-7.5</v>
      </c>
      <c r="AO106" s="6">
        <v>-7.5</v>
      </c>
      <c r="AP106" s="6">
        <v>-7.5</v>
      </c>
      <c r="AQ106" s="6">
        <v>-7.5</v>
      </c>
      <c r="AR106" s="6">
        <v>-7.5</v>
      </c>
      <c r="AS106" s="6">
        <v>-7.5</v>
      </c>
      <c r="AT106" s="6">
        <v>-7.5</v>
      </c>
      <c r="AU106" s="6">
        <v>-7.5</v>
      </c>
      <c r="AV106" s="6">
        <v>-7.5</v>
      </c>
      <c r="AW106" s="6">
        <v>-7.5</v>
      </c>
      <c r="AX106" s="6">
        <v>-7.5</v>
      </c>
      <c r="AY106" s="6">
        <v>-7.5</v>
      </c>
      <c r="AZ106" s="6">
        <v>-7.5</v>
      </c>
      <c r="BA106" s="6">
        <v>-7.5</v>
      </c>
      <c r="BB106" s="6">
        <v>-7.5</v>
      </c>
      <c r="BC106" s="6">
        <v>-7.5</v>
      </c>
      <c r="BD106" s="6">
        <v>-7.5</v>
      </c>
      <c r="BE106" s="6">
        <v>-7.5</v>
      </c>
      <c r="BF106" s="6">
        <v>-7.5</v>
      </c>
      <c r="BG106" s="6">
        <v>-7.5</v>
      </c>
      <c r="BH106" s="6">
        <v>-7.5</v>
      </c>
      <c r="BI106" s="6">
        <v>-7.5</v>
      </c>
      <c r="BJ106" s="6">
        <v>-7.5</v>
      </c>
      <c r="BK106" s="6">
        <v>-7.5</v>
      </c>
      <c r="BL106" s="6">
        <v>-7.5</v>
      </c>
      <c r="BM106">
        <v>0</v>
      </c>
    </row>
    <row r="107" spans="3:65" x14ac:dyDescent="0.25">
      <c r="C107" t="s">
        <v>18</v>
      </c>
      <c r="V107">
        <v>-0.5</v>
      </c>
      <c r="W107">
        <v>-1.5</v>
      </c>
      <c r="X107" s="6">
        <v>-1.5</v>
      </c>
      <c r="Y107" s="6">
        <v>-1.5</v>
      </c>
      <c r="Z107">
        <v>-3</v>
      </c>
      <c r="AA107" s="6">
        <v>-3</v>
      </c>
      <c r="AB107" s="6">
        <v>-3</v>
      </c>
      <c r="AC107">
        <v>-4.5</v>
      </c>
      <c r="AD107" s="6">
        <v>-4.5</v>
      </c>
      <c r="AE107" s="6">
        <v>-4.5</v>
      </c>
      <c r="AF107" s="6">
        <v>-4.5</v>
      </c>
      <c r="AG107" s="6">
        <v>-4.5</v>
      </c>
      <c r="AH107" s="6">
        <v>-4.5</v>
      </c>
      <c r="AI107">
        <v>-6</v>
      </c>
      <c r="AJ107" s="6">
        <v>-6</v>
      </c>
      <c r="AK107" s="6">
        <v>-6</v>
      </c>
      <c r="AL107" s="6">
        <v>-6</v>
      </c>
      <c r="AM107">
        <v>-7.5</v>
      </c>
      <c r="AN107" s="6">
        <v>-7.5</v>
      </c>
      <c r="AO107" s="6">
        <v>-7.5</v>
      </c>
      <c r="AP107" s="6">
        <v>-7.5</v>
      </c>
      <c r="AQ107" s="6">
        <v>-7.5</v>
      </c>
      <c r="AR107" s="6">
        <v>-7.5</v>
      </c>
      <c r="AS107" s="6">
        <v>-7.5</v>
      </c>
      <c r="AT107" s="6">
        <v>-7.5</v>
      </c>
      <c r="AU107" s="6">
        <v>-7.5</v>
      </c>
      <c r="AV107" s="6">
        <v>-7.5</v>
      </c>
      <c r="AW107" s="6">
        <v>-7.5</v>
      </c>
      <c r="AX107" s="6">
        <v>-7.5</v>
      </c>
      <c r="AY107" s="6">
        <v>-7.5</v>
      </c>
      <c r="AZ107" s="6">
        <v>-7.5</v>
      </c>
      <c r="BA107" s="6">
        <v>-7.5</v>
      </c>
      <c r="BB107" s="6">
        <v>-7.5</v>
      </c>
      <c r="BC107" s="6">
        <v>-7.5</v>
      </c>
      <c r="BD107" s="6">
        <v>-7.5</v>
      </c>
      <c r="BE107" s="6">
        <v>-7.5</v>
      </c>
      <c r="BF107" s="6">
        <v>-7.5</v>
      </c>
      <c r="BG107" s="6">
        <v>-7.5</v>
      </c>
      <c r="BH107" s="6">
        <v>-7.5</v>
      </c>
      <c r="BI107" s="6">
        <v>-7.5</v>
      </c>
      <c r="BJ107" s="6">
        <v>-7.5</v>
      </c>
      <c r="BK107" s="6">
        <v>-7.5</v>
      </c>
      <c r="BL107" s="6">
        <v>-7.5</v>
      </c>
      <c r="BM107">
        <v>0</v>
      </c>
    </row>
    <row r="108" spans="3:65" x14ac:dyDescent="0.25">
      <c r="C108" t="s">
        <v>40</v>
      </c>
      <c r="BM108">
        <v>0</v>
      </c>
    </row>
    <row r="109" spans="3:65" x14ac:dyDescent="0.25">
      <c r="C109" t="s">
        <v>21</v>
      </c>
      <c r="D109">
        <f t="shared" ref="D109:AI109" si="50">SUM(D95:D107)</f>
        <v>0</v>
      </c>
      <c r="E109">
        <f t="shared" si="50"/>
        <v>0</v>
      </c>
      <c r="F109">
        <f t="shared" si="50"/>
        <v>0</v>
      </c>
      <c r="G109">
        <f t="shared" si="50"/>
        <v>0</v>
      </c>
      <c r="H109">
        <f t="shared" si="50"/>
        <v>0</v>
      </c>
      <c r="I109">
        <f t="shared" si="50"/>
        <v>0</v>
      </c>
      <c r="J109" s="10">
        <f t="shared" si="50"/>
        <v>0</v>
      </c>
      <c r="K109">
        <f t="shared" si="50"/>
        <v>0</v>
      </c>
      <c r="L109">
        <f t="shared" si="50"/>
        <v>0</v>
      </c>
      <c r="M109">
        <f t="shared" si="50"/>
        <v>0</v>
      </c>
      <c r="N109">
        <f t="shared" si="50"/>
        <v>0</v>
      </c>
      <c r="O109">
        <f t="shared" si="50"/>
        <v>0</v>
      </c>
      <c r="P109">
        <f t="shared" si="50"/>
        <v>0</v>
      </c>
      <c r="Q109">
        <f t="shared" si="50"/>
        <v>0</v>
      </c>
      <c r="R109">
        <f t="shared" si="50"/>
        <v>0</v>
      </c>
      <c r="S109">
        <f t="shared" si="50"/>
        <v>0</v>
      </c>
      <c r="T109">
        <f t="shared" si="50"/>
        <v>0</v>
      </c>
      <c r="U109">
        <f t="shared" si="50"/>
        <v>0</v>
      </c>
      <c r="V109">
        <f t="shared" si="50"/>
        <v>0</v>
      </c>
      <c r="W109">
        <f t="shared" si="50"/>
        <v>0</v>
      </c>
      <c r="X109">
        <f t="shared" si="50"/>
        <v>0</v>
      </c>
      <c r="Y109">
        <f t="shared" si="50"/>
        <v>0</v>
      </c>
      <c r="Z109">
        <f t="shared" si="50"/>
        <v>0</v>
      </c>
      <c r="AA109">
        <f t="shared" si="50"/>
        <v>0</v>
      </c>
      <c r="AB109">
        <f t="shared" si="50"/>
        <v>0</v>
      </c>
      <c r="AC109">
        <f t="shared" si="50"/>
        <v>0</v>
      </c>
      <c r="AD109">
        <f t="shared" si="50"/>
        <v>0</v>
      </c>
      <c r="AE109">
        <f t="shared" si="50"/>
        <v>0</v>
      </c>
      <c r="AF109">
        <f t="shared" si="50"/>
        <v>0</v>
      </c>
      <c r="AG109">
        <f t="shared" si="50"/>
        <v>0</v>
      </c>
      <c r="AH109">
        <f t="shared" si="50"/>
        <v>0</v>
      </c>
      <c r="AI109">
        <f t="shared" si="50"/>
        <v>0</v>
      </c>
      <c r="AJ109">
        <f t="shared" ref="AJ109:BL109" si="51">SUM(AJ95:AJ107)</f>
        <v>0</v>
      </c>
      <c r="AK109">
        <f t="shared" si="51"/>
        <v>0</v>
      </c>
      <c r="AL109">
        <f t="shared" si="51"/>
        <v>0</v>
      </c>
      <c r="AM109">
        <f t="shared" si="51"/>
        <v>0</v>
      </c>
      <c r="AN109">
        <f t="shared" si="51"/>
        <v>0</v>
      </c>
      <c r="AO109">
        <f t="shared" si="51"/>
        <v>0</v>
      </c>
      <c r="AP109">
        <f t="shared" si="51"/>
        <v>0</v>
      </c>
      <c r="AQ109">
        <f t="shared" si="51"/>
        <v>0</v>
      </c>
      <c r="AR109">
        <f t="shared" si="51"/>
        <v>0</v>
      </c>
      <c r="AS109">
        <f t="shared" si="51"/>
        <v>0</v>
      </c>
      <c r="AT109">
        <f t="shared" si="51"/>
        <v>0</v>
      </c>
      <c r="AU109">
        <f t="shared" si="51"/>
        <v>0</v>
      </c>
      <c r="AV109">
        <f t="shared" si="51"/>
        <v>0</v>
      </c>
      <c r="AW109">
        <f t="shared" si="51"/>
        <v>0</v>
      </c>
      <c r="AX109">
        <f t="shared" si="51"/>
        <v>0</v>
      </c>
      <c r="AY109">
        <f t="shared" si="51"/>
        <v>0</v>
      </c>
      <c r="AZ109">
        <f t="shared" si="51"/>
        <v>0</v>
      </c>
      <c r="BA109">
        <f t="shared" si="51"/>
        <v>0</v>
      </c>
      <c r="BB109">
        <f t="shared" si="51"/>
        <v>0</v>
      </c>
      <c r="BC109">
        <f t="shared" si="51"/>
        <v>0</v>
      </c>
      <c r="BD109">
        <f t="shared" si="51"/>
        <v>0</v>
      </c>
      <c r="BE109">
        <f t="shared" si="51"/>
        <v>0</v>
      </c>
      <c r="BF109">
        <f t="shared" si="51"/>
        <v>0</v>
      </c>
      <c r="BG109">
        <f t="shared" si="51"/>
        <v>0</v>
      </c>
      <c r="BH109">
        <f t="shared" si="51"/>
        <v>0</v>
      </c>
      <c r="BI109">
        <f t="shared" si="51"/>
        <v>0</v>
      </c>
      <c r="BJ109">
        <f t="shared" si="51"/>
        <v>0</v>
      </c>
      <c r="BK109">
        <f t="shared" si="51"/>
        <v>0</v>
      </c>
      <c r="BL109">
        <f t="shared" si="51"/>
        <v>0</v>
      </c>
    </row>
    <row r="111" spans="3:65" x14ac:dyDescent="0.25">
      <c r="C111" t="s">
        <v>22</v>
      </c>
    </row>
    <row r="112" spans="3:65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1.01</v>
      </c>
      <c r="P120">
        <f>O120+0.01</f>
        <v>1.02</v>
      </c>
      <c r="Q120" s="6">
        <f t="shared" ref="Q120:BL120" si="52">P120+0.01</f>
        <v>1.03</v>
      </c>
      <c r="R120" s="6">
        <f t="shared" si="52"/>
        <v>1.04</v>
      </c>
      <c r="S120" s="6">
        <f t="shared" si="52"/>
        <v>1.05</v>
      </c>
      <c r="T120" s="6">
        <f t="shared" si="52"/>
        <v>1.06</v>
      </c>
      <c r="U120" s="6">
        <f t="shared" si="52"/>
        <v>1.07</v>
      </c>
      <c r="V120" s="6">
        <f t="shared" si="52"/>
        <v>1.08</v>
      </c>
      <c r="W120" s="6">
        <f t="shared" si="52"/>
        <v>1.0900000000000001</v>
      </c>
      <c r="X120" s="6">
        <f t="shared" si="52"/>
        <v>1.1000000000000001</v>
      </c>
      <c r="Y120" s="6">
        <f t="shared" si="52"/>
        <v>1.1100000000000001</v>
      </c>
      <c r="Z120" s="6">
        <f t="shared" si="52"/>
        <v>1.1200000000000001</v>
      </c>
      <c r="AA120" s="6">
        <f t="shared" si="52"/>
        <v>1.1300000000000001</v>
      </c>
      <c r="AB120" s="6">
        <f t="shared" si="52"/>
        <v>1.1400000000000001</v>
      </c>
      <c r="AC120" s="6">
        <f t="shared" si="52"/>
        <v>1.1500000000000001</v>
      </c>
      <c r="AD120" s="6">
        <f t="shared" si="52"/>
        <v>1.1600000000000001</v>
      </c>
      <c r="AE120" s="6">
        <f t="shared" si="52"/>
        <v>1.1700000000000002</v>
      </c>
      <c r="AF120" s="6">
        <f t="shared" si="52"/>
        <v>1.1800000000000002</v>
      </c>
      <c r="AG120" s="6">
        <f t="shared" si="52"/>
        <v>1.1900000000000002</v>
      </c>
      <c r="AH120" s="6">
        <f t="shared" si="52"/>
        <v>1.2000000000000002</v>
      </c>
      <c r="AI120" s="6">
        <f t="shared" si="52"/>
        <v>1.2100000000000002</v>
      </c>
      <c r="AJ120" s="6">
        <f t="shared" si="52"/>
        <v>1.2200000000000002</v>
      </c>
      <c r="AK120" s="6">
        <f t="shared" si="52"/>
        <v>1.2300000000000002</v>
      </c>
      <c r="AL120" s="6">
        <f t="shared" si="52"/>
        <v>1.2400000000000002</v>
      </c>
      <c r="AM120" s="6">
        <f t="shared" si="52"/>
        <v>1.2500000000000002</v>
      </c>
      <c r="AN120" s="6">
        <f t="shared" si="52"/>
        <v>1.2600000000000002</v>
      </c>
      <c r="AO120" s="6">
        <f t="shared" si="52"/>
        <v>1.2700000000000002</v>
      </c>
      <c r="AP120" s="6">
        <f t="shared" si="52"/>
        <v>1.2800000000000002</v>
      </c>
      <c r="AQ120" s="6">
        <f t="shared" si="52"/>
        <v>1.2900000000000003</v>
      </c>
      <c r="AR120" s="6">
        <f t="shared" si="52"/>
        <v>1.3000000000000003</v>
      </c>
      <c r="AS120" s="6">
        <f t="shared" si="52"/>
        <v>1.3100000000000003</v>
      </c>
      <c r="AT120" s="6">
        <f t="shared" si="52"/>
        <v>1.3200000000000003</v>
      </c>
      <c r="AU120" s="6">
        <f t="shared" si="52"/>
        <v>1.3300000000000003</v>
      </c>
      <c r="AV120" s="6">
        <f t="shared" si="52"/>
        <v>1.3400000000000003</v>
      </c>
      <c r="AW120" s="6">
        <f t="shared" si="52"/>
        <v>1.3500000000000003</v>
      </c>
      <c r="AX120" s="6">
        <f t="shared" si="52"/>
        <v>1.3600000000000003</v>
      </c>
      <c r="AY120" s="6">
        <f t="shared" si="52"/>
        <v>1.3700000000000003</v>
      </c>
      <c r="AZ120" s="6">
        <f t="shared" si="52"/>
        <v>1.3800000000000003</v>
      </c>
      <c r="BA120" s="6">
        <f t="shared" si="52"/>
        <v>1.3900000000000003</v>
      </c>
      <c r="BB120" s="6">
        <f t="shared" si="52"/>
        <v>1.4000000000000004</v>
      </c>
      <c r="BC120" s="6">
        <f t="shared" si="52"/>
        <v>1.4100000000000004</v>
      </c>
      <c r="BD120" s="6">
        <f t="shared" si="52"/>
        <v>1.4200000000000004</v>
      </c>
      <c r="BE120" s="6">
        <f t="shared" si="52"/>
        <v>1.4300000000000004</v>
      </c>
      <c r="BF120" s="6">
        <f t="shared" si="52"/>
        <v>1.4400000000000004</v>
      </c>
      <c r="BG120" s="6">
        <f t="shared" si="52"/>
        <v>1.4500000000000004</v>
      </c>
      <c r="BH120" s="6">
        <f t="shared" si="52"/>
        <v>1.4600000000000004</v>
      </c>
      <c r="BI120" s="6">
        <f t="shared" si="52"/>
        <v>1.4700000000000004</v>
      </c>
      <c r="BJ120" s="6">
        <f t="shared" si="52"/>
        <v>1.4800000000000004</v>
      </c>
      <c r="BK120" s="6">
        <f t="shared" si="52"/>
        <v>1.4900000000000004</v>
      </c>
      <c r="BL120" s="6">
        <f t="shared" si="52"/>
        <v>1.5000000000000004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>
        <f t="shared" ref="D127:J133" si="53">D$28*D63</f>
        <v>0.1199999999999997</v>
      </c>
      <c r="E127">
        <f t="shared" si="53"/>
        <v>0.11900000000000001</v>
      </c>
      <c r="F127">
        <f t="shared" si="53"/>
        <v>0.126</v>
      </c>
      <c r="G127">
        <f t="shared" si="53"/>
        <v>0.11299999999999998</v>
      </c>
      <c r="H127">
        <f t="shared" si="53"/>
        <v>0.1341</v>
      </c>
      <c r="I127">
        <f t="shared" si="53"/>
        <v>0.14649999999999999</v>
      </c>
      <c r="J127" s="10">
        <f t="shared" si="53"/>
        <v>0.14310000000000003</v>
      </c>
      <c r="K127">
        <f>(K$28*(K63*K112))+K95</f>
        <v>0.1460388813846695</v>
      </c>
      <c r="L127" s="6">
        <f t="shared" ref="L127:BL132" si="54">(L$28*(L63*L112))+L95</f>
        <v>0.15016617256637593</v>
      </c>
      <c r="M127" s="6">
        <f t="shared" si="54"/>
        <v>0.15604822387987638</v>
      </c>
      <c r="N127" s="6">
        <f t="shared" si="54"/>
        <v>0.15811116452831026</v>
      </c>
      <c r="O127" s="6">
        <f t="shared" si="54"/>
        <v>0.16748704133211909</v>
      </c>
      <c r="P127" s="6">
        <f t="shared" si="54"/>
        <v>0.17034541344060031</v>
      </c>
      <c r="Q127" s="6">
        <f t="shared" si="54"/>
        <v>0.17471574241661506</v>
      </c>
      <c r="R127" s="6">
        <f t="shared" si="54"/>
        <v>0.17906266664279025</v>
      </c>
      <c r="S127" s="6">
        <f t="shared" si="54"/>
        <v>0.18357836319084456</v>
      </c>
      <c r="T127" s="6">
        <f t="shared" si="54"/>
        <v>0.1897238343666233</v>
      </c>
      <c r="U127" s="6">
        <f t="shared" si="54"/>
        <v>0.19614145753655424</v>
      </c>
      <c r="V127" s="6">
        <f t="shared" si="54"/>
        <v>0.20282233389736418</v>
      </c>
      <c r="W127" s="6">
        <f t="shared" si="54"/>
        <v>0.20975691016669412</v>
      </c>
      <c r="X127" s="6">
        <f t="shared" si="54"/>
        <v>0.21693328152499794</v>
      </c>
      <c r="Y127" s="6">
        <f t="shared" si="54"/>
        <v>0.22433949278892035</v>
      </c>
      <c r="Z127" s="6">
        <f t="shared" si="54"/>
        <v>0.23195166932845951</v>
      </c>
      <c r="AA127" s="6">
        <f t="shared" si="54"/>
        <v>0.23974825056746712</v>
      </c>
      <c r="AB127" s="6">
        <f t="shared" si="54"/>
        <v>0.24770673497059645</v>
      </c>
      <c r="AC127" s="6">
        <f t="shared" si="54"/>
        <v>0.25580242100327866</v>
      </c>
      <c r="AD127" s="6">
        <f t="shared" si="54"/>
        <v>0.26400917976355004</v>
      </c>
      <c r="AE127" s="6">
        <f t="shared" si="54"/>
        <v>0.27230075694772538</v>
      </c>
      <c r="AF127" s="6">
        <f t="shared" si="54"/>
        <v>0.28064772519617492</v>
      </c>
      <c r="AG127" s="6">
        <f t="shared" si="54"/>
        <v>0.28901608235754789</v>
      </c>
      <c r="AH127" s="6">
        <f t="shared" si="54"/>
        <v>0.29737014892106528</v>
      </c>
      <c r="AI127" s="6">
        <f t="shared" si="54"/>
        <v>0.30567210677327211</v>
      </c>
      <c r="AJ127" s="6">
        <f t="shared" si="54"/>
        <v>0.31387769783405706</v>
      </c>
      <c r="AK127" s="6">
        <f t="shared" si="54"/>
        <v>0.32194289846516488</v>
      </c>
      <c r="AL127" s="6">
        <f t="shared" si="54"/>
        <v>0.32981970702597885</v>
      </c>
      <c r="AM127" s="6">
        <f t="shared" si="54"/>
        <v>0.33746283613277456</v>
      </c>
      <c r="AN127" s="6">
        <f t="shared" si="54"/>
        <v>0.34482722244744118</v>
      </c>
      <c r="AO127" s="6">
        <f t="shared" si="54"/>
        <v>0.35186843519970618</v>
      </c>
      <c r="AP127" s="6">
        <f t="shared" si="54"/>
        <v>0.35854327471109709</v>
      </c>
      <c r="AQ127" s="6">
        <f t="shared" si="54"/>
        <v>0.36480816209788608</v>
      </c>
      <c r="AR127" s="6">
        <f t="shared" si="54"/>
        <v>0.37061853901478958</v>
      </c>
      <c r="AS127" s="6">
        <f t="shared" si="54"/>
        <v>0.3768921289534356</v>
      </c>
      <c r="AT127" s="6">
        <f t="shared" si="54"/>
        <v>0.38325220499416307</v>
      </c>
      <c r="AU127" s="6">
        <f t="shared" si="54"/>
        <v>0.38970364152770659</v>
      </c>
      <c r="AV127" s="6">
        <f t="shared" si="54"/>
        <v>0.3962501655504701</v>
      </c>
      <c r="AW127" s="6">
        <f t="shared" si="54"/>
        <v>0.40289553222827457</v>
      </c>
      <c r="AX127" s="6">
        <f t="shared" si="54"/>
        <v>0.4096431879211106</v>
      </c>
      <c r="AY127" s="6">
        <f t="shared" si="54"/>
        <v>0.41649670179011156</v>
      </c>
      <c r="AZ127" s="6">
        <f t="shared" si="54"/>
        <v>0.42346101941408604</v>
      </c>
      <c r="BA127" s="6">
        <f t="shared" si="54"/>
        <v>0.43054066278801606</v>
      </c>
      <c r="BB127" s="6">
        <f t="shared" si="54"/>
        <v>0.437738558396363</v>
      </c>
      <c r="BC127" s="6">
        <f t="shared" si="54"/>
        <v>0.44506055394317706</v>
      </c>
      <c r="BD127" s="6">
        <f t="shared" si="54"/>
        <v>0.45250937467149899</v>
      </c>
      <c r="BE127" s="6">
        <f t="shared" si="54"/>
        <v>0.46008931850629453</v>
      </c>
      <c r="BF127" s="6">
        <f t="shared" si="54"/>
        <v>0.467805422884773</v>
      </c>
      <c r="BG127" s="6">
        <f t="shared" si="54"/>
        <v>0.4756599786782445</v>
      </c>
      <c r="BH127" s="6">
        <f t="shared" si="54"/>
        <v>0.48365859721037352</v>
      </c>
      <c r="BI127" s="6">
        <f t="shared" si="54"/>
        <v>0.49180564459758047</v>
      </c>
      <c r="BJ127" s="6">
        <f t="shared" si="54"/>
        <v>0.50010474921633052</v>
      </c>
      <c r="BK127" s="6">
        <f t="shared" si="54"/>
        <v>0.50856187627812899</v>
      </c>
      <c r="BL127" s="6">
        <f t="shared" si="54"/>
        <v>0.51717953770029945</v>
      </c>
    </row>
    <row r="128" spans="3:64" x14ac:dyDescent="0.25">
      <c r="C128" t="s">
        <v>7</v>
      </c>
      <c r="D128">
        <f t="shared" si="53"/>
        <v>0</v>
      </c>
      <c r="E128">
        <f t="shared" si="53"/>
        <v>0</v>
      </c>
      <c r="F128">
        <f t="shared" si="53"/>
        <v>0</v>
      </c>
      <c r="G128">
        <f t="shared" si="53"/>
        <v>0</v>
      </c>
      <c r="H128">
        <f t="shared" si="53"/>
        <v>0</v>
      </c>
      <c r="I128">
        <f t="shared" si="53"/>
        <v>0</v>
      </c>
      <c r="J128" s="10">
        <f t="shared" si="53"/>
        <v>0</v>
      </c>
      <c r="K128" s="6">
        <f t="shared" ref="K128:Z133" si="55">(K$28*(K64*K113))+K96</f>
        <v>0</v>
      </c>
      <c r="L128" s="6">
        <f t="shared" si="55"/>
        <v>0</v>
      </c>
      <c r="M128" s="6">
        <f t="shared" si="55"/>
        <v>0</v>
      </c>
      <c r="N128" s="6">
        <f t="shared" si="55"/>
        <v>0</v>
      </c>
      <c r="O128" s="6">
        <f t="shared" si="55"/>
        <v>0</v>
      </c>
      <c r="P128" s="6">
        <f t="shared" si="55"/>
        <v>0</v>
      </c>
      <c r="Q128" s="6">
        <f t="shared" si="55"/>
        <v>0</v>
      </c>
      <c r="R128" s="6">
        <f t="shared" si="55"/>
        <v>0</v>
      </c>
      <c r="S128" s="6">
        <f t="shared" si="55"/>
        <v>0</v>
      </c>
      <c r="T128" s="6">
        <f t="shared" si="55"/>
        <v>0</v>
      </c>
      <c r="U128" s="6">
        <f t="shared" si="55"/>
        <v>0</v>
      </c>
      <c r="V128" s="6">
        <f t="shared" si="55"/>
        <v>0</v>
      </c>
      <c r="W128" s="6">
        <f t="shared" si="55"/>
        <v>0</v>
      </c>
      <c r="X128" s="6">
        <f t="shared" si="55"/>
        <v>0</v>
      </c>
      <c r="Y128" s="6">
        <f t="shared" si="55"/>
        <v>0</v>
      </c>
      <c r="Z128" s="6">
        <f t="shared" si="55"/>
        <v>0</v>
      </c>
      <c r="AA128" s="6">
        <f t="shared" si="54"/>
        <v>0</v>
      </c>
      <c r="AB128" s="6">
        <f t="shared" si="54"/>
        <v>0</v>
      </c>
      <c r="AC128" s="6">
        <f t="shared" si="54"/>
        <v>0</v>
      </c>
      <c r="AD128" s="6">
        <f t="shared" si="54"/>
        <v>0</v>
      </c>
      <c r="AE128" s="6">
        <f t="shared" si="54"/>
        <v>0</v>
      </c>
      <c r="AF128" s="6">
        <f t="shared" si="54"/>
        <v>0</v>
      </c>
      <c r="AG128" s="6">
        <f t="shared" si="54"/>
        <v>0</v>
      </c>
      <c r="AH128" s="6">
        <f t="shared" si="54"/>
        <v>0</v>
      </c>
      <c r="AI128" s="6">
        <f t="shared" si="54"/>
        <v>0</v>
      </c>
      <c r="AJ128" s="6">
        <f t="shared" si="54"/>
        <v>0</v>
      </c>
      <c r="AK128" s="6">
        <f t="shared" si="54"/>
        <v>0</v>
      </c>
      <c r="AL128" s="6">
        <f t="shared" si="54"/>
        <v>0</v>
      </c>
      <c r="AM128" s="6">
        <f t="shared" si="54"/>
        <v>0</v>
      </c>
      <c r="AN128" s="6">
        <f t="shared" si="54"/>
        <v>0</v>
      </c>
      <c r="AO128" s="6">
        <f t="shared" si="54"/>
        <v>0</v>
      </c>
      <c r="AP128" s="6">
        <f t="shared" si="54"/>
        <v>0</v>
      </c>
      <c r="AQ128" s="6">
        <f t="shared" si="54"/>
        <v>0</v>
      </c>
      <c r="AR128" s="6">
        <f t="shared" si="54"/>
        <v>0</v>
      </c>
      <c r="AS128" s="6">
        <f t="shared" si="54"/>
        <v>0</v>
      </c>
      <c r="AT128" s="6">
        <f t="shared" si="54"/>
        <v>0</v>
      </c>
      <c r="AU128" s="6">
        <f t="shared" si="54"/>
        <v>0</v>
      </c>
      <c r="AV128" s="6">
        <f t="shared" si="54"/>
        <v>0</v>
      </c>
      <c r="AW128" s="6">
        <f t="shared" si="54"/>
        <v>0</v>
      </c>
      <c r="AX128" s="6">
        <f t="shared" si="54"/>
        <v>0</v>
      </c>
      <c r="AY128" s="6">
        <f t="shared" si="54"/>
        <v>0</v>
      </c>
      <c r="AZ128" s="6">
        <f t="shared" si="54"/>
        <v>0</v>
      </c>
      <c r="BA128" s="6">
        <f t="shared" si="54"/>
        <v>0</v>
      </c>
      <c r="BB128" s="6">
        <f t="shared" si="54"/>
        <v>0</v>
      </c>
      <c r="BC128" s="6">
        <f t="shared" si="54"/>
        <v>0</v>
      </c>
      <c r="BD128" s="6">
        <f t="shared" si="54"/>
        <v>0</v>
      </c>
      <c r="BE128" s="6">
        <f t="shared" si="54"/>
        <v>0</v>
      </c>
      <c r="BF128" s="6">
        <f t="shared" si="54"/>
        <v>0</v>
      </c>
      <c r="BG128" s="6">
        <f t="shared" si="54"/>
        <v>0</v>
      </c>
      <c r="BH128" s="6">
        <f t="shared" si="54"/>
        <v>0</v>
      </c>
      <c r="BI128" s="6">
        <f t="shared" si="54"/>
        <v>0</v>
      </c>
      <c r="BJ128" s="6">
        <f t="shared" si="54"/>
        <v>0</v>
      </c>
      <c r="BK128" s="6">
        <f t="shared" si="54"/>
        <v>0</v>
      </c>
      <c r="BL128" s="6">
        <f t="shared" si="54"/>
        <v>0</v>
      </c>
    </row>
    <row r="129" spans="1:64" x14ac:dyDescent="0.25">
      <c r="C129" t="s">
        <v>8</v>
      </c>
      <c r="D129">
        <f t="shared" si="53"/>
        <v>78.769999999999811</v>
      </c>
      <c r="E129">
        <f t="shared" si="53"/>
        <v>79.728000000000023</v>
      </c>
      <c r="F129">
        <f t="shared" si="53"/>
        <v>79.353000000000037</v>
      </c>
      <c r="G129">
        <f t="shared" si="53"/>
        <v>77.716999999999985</v>
      </c>
      <c r="H129">
        <f t="shared" si="53"/>
        <v>80.682999999999979</v>
      </c>
      <c r="I129">
        <f t="shared" si="53"/>
        <v>83.401000000000039</v>
      </c>
      <c r="J129" s="10">
        <f t="shared" si="53"/>
        <v>84.694000000000003</v>
      </c>
      <c r="K129" s="6">
        <f t="shared" si="55"/>
        <v>87.279698889247456</v>
      </c>
      <c r="L129" s="6">
        <f t="shared" si="54"/>
        <v>90.415889136943349</v>
      </c>
      <c r="M129" s="6">
        <f t="shared" si="54"/>
        <v>94.45369473461588</v>
      </c>
      <c r="N129" s="6">
        <f t="shared" si="54"/>
        <v>96.013968310402859</v>
      </c>
      <c r="O129" s="6">
        <f t="shared" si="54"/>
        <v>101.84849211588939</v>
      </c>
      <c r="P129" s="6">
        <f t="shared" si="54"/>
        <v>103.55254098236372</v>
      </c>
      <c r="Q129" s="6">
        <f t="shared" si="54"/>
        <v>106.00834307720346</v>
      </c>
      <c r="R129" s="6">
        <f t="shared" si="54"/>
        <v>108.28694957720573</v>
      </c>
      <c r="S129" s="6">
        <f t="shared" si="54"/>
        <v>110.51073046022063</v>
      </c>
      <c r="T129" s="6">
        <f t="shared" si="54"/>
        <v>113.56056034460667</v>
      </c>
      <c r="U129" s="6">
        <f t="shared" si="54"/>
        <v>116.61884501649838</v>
      </c>
      <c r="V129" s="6">
        <f t="shared" si="54"/>
        <v>119.68456405736246</v>
      </c>
      <c r="W129" s="6">
        <f t="shared" si="54"/>
        <v>122.75727030532779</v>
      </c>
      <c r="X129" s="6">
        <f t="shared" si="54"/>
        <v>125.83612491487159</v>
      </c>
      <c r="Y129" s="6">
        <f t="shared" si="54"/>
        <v>128.92127944515531</v>
      </c>
      <c r="Z129" s="6">
        <f t="shared" si="54"/>
        <v>132.00711703892836</v>
      </c>
      <c r="AA129" s="6">
        <f t="shared" si="54"/>
        <v>135.09059866323736</v>
      </c>
      <c r="AB129" s="6">
        <f t="shared" si="54"/>
        <v>138.16937308170498</v>
      </c>
      <c r="AC129" s="6">
        <f t="shared" si="54"/>
        <v>141.24108782030925</v>
      </c>
      <c r="AD129" s="6">
        <f t="shared" si="54"/>
        <v>144.3038462091545</v>
      </c>
      <c r="AE129" s="6">
        <f t="shared" si="54"/>
        <v>147.35691894076763</v>
      </c>
      <c r="AF129" s="6">
        <f t="shared" si="54"/>
        <v>150.39907885605265</v>
      </c>
      <c r="AG129" s="6">
        <f t="shared" si="54"/>
        <v>153.42790226354248</v>
      </c>
      <c r="AH129" s="6">
        <f t="shared" si="54"/>
        <v>156.4413639203465</v>
      </c>
      <c r="AI129" s="6">
        <f t="shared" si="54"/>
        <v>159.4375862988351</v>
      </c>
      <c r="AJ129" s="6">
        <f t="shared" si="54"/>
        <v>162.41260878791763</v>
      </c>
      <c r="AK129" s="6">
        <f t="shared" si="54"/>
        <v>165.36388604466913</v>
      </c>
      <c r="AL129" s="6">
        <f t="shared" si="54"/>
        <v>168.28806321270278</v>
      </c>
      <c r="AM129" s="6">
        <f t="shared" si="54"/>
        <v>171.18436353511746</v>
      </c>
      <c r="AN129" s="6">
        <f t="shared" si="54"/>
        <v>174.05321889544183</v>
      </c>
      <c r="AO129" s="6">
        <f t="shared" si="54"/>
        <v>176.89641315908062</v>
      </c>
      <c r="AP129" s="6">
        <f t="shared" si="54"/>
        <v>179.7173273522952</v>
      </c>
      <c r="AQ129" s="6">
        <f t="shared" si="54"/>
        <v>182.52009179844808</v>
      </c>
      <c r="AR129" s="6">
        <f t="shared" si="54"/>
        <v>185.3092695073949</v>
      </c>
      <c r="AS129" s="6">
        <f t="shared" si="54"/>
        <v>188.44606447671791</v>
      </c>
      <c r="AT129" s="6">
        <f t="shared" si="54"/>
        <v>191.62610249708166</v>
      </c>
      <c r="AU129" s="6">
        <f t="shared" si="54"/>
        <v>194.85182076385342</v>
      </c>
      <c r="AV129" s="6">
        <f t="shared" si="54"/>
        <v>198.12508277523517</v>
      </c>
      <c r="AW129" s="6">
        <f t="shared" si="54"/>
        <v>201.44776611413741</v>
      </c>
      <c r="AX129" s="6">
        <f t="shared" si="54"/>
        <v>204.82159396055542</v>
      </c>
      <c r="AY129" s="6">
        <f t="shared" si="54"/>
        <v>208.24835089505592</v>
      </c>
      <c r="AZ129" s="6">
        <f t="shared" si="54"/>
        <v>211.73050970704315</v>
      </c>
      <c r="BA129" s="6">
        <f t="shared" si="54"/>
        <v>215.27033139400817</v>
      </c>
      <c r="BB129" s="6">
        <f t="shared" si="54"/>
        <v>218.86927919818166</v>
      </c>
      <c r="BC129" s="6">
        <f t="shared" si="54"/>
        <v>222.53027697158868</v>
      </c>
      <c r="BD129" s="6">
        <f t="shared" si="54"/>
        <v>226.25468733574962</v>
      </c>
      <c r="BE129" s="6">
        <f t="shared" si="54"/>
        <v>230.04465925314739</v>
      </c>
      <c r="BF129" s="6">
        <f t="shared" si="54"/>
        <v>233.90271144238665</v>
      </c>
      <c r="BG129" s="6">
        <f t="shared" si="54"/>
        <v>237.82998933912239</v>
      </c>
      <c r="BH129" s="6">
        <f t="shared" si="54"/>
        <v>241.82929860518689</v>
      </c>
      <c r="BI129" s="6">
        <f t="shared" si="54"/>
        <v>245.9028222987904</v>
      </c>
      <c r="BJ129" s="6">
        <f t="shared" si="54"/>
        <v>250.05237460816539</v>
      </c>
      <c r="BK129" s="6">
        <f t="shared" si="54"/>
        <v>254.28093813906463</v>
      </c>
      <c r="BL129" s="6">
        <f t="shared" si="54"/>
        <v>258.58976885014988</v>
      </c>
    </row>
    <row r="130" spans="1:64" x14ac:dyDescent="0.25">
      <c r="C130" t="s">
        <v>9</v>
      </c>
      <c r="D130">
        <f t="shared" si="53"/>
        <v>0</v>
      </c>
      <c r="E130">
        <f t="shared" si="53"/>
        <v>0</v>
      </c>
      <c r="F130">
        <f t="shared" si="53"/>
        <v>0</v>
      </c>
      <c r="G130">
        <f t="shared" si="53"/>
        <v>0</v>
      </c>
      <c r="H130">
        <f t="shared" si="53"/>
        <v>0</v>
      </c>
      <c r="I130">
        <f t="shared" si="53"/>
        <v>0</v>
      </c>
      <c r="J130" s="10">
        <f t="shared" si="53"/>
        <v>0</v>
      </c>
      <c r="K130" s="6">
        <f t="shared" si="55"/>
        <v>0</v>
      </c>
      <c r="L130" s="6">
        <f t="shared" si="54"/>
        <v>0</v>
      </c>
      <c r="M130" s="6">
        <f t="shared" si="54"/>
        <v>0</v>
      </c>
      <c r="N130" s="6">
        <f t="shared" si="54"/>
        <v>0</v>
      </c>
      <c r="O130" s="6">
        <f t="shared" si="54"/>
        <v>0</v>
      </c>
      <c r="P130" s="6">
        <f t="shared" si="54"/>
        <v>0</v>
      </c>
      <c r="Q130" s="6">
        <f t="shared" si="54"/>
        <v>0</v>
      </c>
      <c r="R130" s="6">
        <f t="shared" si="54"/>
        <v>0</v>
      </c>
      <c r="S130" s="6">
        <f t="shared" si="54"/>
        <v>0</v>
      </c>
      <c r="T130" s="6">
        <f t="shared" si="54"/>
        <v>0</v>
      </c>
      <c r="U130" s="6">
        <f t="shared" si="54"/>
        <v>0</v>
      </c>
      <c r="V130" s="6">
        <f t="shared" si="54"/>
        <v>0</v>
      </c>
      <c r="W130" s="6">
        <f t="shared" si="54"/>
        <v>0</v>
      </c>
      <c r="X130" s="6">
        <f t="shared" si="54"/>
        <v>0</v>
      </c>
      <c r="Y130" s="6">
        <f t="shared" si="54"/>
        <v>0</v>
      </c>
      <c r="Z130" s="6">
        <f t="shared" si="54"/>
        <v>0</v>
      </c>
      <c r="AA130" s="6">
        <f t="shared" si="54"/>
        <v>0</v>
      </c>
      <c r="AB130" s="6">
        <f t="shared" si="54"/>
        <v>0</v>
      </c>
      <c r="AC130" s="6">
        <f t="shared" si="54"/>
        <v>0</v>
      </c>
      <c r="AD130" s="6">
        <f t="shared" si="54"/>
        <v>0</v>
      </c>
      <c r="AE130" s="6">
        <f t="shared" si="54"/>
        <v>0</v>
      </c>
      <c r="AF130" s="6">
        <f t="shared" si="54"/>
        <v>0</v>
      </c>
      <c r="AG130" s="6">
        <f t="shared" si="54"/>
        <v>0</v>
      </c>
      <c r="AH130" s="6">
        <f t="shared" si="54"/>
        <v>0</v>
      </c>
      <c r="AI130" s="6">
        <f t="shared" si="54"/>
        <v>0</v>
      </c>
      <c r="AJ130" s="6">
        <f t="shared" si="54"/>
        <v>0</v>
      </c>
      <c r="AK130" s="6">
        <f t="shared" si="54"/>
        <v>0</v>
      </c>
      <c r="AL130" s="6">
        <f t="shared" si="54"/>
        <v>0</v>
      </c>
      <c r="AM130" s="6">
        <f t="shared" si="54"/>
        <v>0</v>
      </c>
      <c r="AN130" s="6">
        <f t="shared" si="54"/>
        <v>0</v>
      </c>
      <c r="AO130" s="6">
        <f t="shared" si="54"/>
        <v>0</v>
      </c>
      <c r="AP130" s="6">
        <f t="shared" si="54"/>
        <v>0</v>
      </c>
      <c r="AQ130" s="6">
        <f t="shared" si="54"/>
        <v>0</v>
      </c>
      <c r="AR130" s="6">
        <f t="shared" si="54"/>
        <v>0</v>
      </c>
      <c r="AS130" s="6">
        <f t="shared" si="54"/>
        <v>0</v>
      </c>
      <c r="AT130" s="6">
        <f t="shared" si="54"/>
        <v>0</v>
      </c>
      <c r="AU130" s="6">
        <f t="shared" si="54"/>
        <v>0</v>
      </c>
      <c r="AV130" s="6">
        <f t="shared" si="54"/>
        <v>0</v>
      </c>
      <c r="AW130" s="6">
        <f t="shared" si="54"/>
        <v>0</v>
      </c>
      <c r="AX130" s="6">
        <f t="shared" si="54"/>
        <v>0</v>
      </c>
      <c r="AY130" s="6">
        <f t="shared" si="54"/>
        <v>0</v>
      </c>
      <c r="AZ130" s="6">
        <f t="shared" si="54"/>
        <v>0</v>
      </c>
      <c r="BA130" s="6">
        <f t="shared" si="54"/>
        <v>0</v>
      </c>
      <c r="BB130" s="6">
        <f t="shared" si="54"/>
        <v>0</v>
      </c>
      <c r="BC130" s="6">
        <f t="shared" si="54"/>
        <v>0</v>
      </c>
      <c r="BD130" s="6">
        <f t="shared" si="54"/>
        <v>0</v>
      </c>
      <c r="BE130" s="6">
        <f t="shared" si="54"/>
        <v>0</v>
      </c>
      <c r="BF130" s="6">
        <f t="shared" si="54"/>
        <v>0</v>
      </c>
      <c r="BG130" s="6">
        <f t="shared" si="54"/>
        <v>0</v>
      </c>
      <c r="BH130" s="6">
        <f t="shared" si="54"/>
        <v>0</v>
      </c>
      <c r="BI130" s="6">
        <f t="shared" si="54"/>
        <v>0</v>
      </c>
      <c r="BJ130" s="6">
        <f t="shared" si="54"/>
        <v>0</v>
      </c>
      <c r="BK130" s="6">
        <f t="shared" si="54"/>
        <v>0</v>
      </c>
      <c r="BL130" s="6">
        <f t="shared" si="54"/>
        <v>0</v>
      </c>
    </row>
    <row r="131" spans="1:64" x14ac:dyDescent="0.25">
      <c r="C131" t="s">
        <v>10</v>
      </c>
      <c r="D131">
        <f t="shared" si="53"/>
        <v>211.47359999999946</v>
      </c>
      <c r="E131">
        <f t="shared" si="53"/>
        <v>218.78399999999996</v>
      </c>
      <c r="F131">
        <f t="shared" si="53"/>
        <v>224.12544</v>
      </c>
      <c r="G131">
        <f t="shared" si="53"/>
        <v>226.00320000000002</v>
      </c>
      <c r="H131">
        <f t="shared" si="53"/>
        <v>230.1216</v>
      </c>
      <c r="I131">
        <f t="shared" si="53"/>
        <v>235.33055999999996</v>
      </c>
      <c r="J131" s="10">
        <f t="shared" si="53"/>
        <v>241.07711999999998</v>
      </c>
      <c r="K131" s="6">
        <f t="shared" si="55"/>
        <v>246.02339828367579</v>
      </c>
      <c r="L131" s="6">
        <f t="shared" si="54"/>
        <v>252.57437883053521</v>
      </c>
      <c r="M131" s="6">
        <f t="shared" si="54"/>
        <v>261.66683273128427</v>
      </c>
      <c r="N131" s="6">
        <f t="shared" si="54"/>
        <v>263.95902823624579</v>
      </c>
      <c r="O131" s="6">
        <f t="shared" si="54"/>
        <v>278.0357034126859</v>
      </c>
      <c r="P131" s="6">
        <f t="shared" si="54"/>
        <v>280.87121490852832</v>
      </c>
      <c r="Q131" s="6">
        <f t="shared" si="54"/>
        <v>285.84433055051022</v>
      </c>
      <c r="R131" s="6">
        <f t="shared" si="54"/>
        <v>290.42758589885477</v>
      </c>
      <c r="S131" s="6">
        <f t="shared" si="54"/>
        <v>294.95430681416536</v>
      </c>
      <c r="T131" s="6">
        <f t="shared" si="54"/>
        <v>301.76609210922629</v>
      </c>
      <c r="U131" s="6">
        <f t="shared" si="54"/>
        <v>308.67151551253153</v>
      </c>
      <c r="V131" s="6">
        <f t="shared" ref="V131:BK131" si="56">(V$28*(V67*V116))+V99</f>
        <v>315.66890023351198</v>
      </c>
      <c r="W131" s="6">
        <f t="shared" si="56"/>
        <v>322.75774224340961</v>
      </c>
      <c r="X131" s="6">
        <f t="shared" si="56"/>
        <v>329.93614056858706</v>
      </c>
      <c r="Y131" s="6">
        <f t="shared" si="56"/>
        <v>337.20441052190608</v>
      </c>
      <c r="Z131" s="6">
        <f t="shared" si="56"/>
        <v>344.5473965469692</v>
      </c>
      <c r="AA131" s="6">
        <f t="shared" si="56"/>
        <v>351.95634171064393</v>
      </c>
      <c r="AB131" s="6">
        <f t="shared" ref="AB131:AF131" si="57">(AB$28*(AB67*AB116))+AB99</f>
        <v>359.42386426651899</v>
      </c>
      <c r="AC131" s="6">
        <f t="shared" si="57"/>
        <v>366.94212338320125</v>
      </c>
      <c r="AD131" s="6">
        <f t="shared" si="57"/>
        <v>374.50397908294786</v>
      </c>
      <c r="AE131" s="6">
        <f t="shared" si="57"/>
        <v>382.10480775539565</v>
      </c>
      <c r="AF131" s="6">
        <f t="shared" si="57"/>
        <v>389.73815651932375</v>
      </c>
      <c r="AG131" s="6">
        <f t="shared" si="56"/>
        <v>397.39392275654455</v>
      </c>
      <c r="AH131" s="6">
        <f t="shared" ref="AH131:AL131" si="58">(AH$28*(AH67*AH116))+AH99</f>
        <v>405.06247375441211</v>
      </c>
      <c r="AI131" s="6">
        <f t="shared" si="58"/>
        <v>412.73397858180851</v>
      </c>
      <c r="AJ131" s="6">
        <f t="shared" si="58"/>
        <v>420.39261970139029</v>
      </c>
      <c r="AK131" s="6">
        <f t="shared" si="58"/>
        <v>428.02563766144578</v>
      </c>
      <c r="AL131" s="6">
        <f t="shared" si="58"/>
        <v>435.61756178457398</v>
      </c>
      <c r="AM131" s="6">
        <f t="shared" si="56"/>
        <v>443.15897482092316</v>
      </c>
      <c r="AN131" s="6">
        <f t="shared" ref="AN131:AR131" si="59">(AN$28*(AN67*AN116))+AN99</f>
        <v>450.6429713201025</v>
      </c>
      <c r="AO131" s="6">
        <f t="shared" si="59"/>
        <v>458.06553689309737</v>
      </c>
      <c r="AP131" s="6">
        <f t="shared" si="59"/>
        <v>465.42619429543339</v>
      </c>
      <c r="AQ131" s="6">
        <f t="shared" si="59"/>
        <v>472.72581969983241</v>
      </c>
      <c r="AR131" s="6">
        <f t="shared" si="59"/>
        <v>479.96583276571408</v>
      </c>
      <c r="AS131" s="6">
        <f t="shared" si="56"/>
        <v>488.09038267985824</v>
      </c>
      <c r="AT131" s="6">
        <f t="shared" ref="AT131:AX131" si="60">(AT$28*(AT67*AT116))+AT99</f>
        <v>496.32693555564197</v>
      </c>
      <c r="AU131" s="6">
        <f t="shared" si="60"/>
        <v>504.68180392404219</v>
      </c>
      <c r="AV131" s="6">
        <f t="shared" si="60"/>
        <v>513.15981439448183</v>
      </c>
      <c r="AW131" s="6">
        <f t="shared" si="60"/>
        <v>521.76583005690577</v>
      </c>
      <c r="AX131" s="6">
        <f t="shared" si="60"/>
        <v>530.5043140853561</v>
      </c>
      <c r="AY131" s="6">
        <f t="shared" si="56"/>
        <v>539.37988868626724</v>
      </c>
      <c r="AZ131" s="6">
        <f t="shared" ref="AZ131:BD131" si="61">(AZ$28*(AZ67*AZ116))+AZ99</f>
        <v>548.39895858201908</v>
      </c>
      <c r="BA131" s="6">
        <f t="shared" si="61"/>
        <v>557.56737993699346</v>
      </c>
      <c r="BB131" s="6">
        <f t="shared" si="61"/>
        <v>566.88894266562716</v>
      </c>
      <c r="BC131" s="6">
        <f t="shared" si="61"/>
        <v>576.37121977857316</v>
      </c>
      <c r="BD131" s="6">
        <f t="shared" si="61"/>
        <v>586.01774057457931</v>
      </c>
      <c r="BE131" s="6">
        <f t="shared" si="56"/>
        <v>595.83407103839284</v>
      </c>
      <c r="BF131" s="6">
        <f t="shared" ref="BF131:BJ131" si="62">(BF$28*(BF67*BF116))+BF99</f>
        <v>605.82673485269765</v>
      </c>
      <c r="BG131" s="6">
        <f t="shared" si="62"/>
        <v>615.99869878747506</v>
      </c>
      <c r="BH131" s="6">
        <f t="shared" si="62"/>
        <v>626.3572297313234</v>
      </c>
      <c r="BI131" s="6">
        <f t="shared" si="62"/>
        <v>636.90798197965194</v>
      </c>
      <c r="BJ131" s="6">
        <f t="shared" si="62"/>
        <v>647.65565442511797</v>
      </c>
      <c r="BK131" s="6">
        <f t="shared" si="56"/>
        <v>658.60797225522947</v>
      </c>
      <c r="BL131" s="6">
        <f t="shared" ref="BL131" si="63">(BL$28*(BL67*BL116))+BL99</f>
        <v>669.76818850339714</v>
      </c>
    </row>
    <row r="132" spans="1:64" x14ac:dyDescent="0.25">
      <c r="C132" t="s">
        <v>11</v>
      </c>
      <c r="D132">
        <f t="shared" si="53"/>
        <v>8.8113999999999777</v>
      </c>
      <c r="E132">
        <f t="shared" si="53"/>
        <v>9.1159999999999997</v>
      </c>
      <c r="F132">
        <f t="shared" si="53"/>
        <v>9.3385599999999975</v>
      </c>
      <c r="G132">
        <f t="shared" si="53"/>
        <v>9.4168000000000021</v>
      </c>
      <c r="H132">
        <f t="shared" si="53"/>
        <v>9.5883999999999983</v>
      </c>
      <c r="I132">
        <f t="shared" si="53"/>
        <v>9.8054400000000026</v>
      </c>
      <c r="J132" s="10">
        <f t="shared" si="53"/>
        <v>10.044880000000001</v>
      </c>
      <c r="K132" s="6">
        <f t="shared" si="55"/>
        <v>10.250974928486485</v>
      </c>
      <c r="L132" s="6">
        <f t="shared" si="54"/>
        <v>10.523932451272296</v>
      </c>
      <c r="M132" s="6">
        <f t="shared" si="54"/>
        <v>10.902784697136841</v>
      </c>
      <c r="N132" s="6">
        <f t="shared" si="54"/>
        <v>10.998292843176904</v>
      </c>
      <c r="O132" s="6">
        <f t="shared" si="54"/>
        <v>11.584820975528574</v>
      </c>
      <c r="P132" s="6">
        <f t="shared" si="54"/>
        <v>11.702967287855342</v>
      </c>
      <c r="Q132" s="6">
        <f t="shared" ref="L132:U133" si="64">(Q$28*(Q68*Q117))+Q100</f>
        <v>11.910180439604583</v>
      </c>
      <c r="R132" s="6">
        <f t="shared" si="64"/>
        <v>12.101149412452278</v>
      </c>
      <c r="S132" s="6">
        <f t="shared" si="64"/>
        <v>12.289762783923548</v>
      </c>
      <c r="T132" s="6">
        <f t="shared" si="64"/>
        <v>12.573587171217747</v>
      </c>
      <c r="U132" s="6">
        <f t="shared" si="64"/>
        <v>12.861313146355464</v>
      </c>
      <c r="V132" s="6">
        <f t="shared" ref="V132:AA132" si="65">(V$28*(V68*V117))+V100</f>
        <v>13.152870843062992</v>
      </c>
      <c r="W132" s="6">
        <f t="shared" si="65"/>
        <v>13.448239260142051</v>
      </c>
      <c r="X132" s="6">
        <f t="shared" si="65"/>
        <v>13.747339190357783</v>
      </c>
      <c r="Y132" s="6">
        <f t="shared" si="65"/>
        <v>14.050183771746072</v>
      </c>
      <c r="Z132" s="6">
        <f t="shared" si="65"/>
        <v>14.356141522790377</v>
      </c>
      <c r="AA132" s="6">
        <f t="shared" si="65"/>
        <v>14.664847571276812</v>
      </c>
      <c r="AB132" s="6">
        <f t="shared" ref="AB132:BL132" si="66">(AB$28*(AB68*AB117))+AB100</f>
        <v>14.975994344438275</v>
      </c>
      <c r="AC132" s="6">
        <f t="shared" si="66"/>
        <v>15.289255140966702</v>
      </c>
      <c r="AD132" s="6">
        <f t="shared" si="66"/>
        <v>15.604332461789472</v>
      </c>
      <c r="AE132" s="6">
        <f t="shared" si="66"/>
        <v>15.921033656474794</v>
      </c>
      <c r="AF132" s="6">
        <f t="shared" si="66"/>
        <v>16.239089854971795</v>
      </c>
      <c r="AG132" s="6">
        <f t="shared" si="66"/>
        <v>16.558080114855994</v>
      </c>
      <c r="AH132" s="6">
        <f t="shared" si="66"/>
        <v>16.877603073100467</v>
      </c>
      <c r="AI132" s="6">
        <f t="shared" si="66"/>
        <v>17.19724910757532</v>
      </c>
      <c r="AJ132" s="6">
        <f t="shared" si="66"/>
        <v>17.516359154224556</v>
      </c>
      <c r="AK132" s="6">
        <f t="shared" si="66"/>
        <v>17.83440156922687</v>
      </c>
      <c r="AL132" s="6">
        <f t="shared" si="66"/>
        <v>18.150731741023872</v>
      </c>
      <c r="AM132" s="6">
        <f t="shared" si="66"/>
        <v>18.464957284205088</v>
      </c>
      <c r="AN132" s="6">
        <f t="shared" si="66"/>
        <v>18.776790471670893</v>
      </c>
      <c r="AO132" s="6">
        <f t="shared" si="66"/>
        <v>19.086064037212338</v>
      </c>
      <c r="AP132" s="6">
        <f t="shared" si="66"/>
        <v>19.392758095643011</v>
      </c>
      <c r="AQ132" s="6">
        <f t="shared" si="66"/>
        <v>19.696909154159634</v>
      </c>
      <c r="AR132" s="6">
        <f t="shared" si="66"/>
        <v>19.998576365238023</v>
      </c>
      <c r="AS132" s="6">
        <f t="shared" si="66"/>
        <v>20.337099278327361</v>
      </c>
      <c r="AT132" s="6">
        <f t="shared" si="66"/>
        <v>20.680288981485017</v>
      </c>
      <c r="AU132" s="6">
        <f t="shared" si="66"/>
        <v>21.028408496835024</v>
      </c>
      <c r="AV132" s="6">
        <f t="shared" si="66"/>
        <v>21.381658933103342</v>
      </c>
      <c r="AW132" s="6">
        <f t="shared" si="66"/>
        <v>21.740242919037673</v>
      </c>
      <c r="AX132" s="6">
        <f t="shared" si="66"/>
        <v>22.104346420223102</v>
      </c>
      <c r="AY132" s="6">
        <f t="shared" si="66"/>
        <v>22.474162028594396</v>
      </c>
      <c r="AZ132" s="6">
        <f t="shared" si="66"/>
        <v>22.849956607584058</v>
      </c>
      <c r="BA132" s="6">
        <f t="shared" si="66"/>
        <v>23.231974164041322</v>
      </c>
      <c r="BB132" s="6">
        <f t="shared" si="66"/>
        <v>23.620372611067722</v>
      </c>
      <c r="BC132" s="6">
        <f t="shared" si="66"/>
        <v>24.015467490773808</v>
      </c>
      <c r="BD132" s="6">
        <f t="shared" si="66"/>
        <v>24.417405857274058</v>
      </c>
      <c r="BE132" s="6">
        <f t="shared" si="66"/>
        <v>24.826419626599623</v>
      </c>
      <c r="BF132" s="6">
        <f t="shared" si="66"/>
        <v>25.242780618862323</v>
      </c>
      <c r="BG132" s="6">
        <f t="shared" si="66"/>
        <v>25.666612449478045</v>
      </c>
      <c r="BH132" s="6">
        <f t="shared" si="66"/>
        <v>26.098217905471724</v>
      </c>
      <c r="BI132" s="6">
        <f t="shared" si="66"/>
        <v>26.537832582485414</v>
      </c>
      <c r="BJ132" s="6">
        <f t="shared" si="66"/>
        <v>26.985652267713164</v>
      </c>
      <c r="BK132" s="6">
        <f t="shared" si="66"/>
        <v>27.441998843967809</v>
      </c>
      <c r="BL132" s="6">
        <f t="shared" si="66"/>
        <v>27.907007854308127</v>
      </c>
    </row>
    <row r="133" spans="1:64" x14ac:dyDescent="0.25">
      <c r="C133" t="s">
        <v>12</v>
      </c>
      <c r="D133">
        <f t="shared" si="53"/>
        <v>47.000999999999898</v>
      </c>
      <c r="E133">
        <f t="shared" si="53"/>
        <v>47.16299999999999</v>
      </c>
      <c r="F133">
        <f t="shared" si="53"/>
        <v>44.730000000000011</v>
      </c>
      <c r="G133">
        <f t="shared" si="53"/>
        <v>45.951000000000008</v>
      </c>
      <c r="H133">
        <f t="shared" si="53"/>
        <v>47.277999999999984</v>
      </c>
      <c r="I133">
        <f t="shared" si="53"/>
        <v>46.694999999999986</v>
      </c>
      <c r="J133" s="10">
        <f t="shared" si="53"/>
        <v>39.784999999999997</v>
      </c>
      <c r="K133" s="6">
        <f t="shared" si="55"/>
        <v>39.650150268059548</v>
      </c>
      <c r="L133" s="6">
        <f t="shared" si="64"/>
        <v>39.781518232355793</v>
      </c>
      <c r="M133" s="6">
        <f t="shared" si="64"/>
        <v>40.308414377761096</v>
      </c>
      <c r="N133" s="6">
        <f t="shared" si="64"/>
        <v>39.799881754228167</v>
      </c>
      <c r="O133" s="6">
        <f t="shared" si="64"/>
        <v>41.067497033988055</v>
      </c>
      <c r="P133" s="6">
        <f t="shared" si="64"/>
        <v>40.674416759604966</v>
      </c>
      <c r="Q133" s="6">
        <f t="shared" si="64"/>
        <v>40.619335129365091</v>
      </c>
      <c r="R133" s="6">
        <f t="shared" si="64"/>
        <v>40.533143128083395</v>
      </c>
      <c r="S133" s="6">
        <f t="shared" si="64"/>
        <v>40.465266973929594</v>
      </c>
      <c r="T133" s="6">
        <f t="shared" si="64"/>
        <v>40.732771834011629</v>
      </c>
      <c r="U133" s="6">
        <f t="shared" si="64"/>
        <v>41.0307613502981</v>
      </c>
      <c r="V133" s="6">
        <f t="shared" ref="V133:AA133" si="67">(V$28*(V69*V118))+V101</f>
        <v>41.359894245972193</v>
      </c>
      <c r="W133" s="6">
        <f t="shared" si="67"/>
        <v>41.720919151712863</v>
      </c>
      <c r="X133" s="6">
        <f t="shared" si="67"/>
        <v>42.114330053768526</v>
      </c>
      <c r="Y133" s="6">
        <f t="shared" si="67"/>
        <v>42.540827254094573</v>
      </c>
      <c r="Z133" s="6">
        <f t="shared" si="67"/>
        <v>42.999088019500554</v>
      </c>
      <c r="AA133" s="6">
        <f t="shared" si="67"/>
        <v>43.488560454052312</v>
      </c>
      <c r="AB133" s="6">
        <f t="shared" ref="AB133:BL133" si="68">(AB$28*(AB69*AB118))+AB101</f>
        <v>44.008790518839156</v>
      </c>
      <c r="AC133" s="6">
        <f t="shared" si="68"/>
        <v>44.559179098428586</v>
      </c>
      <c r="AD133" s="6">
        <f t="shared" si="68"/>
        <v>45.139113064929631</v>
      </c>
      <c r="AE133" s="6">
        <f t="shared" si="68"/>
        <v>45.748169376615202</v>
      </c>
      <c r="AF133" s="6">
        <f t="shared" si="68"/>
        <v>46.385580021583664</v>
      </c>
      <c r="AG133" s="6">
        <f t="shared" si="68"/>
        <v>47.050016243814532</v>
      </c>
      <c r="AH133" s="6">
        <f t="shared" si="68"/>
        <v>47.74007694688386</v>
      </c>
      <c r="AI133" s="6">
        <f t="shared" si="68"/>
        <v>48.454200084356714</v>
      </c>
      <c r="AJ133" s="6">
        <f t="shared" si="68"/>
        <v>49.189978071346516</v>
      </c>
      <c r="AK133" s="6">
        <f t="shared" si="68"/>
        <v>49.945216035045092</v>
      </c>
      <c r="AL133" s="6">
        <f t="shared" si="68"/>
        <v>50.717246707300333</v>
      </c>
      <c r="AM133" s="6">
        <f t="shared" si="68"/>
        <v>51.503945796709552</v>
      </c>
      <c r="AN133" s="6">
        <f t="shared" si="68"/>
        <v>52.303310126141255</v>
      </c>
      <c r="AO133" s="6">
        <f t="shared" si="68"/>
        <v>53.113498412520933</v>
      </c>
      <c r="AP133" s="6">
        <f t="shared" si="68"/>
        <v>53.932905190138293</v>
      </c>
      <c r="AQ133" s="6">
        <f t="shared" si="68"/>
        <v>54.759908866280988</v>
      </c>
      <c r="AR133" s="6">
        <f t="shared" si="68"/>
        <v>55.592780852218318</v>
      </c>
      <c r="AS133" s="6">
        <f t="shared" si="68"/>
        <v>56.533819343015217</v>
      </c>
      <c r="AT133" s="6">
        <f t="shared" si="68"/>
        <v>57.487830749124342</v>
      </c>
      <c r="AU133" s="6">
        <f t="shared" si="68"/>
        <v>58.455546229155864</v>
      </c>
      <c r="AV133" s="6">
        <f t="shared" si="68"/>
        <v>59.437524832570389</v>
      </c>
      <c r="AW133" s="6">
        <f t="shared" si="68"/>
        <v>60.434329834241055</v>
      </c>
      <c r="AX133" s="6">
        <f t="shared" si="68"/>
        <v>61.446478188166452</v>
      </c>
      <c r="AY133" s="6">
        <f t="shared" si="68"/>
        <v>62.474505268516602</v>
      </c>
      <c r="AZ133" s="6">
        <f t="shared" si="68"/>
        <v>63.519152912112773</v>
      </c>
      <c r="BA133" s="6">
        <f t="shared" si="68"/>
        <v>64.581099418202271</v>
      </c>
      <c r="BB133" s="6">
        <f t="shared" si="68"/>
        <v>65.660783759454318</v>
      </c>
      <c r="BC133" s="6">
        <f t="shared" si="68"/>
        <v>66.759083091476413</v>
      </c>
      <c r="BD133" s="6">
        <f t="shared" si="68"/>
        <v>67.876406200724702</v>
      </c>
      <c r="BE133" s="6">
        <f t="shared" si="68"/>
        <v>69.013397775944028</v>
      </c>
      <c r="BF133" s="6">
        <f t="shared" si="68"/>
        <v>70.170813432715804</v>
      </c>
      <c r="BG133" s="6">
        <f t="shared" si="68"/>
        <v>71.348996801736519</v>
      </c>
      <c r="BH133" s="6">
        <f t="shared" si="68"/>
        <v>72.548789581555866</v>
      </c>
      <c r="BI133" s="6">
        <f t="shared" si="68"/>
        <v>73.770846689636912</v>
      </c>
      <c r="BJ133" s="6">
        <f t="shared" si="68"/>
        <v>75.015712382449408</v>
      </c>
      <c r="BK133" s="6">
        <f t="shared" si="68"/>
        <v>76.284281441719187</v>
      </c>
      <c r="BL133" s="6">
        <f t="shared" si="68"/>
        <v>77.576930655044748</v>
      </c>
    </row>
    <row r="134" spans="1:64" x14ac:dyDescent="0.25">
      <c r="C134" t="s">
        <v>13</v>
      </c>
      <c r="D134">
        <f t="shared" ref="D134:J139" si="69">D$27*D70</f>
        <v>21.114999999999998</v>
      </c>
      <c r="E134">
        <f t="shared" si="69"/>
        <v>21.942</v>
      </c>
      <c r="F134">
        <f t="shared" si="69"/>
        <v>24.207999999999995</v>
      </c>
      <c r="G134">
        <f t="shared" si="69"/>
        <v>26.280999999999995</v>
      </c>
      <c r="H134">
        <f t="shared" si="69"/>
        <v>28.346</v>
      </c>
      <c r="I134">
        <f t="shared" si="69"/>
        <v>32.013999999999989</v>
      </c>
      <c r="J134" s="10">
        <f t="shared" si="69"/>
        <v>35.187999999999988</v>
      </c>
      <c r="K134">
        <f>(K$27*(K70*K119))+K102</f>
        <v>36.893588068977891</v>
      </c>
      <c r="L134" s="6">
        <f t="shared" ref="L134:U139" si="70">(L$27*(L70*L119))+L102</f>
        <v>38.511238120663911</v>
      </c>
      <c r="M134" s="6">
        <f t="shared" si="70"/>
        <v>39.92383555059579</v>
      </c>
      <c r="N134" s="6">
        <f t="shared" si="70"/>
        <v>41.640998676175947</v>
      </c>
      <c r="O134" s="6">
        <f t="shared" si="70"/>
        <v>43.408009575136361</v>
      </c>
      <c r="P134" s="6">
        <f t="shared" si="70"/>
        <v>45.224102865436727</v>
      </c>
      <c r="Q134" s="6">
        <f t="shared" si="70"/>
        <v>47.08705182779277</v>
      </c>
      <c r="R134" s="6">
        <f t="shared" si="70"/>
        <v>48.994658234159012</v>
      </c>
      <c r="S134" s="6">
        <f t="shared" si="70"/>
        <v>50.946972949549668</v>
      </c>
      <c r="T134" s="6">
        <f t="shared" si="70"/>
        <v>52.945507708281262</v>
      </c>
      <c r="U134" s="6">
        <f t="shared" si="70"/>
        <v>54.991434045791102</v>
      </c>
      <c r="V134" s="6">
        <f t="shared" ref="V134:AA134" si="71">(V$27*(V70*V119))+V102</f>
        <v>57.085163355411261</v>
      </c>
      <c r="W134" s="6">
        <f t="shared" si="71"/>
        <v>59.225896706449625</v>
      </c>
      <c r="X134" s="6">
        <f t="shared" si="71"/>
        <v>61.412269892692265</v>
      </c>
      <c r="Y134" s="6">
        <f t="shared" si="71"/>
        <v>63.641569417338346</v>
      </c>
      <c r="Z134" s="6">
        <f t="shared" si="71"/>
        <v>65.909596045628689</v>
      </c>
      <c r="AA134" s="6">
        <f t="shared" si="71"/>
        <v>68.21079770428031</v>
      </c>
      <c r="AB134" s="6">
        <f t="shared" ref="AB134:BL134" si="72">(AB$27*(AB70*AB119))+AB102</f>
        <v>70.539566124520135</v>
      </c>
      <c r="AC134" s="6">
        <f t="shared" si="72"/>
        <v>71.887819389230103</v>
      </c>
      <c r="AD134" s="6">
        <f t="shared" si="72"/>
        <v>74.247031958721948</v>
      </c>
      <c r="AE134" s="6">
        <f t="shared" si="72"/>
        <v>76.607541434029869</v>
      </c>
      <c r="AF134" s="6">
        <f t="shared" si="72"/>
        <v>78.960360902970407</v>
      </c>
      <c r="AG134" s="6">
        <f t="shared" si="72"/>
        <v>81.295078283619048</v>
      </c>
      <c r="AH134" s="6">
        <f t="shared" si="72"/>
        <v>83.601074784368677</v>
      </c>
      <c r="AI134" s="6">
        <f t="shared" si="72"/>
        <v>83.868511556520843</v>
      </c>
      <c r="AJ134" s="6">
        <f t="shared" si="72"/>
        <v>86.087419126762697</v>
      </c>
      <c r="AK134" s="6">
        <f t="shared" si="72"/>
        <v>88.247908993449371</v>
      </c>
      <c r="AL134" s="6">
        <f t="shared" si="72"/>
        <v>90.339497165755887</v>
      </c>
      <c r="AM134" s="6">
        <f t="shared" si="72"/>
        <v>90.353348304811931</v>
      </c>
      <c r="AN134" s="6">
        <f t="shared" si="72"/>
        <v>92.278380911468901</v>
      </c>
      <c r="AO134" s="6">
        <f t="shared" si="72"/>
        <v>94.101203549802449</v>
      </c>
      <c r="AP134" s="6">
        <f t="shared" si="72"/>
        <v>95.815032552200222</v>
      </c>
      <c r="AQ134" s="6">
        <f t="shared" si="72"/>
        <v>97.41131965673074</v>
      </c>
      <c r="AR134" s="6">
        <f t="shared" si="72"/>
        <v>98.882500000000007</v>
      </c>
      <c r="AS134" s="6">
        <f t="shared" si="72"/>
        <v>100.32196666666701</v>
      </c>
      <c r="AT134" s="6">
        <f t="shared" si="72"/>
        <v>101.756666666667</v>
      </c>
      <c r="AU134" s="6">
        <f t="shared" si="72"/>
        <v>103.19136666666701</v>
      </c>
      <c r="AV134" s="6">
        <f t="shared" si="72"/>
        <v>104.626066666667</v>
      </c>
      <c r="AW134" s="6">
        <f t="shared" si="72"/>
        <v>106.06076666666701</v>
      </c>
      <c r="AX134" s="6">
        <f t="shared" si="72"/>
        <v>107.495466666667</v>
      </c>
      <c r="AY134" s="6">
        <f t="shared" si="72"/>
        <v>108.93016666666699</v>
      </c>
      <c r="AZ134" s="6">
        <f t="shared" si="72"/>
        <v>110.364866666667</v>
      </c>
      <c r="BA134" s="6">
        <f t="shared" si="72"/>
        <v>111.79956666666702</v>
      </c>
      <c r="BB134" s="6">
        <f t="shared" si="72"/>
        <v>113.23426666666701</v>
      </c>
      <c r="BC134" s="6">
        <f t="shared" si="72"/>
        <v>114.66896666666702</v>
      </c>
      <c r="BD134" s="6">
        <f t="shared" si="72"/>
        <v>116.10366666666701</v>
      </c>
      <c r="BE134" s="6">
        <f t="shared" si="72"/>
        <v>117.538366666667</v>
      </c>
      <c r="BF134" s="6">
        <f t="shared" si="72"/>
        <v>118.97306666666701</v>
      </c>
      <c r="BG134" s="6">
        <f t="shared" si="72"/>
        <v>120.407766666667</v>
      </c>
      <c r="BH134" s="6">
        <f t="shared" si="72"/>
        <v>121.84246666666701</v>
      </c>
      <c r="BI134" s="6">
        <f t="shared" si="72"/>
        <v>123.277166666667</v>
      </c>
      <c r="BJ134" s="6">
        <f t="shared" si="72"/>
        <v>124.71186666666699</v>
      </c>
      <c r="BK134" s="6">
        <f t="shared" si="72"/>
        <v>126.14656666666698</v>
      </c>
      <c r="BL134" s="6">
        <f t="shared" si="72"/>
        <v>127.58126666666701</v>
      </c>
    </row>
    <row r="135" spans="1:64" x14ac:dyDescent="0.25">
      <c r="C135" t="s">
        <v>14</v>
      </c>
      <c r="D135">
        <f t="shared" si="69"/>
        <v>0.84399999999999997</v>
      </c>
      <c r="E135">
        <f t="shared" si="69"/>
        <v>0.89100000000000013</v>
      </c>
      <c r="F135">
        <f t="shared" si="69"/>
        <v>0.97000000000000008</v>
      </c>
      <c r="G135">
        <f t="shared" si="69"/>
        <v>1.036</v>
      </c>
      <c r="H135">
        <f t="shared" si="69"/>
        <v>1.1500000000000001</v>
      </c>
      <c r="I135">
        <f t="shared" si="69"/>
        <v>1.4109999999999998</v>
      </c>
      <c r="J135" s="10">
        <f t="shared" si="69"/>
        <v>1.4809999999999994</v>
      </c>
      <c r="K135" s="6">
        <f t="shared" ref="K135:U140" si="73">(K$27*(K71*K120))+K103</f>
        <v>1.6037876057702634</v>
      </c>
      <c r="L135" s="6">
        <f t="shared" si="73"/>
        <v>1.7255565018760302</v>
      </c>
      <c r="M135" s="6">
        <f t="shared" si="73"/>
        <v>1.8403089477291266</v>
      </c>
      <c r="N135" s="6">
        <f t="shared" si="73"/>
        <v>1.9711674511055248</v>
      </c>
      <c r="O135" s="6">
        <f t="shared" si="73"/>
        <v>2.1277290710628822</v>
      </c>
      <c r="P135" s="6">
        <f t="shared" si="73"/>
        <v>2.2916285376122865</v>
      </c>
      <c r="Q135" s="6">
        <f t="shared" si="73"/>
        <v>2.4628148652737982</v>
      </c>
      <c r="R135" s="6">
        <f t="shared" si="73"/>
        <v>2.6412167037758154</v>
      </c>
      <c r="S135" s="6">
        <f t="shared" si="73"/>
        <v>2.8268659655765265</v>
      </c>
      <c r="T135" s="6">
        <f t="shared" si="73"/>
        <v>3.019870450136644</v>
      </c>
      <c r="U135" s="6">
        <f t="shared" si="73"/>
        <v>3.2203189627293538</v>
      </c>
      <c r="V135" s="6">
        <f t="shared" ref="V135:AA135" si="74">(V$27*(V71*V120))+V103</f>
        <v>4.4282525210487371</v>
      </c>
      <c r="W135" s="6">
        <f t="shared" si="74"/>
        <v>6.6436300546450688</v>
      </c>
      <c r="X135" s="6">
        <f t="shared" si="74"/>
        <v>6.866359408524219</v>
      </c>
      <c r="Y135" s="6">
        <f t="shared" si="74"/>
        <v>7.0962422472563649</v>
      </c>
      <c r="Z135" s="6">
        <f t="shared" si="74"/>
        <v>10.332955208152239</v>
      </c>
      <c r="AA135" s="6">
        <f t="shared" si="74"/>
        <v>10.576048533544899</v>
      </c>
      <c r="AB135" s="6">
        <f t="shared" ref="AB135:BK135" si="75">(AB$27*(AB71*AB120))+AB103</f>
        <v>10.82502593971482</v>
      </c>
      <c r="AC135" s="6">
        <f t="shared" si="75"/>
        <v>15.079176191245729</v>
      </c>
      <c r="AD135" s="6">
        <f t="shared" si="75"/>
        <v>15.337701945598393</v>
      </c>
      <c r="AE135" s="6">
        <f t="shared" si="75"/>
        <v>15.599668055001001</v>
      </c>
      <c r="AF135" s="6">
        <f t="shared" si="75"/>
        <v>15.864128842590061</v>
      </c>
      <c r="AG135" s="6">
        <f t="shared" si="75"/>
        <v>16.129976926524098</v>
      </c>
      <c r="AH135" s="6">
        <f t="shared" si="75"/>
        <v>16.396028521018295</v>
      </c>
      <c r="AI135" s="6">
        <f t="shared" si="75"/>
        <v>21.661099562903495</v>
      </c>
      <c r="AJ135" s="6">
        <f t="shared" si="75"/>
        <v>21.923940638689334</v>
      </c>
      <c r="AK135" s="6">
        <f t="shared" si="75"/>
        <v>22.183254319015912</v>
      </c>
      <c r="AL135" s="6">
        <f t="shared" si="75"/>
        <v>22.437643015696928</v>
      </c>
      <c r="AM135" s="6">
        <f t="shared" si="75"/>
        <v>27.685788469176451</v>
      </c>
      <c r="AN135" s="6">
        <f t="shared" si="75"/>
        <v>27.926143237666526</v>
      </c>
      <c r="AO135" s="6">
        <f t="shared" si="75"/>
        <v>28.156917043075421</v>
      </c>
      <c r="AP135" s="6">
        <f t="shared" si="75"/>
        <v>28.376810720159128</v>
      </c>
      <c r="AQ135" s="6">
        <f t="shared" si="75"/>
        <v>28.58434188921472</v>
      </c>
      <c r="AR135" s="6">
        <f t="shared" si="75"/>
        <v>28.778071249999954</v>
      </c>
      <c r="AS135" s="6">
        <f t="shared" si="75"/>
        <v>28.968165461666651</v>
      </c>
      <c r="AT135" s="6">
        <f t="shared" si="75"/>
        <v>29.159721999999981</v>
      </c>
      <c r="AU135" s="6">
        <f t="shared" si="75"/>
        <v>29.353143648333315</v>
      </c>
      <c r="AV135" s="6">
        <f t="shared" si="75"/>
        <v>29.548430406666647</v>
      </c>
      <c r="AW135" s="6">
        <f t="shared" si="75"/>
        <v>29.745582274999979</v>
      </c>
      <c r="AX135" s="6">
        <f t="shared" si="75"/>
        <v>29.944599253333308</v>
      </c>
      <c r="AY135" s="6">
        <f t="shared" si="75"/>
        <v>30.145481341666645</v>
      </c>
      <c r="AZ135" s="6">
        <f t="shared" si="75"/>
        <v>30.348228539999976</v>
      </c>
      <c r="BA135" s="6">
        <f t="shared" si="75"/>
        <v>30.552840848333311</v>
      </c>
      <c r="BB135" s="6">
        <f t="shared" si="75"/>
        <v>30.759318266666643</v>
      </c>
      <c r="BC135" s="6">
        <f t="shared" si="75"/>
        <v>30.967660794999972</v>
      </c>
      <c r="BD135" s="6">
        <f t="shared" si="75"/>
        <v>31.177868433333309</v>
      </c>
      <c r="BE135" s="6">
        <f t="shared" si="75"/>
        <v>31.389941181666639</v>
      </c>
      <c r="BF135" s="6">
        <f t="shared" si="75"/>
        <v>31.603879039999971</v>
      </c>
      <c r="BG135" s="6">
        <f t="shared" si="75"/>
        <v>31.819682008333306</v>
      </c>
      <c r="BH135" s="6">
        <f t="shared" si="75"/>
        <v>32.037350086666635</v>
      </c>
      <c r="BI135" s="6">
        <f t="shared" si="75"/>
        <v>32.256883274999964</v>
      </c>
      <c r="BJ135" s="6">
        <f t="shared" si="75"/>
        <v>32.478281573333305</v>
      </c>
      <c r="BK135" s="6">
        <f t="shared" si="75"/>
        <v>32.701544981666629</v>
      </c>
      <c r="BL135" s="6">
        <f>(BL$27*(BL71*BL120))+BL103</f>
        <v>32.926673499999964</v>
      </c>
    </row>
    <row r="136" spans="1:64" x14ac:dyDescent="0.25">
      <c r="C136" t="s">
        <v>15</v>
      </c>
      <c r="D136">
        <f t="shared" si="69"/>
        <v>11.300749999999999</v>
      </c>
      <c r="E136">
        <f t="shared" si="69"/>
        <v>11.640000000000002</v>
      </c>
      <c r="F136">
        <f t="shared" si="69"/>
        <v>12.017250000000002</v>
      </c>
      <c r="G136">
        <f t="shared" si="69"/>
        <v>12.119400000000001</v>
      </c>
      <c r="H136">
        <f t="shared" si="69"/>
        <v>12.353199999999998</v>
      </c>
      <c r="I136">
        <f t="shared" si="69"/>
        <v>12.712449999999992</v>
      </c>
      <c r="J136" s="10">
        <f t="shared" si="69"/>
        <v>12.959199999999994</v>
      </c>
      <c r="K136" s="6">
        <f t="shared" si="73"/>
        <v>13.239566545919441</v>
      </c>
      <c r="L136" s="6">
        <f t="shared" si="70"/>
        <v>13.471647563225975</v>
      </c>
      <c r="M136" s="6">
        <f t="shared" si="70"/>
        <v>13.61954255052872</v>
      </c>
      <c r="N136" s="6">
        <f t="shared" si="70"/>
        <v>13.859557001788179</v>
      </c>
      <c r="O136" s="6">
        <f t="shared" si="70"/>
        <v>14.102951921321967</v>
      </c>
      <c r="P136" s="6">
        <f t="shared" si="70"/>
        <v>14.349874207261262</v>
      </c>
      <c r="Q136" s="6">
        <f t="shared" si="70"/>
        <v>14.600065792919212</v>
      </c>
      <c r="R136" s="6">
        <f t="shared" si="70"/>
        <v>14.85336380258231</v>
      </c>
      <c r="S136" s="6">
        <f t="shared" si="70"/>
        <v>15.1103519357924</v>
      </c>
      <c r="T136" s="6">
        <f t="shared" si="70"/>
        <v>15.372055825993044</v>
      </c>
      <c r="U136" s="6">
        <f t="shared" si="70"/>
        <v>15.63938967670712</v>
      </c>
      <c r="V136" s="6">
        <f t="shared" ref="V136:AA136" si="76">(V$27*(V72*V121))+V104</f>
        <v>15.913055779830584</v>
      </c>
      <c r="W136" s="6">
        <f t="shared" si="76"/>
        <v>16.193447794790625</v>
      </c>
      <c r="X136" s="6">
        <f t="shared" si="76"/>
        <v>16.480858480552122</v>
      </c>
      <c r="Y136" s="6">
        <f t="shared" si="76"/>
        <v>16.775287488834891</v>
      </c>
      <c r="Z136" s="6">
        <f t="shared" si="76"/>
        <v>17.076436310330877</v>
      </c>
      <c r="AA136" s="6">
        <f t="shared" si="76"/>
        <v>17.383770557322027</v>
      </c>
      <c r="AB136" s="6">
        <f t="shared" ref="AB136:BL136" si="77">(AB$27*(AB72*AB121))+AB104</f>
        <v>17.696866038402035</v>
      </c>
      <c r="AC136" s="6">
        <f t="shared" si="77"/>
        <v>18.014803724341494</v>
      </c>
      <c r="AD136" s="6">
        <f t="shared" si="77"/>
        <v>18.336699730584598</v>
      </c>
      <c r="AE136" s="6">
        <f t="shared" si="77"/>
        <v>18.661533128639327</v>
      </c>
      <c r="AF136" s="6">
        <f t="shared" si="77"/>
        <v>18.988580789145939</v>
      </c>
      <c r="AG136" s="6">
        <f t="shared" si="77"/>
        <v>19.316900953804286</v>
      </c>
      <c r="AH136" s="6">
        <f t="shared" si="77"/>
        <v>19.645622724312148</v>
      </c>
      <c r="AI136" s="6">
        <f t="shared" si="77"/>
        <v>19.974161583041067</v>
      </c>
      <c r="AJ136" s="6">
        <f t="shared" si="77"/>
        <v>20.301990644777682</v>
      </c>
      <c r="AK136" s="6">
        <f t="shared" si="77"/>
        <v>20.628679029641965</v>
      </c>
      <c r="AL136" s="6">
        <f t="shared" si="77"/>
        <v>20.953729089672933</v>
      </c>
      <c r="AM136" s="6">
        <f t="shared" si="77"/>
        <v>21.277071667947844</v>
      </c>
      <c r="AN136" s="6">
        <f t="shared" si="77"/>
        <v>21.598181707915732</v>
      </c>
      <c r="AO136" s="6">
        <f t="shared" si="77"/>
        <v>21.916067778766791</v>
      </c>
      <c r="AP136" s="6">
        <f t="shared" si="77"/>
        <v>22.231234530941492</v>
      </c>
      <c r="AQ136" s="6">
        <f t="shared" si="77"/>
        <v>22.543809883251733</v>
      </c>
      <c r="AR136" s="6">
        <f t="shared" si="77"/>
        <v>22.854150000000001</v>
      </c>
      <c r="AS136" s="6">
        <f t="shared" si="77"/>
        <v>23.17083266666674</v>
      </c>
      <c r="AT136" s="6">
        <f t="shared" si="77"/>
        <v>23.48646666666674</v>
      </c>
      <c r="AU136" s="6">
        <f t="shared" si="77"/>
        <v>23.802100666666739</v>
      </c>
      <c r="AV136" s="6">
        <f t="shared" si="77"/>
        <v>24.117734666666738</v>
      </c>
      <c r="AW136" s="6">
        <f t="shared" si="77"/>
        <v>24.433368666666738</v>
      </c>
      <c r="AX136" s="6">
        <f t="shared" si="77"/>
        <v>24.749002666666737</v>
      </c>
      <c r="AY136" s="6">
        <f t="shared" si="77"/>
        <v>25.064636666666736</v>
      </c>
      <c r="AZ136" s="6">
        <f t="shared" si="77"/>
        <v>25.380270666666735</v>
      </c>
      <c r="BA136" s="6">
        <f t="shared" si="77"/>
        <v>25.695904666666742</v>
      </c>
      <c r="BB136" s="6">
        <f t="shared" si="77"/>
        <v>26.011538666666741</v>
      </c>
      <c r="BC136" s="6">
        <f t="shared" si="77"/>
        <v>26.32717266666674</v>
      </c>
      <c r="BD136" s="6">
        <f t="shared" si="77"/>
        <v>26.64280666666674</v>
      </c>
      <c r="BE136" s="6">
        <f t="shared" si="77"/>
        <v>26.958440666666739</v>
      </c>
      <c r="BF136" s="6">
        <f t="shared" si="77"/>
        <v>27.274074666666738</v>
      </c>
      <c r="BG136" s="6">
        <f t="shared" si="77"/>
        <v>27.589708666666738</v>
      </c>
      <c r="BH136" s="6">
        <f t="shared" si="77"/>
        <v>27.905342666666737</v>
      </c>
      <c r="BI136" s="6">
        <f t="shared" si="77"/>
        <v>28.220976666666736</v>
      </c>
      <c r="BJ136" s="6">
        <f t="shared" si="77"/>
        <v>28.536610666666736</v>
      </c>
      <c r="BK136" s="6">
        <f t="shared" si="77"/>
        <v>28.852244666666735</v>
      </c>
      <c r="BL136" s="6">
        <f t="shared" si="77"/>
        <v>29.167878666666741</v>
      </c>
    </row>
    <row r="137" spans="1:64" x14ac:dyDescent="0.25">
      <c r="C137" t="s">
        <v>16</v>
      </c>
      <c r="D137">
        <f t="shared" si="69"/>
        <v>70.06465</v>
      </c>
      <c r="E137">
        <f t="shared" si="69"/>
        <v>72.167999999999992</v>
      </c>
      <c r="F137">
        <f t="shared" si="69"/>
        <v>74.506950000000003</v>
      </c>
      <c r="G137">
        <f t="shared" si="69"/>
        <v>75.140280000000018</v>
      </c>
      <c r="H137">
        <f t="shared" si="69"/>
        <v>76.589839999999967</v>
      </c>
      <c r="I137">
        <f t="shared" si="69"/>
        <v>78.817189999999925</v>
      </c>
      <c r="J137" s="10">
        <f t="shared" si="69"/>
        <v>80.347039999999993</v>
      </c>
      <c r="K137" s="6">
        <f t="shared" si="73"/>
        <v>82.086181150212539</v>
      </c>
      <c r="L137" s="6">
        <f t="shared" si="70"/>
        <v>83.527686213162625</v>
      </c>
      <c r="M137" s="6">
        <f t="shared" si="70"/>
        <v>84.448914678053157</v>
      </c>
      <c r="N137" s="6">
        <f t="shared" si="70"/>
        <v>85.943012210028314</v>
      </c>
      <c r="O137" s="6">
        <f t="shared" si="70"/>
        <v>87.459758026077708</v>
      </c>
      <c r="P137" s="6">
        <f t="shared" si="70"/>
        <v>89.000041561042607</v>
      </c>
      <c r="Q137" s="6">
        <f t="shared" si="70"/>
        <v>90.56223475932326</v>
      </c>
      <c r="R137" s="6">
        <f t="shared" si="70"/>
        <v>92.145292905935008</v>
      </c>
      <c r="S137" s="6">
        <f t="shared" si="70"/>
        <v>93.752795903317335</v>
      </c>
      <c r="T137" s="6">
        <f t="shared" si="70"/>
        <v>95.391060768521086</v>
      </c>
      <c r="U137" s="6">
        <f t="shared" si="70"/>
        <v>97.065709303094835</v>
      </c>
      <c r="V137" s="6">
        <f t="shared" ref="V137:AA137" si="78">(V$27*(V73*V122))+V105</f>
        <v>98.781043800624388</v>
      </c>
      <c r="W137" s="6">
        <f t="shared" si="78"/>
        <v>100.53944520635039</v>
      </c>
      <c r="X137" s="6">
        <f t="shared" si="78"/>
        <v>102.34266094386449</v>
      </c>
      <c r="Y137" s="6">
        <f t="shared" si="78"/>
        <v>104.19060995235179</v>
      </c>
      <c r="Z137" s="6">
        <f t="shared" si="78"/>
        <v>106.08134888419804</v>
      </c>
      <c r="AA137" s="6">
        <f t="shared" si="78"/>
        <v>108.01145655539658</v>
      </c>
      <c r="AB137" s="6">
        <f t="shared" ref="AB137:BL137" si="79">(AB$27*(AB73*AB122))+AB105</f>
        <v>109.97818248174016</v>
      </c>
      <c r="AC137" s="6">
        <f t="shared" si="79"/>
        <v>111.97568612922393</v>
      </c>
      <c r="AD137" s="6">
        <f t="shared" si="79"/>
        <v>113.99832827751798</v>
      </c>
      <c r="AE137" s="6">
        <f t="shared" si="79"/>
        <v>116.03960017491993</v>
      </c>
      <c r="AF137" s="6">
        <f t="shared" si="79"/>
        <v>118.0948269793729</v>
      </c>
      <c r="AG137" s="6">
        <f t="shared" si="79"/>
        <v>120.15795709776341</v>
      </c>
      <c r="AH137" s="6">
        <f t="shared" si="79"/>
        <v>122.22336221668692</v>
      </c>
      <c r="AI137" s="6">
        <f t="shared" si="79"/>
        <v>124.28717916576051</v>
      </c>
      <c r="AJ137" s="6">
        <f t="shared" si="79"/>
        <v>126.3458883048679</v>
      </c>
      <c r="AK137" s="6">
        <f t="shared" si="79"/>
        <v>128.39655324604786</v>
      </c>
      <c r="AL137" s="6">
        <f t="shared" si="79"/>
        <v>130.43580872452924</v>
      </c>
      <c r="AM137" s="6">
        <f t="shared" si="79"/>
        <v>132.46294449964233</v>
      </c>
      <c r="AN137" s="6">
        <f t="shared" si="79"/>
        <v>134.47440124244636</v>
      </c>
      <c r="AO137" s="6">
        <f t="shared" si="79"/>
        <v>136.46370499631689</v>
      </c>
      <c r="AP137" s="6">
        <f t="shared" si="79"/>
        <v>138.43368794292647</v>
      </c>
      <c r="AQ137" s="6">
        <f t="shared" si="79"/>
        <v>140.38482972849158</v>
      </c>
      <c r="AR137" s="6">
        <f t="shared" si="79"/>
        <v>142.31902500000029</v>
      </c>
      <c r="AS137" s="6">
        <f t="shared" si="79"/>
        <v>144.29109433333409</v>
      </c>
      <c r="AT137" s="6">
        <f t="shared" si="79"/>
        <v>146.25663333333409</v>
      </c>
      <c r="AU137" s="6">
        <f t="shared" si="79"/>
        <v>148.2221723333341</v>
      </c>
      <c r="AV137" s="6">
        <f t="shared" si="79"/>
        <v>150.18771133333411</v>
      </c>
      <c r="AW137" s="6">
        <f t="shared" si="79"/>
        <v>152.15325033333411</v>
      </c>
      <c r="AX137" s="6">
        <f t="shared" si="79"/>
        <v>154.11878933333409</v>
      </c>
      <c r="AY137" s="6">
        <f t="shared" si="79"/>
        <v>156.0843283333341</v>
      </c>
      <c r="AZ137" s="6">
        <f t="shared" si="79"/>
        <v>158.04986733333411</v>
      </c>
      <c r="BA137" s="6">
        <f t="shared" si="79"/>
        <v>160.01540633333414</v>
      </c>
      <c r="BB137" s="6">
        <f t="shared" si="79"/>
        <v>161.98094533333415</v>
      </c>
      <c r="BC137" s="6">
        <f t="shared" si="79"/>
        <v>163.94648433333415</v>
      </c>
      <c r="BD137" s="6">
        <f t="shared" si="79"/>
        <v>165.91202333333413</v>
      </c>
      <c r="BE137" s="6">
        <f t="shared" si="79"/>
        <v>167.87756233333414</v>
      </c>
      <c r="BF137" s="6">
        <f t="shared" si="79"/>
        <v>169.84310133333415</v>
      </c>
      <c r="BG137" s="6">
        <f t="shared" si="79"/>
        <v>171.80864033333415</v>
      </c>
      <c r="BH137" s="6">
        <f t="shared" si="79"/>
        <v>173.77417933333416</v>
      </c>
      <c r="BI137" s="6">
        <f t="shared" si="79"/>
        <v>175.73971833333414</v>
      </c>
      <c r="BJ137" s="6">
        <f t="shared" si="79"/>
        <v>177.70525733333415</v>
      </c>
      <c r="BK137" s="6">
        <f t="shared" si="79"/>
        <v>179.67079633333415</v>
      </c>
      <c r="BL137" s="6">
        <f t="shared" si="79"/>
        <v>181.63633533333419</v>
      </c>
    </row>
    <row r="138" spans="1:64" x14ac:dyDescent="0.25">
      <c r="C138" t="s">
        <v>17</v>
      </c>
      <c r="D138">
        <f t="shared" si="69"/>
        <v>201.15334999999999</v>
      </c>
      <c r="E138">
        <f t="shared" si="69"/>
        <v>207.19200000000001</v>
      </c>
      <c r="F138">
        <f t="shared" si="69"/>
        <v>213.90705</v>
      </c>
      <c r="G138">
        <f t="shared" si="69"/>
        <v>215.72531999999998</v>
      </c>
      <c r="H138">
        <f t="shared" si="69"/>
        <v>219.88696000000002</v>
      </c>
      <c r="I138">
        <f t="shared" si="69"/>
        <v>226.28160999999989</v>
      </c>
      <c r="J138" s="10">
        <f t="shared" si="69"/>
        <v>230.67375999999987</v>
      </c>
      <c r="K138" s="6">
        <f t="shared" si="73"/>
        <v>235.67644443453406</v>
      </c>
      <c r="L138" s="6">
        <f t="shared" si="70"/>
        <v>239.84392512168398</v>
      </c>
      <c r="M138" s="6">
        <f t="shared" si="70"/>
        <v>242.53636950626233</v>
      </c>
      <c r="N138" s="6">
        <f t="shared" si="70"/>
        <v>246.89273781701164</v>
      </c>
      <c r="O138" s="6">
        <f t="shared" si="70"/>
        <v>251.33292979387249</v>
      </c>
      <c r="P138" s="6">
        <f t="shared" si="70"/>
        <v>255.85926155356947</v>
      </c>
      <c r="Q138" s="6">
        <f t="shared" si="70"/>
        <v>260.46674691909919</v>
      </c>
      <c r="R138" s="6">
        <f t="shared" si="70"/>
        <v>265.15199830491048</v>
      </c>
      <c r="S138" s="6">
        <f t="shared" si="70"/>
        <v>269.92485907676667</v>
      </c>
      <c r="T138" s="6">
        <f t="shared" si="70"/>
        <v>274.80299876577396</v>
      </c>
      <c r="U138" s="6">
        <f t="shared" si="70"/>
        <v>279.80204255053616</v>
      </c>
      <c r="V138" s="6">
        <f t="shared" ref="V138:AA138" si="80">(V$27*(V74*V123))+V106</f>
        <v>284.43376440043056</v>
      </c>
      <c r="W138" s="6">
        <f t="shared" si="80"/>
        <v>288.70433504835177</v>
      </c>
      <c r="X138" s="6">
        <f t="shared" si="80"/>
        <v>294.1180180560055</v>
      </c>
      <c r="Y138" s="6">
        <f t="shared" si="80"/>
        <v>299.67370260331649</v>
      </c>
      <c r="Z138" s="6">
        <f t="shared" si="80"/>
        <v>303.86477896594101</v>
      </c>
      <c r="AA138" s="6">
        <f t="shared" si="80"/>
        <v>309.68022332033172</v>
      </c>
      <c r="AB138" s="6">
        <f t="shared" ref="AB138:BL138" si="81">(AB$27*(AB74*AB123))+AB106</f>
        <v>315.61079809462041</v>
      </c>
      <c r="AC138" s="6">
        <f t="shared" si="81"/>
        <v>320.13814882956979</v>
      </c>
      <c r="AD138" s="6">
        <f t="shared" si="81"/>
        <v>326.24431447491224</v>
      </c>
      <c r="AE138" s="6">
        <f t="shared" si="81"/>
        <v>332.40861657276355</v>
      </c>
      <c r="AF138" s="6">
        <f t="shared" si="81"/>
        <v>338.61550326014958</v>
      </c>
      <c r="AG138" s="6">
        <f t="shared" si="81"/>
        <v>344.84523355618933</v>
      </c>
      <c r="AH138" s="6">
        <f t="shared" si="81"/>
        <v>351.07910305607754</v>
      </c>
      <c r="AI138" s="6">
        <f t="shared" si="81"/>
        <v>355.80335909081117</v>
      </c>
      <c r="AJ138" s="6">
        <f t="shared" si="81"/>
        <v>362.00508177848747</v>
      </c>
      <c r="AK138" s="6">
        <f t="shared" si="81"/>
        <v>368.17289239937065</v>
      </c>
      <c r="AL138" s="6">
        <f t="shared" si="81"/>
        <v>374.29401495597421</v>
      </c>
      <c r="AM138" s="6">
        <f t="shared" si="81"/>
        <v>378.86327790658891</v>
      </c>
      <c r="AN138" s="6">
        <f t="shared" si="81"/>
        <v>384.86707954806008</v>
      </c>
      <c r="AO138" s="6">
        <f t="shared" si="81"/>
        <v>390.78319321352387</v>
      </c>
      <c r="AP138" s="6">
        <f t="shared" si="81"/>
        <v>396.61644856600316</v>
      </c>
      <c r="AQ138" s="6">
        <f t="shared" si="81"/>
        <v>402.36473425450782</v>
      </c>
      <c r="AR138" s="6">
        <f t="shared" si="81"/>
        <v>408.02999999999929</v>
      </c>
      <c r="AS138" s="6">
        <f t="shared" si="81"/>
        <v>413.7878666666673</v>
      </c>
      <c r="AT138" s="6">
        <f t="shared" si="81"/>
        <v>419.52666666666727</v>
      </c>
      <c r="AU138" s="6">
        <f t="shared" si="81"/>
        <v>425.26546666666724</v>
      </c>
      <c r="AV138" s="6">
        <f t="shared" si="81"/>
        <v>431.00426666666721</v>
      </c>
      <c r="AW138" s="6">
        <f t="shared" si="81"/>
        <v>436.74306666666723</v>
      </c>
      <c r="AX138" s="6">
        <f t="shared" si="81"/>
        <v>442.4818666666672</v>
      </c>
      <c r="AY138" s="6">
        <f t="shared" si="81"/>
        <v>448.22066666666717</v>
      </c>
      <c r="AZ138" s="6">
        <f t="shared" si="81"/>
        <v>453.95946666666714</v>
      </c>
      <c r="BA138" s="6">
        <f t="shared" si="81"/>
        <v>459.69826666666722</v>
      </c>
      <c r="BB138" s="6">
        <f t="shared" si="81"/>
        <v>465.43706666666719</v>
      </c>
      <c r="BC138" s="6">
        <f t="shared" si="81"/>
        <v>471.17586666666716</v>
      </c>
      <c r="BD138" s="6">
        <f t="shared" si="81"/>
        <v>476.91466666666719</v>
      </c>
      <c r="BE138" s="6">
        <f t="shared" si="81"/>
        <v>482.65346666666716</v>
      </c>
      <c r="BF138" s="6">
        <f t="shared" si="81"/>
        <v>488.39226666666713</v>
      </c>
      <c r="BG138" s="6">
        <f t="shared" si="81"/>
        <v>494.1310666666671</v>
      </c>
      <c r="BH138" s="6">
        <f t="shared" si="81"/>
        <v>499.86986666666712</v>
      </c>
      <c r="BI138" s="6">
        <f t="shared" si="81"/>
        <v>505.60866666666709</v>
      </c>
      <c r="BJ138" s="6">
        <f t="shared" si="81"/>
        <v>511.34746666666706</v>
      </c>
      <c r="BK138" s="6">
        <f t="shared" si="81"/>
        <v>517.08626666666703</v>
      </c>
      <c r="BL138" s="6">
        <f t="shared" si="81"/>
        <v>522.82506666666711</v>
      </c>
    </row>
    <row r="139" spans="1:64" x14ac:dyDescent="0.25">
      <c r="C139" t="s">
        <v>18</v>
      </c>
      <c r="D139">
        <f t="shared" si="69"/>
        <v>169.51125000000002</v>
      </c>
      <c r="E139">
        <f t="shared" si="69"/>
        <v>174.60000000000011</v>
      </c>
      <c r="F139">
        <f t="shared" si="69"/>
        <v>180.25874999999999</v>
      </c>
      <c r="G139">
        <f t="shared" si="69"/>
        <v>181.79100000000003</v>
      </c>
      <c r="H139">
        <f t="shared" si="69"/>
        <v>185.29800000000003</v>
      </c>
      <c r="I139">
        <f t="shared" si="69"/>
        <v>190.6867499999999</v>
      </c>
      <c r="J139" s="10">
        <f t="shared" si="69"/>
        <v>194.38799999999992</v>
      </c>
      <c r="K139" s="6">
        <f t="shared" si="73"/>
        <v>198.59784101635162</v>
      </c>
      <c r="L139" s="6">
        <f t="shared" si="70"/>
        <v>202.09207005419745</v>
      </c>
      <c r="M139" s="6">
        <f t="shared" si="70"/>
        <v>204.3318925818063</v>
      </c>
      <c r="N139" s="6">
        <f t="shared" si="70"/>
        <v>207.96214902153062</v>
      </c>
      <c r="O139" s="6">
        <f t="shared" si="70"/>
        <v>211.65155938923729</v>
      </c>
      <c r="P139" s="6">
        <f t="shared" si="70"/>
        <v>215.40222048903297</v>
      </c>
      <c r="Q139" s="6">
        <f t="shared" ref="L139:U140" si="82">(Q$27*(Q75*Q124))+Q107</f>
        <v>219.21012110990881</v>
      </c>
      <c r="R139" s="6">
        <f t="shared" si="82"/>
        <v>223.07264368835806</v>
      </c>
      <c r="S139" s="6">
        <f t="shared" si="82"/>
        <v>226.99834854390829</v>
      </c>
      <c r="T139" s="6">
        <f t="shared" si="82"/>
        <v>231.00241062671643</v>
      </c>
      <c r="U139" s="6">
        <f t="shared" si="82"/>
        <v>235.09831168816032</v>
      </c>
      <c r="V139" s="6">
        <f t="shared" ref="V139:AA139" si="83">(V$27*(V75*V124))+V107</f>
        <v>238.79632652583254</v>
      </c>
      <c r="W139" s="6">
        <f t="shared" si="83"/>
        <v>242.10206131510193</v>
      </c>
      <c r="X139" s="6">
        <f t="shared" si="83"/>
        <v>246.51956903048841</v>
      </c>
      <c r="Y139" s="6">
        <f t="shared" si="83"/>
        <v>251.04844994040056</v>
      </c>
      <c r="Z139" s="6">
        <f t="shared" si="83"/>
        <v>254.18376345569607</v>
      </c>
      <c r="AA139" s="6">
        <f t="shared" si="83"/>
        <v>258.91695385983058</v>
      </c>
      <c r="AB139" s="6">
        <f t="shared" ref="AB139:BL139" si="84">(AB$27*(AB75*AB124))+AB107</f>
        <v>263.74105579426794</v>
      </c>
      <c r="AC139" s="6">
        <f t="shared" si="84"/>
        <v>267.14157105665532</v>
      </c>
      <c r="AD139" s="6">
        <f t="shared" si="84"/>
        <v>272.10444569823585</v>
      </c>
      <c r="AE139" s="6">
        <f t="shared" si="84"/>
        <v>277.11347081637007</v>
      </c>
      <c r="AF139" s="6">
        <f t="shared" si="84"/>
        <v>282.1568422705293</v>
      </c>
      <c r="AG139" s="6">
        <f t="shared" si="84"/>
        <v>287.21937022794782</v>
      </c>
      <c r="AH139" s="6">
        <f t="shared" si="84"/>
        <v>292.28684749444022</v>
      </c>
      <c r="AI139" s="6">
        <f t="shared" si="84"/>
        <v>295.84931050014495</v>
      </c>
      <c r="AJ139" s="6">
        <f t="shared" si="84"/>
        <v>300.89759120789597</v>
      </c>
      <c r="AK139" s="6">
        <f t="shared" si="84"/>
        <v>305.92390175596711</v>
      </c>
      <c r="AL139" s="6">
        <f t="shared" si="84"/>
        <v>310.91937818787881</v>
      </c>
      <c r="AM139" s="6">
        <f t="shared" si="84"/>
        <v>314.38157581104565</v>
      </c>
      <c r="AN139" s="6">
        <f t="shared" si="84"/>
        <v>319.30109888557956</v>
      </c>
      <c r="AO139" s="6">
        <f t="shared" si="84"/>
        <v>324.16144052131511</v>
      </c>
      <c r="AP139" s="6">
        <f t="shared" si="84"/>
        <v>328.96868721956753</v>
      </c>
      <c r="AQ139" s="6">
        <f t="shared" si="84"/>
        <v>333.72319051042911</v>
      </c>
      <c r="AR139" s="6">
        <f t="shared" si="84"/>
        <v>338.42872500000055</v>
      </c>
      <c r="AS139" s="6">
        <f t="shared" si="84"/>
        <v>343.22214900000165</v>
      </c>
      <c r="AT139" s="6">
        <f t="shared" si="84"/>
        <v>347.99970000000167</v>
      </c>
      <c r="AU139" s="6">
        <f t="shared" si="84"/>
        <v>352.77725100000168</v>
      </c>
      <c r="AV139" s="6">
        <f t="shared" si="84"/>
        <v>357.55480200000164</v>
      </c>
      <c r="AW139" s="6">
        <f t="shared" si="84"/>
        <v>362.33235300000166</v>
      </c>
      <c r="AX139" s="6">
        <f t="shared" si="84"/>
        <v>367.10990400000168</v>
      </c>
      <c r="AY139" s="6">
        <f t="shared" si="84"/>
        <v>371.88745500000169</v>
      </c>
      <c r="AZ139" s="6">
        <f t="shared" si="84"/>
        <v>376.66500600000165</v>
      </c>
      <c r="BA139" s="6">
        <f t="shared" si="84"/>
        <v>381.44255700000173</v>
      </c>
      <c r="BB139" s="6">
        <f t="shared" si="84"/>
        <v>386.22010800000174</v>
      </c>
      <c r="BC139" s="6">
        <f t="shared" si="84"/>
        <v>390.99765900000176</v>
      </c>
      <c r="BD139" s="6">
        <f t="shared" si="84"/>
        <v>395.77521000000178</v>
      </c>
      <c r="BE139" s="6">
        <f t="shared" si="84"/>
        <v>400.55276100000174</v>
      </c>
      <c r="BF139" s="6">
        <f t="shared" si="84"/>
        <v>405.33031200000175</v>
      </c>
      <c r="BG139" s="6">
        <f t="shared" si="84"/>
        <v>410.10786300000177</v>
      </c>
      <c r="BH139" s="6">
        <f t="shared" si="84"/>
        <v>414.88541400000173</v>
      </c>
      <c r="BI139" s="6">
        <f t="shared" si="84"/>
        <v>419.66296500000175</v>
      </c>
      <c r="BJ139" s="6">
        <f t="shared" si="84"/>
        <v>424.44051600000176</v>
      </c>
      <c r="BK139" s="6">
        <f t="shared" si="84"/>
        <v>429.21806700000178</v>
      </c>
      <c r="BL139" s="6">
        <f t="shared" si="84"/>
        <v>433.99561800000185</v>
      </c>
    </row>
    <row r="140" spans="1:64" x14ac:dyDescent="0.25">
      <c r="C140" t="s">
        <v>40</v>
      </c>
      <c r="D140">
        <f>D$27*D76</f>
        <v>0.51300000000000023</v>
      </c>
      <c r="E140">
        <f t="shared" ref="E140:J140" si="85">E$27*E76</f>
        <v>0.5149999999999999</v>
      </c>
      <c r="F140">
        <f t="shared" si="85"/>
        <v>0.54899999999999982</v>
      </c>
      <c r="G140">
        <f t="shared" si="85"/>
        <v>0.56200000000000006</v>
      </c>
      <c r="H140">
        <f t="shared" si="85"/>
        <v>0.6379999999999999</v>
      </c>
      <c r="I140">
        <f t="shared" si="85"/>
        <v>0.7759999999999998</v>
      </c>
      <c r="J140" s="10">
        <f t="shared" si="85"/>
        <v>0.81999999999999973</v>
      </c>
      <c r="K140" s="6">
        <f t="shared" si="73"/>
        <v>0.87090591045929111</v>
      </c>
      <c r="L140" s="6">
        <f t="shared" si="82"/>
        <v>0.91634128056594233</v>
      </c>
      <c r="M140" s="6">
        <f t="shared" si="82"/>
        <v>0.95343618502469174</v>
      </c>
      <c r="N140" s="6">
        <f t="shared" si="82"/>
        <v>0.99437782235977246</v>
      </c>
      <c r="O140" s="6">
        <f t="shared" si="82"/>
        <v>1.0331288477573557</v>
      </c>
      <c r="P140" s="6">
        <f t="shared" si="82"/>
        <v>1.0697046789388902</v>
      </c>
      <c r="Q140" s="6">
        <f t="shared" si="82"/>
        <v>1.1040971974869302</v>
      </c>
      <c r="R140" s="6">
        <f t="shared" si="82"/>
        <v>1.1363116181167963</v>
      </c>
      <c r="S140" s="6">
        <f t="shared" si="82"/>
        <v>1.1664182901166562</v>
      </c>
      <c r="T140" s="6">
        <f t="shared" si="82"/>
        <v>1.1945319177928402</v>
      </c>
      <c r="U140" s="6">
        <f t="shared" si="82"/>
        <v>1.2207688453091459</v>
      </c>
      <c r="V140" s="6">
        <f t="shared" ref="V140:AA140" si="86">(V$27*(V76*V125))+V108</f>
        <v>1.2452382480105613</v>
      </c>
      <c r="W140" s="6">
        <f t="shared" si="86"/>
        <v>1.2680340623086859</v>
      </c>
      <c r="X140" s="6">
        <f t="shared" si="86"/>
        <v>1.2892514068298797</v>
      </c>
      <c r="Y140" s="6">
        <f t="shared" si="86"/>
        <v>1.308972266896274</v>
      </c>
      <c r="Z140" s="6">
        <f t="shared" si="86"/>
        <v>1.3272663309265713</v>
      </c>
      <c r="AA140" s="6">
        <f t="shared" si="86"/>
        <v>1.3441975306750134</v>
      </c>
      <c r="AB140" s="6">
        <f t="shared" ref="AB140:BL140" si="87">(AB$27*(AB76*AB125))+AB108</f>
        <v>1.3598525719628807</v>
      </c>
      <c r="AC140" s="6">
        <f t="shared" si="87"/>
        <v>1.3742959220700384</v>
      </c>
      <c r="AD140" s="6">
        <f t="shared" si="87"/>
        <v>1.3876126655459218</v>
      </c>
      <c r="AE140" s="6">
        <f t="shared" si="87"/>
        <v>1.3998968006268269</v>
      </c>
      <c r="AF140" s="6">
        <f t="shared" si="87"/>
        <v>1.4112850837725301</v>
      </c>
      <c r="AG140" s="6">
        <f t="shared" si="87"/>
        <v>1.4219187659499841</v>
      </c>
      <c r="AH140" s="6">
        <f t="shared" si="87"/>
        <v>1.4319659565991281</v>
      </c>
      <c r="AI140" s="6">
        <f t="shared" si="87"/>
        <v>1.4416371426442394</v>
      </c>
      <c r="AJ140" s="6">
        <f t="shared" si="87"/>
        <v>1.4511677579549216</v>
      </c>
      <c r="AK140" s="6">
        <f t="shared" si="87"/>
        <v>1.4608204137214227</v>
      </c>
      <c r="AL140" s="6">
        <f t="shared" si="87"/>
        <v>1.4708726699817976</v>
      </c>
      <c r="AM140" s="6">
        <f t="shared" si="87"/>
        <v>1.481651034622153</v>
      </c>
      <c r="AN140" s="6">
        <f t="shared" si="87"/>
        <v>1.4934678333655029</v>
      </c>
      <c r="AO140" s="6">
        <f t="shared" si="87"/>
        <v>1.5066206150187438</v>
      </c>
      <c r="AP140" s="6">
        <f t="shared" si="87"/>
        <v>1.5215258132368641</v>
      </c>
      <c r="AQ140" s="6">
        <f t="shared" si="87"/>
        <v>1.5385873702986026</v>
      </c>
      <c r="AR140" s="6">
        <f t="shared" si="87"/>
        <v>1.5582375000000033</v>
      </c>
      <c r="AS140" s="6">
        <f t="shared" si="87"/>
        <v>1.5798295000000082</v>
      </c>
      <c r="AT140" s="6">
        <f t="shared" si="87"/>
        <v>1.6013500000000083</v>
      </c>
      <c r="AU140" s="6">
        <f t="shared" si="87"/>
        <v>1.6228705000000083</v>
      </c>
      <c r="AV140" s="6">
        <f t="shared" si="87"/>
        <v>1.6443910000000084</v>
      </c>
      <c r="AW140" s="6">
        <f t="shared" si="87"/>
        <v>1.6659115000000084</v>
      </c>
      <c r="AX140" s="6">
        <f t="shared" si="87"/>
        <v>1.6874320000000083</v>
      </c>
      <c r="AY140" s="6">
        <f t="shared" si="87"/>
        <v>1.7089525000000083</v>
      </c>
      <c r="AZ140" s="6">
        <f t="shared" si="87"/>
        <v>1.7304730000000084</v>
      </c>
      <c r="BA140" s="6">
        <f t="shared" si="87"/>
        <v>1.7519935000000086</v>
      </c>
      <c r="BB140" s="6">
        <f t="shared" si="87"/>
        <v>1.7735140000000087</v>
      </c>
      <c r="BC140" s="6">
        <f t="shared" si="87"/>
        <v>1.7950345000000087</v>
      </c>
      <c r="BD140" s="6">
        <f t="shared" si="87"/>
        <v>1.8165550000000088</v>
      </c>
      <c r="BE140" s="6">
        <f t="shared" si="87"/>
        <v>1.8380755000000089</v>
      </c>
      <c r="BF140" s="6">
        <f t="shared" si="87"/>
        <v>1.8595960000000089</v>
      </c>
      <c r="BG140" s="6">
        <f t="shared" si="87"/>
        <v>1.8811165000000087</v>
      </c>
      <c r="BH140" s="6">
        <f t="shared" si="87"/>
        <v>1.9026370000000088</v>
      </c>
      <c r="BI140" s="6">
        <f t="shared" si="87"/>
        <v>1.9241575000000088</v>
      </c>
      <c r="BJ140" s="6">
        <f t="shared" si="87"/>
        <v>1.9456780000000089</v>
      </c>
      <c r="BK140" s="6">
        <f t="shared" si="87"/>
        <v>1.967198500000009</v>
      </c>
      <c r="BL140" s="6">
        <f t="shared" si="87"/>
        <v>1.9887190000000092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-3</v>
      </c>
      <c r="AJ153">
        <v>-3</v>
      </c>
      <c r="AK153">
        <v>-3</v>
      </c>
      <c r="AL153">
        <v>-3</v>
      </c>
      <c r="AM153">
        <v>-5</v>
      </c>
      <c r="AN153">
        <v>-5</v>
      </c>
      <c r="AO153">
        <v>-5</v>
      </c>
      <c r="AP153">
        <v>-5</v>
      </c>
      <c r="AQ153">
        <v>-5</v>
      </c>
      <c r="AR153">
        <v>-5</v>
      </c>
      <c r="AS153">
        <v>-5</v>
      </c>
      <c r="AT153">
        <v>-5</v>
      </c>
      <c r="AU153">
        <v>-5</v>
      </c>
      <c r="AV153">
        <v>-5</v>
      </c>
      <c r="AW153">
        <v>-5</v>
      </c>
      <c r="AX153">
        <v>-5</v>
      </c>
      <c r="AY153">
        <v>-5</v>
      </c>
      <c r="AZ153">
        <v>-5</v>
      </c>
      <c r="BA153">
        <v>-5</v>
      </c>
      <c r="BB153">
        <v>-5</v>
      </c>
      <c r="BC153">
        <v>-5</v>
      </c>
      <c r="BD153">
        <v>-5</v>
      </c>
      <c r="BE153">
        <v>-5</v>
      </c>
      <c r="BF153">
        <v>-5</v>
      </c>
      <c r="BG153">
        <v>-5</v>
      </c>
      <c r="BH153">
        <v>-5</v>
      </c>
      <c r="BI153">
        <v>-5</v>
      </c>
      <c r="BJ153">
        <v>-5</v>
      </c>
      <c r="BK153">
        <v>-5</v>
      </c>
      <c r="BL153">
        <v>-5</v>
      </c>
    </row>
    <row r="154" spans="3:64" x14ac:dyDescent="0.25">
      <c r="C154" t="s">
        <v>14</v>
      </c>
      <c r="V154">
        <v>1</v>
      </c>
      <c r="W154">
        <v>3</v>
      </c>
      <c r="X154">
        <v>3</v>
      </c>
      <c r="Y154">
        <v>3</v>
      </c>
      <c r="Z154">
        <v>6</v>
      </c>
      <c r="AA154">
        <v>6</v>
      </c>
      <c r="AB154">
        <v>6</v>
      </c>
      <c r="AC154">
        <v>10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15</v>
      </c>
      <c r="AJ154">
        <v>15</v>
      </c>
      <c r="AK154">
        <v>15</v>
      </c>
      <c r="AL154">
        <v>15</v>
      </c>
      <c r="AM154">
        <v>20</v>
      </c>
      <c r="AN154">
        <v>20</v>
      </c>
      <c r="AO154">
        <v>20</v>
      </c>
      <c r="AP154">
        <v>20</v>
      </c>
      <c r="AQ154">
        <v>20</v>
      </c>
      <c r="AR154">
        <v>20</v>
      </c>
      <c r="AS154">
        <v>20</v>
      </c>
      <c r="AT154">
        <v>20</v>
      </c>
      <c r="AU154">
        <v>20</v>
      </c>
      <c r="AV154">
        <v>20</v>
      </c>
      <c r="AW154">
        <v>20</v>
      </c>
      <c r="AX154">
        <v>20</v>
      </c>
      <c r="AY154">
        <v>20</v>
      </c>
      <c r="AZ154">
        <v>20</v>
      </c>
      <c r="BA154">
        <v>20</v>
      </c>
      <c r="BB154">
        <v>20</v>
      </c>
      <c r="BC154">
        <v>20</v>
      </c>
      <c r="BD154">
        <v>20</v>
      </c>
      <c r="BE154">
        <v>20</v>
      </c>
      <c r="BF154">
        <v>20</v>
      </c>
      <c r="BG154">
        <v>20</v>
      </c>
      <c r="BH154">
        <v>20</v>
      </c>
      <c r="BI154">
        <v>20</v>
      </c>
      <c r="BJ154">
        <v>20</v>
      </c>
      <c r="BK154">
        <v>20</v>
      </c>
      <c r="BL154">
        <v>20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  <c r="V157">
        <v>-0.5</v>
      </c>
      <c r="W157">
        <v>-1.5</v>
      </c>
      <c r="X157">
        <v>-1.5</v>
      </c>
      <c r="Y157">
        <v>-1.5</v>
      </c>
      <c r="Z157">
        <v>-3</v>
      </c>
      <c r="AA157">
        <v>-3</v>
      </c>
      <c r="AB157">
        <v>-3</v>
      </c>
      <c r="AC157">
        <v>-4.5</v>
      </c>
      <c r="AD157">
        <v>-4.5</v>
      </c>
      <c r="AE157">
        <v>-4.5</v>
      </c>
      <c r="AF157">
        <v>-4.5</v>
      </c>
      <c r="AG157">
        <v>-4.5</v>
      </c>
      <c r="AH157">
        <v>-4.5</v>
      </c>
      <c r="AI157">
        <v>-6</v>
      </c>
      <c r="AJ157">
        <v>-6</v>
      </c>
      <c r="AK157">
        <v>-6</v>
      </c>
      <c r="AL157">
        <v>-6</v>
      </c>
      <c r="AM157">
        <v>-7.5</v>
      </c>
      <c r="AN157">
        <v>-7.5</v>
      </c>
      <c r="AO157">
        <v>-7.5</v>
      </c>
      <c r="AP157">
        <v>-7.5</v>
      </c>
      <c r="AQ157">
        <v>-7.5</v>
      </c>
      <c r="AR157">
        <v>-7.5</v>
      </c>
      <c r="AS157">
        <v>-7.5</v>
      </c>
      <c r="AT157">
        <v>-7.5</v>
      </c>
      <c r="AU157">
        <v>-7.5</v>
      </c>
      <c r="AV157">
        <v>-7.5</v>
      </c>
      <c r="AW157">
        <v>-7.5</v>
      </c>
      <c r="AX157">
        <v>-7.5</v>
      </c>
      <c r="AY157">
        <v>-7.5</v>
      </c>
      <c r="AZ157">
        <v>-7.5</v>
      </c>
      <c r="BA157">
        <v>-7.5</v>
      </c>
      <c r="BB157">
        <v>-7.5</v>
      </c>
      <c r="BC157">
        <v>-7.5</v>
      </c>
      <c r="BD157">
        <v>-7.5</v>
      </c>
      <c r="BE157">
        <v>-7.5</v>
      </c>
      <c r="BF157">
        <v>-7.5</v>
      </c>
      <c r="BG157">
        <v>-7.5</v>
      </c>
      <c r="BH157">
        <v>-7.5</v>
      </c>
      <c r="BI157">
        <v>-7.5</v>
      </c>
      <c r="BJ157">
        <v>-7.5</v>
      </c>
      <c r="BK157">
        <v>-7.5</v>
      </c>
      <c r="BL157">
        <v>-7.5</v>
      </c>
    </row>
    <row r="158" spans="3:64" x14ac:dyDescent="0.25">
      <c r="C158" t="s">
        <v>18</v>
      </c>
      <c r="V158">
        <v>-0.5</v>
      </c>
      <c r="W158">
        <v>-1.5</v>
      </c>
      <c r="X158">
        <v>-1.5</v>
      </c>
      <c r="Y158">
        <v>-1.5</v>
      </c>
      <c r="Z158">
        <v>-3</v>
      </c>
      <c r="AA158">
        <v>-3</v>
      </c>
      <c r="AB158">
        <v>-3</v>
      </c>
      <c r="AC158">
        <v>-4.5</v>
      </c>
      <c r="AD158">
        <v>-4.5</v>
      </c>
      <c r="AE158">
        <v>-4.5</v>
      </c>
      <c r="AF158">
        <v>-4.5</v>
      </c>
      <c r="AG158">
        <v>-4.5</v>
      </c>
      <c r="AH158">
        <v>-4.5</v>
      </c>
      <c r="AI158">
        <v>-6</v>
      </c>
      <c r="AJ158">
        <v>-6</v>
      </c>
      <c r="AK158">
        <v>-6</v>
      </c>
      <c r="AL158">
        <v>-6</v>
      </c>
      <c r="AM158">
        <v>-7.5</v>
      </c>
      <c r="AN158">
        <v>-7.5</v>
      </c>
      <c r="AO158">
        <v>-7.5</v>
      </c>
      <c r="AP158">
        <v>-7.5</v>
      </c>
      <c r="AQ158">
        <v>-7.5</v>
      </c>
      <c r="AR158">
        <v>-7.5</v>
      </c>
      <c r="AS158">
        <v>-7.5</v>
      </c>
      <c r="AT158">
        <v>-7.5</v>
      </c>
      <c r="AU158">
        <v>-7.5</v>
      </c>
      <c r="AV158">
        <v>-7.5</v>
      </c>
      <c r="AW158">
        <v>-7.5</v>
      </c>
      <c r="AX158">
        <v>-7.5</v>
      </c>
      <c r="AY158">
        <v>-7.5</v>
      </c>
      <c r="AZ158">
        <v>-7.5</v>
      </c>
      <c r="BA158">
        <v>-7.5</v>
      </c>
      <c r="BB158">
        <v>-7.5</v>
      </c>
      <c r="BC158">
        <v>-7.5</v>
      </c>
      <c r="BD158">
        <v>-7.5</v>
      </c>
      <c r="BE158">
        <v>-7.5</v>
      </c>
      <c r="BF158">
        <v>-7.5</v>
      </c>
      <c r="BG158">
        <v>-7.5</v>
      </c>
      <c r="BH158">
        <v>-7.5</v>
      </c>
      <c r="BI158">
        <v>-7.5</v>
      </c>
      <c r="BJ158">
        <v>-7.5</v>
      </c>
      <c r="BK158">
        <v>-7.5</v>
      </c>
      <c r="BL158">
        <v>-7.5</v>
      </c>
    </row>
    <row r="159" spans="3:64" x14ac:dyDescent="0.25">
      <c r="C159" t="s">
        <v>40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</row>
    <row r="160" spans="3:64" x14ac:dyDescent="0.25">
      <c r="C160" t="s">
        <v>21</v>
      </c>
      <c r="D160">
        <f t="shared" ref="D160:BK160" si="88">SUM(D146:D158)</f>
        <v>0</v>
      </c>
      <c r="E160">
        <f t="shared" si="88"/>
        <v>0</v>
      </c>
      <c r="F160">
        <f t="shared" si="88"/>
        <v>0</v>
      </c>
      <c r="G160">
        <f t="shared" si="88"/>
        <v>0</v>
      </c>
      <c r="H160">
        <f t="shared" si="88"/>
        <v>0</v>
      </c>
      <c r="I160">
        <f t="shared" si="88"/>
        <v>0</v>
      </c>
      <c r="J160" s="10">
        <f t="shared" si="88"/>
        <v>0</v>
      </c>
      <c r="K160">
        <f t="shared" si="88"/>
        <v>0</v>
      </c>
      <c r="L160">
        <f t="shared" si="88"/>
        <v>0</v>
      </c>
      <c r="M160">
        <f t="shared" si="88"/>
        <v>0</v>
      </c>
      <c r="N160">
        <f t="shared" si="88"/>
        <v>0</v>
      </c>
      <c r="O160">
        <f t="shared" si="88"/>
        <v>0</v>
      </c>
      <c r="P160">
        <f t="shared" si="88"/>
        <v>0</v>
      </c>
      <c r="Q160">
        <f t="shared" si="88"/>
        <v>0</v>
      </c>
      <c r="R160">
        <f t="shared" si="88"/>
        <v>0</v>
      </c>
      <c r="S160">
        <f t="shared" si="88"/>
        <v>0</v>
      </c>
      <c r="T160">
        <f t="shared" si="88"/>
        <v>0</v>
      </c>
      <c r="U160">
        <f t="shared" si="88"/>
        <v>0</v>
      </c>
      <c r="V160">
        <f t="shared" si="88"/>
        <v>0</v>
      </c>
      <c r="W160">
        <f t="shared" si="88"/>
        <v>0</v>
      </c>
      <c r="X160">
        <f t="shared" si="88"/>
        <v>0</v>
      </c>
      <c r="Y160">
        <f t="shared" si="88"/>
        <v>0</v>
      </c>
      <c r="Z160">
        <f t="shared" si="88"/>
        <v>0</v>
      </c>
      <c r="AA160">
        <f t="shared" si="88"/>
        <v>0</v>
      </c>
      <c r="AB160">
        <f t="shared" si="88"/>
        <v>0</v>
      </c>
      <c r="AC160">
        <f t="shared" si="88"/>
        <v>0</v>
      </c>
      <c r="AD160">
        <f t="shared" si="88"/>
        <v>0</v>
      </c>
      <c r="AE160">
        <f t="shared" si="88"/>
        <v>0</v>
      </c>
      <c r="AF160">
        <f t="shared" si="88"/>
        <v>0</v>
      </c>
      <c r="AG160">
        <f t="shared" si="88"/>
        <v>0</v>
      </c>
      <c r="AH160">
        <f>SUM(AH146:AH158)</f>
        <v>0</v>
      </c>
      <c r="AI160">
        <f t="shared" si="88"/>
        <v>0</v>
      </c>
      <c r="AJ160">
        <f t="shared" si="88"/>
        <v>0</v>
      </c>
      <c r="AK160">
        <f t="shared" si="88"/>
        <v>0</v>
      </c>
      <c r="AL160">
        <f t="shared" si="88"/>
        <v>0</v>
      </c>
      <c r="AM160">
        <f t="shared" si="88"/>
        <v>0</v>
      </c>
      <c r="AN160">
        <f t="shared" si="88"/>
        <v>0</v>
      </c>
      <c r="AO160">
        <f t="shared" si="88"/>
        <v>0</v>
      </c>
      <c r="AP160">
        <f t="shared" si="88"/>
        <v>0</v>
      </c>
      <c r="AQ160">
        <f t="shared" si="88"/>
        <v>0</v>
      </c>
      <c r="AR160">
        <f t="shared" si="88"/>
        <v>0</v>
      </c>
      <c r="AS160">
        <f t="shared" si="88"/>
        <v>0</v>
      </c>
      <c r="AT160">
        <f t="shared" si="88"/>
        <v>0</v>
      </c>
      <c r="AU160">
        <f t="shared" si="88"/>
        <v>0</v>
      </c>
      <c r="AV160">
        <f t="shared" si="88"/>
        <v>0</v>
      </c>
      <c r="AW160">
        <f t="shared" si="88"/>
        <v>0</v>
      </c>
      <c r="AX160">
        <f t="shared" si="88"/>
        <v>0</v>
      </c>
      <c r="AY160">
        <f t="shared" si="88"/>
        <v>0</v>
      </c>
      <c r="AZ160">
        <f t="shared" si="88"/>
        <v>0</v>
      </c>
      <c r="BA160">
        <f t="shared" si="88"/>
        <v>0</v>
      </c>
      <c r="BB160">
        <f t="shared" si="88"/>
        <v>0</v>
      </c>
      <c r="BC160">
        <f t="shared" si="88"/>
        <v>0</v>
      </c>
      <c r="BD160">
        <f t="shared" si="88"/>
        <v>0</v>
      </c>
      <c r="BE160">
        <f t="shared" si="88"/>
        <v>0</v>
      </c>
      <c r="BF160">
        <f t="shared" si="88"/>
        <v>0</v>
      </c>
      <c r="BG160">
        <f t="shared" si="88"/>
        <v>0</v>
      </c>
      <c r="BH160">
        <f t="shared" si="88"/>
        <v>0</v>
      </c>
      <c r="BI160">
        <f t="shared" si="88"/>
        <v>0</v>
      </c>
      <c r="BJ160">
        <f t="shared" si="88"/>
        <v>0</v>
      </c>
      <c r="BK160">
        <f t="shared" si="88"/>
        <v>0</v>
      </c>
      <c r="BL160">
        <f>SUM(BL146:BL158)</f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 s="6">
        <v>1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f t="shared" ref="S163:BL163" si="89">R163- 0.004</f>
        <v>0.996</v>
      </c>
      <c r="T163" s="6">
        <f t="shared" si="89"/>
        <v>0.99199999999999999</v>
      </c>
      <c r="U163" s="6">
        <f t="shared" si="89"/>
        <v>0.98799999999999999</v>
      </c>
      <c r="V163" s="6">
        <f t="shared" si="89"/>
        <v>0.98399999999999999</v>
      </c>
      <c r="W163" s="6">
        <f t="shared" si="89"/>
        <v>0.98</v>
      </c>
      <c r="X163" s="6">
        <f t="shared" si="89"/>
        <v>0.97599999999999998</v>
      </c>
      <c r="Y163" s="6">
        <f t="shared" si="89"/>
        <v>0.97199999999999998</v>
      </c>
      <c r="Z163" s="6">
        <f t="shared" si="89"/>
        <v>0.96799999999999997</v>
      </c>
      <c r="AA163" s="6">
        <f t="shared" si="89"/>
        <v>0.96399999999999997</v>
      </c>
      <c r="AB163" s="6">
        <f t="shared" si="89"/>
        <v>0.96</v>
      </c>
      <c r="AC163" s="6">
        <f t="shared" si="89"/>
        <v>0.95599999999999996</v>
      </c>
      <c r="AD163" s="6">
        <f t="shared" si="89"/>
        <v>0.95199999999999996</v>
      </c>
      <c r="AE163" s="6">
        <f t="shared" si="89"/>
        <v>0.94799999999999995</v>
      </c>
      <c r="AF163" s="6">
        <f t="shared" si="89"/>
        <v>0.94399999999999995</v>
      </c>
      <c r="AG163" s="6">
        <f t="shared" si="89"/>
        <v>0.94</v>
      </c>
      <c r="AH163" s="6">
        <f t="shared" si="89"/>
        <v>0.93599999999999994</v>
      </c>
      <c r="AI163" s="6">
        <f t="shared" si="89"/>
        <v>0.93199999999999994</v>
      </c>
      <c r="AJ163" s="6">
        <f t="shared" si="89"/>
        <v>0.92799999999999994</v>
      </c>
      <c r="AK163" s="6">
        <f t="shared" si="89"/>
        <v>0.92399999999999993</v>
      </c>
      <c r="AL163" s="6">
        <f t="shared" si="89"/>
        <v>0.91999999999999993</v>
      </c>
      <c r="AM163" s="6">
        <f t="shared" si="89"/>
        <v>0.91599999999999993</v>
      </c>
      <c r="AN163" s="6">
        <f t="shared" si="89"/>
        <v>0.91199999999999992</v>
      </c>
      <c r="AO163" s="6">
        <f t="shared" si="89"/>
        <v>0.90799999999999992</v>
      </c>
      <c r="AP163" s="6">
        <f t="shared" si="89"/>
        <v>0.90399999999999991</v>
      </c>
      <c r="AQ163" s="6">
        <f t="shared" si="89"/>
        <v>0.89999999999999991</v>
      </c>
      <c r="AR163" s="6">
        <f t="shared" si="89"/>
        <v>0.89599999999999991</v>
      </c>
      <c r="AS163" s="6">
        <f t="shared" si="89"/>
        <v>0.8919999999999999</v>
      </c>
      <c r="AT163" s="6">
        <f t="shared" si="89"/>
        <v>0.8879999999999999</v>
      </c>
      <c r="AU163" s="6">
        <f t="shared" si="89"/>
        <v>0.8839999999999999</v>
      </c>
      <c r="AV163" s="6">
        <f t="shared" si="89"/>
        <v>0.87999999999999989</v>
      </c>
      <c r="AW163" s="6">
        <f t="shared" si="89"/>
        <v>0.87599999999999989</v>
      </c>
      <c r="AX163" s="6">
        <f t="shared" si="89"/>
        <v>0.87199999999999989</v>
      </c>
      <c r="AY163" s="6">
        <f t="shared" si="89"/>
        <v>0.86799999999999988</v>
      </c>
      <c r="AZ163" s="6">
        <f t="shared" si="89"/>
        <v>0.86399999999999988</v>
      </c>
      <c r="BA163" s="6">
        <f t="shared" si="89"/>
        <v>0.85999999999999988</v>
      </c>
      <c r="BB163" s="6">
        <f t="shared" si="89"/>
        <v>0.85599999999999987</v>
      </c>
      <c r="BC163" s="6">
        <f t="shared" si="89"/>
        <v>0.85199999999999987</v>
      </c>
      <c r="BD163" s="6">
        <f t="shared" si="89"/>
        <v>0.84799999999999986</v>
      </c>
      <c r="BE163" s="6">
        <f t="shared" si="89"/>
        <v>0.84399999999999986</v>
      </c>
      <c r="BF163" s="6">
        <f t="shared" si="89"/>
        <v>0.83999999999999986</v>
      </c>
      <c r="BG163" s="6">
        <f t="shared" si="89"/>
        <v>0.83599999999999985</v>
      </c>
      <c r="BH163" s="6">
        <f t="shared" si="89"/>
        <v>0.83199999999999985</v>
      </c>
      <c r="BI163" s="6">
        <f t="shared" si="89"/>
        <v>0.82799999999999985</v>
      </c>
      <c r="BJ163" s="6">
        <f t="shared" si="89"/>
        <v>0.82399999999999984</v>
      </c>
      <c r="BK163" s="6">
        <f t="shared" si="89"/>
        <v>0.81999999999999984</v>
      </c>
      <c r="BL163" s="6">
        <f t="shared" si="89"/>
        <v>0.81599999999999984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f xml:space="preserve"> R165 +0.01</f>
        <v>1.01</v>
      </c>
      <c r="T165">
        <f t="shared" ref="T165:BL165" si="90" xml:space="preserve"> S165 +0.01</f>
        <v>1.02</v>
      </c>
      <c r="U165">
        <f t="shared" si="90"/>
        <v>1.03</v>
      </c>
      <c r="V165">
        <f t="shared" si="90"/>
        <v>1.04</v>
      </c>
      <c r="W165">
        <f t="shared" si="90"/>
        <v>1.05</v>
      </c>
      <c r="X165">
        <f t="shared" si="90"/>
        <v>1.06</v>
      </c>
      <c r="Y165">
        <f t="shared" si="90"/>
        <v>1.07</v>
      </c>
      <c r="Z165">
        <f t="shared" si="90"/>
        <v>1.08</v>
      </c>
      <c r="AA165">
        <f t="shared" si="90"/>
        <v>1.0900000000000001</v>
      </c>
      <c r="AB165">
        <f t="shared" si="90"/>
        <v>1.1000000000000001</v>
      </c>
      <c r="AC165">
        <f t="shared" si="90"/>
        <v>1.1100000000000001</v>
      </c>
      <c r="AD165">
        <f t="shared" si="90"/>
        <v>1.1200000000000001</v>
      </c>
      <c r="AE165">
        <f t="shared" si="90"/>
        <v>1.1300000000000001</v>
      </c>
      <c r="AF165">
        <f t="shared" si="90"/>
        <v>1.1400000000000001</v>
      </c>
      <c r="AG165">
        <f t="shared" si="90"/>
        <v>1.1500000000000001</v>
      </c>
      <c r="AH165">
        <f t="shared" si="90"/>
        <v>1.1600000000000001</v>
      </c>
      <c r="AI165">
        <f t="shared" si="90"/>
        <v>1.1700000000000002</v>
      </c>
      <c r="AJ165">
        <f t="shared" si="90"/>
        <v>1.1800000000000002</v>
      </c>
      <c r="AK165">
        <f t="shared" si="90"/>
        <v>1.1900000000000002</v>
      </c>
      <c r="AL165">
        <f t="shared" si="90"/>
        <v>1.2000000000000002</v>
      </c>
      <c r="AM165">
        <f t="shared" si="90"/>
        <v>1.2100000000000002</v>
      </c>
      <c r="AN165">
        <f t="shared" si="90"/>
        <v>1.2200000000000002</v>
      </c>
      <c r="AO165">
        <f t="shared" si="90"/>
        <v>1.2300000000000002</v>
      </c>
      <c r="AP165">
        <f t="shared" si="90"/>
        <v>1.2400000000000002</v>
      </c>
      <c r="AQ165">
        <f t="shared" si="90"/>
        <v>1.2500000000000002</v>
      </c>
      <c r="AR165">
        <f t="shared" si="90"/>
        <v>1.2600000000000002</v>
      </c>
      <c r="AS165">
        <f t="shared" si="90"/>
        <v>1.2700000000000002</v>
      </c>
      <c r="AT165">
        <f t="shared" si="90"/>
        <v>1.2800000000000002</v>
      </c>
      <c r="AU165">
        <f t="shared" si="90"/>
        <v>1.2900000000000003</v>
      </c>
      <c r="AV165">
        <f t="shared" si="90"/>
        <v>1.3000000000000003</v>
      </c>
      <c r="AW165">
        <f t="shared" si="90"/>
        <v>1.3100000000000003</v>
      </c>
      <c r="AX165">
        <f t="shared" si="90"/>
        <v>1.3200000000000003</v>
      </c>
      <c r="AY165">
        <f t="shared" si="90"/>
        <v>1.3300000000000003</v>
      </c>
      <c r="AZ165">
        <f t="shared" si="90"/>
        <v>1.3400000000000003</v>
      </c>
      <c r="BA165">
        <f t="shared" si="90"/>
        <v>1.3500000000000003</v>
      </c>
      <c r="BB165">
        <f t="shared" si="90"/>
        <v>1.3600000000000003</v>
      </c>
      <c r="BC165">
        <f t="shared" si="90"/>
        <v>1.3700000000000003</v>
      </c>
      <c r="BD165">
        <f t="shared" si="90"/>
        <v>1.3800000000000003</v>
      </c>
      <c r="BE165">
        <f t="shared" si="90"/>
        <v>1.3900000000000003</v>
      </c>
      <c r="BF165">
        <f t="shared" si="90"/>
        <v>1.4000000000000004</v>
      </c>
      <c r="BG165">
        <f t="shared" si="90"/>
        <v>1.4100000000000004</v>
      </c>
      <c r="BH165">
        <f t="shared" si="90"/>
        <v>1.4200000000000004</v>
      </c>
      <c r="BI165">
        <f t="shared" si="90"/>
        <v>1.4300000000000004</v>
      </c>
      <c r="BJ165">
        <f t="shared" si="90"/>
        <v>1.4400000000000004</v>
      </c>
      <c r="BK165">
        <f t="shared" si="90"/>
        <v>1.4500000000000004</v>
      </c>
      <c r="BL165">
        <f t="shared" si="90"/>
        <v>1.4600000000000004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f t="shared" ref="S167:BL167" si="91" xml:space="preserve"> R167 - 0.005</f>
        <v>0.995</v>
      </c>
      <c r="T167">
        <f t="shared" si="91"/>
        <v>0.99</v>
      </c>
      <c r="U167">
        <f t="shared" si="91"/>
        <v>0.98499999999999999</v>
      </c>
      <c r="V167">
        <f t="shared" si="91"/>
        <v>0.98</v>
      </c>
      <c r="W167">
        <f t="shared" si="91"/>
        <v>0.97499999999999998</v>
      </c>
      <c r="X167">
        <f t="shared" si="91"/>
        <v>0.97</v>
      </c>
      <c r="Y167">
        <f t="shared" si="91"/>
        <v>0.96499999999999997</v>
      </c>
      <c r="Z167">
        <f t="shared" si="91"/>
        <v>0.96</v>
      </c>
      <c r="AA167">
        <f t="shared" si="91"/>
        <v>0.95499999999999996</v>
      </c>
      <c r="AB167">
        <f t="shared" si="91"/>
        <v>0.95</v>
      </c>
      <c r="AC167">
        <f t="shared" si="91"/>
        <v>0.94499999999999995</v>
      </c>
      <c r="AD167">
        <f t="shared" si="91"/>
        <v>0.94</v>
      </c>
      <c r="AE167">
        <f t="shared" si="91"/>
        <v>0.93499999999999994</v>
      </c>
      <c r="AF167">
        <f t="shared" si="91"/>
        <v>0.92999999999999994</v>
      </c>
      <c r="AG167">
        <f t="shared" si="91"/>
        <v>0.92499999999999993</v>
      </c>
      <c r="AH167">
        <f t="shared" si="91"/>
        <v>0.91999999999999993</v>
      </c>
      <c r="AI167">
        <f t="shared" si="91"/>
        <v>0.91499999999999992</v>
      </c>
      <c r="AJ167">
        <f t="shared" si="91"/>
        <v>0.90999999999999992</v>
      </c>
      <c r="AK167">
        <f t="shared" si="91"/>
        <v>0.90499999999999992</v>
      </c>
      <c r="AL167">
        <f t="shared" si="91"/>
        <v>0.89999999999999991</v>
      </c>
      <c r="AM167">
        <f t="shared" si="91"/>
        <v>0.89499999999999991</v>
      </c>
      <c r="AN167">
        <f t="shared" si="91"/>
        <v>0.8899999999999999</v>
      </c>
      <c r="AO167">
        <f t="shared" si="91"/>
        <v>0.8849999999999999</v>
      </c>
      <c r="AP167">
        <f t="shared" si="91"/>
        <v>0.87999999999999989</v>
      </c>
      <c r="AQ167">
        <f t="shared" si="91"/>
        <v>0.87499999999999989</v>
      </c>
      <c r="AR167">
        <f t="shared" si="91"/>
        <v>0.86999999999999988</v>
      </c>
      <c r="AS167">
        <f t="shared" si="91"/>
        <v>0.86499999999999988</v>
      </c>
      <c r="AT167">
        <f t="shared" si="91"/>
        <v>0.85999999999999988</v>
      </c>
      <c r="AU167">
        <f t="shared" si="91"/>
        <v>0.85499999999999987</v>
      </c>
      <c r="AV167">
        <f t="shared" si="91"/>
        <v>0.84999999999999987</v>
      </c>
      <c r="AW167">
        <f t="shared" si="91"/>
        <v>0.84499999999999986</v>
      </c>
      <c r="AX167">
        <f t="shared" si="91"/>
        <v>0.83999999999999986</v>
      </c>
      <c r="AY167">
        <f t="shared" si="91"/>
        <v>0.83499999999999985</v>
      </c>
      <c r="AZ167">
        <f t="shared" si="91"/>
        <v>0.82999999999999985</v>
      </c>
      <c r="BA167">
        <f t="shared" si="91"/>
        <v>0.82499999999999984</v>
      </c>
      <c r="BB167">
        <f t="shared" si="91"/>
        <v>0.81999999999999984</v>
      </c>
      <c r="BC167">
        <f t="shared" si="91"/>
        <v>0.81499999999999984</v>
      </c>
      <c r="BD167">
        <f t="shared" si="91"/>
        <v>0.80999999999999983</v>
      </c>
      <c r="BE167">
        <f t="shared" si="91"/>
        <v>0.80499999999999983</v>
      </c>
      <c r="BF167">
        <f t="shared" si="91"/>
        <v>0.79999999999999982</v>
      </c>
      <c r="BG167">
        <f t="shared" si="91"/>
        <v>0.79499999999999982</v>
      </c>
      <c r="BH167">
        <f t="shared" si="91"/>
        <v>0.78999999999999981</v>
      </c>
      <c r="BI167">
        <f t="shared" si="91"/>
        <v>0.78499999999999981</v>
      </c>
      <c r="BJ167">
        <f t="shared" si="91"/>
        <v>0.7799999999999998</v>
      </c>
      <c r="BK167">
        <f t="shared" si="91"/>
        <v>0.7749999999999998</v>
      </c>
      <c r="BL167">
        <f t="shared" si="91"/>
        <v>0.7699999999999998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 s="6">
        <v>1</v>
      </c>
      <c r="M170" s="6">
        <v>1</v>
      </c>
      <c r="N170" s="6">
        <v>1</v>
      </c>
      <c r="O170" s="6">
        <v>1</v>
      </c>
      <c r="P170" s="6">
        <v>1</v>
      </c>
      <c r="Q170" s="6">
        <v>1</v>
      </c>
      <c r="R170" s="6">
        <v>1</v>
      </c>
      <c r="S170" s="6">
        <f>R170- 0.004</f>
        <v>0.996</v>
      </c>
      <c r="T170" s="6">
        <f t="shared" ref="T170:BL170" si="92">S170- 0.004</f>
        <v>0.99199999999999999</v>
      </c>
      <c r="U170" s="6">
        <f t="shared" si="92"/>
        <v>0.98799999999999999</v>
      </c>
      <c r="V170" s="6">
        <f t="shared" si="92"/>
        <v>0.98399999999999999</v>
      </c>
      <c r="W170" s="6">
        <f t="shared" si="92"/>
        <v>0.98</v>
      </c>
      <c r="X170" s="6">
        <f t="shared" si="92"/>
        <v>0.97599999999999998</v>
      </c>
      <c r="Y170" s="6">
        <f t="shared" si="92"/>
        <v>0.97199999999999998</v>
      </c>
      <c r="Z170" s="6">
        <f t="shared" si="92"/>
        <v>0.96799999999999997</v>
      </c>
      <c r="AA170" s="6">
        <f t="shared" si="92"/>
        <v>0.96399999999999997</v>
      </c>
      <c r="AB170" s="6">
        <f t="shared" si="92"/>
        <v>0.96</v>
      </c>
      <c r="AC170" s="6">
        <f t="shared" si="92"/>
        <v>0.95599999999999996</v>
      </c>
      <c r="AD170" s="6">
        <f t="shared" si="92"/>
        <v>0.95199999999999996</v>
      </c>
      <c r="AE170" s="6">
        <f t="shared" si="92"/>
        <v>0.94799999999999995</v>
      </c>
      <c r="AF170" s="6">
        <f t="shared" si="92"/>
        <v>0.94399999999999995</v>
      </c>
      <c r="AG170" s="6">
        <f t="shared" si="92"/>
        <v>0.94</v>
      </c>
      <c r="AH170" s="6">
        <f t="shared" si="92"/>
        <v>0.93599999999999994</v>
      </c>
      <c r="AI170" s="6">
        <f t="shared" si="92"/>
        <v>0.93199999999999994</v>
      </c>
      <c r="AJ170" s="6">
        <f t="shared" si="92"/>
        <v>0.92799999999999994</v>
      </c>
      <c r="AK170" s="6">
        <f t="shared" si="92"/>
        <v>0.92399999999999993</v>
      </c>
      <c r="AL170" s="6">
        <f t="shared" si="92"/>
        <v>0.91999999999999993</v>
      </c>
      <c r="AM170" s="6">
        <f t="shared" si="92"/>
        <v>0.91599999999999993</v>
      </c>
      <c r="AN170" s="6">
        <f t="shared" si="92"/>
        <v>0.91199999999999992</v>
      </c>
      <c r="AO170" s="6">
        <f t="shared" si="92"/>
        <v>0.90799999999999992</v>
      </c>
      <c r="AP170" s="6">
        <f t="shared" si="92"/>
        <v>0.90399999999999991</v>
      </c>
      <c r="AQ170" s="6">
        <f t="shared" si="92"/>
        <v>0.89999999999999991</v>
      </c>
      <c r="AR170" s="6">
        <f t="shared" si="92"/>
        <v>0.89599999999999991</v>
      </c>
      <c r="AS170" s="6">
        <f t="shared" si="92"/>
        <v>0.8919999999999999</v>
      </c>
      <c r="AT170" s="6">
        <f t="shared" si="92"/>
        <v>0.8879999999999999</v>
      </c>
      <c r="AU170" s="6">
        <f t="shared" si="92"/>
        <v>0.8839999999999999</v>
      </c>
      <c r="AV170" s="6">
        <f t="shared" si="92"/>
        <v>0.87999999999999989</v>
      </c>
      <c r="AW170" s="6">
        <f t="shared" si="92"/>
        <v>0.87599999999999989</v>
      </c>
      <c r="AX170" s="6">
        <f t="shared" si="92"/>
        <v>0.87199999999999989</v>
      </c>
      <c r="AY170" s="6">
        <f t="shared" si="92"/>
        <v>0.86799999999999988</v>
      </c>
      <c r="AZ170" s="6">
        <f t="shared" si="92"/>
        <v>0.86399999999999988</v>
      </c>
      <c r="BA170" s="6">
        <f t="shared" si="92"/>
        <v>0.85999999999999988</v>
      </c>
      <c r="BB170" s="6">
        <f t="shared" si="92"/>
        <v>0.85599999999999987</v>
      </c>
      <c r="BC170" s="6">
        <f t="shared" si="92"/>
        <v>0.85199999999999987</v>
      </c>
      <c r="BD170" s="6">
        <f t="shared" si="92"/>
        <v>0.84799999999999986</v>
      </c>
      <c r="BE170" s="6">
        <f t="shared" si="92"/>
        <v>0.84399999999999986</v>
      </c>
      <c r="BF170" s="6">
        <f t="shared" si="92"/>
        <v>0.83999999999999986</v>
      </c>
      <c r="BG170" s="6">
        <f t="shared" si="92"/>
        <v>0.83599999999999985</v>
      </c>
      <c r="BH170" s="6">
        <f t="shared" si="92"/>
        <v>0.83199999999999985</v>
      </c>
      <c r="BI170" s="6">
        <f t="shared" si="92"/>
        <v>0.82799999999999985</v>
      </c>
      <c r="BJ170" s="6">
        <f t="shared" si="92"/>
        <v>0.82399999999999984</v>
      </c>
      <c r="BK170" s="6">
        <f t="shared" si="92"/>
        <v>0.81999999999999984</v>
      </c>
      <c r="BL170" s="6">
        <f t="shared" si="92"/>
        <v>0.81599999999999984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1.01</v>
      </c>
      <c r="P171">
        <v>1.02</v>
      </c>
      <c r="Q171">
        <v>1.03</v>
      </c>
      <c r="R171">
        <v>1.04</v>
      </c>
      <c r="S171">
        <f>R171+0.07</f>
        <v>1.1100000000000001</v>
      </c>
      <c r="T171">
        <f t="shared" ref="T171:BL171" si="93">S171+0.07</f>
        <v>1.1800000000000002</v>
      </c>
      <c r="U171">
        <f t="shared" si="93"/>
        <v>1.2500000000000002</v>
      </c>
      <c r="V171">
        <f t="shared" si="93"/>
        <v>1.3200000000000003</v>
      </c>
      <c r="W171">
        <f t="shared" si="93"/>
        <v>1.3900000000000003</v>
      </c>
      <c r="X171">
        <f t="shared" si="93"/>
        <v>1.4600000000000004</v>
      </c>
      <c r="Y171">
        <f t="shared" si="93"/>
        <v>1.5300000000000005</v>
      </c>
      <c r="Z171">
        <f t="shared" si="93"/>
        <v>1.6000000000000005</v>
      </c>
      <c r="AA171">
        <f t="shared" si="93"/>
        <v>1.6700000000000006</v>
      </c>
      <c r="AB171">
        <f t="shared" si="93"/>
        <v>1.7400000000000007</v>
      </c>
      <c r="AC171">
        <f t="shared" si="93"/>
        <v>1.8100000000000007</v>
      </c>
      <c r="AD171">
        <f t="shared" si="93"/>
        <v>1.8800000000000008</v>
      </c>
      <c r="AE171">
        <f t="shared" si="93"/>
        <v>1.9500000000000008</v>
      </c>
      <c r="AF171">
        <f t="shared" si="93"/>
        <v>2.0200000000000009</v>
      </c>
      <c r="AG171">
        <f t="shared" si="93"/>
        <v>2.0900000000000007</v>
      </c>
      <c r="AH171">
        <f t="shared" si="93"/>
        <v>2.1600000000000006</v>
      </c>
      <c r="AI171">
        <f t="shared" si="93"/>
        <v>2.2300000000000004</v>
      </c>
      <c r="AJ171">
        <f t="shared" si="93"/>
        <v>2.3000000000000003</v>
      </c>
      <c r="AK171">
        <f t="shared" si="93"/>
        <v>2.37</v>
      </c>
      <c r="AL171">
        <f t="shared" si="93"/>
        <v>2.44</v>
      </c>
      <c r="AM171">
        <f t="shared" si="93"/>
        <v>2.5099999999999998</v>
      </c>
      <c r="AN171">
        <f t="shared" si="93"/>
        <v>2.5799999999999996</v>
      </c>
      <c r="AO171">
        <f t="shared" si="93"/>
        <v>2.6499999999999995</v>
      </c>
      <c r="AP171">
        <f t="shared" si="93"/>
        <v>2.7199999999999993</v>
      </c>
      <c r="AQ171">
        <f t="shared" si="93"/>
        <v>2.7899999999999991</v>
      </c>
      <c r="AR171">
        <f t="shared" si="93"/>
        <v>2.859999999999999</v>
      </c>
      <c r="AS171">
        <f t="shared" si="93"/>
        <v>2.9299999999999988</v>
      </c>
      <c r="AT171">
        <f t="shared" si="93"/>
        <v>2.9999999999999987</v>
      </c>
      <c r="AU171">
        <f t="shared" si="93"/>
        <v>3.0699999999999985</v>
      </c>
      <c r="AV171">
        <f t="shared" si="93"/>
        <v>3.1399999999999983</v>
      </c>
      <c r="AW171">
        <f t="shared" si="93"/>
        <v>3.2099999999999982</v>
      </c>
      <c r="AX171">
        <f t="shared" si="93"/>
        <v>3.279999999999998</v>
      </c>
      <c r="AY171">
        <f t="shared" si="93"/>
        <v>3.3499999999999979</v>
      </c>
      <c r="AZ171">
        <f t="shared" si="93"/>
        <v>3.4199999999999977</v>
      </c>
      <c r="BA171">
        <f t="shared" si="93"/>
        <v>3.4899999999999975</v>
      </c>
      <c r="BB171">
        <f t="shared" si="93"/>
        <v>3.5599999999999974</v>
      </c>
      <c r="BC171">
        <f t="shared" si="93"/>
        <v>3.6299999999999972</v>
      </c>
      <c r="BD171">
        <f t="shared" si="93"/>
        <v>3.6999999999999971</v>
      </c>
      <c r="BE171">
        <f t="shared" si="93"/>
        <v>3.7699999999999969</v>
      </c>
      <c r="BF171">
        <f t="shared" si="93"/>
        <v>3.8399999999999967</v>
      </c>
      <c r="BG171">
        <f t="shared" si="93"/>
        <v>3.9099999999999966</v>
      </c>
      <c r="BH171">
        <f t="shared" si="93"/>
        <v>3.9799999999999964</v>
      </c>
      <c r="BI171">
        <f t="shared" si="93"/>
        <v>4.0499999999999963</v>
      </c>
      <c r="BJ171">
        <f t="shared" si="93"/>
        <v>4.1199999999999966</v>
      </c>
      <c r="BK171">
        <f t="shared" si="93"/>
        <v>4.1899999999999968</v>
      </c>
      <c r="BL171">
        <f t="shared" si="93"/>
        <v>4.2599999999999971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f>R172 - 0.005</f>
        <v>0.995</v>
      </c>
      <c r="T172">
        <f t="shared" ref="T172:BL175" si="94">S172 - 0.005</f>
        <v>0.99</v>
      </c>
      <c r="U172">
        <f t="shared" si="94"/>
        <v>0.98499999999999999</v>
      </c>
      <c r="V172">
        <f t="shared" si="94"/>
        <v>0.98</v>
      </c>
      <c r="W172">
        <f t="shared" si="94"/>
        <v>0.97499999999999998</v>
      </c>
      <c r="X172">
        <f t="shared" si="94"/>
        <v>0.97</v>
      </c>
      <c r="Y172">
        <f t="shared" si="94"/>
        <v>0.96499999999999997</v>
      </c>
      <c r="Z172">
        <f t="shared" si="94"/>
        <v>0.96</v>
      </c>
      <c r="AA172">
        <f t="shared" si="94"/>
        <v>0.95499999999999996</v>
      </c>
      <c r="AB172">
        <f t="shared" si="94"/>
        <v>0.95</v>
      </c>
      <c r="AC172">
        <f t="shared" si="94"/>
        <v>0.94499999999999995</v>
      </c>
      <c r="AD172">
        <f t="shared" si="94"/>
        <v>0.94</v>
      </c>
      <c r="AE172">
        <f t="shared" si="94"/>
        <v>0.93499999999999994</v>
      </c>
      <c r="AF172">
        <f t="shared" si="94"/>
        <v>0.92999999999999994</v>
      </c>
      <c r="AG172">
        <f t="shared" si="94"/>
        <v>0.92499999999999993</v>
      </c>
      <c r="AH172">
        <f t="shared" si="94"/>
        <v>0.91999999999999993</v>
      </c>
      <c r="AI172">
        <f t="shared" si="94"/>
        <v>0.91499999999999992</v>
      </c>
      <c r="AJ172">
        <f t="shared" si="94"/>
        <v>0.90999999999999992</v>
      </c>
      <c r="AK172">
        <f t="shared" si="94"/>
        <v>0.90499999999999992</v>
      </c>
      <c r="AL172">
        <f t="shared" si="94"/>
        <v>0.89999999999999991</v>
      </c>
      <c r="AM172">
        <f t="shared" si="94"/>
        <v>0.89499999999999991</v>
      </c>
      <c r="AN172">
        <f t="shared" si="94"/>
        <v>0.8899999999999999</v>
      </c>
      <c r="AO172">
        <f t="shared" si="94"/>
        <v>0.8849999999999999</v>
      </c>
      <c r="AP172">
        <f t="shared" si="94"/>
        <v>0.87999999999999989</v>
      </c>
      <c r="AQ172">
        <f t="shared" si="94"/>
        <v>0.87499999999999989</v>
      </c>
      <c r="AR172">
        <f t="shared" si="94"/>
        <v>0.86999999999999988</v>
      </c>
      <c r="AS172">
        <f t="shared" si="94"/>
        <v>0.86499999999999988</v>
      </c>
      <c r="AT172">
        <f t="shared" si="94"/>
        <v>0.85999999999999988</v>
      </c>
      <c r="AU172">
        <f t="shared" si="94"/>
        <v>0.85499999999999987</v>
      </c>
      <c r="AV172">
        <f t="shared" si="94"/>
        <v>0.84999999999999987</v>
      </c>
      <c r="AW172">
        <f t="shared" si="94"/>
        <v>0.84499999999999986</v>
      </c>
      <c r="AX172">
        <f t="shared" si="94"/>
        <v>0.83999999999999986</v>
      </c>
      <c r="AY172">
        <f t="shared" si="94"/>
        <v>0.83499999999999985</v>
      </c>
      <c r="AZ172">
        <f t="shared" si="94"/>
        <v>0.82999999999999985</v>
      </c>
      <c r="BA172">
        <f t="shared" si="94"/>
        <v>0.82499999999999984</v>
      </c>
      <c r="BB172">
        <f t="shared" si="94"/>
        <v>0.81999999999999984</v>
      </c>
      <c r="BC172">
        <f t="shared" si="94"/>
        <v>0.81499999999999984</v>
      </c>
      <c r="BD172">
        <f t="shared" si="94"/>
        <v>0.80999999999999983</v>
      </c>
      <c r="BE172">
        <f t="shared" si="94"/>
        <v>0.80499999999999983</v>
      </c>
      <c r="BF172">
        <f t="shared" si="94"/>
        <v>0.79999999999999982</v>
      </c>
      <c r="BG172">
        <f t="shared" si="94"/>
        <v>0.79499999999999982</v>
      </c>
      <c r="BH172">
        <f t="shared" si="94"/>
        <v>0.78999999999999981</v>
      </c>
      <c r="BI172">
        <f t="shared" si="94"/>
        <v>0.78499999999999981</v>
      </c>
      <c r="BJ172">
        <f t="shared" si="94"/>
        <v>0.7799999999999998</v>
      </c>
      <c r="BK172">
        <f t="shared" si="94"/>
        <v>0.7749999999999998</v>
      </c>
      <c r="BL172">
        <f t="shared" si="94"/>
        <v>0.7699999999999998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 s="6">
        <v>1</v>
      </c>
      <c r="P173" s="6">
        <v>1</v>
      </c>
      <c r="Q173" s="6">
        <v>1</v>
      </c>
      <c r="R173" s="6">
        <v>1</v>
      </c>
      <c r="S173">
        <f>R173+0.03</f>
        <v>1.03</v>
      </c>
      <c r="T173">
        <f t="shared" ref="T173:BL173" si="95">S173+0.03</f>
        <v>1.06</v>
      </c>
      <c r="U173">
        <f t="shared" si="95"/>
        <v>1.0900000000000001</v>
      </c>
      <c r="V173">
        <f t="shared" si="95"/>
        <v>1.1200000000000001</v>
      </c>
      <c r="W173">
        <f t="shared" si="95"/>
        <v>1.1500000000000001</v>
      </c>
      <c r="X173">
        <f t="shared" si="95"/>
        <v>1.1800000000000002</v>
      </c>
      <c r="Y173">
        <f t="shared" si="95"/>
        <v>1.2100000000000002</v>
      </c>
      <c r="Z173">
        <f t="shared" si="95"/>
        <v>1.2400000000000002</v>
      </c>
      <c r="AA173">
        <f t="shared" si="95"/>
        <v>1.2700000000000002</v>
      </c>
      <c r="AB173">
        <f t="shared" si="95"/>
        <v>1.3000000000000003</v>
      </c>
      <c r="AC173">
        <f t="shared" si="95"/>
        <v>1.3300000000000003</v>
      </c>
      <c r="AD173">
        <f t="shared" si="95"/>
        <v>1.3600000000000003</v>
      </c>
      <c r="AE173">
        <f t="shared" si="95"/>
        <v>1.3900000000000003</v>
      </c>
      <c r="AF173">
        <f t="shared" si="95"/>
        <v>1.4200000000000004</v>
      </c>
      <c r="AG173">
        <f t="shared" si="95"/>
        <v>1.4500000000000004</v>
      </c>
      <c r="AH173">
        <f t="shared" si="95"/>
        <v>1.4800000000000004</v>
      </c>
      <c r="AI173">
        <f t="shared" si="95"/>
        <v>1.5100000000000005</v>
      </c>
      <c r="AJ173">
        <f t="shared" si="95"/>
        <v>1.5400000000000005</v>
      </c>
      <c r="AK173">
        <f t="shared" si="95"/>
        <v>1.5700000000000005</v>
      </c>
      <c r="AL173">
        <f t="shared" si="95"/>
        <v>1.6000000000000005</v>
      </c>
      <c r="AM173">
        <f t="shared" si="95"/>
        <v>1.6300000000000006</v>
      </c>
      <c r="AN173">
        <f t="shared" si="95"/>
        <v>1.6600000000000006</v>
      </c>
      <c r="AO173">
        <f t="shared" si="95"/>
        <v>1.6900000000000006</v>
      </c>
      <c r="AP173">
        <f t="shared" si="95"/>
        <v>1.7200000000000006</v>
      </c>
      <c r="AQ173">
        <f t="shared" si="95"/>
        <v>1.7500000000000007</v>
      </c>
      <c r="AR173">
        <f t="shared" si="95"/>
        <v>1.7800000000000007</v>
      </c>
      <c r="AS173">
        <f t="shared" si="95"/>
        <v>1.8100000000000007</v>
      </c>
      <c r="AT173">
        <f t="shared" si="95"/>
        <v>1.8400000000000007</v>
      </c>
      <c r="AU173">
        <f t="shared" si="95"/>
        <v>1.8700000000000008</v>
      </c>
      <c r="AV173">
        <f t="shared" si="95"/>
        <v>1.9000000000000008</v>
      </c>
      <c r="AW173">
        <f t="shared" si="95"/>
        <v>1.9300000000000008</v>
      </c>
      <c r="AX173">
        <f t="shared" si="95"/>
        <v>1.9600000000000009</v>
      </c>
      <c r="AY173">
        <f t="shared" si="95"/>
        <v>1.9900000000000009</v>
      </c>
      <c r="AZ173">
        <f t="shared" si="95"/>
        <v>2.0200000000000009</v>
      </c>
      <c r="BA173">
        <f t="shared" si="95"/>
        <v>2.0500000000000007</v>
      </c>
      <c r="BB173">
        <f t="shared" si="95"/>
        <v>2.0800000000000005</v>
      </c>
      <c r="BC173">
        <f t="shared" si="95"/>
        <v>2.1100000000000003</v>
      </c>
      <c r="BD173">
        <f t="shared" si="95"/>
        <v>2.14</v>
      </c>
      <c r="BE173">
        <f t="shared" si="95"/>
        <v>2.17</v>
      </c>
      <c r="BF173">
        <f t="shared" si="95"/>
        <v>2.1999999999999997</v>
      </c>
      <c r="BG173">
        <f t="shared" si="95"/>
        <v>2.2299999999999995</v>
      </c>
      <c r="BH173">
        <f t="shared" si="95"/>
        <v>2.2599999999999993</v>
      </c>
      <c r="BI173">
        <f t="shared" si="95"/>
        <v>2.2899999999999991</v>
      </c>
      <c r="BJ173">
        <f t="shared" si="95"/>
        <v>2.319999999999999</v>
      </c>
      <c r="BK173">
        <f t="shared" si="95"/>
        <v>2.3499999999999988</v>
      </c>
      <c r="BL173">
        <f t="shared" si="95"/>
        <v>2.3799999999999986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f>R174 - 0.005</f>
        <v>0.995</v>
      </c>
      <c r="T174">
        <f>S174 - 0.008</f>
        <v>0.98699999999999999</v>
      </c>
      <c r="U174">
        <f t="shared" ref="U174:BL174" si="96">T174 - 0.008</f>
        <v>0.97899999999999998</v>
      </c>
      <c r="V174">
        <f t="shared" si="96"/>
        <v>0.97099999999999997</v>
      </c>
      <c r="W174">
        <f t="shared" si="96"/>
        <v>0.96299999999999997</v>
      </c>
      <c r="X174">
        <f t="shared" si="96"/>
        <v>0.95499999999999996</v>
      </c>
      <c r="Y174">
        <f t="shared" si="96"/>
        <v>0.94699999999999995</v>
      </c>
      <c r="Z174">
        <f t="shared" si="96"/>
        <v>0.93899999999999995</v>
      </c>
      <c r="AA174">
        <f t="shared" si="96"/>
        <v>0.93099999999999994</v>
      </c>
      <c r="AB174">
        <f t="shared" si="96"/>
        <v>0.92299999999999993</v>
      </c>
      <c r="AC174">
        <f t="shared" si="96"/>
        <v>0.91499999999999992</v>
      </c>
      <c r="AD174">
        <f t="shared" si="96"/>
        <v>0.90699999999999992</v>
      </c>
      <c r="AE174">
        <f t="shared" si="96"/>
        <v>0.89899999999999991</v>
      </c>
      <c r="AF174">
        <f t="shared" si="96"/>
        <v>0.8909999999999999</v>
      </c>
      <c r="AG174">
        <f t="shared" si="96"/>
        <v>0.8829999999999999</v>
      </c>
      <c r="AH174">
        <f t="shared" si="96"/>
        <v>0.87499999999999989</v>
      </c>
      <c r="AI174">
        <f t="shared" si="96"/>
        <v>0.86699999999999988</v>
      </c>
      <c r="AJ174">
        <f t="shared" si="96"/>
        <v>0.85899999999999987</v>
      </c>
      <c r="AK174">
        <f t="shared" si="96"/>
        <v>0.85099999999999987</v>
      </c>
      <c r="AL174">
        <f t="shared" si="96"/>
        <v>0.84299999999999986</v>
      </c>
      <c r="AM174">
        <f t="shared" si="96"/>
        <v>0.83499999999999985</v>
      </c>
      <c r="AN174">
        <f t="shared" si="96"/>
        <v>0.82699999999999985</v>
      </c>
      <c r="AO174">
        <f t="shared" si="96"/>
        <v>0.81899999999999984</v>
      </c>
      <c r="AP174">
        <f t="shared" si="96"/>
        <v>0.81099999999999983</v>
      </c>
      <c r="AQ174">
        <f t="shared" si="96"/>
        <v>0.80299999999999983</v>
      </c>
      <c r="AR174">
        <f t="shared" si="96"/>
        <v>0.79499999999999982</v>
      </c>
      <c r="AS174">
        <f t="shared" si="96"/>
        <v>0.78699999999999981</v>
      </c>
      <c r="AT174">
        <f t="shared" si="96"/>
        <v>0.7789999999999998</v>
      </c>
      <c r="AU174">
        <f t="shared" si="96"/>
        <v>0.7709999999999998</v>
      </c>
      <c r="AV174">
        <f t="shared" si="96"/>
        <v>0.76299999999999979</v>
      </c>
      <c r="AW174">
        <f t="shared" si="96"/>
        <v>0.75499999999999978</v>
      </c>
      <c r="AX174">
        <f t="shared" si="96"/>
        <v>0.74699999999999978</v>
      </c>
      <c r="AY174">
        <f t="shared" si="96"/>
        <v>0.73899999999999977</v>
      </c>
      <c r="AZ174">
        <f t="shared" si="96"/>
        <v>0.73099999999999976</v>
      </c>
      <c r="BA174">
        <f t="shared" si="96"/>
        <v>0.72299999999999975</v>
      </c>
      <c r="BB174">
        <f t="shared" si="96"/>
        <v>0.71499999999999975</v>
      </c>
      <c r="BC174">
        <f t="shared" si="96"/>
        <v>0.70699999999999974</v>
      </c>
      <c r="BD174">
        <f t="shared" si="96"/>
        <v>0.69899999999999973</v>
      </c>
      <c r="BE174">
        <f t="shared" si="96"/>
        <v>0.69099999999999973</v>
      </c>
      <c r="BF174">
        <f t="shared" si="96"/>
        <v>0.68299999999999972</v>
      </c>
      <c r="BG174">
        <f t="shared" si="96"/>
        <v>0.67499999999999971</v>
      </c>
      <c r="BH174">
        <f t="shared" si="96"/>
        <v>0.6669999999999997</v>
      </c>
      <c r="BI174">
        <f t="shared" si="96"/>
        <v>0.6589999999999997</v>
      </c>
      <c r="BJ174">
        <f t="shared" si="96"/>
        <v>0.65099999999999969</v>
      </c>
      <c r="BK174">
        <f t="shared" si="96"/>
        <v>0.64299999999999968</v>
      </c>
      <c r="BL174">
        <f t="shared" si="96"/>
        <v>0.63499999999999968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f>R175 - 0.005</f>
        <v>0.995</v>
      </c>
      <c r="T175">
        <f t="shared" si="94"/>
        <v>0.99</v>
      </c>
      <c r="U175">
        <f t="shared" si="94"/>
        <v>0.98499999999999999</v>
      </c>
      <c r="V175">
        <f t="shared" si="94"/>
        <v>0.98</v>
      </c>
      <c r="W175">
        <f t="shared" si="94"/>
        <v>0.97499999999999998</v>
      </c>
      <c r="X175">
        <f t="shared" si="94"/>
        <v>0.97</v>
      </c>
      <c r="Y175">
        <f t="shared" si="94"/>
        <v>0.96499999999999997</v>
      </c>
      <c r="Z175">
        <f t="shared" si="94"/>
        <v>0.96</v>
      </c>
      <c r="AA175">
        <f t="shared" si="94"/>
        <v>0.95499999999999996</v>
      </c>
      <c r="AB175">
        <f t="shared" si="94"/>
        <v>0.95</v>
      </c>
      <c r="AC175">
        <f t="shared" si="94"/>
        <v>0.94499999999999995</v>
      </c>
      <c r="AD175">
        <f t="shared" si="94"/>
        <v>0.94</v>
      </c>
      <c r="AE175">
        <f t="shared" si="94"/>
        <v>0.93499999999999994</v>
      </c>
      <c r="AF175">
        <f t="shared" si="94"/>
        <v>0.92999999999999994</v>
      </c>
      <c r="AG175">
        <f t="shared" si="94"/>
        <v>0.92499999999999993</v>
      </c>
      <c r="AH175">
        <f t="shared" si="94"/>
        <v>0.91999999999999993</v>
      </c>
      <c r="AI175">
        <f t="shared" si="94"/>
        <v>0.91499999999999992</v>
      </c>
      <c r="AJ175">
        <f t="shared" si="94"/>
        <v>0.90999999999999992</v>
      </c>
      <c r="AK175">
        <f t="shared" si="94"/>
        <v>0.90499999999999992</v>
      </c>
      <c r="AL175">
        <f t="shared" si="94"/>
        <v>0.89999999999999991</v>
      </c>
      <c r="AM175">
        <f t="shared" si="94"/>
        <v>0.89499999999999991</v>
      </c>
      <c r="AN175">
        <f t="shared" si="94"/>
        <v>0.8899999999999999</v>
      </c>
      <c r="AO175">
        <f t="shared" si="94"/>
        <v>0.8849999999999999</v>
      </c>
      <c r="AP175">
        <f t="shared" si="94"/>
        <v>0.87999999999999989</v>
      </c>
      <c r="AQ175">
        <f t="shared" si="94"/>
        <v>0.87499999999999989</v>
      </c>
      <c r="AR175">
        <f t="shared" si="94"/>
        <v>0.86999999999999988</v>
      </c>
      <c r="AS175">
        <f t="shared" si="94"/>
        <v>0.86499999999999988</v>
      </c>
      <c r="AT175">
        <f t="shared" si="94"/>
        <v>0.85999999999999988</v>
      </c>
      <c r="AU175">
        <f t="shared" si="94"/>
        <v>0.85499999999999987</v>
      </c>
      <c r="AV175">
        <f t="shared" si="94"/>
        <v>0.84999999999999987</v>
      </c>
      <c r="AW175">
        <f t="shared" si="94"/>
        <v>0.84499999999999986</v>
      </c>
      <c r="AX175">
        <f t="shared" si="94"/>
        <v>0.83999999999999986</v>
      </c>
      <c r="AY175">
        <f t="shared" si="94"/>
        <v>0.83499999999999985</v>
      </c>
      <c r="AZ175">
        <f t="shared" si="94"/>
        <v>0.82999999999999985</v>
      </c>
      <c r="BA175">
        <f t="shared" si="94"/>
        <v>0.82499999999999984</v>
      </c>
      <c r="BB175">
        <f t="shared" si="94"/>
        <v>0.81999999999999984</v>
      </c>
      <c r="BC175">
        <f t="shared" si="94"/>
        <v>0.81499999999999984</v>
      </c>
      <c r="BD175">
        <f t="shared" si="94"/>
        <v>0.80999999999999983</v>
      </c>
      <c r="BE175">
        <f t="shared" si="94"/>
        <v>0.80499999999999983</v>
      </c>
      <c r="BF175">
        <f t="shared" si="94"/>
        <v>0.79999999999999982</v>
      </c>
      <c r="BG175">
        <f t="shared" si="94"/>
        <v>0.79499999999999982</v>
      </c>
      <c r="BH175">
        <f t="shared" si="94"/>
        <v>0.78999999999999981</v>
      </c>
      <c r="BI175">
        <f t="shared" si="94"/>
        <v>0.78499999999999981</v>
      </c>
      <c r="BJ175">
        <f t="shared" si="94"/>
        <v>0.7799999999999998</v>
      </c>
      <c r="BK175">
        <f t="shared" si="94"/>
        <v>0.7749999999999998</v>
      </c>
      <c r="BL175">
        <f t="shared" si="94"/>
        <v>0.7699999999999998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>
        <f t="shared" ref="D178:K184" si="97">D$28*D63</f>
        <v>0.1199999999999997</v>
      </c>
      <c r="E178">
        <f t="shared" si="97"/>
        <v>0.11900000000000001</v>
      </c>
      <c r="F178">
        <f t="shared" si="97"/>
        <v>0.126</v>
      </c>
      <c r="G178">
        <f t="shared" si="97"/>
        <v>0.11299999999999998</v>
      </c>
      <c r="H178">
        <f t="shared" si="97"/>
        <v>0.1341</v>
      </c>
      <c r="I178">
        <f t="shared" si="97"/>
        <v>0.14649999999999999</v>
      </c>
      <c r="J178" s="10">
        <f t="shared" si="97"/>
        <v>0.14310000000000003</v>
      </c>
      <c r="K178">
        <f t="shared" si="97"/>
        <v>0.1460388813846695</v>
      </c>
      <c r="L178">
        <f t="shared" ref="L178:U178" si="98">(L$28*(L63*L163)+L146)</f>
        <v>0.15016617256637593</v>
      </c>
      <c r="M178">
        <f t="shared" si="98"/>
        <v>0.15604822387987638</v>
      </c>
      <c r="N178">
        <f t="shared" si="98"/>
        <v>0.15811116452831026</v>
      </c>
      <c r="O178">
        <f t="shared" si="98"/>
        <v>0.16748704133211909</v>
      </c>
      <c r="P178">
        <f t="shared" si="98"/>
        <v>0.17034541344060031</v>
      </c>
      <c r="Q178">
        <f t="shared" si="98"/>
        <v>0.17471574241661506</v>
      </c>
      <c r="R178">
        <f t="shared" si="98"/>
        <v>0.17906266664279025</v>
      </c>
      <c r="S178">
        <f t="shared" si="98"/>
        <v>0.18284404973808119</v>
      </c>
      <c r="T178">
        <f t="shared" si="98"/>
        <v>0.18820604369169031</v>
      </c>
      <c r="U178">
        <f t="shared" si="98"/>
        <v>0.19378776004611559</v>
      </c>
      <c r="V178" s="6">
        <f t="shared" ref="V178:BL178" si="99">(V$28*(V63*V163)+V146)</f>
        <v>0.19957717655500634</v>
      </c>
      <c r="W178" s="6">
        <f t="shared" si="99"/>
        <v>0.20556177196336023</v>
      </c>
      <c r="X178" s="6">
        <f t="shared" si="99"/>
        <v>0.21172688276839799</v>
      </c>
      <c r="Y178" s="6">
        <f t="shared" si="99"/>
        <v>0.21805798699083059</v>
      </c>
      <c r="Z178" s="6">
        <f t="shared" si="99"/>
        <v>0.22452921590994881</v>
      </c>
      <c r="AA178" s="6">
        <f t="shared" si="99"/>
        <v>0.23111731354703829</v>
      </c>
      <c r="AB178" s="6">
        <f t="shared" si="99"/>
        <v>0.23779846557177259</v>
      </c>
      <c r="AC178" s="6">
        <f t="shared" si="99"/>
        <v>0.24454711447913441</v>
      </c>
      <c r="AD178" s="6">
        <f t="shared" si="99"/>
        <v>0.25133673913489968</v>
      </c>
      <c r="AE178" s="6">
        <f t="shared" si="99"/>
        <v>0.25814111758644365</v>
      </c>
      <c r="AF178" s="6">
        <f t="shared" si="99"/>
        <v>0.26493145258518913</v>
      </c>
      <c r="AG178" s="6">
        <f t="shared" si="99"/>
        <v>0.27167511741609496</v>
      </c>
      <c r="AH178" s="6">
        <f t="shared" si="99"/>
        <v>0.27833845939011709</v>
      </c>
      <c r="AI178" s="6">
        <f t="shared" si="99"/>
        <v>0.28488640351268962</v>
      </c>
      <c r="AJ178" s="6">
        <f t="shared" si="99"/>
        <v>0.29127850359000496</v>
      </c>
      <c r="AK178" s="6">
        <f t="shared" si="99"/>
        <v>0.29747523818181232</v>
      </c>
      <c r="AL178" s="6">
        <f t="shared" si="99"/>
        <v>0.30343413046390055</v>
      </c>
      <c r="AM178" s="6">
        <f t="shared" si="99"/>
        <v>0.30911595789762147</v>
      </c>
      <c r="AN178" s="6">
        <f t="shared" si="99"/>
        <v>0.31448242687206635</v>
      </c>
      <c r="AO178" s="6">
        <f t="shared" si="99"/>
        <v>0.31949653916133319</v>
      </c>
      <c r="AP178" s="6">
        <f t="shared" si="99"/>
        <v>0.32412312033883173</v>
      </c>
      <c r="AQ178" s="6">
        <f t="shared" si="99"/>
        <v>0.32832734588809742</v>
      </c>
      <c r="AR178" s="6">
        <f t="shared" si="99"/>
        <v>0.33207421095725143</v>
      </c>
      <c r="AS178" s="6">
        <f t="shared" si="99"/>
        <v>0.33618777902646452</v>
      </c>
      <c r="AT178" s="6">
        <f t="shared" si="99"/>
        <v>0.34032795803481675</v>
      </c>
      <c r="AU178" s="6">
        <f t="shared" si="99"/>
        <v>0.3444980191104926</v>
      </c>
      <c r="AV178" s="6">
        <f t="shared" si="99"/>
        <v>0.34870014568441365</v>
      </c>
      <c r="AW178" s="6">
        <f t="shared" si="99"/>
        <v>0.35293648623196849</v>
      </c>
      <c r="AX178" s="6">
        <f t="shared" si="99"/>
        <v>0.35720885986720835</v>
      </c>
      <c r="AY178" s="6">
        <f t="shared" si="99"/>
        <v>0.36151913715381678</v>
      </c>
      <c r="AZ178" s="6">
        <f t="shared" si="99"/>
        <v>0.3658703207737703</v>
      </c>
      <c r="BA178" s="6">
        <f t="shared" si="99"/>
        <v>0.37026496999769376</v>
      </c>
      <c r="BB178" s="6">
        <f t="shared" si="99"/>
        <v>0.37470420598728671</v>
      </c>
      <c r="BC178" s="6">
        <f t="shared" si="99"/>
        <v>0.37919159195958679</v>
      </c>
      <c r="BD178" s="6">
        <f t="shared" si="99"/>
        <v>0.38372794972143109</v>
      </c>
      <c r="BE178" s="6">
        <f t="shared" si="99"/>
        <v>0.38831538481931249</v>
      </c>
      <c r="BF178" s="6">
        <f t="shared" si="99"/>
        <v>0.39295655522320927</v>
      </c>
      <c r="BG178" s="6">
        <f t="shared" si="99"/>
        <v>0.39765174217501231</v>
      </c>
      <c r="BH178" s="6">
        <f t="shared" si="99"/>
        <v>0.40240395287903069</v>
      </c>
      <c r="BI178" s="6">
        <f t="shared" si="99"/>
        <v>0.40721507372679661</v>
      </c>
      <c r="BJ178" s="6">
        <f t="shared" si="99"/>
        <v>0.41208631335425627</v>
      </c>
      <c r="BK178" s="6">
        <f t="shared" si="99"/>
        <v>0.41702073854806565</v>
      </c>
      <c r="BL178" s="6">
        <f t="shared" si="99"/>
        <v>0.42201850276344427</v>
      </c>
    </row>
    <row r="179" spans="3:64" x14ac:dyDescent="0.25">
      <c r="C179" t="s">
        <v>7</v>
      </c>
      <c r="D179">
        <f t="shared" si="97"/>
        <v>0</v>
      </c>
      <c r="E179">
        <f t="shared" si="97"/>
        <v>0</v>
      </c>
      <c r="F179">
        <f t="shared" si="97"/>
        <v>0</v>
      </c>
      <c r="G179">
        <f t="shared" si="97"/>
        <v>0</v>
      </c>
      <c r="H179">
        <f t="shared" si="97"/>
        <v>0</v>
      </c>
      <c r="I179">
        <f t="shared" si="97"/>
        <v>0</v>
      </c>
      <c r="J179" s="10">
        <f t="shared" si="97"/>
        <v>0</v>
      </c>
      <c r="K179">
        <f t="shared" si="97"/>
        <v>0</v>
      </c>
      <c r="L179">
        <f t="shared" ref="L179:U179" si="100">(L$28*(L64*L164)+L147)</f>
        <v>0</v>
      </c>
      <c r="M179">
        <f t="shared" si="100"/>
        <v>0</v>
      </c>
      <c r="N179">
        <f t="shared" si="100"/>
        <v>0</v>
      </c>
      <c r="O179">
        <f t="shared" si="100"/>
        <v>0</v>
      </c>
      <c r="P179">
        <f t="shared" si="100"/>
        <v>0</v>
      </c>
      <c r="Q179">
        <f t="shared" si="100"/>
        <v>0</v>
      </c>
      <c r="R179">
        <f t="shared" si="100"/>
        <v>0</v>
      </c>
      <c r="S179">
        <f t="shared" si="100"/>
        <v>0</v>
      </c>
      <c r="T179">
        <f t="shared" si="100"/>
        <v>0</v>
      </c>
      <c r="U179">
        <f t="shared" si="100"/>
        <v>0</v>
      </c>
      <c r="V179" s="6">
        <f t="shared" ref="V179:BL179" si="101">(V$28*(V64*V164)+V147)</f>
        <v>0</v>
      </c>
      <c r="W179" s="6">
        <f t="shared" si="101"/>
        <v>0</v>
      </c>
      <c r="X179" s="6">
        <f t="shared" si="101"/>
        <v>0</v>
      </c>
      <c r="Y179" s="6">
        <f t="shared" si="101"/>
        <v>0</v>
      </c>
      <c r="Z179" s="6">
        <f t="shared" si="101"/>
        <v>0</v>
      </c>
      <c r="AA179" s="6">
        <f t="shared" si="101"/>
        <v>0</v>
      </c>
      <c r="AB179" s="6">
        <f t="shared" si="101"/>
        <v>0</v>
      </c>
      <c r="AC179" s="6">
        <f t="shared" si="101"/>
        <v>0</v>
      </c>
      <c r="AD179" s="6">
        <f t="shared" si="101"/>
        <v>0</v>
      </c>
      <c r="AE179" s="6">
        <f t="shared" si="101"/>
        <v>0</v>
      </c>
      <c r="AF179" s="6">
        <f t="shared" si="101"/>
        <v>0</v>
      </c>
      <c r="AG179" s="6">
        <f t="shared" si="101"/>
        <v>0</v>
      </c>
      <c r="AH179" s="6">
        <f t="shared" si="101"/>
        <v>0</v>
      </c>
      <c r="AI179" s="6">
        <f t="shared" si="101"/>
        <v>0</v>
      </c>
      <c r="AJ179" s="6">
        <f t="shared" si="101"/>
        <v>0</v>
      </c>
      <c r="AK179" s="6">
        <f t="shared" si="101"/>
        <v>0</v>
      </c>
      <c r="AL179" s="6">
        <f t="shared" si="101"/>
        <v>0</v>
      </c>
      <c r="AM179" s="6">
        <f t="shared" si="101"/>
        <v>0</v>
      </c>
      <c r="AN179" s="6">
        <f t="shared" si="101"/>
        <v>0</v>
      </c>
      <c r="AO179" s="6">
        <f t="shared" si="101"/>
        <v>0</v>
      </c>
      <c r="AP179" s="6">
        <f t="shared" si="101"/>
        <v>0</v>
      </c>
      <c r="AQ179" s="6">
        <f t="shared" si="101"/>
        <v>0</v>
      </c>
      <c r="AR179" s="6">
        <f t="shared" si="101"/>
        <v>0</v>
      </c>
      <c r="AS179" s="6">
        <f t="shared" si="101"/>
        <v>0</v>
      </c>
      <c r="AT179" s="6">
        <f t="shared" si="101"/>
        <v>0</v>
      </c>
      <c r="AU179" s="6">
        <f t="shared" si="101"/>
        <v>0</v>
      </c>
      <c r="AV179" s="6">
        <f t="shared" si="101"/>
        <v>0</v>
      </c>
      <c r="AW179" s="6">
        <f t="shared" si="101"/>
        <v>0</v>
      </c>
      <c r="AX179" s="6">
        <f t="shared" si="101"/>
        <v>0</v>
      </c>
      <c r="AY179" s="6">
        <f t="shared" si="101"/>
        <v>0</v>
      </c>
      <c r="AZ179" s="6">
        <f t="shared" si="101"/>
        <v>0</v>
      </c>
      <c r="BA179" s="6">
        <f t="shared" si="101"/>
        <v>0</v>
      </c>
      <c r="BB179" s="6">
        <f t="shared" si="101"/>
        <v>0</v>
      </c>
      <c r="BC179" s="6">
        <f t="shared" si="101"/>
        <v>0</v>
      </c>
      <c r="BD179" s="6">
        <f t="shared" si="101"/>
        <v>0</v>
      </c>
      <c r="BE179" s="6">
        <f t="shared" si="101"/>
        <v>0</v>
      </c>
      <c r="BF179" s="6">
        <f t="shared" si="101"/>
        <v>0</v>
      </c>
      <c r="BG179" s="6">
        <f t="shared" si="101"/>
        <v>0</v>
      </c>
      <c r="BH179" s="6">
        <f t="shared" si="101"/>
        <v>0</v>
      </c>
      <c r="BI179" s="6">
        <f t="shared" si="101"/>
        <v>0</v>
      </c>
      <c r="BJ179" s="6">
        <f t="shared" si="101"/>
        <v>0</v>
      </c>
      <c r="BK179" s="6">
        <f t="shared" si="101"/>
        <v>0</v>
      </c>
      <c r="BL179" s="6">
        <f t="shared" si="101"/>
        <v>0</v>
      </c>
    </row>
    <row r="180" spans="3:64" x14ac:dyDescent="0.25">
      <c r="C180" t="s">
        <v>8</v>
      </c>
      <c r="D180">
        <f t="shared" si="97"/>
        <v>78.769999999999811</v>
      </c>
      <c r="E180">
        <f t="shared" si="97"/>
        <v>79.728000000000023</v>
      </c>
      <c r="F180">
        <f t="shared" si="97"/>
        <v>79.353000000000037</v>
      </c>
      <c r="G180">
        <f t="shared" si="97"/>
        <v>77.716999999999985</v>
      </c>
      <c r="H180">
        <f t="shared" si="97"/>
        <v>80.682999999999979</v>
      </c>
      <c r="I180">
        <f t="shared" si="97"/>
        <v>83.401000000000039</v>
      </c>
      <c r="J180" s="10">
        <f t="shared" si="97"/>
        <v>84.694000000000003</v>
      </c>
      <c r="K180">
        <f t="shared" si="97"/>
        <v>87.279698889247456</v>
      </c>
      <c r="L180">
        <f t="shared" ref="L180:U180" si="102">(L$28*(L65*L165)+L148)</f>
        <v>90.415889136943349</v>
      </c>
      <c r="M180">
        <f t="shared" si="102"/>
        <v>94.45369473461588</v>
      </c>
      <c r="N180">
        <f t="shared" si="102"/>
        <v>96.013968310402859</v>
      </c>
      <c r="O180">
        <f t="shared" si="102"/>
        <v>101.84849211588939</v>
      </c>
      <c r="P180">
        <f t="shared" si="102"/>
        <v>103.55254098236372</v>
      </c>
      <c r="Q180">
        <f t="shared" si="102"/>
        <v>106.00834307720346</v>
      </c>
      <c r="R180">
        <f t="shared" si="102"/>
        <v>108.28694957720573</v>
      </c>
      <c r="S180">
        <f t="shared" si="102"/>
        <v>111.61583776482284</v>
      </c>
      <c r="T180">
        <f t="shared" si="102"/>
        <v>115.8317715514988</v>
      </c>
      <c r="U180">
        <f t="shared" si="102"/>
        <v>120.11741036699333</v>
      </c>
      <c r="V180" s="6">
        <f t="shared" ref="V180:BL180" si="103">(V$28*(V65*V165)+V148)</f>
        <v>124.47194661965698</v>
      </c>
      <c r="W180" s="6">
        <f t="shared" si="103"/>
        <v>128.8951338205942</v>
      </c>
      <c r="X180" s="6">
        <f t="shared" si="103"/>
        <v>133.38629240976391</v>
      </c>
      <c r="Y180" s="6">
        <f t="shared" si="103"/>
        <v>137.94576900631617</v>
      </c>
      <c r="Z180" s="6">
        <f t="shared" si="103"/>
        <v>142.56768640204263</v>
      </c>
      <c r="AA180" s="6">
        <f t="shared" si="103"/>
        <v>147.24875254292874</v>
      </c>
      <c r="AB180" s="6">
        <f t="shared" si="103"/>
        <v>151.98631038987548</v>
      </c>
      <c r="AC180" s="6">
        <f t="shared" si="103"/>
        <v>156.77760748054328</v>
      </c>
      <c r="AD180" s="6">
        <f t="shared" si="103"/>
        <v>161.62030775425305</v>
      </c>
      <c r="AE180" s="6">
        <f t="shared" si="103"/>
        <v>166.51331840306744</v>
      </c>
      <c r="AF180" s="6">
        <f t="shared" si="103"/>
        <v>171.45494989590006</v>
      </c>
      <c r="AG180" s="6">
        <f t="shared" si="103"/>
        <v>176.44208760307384</v>
      </c>
      <c r="AH180" s="6">
        <f t="shared" si="103"/>
        <v>181.47198214760195</v>
      </c>
      <c r="AI180" s="6">
        <f t="shared" si="103"/>
        <v>186.54197596963709</v>
      </c>
      <c r="AJ180" s="6">
        <f t="shared" si="103"/>
        <v>191.64687836974284</v>
      </c>
      <c r="AK180" s="6">
        <f t="shared" si="103"/>
        <v>196.7830243931563</v>
      </c>
      <c r="AL180" s="6">
        <f t="shared" si="103"/>
        <v>201.94567585524337</v>
      </c>
      <c r="AM180" s="6">
        <f t="shared" si="103"/>
        <v>207.13307987749215</v>
      </c>
      <c r="AN180" s="6">
        <f t="shared" si="103"/>
        <v>212.34492705243906</v>
      </c>
      <c r="AO180" s="6">
        <f t="shared" si="103"/>
        <v>217.58258818566918</v>
      </c>
      <c r="AP180" s="6">
        <f t="shared" si="103"/>
        <v>222.84948591684605</v>
      </c>
      <c r="AQ180" s="6">
        <f t="shared" si="103"/>
        <v>228.15011474806013</v>
      </c>
      <c r="AR180" s="6">
        <f t="shared" si="103"/>
        <v>233.4896795793176</v>
      </c>
      <c r="AS180" s="6">
        <f t="shared" si="103"/>
        <v>239.32650188543178</v>
      </c>
      <c r="AT180" s="6">
        <f t="shared" si="103"/>
        <v>245.28141119626454</v>
      </c>
      <c r="AU180" s="6">
        <f t="shared" si="103"/>
        <v>251.35884878537095</v>
      </c>
      <c r="AV180" s="6">
        <f t="shared" si="103"/>
        <v>257.56260760780577</v>
      </c>
      <c r="AW180" s="6">
        <f t="shared" si="103"/>
        <v>263.89657360952003</v>
      </c>
      <c r="AX180" s="6">
        <f t="shared" si="103"/>
        <v>270.36450402793321</v>
      </c>
      <c r="AY180" s="6">
        <f t="shared" si="103"/>
        <v>276.97030669042442</v>
      </c>
      <c r="AZ180" s="6">
        <f t="shared" si="103"/>
        <v>283.71888300743785</v>
      </c>
      <c r="BA180" s="6">
        <f t="shared" si="103"/>
        <v>290.61494738191107</v>
      </c>
      <c r="BB180" s="6">
        <f t="shared" si="103"/>
        <v>297.66221970952711</v>
      </c>
      <c r="BC180" s="6">
        <f t="shared" si="103"/>
        <v>304.86647945107654</v>
      </c>
      <c r="BD180" s="6">
        <f t="shared" si="103"/>
        <v>312.23146852333457</v>
      </c>
      <c r="BE180" s="6">
        <f t="shared" si="103"/>
        <v>319.76207636187496</v>
      </c>
      <c r="BF180" s="6">
        <f t="shared" si="103"/>
        <v>327.46379601934137</v>
      </c>
      <c r="BG180" s="6">
        <f t="shared" si="103"/>
        <v>335.34028496816268</v>
      </c>
      <c r="BH180" s="6">
        <f t="shared" si="103"/>
        <v>343.39760401936547</v>
      </c>
      <c r="BI180" s="6">
        <f t="shared" si="103"/>
        <v>351.64103588727033</v>
      </c>
      <c r="BJ180" s="6">
        <f t="shared" si="103"/>
        <v>360.07541943575825</v>
      </c>
      <c r="BK180" s="6">
        <f t="shared" si="103"/>
        <v>368.7073603016438</v>
      </c>
      <c r="BL180" s="6">
        <f t="shared" si="103"/>
        <v>377.54106252121892</v>
      </c>
    </row>
    <row r="181" spans="3:64" x14ac:dyDescent="0.25">
      <c r="C181" t="s">
        <v>9</v>
      </c>
      <c r="D181">
        <f t="shared" si="97"/>
        <v>0</v>
      </c>
      <c r="E181">
        <f t="shared" si="97"/>
        <v>0</v>
      </c>
      <c r="F181">
        <f t="shared" si="97"/>
        <v>0</v>
      </c>
      <c r="G181">
        <f t="shared" si="97"/>
        <v>0</v>
      </c>
      <c r="H181">
        <f t="shared" si="97"/>
        <v>0</v>
      </c>
      <c r="I181">
        <f t="shared" si="97"/>
        <v>0</v>
      </c>
      <c r="J181" s="10">
        <f t="shared" si="97"/>
        <v>0</v>
      </c>
      <c r="K181">
        <f t="shared" si="97"/>
        <v>0</v>
      </c>
      <c r="L181">
        <f t="shared" ref="L181:U181" si="104">(L$28*(L66*L166)+L149)</f>
        <v>0</v>
      </c>
      <c r="M181">
        <f t="shared" si="104"/>
        <v>0</v>
      </c>
      <c r="N181">
        <f t="shared" si="104"/>
        <v>0</v>
      </c>
      <c r="O181">
        <f t="shared" si="104"/>
        <v>0</v>
      </c>
      <c r="P181">
        <f t="shared" si="104"/>
        <v>0</v>
      </c>
      <c r="Q181">
        <f t="shared" si="104"/>
        <v>0</v>
      </c>
      <c r="R181">
        <f t="shared" si="104"/>
        <v>0</v>
      </c>
      <c r="S181">
        <f t="shared" si="104"/>
        <v>0</v>
      </c>
      <c r="T181">
        <f t="shared" si="104"/>
        <v>0</v>
      </c>
      <c r="U181">
        <f t="shared" si="104"/>
        <v>0</v>
      </c>
      <c r="V181" s="6">
        <f t="shared" ref="V181:BL181" si="105">(V$28*(V66*V166)+V149)</f>
        <v>0</v>
      </c>
      <c r="W181" s="6">
        <f t="shared" si="105"/>
        <v>0</v>
      </c>
      <c r="X181" s="6">
        <f t="shared" si="105"/>
        <v>0</v>
      </c>
      <c r="Y181" s="6">
        <f t="shared" si="105"/>
        <v>0</v>
      </c>
      <c r="Z181" s="6">
        <f t="shared" si="105"/>
        <v>0</v>
      </c>
      <c r="AA181" s="6">
        <f t="shared" si="105"/>
        <v>0</v>
      </c>
      <c r="AB181" s="6">
        <f t="shared" si="105"/>
        <v>0</v>
      </c>
      <c r="AC181" s="6">
        <f t="shared" si="105"/>
        <v>0</v>
      </c>
      <c r="AD181" s="6">
        <f t="shared" si="105"/>
        <v>0</v>
      </c>
      <c r="AE181" s="6">
        <f t="shared" si="105"/>
        <v>0</v>
      </c>
      <c r="AF181" s="6">
        <f t="shared" si="105"/>
        <v>0</v>
      </c>
      <c r="AG181" s="6">
        <f t="shared" si="105"/>
        <v>0</v>
      </c>
      <c r="AH181" s="6">
        <f t="shared" si="105"/>
        <v>0</v>
      </c>
      <c r="AI181" s="6">
        <f t="shared" si="105"/>
        <v>0</v>
      </c>
      <c r="AJ181" s="6">
        <f t="shared" si="105"/>
        <v>0</v>
      </c>
      <c r="AK181" s="6">
        <f t="shared" si="105"/>
        <v>0</v>
      </c>
      <c r="AL181" s="6">
        <f t="shared" si="105"/>
        <v>0</v>
      </c>
      <c r="AM181" s="6">
        <f t="shared" si="105"/>
        <v>0</v>
      </c>
      <c r="AN181" s="6">
        <f t="shared" si="105"/>
        <v>0</v>
      </c>
      <c r="AO181" s="6">
        <f t="shared" si="105"/>
        <v>0</v>
      </c>
      <c r="AP181" s="6">
        <f t="shared" si="105"/>
        <v>0</v>
      </c>
      <c r="AQ181" s="6">
        <f t="shared" si="105"/>
        <v>0</v>
      </c>
      <c r="AR181" s="6">
        <f t="shared" si="105"/>
        <v>0</v>
      </c>
      <c r="AS181" s="6">
        <f t="shared" si="105"/>
        <v>0</v>
      </c>
      <c r="AT181" s="6">
        <f t="shared" si="105"/>
        <v>0</v>
      </c>
      <c r="AU181" s="6">
        <f t="shared" si="105"/>
        <v>0</v>
      </c>
      <c r="AV181" s="6">
        <f t="shared" si="105"/>
        <v>0</v>
      </c>
      <c r="AW181" s="6">
        <f t="shared" si="105"/>
        <v>0</v>
      </c>
      <c r="AX181" s="6">
        <f t="shared" si="105"/>
        <v>0</v>
      </c>
      <c r="AY181" s="6">
        <f t="shared" si="105"/>
        <v>0</v>
      </c>
      <c r="AZ181" s="6">
        <f t="shared" si="105"/>
        <v>0</v>
      </c>
      <c r="BA181" s="6">
        <f t="shared" si="105"/>
        <v>0</v>
      </c>
      <c r="BB181" s="6">
        <f t="shared" si="105"/>
        <v>0</v>
      </c>
      <c r="BC181" s="6">
        <f t="shared" si="105"/>
        <v>0</v>
      </c>
      <c r="BD181" s="6">
        <f t="shared" si="105"/>
        <v>0</v>
      </c>
      <c r="BE181" s="6">
        <f t="shared" si="105"/>
        <v>0</v>
      </c>
      <c r="BF181" s="6">
        <f t="shared" si="105"/>
        <v>0</v>
      </c>
      <c r="BG181" s="6">
        <f t="shared" si="105"/>
        <v>0</v>
      </c>
      <c r="BH181" s="6">
        <f t="shared" si="105"/>
        <v>0</v>
      </c>
      <c r="BI181" s="6">
        <f t="shared" si="105"/>
        <v>0</v>
      </c>
      <c r="BJ181" s="6">
        <f t="shared" si="105"/>
        <v>0</v>
      </c>
      <c r="BK181" s="6">
        <f t="shared" si="105"/>
        <v>0</v>
      </c>
      <c r="BL181" s="6">
        <f t="shared" si="105"/>
        <v>0</v>
      </c>
    </row>
    <row r="182" spans="3:64" x14ac:dyDescent="0.25">
      <c r="C182" t="s">
        <v>10</v>
      </c>
      <c r="D182">
        <f t="shared" si="97"/>
        <v>211.47359999999946</v>
      </c>
      <c r="E182">
        <f t="shared" si="97"/>
        <v>218.78399999999996</v>
      </c>
      <c r="F182">
        <f t="shared" si="97"/>
        <v>224.12544</v>
      </c>
      <c r="G182">
        <f t="shared" si="97"/>
        <v>226.00320000000002</v>
      </c>
      <c r="H182">
        <f t="shared" si="97"/>
        <v>230.1216</v>
      </c>
      <c r="I182">
        <f t="shared" si="97"/>
        <v>235.33055999999996</v>
      </c>
      <c r="J182" s="10">
        <f t="shared" si="97"/>
        <v>241.07711999999998</v>
      </c>
      <c r="K182">
        <f t="shared" si="97"/>
        <v>246.02339828367579</v>
      </c>
      <c r="L182">
        <f t="shared" ref="L182:U182" si="106">(L$28*(L67*L167)+L150)</f>
        <v>252.57437883053521</v>
      </c>
      <c r="M182">
        <f t="shared" si="106"/>
        <v>261.66683273128427</v>
      </c>
      <c r="N182">
        <f t="shared" si="106"/>
        <v>263.95902823624579</v>
      </c>
      <c r="O182">
        <f t="shared" si="106"/>
        <v>278.0357034126859</v>
      </c>
      <c r="P182">
        <f t="shared" si="106"/>
        <v>280.87121490852832</v>
      </c>
      <c r="Q182">
        <f t="shared" si="106"/>
        <v>285.84433055051022</v>
      </c>
      <c r="R182">
        <f t="shared" si="106"/>
        <v>290.42758589885477</v>
      </c>
      <c r="S182">
        <f t="shared" si="106"/>
        <v>293.47953528009452</v>
      </c>
      <c r="T182">
        <f t="shared" si="106"/>
        <v>298.74843118813402</v>
      </c>
      <c r="U182">
        <f t="shared" si="106"/>
        <v>304.04144277984352</v>
      </c>
      <c r="V182" s="6">
        <f t="shared" ref="V182:BL182" si="107">(V$28*(V67*V167)+V150)</f>
        <v>309.35552222884178</v>
      </c>
      <c r="W182" s="6">
        <f t="shared" si="107"/>
        <v>314.68879868732438</v>
      </c>
      <c r="X182" s="6">
        <f t="shared" si="107"/>
        <v>320.03805635152941</v>
      </c>
      <c r="Y182" s="6">
        <f t="shared" si="107"/>
        <v>325.40225615363937</v>
      </c>
      <c r="Z182" s="6">
        <f t="shared" si="107"/>
        <v>330.76550068509044</v>
      </c>
      <c r="AA182" s="6">
        <f t="shared" si="107"/>
        <v>336.11830633366492</v>
      </c>
      <c r="AB182" s="6">
        <f t="shared" si="107"/>
        <v>341.45267105319306</v>
      </c>
      <c r="AC182" s="6">
        <f t="shared" si="107"/>
        <v>346.76030659712518</v>
      </c>
      <c r="AD182" s="6">
        <f t="shared" si="107"/>
        <v>352.03374033797098</v>
      </c>
      <c r="AE182" s="6">
        <f t="shared" si="107"/>
        <v>357.26799525129491</v>
      </c>
      <c r="AF182" s="6">
        <f t="shared" si="107"/>
        <v>362.45648556297107</v>
      </c>
      <c r="AG182" s="6">
        <f t="shared" si="107"/>
        <v>367.58937854980371</v>
      </c>
      <c r="AH182" s="6">
        <f t="shared" si="107"/>
        <v>372.6574758540591</v>
      </c>
      <c r="AI182" s="6">
        <f t="shared" si="107"/>
        <v>377.65159040235477</v>
      </c>
      <c r="AJ182" s="6">
        <f t="shared" si="107"/>
        <v>382.55728392826512</v>
      </c>
      <c r="AK182" s="6">
        <f t="shared" si="107"/>
        <v>387.36320208360843</v>
      </c>
      <c r="AL182" s="6">
        <f t="shared" si="107"/>
        <v>392.05580560611651</v>
      </c>
      <c r="AM182" s="6">
        <f t="shared" si="107"/>
        <v>396.62728246472619</v>
      </c>
      <c r="AN182" s="6">
        <f t="shared" si="107"/>
        <v>401.07224447489125</v>
      </c>
      <c r="AO182" s="6">
        <f t="shared" si="107"/>
        <v>405.38800015039112</v>
      </c>
      <c r="AP182" s="6">
        <f t="shared" si="107"/>
        <v>409.57505097998137</v>
      </c>
      <c r="AQ182" s="6">
        <f t="shared" si="107"/>
        <v>413.63509223735326</v>
      </c>
      <c r="AR182" s="6">
        <f t="shared" si="107"/>
        <v>417.57027450617119</v>
      </c>
      <c r="AS182" s="6">
        <f t="shared" si="107"/>
        <v>422.19818101807732</v>
      </c>
      <c r="AT182" s="6">
        <f t="shared" si="107"/>
        <v>426.841164577852</v>
      </c>
      <c r="AU182" s="6">
        <f t="shared" si="107"/>
        <v>431.50294235505606</v>
      </c>
      <c r="AV182" s="6">
        <f t="shared" si="107"/>
        <v>436.18584223530945</v>
      </c>
      <c r="AW182" s="6">
        <f t="shared" si="107"/>
        <v>440.89212639808534</v>
      </c>
      <c r="AX182" s="6">
        <f t="shared" si="107"/>
        <v>445.62362383169904</v>
      </c>
      <c r="AY182" s="6">
        <f t="shared" si="107"/>
        <v>450.38220705303303</v>
      </c>
      <c r="AZ182" s="6">
        <f t="shared" si="107"/>
        <v>455.17113562307577</v>
      </c>
      <c r="BA182" s="6">
        <f t="shared" si="107"/>
        <v>459.99308844801953</v>
      </c>
      <c r="BB182" s="6">
        <f t="shared" si="107"/>
        <v>464.84893298581414</v>
      </c>
      <c r="BC182" s="6">
        <f t="shared" si="107"/>
        <v>469.74254411953706</v>
      </c>
      <c r="BD182" s="6">
        <f t="shared" si="107"/>
        <v>474.67436986540906</v>
      </c>
      <c r="BE182" s="6">
        <f t="shared" si="107"/>
        <v>479.64642718590619</v>
      </c>
      <c r="BF182" s="6">
        <f t="shared" si="107"/>
        <v>484.66138788215801</v>
      </c>
      <c r="BG182" s="6">
        <f t="shared" si="107"/>
        <v>489.71896553604256</v>
      </c>
      <c r="BH182" s="6">
        <f t="shared" si="107"/>
        <v>494.82221148774534</v>
      </c>
      <c r="BI182" s="6">
        <f t="shared" si="107"/>
        <v>499.9727658540267</v>
      </c>
      <c r="BJ182" s="6">
        <f t="shared" si="107"/>
        <v>505.17141045159184</v>
      </c>
      <c r="BK182" s="6">
        <f t="shared" si="107"/>
        <v>510.42117849780271</v>
      </c>
      <c r="BL182" s="6">
        <f t="shared" si="107"/>
        <v>515.72150514761574</v>
      </c>
    </row>
    <row r="183" spans="3:64" x14ac:dyDescent="0.25">
      <c r="C183" t="s">
        <v>11</v>
      </c>
      <c r="D183">
        <f t="shared" si="97"/>
        <v>8.8113999999999777</v>
      </c>
      <c r="E183">
        <f t="shared" si="97"/>
        <v>9.1159999999999997</v>
      </c>
      <c r="F183">
        <f t="shared" si="97"/>
        <v>9.3385599999999975</v>
      </c>
      <c r="G183">
        <f t="shared" si="97"/>
        <v>9.4168000000000021</v>
      </c>
      <c r="H183">
        <f t="shared" si="97"/>
        <v>9.5883999999999983</v>
      </c>
      <c r="I183">
        <f t="shared" si="97"/>
        <v>9.8054400000000026</v>
      </c>
      <c r="J183" s="10">
        <f t="shared" si="97"/>
        <v>10.044880000000001</v>
      </c>
      <c r="K183">
        <f t="shared" si="97"/>
        <v>10.250974928486485</v>
      </c>
      <c r="L183">
        <f t="shared" ref="L183:U183" si="108">(L$28*(L68*L168)+L151)</f>
        <v>10.523932451272296</v>
      </c>
      <c r="M183">
        <f t="shared" si="108"/>
        <v>10.902784697136841</v>
      </c>
      <c r="N183">
        <f t="shared" si="108"/>
        <v>10.998292843176904</v>
      </c>
      <c r="O183">
        <f t="shared" si="108"/>
        <v>11.584820975528574</v>
      </c>
      <c r="P183">
        <f t="shared" si="108"/>
        <v>11.702967287855342</v>
      </c>
      <c r="Q183">
        <f t="shared" si="108"/>
        <v>11.910180439604583</v>
      </c>
      <c r="R183">
        <f t="shared" si="108"/>
        <v>12.101149412452278</v>
      </c>
      <c r="S183">
        <f t="shared" si="108"/>
        <v>12.289762783923548</v>
      </c>
      <c r="T183">
        <f t="shared" si="108"/>
        <v>12.573587171217747</v>
      </c>
      <c r="U183">
        <f t="shared" si="108"/>
        <v>12.861313146355464</v>
      </c>
      <c r="V183" s="6">
        <f t="shared" ref="V183:BL183" si="109">(V$28*(V68*V168)+V151)</f>
        <v>13.152870843062992</v>
      </c>
      <c r="W183" s="6">
        <f t="shared" si="109"/>
        <v>13.448239260142051</v>
      </c>
      <c r="X183" s="6">
        <f t="shared" si="109"/>
        <v>13.747339190357783</v>
      </c>
      <c r="Y183" s="6">
        <f t="shared" si="109"/>
        <v>14.050183771746072</v>
      </c>
      <c r="Z183" s="6">
        <f t="shared" si="109"/>
        <v>14.356141522790377</v>
      </c>
      <c r="AA183" s="6">
        <f t="shared" si="109"/>
        <v>14.664847571276812</v>
      </c>
      <c r="AB183" s="6">
        <f t="shared" si="109"/>
        <v>14.975994344438275</v>
      </c>
      <c r="AC183" s="6">
        <f t="shared" si="109"/>
        <v>15.289255140966702</v>
      </c>
      <c r="AD183" s="6">
        <f t="shared" si="109"/>
        <v>15.604332461789472</v>
      </c>
      <c r="AE183" s="6">
        <f t="shared" si="109"/>
        <v>15.921033656474794</v>
      </c>
      <c r="AF183" s="6">
        <f t="shared" si="109"/>
        <v>16.239089854971795</v>
      </c>
      <c r="AG183" s="6">
        <f t="shared" si="109"/>
        <v>16.558080114855994</v>
      </c>
      <c r="AH183" s="6">
        <f t="shared" si="109"/>
        <v>16.877603073100467</v>
      </c>
      <c r="AI183" s="6">
        <f t="shared" si="109"/>
        <v>17.19724910757532</v>
      </c>
      <c r="AJ183" s="6">
        <f t="shared" si="109"/>
        <v>17.516359154224556</v>
      </c>
      <c r="AK183" s="6">
        <f t="shared" si="109"/>
        <v>17.83440156922687</v>
      </c>
      <c r="AL183" s="6">
        <f t="shared" si="109"/>
        <v>18.150731741023872</v>
      </c>
      <c r="AM183" s="6">
        <f t="shared" si="109"/>
        <v>18.464957284205088</v>
      </c>
      <c r="AN183" s="6">
        <f t="shared" si="109"/>
        <v>18.776790471670893</v>
      </c>
      <c r="AO183" s="6">
        <f t="shared" si="109"/>
        <v>19.086064037212338</v>
      </c>
      <c r="AP183" s="6">
        <f t="shared" si="109"/>
        <v>19.392758095643011</v>
      </c>
      <c r="AQ183" s="6">
        <f t="shared" si="109"/>
        <v>19.696909154159634</v>
      </c>
      <c r="AR183" s="6">
        <f t="shared" si="109"/>
        <v>19.998576365238023</v>
      </c>
      <c r="AS183" s="6">
        <f t="shared" si="109"/>
        <v>20.337099278327361</v>
      </c>
      <c r="AT183" s="6">
        <f t="shared" si="109"/>
        <v>20.680288981485017</v>
      </c>
      <c r="AU183" s="6">
        <f t="shared" si="109"/>
        <v>21.028408496835024</v>
      </c>
      <c r="AV183" s="6">
        <f t="shared" si="109"/>
        <v>21.381658933103342</v>
      </c>
      <c r="AW183" s="6">
        <f t="shared" si="109"/>
        <v>21.740242919037673</v>
      </c>
      <c r="AX183" s="6">
        <f t="shared" si="109"/>
        <v>22.104346420223102</v>
      </c>
      <c r="AY183" s="6">
        <f t="shared" si="109"/>
        <v>22.474162028594396</v>
      </c>
      <c r="AZ183" s="6">
        <f t="shared" si="109"/>
        <v>22.849956607584058</v>
      </c>
      <c r="BA183" s="6">
        <f t="shared" si="109"/>
        <v>23.231974164041322</v>
      </c>
      <c r="BB183" s="6">
        <f t="shared" si="109"/>
        <v>23.620372611067722</v>
      </c>
      <c r="BC183" s="6">
        <f t="shared" si="109"/>
        <v>24.015467490773808</v>
      </c>
      <c r="BD183" s="6">
        <f t="shared" si="109"/>
        <v>24.417405857274058</v>
      </c>
      <c r="BE183" s="6">
        <f t="shared" si="109"/>
        <v>24.826419626599623</v>
      </c>
      <c r="BF183" s="6">
        <f t="shared" si="109"/>
        <v>25.242780618862323</v>
      </c>
      <c r="BG183" s="6">
        <f t="shared" si="109"/>
        <v>25.666612449478045</v>
      </c>
      <c r="BH183" s="6">
        <f t="shared" si="109"/>
        <v>26.098217905471724</v>
      </c>
      <c r="BI183" s="6">
        <f t="shared" si="109"/>
        <v>26.537832582485414</v>
      </c>
      <c r="BJ183" s="6">
        <f t="shared" si="109"/>
        <v>26.985652267713164</v>
      </c>
      <c r="BK183" s="6">
        <f t="shared" si="109"/>
        <v>27.441998843967809</v>
      </c>
      <c r="BL183" s="6">
        <f t="shared" si="109"/>
        <v>27.907007854308127</v>
      </c>
    </row>
    <row r="184" spans="3:64" x14ac:dyDescent="0.25">
      <c r="C184" t="s">
        <v>12</v>
      </c>
      <c r="D184">
        <f t="shared" si="97"/>
        <v>47.000999999999898</v>
      </c>
      <c r="E184">
        <f t="shared" si="97"/>
        <v>47.16299999999999</v>
      </c>
      <c r="F184">
        <f t="shared" si="97"/>
        <v>44.730000000000011</v>
      </c>
      <c r="G184">
        <f t="shared" si="97"/>
        <v>45.951000000000008</v>
      </c>
      <c r="H184">
        <f t="shared" si="97"/>
        <v>47.277999999999984</v>
      </c>
      <c r="I184">
        <f t="shared" si="97"/>
        <v>46.694999999999986</v>
      </c>
      <c r="J184" s="10">
        <f t="shared" si="97"/>
        <v>39.784999999999997</v>
      </c>
      <c r="K184">
        <f t="shared" si="97"/>
        <v>39.650150268059548</v>
      </c>
      <c r="L184">
        <f t="shared" ref="L184:U184" si="110">(L$28*(L69*L169)+L152)</f>
        <v>39.781518232355793</v>
      </c>
      <c r="M184">
        <f t="shared" si="110"/>
        <v>40.308414377761096</v>
      </c>
      <c r="N184">
        <f t="shared" si="110"/>
        <v>39.799881754228167</v>
      </c>
      <c r="O184">
        <f t="shared" si="110"/>
        <v>41.067497033988055</v>
      </c>
      <c r="P184">
        <f t="shared" si="110"/>
        <v>40.674416759604966</v>
      </c>
      <c r="Q184">
        <f t="shared" si="110"/>
        <v>40.619335129365091</v>
      </c>
      <c r="R184">
        <f t="shared" si="110"/>
        <v>40.533143128083395</v>
      </c>
      <c r="S184">
        <f t="shared" si="110"/>
        <v>40.465266973929594</v>
      </c>
      <c r="T184">
        <f t="shared" si="110"/>
        <v>40.732771834011629</v>
      </c>
      <c r="U184">
        <f t="shared" si="110"/>
        <v>41.0307613502981</v>
      </c>
      <c r="V184" s="6">
        <f t="shared" ref="V184:BL184" si="111">(V$28*(V69*V169)+V152)</f>
        <v>41.359894245972193</v>
      </c>
      <c r="W184" s="6">
        <f t="shared" si="111"/>
        <v>41.720919151712863</v>
      </c>
      <c r="X184" s="6">
        <f t="shared" si="111"/>
        <v>42.114330053768526</v>
      </c>
      <c r="Y184" s="6">
        <f t="shared" si="111"/>
        <v>42.540827254094573</v>
      </c>
      <c r="Z184" s="6">
        <f t="shared" si="111"/>
        <v>42.999088019500554</v>
      </c>
      <c r="AA184" s="6">
        <f t="shared" si="111"/>
        <v>43.488560454052312</v>
      </c>
      <c r="AB184" s="6">
        <f t="shared" si="111"/>
        <v>44.008790518839156</v>
      </c>
      <c r="AC184" s="6">
        <f t="shared" si="111"/>
        <v>44.559179098428586</v>
      </c>
      <c r="AD184" s="6">
        <f t="shared" si="111"/>
        <v>45.139113064929631</v>
      </c>
      <c r="AE184" s="6">
        <f t="shared" si="111"/>
        <v>45.748169376615202</v>
      </c>
      <c r="AF184" s="6">
        <f t="shared" si="111"/>
        <v>46.385580021583664</v>
      </c>
      <c r="AG184" s="6">
        <f t="shared" si="111"/>
        <v>47.050016243814532</v>
      </c>
      <c r="AH184" s="6">
        <f t="shared" si="111"/>
        <v>47.74007694688386</v>
      </c>
      <c r="AI184" s="6">
        <f t="shared" si="111"/>
        <v>48.454200084356714</v>
      </c>
      <c r="AJ184" s="6">
        <f t="shared" si="111"/>
        <v>49.189978071346516</v>
      </c>
      <c r="AK184" s="6">
        <f t="shared" si="111"/>
        <v>49.945216035045092</v>
      </c>
      <c r="AL184" s="6">
        <f t="shared" si="111"/>
        <v>50.717246707300333</v>
      </c>
      <c r="AM184" s="6">
        <f t="shared" si="111"/>
        <v>51.503945796709552</v>
      </c>
      <c r="AN184" s="6">
        <f t="shared" si="111"/>
        <v>52.303310126141255</v>
      </c>
      <c r="AO184" s="6">
        <f t="shared" si="111"/>
        <v>53.113498412520933</v>
      </c>
      <c r="AP184" s="6">
        <f t="shared" si="111"/>
        <v>53.932905190138293</v>
      </c>
      <c r="AQ184" s="6">
        <f t="shared" si="111"/>
        <v>54.759908866280988</v>
      </c>
      <c r="AR184" s="6">
        <f t="shared" si="111"/>
        <v>55.592780852218318</v>
      </c>
      <c r="AS184" s="6">
        <f t="shared" si="111"/>
        <v>56.533819343015217</v>
      </c>
      <c r="AT184" s="6">
        <f t="shared" si="111"/>
        <v>57.487830749124342</v>
      </c>
      <c r="AU184" s="6">
        <f t="shared" si="111"/>
        <v>58.455546229155864</v>
      </c>
      <c r="AV184" s="6">
        <f t="shared" si="111"/>
        <v>59.437524832570389</v>
      </c>
      <c r="AW184" s="6">
        <f t="shared" si="111"/>
        <v>60.434329834241055</v>
      </c>
      <c r="AX184" s="6">
        <f t="shared" si="111"/>
        <v>61.446478188166452</v>
      </c>
      <c r="AY184" s="6">
        <f t="shared" si="111"/>
        <v>62.474505268516602</v>
      </c>
      <c r="AZ184" s="6">
        <f t="shared" si="111"/>
        <v>63.519152912112773</v>
      </c>
      <c r="BA184" s="6">
        <f t="shared" si="111"/>
        <v>64.581099418202271</v>
      </c>
      <c r="BB184" s="6">
        <f t="shared" si="111"/>
        <v>65.660783759454318</v>
      </c>
      <c r="BC184" s="6">
        <f t="shared" si="111"/>
        <v>66.759083091476413</v>
      </c>
      <c r="BD184" s="6">
        <f t="shared" si="111"/>
        <v>67.876406200724702</v>
      </c>
      <c r="BE184" s="6">
        <f t="shared" si="111"/>
        <v>69.013397775944028</v>
      </c>
      <c r="BF184" s="6">
        <f t="shared" si="111"/>
        <v>70.170813432715804</v>
      </c>
      <c r="BG184" s="6">
        <f t="shared" si="111"/>
        <v>71.348996801736519</v>
      </c>
      <c r="BH184" s="6">
        <f t="shared" si="111"/>
        <v>72.548789581555866</v>
      </c>
      <c r="BI184" s="6">
        <f t="shared" si="111"/>
        <v>73.770846689636912</v>
      </c>
      <c r="BJ184" s="6">
        <f t="shared" si="111"/>
        <v>75.015712382449408</v>
      </c>
      <c r="BK184" s="6">
        <f t="shared" si="111"/>
        <v>76.284281441719187</v>
      </c>
      <c r="BL184" s="6">
        <f t="shared" si="111"/>
        <v>77.576930655044748</v>
      </c>
    </row>
    <row r="185" spans="3:64" x14ac:dyDescent="0.25">
      <c r="C185" t="s">
        <v>13</v>
      </c>
      <c r="D185">
        <f t="shared" ref="D185:K190" si="112">D$27*D70</f>
        <v>21.114999999999998</v>
      </c>
      <c r="E185">
        <f t="shared" si="112"/>
        <v>21.942</v>
      </c>
      <c r="F185">
        <f t="shared" si="112"/>
        <v>24.207999999999995</v>
      </c>
      <c r="G185">
        <f t="shared" si="112"/>
        <v>26.280999999999995</v>
      </c>
      <c r="H185">
        <f t="shared" si="112"/>
        <v>28.346</v>
      </c>
      <c r="I185">
        <f t="shared" si="112"/>
        <v>32.013999999999989</v>
      </c>
      <c r="J185" s="10">
        <f t="shared" si="112"/>
        <v>35.187999999999988</v>
      </c>
      <c r="K185">
        <f t="shared" si="112"/>
        <v>36.893588068977891</v>
      </c>
      <c r="L185">
        <f t="shared" ref="L185:U185" si="113">(L$27*(L70*L170)+L153)</f>
        <v>38.511238120663911</v>
      </c>
      <c r="M185">
        <f t="shared" si="113"/>
        <v>39.92383555059579</v>
      </c>
      <c r="N185">
        <f t="shared" si="113"/>
        <v>41.640998676175947</v>
      </c>
      <c r="O185">
        <f t="shared" si="113"/>
        <v>43.408009575136361</v>
      </c>
      <c r="P185">
        <f t="shared" si="113"/>
        <v>45.224102865436727</v>
      </c>
      <c r="Q185">
        <f t="shared" si="113"/>
        <v>47.08705182779277</v>
      </c>
      <c r="R185">
        <f t="shared" si="113"/>
        <v>48.994658234159012</v>
      </c>
      <c r="S185">
        <f t="shared" si="113"/>
        <v>50.743185057751475</v>
      </c>
      <c r="T185">
        <f t="shared" si="113"/>
        <v>52.521943646615014</v>
      </c>
      <c r="U185">
        <f t="shared" si="113"/>
        <v>54.331536837241615</v>
      </c>
      <c r="V185" s="6">
        <f t="shared" ref="V185:BL185" si="114">(V$27*(V70*V170)+V153)</f>
        <v>56.171800741724674</v>
      </c>
      <c r="W185" s="6">
        <f t="shared" si="114"/>
        <v>58.041378772320627</v>
      </c>
      <c r="X185" s="6">
        <f t="shared" si="114"/>
        <v>59.93837541526765</v>
      </c>
      <c r="Y185" s="6">
        <f t="shared" si="114"/>
        <v>61.85960547365287</v>
      </c>
      <c r="Z185" s="6">
        <f t="shared" si="114"/>
        <v>63.800488972168573</v>
      </c>
      <c r="AA185" s="6">
        <f t="shared" si="114"/>
        <v>65.75520898692622</v>
      </c>
      <c r="AB185" s="6">
        <f t="shared" si="114"/>
        <v>67.717983479539328</v>
      </c>
      <c r="AC185" s="6">
        <f t="shared" si="114"/>
        <v>68.680755336103971</v>
      </c>
      <c r="AD185" s="6">
        <f t="shared" si="114"/>
        <v>70.635174424703294</v>
      </c>
      <c r="AE185" s="6">
        <f t="shared" si="114"/>
        <v>72.571949279460313</v>
      </c>
      <c r="AF185" s="6">
        <f t="shared" si="114"/>
        <v>74.482580692404056</v>
      </c>
      <c r="AG185" s="6">
        <f t="shared" si="114"/>
        <v>76.357373586601895</v>
      </c>
      <c r="AH185" s="6">
        <f t="shared" si="114"/>
        <v>78.186605998169085</v>
      </c>
      <c r="AI185" s="6">
        <f t="shared" si="114"/>
        <v>77.961452770677425</v>
      </c>
      <c r="AJ185" s="6">
        <f t="shared" si="114"/>
        <v>79.673124949635778</v>
      </c>
      <c r="AK185" s="6">
        <f t="shared" si="114"/>
        <v>81.313067909947208</v>
      </c>
      <c r="AL185" s="6">
        <f t="shared" si="114"/>
        <v>82.87233739249541</v>
      </c>
      <c r="AM185" s="6">
        <f t="shared" si="114"/>
        <v>82.343667047207717</v>
      </c>
      <c r="AN185" s="6">
        <f t="shared" si="114"/>
        <v>83.717883391259633</v>
      </c>
      <c r="AO185" s="6">
        <f t="shared" si="114"/>
        <v>84.983892823220614</v>
      </c>
      <c r="AP185" s="6">
        <f t="shared" si="114"/>
        <v>86.136789427188987</v>
      </c>
      <c r="AQ185" s="6">
        <f t="shared" si="114"/>
        <v>87.170187691057649</v>
      </c>
      <c r="AR185" s="6">
        <f t="shared" si="114"/>
        <v>88.078720000000004</v>
      </c>
      <c r="AS185" s="6">
        <f t="shared" si="114"/>
        <v>88.947194266666969</v>
      </c>
      <c r="AT185" s="6">
        <f t="shared" si="114"/>
        <v>89.799920000000284</v>
      </c>
      <c r="AU185" s="6">
        <f t="shared" si="114"/>
        <v>90.641168133333622</v>
      </c>
      <c r="AV185" s="6">
        <f t="shared" si="114"/>
        <v>91.470938666666953</v>
      </c>
      <c r="AW185" s="6">
        <f t="shared" si="114"/>
        <v>92.289231600000292</v>
      </c>
      <c r="AX185" s="6">
        <f t="shared" si="114"/>
        <v>93.096046933333625</v>
      </c>
      <c r="AY185" s="6">
        <f t="shared" si="114"/>
        <v>93.891384666666937</v>
      </c>
      <c r="AZ185" s="6">
        <f t="shared" si="114"/>
        <v>94.675244800000272</v>
      </c>
      <c r="BA185" s="6">
        <f t="shared" si="114"/>
        <v>95.447627333333614</v>
      </c>
      <c r="BB185" s="6">
        <f t="shared" si="114"/>
        <v>96.20853226666695</v>
      </c>
      <c r="BC185" s="6">
        <f t="shared" si="114"/>
        <v>96.957959600000294</v>
      </c>
      <c r="BD185" s="6">
        <f t="shared" si="114"/>
        <v>97.695909333333603</v>
      </c>
      <c r="BE185" s="6">
        <f t="shared" si="114"/>
        <v>98.422381466666934</v>
      </c>
      <c r="BF185" s="6">
        <f t="shared" si="114"/>
        <v>99.137376000000273</v>
      </c>
      <c r="BG185" s="6">
        <f t="shared" si="114"/>
        <v>99.840892933333606</v>
      </c>
      <c r="BH185" s="6">
        <f t="shared" si="114"/>
        <v>100.53293226666693</v>
      </c>
      <c r="BI185" s="6">
        <f t="shared" si="114"/>
        <v>101.21349400000025</v>
      </c>
      <c r="BJ185" s="6">
        <f t="shared" si="114"/>
        <v>101.88257813333358</v>
      </c>
      <c r="BK185" s="6">
        <f t="shared" si="114"/>
        <v>102.54018466666692</v>
      </c>
      <c r="BL185" s="6">
        <f t="shared" si="114"/>
        <v>103.18631360000028</v>
      </c>
    </row>
    <row r="186" spans="3:64" x14ac:dyDescent="0.25">
      <c r="C186" t="s">
        <v>14</v>
      </c>
      <c r="D186">
        <f t="shared" si="112"/>
        <v>0.84399999999999997</v>
      </c>
      <c r="E186">
        <f t="shared" si="112"/>
        <v>0.89100000000000013</v>
      </c>
      <c r="F186">
        <f t="shared" si="112"/>
        <v>0.97000000000000008</v>
      </c>
      <c r="G186">
        <f t="shared" si="112"/>
        <v>1.036</v>
      </c>
      <c r="H186">
        <f t="shared" si="112"/>
        <v>1.1500000000000001</v>
      </c>
      <c r="I186">
        <f t="shared" si="112"/>
        <v>1.4109999999999998</v>
      </c>
      <c r="J186" s="10">
        <f t="shared" si="112"/>
        <v>1.4809999999999994</v>
      </c>
      <c r="K186">
        <f t="shared" si="112"/>
        <v>1.6037876057702634</v>
      </c>
      <c r="L186">
        <f t="shared" ref="L186:U186" si="115">(L$27*(L71*L171)+L154)</f>
        <v>1.7255565018760302</v>
      </c>
      <c r="M186">
        <f t="shared" si="115"/>
        <v>1.8403089477291266</v>
      </c>
      <c r="N186">
        <f t="shared" si="115"/>
        <v>1.9711674511055248</v>
      </c>
      <c r="O186">
        <f t="shared" si="115"/>
        <v>2.1277290710628822</v>
      </c>
      <c r="P186">
        <f t="shared" si="115"/>
        <v>2.2916285376122865</v>
      </c>
      <c r="Q186">
        <f t="shared" si="115"/>
        <v>2.4628148652737982</v>
      </c>
      <c r="R186">
        <f t="shared" si="115"/>
        <v>2.6412167037758154</v>
      </c>
      <c r="S186">
        <f t="shared" si="115"/>
        <v>2.9884011636094709</v>
      </c>
      <c r="T186">
        <f t="shared" si="115"/>
        <v>3.3617425765672073</v>
      </c>
      <c r="U186">
        <f t="shared" si="115"/>
        <v>3.7620548630015826</v>
      </c>
      <c r="V186" s="6">
        <f t="shared" ref="V186:BL186" si="116">(V$27*(V71*V171)+V154)</f>
        <v>5.1900864146151227</v>
      </c>
      <c r="W186" s="6">
        <f t="shared" si="116"/>
        <v>7.6464640146391263</v>
      </c>
      <c r="X186" s="6">
        <f t="shared" si="116"/>
        <v>8.1317133967685109</v>
      </c>
      <c r="Y186" s="6">
        <f t="shared" si="116"/>
        <v>8.6461717462182328</v>
      </c>
      <c r="Z186" s="6">
        <f t="shared" si="116"/>
        <v>12.189936011646056</v>
      </c>
      <c r="AA186" s="6">
        <f t="shared" si="116"/>
        <v>12.762832788513258</v>
      </c>
      <c r="AB186" s="6">
        <f t="shared" si="116"/>
        <v>13.364513276406832</v>
      </c>
      <c r="AC186" s="6">
        <f t="shared" si="116"/>
        <v>17.994181657525889</v>
      </c>
      <c r="AD186" s="6">
        <f t="shared" si="116"/>
        <v>18.650758325624984</v>
      </c>
      <c r="AE186" s="6">
        <f t="shared" si="116"/>
        <v>19.332780091668337</v>
      </c>
      <c r="AF186" s="6">
        <f t="shared" si="116"/>
        <v>20.038593442399936</v>
      </c>
      <c r="AG186" s="6">
        <f t="shared" si="116"/>
        <v>20.766093929777618</v>
      </c>
      <c r="AH186" s="6">
        <f t="shared" si="116"/>
        <v>21.512851337832934</v>
      </c>
      <c r="AI186" s="6">
        <f t="shared" si="116"/>
        <v>27.276241343202308</v>
      </c>
      <c r="AJ186" s="6">
        <f t="shared" si="116"/>
        <v>28.05333071228317</v>
      </c>
      <c r="AK186" s="6">
        <f t="shared" si="116"/>
        <v>28.840904663469679</v>
      </c>
      <c r="AL186" s="6">
        <f t="shared" si="116"/>
        <v>29.635362063145571</v>
      </c>
      <c r="AM186" s="6">
        <f t="shared" si="116"/>
        <v>35.433063246106315</v>
      </c>
      <c r="AN186" s="6">
        <f t="shared" si="116"/>
        <v>36.229721867602876</v>
      </c>
      <c r="AO186" s="6">
        <f t="shared" si="116"/>
        <v>37.020338711929021</v>
      </c>
      <c r="AP186" s="6">
        <f t="shared" si="116"/>
        <v>37.800722780338141</v>
      </c>
      <c r="AQ186" s="6">
        <f t="shared" si="116"/>
        <v>38.566134783650433</v>
      </c>
      <c r="AR186" s="6">
        <f t="shared" si="116"/>
        <v>39.311756749999887</v>
      </c>
      <c r="AS186" s="6">
        <f t="shared" si="116"/>
        <v>40.05856855166661</v>
      </c>
      <c r="AT186" s="6">
        <f t="shared" si="116"/>
        <v>40.81754999999994</v>
      </c>
      <c r="AU186" s="6">
        <f t="shared" si="116"/>
        <v>41.589587218333271</v>
      </c>
      <c r="AV186" s="6">
        <f t="shared" si="116"/>
        <v>42.374680206666604</v>
      </c>
      <c r="AW186" s="6">
        <f t="shared" si="116"/>
        <v>43.172828964999937</v>
      </c>
      <c r="AX186" s="6">
        <f t="shared" si="116"/>
        <v>43.984033493333257</v>
      </c>
      <c r="AY186" s="6">
        <f t="shared" si="116"/>
        <v>44.808293791666586</v>
      </c>
      <c r="AZ186" s="6">
        <f t="shared" si="116"/>
        <v>45.645609859999915</v>
      </c>
      <c r="BA186" s="6">
        <f t="shared" si="116"/>
        <v>46.495981698333253</v>
      </c>
      <c r="BB186" s="6">
        <f t="shared" si="116"/>
        <v>47.359409306666578</v>
      </c>
      <c r="BC186" s="6">
        <f t="shared" si="116"/>
        <v>48.235892684999911</v>
      </c>
      <c r="BD186" s="6">
        <f t="shared" si="116"/>
        <v>49.125431833333238</v>
      </c>
      <c r="BE186" s="6">
        <f t="shared" si="116"/>
        <v>50.028026751666559</v>
      </c>
      <c r="BF186" s="6">
        <f t="shared" si="116"/>
        <v>50.943677439999888</v>
      </c>
      <c r="BG186" s="6">
        <f t="shared" si="116"/>
        <v>51.872383898333219</v>
      </c>
      <c r="BH186" s="6">
        <f t="shared" si="116"/>
        <v>52.814146126666543</v>
      </c>
      <c r="BI186" s="6">
        <f t="shared" si="116"/>
        <v>53.768964124999876</v>
      </c>
      <c r="BJ186" s="6">
        <f t="shared" si="116"/>
        <v>54.736837893333202</v>
      </c>
      <c r="BK186" s="6">
        <f t="shared" si="116"/>
        <v>55.717767431666537</v>
      </c>
      <c r="BL186" s="6">
        <f t="shared" si="116"/>
        <v>56.711752739999874</v>
      </c>
    </row>
    <row r="187" spans="3:64" x14ac:dyDescent="0.25">
      <c r="C187" t="s">
        <v>15</v>
      </c>
      <c r="D187">
        <f t="shared" si="112"/>
        <v>11.300749999999999</v>
      </c>
      <c r="E187">
        <f t="shared" si="112"/>
        <v>11.640000000000002</v>
      </c>
      <c r="F187">
        <f t="shared" si="112"/>
        <v>12.017250000000002</v>
      </c>
      <c r="G187">
        <f t="shared" si="112"/>
        <v>12.119400000000001</v>
      </c>
      <c r="H187">
        <f t="shared" si="112"/>
        <v>12.353199999999998</v>
      </c>
      <c r="I187">
        <f t="shared" si="112"/>
        <v>12.712449999999992</v>
      </c>
      <c r="J187" s="10">
        <f t="shared" si="112"/>
        <v>12.959199999999994</v>
      </c>
      <c r="K187">
        <f t="shared" si="112"/>
        <v>13.239566545919441</v>
      </c>
      <c r="L187">
        <f t="shared" ref="L187:U187" si="117">(L$27*(L72*L172)+L155)</f>
        <v>13.471647563225975</v>
      </c>
      <c r="M187">
        <f t="shared" si="117"/>
        <v>13.61954255052872</v>
      </c>
      <c r="N187">
        <f t="shared" si="117"/>
        <v>13.859557001788179</v>
      </c>
      <c r="O187">
        <f t="shared" si="117"/>
        <v>14.102951921321967</v>
      </c>
      <c r="P187">
        <f t="shared" si="117"/>
        <v>14.349874207261262</v>
      </c>
      <c r="Q187">
        <f t="shared" si="117"/>
        <v>14.600065792919212</v>
      </c>
      <c r="R187">
        <f t="shared" si="117"/>
        <v>14.85336380258231</v>
      </c>
      <c r="S187">
        <f t="shared" si="117"/>
        <v>15.034800176113437</v>
      </c>
      <c r="T187">
        <f t="shared" si="117"/>
        <v>15.218335267733114</v>
      </c>
      <c r="U187">
        <f t="shared" si="117"/>
        <v>15.404798831556514</v>
      </c>
      <c r="V187" s="6">
        <f t="shared" ref="V187:BL187" si="118">(V$27*(V72*V172)+V155)</f>
        <v>15.594794664233971</v>
      </c>
      <c r="W187" s="6">
        <f t="shared" si="118"/>
        <v>15.788611599920861</v>
      </c>
      <c r="X187" s="6">
        <f t="shared" si="118"/>
        <v>15.986432726135556</v>
      </c>
      <c r="Y187" s="6">
        <f t="shared" si="118"/>
        <v>16.188152426725672</v>
      </c>
      <c r="Z187" s="6">
        <f t="shared" si="118"/>
        <v>16.393378857917639</v>
      </c>
      <c r="AA187" s="6">
        <f t="shared" si="118"/>
        <v>16.601500882242533</v>
      </c>
      <c r="AB187" s="6">
        <f t="shared" si="118"/>
        <v>16.812022736481932</v>
      </c>
      <c r="AC187" s="6">
        <f t="shared" si="118"/>
        <v>17.02398951950271</v>
      </c>
      <c r="AD187" s="6">
        <f t="shared" si="118"/>
        <v>17.236497746749521</v>
      </c>
      <c r="AE187" s="6">
        <f t="shared" si="118"/>
        <v>17.44853347527777</v>
      </c>
      <c r="AF187" s="6">
        <f t="shared" si="118"/>
        <v>17.659380133905724</v>
      </c>
      <c r="AG187" s="6">
        <f t="shared" si="118"/>
        <v>17.868133382268965</v>
      </c>
      <c r="AH187" s="6">
        <f t="shared" si="118"/>
        <v>18.073972906367175</v>
      </c>
      <c r="AI187" s="6">
        <f t="shared" si="118"/>
        <v>18.276357848482572</v>
      </c>
      <c r="AJ187" s="6">
        <f t="shared" si="118"/>
        <v>18.47481148674769</v>
      </c>
      <c r="AK187" s="6">
        <f t="shared" si="118"/>
        <v>18.668954521825977</v>
      </c>
      <c r="AL187" s="6">
        <f t="shared" si="118"/>
        <v>18.858356180705641</v>
      </c>
      <c r="AM187" s="6">
        <f t="shared" si="118"/>
        <v>19.042979142813319</v>
      </c>
      <c r="AN187" s="6">
        <f t="shared" si="118"/>
        <v>19.222381720045</v>
      </c>
      <c r="AO187" s="6">
        <f t="shared" si="118"/>
        <v>19.395719984208611</v>
      </c>
      <c r="AP187" s="6">
        <f t="shared" si="118"/>
        <v>19.563486387228508</v>
      </c>
      <c r="AQ187" s="6">
        <f t="shared" si="118"/>
        <v>19.725833647845267</v>
      </c>
      <c r="AR187" s="6">
        <f t="shared" si="118"/>
        <v>19.883110499999997</v>
      </c>
      <c r="AS187" s="6">
        <f t="shared" si="118"/>
        <v>20.042770256666724</v>
      </c>
      <c r="AT187" s="6">
        <f t="shared" si="118"/>
        <v>20.198361333333391</v>
      </c>
      <c r="AU187" s="6">
        <f t="shared" si="118"/>
        <v>20.350796070000058</v>
      </c>
      <c r="AV187" s="6">
        <f t="shared" si="118"/>
        <v>20.500074466666721</v>
      </c>
      <c r="AW187" s="6">
        <f t="shared" si="118"/>
        <v>20.646196523333391</v>
      </c>
      <c r="AX187" s="6">
        <f t="shared" si="118"/>
        <v>20.789162240000056</v>
      </c>
      <c r="AY187" s="6">
        <f t="shared" si="118"/>
        <v>20.928971616666722</v>
      </c>
      <c r="AZ187" s="6">
        <f t="shared" si="118"/>
        <v>21.065624653333387</v>
      </c>
      <c r="BA187" s="6">
        <f t="shared" si="118"/>
        <v>21.199121350000059</v>
      </c>
      <c r="BB187" s="6">
        <f t="shared" si="118"/>
        <v>21.329461706666724</v>
      </c>
      <c r="BC187" s="6">
        <f t="shared" si="118"/>
        <v>21.456645723333388</v>
      </c>
      <c r="BD187" s="6">
        <f t="shared" si="118"/>
        <v>21.580673400000055</v>
      </c>
      <c r="BE187" s="6">
        <f t="shared" si="118"/>
        <v>21.701544736666722</v>
      </c>
      <c r="BF187" s="6">
        <f t="shared" si="118"/>
        <v>21.819259733333386</v>
      </c>
      <c r="BG187" s="6">
        <f t="shared" si="118"/>
        <v>21.933818390000052</v>
      </c>
      <c r="BH187" s="6">
        <f t="shared" si="118"/>
        <v>22.045220706666719</v>
      </c>
      <c r="BI187" s="6">
        <f t="shared" si="118"/>
        <v>22.153466683333381</v>
      </c>
      <c r="BJ187" s="6">
        <f t="shared" si="118"/>
        <v>22.25855632000005</v>
      </c>
      <c r="BK187" s="6">
        <f t="shared" si="118"/>
        <v>22.360489616666715</v>
      </c>
      <c r="BL187" s="6">
        <f t="shared" si="118"/>
        <v>22.459266573333384</v>
      </c>
    </row>
    <row r="188" spans="3:64" x14ac:dyDescent="0.25">
      <c r="C188" t="s">
        <v>16</v>
      </c>
      <c r="D188">
        <f t="shared" si="112"/>
        <v>70.06465</v>
      </c>
      <c r="E188">
        <f t="shared" si="112"/>
        <v>72.167999999999992</v>
      </c>
      <c r="F188">
        <f t="shared" si="112"/>
        <v>74.506950000000003</v>
      </c>
      <c r="G188">
        <f t="shared" si="112"/>
        <v>75.140280000000018</v>
      </c>
      <c r="H188">
        <f t="shared" si="112"/>
        <v>76.589839999999967</v>
      </c>
      <c r="I188">
        <f t="shared" si="112"/>
        <v>78.817189999999925</v>
      </c>
      <c r="J188" s="10">
        <f t="shared" si="112"/>
        <v>80.347039999999993</v>
      </c>
      <c r="K188">
        <f t="shared" si="112"/>
        <v>82.086181150212539</v>
      </c>
      <c r="L188">
        <f t="shared" ref="L188:U188" si="119">(L$27*(L73*L173)+L156)</f>
        <v>83.527686213162625</v>
      </c>
      <c r="M188">
        <f t="shared" si="119"/>
        <v>84.448914678053157</v>
      </c>
      <c r="N188">
        <f t="shared" si="119"/>
        <v>85.943012210028314</v>
      </c>
      <c r="O188">
        <f t="shared" si="119"/>
        <v>87.459758026077708</v>
      </c>
      <c r="P188">
        <f t="shared" si="119"/>
        <v>89.000041561042607</v>
      </c>
      <c r="Q188">
        <f t="shared" si="119"/>
        <v>90.56223475932326</v>
      </c>
      <c r="R188">
        <f t="shared" si="119"/>
        <v>92.145292905935008</v>
      </c>
      <c r="S188">
        <f t="shared" si="119"/>
        <v>96.565379780416862</v>
      </c>
      <c r="T188">
        <f t="shared" si="119"/>
        <v>101.11452441463234</v>
      </c>
      <c r="U188">
        <f t="shared" si="119"/>
        <v>105.80162314037337</v>
      </c>
      <c r="V188" s="6">
        <f t="shared" ref="V188:BL188" si="120">(V$27*(V73*V173)+V156)</f>
        <v>110.63476905669934</v>
      </c>
      <c r="W188" s="6">
        <f t="shared" si="120"/>
        <v>115.62036198730296</v>
      </c>
      <c r="X188" s="6">
        <f t="shared" si="120"/>
        <v>120.76433991376011</v>
      </c>
      <c r="Y188" s="6">
        <f t="shared" si="120"/>
        <v>126.07063804234569</v>
      </c>
      <c r="Z188" s="6">
        <f t="shared" si="120"/>
        <v>131.54087261640558</v>
      </c>
      <c r="AA188" s="6">
        <f t="shared" si="120"/>
        <v>137.17454982535369</v>
      </c>
      <c r="AB188" s="6">
        <f t="shared" si="120"/>
        <v>142.97163722626223</v>
      </c>
      <c r="AC188" s="6">
        <f t="shared" si="120"/>
        <v>148.92766255186785</v>
      </c>
      <c r="AD188" s="6">
        <f t="shared" si="120"/>
        <v>155.0377264574245</v>
      </c>
      <c r="AE188" s="6">
        <f t="shared" si="120"/>
        <v>161.29504424313873</v>
      </c>
      <c r="AF188" s="6">
        <f t="shared" si="120"/>
        <v>167.69465431070955</v>
      </c>
      <c r="AG188" s="6">
        <f t="shared" si="120"/>
        <v>174.22903779175701</v>
      </c>
      <c r="AH188" s="6">
        <f t="shared" si="120"/>
        <v>180.89057608069669</v>
      </c>
      <c r="AI188" s="6">
        <f t="shared" si="120"/>
        <v>187.67364054029844</v>
      </c>
      <c r="AJ188" s="6">
        <f t="shared" si="120"/>
        <v>194.57266798949664</v>
      </c>
      <c r="AK188" s="6">
        <f t="shared" si="120"/>
        <v>201.58258859629518</v>
      </c>
      <c r="AL188" s="6">
        <f t="shared" si="120"/>
        <v>208.69729395924685</v>
      </c>
      <c r="AM188" s="6">
        <f t="shared" si="120"/>
        <v>215.91459953441708</v>
      </c>
      <c r="AN188" s="6">
        <f t="shared" si="120"/>
        <v>223.22750606246106</v>
      </c>
      <c r="AO188" s="6">
        <f t="shared" si="120"/>
        <v>230.62366144377563</v>
      </c>
      <c r="AP188" s="6">
        <f t="shared" si="120"/>
        <v>238.1059432618336</v>
      </c>
      <c r="AQ188" s="6">
        <f t="shared" si="120"/>
        <v>245.67345202486038</v>
      </c>
      <c r="AR188" s="6">
        <f t="shared" si="120"/>
        <v>253.32786450000063</v>
      </c>
      <c r="AS188" s="6">
        <f t="shared" si="120"/>
        <v>261.16688074333479</v>
      </c>
      <c r="AT188" s="6">
        <f t="shared" si="120"/>
        <v>269.11220533333488</v>
      </c>
      <c r="AU188" s="6">
        <f t="shared" si="120"/>
        <v>277.17546226333485</v>
      </c>
      <c r="AV188" s="6">
        <f t="shared" si="120"/>
        <v>285.35665153333491</v>
      </c>
      <c r="AW188" s="6">
        <f t="shared" si="120"/>
        <v>293.6557731433349</v>
      </c>
      <c r="AX188" s="6">
        <f t="shared" si="120"/>
        <v>302.07282709333498</v>
      </c>
      <c r="AY188" s="6">
        <f t="shared" si="120"/>
        <v>310.60781338333504</v>
      </c>
      <c r="AZ188" s="6">
        <f t="shared" si="120"/>
        <v>319.26073201333503</v>
      </c>
      <c r="BA188" s="6">
        <f t="shared" si="120"/>
        <v>328.03158298333511</v>
      </c>
      <c r="BB188" s="6">
        <f t="shared" si="120"/>
        <v>336.92036629333506</v>
      </c>
      <c r="BC188" s="6">
        <f t="shared" si="120"/>
        <v>345.92708194333511</v>
      </c>
      <c r="BD188" s="6">
        <f t="shared" si="120"/>
        <v>355.05172993333508</v>
      </c>
      <c r="BE188" s="6">
        <f t="shared" si="120"/>
        <v>364.29431026333509</v>
      </c>
      <c r="BF188" s="6">
        <f t="shared" si="120"/>
        <v>373.65482293333508</v>
      </c>
      <c r="BG188" s="6">
        <f t="shared" si="120"/>
        <v>383.13326794333506</v>
      </c>
      <c r="BH188" s="6">
        <f t="shared" si="120"/>
        <v>392.72964529333507</v>
      </c>
      <c r="BI188" s="6">
        <f t="shared" si="120"/>
        <v>402.44395498333506</v>
      </c>
      <c r="BJ188" s="6">
        <f t="shared" si="120"/>
        <v>412.27619701333504</v>
      </c>
      <c r="BK188" s="6">
        <f t="shared" si="120"/>
        <v>422.22637138333505</v>
      </c>
      <c r="BL188" s="6">
        <f t="shared" si="120"/>
        <v>432.29447809333516</v>
      </c>
    </row>
    <row r="189" spans="3:64" x14ac:dyDescent="0.25">
      <c r="C189" t="s">
        <v>17</v>
      </c>
      <c r="D189">
        <f t="shared" si="112"/>
        <v>201.15334999999999</v>
      </c>
      <c r="E189">
        <f t="shared" si="112"/>
        <v>207.19200000000001</v>
      </c>
      <c r="F189">
        <f t="shared" si="112"/>
        <v>213.90705</v>
      </c>
      <c r="G189">
        <f t="shared" si="112"/>
        <v>215.72531999999998</v>
      </c>
      <c r="H189">
        <f t="shared" si="112"/>
        <v>219.88696000000002</v>
      </c>
      <c r="I189">
        <f t="shared" si="112"/>
        <v>226.28160999999989</v>
      </c>
      <c r="J189" s="10">
        <f t="shared" si="112"/>
        <v>230.67375999999987</v>
      </c>
      <c r="K189">
        <f t="shared" si="112"/>
        <v>235.67644443453406</v>
      </c>
      <c r="L189">
        <f t="shared" ref="L189:U189" si="121">(L$27*(L74*L174)+L157)</f>
        <v>239.84392512168398</v>
      </c>
      <c r="M189">
        <f t="shared" si="121"/>
        <v>242.53636950626233</v>
      </c>
      <c r="N189">
        <f t="shared" si="121"/>
        <v>246.89273781701164</v>
      </c>
      <c r="O189">
        <f t="shared" si="121"/>
        <v>251.33292979387249</v>
      </c>
      <c r="P189">
        <f t="shared" si="121"/>
        <v>255.85926155356947</v>
      </c>
      <c r="Q189">
        <f t="shared" si="121"/>
        <v>260.46674691909919</v>
      </c>
      <c r="R189">
        <f t="shared" si="121"/>
        <v>265.15199830491048</v>
      </c>
      <c r="S189">
        <f t="shared" si="121"/>
        <v>268.57523478138279</v>
      </c>
      <c r="T189">
        <f t="shared" si="121"/>
        <v>271.2305597818189</v>
      </c>
      <c r="U189">
        <f t="shared" si="121"/>
        <v>273.92619965697492</v>
      </c>
      <c r="V189" s="6">
        <f t="shared" ref="V189:BL189" si="122">(V$27*(V74*V174)+V157)</f>
        <v>276.17068523281807</v>
      </c>
      <c r="W189" s="6">
        <f t="shared" si="122"/>
        <v>277.96677465156273</v>
      </c>
      <c r="X189" s="6">
        <f t="shared" si="122"/>
        <v>280.81520724348525</v>
      </c>
      <c r="Y189" s="6">
        <f t="shared" si="122"/>
        <v>283.71149636534074</v>
      </c>
      <c r="Z189" s="6">
        <f t="shared" si="122"/>
        <v>285.14602744901862</v>
      </c>
      <c r="AA189" s="6">
        <f t="shared" si="122"/>
        <v>288.1052879112288</v>
      </c>
      <c r="AB189" s="6">
        <f t="shared" si="122"/>
        <v>291.07776664133462</v>
      </c>
      <c r="AC189" s="6">
        <f t="shared" si="122"/>
        <v>292.54390617905631</v>
      </c>
      <c r="AD189" s="6">
        <f t="shared" si="122"/>
        <v>295.48509322874537</v>
      </c>
      <c r="AE189" s="6">
        <f t="shared" si="122"/>
        <v>298.38084629891438</v>
      </c>
      <c r="AF189" s="6">
        <f t="shared" si="122"/>
        <v>301.21591340479324</v>
      </c>
      <c r="AG189" s="6">
        <f t="shared" si="122"/>
        <v>303.9718412301151</v>
      </c>
      <c r="AH189" s="6">
        <f t="shared" si="122"/>
        <v>306.63171517406778</v>
      </c>
      <c r="AI189" s="6">
        <f t="shared" si="122"/>
        <v>307.68351233173325</v>
      </c>
      <c r="AJ189" s="6">
        <f t="shared" si="122"/>
        <v>310.11636524772069</v>
      </c>
      <c r="AK189" s="6">
        <f t="shared" si="122"/>
        <v>312.42113143186435</v>
      </c>
      <c r="AL189" s="6">
        <f t="shared" si="122"/>
        <v>314.58785460788619</v>
      </c>
      <c r="AM189" s="6">
        <f t="shared" si="122"/>
        <v>315.11333705200167</v>
      </c>
      <c r="AN189" s="6">
        <f t="shared" si="122"/>
        <v>316.9875747862456</v>
      </c>
      <c r="AO189" s="6">
        <f t="shared" si="122"/>
        <v>318.69393524187598</v>
      </c>
      <c r="AP189" s="6">
        <f t="shared" si="122"/>
        <v>320.23843978702848</v>
      </c>
      <c r="AQ189" s="6">
        <f t="shared" si="122"/>
        <v>321.62138160636971</v>
      </c>
      <c r="AR189" s="6">
        <f t="shared" si="122"/>
        <v>322.8463499999994</v>
      </c>
      <c r="AS189" s="6">
        <f t="shared" si="122"/>
        <v>324.05355106666707</v>
      </c>
      <c r="AT189" s="6">
        <f t="shared" si="122"/>
        <v>325.15377333333373</v>
      </c>
      <c r="AU189" s="6">
        <f t="shared" si="122"/>
        <v>326.1621748000004</v>
      </c>
      <c r="AV189" s="6">
        <f t="shared" si="122"/>
        <v>327.07875546666696</v>
      </c>
      <c r="AW189" s="6">
        <f t="shared" si="122"/>
        <v>327.90351533333364</v>
      </c>
      <c r="AX189" s="6">
        <f t="shared" si="122"/>
        <v>328.63645440000028</v>
      </c>
      <c r="AY189" s="6">
        <f t="shared" si="122"/>
        <v>329.27757266666691</v>
      </c>
      <c r="AZ189" s="6">
        <f t="shared" si="122"/>
        <v>329.82687013333356</v>
      </c>
      <c r="BA189" s="6">
        <f t="shared" si="122"/>
        <v>330.28434680000032</v>
      </c>
      <c r="BB189" s="6">
        <f t="shared" si="122"/>
        <v>330.65000266666698</v>
      </c>
      <c r="BC189" s="6">
        <f t="shared" si="122"/>
        <v>330.92383773333358</v>
      </c>
      <c r="BD189" s="6">
        <f t="shared" si="122"/>
        <v>331.1058520000002</v>
      </c>
      <c r="BE189" s="6">
        <f t="shared" si="122"/>
        <v>331.19604546666687</v>
      </c>
      <c r="BF189" s="6">
        <f t="shared" si="122"/>
        <v>331.1944181333335</v>
      </c>
      <c r="BG189" s="6">
        <f t="shared" si="122"/>
        <v>331.10097000000013</v>
      </c>
      <c r="BH189" s="6">
        <f t="shared" si="122"/>
        <v>330.91570106666683</v>
      </c>
      <c r="BI189" s="6">
        <f t="shared" si="122"/>
        <v>330.63861133333342</v>
      </c>
      <c r="BJ189" s="6">
        <f t="shared" si="122"/>
        <v>330.26970080000007</v>
      </c>
      <c r="BK189" s="6">
        <f t="shared" si="122"/>
        <v>329.80896946666672</v>
      </c>
      <c r="BL189" s="6">
        <f t="shared" si="122"/>
        <v>329.2564173333335</v>
      </c>
    </row>
    <row r="190" spans="3:64" x14ac:dyDescent="0.25">
      <c r="C190" t="s">
        <v>18</v>
      </c>
      <c r="D190">
        <f t="shared" si="112"/>
        <v>169.51125000000002</v>
      </c>
      <c r="E190">
        <f t="shared" si="112"/>
        <v>174.60000000000011</v>
      </c>
      <c r="F190">
        <f t="shared" si="112"/>
        <v>180.25874999999999</v>
      </c>
      <c r="G190">
        <f t="shared" si="112"/>
        <v>181.79100000000003</v>
      </c>
      <c r="H190">
        <f t="shared" si="112"/>
        <v>185.29800000000003</v>
      </c>
      <c r="I190">
        <f t="shared" si="112"/>
        <v>190.6867499999999</v>
      </c>
      <c r="J190" s="10">
        <f t="shared" si="112"/>
        <v>194.38799999999992</v>
      </c>
      <c r="K190">
        <f t="shared" si="112"/>
        <v>198.59784101635162</v>
      </c>
      <c r="L190">
        <f t="shared" ref="L190:U190" si="123">(L$27*(L75*L175)+L158)</f>
        <v>202.09207005419745</v>
      </c>
      <c r="M190">
        <f t="shared" si="123"/>
        <v>204.3318925818063</v>
      </c>
      <c r="N190">
        <f t="shared" si="123"/>
        <v>207.96214902153062</v>
      </c>
      <c r="O190">
        <f t="shared" si="123"/>
        <v>211.65155938923729</v>
      </c>
      <c r="P190">
        <f t="shared" si="123"/>
        <v>215.40222048903297</v>
      </c>
      <c r="Q190">
        <f t="shared" si="123"/>
        <v>219.21012110990881</v>
      </c>
      <c r="R190">
        <f t="shared" si="123"/>
        <v>223.07264368835806</v>
      </c>
      <c r="S190">
        <f t="shared" si="123"/>
        <v>225.86335680118876</v>
      </c>
      <c r="T190">
        <f t="shared" si="123"/>
        <v>228.69238652044925</v>
      </c>
      <c r="U190">
        <f t="shared" si="123"/>
        <v>231.5718370128379</v>
      </c>
      <c r="V190" s="6">
        <f t="shared" ref="V190:BL190" si="124">(V$27*(V75*V175)+V158)</f>
        <v>234.01039999531588</v>
      </c>
      <c r="W190" s="6">
        <f t="shared" si="124"/>
        <v>236.0120097822244</v>
      </c>
      <c r="X190" s="6">
        <f t="shared" si="124"/>
        <v>239.07898195957375</v>
      </c>
      <c r="Y190" s="6">
        <f t="shared" si="124"/>
        <v>242.2092541924865</v>
      </c>
      <c r="Z190" s="6">
        <f t="shared" si="124"/>
        <v>243.89641291746818</v>
      </c>
      <c r="AA190" s="6">
        <f t="shared" si="124"/>
        <v>247.13069093613822</v>
      </c>
      <c r="AB190" s="6">
        <f t="shared" si="124"/>
        <v>250.40400300455451</v>
      </c>
      <c r="AC190" s="6">
        <f t="shared" si="124"/>
        <v>252.20128464853929</v>
      </c>
      <c r="AD190" s="6">
        <f t="shared" si="124"/>
        <v>255.50817895634168</v>
      </c>
      <c r="AE190" s="6">
        <f t="shared" si="124"/>
        <v>258.80859521330598</v>
      </c>
      <c r="AF190" s="6">
        <f t="shared" si="124"/>
        <v>262.09086331159222</v>
      </c>
      <c r="AG190" s="6">
        <f t="shared" si="124"/>
        <v>265.34041746085171</v>
      </c>
      <c r="AH190" s="6">
        <f t="shared" si="124"/>
        <v>268.54389969488494</v>
      </c>
      <c r="AI190" s="6">
        <f t="shared" si="124"/>
        <v>270.19211910763255</v>
      </c>
      <c r="AJ190" s="6">
        <f t="shared" si="124"/>
        <v>273.27680799918528</v>
      </c>
      <c r="AK190" s="6">
        <f t="shared" si="124"/>
        <v>276.29113108915021</v>
      </c>
      <c r="AL190" s="6">
        <f t="shared" si="124"/>
        <v>279.22744036909086</v>
      </c>
      <c r="AM190" s="6">
        <f t="shared" si="124"/>
        <v>280.58401035088582</v>
      </c>
      <c r="AN190" s="6">
        <f t="shared" si="124"/>
        <v>283.35297800816579</v>
      </c>
      <c r="AO190" s="6">
        <f t="shared" si="124"/>
        <v>286.02037486136379</v>
      </c>
      <c r="AP190" s="6">
        <f t="shared" si="124"/>
        <v>288.59244475321941</v>
      </c>
      <c r="AQ190" s="6">
        <f t="shared" si="124"/>
        <v>291.07029169662542</v>
      </c>
      <c r="AR190" s="6">
        <f t="shared" si="124"/>
        <v>293.45799075000042</v>
      </c>
      <c r="AS190" s="6">
        <f t="shared" si="124"/>
        <v>295.87465888500139</v>
      </c>
      <c r="AT190" s="6">
        <f t="shared" si="124"/>
        <v>298.22974200000141</v>
      </c>
      <c r="AU190" s="6">
        <f t="shared" si="124"/>
        <v>300.53704960500136</v>
      </c>
      <c r="AV190" s="6">
        <f t="shared" si="124"/>
        <v>302.79658170000141</v>
      </c>
      <c r="AW190" s="6">
        <f t="shared" si="124"/>
        <v>305.00833828500134</v>
      </c>
      <c r="AX190" s="6">
        <f t="shared" si="124"/>
        <v>307.17231936000138</v>
      </c>
      <c r="AY190" s="6">
        <f t="shared" si="124"/>
        <v>309.28852492500135</v>
      </c>
      <c r="AZ190" s="6">
        <f t="shared" si="124"/>
        <v>311.35695498000132</v>
      </c>
      <c r="BA190" s="6">
        <f t="shared" si="124"/>
        <v>313.37760952500139</v>
      </c>
      <c r="BB190" s="6">
        <f t="shared" si="124"/>
        <v>315.35048856000134</v>
      </c>
      <c r="BC190" s="6">
        <f t="shared" si="124"/>
        <v>317.27559208500139</v>
      </c>
      <c r="BD190" s="6">
        <f t="shared" si="124"/>
        <v>319.15292010000132</v>
      </c>
      <c r="BE190" s="6">
        <f t="shared" si="124"/>
        <v>320.98247260500136</v>
      </c>
      <c r="BF190" s="6">
        <f t="shared" si="124"/>
        <v>322.76424960000134</v>
      </c>
      <c r="BG190" s="6">
        <f t="shared" si="124"/>
        <v>324.4982510850013</v>
      </c>
      <c r="BH190" s="6">
        <f t="shared" si="124"/>
        <v>326.18447706000131</v>
      </c>
      <c r="BI190" s="6">
        <f t="shared" si="124"/>
        <v>327.82292752500126</v>
      </c>
      <c r="BJ190" s="6">
        <f t="shared" si="124"/>
        <v>329.41360248000132</v>
      </c>
      <c r="BK190" s="6">
        <f t="shared" si="124"/>
        <v>330.95650192500125</v>
      </c>
      <c r="BL190" s="6">
        <f t="shared" si="124"/>
        <v>332.45162586000129</v>
      </c>
    </row>
    <row r="191" spans="3:64" x14ac:dyDescent="0.25">
      <c r="C191" t="s">
        <v>40</v>
      </c>
      <c r="D191">
        <f t="shared" ref="D191:J191" si="125">D$28*D76</f>
        <v>0.37426246464714491</v>
      </c>
      <c r="E191">
        <f t="shared" si="125"/>
        <v>0.37382022219131678</v>
      </c>
      <c r="F191">
        <f t="shared" si="125"/>
        <v>0.38774858861373129</v>
      </c>
      <c r="G191">
        <f t="shared" si="125"/>
        <v>0.39377546693195237</v>
      </c>
      <c r="H191">
        <f t="shared" si="125"/>
        <v>0.4475999668104878</v>
      </c>
      <c r="I191">
        <f t="shared" si="125"/>
        <v>0.53675005113331686</v>
      </c>
      <c r="J191" s="10">
        <f t="shared" si="125"/>
        <v>0.55429752976035185</v>
      </c>
      <c r="K191">
        <f>K$28*K76</f>
        <v>0.5867848870575656</v>
      </c>
      <c r="L191">
        <f t="shared" ref="L191:U191" si="126">(L$27*(L76*L176)+L159)</f>
        <v>0.91634128056594233</v>
      </c>
      <c r="M191">
        <f t="shared" si="126"/>
        <v>0.95343618502469174</v>
      </c>
      <c r="N191">
        <f t="shared" si="126"/>
        <v>0.99437782235977246</v>
      </c>
      <c r="O191">
        <f t="shared" si="126"/>
        <v>1.0331288477573557</v>
      </c>
      <c r="P191">
        <f t="shared" si="126"/>
        <v>1.0697046789388902</v>
      </c>
      <c r="Q191">
        <f t="shared" si="126"/>
        <v>1.1040971974869302</v>
      </c>
      <c r="R191">
        <f t="shared" si="126"/>
        <v>1.1363116181167963</v>
      </c>
      <c r="S191">
        <f t="shared" si="126"/>
        <v>1.1664182901166562</v>
      </c>
      <c r="T191">
        <f t="shared" si="126"/>
        <v>1.1945319177928402</v>
      </c>
      <c r="U191">
        <f t="shared" si="126"/>
        <v>1.2207688453091459</v>
      </c>
      <c r="V191" s="6">
        <f t="shared" ref="V191:BL191" si="127">(V$27*(V76*V176)+V159)</f>
        <v>1.2452382480105613</v>
      </c>
      <c r="W191" s="6">
        <f t="shared" si="127"/>
        <v>1.2680340623086859</v>
      </c>
      <c r="X191" s="6">
        <f t="shared" si="127"/>
        <v>1.2892514068298797</v>
      </c>
      <c r="Y191" s="6">
        <f t="shared" si="127"/>
        <v>1.308972266896274</v>
      </c>
      <c r="Z191" s="6">
        <f t="shared" si="127"/>
        <v>1.3272663309265713</v>
      </c>
      <c r="AA191" s="6">
        <f t="shared" si="127"/>
        <v>1.3441975306750134</v>
      </c>
      <c r="AB191" s="6">
        <f t="shared" si="127"/>
        <v>1.3598525719628807</v>
      </c>
      <c r="AC191" s="6">
        <f t="shared" si="127"/>
        <v>1.3742959220700384</v>
      </c>
      <c r="AD191" s="6">
        <f t="shared" si="127"/>
        <v>1.3876126655459218</v>
      </c>
      <c r="AE191" s="6">
        <f t="shared" si="127"/>
        <v>1.3998968006268269</v>
      </c>
      <c r="AF191" s="6">
        <f t="shared" si="127"/>
        <v>1.4112850837725301</v>
      </c>
      <c r="AG191" s="6">
        <f t="shared" si="127"/>
        <v>1.4219187659499841</v>
      </c>
      <c r="AH191" s="6">
        <f t="shared" si="127"/>
        <v>1.4319659565991281</v>
      </c>
      <c r="AI191" s="6">
        <f t="shared" si="127"/>
        <v>1.4416371426442394</v>
      </c>
      <c r="AJ191" s="6">
        <f t="shared" si="127"/>
        <v>1.4511677579549216</v>
      </c>
      <c r="AK191" s="6">
        <f t="shared" si="127"/>
        <v>1.4608204137214227</v>
      </c>
      <c r="AL191" s="6">
        <f t="shared" si="127"/>
        <v>1.4708726699817976</v>
      </c>
      <c r="AM191" s="6">
        <f t="shared" si="127"/>
        <v>1.481651034622153</v>
      </c>
      <c r="AN191" s="6">
        <f t="shared" si="127"/>
        <v>1.4934678333655029</v>
      </c>
      <c r="AO191" s="6">
        <f t="shared" si="127"/>
        <v>1.5066206150187438</v>
      </c>
      <c r="AP191" s="6">
        <f t="shared" si="127"/>
        <v>1.5215258132368641</v>
      </c>
      <c r="AQ191" s="6">
        <f t="shared" si="127"/>
        <v>1.5385873702986026</v>
      </c>
      <c r="AR191" s="6">
        <f t="shared" si="127"/>
        <v>1.5582375000000033</v>
      </c>
      <c r="AS191" s="6">
        <f t="shared" si="127"/>
        <v>1.5798295000000082</v>
      </c>
      <c r="AT191" s="6">
        <f t="shared" si="127"/>
        <v>1.6013500000000083</v>
      </c>
      <c r="AU191" s="6">
        <f t="shared" si="127"/>
        <v>1.6228705000000083</v>
      </c>
      <c r="AV191" s="6">
        <f t="shared" si="127"/>
        <v>1.6443910000000084</v>
      </c>
      <c r="AW191" s="6">
        <f t="shared" si="127"/>
        <v>1.6659115000000084</v>
      </c>
      <c r="AX191" s="6">
        <f t="shared" si="127"/>
        <v>1.6874320000000083</v>
      </c>
      <c r="AY191" s="6">
        <f t="shared" si="127"/>
        <v>1.7089525000000083</v>
      </c>
      <c r="AZ191" s="6">
        <f t="shared" si="127"/>
        <v>1.7304730000000084</v>
      </c>
      <c r="BA191" s="6">
        <f t="shared" si="127"/>
        <v>1.7519935000000086</v>
      </c>
      <c r="BB191" s="6">
        <f t="shared" si="127"/>
        <v>1.7735140000000087</v>
      </c>
      <c r="BC191" s="6">
        <f t="shared" si="127"/>
        <v>1.7950345000000087</v>
      </c>
      <c r="BD191" s="6">
        <f t="shared" si="127"/>
        <v>1.8165550000000088</v>
      </c>
      <c r="BE191" s="6">
        <f t="shared" si="127"/>
        <v>1.8380755000000089</v>
      </c>
      <c r="BF191" s="6">
        <f t="shared" si="127"/>
        <v>1.8595960000000089</v>
      </c>
      <c r="BG191" s="6">
        <f t="shared" si="127"/>
        <v>1.8811165000000087</v>
      </c>
      <c r="BH191" s="6">
        <f t="shared" si="127"/>
        <v>1.9026370000000088</v>
      </c>
      <c r="BI191" s="6">
        <f t="shared" si="127"/>
        <v>1.9241575000000088</v>
      </c>
      <c r="BJ191" s="6">
        <f t="shared" si="127"/>
        <v>1.9456780000000089</v>
      </c>
      <c r="BK191" s="6">
        <f t="shared" si="127"/>
        <v>1.967198500000009</v>
      </c>
      <c r="BL191" s="6">
        <f t="shared" si="127"/>
        <v>1.9887190000000092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">
    <tabColor rgb="FFFF0000"/>
  </sheetPr>
  <dimension ref="A1:BL191"/>
  <sheetViews>
    <sheetView topLeftCell="G169" workbookViewId="0">
      <selection activeCell="K188" sqref="K188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14_PE</v>
      </c>
      <c r="D1" t="s">
        <v>222</v>
      </c>
    </row>
    <row r="22" spans="1:64" x14ac:dyDescent="0.25"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f>INDEX(Activity_Demand_tot!W:W,MATCH($C$1&amp;"-"&amp;$C23,Activity_Demand_tot!$CH:$CH,0))</f>
        <v>59.7079932897418</v>
      </c>
      <c r="E23">
        <f>INDEX(Activity_Demand_tot!X:X,MATCH($C$1&amp;"-"&amp;$C23,Activity_Demand_tot!$CH:$CH,0))</f>
        <v>63.138833919230002</v>
      </c>
      <c r="F23">
        <f>INDEX(Activity_Demand_tot!Y:Y,MATCH($C$1&amp;"-"&amp;$C23,Activity_Demand_tot!$CH:$CH,0))</f>
        <v>67.409415534964097</v>
      </c>
      <c r="G23">
        <f>INDEX(Activity_Demand_tot!Z:Z,MATCH($C$1&amp;"-"&amp;$C23,Activity_Demand_tot!$CH:$CH,0))</f>
        <v>69.901993056752801</v>
      </c>
      <c r="H23">
        <f>INDEX(Activity_Demand_tot!AA:AA,MATCH($C$1&amp;"-"&amp;$C23,Activity_Demand_tot!$CH:$CH,0))</f>
        <v>77.193156925535405</v>
      </c>
      <c r="I23">
        <f>INDEX(Activity_Demand_tot!AB:AB,MATCH($C$1&amp;"-"&amp;$C23,Activity_Demand_tot!$CH:$CH,0))</f>
        <v>79.263034978893998</v>
      </c>
      <c r="J23" s="10">
        <f>INDEX(Activity_Demand_tot!AC:AC,MATCH($C$1&amp;"-"&amp;$C23,Activity_Demand_tot!$CH:$CH,0))</f>
        <v>82.880972916356299</v>
      </c>
      <c r="K23">
        <f>INDEX(Activity_Demand_tot!AD:AD,MATCH($C$1&amp;"-"&amp;$C23,Activity_Demand_tot!$CH:$CH,0))</f>
        <v>80.936982664091502</v>
      </c>
      <c r="L23">
        <f>INDEX(Activity_Demand_tot!AE:AE,MATCH($C$1&amp;"-"&amp;$C23,Activity_Demand_tot!$CH:$CH,0))</f>
        <v>83.828130288289103</v>
      </c>
      <c r="M23">
        <f>INDEX(Activity_Demand_tot!AF:AF,MATCH($C$1&amp;"-"&amp;$C23,Activity_Demand_tot!$CH:$CH,0))</f>
        <v>85.587563805403803</v>
      </c>
      <c r="N23">
        <f>INDEX(Activity_Demand_tot!AG:AG,MATCH($C$1&amp;"-"&amp;$C23,Activity_Demand_tot!$CH:$CH,0))</f>
        <v>76.003797333167697</v>
      </c>
      <c r="O23">
        <f>INDEX(Activity_Demand_tot!AH:AH,MATCH($C$1&amp;"-"&amp;$C23,Activity_Demand_tot!$CH:$CH,0))</f>
        <v>80.614262373604205</v>
      </c>
      <c r="P23">
        <f>INDEX(Activity_Demand_tot!AI:AI,MATCH($C$1&amp;"-"&amp;$C23,Activity_Demand_tot!$CH:$CH,0))</f>
        <v>84.021198238882803</v>
      </c>
      <c r="Q23">
        <f>INDEX(Activity_Demand_tot!AJ:AJ,MATCH($C$1&amp;"-"&amp;$C23,Activity_Demand_tot!$CH:$CH,0))</f>
        <v>87.502603438325195</v>
      </c>
      <c r="R23">
        <f>INDEX(Activity_Demand_tot!AK:AK,MATCH($C$1&amp;"-"&amp;$C23,Activity_Demand_tot!$CH:$CH,0))</f>
        <v>90.425475143079296</v>
      </c>
      <c r="S23">
        <f>INDEX(Activity_Demand_tot!AL:AL,MATCH($C$1&amp;"-"&amp;$C23,Activity_Demand_tot!$CH:$CH,0))</f>
        <v>93.388101389067302</v>
      </c>
      <c r="T23">
        <f>INDEX(Activity_Demand_tot!AM:AM,MATCH($C$1&amp;"-"&amp;$C23,Activity_Demand_tot!$CH:$CH,0))</f>
        <v>96.288887223830002</v>
      </c>
      <c r="U23">
        <f>INDEX(Activity_Demand_tot!AN:AN,MATCH($C$1&amp;"-"&amp;$C23,Activity_Demand_tot!$CH:$CH,0))</f>
        <v>99.193449617893805</v>
      </c>
      <c r="V23">
        <f>INDEX(Activity_Demand_tot!AO:AO,MATCH($C$1&amp;"-"&amp;$C23,Activity_Demand_tot!$CH:$CH,0))</f>
        <v>102.284041245678</v>
      </c>
      <c r="W23">
        <f>INDEX(Activity_Demand_tot!AP:AP,MATCH($C$1&amp;"-"&amp;$C23,Activity_Demand_tot!$CH:$CH,0))</f>
        <v>105.372863946462</v>
      </c>
      <c r="X23">
        <f>INDEX(Activity_Demand_tot!AQ:AQ,MATCH($C$1&amp;"-"&amp;$C23,Activity_Demand_tot!$CH:$CH,0))</f>
        <v>108.641449170291</v>
      </c>
      <c r="Y23">
        <f>INDEX(Activity_Demand_tot!AR:AR,MATCH($C$1&amp;"-"&amp;$C23,Activity_Demand_tot!$CH:$CH,0))</f>
        <v>111.721379402124</v>
      </c>
      <c r="Z23">
        <f>INDEX(Activity_Demand_tot!AS:AS,MATCH($C$1&amp;"-"&amp;$C23,Activity_Demand_tot!$CH:$CH,0))</f>
        <v>114.98218209019799</v>
      </c>
      <c r="AA23">
        <f>INDEX(Activity_Demand_tot!AT:AT,MATCH($C$1&amp;"-"&amp;$C23,Activity_Demand_tot!$CH:$CH,0))</f>
        <v>118.23950497516699</v>
      </c>
      <c r="AB23">
        <f>INDEX(Activity_Demand_tot!AU:AU,MATCH($C$1&amp;"-"&amp;$C23,Activity_Demand_tot!$CH:$CH,0))</f>
        <v>121.67744721445401</v>
      </c>
      <c r="AC23">
        <f>INDEX(Activity_Demand_tot!AV:AV,MATCH($C$1&amp;"-"&amp;$C23,Activity_Demand_tot!$CH:$CH,0))</f>
        <v>125.111776365773</v>
      </c>
      <c r="AD23">
        <f>INDEX(Activity_Demand_tot!AW:AW,MATCH($C$1&amp;"-"&amp;$C23,Activity_Demand_tot!$CH:$CH,0))</f>
        <v>128.54231316794599</v>
      </c>
      <c r="AE23">
        <f>INDEX(Activity_Demand_tot!AX:AX,MATCH($C$1&amp;"-"&amp;$C23,Activity_Demand_tot!$CH:$CH,0))</f>
        <v>131.96900421414699</v>
      </c>
      <c r="AF23">
        <f>INDEX(Activity_Demand_tot!AY:AY,MATCH($C$1&amp;"-"&amp;$C23,Activity_Demand_tot!$CH:$CH,0))</f>
        <v>135.57630764855799</v>
      </c>
      <c r="AG23">
        <f>INDEX(Activity_Demand_tot!AZ:AZ,MATCH($C$1&amp;"-"&amp;$C23,Activity_Demand_tot!$CH:$CH,0))</f>
        <v>138.99625132263699</v>
      </c>
      <c r="AH23">
        <f>INDEX(Activity_Demand_tot!BA:BA,MATCH($C$1&amp;"-"&amp;$C23,Activity_Demand_tot!$CH:$CH,0))</f>
        <v>142.59748959909501</v>
      </c>
      <c r="AI23">
        <f>INDEX(Activity_Demand_tot!BB:BB,MATCH($C$1&amp;"-"&amp;$C23,Activity_Demand_tot!$CH:$CH,0))</f>
        <v>146.38007588475901</v>
      </c>
      <c r="AJ23">
        <f>INDEX(Activity_Demand_tot!BC:BC,MATCH($C$1&amp;"-"&amp;$C23,Activity_Demand_tot!$CH:$CH,0))</f>
        <v>150.15971922203499</v>
      </c>
      <c r="AK23">
        <f>INDEX(Activity_Demand_tot!BD:BD,MATCH($C$1&amp;"-"&amp;$C23,Activity_Demand_tot!$CH:$CH,0))</f>
        <v>154.12052991412</v>
      </c>
      <c r="AL23">
        <f>INDEX(Activity_Demand_tot!BE:BE,MATCH($C$1&amp;"-"&amp;$C23,Activity_Demand_tot!$CH:$CH,0))</f>
        <v>157.89401242556099</v>
      </c>
      <c r="AM23">
        <f>INDEX(Activity_Demand_tot!BF:BF,MATCH($C$1&amp;"-"&amp;$C23,Activity_Demand_tot!$CH:$CH,0))</f>
        <v>161.84842172888301</v>
      </c>
      <c r="AN23">
        <f>INDEX(Activity_Demand_tot!BG:BG,MATCH($C$1&amp;"-"&amp;$C23,Activity_Demand_tot!$CH:$CH,0))</f>
        <v>165.799543029273</v>
      </c>
      <c r="AO23">
        <f>INDEX(Activity_Demand_tot!BH:BH,MATCH($C$1&amp;"-"&amp;$C23,Activity_Demand_tot!$CH:$CH,0))</f>
        <v>169.93153585708799</v>
      </c>
      <c r="AP23">
        <f>INDEX(Activity_Demand_tot!BI:BI,MATCH($C$1&amp;"-"&amp;$C23,Activity_Demand_tot!$CH:$CH,0))</f>
        <v>174.060125044578</v>
      </c>
      <c r="AQ23">
        <f>INDEX(Activity_Demand_tot!BJ:BJ,MATCH($C$1&amp;"-"&amp;$C23,Activity_Demand_tot!$CH:$CH,0))</f>
        <v>178.18521817471199</v>
      </c>
      <c r="AR23">
        <f>INDEX(Activity_Demand_tot!BK:BK,MATCH($C$1&amp;"-"&amp;$C23,Activity_Demand_tot!$CH:$CH,0))</f>
        <v>182.49091254728401</v>
      </c>
      <c r="AS23">
        <f>INDEX(Activity_Demand_tot!BL:BL,MATCH($C$1&amp;"-"&amp;$C23,Activity_Demand_tot!$CH:$CH,0))</f>
        <v>186.90547049501001</v>
      </c>
      <c r="AT23">
        <f>INDEX(Activity_Demand_tot!BM:BM,MATCH($C$1&amp;"-"&amp;$C23,Activity_Demand_tot!$CH:$CH,0))</f>
        <v>191.431836519493</v>
      </c>
      <c r="AU23">
        <f>INDEX(Activity_Demand_tot!BN:BN,MATCH($C$1&amp;"-"&amp;$C23,Activity_Demand_tot!$CH:$CH,0))</f>
        <v>196.07295925047799</v>
      </c>
      <c r="AV23">
        <f>INDEX(Activity_Demand_tot!BO:BO,MATCH($C$1&amp;"-"&amp;$C23,Activity_Demand_tot!$CH:$CH,0))</f>
        <v>200.831866465552</v>
      </c>
      <c r="AW23">
        <f>INDEX(Activity_Demand_tot!BP:BP,MATCH($C$1&amp;"-"&amp;$C23,Activity_Demand_tot!$CH:$CH,0))</f>
        <v>205.71169883358101</v>
      </c>
      <c r="AX23">
        <f>INDEX(Activity_Demand_tot!BQ:BQ,MATCH($C$1&amp;"-"&amp;$C23,Activity_Demand_tot!$CH:$CH,0))</f>
        <v>210.715721888481</v>
      </c>
      <c r="AY23">
        <f>INDEX(Activity_Demand_tot!BR:BR,MATCH($C$1&amp;"-"&amp;$C23,Activity_Demand_tot!$CH:$CH,0))</f>
        <v>215.84733341789999</v>
      </c>
      <c r="AZ23">
        <f>INDEX(Activity_Demand_tot!BS:BS,MATCH($C$1&amp;"-"&amp;$C23,Activity_Demand_tot!$CH:$CH,0))</f>
        <v>221.11002725819901</v>
      </c>
      <c r="BA23">
        <f>INDEX(Activity_Demand_tot!BT:BT,MATCH($C$1&amp;"-"&amp;$C23,Activity_Demand_tot!$CH:$CH,0))</f>
        <v>226.507431921143</v>
      </c>
      <c r="BB23">
        <f>INDEX(Activity_Demand_tot!BU:BU,MATCH($C$1&amp;"-"&amp;$C23,Activity_Demand_tot!$CH:$CH,0))</f>
        <v>232.043257331799</v>
      </c>
      <c r="BC23">
        <f>INDEX(Activity_Demand_tot!BV:BV,MATCH($C$1&amp;"-"&amp;$C23,Activity_Demand_tot!$CH:$CH,0))</f>
        <v>237.72132243879301</v>
      </c>
      <c r="BD23">
        <f>INDEX(Activity_Demand_tot!BW:BW,MATCH($C$1&amp;"-"&amp;$C23,Activity_Demand_tot!$CH:$CH,0))</f>
        <v>243.54552994940801</v>
      </c>
      <c r="BE23">
        <f>INDEX(Activity_Demand_tot!BX:BX,MATCH($C$1&amp;"-"&amp;$C23,Activity_Demand_tot!$CH:$CH,0))</f>
        <v>249.519834632011</v>
      </c>
      <c r="BF23">
        <f>INDEX(Activity_Demand_tot!BY:BY,MATCH($C$1&amp;"-"&amp;$C23,Activity_Demand_tot!$CH:$CH,0))</f>
        <v>255.64829342503501</v>
      </c>
      <c r="BG23">
        <f>INDEX(Activity_Demand_tot!BZ:BZ,MATCH($C$1&amp;"-"&amp;$C23,Activity_Demand_tot!$CH:$CH,0))</f>
        <v>261.935123978033</v>
      </c>
      <c r="BH23">
        <f>INDEX(Activity_Demand_tot!CA:CA,MATCH($C$1&amp;"-"&amp;$C23,Activity_Demand_tot!$CH:$CH,0))</f>
        <v>268.38467549446801</v>
      </c>
      <c r="BI23">
        <f>INDEX(Activity_Demand_tot!CB:CB,MATCH($C$1&amp;"-"&amp;$C23,Activity_Demand_tot!$CH:$CH,0))</f>
        <v>275.00150135635403</v>
      </c>
      <c r="BJ23">
        <f>INDEX(Activity_Demand_tot!CC:CC,MATCH($C$1&amp;"-"&amp;$C23,Activity_Demand_tot!$CH:$CH,0))</f>
        <v>281.79034126819403</v>
      </c>
      <c r="BK23">
        <f>INDEX(Activity_Demand_tot!CD:CD,MATCH($C$1&amp;"-"&amp;$C23,Activity_Demand_tot!$CH:$CH,0))</f>
        <v>288.75610533935298</v>
      </c>
      <c r="BL23">
        <f>INDEX(Activity_Demand_tot!CE:CE,MATCH($C$1&amp;"-"&amp;$C23,Activity_Demand_tot!$CH:$CH,0))</f>
        <v>295.90379555440802</v>
      </c>
    </row>
    <row r="24" spans="1:64" x14ac:dyDescent="0.25">
      <c r="C24" t="s">
        <v>1</v>
      </c>
      <c r="D24">
        <f>INDEX(Activity_Demand_tot!W:W,MATCH($C$1&amp;"-"&amp;$C24,Activity_Demand_tot!$CH:$CH,0))</f>
        <v>43.238252936666498</v>
      </c>
      <c r="E24">
        <f>INDEX(Activity_Demand_tot!X:X,MATCH($C$1&amp;"-"&amp;$C24,Activity_Demand_tot!$CH:$CH,0))</f>
        <v>47.377910756125303</v>
      </c>
      <c r="F24">
        <f>INDEX(Activity_Demand_tot!Y:Y,MATCH($C$1&amp;"-"&amp;$C24,Activity_Demand_tot!$CH:$CH,0))</f>
        <v>49.922606575516802</v>
      </c>
      <c r="G24">
        <f>INDEX(Activity_Demand_tot!Z:Z,MATCH($C$1&amp;"-"&amp;$C24,Activity_Demand_tot!$CH:$CH,0))</f>
        <v>52.050525517470803</v>
      </c>
      <c r="H24">
        <f>INDEX(Activity_Demand_tot!AA:AA,MATCH($C$1&amp;"-"&amp;$C24,Activity_Demand_tot!$CH:$CH,0))</f>
        <v>62.608003655076402</v>
      </c>
      <c r="I24">
        <f>INDEX(Activity_Demand_tot!AB:AB,MATCH($C$1&amp;"-"&amp;$C24,Activity_Demand_tot!$CH:$CH,0))</f>
        <v>68.463888531702906</v>
      </c>
      <c r="J24" s="10">
        <f>INDEX(Activity_Demand_tot!AC:AC,MATCH($C$1&amp;"-"&amp;$C24,Activity_Demand_tot!$CH:$CH,0))</f>
        <v>71.908699433175897</v>
      </c>
      <c r="K24">
        <f>INDEX(Activity_Demand_tot!AD:AD,MATCH($C$1&amp;"-"&amp;$C24,Activity_Demand_tot!$CH:$CH,0))</f>
        <v>66.120158747763895</v>
      </c>
      <c r="L24">
        <f>INDEX(Activity_Demand_tot!AE:AE,MATCH($C$1&amp;"-"&amp;$C24,Activity_Demand_tot!$CH:$CH,0))</f>
        <v>68.818241667218004</v>
      </c>
      <c r="M24">
        <f>INDEX(Activity_Demand_tot!AF:AF,MATCH($C$1&amp;"-"&amp;$C24,Activity_Demand_tot!$CH:$CH,0))</f>
        <v>70.370151256013003</v>
      </c>
      <c r="N24">
        <f>INDEX(Activity_Demand_tot!AG:AG,MATCH($C$1&amp;"-"&amp;$C24,Activity_Demand_tot!$CH:$CH,0))</f>
        <v>60.349188875783902</v>
      </c>
      <c r="O24">
        <f>INDEX(Activity_Demand_tot!AH:AH,MATCH($C$1&amp;"-"&amp;$C24,Activity_Demand_tot!$CH:$CH,0))</f>
        <v>64.880466203010798</v>
      </c>
      <c r="P24">
        <f>INDEX(Activity_Demand_tot!AI:AI,MATCH($C$1&amp;"-"&amp;$C24,Activity_Demand_tot!$CH:$CH,0))</f>
        <v>68.210644677061794</v>
      </c>
      <c r="Q24">
        <f>INDEX(Activity_Demand_tot!AJ:AJ,MATCH($C$1&amp;"-"&amp;$C24,Activity_Demand_tot!$CH:$CH,0))</f>
        <v>71.637398326860193</v>
      </c>
      <c r="R24">
        <f>INDEX(Activity_Demand_tot!AK:AK,MATCH($C$1&amp;"-"&amp;$C24,Activity_Demand_tot!$CH:$CH,0))</f>
        <v>74.498457889450194</v>
      </c>
      <c r="S24">
        <f>INDEX(Activity_Demand_tot!AL:AL,MATCH($C$1&amp;"-"&amp;$C24,Activity_Demand_tot!$CH:$CH,0))</f>
        <v>77.394877213813601</v>
      </c>
      <c r="T24">
        <f>INDEX(Activity_Demand_tot!AM:AM,MATCH($C$1&amp;"-"&amp;$C24,Activity_Demand_tot!$CH:$CH,0))</f>
        <v>80.220519374235906</v>
      </c>
      <c r="U24">
        <f>INDEX(Activity_Demand_tot!AN:AN,MATCH($C$1&amp;"-"&amp;$C24,Activity_Demand_tot!$CH:$CH,0))</f>
        <v>83.046161534658097</v>
      </c>
      <c r="V24">
        <f>INDEX(Activity_Demand_tot!AO:AO,MATCH($C$1&amp;"-"&amp;$C24,Activity_Demand_tot!$CH:$CH,0))</f>
        <v>86.060179839108599</v>
      </c>
      <c r="W24">
        <f>INDEX(Activity_Demand_tot!AP:AP,MATCH($C$1&amp;"-"&amp;$C24,Activity_Demand_tot!$CH:$CH,0))</f>
        <v>89.074198143558903</v>
      </c>
      <c r="X24">
        <f>INDEX(Activity_Demand_tot!AQ:AQ,MATCH($C$1&amp;"-"&amp;$C24,Activity_Demand_tot!$CH:$CH,0))</f>
        <v>92.276592592037403</v>
      </c>
      <c r="Y24">
        <f>INDEX(Activity_Demand_tot!AR:AR,MATCH($C$1&amp;"-"&amp;$C24,Activity_Demand_tot!$CH:$CH,0))</f>
        <v>95.290610896487905</v>
      </c>
      <c r="Z24">
        <f>INDEX(Activity_Demand_tot!AS:AS,MATCH($C$1&amp;"-"&amp;$C24,Activity_Demand_tot!$CH:$CH,0))</f>
        <v>98.493005344966406</v>
      </c>
      <c r="AA24">
        <f>INDEX(Activity_Demand_tot!AT:AT,MATCH($C$1&amp;"-"&amp;$C24,Activity_Demand_tot!$CH:$CH,0))</f>
        <v>101.695399793444</v>
      </c>
      <c r="AB24">
        <f>INDEX(Activity_Demand_tot!AU:AU,MATCH($C$1&amp;"-"&amp;$C24,Activity_Demand_tot!$CH:$CH,0))</f>
        <v>105.08617038595099</v>
      </c>
      <c r="AC24">
        <f>INDEX(Activity_Demand_tot!AV:AV,MATCH($C$1&amp;"-"&amp;$C24,Activity_Demand_tot!$CH:$CH,0))</f>
        <v>108.476940978458</v>
      </c>
      <c r="AD24">
        <f>INDEX(Activity_Demand_tot!AW:AW,MATCH($C$1&amp;"-"&amp;$C24,Activity_Demand_tot!$CH:$CH,0))</f>
        <v>111.867711570965</v>
      </c>
      <c r="AE24">
        <f>INDEX(Activity_Demand_tot!AX:AX,MATCH($C$1&amp;"-"&amp;$C24,Activity_Demand_tot!$CH:$CH,0))</f>
        <v>115.258482163471</v>
      </c>
      <c r="AF24">
        <f>INDEX(Activity_Demand_tot!AY:AY,MATCH($C$1&amp;"-"&amp;$C24,Activity_Demand_tot!$CH:$CH,0))</f>
        <v>118.837628900006</v>
      </c>
      <c r="AG24">
        <f>INDEX(Activity_Demand_tot!AZ:AZ,MATCH($C$1&amp;"-"&amp;$C24,Activity_Demand_tot!$CH:$CH,0))</f>
        <v>122.22839949251301</v>
      </c>
      <c r="AH24">
        <f>INDEX(Activity_Demand_tot!BA:BA,MATCH($C$1&amp;"-"&amp;$C24,Activity_Demand_tot!$CH:$CH,0))</f>
        <v>125.807546229048</v>
      </c>
      <c r="AI24">
        <f>INDEX(Activity_Demand_tot!BB:BB,MATCH($C$1&amp;"-"&amp;$C24,Activity_Demand_tot!$CH:$CH,0))</f>
        <v>129.57506910961101</v>
      </c>
      <c r="AJ24">
        <f>INDEX(Activity_Demand_tot!BC:BC,MATCH($C$1&amp;"-"&amp;$C24,Activity_Demand_tot!$CH:$CH,0))</f>
        <v>133.34259199017399</v>
      </c>
      <c r="AK24">
        <f>INDEX(Activity_Demand_tot!BD:BD,MATCH($C$1&amp;"-"&amp;$C24,Activity_Demand_tot!$CH:$CH,0))</f>
        <v>137.29849101476501</v>
      </c>
      <c r="AL24">
        <f>INDEX(Activity_Demand_tot!BE:BE,MATCH($C$1&amp;"-"&amp;$C24,Activity_Demand_tot!$CH:$CH,0))</f>
        <v>141.06601389532801</v>
      </c>
      <c r="AM24">
        <f>INDEX(Activity_Demand_tot!BF:BF,MATCH($C$1&amp;"-"&amp;$C24,Activity_Demand_tot!$CH:$CH,0))</f>
        <v>145.021912919919</v>
      </c>
      <c r="AN24">
        <f>INDEX(Activity_Demand_tot!BG:BG,MATCH($C$1&amp;"-"&amp;$C24,Activity_Demand_tot!$CH:$CH,0))</f>
        <v>148.97781194450999</v>
      </c>
      <c r="AO24">
        <f>INDEX(Activity_Demand_tot!BH:BH,MATCH($C$1&amp;"-"&amp;$C24,Activity_Demand_tot!$CH:$CH,0))</f>
        <v>153.122087113129</v>
      </c>
      <c r="AP24">
        <f>INDEX(Activity_Demand_tot!BI:BI,MATCH($C$1&amp;"-"&amp;$C24,Activity_Demand_tot!$CH:$CH,0))</f>
        <v>157.266362281749</v>
      </c>
      <c r="AQ24">
        <f>INDEX(Activity_Demand_tot!BJ:BJ,MATCH($C$1&amp;"-"&amp;$C24,Activity_Demand_tot!$CH:$CH,0))</f>
        <v>161.410637450368</v>
      </c>
      <c r="AR24">
        <f>INDEX(Activity_Demand_tot!BK:BK,MATCH($C$1&amp;"-"&amp;$C24,Activity_Demand_tot!$CH:$CH,0))</f>
        <v>165.74328876301499</v>
      </c>
      <c r="AS24">
        <f>INDEX(Activity_Demand_tot!BL:BL,MATCH($C$1&amp;"-"&amp;$C24,Activity_Demand_tot!$CH:$CH,0))</f>
        <v>170.19101049158701</v>
      </c>
      <c r="AT24">
        <f>INDEX(Activity_Demand_tot!BM:BM,MATCH($C$1&amp;"-"&amp;$C24,Activity_Demand_tot!$CH:$CH,0))</f>
        <v>174.75685877876899</v>
      </c>
      <c r="AU24">
        <f>INDEX(Activity_Demand_tot!BN:BN,MATCH($C$1&amp;"-"&amp;$C24,Activity_Demand_tot!$CH:$CH,0))</f>
        <v>179.44397093501101</v>
      </c>
      <c r="AV24">
        <f>INDEX(Activity_Demand_tot!BO:BO,MATCH($C$1&amp;"-"&amp;$C24,Activity_Demand_tot!$CH:$CH,0))</f>
        <v>184.25556759424799</v>
      </c>
      <c r="AW24">
        <f>INDEX(Activity_Demand_tot!BP:BP,MATCH($C$1&amp;"-"&amp;$C24,Activity_Demand_tot!$CH:$CH,0))</f>
        <v>189.19495492688301</v>
      </c>
      <c r="AX24">
        <f>INDEX(Activity_Demand_tot!BQ:BQ,MATCH($C$1&amp;"-"&amp;$C24,Activity_Demand_tot!$CH:$CH,0))</f>
        <v>194.26552691153901</v>
      </c>
      <c r="AY24">
        <f>INDEX(Activity_Demand_tot!BR:BR,MATCH($C$1&amp;"-"&amp;$C24,Activity_Demand_tot!$CH:$CH,0))</f>
        <v>199.47076766715</v>
      </c>
      <c r="AZ24">
        <f>INDEX(Activity_Demand_tot!BS:BS,MATCH($C$1&amp;"-"&amp;$C24,Activity_Demand_tot!$CH:$CH,0))</f>
        <v>204.81425384698599</v>
      </c>
      <c r="BA24">
        <f>INDEX(Activity_Demand_tot!BT:BT,MATCH($C$1&amp;"-"&amp;$C24,Activity_Demand_tot!$CH:$CH,0))</f>
        <v>210.29965709626299</v>
      </c>
      <c r="BB24">
        <f>INDEX(Activity_Demand_tot!BU:BU,MATCH($C$1&amp;"-"&amp;$C24,Activity_Demand_tot!$CH:$CH,0))</f>
        <v>215.93074657502501</v>
      </c>
      <c r="BC24">
        <f>INDEX(Activity_Demand_tot!BV:BV,MATCH($C$1&amp;"-"&amp;$C24,Activity_Demand_tot!$CH:$CH,0))</f>
        <v>221.711391548027</v>
      </c>
      <c r="BD24">
        <f>INDEX(Activity_Demand_tot!BW:BW,MATCH($C$1&amp;"-"&amp;$C24,Activity_Demand_tot!$CH:$CH,0))</f>
        <v>227.64556404340601</v>
      </c>
      <c r="BE24">
        <f>INDEX(Activity_Demand_tot!BX:BX,MATCH($C$1&amp;"-"&amp;$C24,Activity_Demand_tot!$CH:$CH,0))</f>
        <v>233.73734158196501</v>
      </c>
      <c r="BF24">
        <f>INDEX(Activity_Demand_tot!BY:BY,MATCH($C$1&amp;"-"&amp;$C24,Activity_Demand_tot!$CH:$CH,0))</f>
        <v>239.99090997893799</v>
      </c>
      <c r="BG24">
        <f>INDEX(Activity_Demand_tot!BZ:BZ,MATCH($C$1&amp;"-"&amp;$C24,Activity_Demand_tot!$CH:$CH,0))</f>
        <v>246.410566220173</v>
      </c>
      <c r="BH24">
        <f>INDEX(Activity_Demand_tot!CA:CA,MATCH($C$1&amp;"-"&amp;$C24,Activity_Demand_tot!$CH:$CH,0))</f>
        <v>253.00072141469599</v>
      </c>
      <c r="BI24">
        <f>INDEX(Activity_Demand_tot!CB:CB,MATCH($C$1&amp;"-"&amp;$C24,Activity_Demand_tot!$CH:$CH,0))</f>
        <v>259.76590382570299</v>
      </c>
      <c r="BJ24">
        <f>INDEX(Activity_Demand_tot!CC:CC,MATCH($C$1&amp;"-"&amp;$C24,Activity_Demand_tot!$CH:$CH,0))</f>
        <v>266.71076198203599</v>
      </c>
      <c r="BK24">
        <f>INDEX(Activity_Demand_tot!CD:CD,MATCH($C$1&amp;"-"&amp;$C24,Activity_Demand_tot!$CH:$CH,0))</f>
        <v>273.84006787231402</v>
      </c>
      <c r="BL24">
        <f>INDEX(Activity_Demand_tot!CE:CE,MATCH($C$1&amp;"-"&amp;$C24,Activity_Demand_tot!$CH:$CH,0))</f>
        <v>281.15872022388101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D23</f>
        <v>59.7079932897418</v>
      </c>
      <c r="E27">
        <f t="shared" ref="E27:M27" si="0">E23</f>
        <v>63.138833919230002</v>
      </c>
      <c r="F27">
        <f t="shared" si="0"/>
        <v>67.409415534964097</v>
      </c>
      <c r="G27">
        <f t="shared" si="0"/>
        <v>69.901993056752801</v>
      </c>
      <c r="H27">
        <f t="shared" si="0"/>
        <v>77.193156925535405</v>
      </c>
      <c r="I27">
        <f t="shared" si="0"/>
        <v>79.263034978893998</v>
      </c>
      <c r="J27" s="10">
        <f t="shared" si="0"/>
        <v>82.880972916356299</v>
      </c>
      <c r="K27">
        <f t="shared" si="0"/>
        <v>80.936982664091502</v>
      </c>
      <c r="L27">
        <f t="shared" si="0"/>
        <v>83.828130288289103</v>
      </c>
      <c r="M27">
        <f t="shared" si="0"/>
        <v>85.587563805403803</v>
      </c>
      <c r="N27">
        <f>N23 + 10</f>
        <v>86.003797333167697</v>
      </c>
      <c r="O27">
        <f t="shared" ref="O27:BL27" si="1">O23 + 10</f>
        <v>90.614262373604205</v>
      </c>
      <c r="P27">
        <f t="shared" si="1"/>
        <v>94.021198238882803</v>
      </c>
      <c r="Q27">
        <f t="shared" si="1"/>
        <v>97.502603438325195</v>
      </c>
      <c r="R27">
        <f t="shared" si="1"/>
        <v>100.4254751430793</v>
      </c>
      <c r="S27">
        <f t="shared" si="1"/>
        <v>103.3881013890673</v>
      </c>
      <c r="T27">
        <f t="shared" si="1"/>
        <v>106.28888722383</v>
      </c>
      <c r="U27">
        <f t="shared" si="1"/>
        <v>109.1934496178938</v>
      </c>
      <c r="V27">
        <f t="shared" si="1"/>
        <v>112.284041245678</v>
      </c>
      <c r="W27">
        <f t="shared" si="1"/>
        <v>115.372863946462</v>
      </c>
      <c r="X27">
        <f t="shared" si="1"/>
        <v>118.641449170291</v>
      </c>
      <c r="Y27">
        <f t="shared" si="1"/>
        <v>121.721379402124</v>
      </c>
      <c r="Z27">
        <f t="shared" si="1"/>
        <v>124.98218209019799</v>
      </c>
      <c r="AA27">
        <f t="shared" si="1"/>
        <v>128.23950497516699</v>
      </c>
      <c r="AB27">
        <f t="shared" si="1"/>
        <v>131.67744721445399</v>
      </c>
      <c r="AC27">
        <f t="shared" si="1"/>
        <v>135.11177636577298</v>
      </c>
      <c r="AD27">
        <f t="shared" si="1"/>
        <v>138.54231316794599</v>
      </c>
      <c r="AE27">
        <f t="shared" si="1"/>
        <v>141.96900421414699</v>
      </c>
      <c r="AF27">
        <f t="shared" si="1"/>
        <v>145.57630764855799</v>
      </c>
      <c r="AG27">
        <f t="shared" si="1"/>
        <v>148.99625132263699</v>
      </c>
      <c r="AH27">
        <f t="shared" si="1"/>
        <v>152.59748959909501</v>
      </c>
      <c r="AI27">
        <f t="shared" si="1"/>
        <v>156.38007588475901</v>
      </c>
      <c r="AJ27">
        <f t="shared" si="1"/>
        <v>160.15971922203499</v>
      </c>
      <c r="AK27">
        <f t="shared" si="1"/>
        <v>164.12052991412</v>
      </c>
      <c r="AL27">
        <f t="shared" si="1"/>
        <v>167.89401242556099</v>
      </c>
      <c r="AM27">
        <f t="shared" si="1"/>
        <v>171.84842172888301</v>
      </c>
      <c r="AN27">
        <f t="shared" si="1"/>
        <v>175.799543029273</v>
      </c>
      <c r="AO27">
        <f t="shared" si="1"/>
        <v>179.93153585708799</v>
      </c>
      <c r="AP27">
        <f t="shared" si="1"/>
        <v>184.060125044578</v>
      </c>
      <c r="AQ27">
        <f t="shared" si="1"/>
        <v>188.18521817471199</v>
      </c>
      <c r="AR27">
        <f t="shared" si="1"/>
        <v>192.49091254728401</v>
      </c>
      <c r="AS27">
        <f t="shared" si="1"/>
        <v>196.90547049501001</v>
      </c>
      <c r="AT27">
        <f t="shared" si="1"/>
        <v>201.431836519493</v>
      </c>
      <c r="AU27">
        <f t="shared" si="1"/>
        <v>206.07295925047799</v>
      </c>
      <c r="AV27">
        <f t="shared" si="1"/>
        <v>210.831866465552</v>
      </c>
      <c r="AW27">
        <f t="shared" si="1"/>
        <v>215.71169883358101</v>
      </c>
      <c r="AX27">
        <f t="shared" si="1"/>
        <v>220.715721888481</v>
      </c>
      <c r="AY27">
        <f t="shared" si="1"/>
        <v>225.84733341789999</v>
      </c>
      <c r="AZ27">
        <f t="shared" si="1"/>
        <v>231.11002725819901</v>
      </c>
      <c r="BA27">
        <f t="shared" si="1"/>
        <v>236.507431921143</v>
      </c>
      <c r="BB27">
        <f t="shared" si="1"/>
        <v>242.043257331799</v>
      </c>
      <c r="BC27">
        <f t="shared" si="1"/>
        <v>247.72132243879301</v>
      </c>
      <c r="BD27">
        <f t="shared" si="1"/>
        <v>253.54552994940801</v>
      </c>
      <c r="BE27">
        <f t="shared" si="1"/>
        <v>259.519834632011</v>
      </c>
      <c r="BF27">
        <f t="shared" si="1"/>
        <v>265.64829342503504</v>
      </c>
      <c r="BG27">
        <f t="shared" si="1"/>
        <v>271.935123978033</v>
      </c>
      <c r="BH27">
        <f t="shared" si="1"/>
        <v>278.38467549446801</v>
      </c>
      <c r="BI27">
        <f t="shared" si="1"/>
        <v>285.00150135635403</v>
      </c>
      <c r="BJ27">
        <f t="shared" si="1"/>
        <v>291.79034126819403</v>
      </c>
      <c r="BK27">
        <f t="shared" si="1"/>
        <v>298.75610533935298</v>
      </c>
      <c r="BL27">
        <f t="shared" si="1"/>
        <v>305.90379555440802</v>
      </c>
    </row>
    <row r="28" spans="1:64" x14ac:dyDescent="0.25">
      <c r="C28" t="s">
        <v>1</v>
      </c>
      <c r="D28">
        <f>D24</f>
        <v>43.238252936666498</v>
      </c>
      <c r="E28">
        <f t="shared" ref="E28:J28" si="2">E24</f>
        <v>47.377910756125303</v>
      </c>
      <c r="F28">
        <f t="shared" si="2"/>
        <v>49.922606575516802</v>
      </c>
      <c r="G28">
        <f t="shared" si="2"/>
        <v>52.050525517470803</v>
      </c>
      <c r="H28">
        <f t="shared" si="2"/>
        <v>62.608003655076402</v>
      </c>
      <c r="I28">
        <f t="shared" si="2"/>
        <v>68.463888531702906</v>
      </c>
      <c r="J28" s="10">
        <f t="shared" si="2"/>
        <v>71.908699433175897</v>
      </c>
      <c r="K28">
        <f>K24 +15</f>
        <v>81.120158747763895</v>
      </c>
      <c r="L28">
        <f t="shared" ref="L28:M28" si="3">L24 +15</f>
        <v>83.818241667218004</v>
      </c>
      <c r="M28">
        <f t="shared" si="3"/>
        <v>85.370151256013003</v>
      </c>
      <c r="N28">
        <f>N24 +30</f>
        <v>90.349188875783909</v>
      </c>
      <c r="O28">
        <f t="shared" ref="O28:BL28" si="4">O24 +30</f>
        <v>94.880466203010798</v>
      </c>
      <c r="P28">
        <f t="shared" si="4"/>
        <v>98.210644677061794</v>
      </c>
      <c r="Q28">
        <f t="shared" si="4"/>
        <v>101.63739832686019</v>
      </c>
      <c r="R28">
        <f t="shared" si="4"/>
        <v>104.49845788945019</v>
      </c>
      <c r="S28">
        <f t="shared" si="4"/>
        <v>107.3948772138136</v>
      </c>
      <c r="T28">
        <f t="shared" si="4"/>
        <v>110.22051937423591</v>
      </c>
      <c r="U28">
        <f t="shared" si="4"/>
        <v>113.0461615346581</v>
      </c>
      <c r="V28">
        <f t="shared" si="4"/>
        <v>116.0601798391086</v>
      </c>
      <c r="W28">
        <f t="shared" si="4"/>
        <v>119.0741981435589</v>
      </c>
      <c r="X28">
        <f t="shared" si="4"/>
        <v>122.2765925920374</v>
      </c>
      <c r="Y28">
        <f t="shared" si="4"/>
        <v>125.29061089648791</v>
      </c>
      <c r="Z28">
        <f t="shared" si="4"/>
        <v>128.49300534496641</v>
      </c>
      <c r="AA28">
        <f t="shared" si="4"/>
        <v>131.69539979344398</v>
      </c>
      <c r="AB28">
        <f t="shared" si="4"/>
        <v>135.08617038595099</v>
      </c>
      <c r="AC28">
        <f t="shared" si="4"/>
        <v>138.476940978458</v>
      </c>
      <c r="AD28">
        <f t="shared" si="4"/>
        <v>141.86771157096501</v>
      </c>
      <c r="AE28">
        <f t="shared" si="4"/>
        <v>145.258482163471</v>
      </c>
      <c r="AF28">
        <f t="shared" si="4"/>
        <v>148.837628900006</v>
      </c>
      <c r="AG28">
        <f t="shared" si="4"/>
        <v>152.22839949251301</v>
      </c>
      <c r="AH28">
        <f t="shared" si="4"/>
        <v>155.807546229048</v>
      </c>
      <c r="AI28">
        <f t="shared" si="4"/>
        <v>159.57506910961101</v>
      </c>
      <c r="AJ28">
        <f t="shared" si="4"/>
        <v>163.34259199017399</v>
      </c>
      <c r="AK28">
        <f t="shared" si="4"/>
        <v>167.29849101476501</v>
      </c>
      <c r="AL28">
        <f t="shared" si="4"/>
        <v>171.06601389532801</v>
      </c>
      <c r="AM28">
        <f t="shared" si="4"/>
        <v>175.021912919919</v>
      </c>
      <c r="AN28">
        <f t="shared" si="4"/>
        <v>178.97781194450999</v>
      </c>
      <c r="AO28">
        <f t="shared" si="4"/>
        <v>183.122087113129</v>
      </c>
      <c r="AP28">
        <f t="shared" si="4"/>
        <v>187.266362281749</v>
      </c>
      <c r="AQ28">
        <f t="shared" si="4"/>
        <v>191.410637450368</v>
      </c>
      <c r="AR28">
        <f t="shared" si="4"/>
        <v>195.74328876301499</v>
      </c>
      <c r="AS28">
        <f t="shared" si="4"/>
        <v>200.19101049158701</v>
      </c>
      <c r="AT28">
        <f t="shared" si="4"/>
        <v>204.75685877876899</v>
      </c>
      <c r="AU28">
        <f t="shared" si="4"/>
        <v>209.44397093501101</v>
      </c>
      <c r="AV28">
        <f t="shared" si="4"/>
        <v>214.25556759424799</v>
      </c>
      <c r="AW28">
        <f t="shared" si="4"/>
        <v>219.19495492688301</v>
      </c>
      <c r="AX28">
        <f t="shared" si="4"/>
        <v>224.26552691153901</v>
      </c>
      <c r="AY28">
        <f t="shared" si="4"/>
        <v>229.47076766715</v>
      </c>
      <c r="AZ28">
        <f t="shared" si="4"/>
        <v>234.81425384698599</v>
      </c>
      <c r="BA28">
        <f t="shared" si="4"/>
        <v>240.29965709626299</v>
      </c>
      <c r="BB28">
        <f t="shared" si="4"/>
        <v>245.93074657502501</v>
      </c>
      <c r="BC28">
        <f t="shared" si="4"/>
        <v>251.711391548027</v>
      </c>
      <c r="BD28">
        <f t="shared" si="4"/>
        <v>257.64556404340601</v>
      </c>
      <c r="BE28">
        <f t="shared" si="4"/>
        <v>263.73734158196498</v>
      </c>
      <c r="BF28">
        <f t="shared" si="4"/>
        <v>269.99090997893802</v>
      </c>
      <c r="BG28">
        <f t="shared" si="4"/>
        <v>276.410566220173</v>
      </c>
      <c r="BH28">
        <f t="shared" si="4"/>
        <v>283.00072141469599</v>
      </c>
      <c r="BI28">
        <f t="shared" si="4"/>
        <v>289.76590382570299</v>
      </c>
      <c r="BJ28">
        <f t="shared" si="4"/>
        <v>296.71076198203599</v>
      </c>
      <c r="BK28">
        <f t="shared" si="4"/>
        <v>303.84006787231402</v>
      </c>
      <c r="BL28">
        <f t="shared" si="4"/>
        <v>311.15872022388101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14_PE</v>
      </c>
      <c r="B32" t="s">
        <v>742</v>
      </c>
      <c r="C32" t="str">
        <f t="shared" ref="C32:AH32" si="5">C127</f>
        <v>air_freight(gtkm)</v>
      </c>
      <c r="D32">
        <f t="shared" si="5"/>
        <v>8.3580402606641624E-2</v>
      </c>
      <c r="E32">
        <f t="shared" si="5"/>
        <v>0.10717909399999986</v>
      </c>
      <c r="F32">
        <f t="shared" si="5"/>
        <v>0.12215124400000002</v>
      </c>
      <c r="G32">
        <f t="shared" si="5"/>
        <v>0.33488048568155687</v>
      </c>
      <c r="H32">
        <f t="shared" si="5"/>
        <v>0.29531226543067968</v>
      </c>
      <c r="I32">
        <f t="shared" si="5"/>
        <v>0.32956881731915161</v>
      </c>
      <c r="J32" s="10">
        <f t="shared" si="5"/>
        <v>0.27617509999999995</v>
      </c>
      <c r="K32">
        <f t="shared" si="5"/>
        <v>0.33111934530358528</v>
      </c>
      <c r="L32">
        <f t="shared" si="5"/>
        <v>0.35993621865652786</v>
      </c>
      <c r="M32">
        <f t="shared" si="5"/>
        <v>0.38238920681016153</v>
      </c>
      <c r="N32">
        <f t="shared" si="5"/>
        <v>0.41903946642932566</v>
      </c>
      <c r="O32">
        <f t="shared" si="5"/>
        <v>0.45276964331462155</v>
      </c>
      <c r="P32">
        <f t="shared" si="5"/>
        <v>0.4795158389601335</v>
      </c>
      <c r="Q32">
        <f t="shared" si="5"/>
        <v>0.50522919879934569</v>
      </c>
      <c r="R32">
        <f t="shared" si="5"/>
        <v>0.52651056943968744</v>
      </c>
      <c r="S32">
        <f t="shared" si="5"/>
        <v>0.54626579597011071</v>
      </c>
      <c r="T32">
        <f t="shared" si="5"/>
        <v>0.5639341902360504</v>
      </c>
      <c r="U32">
        <f t="shared" si="5"/>
        <v>0.57986863175446002</v>
      </c>
      <c r="V32">
        <f t="shared" si="5"/>
        <v>0.59504622677611407</v>
      </c>
      <c r="W32">
        <f t="shared" si="5"/>
        <v>0.60852121603534037</v>
      </c>
      <c r="X32">
        <f t="shared" si="5"/>
        <v>0.621284808298742</v>
      </c>
      <c r="Y32">
        <f t="shared" si="5"/>
        <v>0.63146510955542468</v>
      </c>
      <c r="Z32">
        <f t="shared" si="5"/>
        <v>0.64103095001702215</v>
      </c>
      <c r="AA32">
        <f t="shared" si="5"/>
        <v>0.64910232652717414</v>
      </c>
      <c r="AB32">
        <f t="shared" si="5"/>
        <v>0.65668913994448186</v>
      </c>
      <c r="AC32">
        <f t="shared" si="5"/>
        <v>0.66295903525778765</v>
      </c>
      <c r="AD32">
        <f t="shared" si="5"/>
        <v>0.66803746027665389</v>
      </c>
      <c r="AE32">
        <f t="shared" si="5"/>
        <v>0.67206788732790934</v>
      </c>
      <c r="AF32">
        <f t="shared" si="5"/>
        <v>0.67606747714516846</v>
      </c>
      <c r="AG32">
        <f t="shared" si="5"/>
        <v>0.67848835979427247</v>
      </c>
      <c r="AH32">
        <f t="shared" si="5"/>
        <v>0.68122351230999212</v>
      </c>
      <c r="AI32">
        <f t="shared" ref="AI32:BL32" si="6">AI127</f>
        <v>0.68444181658170888</v>
      </c>
      <c r="AJ32">
        <f t="shared" si="6"/>
        <v>0.68754077191693808</v>
      </c>
      <c r="AK32">
        <f t="shared" si="6"/>
        <v>0.69155618941784969</v>
      </c>
      <c r="AL32">
        <f t="shared" si="6"/>
        <v>0.69519471200995286</v>
      </c>
      <c r="AM32">
        <f t="shared" si="6"/>
        <v>0.70030041688022926</v>
      </c>
      <c r="AN32">
        <f t="shared" si="6"/>
        <v>0.70641658496432636</v>
      </c>
      <c r="AO32">
        <f t="shared" si="6"/>
        <v>0.71462133491191149</v>
      </c>
      <c r="AP32">
        <f t="shared" si="6"/>
        <v>0.72453096364297154</v>
      </c>
      <c r="AQ32">
        <f t="shared" si="6"/>
        <v>0.73653753161840774</v>
      </c>
      <c r="AR32">
        <f t="shared" si="6"/>
        <v>0.75320933390529854</v>
      </c>
      <c r="AS32">
        <f t="shared" si="6"/>
        <v>0.7703239207794863</v>
      </c>
      <c r="AT32">
        <f t="shared" si="6"/>
        <v>0.78789305210875815</v>
      </c>
      <c r="AU32">
        <f t="shared" si="6"/>
        <v>0.8059288000899657</v>
      </c>
      <c r="AV32">
        <f t="shared" si="6"/>
        <v>0.82444355754411558</v>
      </c>
      <c r="AW32">
        <f t="shared" si="6"/>
        <v>0.84345004643180643</v>
      </c>
      <c r="AX32">
        <f t="shared" si="6"/>
        <v>0.8629613265948034</v>
      </c>
      <c r="AY32">
        <f t="shared" si="6"/>
        <v>0.88299080472979663</v>
      </c>
      <c r="AZ32">
        <f t="shared" si="6"/>
        <v>0.90355224360047581</v>
      </c>
      <c r="BA32">
        <f t="shared" si="6"/>
        <v>0.9246597714942778</v>
      </c>
      <c r="BB32">
        <f t="shared" si="6"/>
        <v>0.94632789193029698</v>
      </c>
      <c r="BC32">
        <f t="shared" si="6"/>
        <v>0.96857149362501072</v>
      </c>
      <c r="BD32">
        <f t="shared" si="6"/>
        <v>0.99140586072269943</v>
      </c>
      <c r="BE32">
        <f t="shared" si="6"/>
        <v>1.0148466832975791</v>
      </c>
      <c r="BF32">
        <f t="shared" si="6"/>
        <v>1.0389100681348387</v>
      </c>
      <c r="BG32">
        <f t="shared" si="6"/>
        <v>1.0636125497980324</v>
      </c>
      <c r="BH32">
        <f t="shared" si="6"/>
        <v>1.0889711019903825</v>
      </c>
      <c r="BI32">
        <f t="shared" si="6"/>
        <v>1.1150031492178696</v>
      </c>
      <c r="BJ32">
        <f t="shared" si="6"/>
        <v>1.1417265787620181</v>
      </c>
      <c r="BK32">
        <f t="shared" si="6"/>
        <v>1.1691597529707374</v>
      </c>
      <c r="BL32">
        <f t="shared" si="6"/>
        <v>1.1973215218755306</v>
      </c>
    </row>
    <row r="33" spans="1:64" x14ac:dyDescent="0.25">
      <c r="A33" t="str">
        <f t="shared" ref="A33:A60" si="7">$C$1</f>
        <v>14_PE</v>
      </c>
      <c r="B33" t="s">
        <v>742</v>
      </c>
      <c r="C33" t="str">
        <f t="shared" ref="C33:AH33" si="8">C128</f>
        <v>pipeline_freight(gtkm)</v>
      </c>
      <c r="D33">
        <f t="shared" si="8"/>
        <v>0</v>
      </c>
      <c r="E33">
        <f t="shared" si="8"/>
        <v>0</v>
      </c>
      <c r="F33">
        <f t="shared" si="8"/>
        <v>0</v>
      </c>
      <c r="G33">
        <f t="shared" si="8"/>
        <v>0</v>
      </c>
      <c r="H33">
        <f t="shared" si="8"/>
        <v>0</v>
      </c>
      <c r="I33">
        <f t="shared" si="8"/>
        <v>0</v>
      </c>
      <c r="J33" s="10">
        <f t="shared" si="8"/>
        <v>0</v>
      </c>
      <c r="K33">
        <f t="shared" si="8"/>
        <v>0</v>
      </c>
      <c r="L33">
        <f t="shared" si="8"/>
        <v>0</v>
      </c>
      <c r="M33">
        <f t="shared" si="8"/>
        <v>0</v>
      </c>
      <c r="N33">
        <f t="shared" si="8"/>
        <v>0</v>
      </c>
      <c r="O33">
        <f t="shared" si="8"/>
        <v>0</v>
      </c>
      <c r="P33">
        <f t="shared" si="8"/>
        <v>0</v>
      </c>
      <c r="Q33">
        <f t="shared" si="8"/>
        <v>0</v>
      </c>
      <c r="R33">
        <f t="shared" si="8"/>
        <v>0</v>
      </c>
      <c r="S33">
        <f t="shared" si="8"/>
        <v>0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8"/>
        <v>0</v>
      </c>
      <c r="X33">
        <f t="shared" si="8"/>
        <v>0</v>
      </c>
      <c r="Y33">
        <f t="shared" si="8"/>
        <v>0</v>
      </c>
      <c r="Z33">
        <f t="shared" si="8"/>
        <v>0</v>
      </c>
      <c r="AA33">
        <f t="shared" si="8"/>
        <v>0</v>
      </c>
      <c r="AB33">
        <f t="shared" si="8"/>
        <v>0</v>
      </c>
      <c r="AC33">
        <f t="shared" si="8"/>
        <v>0</v>
      </c>
      <c r="AD33">
        <f t="shared" si="8"/>
        <v>0</v>
      </c>
      <c r="AE33">
        <f t="shared" si="8"/>
        <v>0</v>
      </c>
      <c r="AF33">
        <f t="shared" si="8"/>
        <v>0</v>
      </c>
      <c r="AG33">
        <f t="shared" si="8"/>
        <v>0</v>
      </c>
      <c r="AH33">
        <f t="shared" si="8"/>
        <v>0</v>
      </c>
      <c r="AI33">
        <f t="shared" ref="AI33:BL33" si="9">AI128</f>
        <v>0</v>
      </c>
      <c r="AJ33">
        <f t="shared" si="9"/>
        <v>0</v>
      </c>
      <c r="AK33">
        <f t="shared" si="9"/>
        <v>0</v>
      </c>
      <c r="AL33">
        <f t="shared" si="9"/>
        <v>0</v>
      </c>
      <c r="AM33">
        <f t="shared" si="9"/>
        <v>0</v>
      </c>
      <c r="AN33">
        <f t="shared" si="9"/>
        <v>0</v>
      </c>
      <c r="AO33">
        <f t="shared" si="9"/>
        <v>0</v>
      </c>
      <c r="AP33">
        <f t="shared" si="9"/>
        <v>0</v>
      </c>
      <c r="AQ33">
        <f t="shared" si="9"/>
        <v>0</v>
      </c>
      <c r="AR33">
        <f t="shared" si="9"/>
        <v>0</v>
      </c>
      <c r="AS33">
        <f t="shared" si="9"/>
        <v>0</v>
      </c>
      <c r="AT33">
        <f t="shared" si="9"/>
        <v>0</v>
      </c>
      <c r="AU33">
        <f t="shared" si="9"/>
        <v>0</v>
      </c>
      <c r="AV33">
        <f t="shared" si="9"/>
        <v>0</v>
      </c>
      <c r="AW33">
        <f t="shared" si="9"/>
        <v>0</v>
      </c>
      <c r="AX33">
        <f t="shared" si="9"/>
        <v>0</v>
      </c>
      <c r="AY33">
        <f t="shared" si="9"/>
        <v>0</v>
      </c>
      <c r="AZ33">
        <f t="shared" si="9"/>
        <v>0</v>
      </c>
      <c r="BA33">
        <f t="shared" si="9"/>
        <v>0</v>
      </c>
      <c r="BB33">
        <f t="shared" si="9"/>
        <v>0</v>
      </c>
      <c r="BC33">
        <f t="shared" si="9"/>
        <v>0</v>
      </c>
      <c r="BD33">
        <f t="shared" si="9"/>
        <v>0</v>
      </c>
      <c r="BE33">
        <f t="shared" si="9"/>
        <v>0</v>
      </c>
      <c r="BF33">
        <f t="shared" si="9"/>
        <v>0</v>
      </c>
      <c r="BG33">
        <f t="shared" si="9"/>
        <v>0</v>
      </c>
      <c r="BH33">
        <f t="shared" si="9"/>
        <v>0</v>
      </c>
      <c r="BI33">
        <f t="shared" si="9"/>
        <v>0</v>
      </c>
      <c r="BJ33">
        <f t="shared" si="9"/>
        <v>0</v>
      </c>
      <c r="BK33">
        <f t="shared" si="9"/>
        <v>0</v>
      </c>
      <c r="BL33">
        <f t="shared" si="9"/>
        <v>0</v>
      </c>
    </row>
    <row r="34" spans="1:64" x14ac:dyDescent="0.25">
      <c r="A34" t="str">
        <f t="shared" si="7"/>
        <v>14_PE</v>
      </c>
      <c r="B34" t="s">
        <v>742</v>
      </c>
      <c r="C34" t="str">
        <f t="shared" ref="C34:AH34" si="10">C129</f>
        <v>rail_freight(gtkm)</v>
      </c>
      <c r="D34">
        <f t="shared" si="10"/>
        <v>0.89999999999999813</v>
      </c>
      <c r="E34">
        <f t="shared" si="10"/>
        <v>0.89999999999999925</v>
      </c>
      <c r="F34">
        <f t="shared" si="10"/>
        <v>0.9</v>
      </c>
      <c r="G34">
        <f t="shared" si="10"/>
        <v>0.89999999999999969</v>
      </c>
      <c r="H34">
        <f t="shared" si="10"/>
        <v>0.89999999999999925</v>
      </c>
      <c r="I34">
        <f t="shared" si="10"/>
        <v>0.8999999999999988</v>
      </c>
      <c r="J34" s="10">
        <f t="shared" si="10"/>
        <v>0.89999999999999969</v>
      </c>
      <c r="K34">
        <f t="shared" si="10"/>
        <v>0.9075592561044924</v>
      </c>
      <c r="L34">
        <f t="shared" si="10"/>
        <v>0.83971974375456526</v>
      </c>
      <c r="M34">
        <f t="shared" si="10"/>
        <v>0.76833659110710162</v>
      </c>
      <c r="N34">
        <f t="shared" si="10"/>
        <v>0.7341487740904159</v>
      </c>
      <c r="O34">
        <f t="shared" si="10"/>
        <v>0.70096609781129593</v>
      </c>
      <c r="P34">
        <f t="shared" si="10"/>
        <v>0.6658050553796675</v>
      </c>
      <c r="Q34">
        <f t="shared" si="10"/>
        <v>0.6395815911861773</v>
      </c>
      <c r="R34">
        <f t="shared" si="10"/>
        <v>0.61871776164132641</v>
      </c>
      <c r="S34">
        <f t="shared" si="10"/>
        <v>0.60744697645309897</v>
      </c>
      <c r="T34">
        <f t="shared" si="10"/>
        <v>0.60528354151437325</v>
      </c>
      <c r="U34">
        <f t="shared" si="10"/>
        <v>0.6126670418428416</v>
      </c>
      <c r="V34">
        <f t="shared" si="10"/>
        <v>0.63055875586366461</v>
      </c>
      <c r="W34">
        <f t="shared" si="10"/>
        <v>0.65782481242213386</v>
      </c>
      <c r="X34">
        <f t="shared" si="10"/>
        <v>0.69534884318751689</v>
      </c>
      <c r="Y34">
        <f t="shared" si="10"/>
        <v>0.74075505560128052</v>
      </c>
      <c r="Z34">
        <f t="shared" si="10"/>
        <v>0.79588552316022232</v>
      </c>
      <c r="AA34">
        <f t="shared" si="10"/>
        <v>0.85924432948091234</v>
      </c>
      <c r="AB34">
        <f t="shared" si="10"/>
        <v>0.93161218982244742</v>
      </c>
      <c r="AC34">
        <f t="shared" si="10"/>
        <v>1.0112308428450458</v>
      </c>
      <c r="AD34">
        <f t="shared" si="10"/>
        <v>1.0974095879981907</v>
      </c>
      <c r="AE34">
        <f t="shared" si="10"/>
        <v>1.1893584839072433</v>
      </c>
      <c r="AF34">
        <f t="shared" si="10"/>
        <v>1.2878182738326833</v>
      </c>
      <c r="AG34">
        <f t="shared" si="10"/>
        <v>1.3886291276232108</v>
      </c>
      <c r="AH34">
        <f t="shared" si="10"/>
        <v>1.4940507572437767</v>
      </c>
      <c r="AI34">
        <f t="shared" ref="AI34:BL34" si="11">AI129</f>
        <v>1.6031533193246339</v>
      </c>
      <c r="AJ34">
        <f t="shared" si="11"/>
        <v>1.7129130022944457</v>
      </c>
      <c r="AK34">
        <f t="shared" si="11"/>
        <v>1.8239678627276084</v>
      </c>
      <c r="AL34">
        <f t="shared" si="11"/>
        <v>1.9307567532804797</v>
      </c>
      <c r="AM34">
        <f t="shared" si="11"/>
        <v>2.0358086225982452</v>
      </c>
      <c r="AN34">
        <f t="shared" si="11"/>
        <v>2.1352970029997094</v>
      </c>
      <c r="AO34">
        <f t="shared" si="11"/>
        <v>2.2296270107915603</v>
      </c>
      <c r="AP34">
        <f t="shared" si="11"/>
        <v>2.3145701610653138</v>
      </c>
      <c r="AQ34">
        <f t="shared" si="11"/>
        <v>2.3879678160803883</v>
      </c>
      <c r="AR34">
        <f t="shared" si="11"/>
        <v>2.4420203600283816</v>
      </c>
      <c r="AS34">
        <f t="shared" si="11"/>
        <v>2.4975084796239577</v>
      </c>
      <c r="AT34">
        <f t="shared" si="11"/>
        <v>2.5544703021648991</v>
      </c>
      <c r="AU34">
        <f t="shared" si="11"/>
        <v>2.612944967567794</v>
      </c>
      <c r="AV34">
        <f t="shared" si="11"/>
        <v>2.672972655261991</v>
      </c>
      <c r="AW34">
        <f t="shared" si="11"/>
        <v>2.734594611797954</v>
      </c>
      <c r="AX34">
        <f t="shared" si="11"/>
        <v>2.7978531791887922</v>
      </c>
      <c r="AY34">
        <f t="shared" si="11"/>
        <v>2.8627918240045593</v>
      </c>
      <c r="AZ34">
        <f t="shared" si="11"/>
        <v>2.9294551672392179</v>
      </c>
      <c r="BA34">
        <f t="shared" si="11"/>
        <v>2.9978890149708661</v>
      </c>
      <c r="BB34">
        <f t="shared" si="11"/>
        <v>3.0681403898362749</v>
      </c>
      <c r="BC34">
        <f t="shared" si="11"/>
        <v>3.1402575633412999</v>
      </c>
      <c r="BD34">
        <f t="shared" si="11"/>
        <v>3.2142900890294759</v>
      </c>
      <c r="BE34">
        <f t="shared" si="11"/>
        <v>3.290288836531543</v>
      </c>
      <c r="BF34">
        <f t="shared" si="11"/>
        <v>3.3683060265192268</v>
      </c>
      <c r="BG34">
        <f t="shared" si="11"/>
        <v>3.4483952665874216</v>
      </c>
      <c r="BH34">
        <f t="shared" si="11"/>
        <v>3.5306115880892843</v>
      </c>
      <c r="BI34">
        <f t="shared" si="11"/>
        <v>3.6150114839497576</v>
      </c>
      <c r="BJ34">
        <f t="shared" si="11"/>
        <v>3.7016529474831872</v>
      </c>
      <c r="BK34">
        <f t="shared" si="11"/>
        <v>3.7905955122421111</v>
      </c>
      <c r="BL34">
        <f t="shared" si="11"/>
        <v>3.881900292924191</v>
      </c>
    </row>
    <row r="35" spans="1:64" x14ac:dyDescent="0.25">
      <c r="A35" t="str">
        <f t="shared" si="7"/>
        <v>14_PE</v>
      </c>
      <c r="B35" t="s">
        <v>742</v>
      </c>
      <c r="C35" t="str">
        <f t="shared" ref="C35:AH35" si="12">C130</f>
        <v>road_freight_2w(gtkm)</v>
      </c>
      <c r="D35">
        <f t="shared" si="12"/>
        <v>0</v>
      </c>
      <c r="E35">
        <f t="shared" si="12"/>
        <v>0</v>
      </c>
      <c r="F35">
        <f t="shared" si="12"/>
        <v>0</v>
      </c>
      <c r="G35">
        <f t="shared" si="12"/>
        <v>0</v>
      </c>
      <c r="H35">
        <f t="shared" si="12"/>
        <v>0</v>
      </c>
      <c r="I35">
        <f t="shared" si="12"/>
        <v>0</v>
      </c>
      <c r="J35" s="10">
        <f t="shared" si="12"/>
        <v>0</v>
      </c>
      <c r="K35">
        <f t="shared" si="12"/>
        <v>0</v>
      </c>
      <c r="L35">
        <f t="shared" si="12"/>
        <v>0</v>
      </c>
      <c r="M35">
        <f t="shared" si="12"/>
        <v>0</v>
      </c>
      <c r="N35">
        <f t="shared" si="12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S35">
        <f t="shared" si="12"/>
        <v>0</v>
      </c>
      <c r="T35">
        <f t="shared" si="12"/>
        <v>0</v>
      </c>
      <c r="U35">
        <f t="shared" si="12"/>
        <v>0</v>
      </c>
      <c r="V35">
        <f t="shared" si="12"/>
        <v>0</v>
      </c>
      <c r="W35">
        <f t="shared" si="12"/>
        <v>0</v>
      </c>
      <c r="X35">
        <f t="shared" si="12"/>
        <v>0</v>
      </c>
      <c r="Y35">
        <f t="shared" si="12"/>
        <v>0</v>
      </c>
      <c r="Z35">
        <f t="shared" si="12"/>
        <v>0</v>
      </c>
      <c r="AA35">
        <f t="shared" si="12"/>
        <v>0</v>
      </c>
      <c r="AB35">
        <f t="shared" si="12"/>
        <v>0</v>
      </c>
      <c r="AC35">
        <f t="shared" si="12"/>
        <v>0</v>
      </c>
      <c r="AD35">
        <f t="shared" si="12"/>
        <v>0</v>
      </c>
      <c r="AE35">
        <f t="shared" si="12"/>
        <v>0</v>
      </c>
      <c r="AF35">
        <f t="shared" si="12"/>
        <v>0</v>
      </c>
      <c r="AG35">
        <f t="shared" si="12"/>
        <v>0</v>
      </c>
      <c r="AH35">
        <f t="shared" si="12"/>
        <v>0</v>
      </c>
      <c r="AI35">
        <f t="shared" ref="AI35:BL35" si="13">AI130</f>
        <v>0</v>
      </c>
      <c r="AJ35">
        <f t="shared" si="13"/>
        <v>0</v>
      </c>
      <c r="AK35">
        <f t="shared" si="13"/>
        <v>0</v>
      </c>
      <c r="AL35">
        <f t="shared" si="13"/>
        <v>0</v>
      </c>
      <c r="AM35">
        <f t="shared" si="13"/>
        <v>0</v>
      </c>
      <c r="AN35">
        <f t="shared" si="13"/>
        <v>0</v>
      </c>
      <c r="AO35">
        <f t="shared" si="13"/>
        <v>0</v>
      </c>
      <c r="AP35">
        <f t="shared" si="13"/>
        <v>0</v>
      </c>
      <c r="AQ35">
        <f t="shared" si="13"/>
        <v>0</v>
      </c>
      <c r="AR35">
        <f t="shared" si="13"/>
        <v>0</v>
      </c>
      <c r="AS35">
        <f t="shared" si="13"/>
        <v>0</v>
      </c>
      <c r="AT35">
        <f t="shared" si="13"/>
        <v>0</v>
      </c>
      <c r="AU35">
        <f t="shared" si="13"/>
        <v>0</v>
      </c>
      <c r="AV35">
        <f t="shared" si="13"/>
        <v>0</v>
      </c>
      <c r="AW35">
        <f t="shared" si="13"/>
        <v>0</v>
      </c>
      <c r="AX35">
        <f t="shared" si="13"/>
        <v>0</v>
      </c>
      <c r="AY35">
        <f t="shared" si="13"/>
        <v>0</v>
      </c>
      <c r="AZ35">
        <f t="shared" si="13"/>
        <v>0</v>
      </c>
      <c r="BA35">
        <f t="shared" si="13"/>
        <v>0</v>
      </c>
      <c r="BB35">
        <f t="shared" si="13"/>
        <v>0</v>
      </c>
      <c r="BC35">
        <f t="shared" si="13"/>
        <v>0</v>
      </c>
      <c r="BD35">
        <f t="shared" si="13"/>
        <v>0</v>
      </c>
      <c r="BE35">
        <f t="shared" si="13"/>
        <v>0</v>
      </c>
      <c r="BF35">
        <f t="shared" si="13"/>
        <v>0</v>
      </c>
      <c r="BG35">
        <f t="shared" si="13"/>
        <v>0</v>
      </c>
      <c r="BH35">
        <f t="shared" si="13"/>
        <v>0</v>
      </c>
      <c r="BI35">
        <f t="shared" si="13"/>
        <v>0</v>
      </c>
      <c r="BJ35">
        <f t="shared" si="13"/>
        <v>0</v>
      </c>
      <c r="BK35">
        <f t="shared" si="13"/>
        <v>0</v>
      </c>
      <c r="BL35">
        <f t="shared" si="13"/>
        <v>0</v>
      </c>
    </row>
    <row r="36" spans="1:64" x14ac:dyDescent="0.25">
      <c r="A36" t="str">
        <f t="shared" si="7"/>
        <v>14_PE</v>
      </c>
      <c r="B36" t="s">
        <v>742</v>
      </c>
      <c r="C36" t="str">
        <f t="shared" ref="C36:AH36" si="14">C131</f>
        <v>road_freight_ht(gtkm)</v>
      </c>
      <c r="D36">
        <f t="shared" si="14"/>
        <v>32.455561307901839</v>
      </c>
      <c r="E36">
        <f t="shared" si="14"/>
        <v>33.836991825613048</v>
      </c>
      <c r="F36">
        <f t="shared" si="14"/>
        <v>35.259596730245228</v>
      </c>
      <c r="G36">
        <f t="shared" si="14"/>
        <v>35.79605722070842</v>
      </c>
      <c r="H36">
        <f t="shared" si="14"/>
        <v>46.409501362397776</v>
      </c>
      <c r="I36">
        <f t="shared" si="14"/>
        <v>52.177110831095192</v>
      </c>
      <c r="J36" s="10">
        <f t="shared" si="14"/>
        <v>55.028812566960617</v>
      </c>
      <c r="K36">
        <f t="shared" si="14"/>
        <v>61.985109724878548</v>
      </c>
      <c r="L36">
        <f t="shared" si="14"/>
        <v>63.96226073589461</v>
      </c>
      <c r="M36">
        <f t="shared" si="14"/>
        <v>65.071602422495616</v>
      </c>
      <c r="N36">
        <f t="shared" si="14"/>
        <v>68.798674669152518</v>
      </c>
      <c r="O36">
        <f t="shared" si="14"/>
        <v>72.188791033225456</v>
      </c>
      <c r="P36">
        <f t="shared" si="14"/>
        <v>74.671007549899102</v>
      </c>
      <c r="Q36">
        <f t="shared" si="14"/>
        <v>77.233791107112708</v>
      </c>
      <c r="R36">
        <f t="shared" si="14"/>
        <v>79.374394527027121</v>
      </c>
      <c r="S36">
        <f t="shared" si="14"/>
        <v>81.549944702932734</v>
      </c>
      <c r="T36">
        <f t="shared" si="14"/>
        <v>83.679945724633058</v>
      </c>
      <c r="U36">
        <f t="shared" si="14"/>
        <v>85.818175833841906</v>
      </c>
      <c r="V36">
        <f t="shared" si="14"/>
        <v>88.107588003144727</v>
      </c>
      <c r="W36">
        <f t="shared" si="14"/>
        <v>90.405080491724632</v>
      </c>
      <c r="X36">
        <f t="shared" si="14"/>
        <v>92.853539343678392</v>
      </c>
      <c r="Y36">
        <f t="shared" si="14"/>
        <v>95.166667942253426</v>
      </c>
      <c r="Z36">
        <f t="shared" si="14"/>
        <v>97.630302859094385</v>
      </c>
      <c r="AA36">
        <f t="shared" si="14"/>
        <v>100.10103028445454</v>
      </c>
      <c r="AB36">
        <f t="shared" si="14"/>
        <v>102.72164755248249</v>
      </c>
      <c r="AC36">
        <f t="shared" si="14"/>
        <v>105.34851472226529</v>
      </c>
      <c r="AD36">
        <f t="shared" si="14"/>
        <v>107.98103643674706</v>
      </c>
      <c r="AE36">
        <f t="shared" si="14"/>
        <v>110.61853179713424</v>
      </c>
      <c r="AF36">
        <f t="shared" si="14"/>
        <v>113.40376368326459</v>
      </c>
      <c r="AG36">
        <f t="shared" si="14"/>
        <v>116.04889770725119</v>
      </c>
      <c r="AH36">
        <f t="shared" si="14"/>
        <v>118.84013042888198</v>
      </c>
      <c r="AI36">
        <f t="shared" ref="AI36:BL36" si="15">AI131</f>
        <v>121.77666035927658</v>
      </c>
      <c r="AJ36">
        <f t="shared" si="15"/>
        <v>124.71375670236253</v>
      </c>
      <c r="AK36">
        <f t="shared" si="15"/>
        <v>127.79409382603986</v>
      </c>
      <c r="AL36">
        <f t="shared" si="15"/>
        <v>130.72862946141339</v>
      </c>
      <c r="AM36">
        <f t="shared" si="15"/>
        <v>133.80379223983545</v>
      </c>
      <c r="AN36">
        <f t="shared" si="15"/>
        <v>136.87415950683274</v>
      </c>
      <c r="AO36">
        <f t="shared" si="15"/>
        <v>140.0822048448392</v>
      </c>
      <c r="AP36">
        <f t="shared" si="15"/>
        <v>143.28215907614199</v>
      </c>
      <c r="AQ36">
        <f t="shared" si="15"/>
        <v>146.47216153882349</v>
      </c>
      <c r="AR36">
        <f t="shared" si="15"/>
        <v>149.78761365481142</v>
      </c>
      <c r="AS36">
        <f t="shared" si="15"/>
        <v>153.19112050367221</v>
      </c>
      <c r="AT36">
        <f t="shared" si="15"/>
        <v>156.6850207214973</v>
      </c>
      <c r="AU36">
        <f t="shared" si="15"/>
        <v>160.2717150559628</v>
      </c>
      <c r="AV36">
        <f t="shared" si="15"/>
        <v>163.95366801593957</v>
      </c>
      <c r="AW36">
        <f t="shared" si="15"/>
        <v>167.73340956492288</v>
      </c>
      <c r="AX36">
        <f t="shared" si="15"/>
        <v>171.61353685943305</v>
      </c>
      <c r="AY36">
        <f t="shared" si="15"/>
        <v>175.59671603358953</v>
      </c>
      <c r="AZ36">
        <f t="shared" si="15"/>
        <v>179.68568403107793</v>
      </c>
      <c r="BA36">
        <f t="shared" si="15"/>
        <v>183.88325048577417</v>
      </c>
      <c r="BB36">
        <f t="shared" si="15"/>
        <v>188.19229965231625</v>
      </c>
      <c r="BC36">
        <f t="shared" si="15"/>
        <v>192.6157923879469</v>
      </c>
      <c r="BD36">
        <f t="shared" si="15"/>
        <v>197.15676818699453</v>
      </c>
      <c r="BE36">
        <f t="shared" si="15"/>
        <v>201.81834726938877</v>
      </c>
      <c r="BF36">
        <f t="shared" si="15"/>
        <v>206.60373272464085</v>
      </c>
      <c r="BG36">
        <f t="shared" si="15"/>
        <v>211.51621271276952</v>
      </c>
      <c r="BH36">
        <f t="shared" si="15"/>
        <v>216.55916272367671</v>
      </c>
      <c r="BI36">
        <f t="shared" si="15"/>
        <v>221.73604789653743</v>
      </c>
      <c r="BJ36">
        <f t="shared" si="15"/>
        <v>227.05042540077818</v>
      </c>
      <c r="BK36">
        <f t="shared" si="15"/>
        <v>232.50594688030546</v>
      </c>
      <c r="BL36">
        <f t="shared" si="15"/>
        <v>238.10636096263758</v>
      </c>
    </row>
    <row r="37" spans="1:64" x14ac:dyDescent="0.25">
      <c r="A37" t="str">
        <f t="shared" si="7"/>
        <v>14_PE</v>
      </c>
      <c r="B37" t="s">
        <v>742</v>
      </c>
      <c r="C37" t="str">
        <f t="shared" ref="C37:AH37" si="16">C132</f>
        <v>road_freight_lt(gtkm)</v>
      </c>
      <c r="D37">
        <f t="shared" si="16"/>
        <v>0.64911122615803674</v>
      </c>
      <c r="E37">
        <f t="shared" si="16"/>
        <v>0.67673983651226088</v>
      </c>
      <c r="F37">
        <f t="shared" si="16"/>
        <v>0.70519193460490459</v>
      </c>
      <c r="G37">
        <f t="shared" si="16"/>
        <v>0.71592114441416888</v>
      </c>
      <c r="H37">
        <f t="shared" si="16"/>
        <v>0.92819002724795552</v>
      </c>
      <c r="I37">
        <f t="shared" si="16"/>
        <v>1.0435422166219037</v>
      </c>
      <c r="J37" s="10">
        <f t="shared" si="16"/>
        <v>1.1060450995486155</v>
      </c>
      <c r="K37">
        <f t="shared" si="16"/>
        <v>1.2462590543979108</v>
      </c>
      <c r="L37">
        <f t="shared" si="16"/>
        <v>1.2863727093577035</v>
      </c>
      <c r="M37">
        <f t="shared" si="16"/>
        <v>1.3090041595090154</v>
      </c>
      <c r="N37">
        <f t="shared" si="16"/>
        <v>1.3842713567155938</v>
      </c>
      <c r="O37">
        <f t="shared" si="16"/>
        <v>1.4527416124868475</v>
      </c>
      <c r="P37">
        <f t="shared" si="16"/>
        <v>1.5029155737833007</v>
      </c>
      <c r="Q37">
        <f t="shared" si="16"/>
        <v>1.5546804235679164</v>
      </c>
      <c r="R37">
        <f t="shared" si="16"/>
        <v>1.5979139078929838</v>
      </c>
      <c r="S37">
        <f t="shared" si="16"/>
        <v>1.6418161064726255</v>
      </c>
      <c r="T37">
        <f t="shared" si="16"/>
        <v>1.684765998297443</v>
      </c>
      <c r="U37">
        <f t="shared" si="16"/>
        <v>1.7278461359588075</v>
      </c>
      <c r="V37">
        <f t="shared" si="16"/>
        <v>1.7739349276685799</v>
      </c>
      <c r="W37">
        <f t="shared" si="16"/>
        <v>1.8201516105865483</v>
      </c>
      <c r="X37">
        <f t="shared" si="16"/>
        <v>1.8693735336142936</v>
      </c>
      <c r="Y37">
        <f t="shared" si="16"/>
        <v>1.9158376969758166</v>
      </c>
      <c r="Z37">
        <f t="shared" si="16"/>
        <v>1.9652998190857434</v>
      </c>
      <c r="AA37">
        <f t="shared" si="16"/>
        <v>2.014874197834609</v>
      </c>
      <c r="AB37">
        <f t="shared" si="16"/>
        <v>2.0674367780678002</v>
      </c>
      <c r="AC37">
        <f t="shared" si="16"/>
        <v>2.120098278586084</v>
      </c>
      <c r="AD37">
        <f t="shared" si="16"/>
        <v>2.1728492763789875</v>
      </c>
      <c r="AE37">
        <f t="shared" si="16"/>
        <v>2.2256789945246545</v>
      </c>
      <c r="AF37">
        <f t="shared" si="16"/>
        <v>2.2814628325430544</v>
      </c>
      <c r="AG37">
        <f t="shared" si="16"/>
        <v>2.3344134515941515</v>
      </c>
      <c r="AH37">
        <f t="shared" si="16"/>
        <v>2.3902922678028942</v>
      </c>
      <c r="AI37">
        <f t="shared" ref="AI37:BL37" si="17">AI132</f>
        <v>2.4490865956085086</v>
      </c>
      <c r="AJ37">
        <f t="shared" si="17"/>
        <v>2.5078898883078304</v>
      </c>
      <c r="AK37">
        <f t="shared" si="17"/>
        <v>2.5695761444986154</v>
      </c>
      <c r="AL37">
        <f t="shared" si="17"/>
        <v>2.6283389076109289</v>
      </c>
      <c r="AM37">
        <f t="shared" si="17"/>
        <v>2.6899432668811087</v>
      </c>
      <c r="AN37">
        <f t="shared" si="17"/>
        <v>2.7514717252210139</v>
      </c>
      <c r="AO37">
        <f t="shared" si="17"/>
        <v>2.8157951032975643</v>
      </c>
      <c r="AP37">
        <f t="shared" si="17"/>
        <v>2.8799904194279851</v>
      </c>
      <c r="AQ37">
        <f t="shared" si="17"/>
        <v>2.9440282239961748</v>
      </c>
      <c r="AR37">
        <f t="shared" si="17"/>
        <v>3.0106674030881639</v>
      </c>
      <c r="AS37">
        <f t="shared" si="17"/>
        <v>3.0790764449043082</v>
      </c>
      <c r="AT37">
        <f t="shared" si="17"/>
        <v>3.1493023550365691</v>
      </c>
      <c r="AU37">
        <f t="shared" si="17"/>
        <v>3.2213933874933733</v>
      </c>
      <c r="AV37">
        <f t="shared" si="17"/>
        <v>3.2953990778560756</v>
      </c>
      <c r="AW37">
        <f t="shared" si="17"/>
        <v>3.3713702773161751</v>
      </c>
      <c r="AX37">
        <f t="shared" si="17"/>
        <v>3.4493591876164311</v>
      </c>
      <c r="AY37">
        <f t="shared" si="17"/>
        <v>3.5294193969200411</v>
      </c>
      <c r="AZ37">
        <f t="shared" si="17"/>
        <v>3.6116059166324046</v>
      </c>
      <c r="BA37">
        <f t="shared" si="17"/>
        <v>3.6959752192008639</v>
      </c>
      <c r="BB37">
        <f t="shared" si="17"/>
        <v>3.7825852769183821</v>
      </c>
      <c r="BC37">
        <f t="shared" si="17"/>
        <v>3.8714956017577329</v>
      </c>
      <c r="BD37">
        <f t="shared" si="17"/>
        <v>3.9627672862637082</v>
      </c>
      <c r="BE37">
        <f t="shared" si="17"/>
        <v>4.0564630455313919</v>
      </c>
      <c r="BF37">
        <f t="shared" si="17"/>
        <v>4.1526472602992515</v>
      </c>
      <c r="BG37">
        <f t="shared" si="17"/>
        <v>4.2513860211868204</v>
      </c>
      <c r="BH37">
        <f t="shared" si="17"/>
        <v>4.3527471741071819</v>
      </c>
      <c r="BI37">
        <f t="shared" si="17"/>
        <v>4.4568003668857266</v>
      </c>
      <c r="BJ37">
        <f t="shared" si="17"/>
        <v>4.5636170971168033</v>
      </c>
      <c r="BK37">
        <f t="shared" si="17"/>
        <v>4.6732707612916746</v>
      </c>
      <c r="BL37">
        <f t="shared" si="17"/>
        <v>4.7858367052310022</v>
      </c>
    </row>
    <row r="38" spans="1:64" x14ac:dyDescent="0.25">
      <c r="A38" t="str">
        <f t="shared" si="7"/>
        <v>14_PE</v>
      </c>
      <c r="B38" t="s">
        <v>742</v>
      </c>
      <c r="C38" t="str">
        <f t="shared" ref="C38:AH38" si="18">C133</f>
        <v>ship_freight(gtkm)</v>
      </c>
      <c r="D38">
        <f t="shared" si="18"/>
        <v>9.1499999999999808</v>
      </c>
      <c r="E38">
        <f t="shared" si="18"/>
        <v>11.856999999999989</v>
      </c>
      <c r="F38">
        <f t="shared" si="18"/>
        <v>12.93566666666667</v>
      </c>
      <c r="G38">
        <f t="shared" si="18"/>
        <v>14.303666666666667</v>
      </c>
      <c r="H38">
        <f t="shared" si="18"/>
        <v>14.074999999999982</v>
      </c>
      <c r="I38">
        <f t="shared" si="18"/>
        <v>14.013666666666655</v>
      </c>
      <c r="J38" s="10">
        <f t="shared" si="18"/>
        <v>14.597666666666665</v>
      </c>
      <c r="K38">
        <f t="shared" si="18"/>
        <v>16.650111367079358</v>
      </c>
      <c r="L38">
        <f t="shared" si="18"/>
        <v>17.369952259554584</v>
      </c>
      <c r="M38">
        <f t="shared" si="18"/>
        <v>17.838818876091125</v>
      </c>
      <c r="N38">
        <f t="shared" si="18"/>
        <v>19.013054609396054</v>
      </c>
      <c r="O38">
        <f t="shared" si="18"/>
        <v>20.085197816172585</v>
      </c>
      <c r="P38">
        <f t="shared" si="18"/>
        <v>20.89140065903959</v>
      </c>
      <c r="Q38">
        <f t="shared" si="18"/>
        <v>21.704116006194045</v>
      </c>
      <c r="R38">
        <f t="shared" si="18"/>
        <v>22.380921123449088</v>
      </c>
      <c r="S38">
        <f t="shared" si="18"/>
        <v>23.049403631985033</v>
      </c>
      <c r="T38">
        <f t="shared" si="18"/>
        <v>23.686589919554994</v>
      </c>
      <c r="U38">
        <f t="shared" si="18"/>
        <v>24.307603891260097</v>
      </c>
      <c r="V38">
        <f t="shared" si="18"/>
        <v>24.953051925655522</v>
      </c>
      <c r="W38">
        <f t="shared" si="18"/>
        <v>25.582620012790244</v>
      </c>
      <c r="X38">
        <f t="shared" si="18"/>
        <v>26.237046063258454</v>
      </c>
      <c r="Y38">
        <f t="shared" si="18"/>
        <v>26.83588509210195</v>
      </c>
      <c r="Z38">
        <f t="shared" si="18"/>
        <v>27.460486193609022</v>
      </c>
      <c r="AA38">
        <f t="shared" si="18"/>
        <v>28.071148655146779</v>
      </c>
      <c r="AB38">
        <f t="shared" si="18"/>
        <v>28.708784725633752</v>
      </c>
      <c r="AC38">
        <f t="shared" si="18"/>
        <v>29.334138099503786</v>
      </c>
      <c r="AD38">
        <f t="shared" si="18"/>
        <v>29.948378809564115</v>
      </c>
      <c r="AE38">
        <f t="shared" si="18"/>
        <v>30.552845000576948</v>
      </c>
      <c r="AF38">
        <f t="shared" si="18"/>
        <v>31.188516633220523</v>
      </c>
      <c r="AG38">
        <f t="shared" si="18"/>
        <v>31.777970846250195</v>
      </c>
      <c r="AH38">
        <f t="shared" si="18"/>
        <v>32.401849262809364</v>
      </c>
      <c r="AI38">
        <f t="shared" ref="AI38:BL38" si="19">AI133</f>
        <v>33.061727018819568</v>
      </c>
      <c r="AJ38">
        <f t="shared" si="19"/>
        <v>33.720491625292254</v>
      </c>
      <c r="AK38">
        <f t="shared" si="19"/>
        <v>34.419296992081073</v>
      </c>
      <c r="AL38">
        <f t="shared" si="19"/>
        <v>35.083094061013256</v>
      </c>
      <c r="AM38">
        <f t="shared" si="19"/>
        <v>35.792068373723978</v>
      </c>
      <c r="AN38">
        <f t="shared" si="19"/>
        <v>36.510467124492187</v>
      </c>
      <c r="AO38">
        <f t="shared" si="19"/>
        <v>37.279838819288784</v>
      </c>
      <c r="AP38">
        <f t="shared" si="19"/>
        <v>38.065111661470773</v>
      </c>
      <c r="AQ38">
        <f t="shared" si="19"/>
        <v>38.869942339849551</v>
      </c>
      <c r="AR38">
        <f t="shared" si="19"/>
        <v>39.749778011181711</v>
      </c>
      <c r="AS38">
        <f t="shared" si="19"/>
        <v>40.65298114260704</v>
      </c>
      <c r="AT38">
        <f t="shared" si="19"/>
        <v>41.580172347961458</v>
      </c>
      <c r="AU38">
        <f t="shared" si="19"/>
        <v>42.531988723897072</v>
      </c>
      <c r="AV38">
        <f t="shared" si="19"/>
        <v>43.509084287646239</v>
      </c>
      <c r="AW38">
        <f t="shared" si="19"/>
        <v>44.512130426414203</v>
      </c>
      <c r="AX38">
        <f t="shared" si="19"/>
        <v>45.541816358705923</v>
      </c>
      <c r="AY38">
        <f t="shared" si="19"/>
        <v>46.598849607906075</v>
      </c>
      <c r="AZ38">
        <f t="shared" si="19"/>
        <v>47.683956488435967</v>
      </c>
      <c r="BA38">
        <f t="shared" si="19"/>
        <v>48.797882604822824</v>
      </c>
      <c r="BB38">
        <f t="shared" si="19"/>
        <v>49.941393364023803</v>
      </c>
      <c r="BC38">
        <f t="shared" si="19"/>
        <v>51.115274501356048</v>
      </c>
      <c r="BD38">
        <f t="shared" si="19"/>
        <v>52.320332620395604</v>
      </c>
      <c r="BE38">
        <f t="shared" si="19"/>
        <v>53.557395747215693</v>
      </c>
      <c r="BF38">
        <f t="shared" si="19"/>
        <v>54.827313899343864</v>
      </c>
      <c r="BG38">
        <f t="shared" si="19"/>
        <v>56.130959669831213</v>
      </c>
      <c r="BH38">
        <f t="shared" si="19"/>
        <v>57.469228826832421</v>
      </c>
      <c r="BI38">
        <f t="shared" si="19"/>
        <v>58.84304092911222</v>
      </c>
      <c r="BJ38">
        <f t="shared" si="19"/>
        <v>60.25333995789579</v>
      </c>
      <c r="BK38">
        <f t="shared" si="19"/>
        <v>61.701094965504033</v>
      </c>
      <c r="BL38">
        <f t="shared" si="19"/>
        <v>63.187300741212695</v>
      </c>
    </row>
    <row r="39" spans="1:64" x14ac:dyDescent="0.25">
      <c r="A39" t="str">
        <f t="shared" si="7"/>
        <v>14_PE</v>
      </c>
      <c r="B39" t="s">
        <v>742</v>
      </c>
      <c r="C39" t="str">
        <f t="shared" ref="C39:AH39" si="20">C134</f>
        <v>air_passenger(gpkm)</v>
      </c>
      <c r="D39">
        <f t="shared" si="20"/>
        <v>5.0316119999999955</v>
      </c>
      <c r="E39">
        <f t="shared" si="20"/>
        <v>5.750738999999994</v>
      </c>
      <c r="F39">
        <f t="shared" si="20"/>
        <v>6.7849409999999937</v>
      </c>
      <c r="G39">
        <f t="shared" si="20"/>
        <v>7.4995229999999911</v>
      </c>
      <c r="H39">
        <f t="shared" si="20"/>
        <v>7.7284819999999979</v>
      </c>
      <c r="I39">
        <f t="shared" si="20"/>
        <v>8.2110589999999899</v>
      </c>
      <c r="J39" s="10">
        <f t="shared" si="20"/>
        <v>8.5298531060845431</v>
      </c>
      <c r="K39">
        <f t="shared" si="20"/>
        <v>8.4541455648172636</v>
      </c>
      <c r="L39">
        <f t="shared" si="20"/>
        <v>8.8776312734425318</v>
      </c>
      <c r="M39">
        <f t="shared" si="20"/>
        <v>9.1795854099089009</v>
      </c>
      <c r="N39">
        <f t="shared" si="20"/>
        <v>9.3352438571645404</v>
      </c>
      <c r="O39">
        <f t="shared" si="20"/>
        <v>9.9473271872153539</v>
      </c>
      <c r="P39">
        <f t="shared" si="20"/>
        <v>10.431769345481317</v>
      </c>
      <c r="Q39">
        <f t="shared" si="20"/>
        <v>10.927091654053385</v>
      </c>
      <c r="R39">
        <f t="shared" si="20"/>
        <v>11.361471129707292</v>
      </c>
      <c r="S39">
        <f t="shared" si="20"/>
        <v>11.801060984535773</v>
      </c>
      <c r="T39">
        <f t="shared" si="20"/>
        <v>12.233938413843966</v>
      </c>
      <c r="U39">
        <f t="shared" si="20"/>
        <v>12.667208842268346</v>
      </c>
      <c r="V39">
        <f t="shared" si="20"/>
        <v>13.121862401908041</v>
      </c>
      <c r="W39">
        <f t="shared" si="20"/>
        <v>13.575943111553014</v>
      </c>
      <c r="X39">
        <f t="shared" si="20"/>
        <v>14.050621202522713</v>
      </c>
      <c r="Y39">
        <f t="shared" si="20"/>
        <v>14.502074076089007</v>
      </c>
      <c r="Z39">
        <f t="shared" si="20"/>
        <v>14.97387048251103</v>
      </c>
      <c r="AA39">
        <f t="shared" si="20"/>
        <v>15.443857101463982</v>
      </c>
      <c r="AB39">
        <f t="shared" si="20"/>
        <v>15.934003521231029</v>
      </c>
      <c r="AC39">
        <f t="shared" si="20"/>
        <v>16.421918091776863</v>
      </c>
      <c r="AD39">
        <f t="shared" si="20"/>
        <v>16.907273305322882</v>
      </c>
      <c r="AE39">
        <f t="shared" si="20"/>
        <v>17.389770233929898</v>
      </c>
      <c r="AF39">
        <f t="shared" si="20"/>
        <v>17.891800481384909</v>
      </c>
      <c r="AG39">
        <f t="shared" si="20"/>
        <v>18.367943239701173</v>
      </c>
      <c r="AH39">
        <f t="shared" si="20"/>
        <v>18.863311652708404</v>
      </c>
      <c r="AI39">
        <f t="shared" ref="AI39:BL39" si="21">AI134</f>
        <v>19.377841255332843</v>
      </c>
      <c r="AJ39">
        <f t="shared" si="21"/>
        <v>19.886957287298713</v>
      </c>
      <c r="AK39">
        <f t="shared" si="21"/>
        <v>20.412608982768731</v>
      </c>
      <c r="AL39">
        <f t="shared" si="21"/>
        <v>20.911170431467543</v>
      </c>
      <c r="AM39">
        <f t="shared" si="21"/>
        <v>21.42834201253882</v>
      </c>
      <c r="AN39">
        <f t="shared" si="21"/>
        <v>21.941095240468165</v>
      </c>
      <c r="AO39">
        <f t="shared" si="21"/>
        <v>22.47233679707907</v>
      </c>
      <c r="AP39">
        <f t="shared" si="21"/>
        <v>22.999003100516489</v>
      </c>
      <c r="AQ39">
        <f t="shared" si="21"/>
        <v>23.521020790569725</v>
      </c>
      <c r="AR39">
        <f t="shared" si="21"/>
        <v>24.059183818661985</v>
      </c>
      <c r="AS39">
        <f t="shared" si="21"/>
        <v>24.610953560604401</v>
      </c>
      <c r="AT39">
        <f t="shared" si="21"/>
        <v>25.176698045746431</v>
      </c>
      <c r="AU39">
        <f t="shared" si="21"/>
        <v>25.75678581940852</v>
      </c>
      <c r="AV39">
        <f t="shared" si="21"/>
        <v>26.351595319494905</v>
      </c>
      <c r="AW39">
        <f t="shared" si="21"/>
        <v>26.961519094041027</v>
      </c>
      <c r="AX39">
        <f t="shared" si="21"/>
        <v>27.586965297799285</v>
      </c>
      <c r="AY39">
        <f t="shared" si="21"/>
        <v>28.228358615740611</v>
      </c>
      <c r="AZ39">
        <f t="shared" si="21"/>
        <v>28.886135737837179</v>
      </c>
      <c r="BA39">
        <f t="shared" si="21"/>
        <v>29.560750186961233</v>
      </c>
      <c r="BB39">
        <f t="shared" si="21"/>
        <v>30.252665661725665</v>
      </c>
      <c r="BC39">
        <f t="shared" si="21"/>
        <v>30.962359487453373</v>
      </c>
      <c r="BD39">
        <f t="shared" si="21"/>
        <v>31.690319458350686</v>
      </c>
      <c r="BE39">
        <f t="shared" si="21"/>
        <v>32.437039875669768</v>
      </c>
      <c r="BF39">
        <f t="shared" si="21"/>
        <v>33.2030278107638</v>
      </c>
      <c r="BG39">
        <f t="shared" si="21"/>
        <v>33.988810422055664</v>
      </c>
      <c r="BH39">
        <f t="shared" si="21"/>
        <v>34.794931310716954</v>
      </c>
      <c r="BI39">
        <f t="shared" si="21"/>
        <v>35.62195959792551</v>
      </c>
      <c r="BJ39">
        <f t="shared" si="21"/>
        <v>36.470487693059901</v>
      </c>
      <c r="BK39">
        <f t="shared" si="21"/>
        <v>37.341129304176363</v>
      </c>
      <c r="BL39">
        <f t="shared" si="21"/>
        <v>38.234509622692009</v>
      </c>
    </row>
    <row r="40" spans="1:64" x14ac:dyDescent="0.25">
      <c r="A40" t="str">
        <f t="shared" si="7"/>
        <v>14_PE</v>
      </c>
      <c r="B40" t="s">
        <v>742</v>
      </c>
      <c r="C40" t="str">
        <f t="shared" ref="C40:AH40" si="22">C135</f>
        <v>rail_passenger(gpkm)</v>
      </c>
      <c r="D40">
        <f t="shared" si="22"/>
        <v>7.3985999999999913E-2</v>
      </c>
      <c r="E40">
        <f t="shared" si="22"/>
        <v>9.5493999999999885E-2</v>
      </c>
      <c r="F40">
        <f t="shared" si="22"/>
        <v>0.11740899999999993</v>
      </c>
      <c r="G40">
        <f t="shared" si="22"/>
        <v>0.11657999999999986</v>
      </c>
      <c r="H40">
        <f t="shared" si="22"/>
        <v>0.12838700000000003</v>
      </c>
      <c r="I40">
        <f t="shared" si="22"/>
        <v>8.0199516718339955E-2</v>
      </c>
      <c r="J40" s="10">
        <f t="shared" si="22"/>
        <v>7.8721207346778205E-2</v>
      </c>
      <c r="K40">
        <f t="shared" si="22"/>
        <v>2.8530198568110132E-2</v>
      </c>
      <c r="L40">
        <f t="shared" si="22"/>
        <v>2.9549324968589016E-2</v>
      </c>
      <c r="M40">
        <f t="shared" si="22"/>
        <v>3.0169523374291889E-2</v>
      </c>
      <c r="N40">
        <f t="shared" si="22"/>
        <v>3.0316245241192884E-2</v>
      </c>
      <c r="O40">
        <f t="shared" si="22"/>
        <v>3.1941429165344051E-2</v>
      </c>
      <c r="P40">
        <f t="shared" si="22"/>
        <v>3.3142370361145992E-2</v>
      </c>
      <c r="Q40">
        <f t="shared" si="22"/>
        <v>3.4369561916437426E-2</v>
      </c>
      <c r="R40">
        <f t="shared" si="22"/>
        <v>3.5399871020890143E-2</v>
      </c>
      <c r="S40">
        <f t="shared" si="22"/>
        <v>3.6444193557991993E-2</v>
      </c>
      <c r="T40">
        <f t="shared" si="22"/>
        <v>3.7466717417237096E-2</v>
      </c>
      <c r="U40">
        <f t="shared" si="22"/>
        <v>3.8490572509538065E-2</v>
      </c>
      <c r="V40">
        <f t="shared" si="22"/>
        <v>3.9580002704873746E-2</v>
      </c>
      <c r="W40">
        <f t="shared" si="22"/>
        <v>4.0668809355361241E-2</v>
      </c>
      <c r="X40">
        <f t="shared" si="22"/>
        <v>4.1820982100170087E-2</v>
      </c>
      <c r="Y40">
        <f t="shared" si="22"/>
        <v>4.2906654165001161E-2</v>
      </c>
      <c r="Z40">
        <f t="shared" si="22"/>
        <v>4.4056083574400835E-2</v>
      </c>
      <c r="AA40">
        <f t="shared" si="22"/>
        <v>4.5204286356981767E-2</v>
      </c>
      <c r="AB40">
        <f t="shared" si="22"/>
        <v>4.6416157265978079E-2</v>
      </c>
      <c r="AC40">
        <f t="shared" si="22"/>
        <v>4.7626754565386065E-2</v>
      </c>
      <c r="AD40">
        <f t="shared" si="22"/>
        <v>4.8836015065834994E-2</v>
      </c>
      <c r="AE40">
        <f t="shared" si="22"/>
        <v>5.0043919941476639E-2</v>
      </c>
      <c r="AF40">
        <f t="shared" si="22"/>
        <v>5.1315490487988148E-2</v>
      </c>
      <c r="AG40">
        <f t="shared" si="22"/>
        <v>5.2521016922278056E-2</v>
      </c>
      <c r="AH40">
        <f t="shared" si="22"/>
        <v>5.379044950719216E-2</v>
      </c>
      <c r="AI40">
        <f t="shared" ref="AI40:BL40" si="23">AI135</f>
        <v>5.5123807068579021E-2</v>
      </c>
      <c r="AJ40">
        <f t="shared" si="23"/>
        <v>5.6456127243852371E-2</v>
      </c>
      <c r="AK40">
        <f t="shared" si="23"/>
        <v>5.7852308715119573E-2</v>
      </c>
      <c r="AL40">
        <f t="shared" si="23"/>
        <v>5.9182457205970908E-2</v>
      </c>
      <c r="AM40">
        <f t="shared" si="23"/>
        <v>6.0576382194645007E-2</v>
      </c>
      <c r="AN40">
        <f t="shared" si="23"/>
        <v>6.1969148165853222E-2</v>
      </c>
      <c r="AO40">
        <f t="shared" si="23"/>
        <v>6.3425671154223415E-2</v>
      </c>
      <c r="AP40">
        <f t="shared" si="23"/>
        <v>6.4880994363072167E-2</v>
      </c>
      <c r="AQ40">
        <f t="shared" si="23"/>
        <v>6.6335085215496345E-2</v>
      </c>
      <c r="AR40">
        <f t="shared" si="23"/>
        <v>6.7852837809917868E-2</v>
      </c>
      <c r="AS40">
        <f t="shared" si="23"/>
        <v>6.9408964696458325E-2</v>
      </c>
      <c r="AT40">
        <f t="shared" si="23"/>
        <v>7.1004503808737837E-2</v>
      </c>
      <c r="AU40">
        <f t="shared" si="23"/>
        <v>7.2640494535542097E-2</v>
      </c>
      <c r="AV40">
        <f t="shared" si="23"/>
        <v>7.4318004165185247E-2</v>
      </c>
      <c r="AW40">
        <f t="shared" si="23"/>
        <v>7.6038139780034722E-2</v>
      </c>
      <c r="AX40">
        <f t="shared" si="23"/>
        <v>7.7802052477252651E-2</v>
      </c>
      <c r="AY40">
        <f t="shared" si="23"/>
        <v>7.9610939973298156E-2</v>
      </c>
      <c r="AZ40">
        <f t="shared" si="23"/>
        <v>8.146603384169751E-2</v>
      </c>
      <c r="BA40">
        <f t="shared" si="23"/>
        <v>8.3368613128910724E-2</v>
      </c>
      <c r="BB40">
        <f t="shared" si="23"/>
        <v>8.5319985579498464E-2</v>
      </c>
      <c r="BC40">
        <f t="shared" si="23"/>
        <v>8.7321497368707618E-2</v>
      </c>
      <c r="BD40">
        <f t="shared" si="23"/>
        <v>8.93745241966208E-2</v>
      </c>
      <c r="BE40">
        <f t="shared" si="23"/>
        <v>9.1480460114796255E-2</v>
      </c>
      <c r="BF40">
        <f t="shared" si="23"/>
        <v>9.3640735189629606E-2</v>
      </c>
      <c r="BG40">
        <f t="shared" si="23"/>
        <v>9.5856836138011894E-2</v>
      </c>
      <c r="BH40">
        <f t="shared" si="23"/>
        <v>9.8130296049444732E-2</v>
      </c>
      <c r="BI40">
        <f t="shared" si="23"/>
        <v>0.10046271998614738</v>
      </c>
      <c r="BJ40">
        <f t="shared" si="23"/>
        <v>0.10285577868881431</v>
      </c>
      <c r="BK40">
        <f t="shared" si="23"/>
        <v>0.10531120296566893</v>
      </c>
      <c r="BL40">
        <f t="shared" si="23"/>
        <v>0.10783075601084727</v>
      </c>
    </row>
    <row r="41" spans="1:64" x14ac:dyDescent="0.25">
      <c r="A41" t="str">
        <f t="shared" si="7"/>
        <v>14_PE</v>
      </c>
      <c r="B41" t="s">
        <v>742</v>
      </c>
      <c r="C41" t="str">
        <f t="shared" ref="C41:AH41" si="24">C136</f>
        <v>road_passenger_2w(gpkm)</v>
      </c>
      <c r="D41">
        <f t="shared" si="24"/>
        <v>0.26539487999999989</v>
      </c>
      <c r="E41">
        <f t="shared" si="24"/>
        <v>0.33009551999999959</v>
      </c>
      <c r="F41">
        <f t="shared" si="24"/>
        <v>0.36767519999999976</v>
      </c>
      <c r="G41">
        <f t="shared" si="24"/>
        <v>0.42703473600000041</v>
      </c>
      <c r="H41">
        <f t="shared" si="24"/>
        <v>0.46093630628571408</v>
      </c>
      <c r="I41">
        <f t="shared" si="24"/>
        <v>0.48688158795499548</v>
      </c>
      <c r="J41" s="10">
        <f t="shared" si="24"/>
        <v>0.54671905736097481</v>
      </c>
      <c r="K41">
        <f t="shared" si="24"/>
        <v>0.55291120519011883</v>
      </c>
      <c r="L41">
        <f t="shared" si="24"/>
        <v>0.58920899445986497</v>
      </c>
      <c r="M41">
        <f t="shared" si="24"/>
        <v>0.61533558544512656</v>
      </c>
      <c r="N41">
        <f t="shared" si="24"/>
        <v>0.6293720531793412</v>
      </c>
      <c r="O41">
        <f t="shared" si="24"/>
        <v>0.67198188190976971</v>
      </c>
      <c r="P41">
        <f t="shared" si="24"/>
        <v>0.70375365491611619</v>
      </c>
      <c r="Q41">
        <f t="shared" si="24"/>
        <v>0.73393854167658412</v>
      </c>
      <c r="R41">
        <f t="shared" si="24"/>
        <v>0.75767140919492171</v>
      </c>
      <c r="S41">
        <f t="shared" si="24"/>
        <v>0.7793977390912824</v>
      </c>
      <c r="T41">
        <f t="shared" si="24"/>
        <v>0.79833640253871574</v>
      </c>
      <c r="U41">
        <f t="shared" si="24"/>
        <v>0.8149889626921345</v>
      </c>
      <c r="V41">
        <f t="shared" si="24"/>
        <v>0.83072995813876427</v>
      </c>
      <c r="W41">
        <f t="shared" si="24"/>
        <v>0.84418667424828986</v>
      </c>
      <c r="X41">
        <f t="shared" si="24"/>
        <v>0.85672957379945114</v>
      </c>
      <c r="Y41">
        <f t="shared" si="24"/>
        <v>0.8657605500258102</v>
      </c>
      <c r="Z41">
        <f t="shared" si="24"/>
        <v>0.87402812212213477</v>
      </c>
      <c r="AA41">
        <f t="shared" si="24"/>
        <v>0.88032208659815192</v>
      </c>
      <c r="AB41">
        <f t="shared" si="24"/>
        <v>0.88602562511652638</v>
      </c>
      <c r="AC41">
        <f t="shared" si="24"/>
        <v>0.89001485569052252</v>
      </c>
      <c r="AD41">
        <f t="shared" si="24"/>
        <v>0.89247790558799711</v>
      </c>
      <c r="AE41">
        <f t="shared" si="24"/>
        <v>0.89362862241469687</v>
      </c>
      <c r="AF41">
        <f t="shared" si="24"/>
        <v>0.89483990614858522</v>
      </c>
      <c r="AG41">
        <f t="shared" si="24"/>
        <v>0.8940867022777087</v>
      </c>
      <c r="AH41">
        <f t="shared" si="24"/>
        <v>0.89389779484621967</v>
      </c>
      <c r="AI41">
        <f t="shared" ref="AI41:BL41" si="25">AI136</f>
        <v>0.89451093511572766</v>
      </c>
      <c r="AJ41">
        <f t="shared" si="25"/>
        <v>0.89509426359141386</v>
      </c>
      <c r="AK41">
        <f t="shared" si="25"/>
        <v>0.89700143885288341</v>
      </c>
      <c r="AL41">
        <f t="shared" si="25"/>
        <v>0.89870785501020012</v>
      </c>
      <c r="AM41">
        <f t="shared" si="25"/>
        <v>0.90264027325039276</v>
      </c>
      <c r="AN41">
        <f t="shared" si="25"/>
        <v>0.90825696242797105</v>
      </c>
      <c r="AO41">
        <f t="shared" si="25"/>
        <v>0.91698980221332937</v>
      </c>
      <c r="AP41">
        <f t="shared" si="25"/>
        <v>0.92840193523249204</v>
      </c>
      <c r="AQ41">
        <f t="shared" si="25"/>
        <v>0.94305339791135545</v>
      </c>
      <c r="AR41">
        <f t="shared" si="25"/>
        <v>0.96463054274667437</v>
      </c>
      <c r="AS41">
        <f t="shared" si="25"/>
        <v>0.98675323608709642</v>
      </c>
      <c r="AT41">
        <f t="shared" si="25"/>
        <v>1.0094362337262426</v>
      </c>
      <c r="AU41">
        <f t="shared" si="25"/>
        <v>1.0326943121451095</v>
      </c>
      <c r="AV41">
        <f t="shared" si="25"/>
        <v>1.0565426444586168</v>
      </c>
      <c r="AW41">
        <f t="shared" si="25"/>
        <v>1.080996969514239</v>
      </c>
      <c r="AX41">
        <f t="shared" si="25"/>
        <v>1.1060736518962153</v>
      </c>
      <c r="AY41">
        <f t="shared" si="25"/>
        <v>1.1317897189524853</v>
      </c>
      <c r="AZ41">
        <f t="shared" si="25"/>
        <v>1.1581626793603186</v>
      </c>
      <c r="BA41">
        <f t="shared" si="25"/>
        <v>1.1852107166964196</v>
      </c>
      <c r="BB41">
        <f t="shared" si="25"/>
        <v>1.2129524225243256</v>
      </c>
      <c r="BC41">
        <f t="shared" si="25"/>
        <v>1.2414069347578065</v>
      </c>
      <c r="BD41">
        <f t="shared" si="25"/>
        <v>1.270593811050752</v>
      </c>
      <c r="BE41">
        <f t="shared" si="25"/>
        <v>1.3005328699509882</v>
      </c>
      <c r="BF41">
        <f t="shared" si="25"/>
        <v>1.3312444420116341</v>
      </c>
      <c r="BG41">
        <f t="shared" si="25"/>
        <v>1.3627496631581393</v>
      </c>
      <c r="BH41">
        <f t="shared" si="25"/>
        <v>1.3950703285726331</v>
      </c>
      <c r="BI41">
        <f t="shared" si="25"/>
        <v>1.4282292566380994</v>
      </c>
      <c r="BJ41">
        <f t="shared" si="25"/>
        <v>1.4622501994562174</v>
      </c>
      <c r="BK41">
        <f t="shared" si="25"/>
        <v>1.4971577630792885</v>
      </c>
      <c r="BL41">
        <f t="shared" si="25"/>
        <v>1.5329770139742624</v>
      </c>
    </row>
    <row r="42" spans="1:64" x14ac:dyDescent="0.25">
      <c r="A42" t="str">
        <f t="shared" si="7"/>
        <v>14_PE</v>
      </c>
      <c r="B42" t="s">
        <v>742</v>
      </c>
      <c r="C42" t="str">
        <f t="shared" ref="C42:AH42" si="26">C137</f>
        <v>road_passenger_bus(gpkm)</v>
      </c>
      <c r="D42">
        <f t="shared" si="26"/>
        <v>11.553855269999991</v>
      </c>
      <c r="E42">
        <f t="shared" si="26"/>
        <v>12.045630719999988</v>
      </c>
      <c r="F42">
        <f t="shared" si="26"/>
        <v>12.55206383999999</v>
      </c>
      <c r="G42">
        <f t="shared" si="26"/>
        <v>12.743038409999983</v>
      </c>
      <c r="H42">
        <f t="shared" si="26"/>
        <v>16.521318390000001</v>
      </c>
      <c r="I42">
        <f t="shared" si="26"/>
        <v>16.870599168720783</v>
      </c>
      <c r="J42" s="10">
        <f t="shared" si="26"/>
        <v>17.484174005789232</v>
      </c>
      <c r="K42">
        <f t="shared" si="26"/>
        <v>17.213449090696226</v>
      </c>
      <c r="L42">
        <f t="shared" si="26"/>
        <v>17.947572476065009</v>
      </c>
      <c r="M42">
        <f t="shared" si="26"/>
        <v>18.419396005196475</v>
      </c>
      <c r="N42">
        <f t="shared" si="26"/>
        <v>18.585372703900976</v>
      </c>
      <c r="O42">
        <f t="shared" si="26"/>
        <v>19.643113081664115</v>
      </c>
      <c r="P42">
        <f t="shared" si="26"/>
        <v>20.426783225230821</v>
      </c>
      <c r="Q42">
        <f t="shared" si="26"/>
        <v>21.211860127084979</v>
      </c>
      <c r="R42">
        <f t="shared" si="26"/>
        <v>21.859939509902159</v>
      </c>
      <c r="S42">
        <f t="shared" si="26"/>
        <v>22.500777562589882</v>
      </c>
      <c r="T42">
        <f t="shared" si="26"/>
        <v>23.112157831756701</v>
      </c>
      <c r="U42">
        <f t="shared" si="26"/>
        <v>23.708407427294283</v>
      </c>
      <c r="V42">
        <f t="shared" si="26"/>
        <v>24.329195463601952</v>
      </c>
      <c r="W42">
        <f t="shared" si="26"/>
        <v>24.933945793978115</v>
      </c>
      <c r="X42">
        <f t="shared" si="26"/>
        <v>25.562180617145572</v>
      </c>
      <c r="Y42">
        <f t="shared" si="26"/>
        <v>26.134950524829851</v>
      </c>
      <c r="Z42">
        <f t="shared" si="26"/>
        <v>26.73242452162912</v>
      </c>
      <c r="AA42">
        <f t="shared" si="26"/>
        <v>27.315715926631601</v>
      </c>
      <c r="AB42">
        <f t="shared" si="26"/>
        <v>27.924861293751327</v>
      </c>
      <c r="AC42">
        <f t="shared" si="26"/>
        <v>28.521588098114659</v>
      </c>
      <c r="AD42">
        <f t="shared" si="26"/>
        <v>29.107162470767218</v>
      </c>
      <c r="AE42">
        <f t="shared" si="26"/>
        <v>29.683048699511755</v>
      </c>
      <c r="AF42">
        <f t="shared" si="26"/>
        <v>30.289272917436289</v>
      </c>
      <c r="AG42">
        <f t="shared" si="26"/>
        <v>30.850904906300432</v>
      </c>
      <c r="AH42">
        <f t="shared" si="26"/>
        <v>31.446458734587694</v>
      </c>
      <c r="AI42">
        <f t="shared" ref="AI42:BL42" si="27">AI137</f>
        <v>32.077581699185792</v>
      </c>
      <c r="AJ42">
        <f t="shared" si="27"/>
        <v>32.705877539245776</v>
      </c>
      <c r="AK42">
        <f t="shared" si="27"/>
        <v>33.370251825185271</v>
      </c>
      <c r="AL42">
        <f t="shared" si="27"/>
        <v>34.002359417105062</v>
      </c>
      <c r="AM42">
        <f t="shared" si="27"/>
        <v>34.68004712733584</v>
      </c>
      <c r="AN42">
        <f t="shared" si="27"/>
        <v>35.369195397402265</v>
      </c>
      <c r="AO42">
        <f t="shared" si="27"/>
        <v>36.110302778162144</v>
      </c>
      <c r="AP42">
        <f t="shared" si="27"/>
        <v>36.86999209863643</v>
      </c>
      <c r="AQ42">
        <f t="shared" si="27"/>
        <v>37.652267478214277</v>
      </c>
      <c r="AR42">
        <f t="shared" si="27"/>
        <v>38.51375467560409</v>
      </c>
      <c r="AS42">
        <f t="shared" si="27"/>
        <v>39.397023394890738</v>
      </c>
      <c r="AT42">
        <f t="shared" si="27"/>
        <v>40.302662774599661</v>
      </c>
      <c r="AU42">
        <f t="shared" si="27"/>
        <v>41.231262779218675</v>
      </c>
      <c r="AV42">
        <f t="shared" si="27"/>
        <v>42.183429209206892</v>
      </c>
      <c r="AW42">
        <f t="shared" si="27"/>
        <v>43.159790452411947</v>
      </c>
      <c r="AX42">
        <f t="shared" si="27"/>
        <v>44.160999879792811</v>
      </c>
      <c r="AY42">
        <f t="shared" si="27"/>
        <v>45.187737323753943</v>
      </c>
      <c r="AZ42">
        <f t="shared" si="27"/>
        <v>46.240701834212587</v>
      </c>
      <c r="BA42">
        <f t="shared" si="27"/>
        <v>47.32061940706177</v>
      </c>
      <c r="BB42">
        <f t="shared" si="27"/>
        <v>48.428232327441101</v>
      </c>
      <c r="BC42">
        <f t="shared" si="27"/>
        <v>49.564304694021821</v>
      </c>
      <c r="BD42">
        <f t="shared" si="27"/>
        <v>50.72961736398247</v>
      </c>
      <c r="BE42">
        <f t="shared" si="27"/>
        <v>51.92496161093004</v>
      </c>
      <c r="BF42">
        <f t="shared" si="27"/>
        <v>53.151149150750122</v>
      </c>
      <c r="BG42">
        <f t="shared" si="27"/>
        <v>54.409023854553496</v>
      </c>
      <c r="BH42">
        <f t="shared" si="27"/>
        <v>55.699455914875465</v>
      </c>
      <c r="BI42">
        <f t="shared" si="27"/>
        <v>57.023356376479185</v>
      </c>
      <c r="BJ42">
        <f t="shared" si="27"/>
        <v>58.381673563698762</v>
      </c>
      <c r="BK42">
        <f t="shared" si="27"/>
        <v>59.775389895626134</v>
      </c>
      <c r="BL42">
        <f t="shared" si="27"/>
        <v>61.205506173828219</v>
      </c>
    </row>
    <row r="43" spans="1:64" x14ac:dyDescent="0.25">
      <c r="A43" t="str">
        <f t="shared" si="7"/>
        <v>14_PE</v>
      </c>
      <c r="B43" t="s">
        <v>742</v>
      </c>
      <c r="C43" t="str">
        <f t="shared" ref="C43:AH43" si="28">C138</f>
        <v>road_passenger_lt(gpkm)</v>
      </c>
      <c r="D43">
        <f t="shared" si="28"/>
        <v>8.3612948571428483</v>
      </c>
      <c r="E43">
        <f t="shared" si="28"/>
        <v>9.0147775127791263</v>
      </c>
      <c r="F43">
        <f t="shared" si="28"/>
        <v>9.7611972670807372</v>
      </c>
      <c r="G43">
        <f t="shared" si="28"/>
        <v>10.170087950310547</v>
      </c>
      <c r="H43">
        <f t="shared" si="28"/>
        <v>10.783342360248451</v>
      </c>
      <c r="I43">
        <f t="shared" si="28"/>
        <v>11.157797968396995</v>
      </c>
      <c r="J43" s="10">
        <f t="shared" si="28"/>
        <v>11.814279163082766</v>
      </c>
      <c r="K43">
        <f t="shared" si="28"/>
        <v>11.738006884151432</v>
      </c>
      <c r="L43">
        <f t="shared" si="28"/>
        <v>12.337271445127236</v>
      </c>
      <c r="M43">
        <f t="shared" si="28"/>
        <v>12.751078662781634</v>
      </c>
      <c r="N43">
        <f t="shared" si="28"/>
        <v>12.945347887159755</v>
      </c>
      <c r="O43">
        <f t="shared" si="28"/>
        <v>13.755371137683452</v>
      </c>
      <c r="P43">
        <f t="shared" si="28"/>
        <v>14.370150437365947</v>
      </c>
      <c r="Q43">
        <f t="shared" si="28"/>
        <v>14.981197142852608</v>
      </c>
      <c r="R43">
        <f t="shared" si="28"/>
        <v>15.490104789741997</v>
      </c>
      <c r="S43">
        <f t="shared" si="28"/>
        <v>15.987967723996402</v>
      </c>
      <c r="T43">
        <f t="shared" si="28"/>
        <v>16.458816987686816</v>
      </c>
      <c r="U43">
        <f t="shared" si="28"/>
        <v>16.912684002111593</v>
      </c>
      <c r="V43">
        <f t="shared" si="28"/>
        <v>17.377838861532453</v>
      </c>
      <c r="W43">
        <f t="shared" si="28"/>
        <v>17.825339238947201</v>
      </c>
      <c r="X43">
        <f t="shared" si="28"/>
        <v>18.283468711746657</v>
      </c>
      <c r="Y43">
        <f t="shared" si="28"/>
        <v>18.695840386370829</v>
      </c>
      <c r="Z43">
        <f t="shared" si="28"/>
        <v>19.119923498691723</v>
      </c>
      <c r="AA43">
        <f t="shared" si="28"/>
        <v>19.528085675874692</v>
      </c>
      <c r="AB43">
        <f t="shared" si="28"/>
        <v>19.949178503469039</v>
      </c>
      <c r="AC43">
        <f t="shared" si="28"/>
        <v>20.356125657546841</v>
      </c>
      <c r="AD43">
        <f t="shared" si="28"/>
        <v>20.750201891349061</v>
      </c>
      <c r="AE43">
        <f t="shared" si="28"/>
        <v>21.132895456455902</v>
      </c>
      <c r="AF43">
        <f t="shared" si="28"/>
        <v>21.533181509680432</v>
      </c>
      <c r="AG43">
        <f t="shared" si="28"/>
        <v>21.898340862962897</v>
      </c>
      <c r="AH43">
        <f t="shared" si="28"/>
        <v>22.284810099778024</v>
      </c>
      <c r="AI43">
        <f t="shared" ref="AI43:BL43" si="29">AI138</f>
        <v>22.694366271320273</v>
      </c>
      <c r="AJ43">
        <f t="shared" si="29"/>
        <v>23.100579884400492</v>
      </c>
      <c r="AK43">
        <f t="shared" si="29"/>
        <v>23.531802879702258</v>
      </c>
      <c r="AL43">
        <f t="shared" si="29"/>
        <v>23.940796173345888</v>
      </c>
      <c r="AM43">
        <f t="shared" si="29"/>
        <v>24.383489345747574</v>
      </c>
      <c r="AN43">
        <f t="shared" si="29"/>
        <v>24.836982687772018</v>
      </c>
      <c r="AO43">
        <f t="shared" si="29"/>
        <v>25.330942264192377</v>
      </c>
      <c r="AP43">
        <f t="shared" si="29"/>
        <v>25.843253863087423</v>
      </c>
      <c r="AQ43">
        <f t="shared" si="29"/>
        <v>26.378173307763067</v>
      </c>
      <c r="AR43">
        <f t="shared" si="29"/>
        <v>26.981708237188396</v>
      </c>
      <c r="AS43">
        <f t="shared" si="29"/>
        <v>27.600502719304249</v>
      </c>
      <c r="AT43">
        <f t="shared" si="29"/>
        <v>28.23496948883199</v>
      </c>
      <c r="AU43">
        <f t="shared" si="29"/>
        <v>28.885521859140169</v>
      </c>
      <c r="AV43">
        <f t="shared" si="29"/>
        <v>29.552584237856028</v>
      </c>
      <c r="AW43">
        <f t="shared" si="29"/>
        <v>30.236596856728124</v>
      </c>
      <c r="AX43">
        <f t="shared" si="29"/>
        <v>30.938017450005791</v>
      </c>
      <c r="AY43">
        <f t="shared" si="29"/>
        <v>31.657322290120586</v>
      </c>
      <c r="AZ43">
        <f t="shared" si="29"/>
        <v>32.395001112780413</v>
      </c>
      <c r="BA43">
        <f t="shared" si="29"/>
        <v>33.15156253132438</v>
      </c>
      <c r="BB43">
        <f t="shared" si="29"/>
        <v>33.927526570902835</v>
      </c>
      <c r="BC43">
        <f t="shared" si="29"/>
        <v>34.723428538643979</v>
      </c>
      <c r="BD43">
        <f t="shared" si="29"/>
        <v>35.539815482238801</v>
      </c>
      <c r="BE43">
        <f t="shared" si="29"/>
        <v>36.377241746849947</v>
      </c>
      <c r="BF43">
        <f t="shared" si="29"/>
        <v>37.236275998954639</v>
      </c>
      <c r="BG43">
        <f t="shared" si="29"/>
        <v>38.117509432122375</v>
      </c>
      <c r="BH43">
        <f t="shared" si="29"/>
        <v>39.021551680009885</v>
      </c>
      <c r="BI43">
        <f t="shared" si="29"/>
        <v>39.949040996254027</v>
      </c>
      <c r="BJ43">
        <f t="shared" si="29"/>
        <v>40.900641751563718</v>
      </c>
      <c r="BK43">
        <f t="shared" si="29"/>
        <v>41.877042202524912</v>
      </c>
      <c r="BL43">
        <f t="shared" si="29"/>
        <v>42.878943483994746</v>
      </c>
    </row>
    <row r="44" spans="1:64" x14ac:dyDescent="0.25">
      <c r="A44" t="str">
        <f t="shared" si="7"/>
        <v>14_PE</v>
      </c>
      <c r="B44" t="s">
        <v>742</v>
      </c>
      <c r="C44" t="str">
        <f t="shared" ref="C44:AH44" si="30">C139</f>
        <v>road_passenger_lv(gpkm)</v>
      </c>
      <c r="D44">
        <f t="shared" si="30"/>
        <v>20.942506751999986</v>
      </c>
      <c r="E44">
        <f t="shared" si="30"/>
        <v>22.245623295999977</v>
      </c>
      <c r="F44">
        <f t="shared" si="30"/>
        <v>23.986559487999976</v>
      </c>
      <c r="G44">
        <f t="shared" si="30"/>
        <v>24.919392255999966</v>
      </c>
      <c r="H44">
        <f t="shared" si="30"/>
        <v>27.357587199999998</v>
      </c>
      <c r="I44">
        <f t="shared" si="30"/>
        <v>28.058003764215165</v>
      </c>
      <c r="J44" s="10">
        <f t="shared" si="30"/>
        <v>29.846554308153419</v>
      </c>
      <c r="K44">
        <f t="shared" si="30"/>
        <v>29.287083198617754</v>
      </c>
      <c r="L44">
        <f t="shared" si="30"/>
        <v>30.453497922228429</v>
      </c>
      <c r="M44">
        <f t="shared" si="30"/>
        <v>31.187038895095448</v>
      </c>
      <c r="N44">
        <f t="shared" si="30"/>
        <v>31.41689082258614</v>
      </c>
      <c r="O44">
        <f t="shared" si="30"/>
        <v>33.166888251941963</v>
      </c>
      <c r="P44">
        <f t="shared" si="30"/>
        <v>34.466004410847312</v>
      </c>
      <c r="Q44">
        <f t="shared" si="30"/>
        <v>35.780481337541026</v>
      </c>
      <c r="R44">
        <f t="shared" si="30"/>
        <v>36.877333215180926</v>
      </c>
      <c r="S44">
        <f t="shared" si="30"/>
        <v>37.975660515077813</v>
      </c>
      <c r="T44">
        <f t="shared" si="30"/>
        <v>39.038015053275473</v>
      </c>
      <c r="U44">
        <f t="shared" si="30"/>
        <v>40.088486746632114</v>
      </c>
      <c r="V44">
        <f t="shared" si="30"/>
        <v>41.194047769564804</v>
      </c>
      <c r="W44">
        <f t="shared" si="30"/>
        <v>42.285894423790708</v>
      </c>
      <c r="X44">
        <f t="shared" si="30"/>
        <v>43.430776964094534</v>
      </c>
      <c r="Y44">
        <f t="shared" si="30"/>
        <v>44.494161105937266</v>
      </c>
      <c r="Z44">
        <f t="shared" si="30"/>
        <v>45.611751857467866</v>
      </c>
      <c r="AA44">
        <f t="shared" si="30"/>
        <v>46.716714507930149</v>
      </c>
      <c r="AB44">
        <f t="shared" si="30"/>
        <v>47.876772314843272</v>
      </c>
      <c r="AC44">
        <f t="shared" si="30"/>
        <v>49.025590316594794</v>
      </c>
      <c r="AD44">
        <f t="shared" si="30"/>
        <v>50.164147400262898</v>
      </c>
      <c r="AE44">
        <f t="shared" si="30"/>
        <v>51.293612553926934</v>
      </c>
      <c r="AF44">
        <f t="shared" si="30"/>
        <v>52.481817562111679</v>
      </c>
      <c r="AG44">
        <f t="shared" si="30"/>
        <v>53.597435519248847</v>
      </c>
      <c r="AH44">
        <f t="shared" si="30"/>
        <v>54.774849632447996</v>
      </c>
      <c r="AI44">
        <f t="shared" ref="AI44:BL44" si="31">AI139</f>
        <v>56.015430310569194</v>
      </c>
      <c r="AJ44">
        <f t="shared" si="31"/>
        <v>57.250244784108212</v>
      </c>
      <c r="AK44">
        <f t="shared" si="31"/>
        <v>58.54511270441823</v>
      </c>
      <c r="AL44">
        <f t="shared" si="31"/>
        <v>59.777662593305614</v>
      </c>
      <c r="AM44">
        <f t="shared" si="31"/>
        <v>61.081835972799254</v>
      </c>
      <c r="AN44">
        <f t="shared" si="31"/>
        <v>62.394814472481428</v>
      </c>
      <c r="AO44">
        <f t="shared" si="31"/>
        <v>63.784957607534722</v>
      </c>
      <c r="AP44">
        <f t="shared" si="31"/>
        <v>65.190080056153732</v>
      </c>
      <c r="AQ44">
        <f t="shared" si="31"/>
        <v>66.613651234835032</v>
      </c>
      <c r="AR44">
        <f t="shared" si="31"/>
        <v>68.137777444323078</v>
      </c>
      <c r="AS44">
        <f t="shared" si="31"/>
        <v>69.700439094042949</v>
      </c>
      <c r="AT44">
        <f t="shared" si="31"/>
        <v>71.302678476289145</v>
      </c>
      <c r="AU44">
        <f t="shared" si="31"/>
        <v>72.94553934463255</v>
      </c>
      <c r="AV44">
        <f t="shared" si="31"/>
        <v>74.630093469333076</v>
      </c>
      <c r="AW44">
        <f t="shared" si="31"/>
        <v>76.357452581814229</v>
      </c>
      <c r="AX44">
        <f t="shared" si="31"/>
        <v>78.128772613128859</v>
      </c>
      <c r="AY44">
        <f t="shared" si="31"/>
        <v>79.945256309398857</v>
      </c>
      <c r="AZ44">
        <f t="shared" si="31"/>
        <v>81.808140415991772</v>
      </c>
      <c r="BA44">
        <f t="shared" si="31"/>
        <v>83.718709350565717</v>
      </c>
      <c r="BB44">
        <f t="shared" si="31"/>
        <v>85.678276349393514</v>
      </c>
      <c r="BC44">
        <f t="shared" si="31"/>
        <v>87.688193240819231</v>
      </c>
      <c r="BD44">
        <f t="shared" si="31"/>
        <v>89.749841502008479</v>
      </c>
      <c r="BE44">
        <f t="shared" si="31"/>
        <v>91.864621038667295</v>
      </c>
      <c r="BF44">
        <f t="shared" si="31"/>
        <v>94.033967922579038</v>
      </c>
      <c r="BG44">
        <f t="shared" si="31"/>
        <v>96.259375113919148</v>
      </c>
      <c r="BH44">
        <f t="shared" si="31"/>
        <v>98.542382140209781</v>
      </c>
      <c r="BI44">
        <f t="shared" si="31"/>
        <v>100.88460080393126</v>
      </c>
      <c r="BJ44">
        <f t="shared" si="31"/>
        <v>103.28770886184785</v>
      </c>
      <c r="BK44">
        <f t="shared" si="31"/>
        <v>105.75344439049884</v>
      </c>
      <c r="BL44">
        <f t="shared" si="31"/>
        <v>108.28357798833687</v>
      </c>
    </row>
    <row r="45" spans="1:64" x14ac:dyDescent="0.25">
      <c r="A45" t="str">
        <f t="shared" si="7"/>
        <v>14_PE</v>
      </c>
      <c r="B45" t="s">
        <v>742</v>
      </c>
      <c r="C45" t="str">
        <f t="shared" ref="C45:AH45" si="32">C140</f>
        <v>ship_passenger(gpkm)</v>
      </c>
      <c r="D45">
        <f t="shared" si="32"/>
        <v>13.47934353059898</v>
      </c>
      <c r="E45">
        <f t="shared" si="32"/>
        <v>13.656473870450924</v>
      </c>
      <c r="F45">
        <f t="shared" si="32"/>
        <v>13.839569739883387</v>
      </c>
      <c r="G45">
        <f t="shared" si="32"/>
        <v>14.026336704442299</v>
      </c>
      <c r="H45">
        <f t="shared" si="32"/>
        <v>14.213103669001242</v>
      </c>
      <c r="I45">
        <f t="shared" si="32"/>
        <v>14.398493972887728</v>
      </c>
      <c r="J45" s="10">
        <f t="shared" si="32"/>
        <v>14.580672068538588</v>
      </c>
      <c r="K45">
        <f t="shared" si="32"/>
        <v>13.662856522050596</v>
      </c>
      <c r="L45">
        <f t="shared" si="32"/>
        <v>13.622948176966023</v>
      </c>
      <c r="M45">
        <f t="shared" si="32"/>
        <v>13.435129246976205</v>
      </c>
      <c r="N45">
        <f t="shared" si="32"/>
        <v>13.091570009176955</v>
      </c>
      <c r="O45">
        <f t="shared" si="32"/>
        <v>13.429580833189547</v>
      </c>
      <c r="P45">
        <f t="shared" si="32"/>
        <v>13.622737165041285</v>
      </c>
      <c r="Q45">
        <f t="shared" si="32"/>
        <v>13.868034635116627</v>
      </c>
      <c r="R45">
        <f t="shared" si="32"/>
        <v>14.078955089351988</v>
      </c>
      <c r="S45">
        <f t="shared" si="32"/>
        <v>14.343236863776148</v>
      </c>
      <c r="T45">
        <f t="shared" si="32"/>
        <v>14.647622534728333</v>
      </c>
      <c r="U45">
        <f t="shared" si="32"/>
        <v>15.001673636895328</v>
      </c>
      <c r="V45">
        <f t="shared" si="32"/>
        <v>15.430366790931958</v>
      </c>
      <c r="W45">
        <f t="shared" si="32"/>
        <v>15.907554703944676</v>
      </c>
      <c r="X45">
        <f t="shared" si="32"/>
        <v>16.457672100982055</v>
      </c>
      <c r="Y45">
        <f t="shared" si="32"/>
        <v>17.028592758871252</v>
      </c>
      <c r="Z45">
        <f t="shared" si="32"/>
        <v>17.670183607776139</v>
      </c>
      <c r="AA45">
        <f t="shared" si="32"/>
        <v>18.354809676668417</v>
      </c>
      <c r="AB45">
        <f t="shared" si="32"/>
        <v>19.106605956042785</v>
      </c>
      <c r="AC45">
        <f t="shared" si="32"/>
        <v>19.896539346049298</v>
      </c>
      <c r="AD45">
        <f t="shared" si="32"/>
        <v>20.721050194655916</v>
      </c>
      <c r="AE45">
        <f t="shared" si="32"/>
        <v>21.576048647907804</v>
      </c>
      <c r="AF45">
        <f t="shared" si="32"/>
        <v>22.48539527179609</v>
      </c>
      <c r="AG45">
        <f t="shared" si="32"/>
        <v>23.387540092145937</v>
      </c>
      <c r="AH45">
        <f t="shared" si="32"/>
        <v>24.334161684726677</v>
      </c>
      <c r="AI45">
        <f t="shared" ref="AI45:BL45" si="33">AI140</f>
        <v>25.320345413235188</v>
      </c>
      <c r="AJ45">
        <f t="shared" si="33"/>
        <v>26.308139840288714</v>
      </c>
      <c r="AK45">
        <f t="shared" si="33"/>
        <v>27.319656302956059</v>
      </c>
      <c r="AL45">
        <f t="shared" si="33"/>
        <v>28.288962224283537</v>
      </c>
      <c r="AM45">
        <f t="shared" si="33"/>
        <v>29.269075000598281</v>
      </c>
      <c r="AN45">
        <f t="shared" si="33"/>
        <v>30.220030364509945</v>
      </c>
      <c r="AO45">
        <f t="shared" si="33"/>
        <v>31.163814436022435</v>
      </c>
      <c r="AP45">
        <f t="shared" si="33"/>
        <v>32.058351147237019</v>
      </c>
      <c r="AQ45">
        <f t="shared" si="33"/>
        <v>32.892297723697006</v>
      </c>
      <c r="AR45">
        <f t="shared" si="33"/>
        <v>33.644876393709232</v>
      </c>
      <c r="AS45">
        <f t="shared" si="33"/>
        <v>34.416482982917039</v>
      </c>
      <c r="AT45">
        <f t="shared" si="33"/>
        <v>35.207632151421329</v>
      </c>
      <c r="AU45">
        <f t="shared" si="33"/>
        <v>36.018839280867851</v>
      </c>
      <c r="AV45">
        <f t="shared" si="33"/>
        <v>36.850633586902767</v>
      </c>
      <c r="AW45">
        <f t="shared" si="33"/>
        <v>37.703564017081007</v>
      </c>
      <c r="AX45">
        <f t="shared" si="33"/>
        <v>38.578201343723769</v>
      </c>
      <c r="AY45">
        <f t="shared" si="33"/>
        <v>39.4751394553628</v>
      </c>
      <c r="AZ45">
        <f t="shared" si="33"/>
        <v>40.394989028579936</v>
      </c>
      <c r="BA45">
        <f t="shared" si="33"/>
        <v>41.338384279443908</v>
      </c>
      <c r="BB45">
        <f t="shared" si="33"/>
        <v>42.305973653996453</v>
      </c>
      <c r="BC45">
        <f t="shared" si="33"/>
        <v>43.298424654161565</v>
      </c>
      <c r="BD45">
        <f t="shared" si="33"/>
        <v>44.316419421773361</v>
      </c>
      <c r="BE45">
        <f t="shared" si="33"/>
        <v>45.360649198257796</v>
      </c>
      <c r="BF45">
        <f t="shared" si="33"/>
        <v>46.431823083022799</v>
      </c>
      <c r="BG45">
        <f t="shared" si="33"/>
        <v>47.530678265663447</v>
      </c>
      <c r="BH45">
        <f t="shared" si="33"/>
        <v>48.65797492966577</v>
      </c>
      <c r="BI45">
        <f t="shared" si="33"/>
        <v>49.814508946237424</v>
      </c>
      <c r="BJ45">
        <f t="shared" si="33"/>
        <v>51.001108753303278</v>
      </c>
      <c r="BK45">
        <f t="shared" si="33"/>
        <v>52.218632573313812</v>
      </c>
      <c r="BL45">
        <f t="shared" si="33"/>
        <v>53.467954687296618</v>
      </c>
    </row>
    <row r="47" spans="1:64" x14ac:dyDescent="0.25">
      <c r="A47" t="str">
        <f t="shared" si="7"/>
        <v>14_PE</v>
      </c>
      <c r="B47" t="s">
        <v>743</v>
      </c>
      <c r="C47" t="str">
        <f>C32</f>
        <v>air_freight(gtkm)</v>
      </c>
      <c r="D47">
        <f t="shared" ref="D47:D60" si="34">D178</f>
        <v>8.3580402606641624E-2</v>
      </c>
      <c r="E47">
        <f t="shared" ref="E47:BL47" si="35">E178</f>
        <v>0.10717909399999986</v>
      </c>
      <c r="F47">
        <f t="shared" si="35"/>
        <v>0.12215124400000002</v>
      </c>
      <c r="G47">
        <f t="shared" si="35"/>
        <v>0.33488048568155687</v>
      </c>
      <c r="H47">
        <f t="shared" si="35"/>
        <v>0.29531226543067968</v>
      </c>
      <c r="I47">
        <f t="shared" si="35"/>
        <v>0.32956881731915161</v>
      </c>
      <c r="J47" s="10">
        <f t="shared" si="35"/>
        <v>0.27617509999999995</v>
      </c>
      <c r="K47">
        <f t="shared" si="35"/>
        <v>0.33111934530358528</v>
      </c>
      <c r="L47">
        <f t="shared" si="35"/>
        <v>0.3563368564699626</v>
      </c>
      <c r="M47">
        <f t="shared" si="35"/>
        <v>0.37741814712162941</v>
      </c>
      <c r="N47">
        <f t="shared" si="35"/>
        <v>0.41023963763430982</v>
      </c>
      <c r="O47">
        <f t="shared" si="35"/>
        <v>0.43963932365849751</v>
      </c>
      <c r="P47">
        <f t="shared" si="35"/>
        <v>0.46177375291860856</v>
      </c>
      <c r="Q47">
        <f t="shared" si="35"/>
        <v>0.48249388485337508</v>
      </c>
      <c r="R47">
        <f t="shared" si="35"/>
        <v>0.49860550925938396</v>
      </c>
      <c r="S47">
        <f t="shared" si="35"/>
        <v>0.51294358241593396</v>
      </c>
      <c r="T47">
        <f t="shared" si="35"/>
        <v>0.52502273110976294</v>
      </c>
      <c r="U47">
        <f t="shared" si="35"/>
        <v>0.53521874710936657</v>
      </c>
      <c r="V47">
        <f t="shared" si="35"/>
        <v>0.54446729750014433</v>
      </c>
      <c r="W47">
        <f t="shared" si="35"/>
        <v>0.55192874294405359</v>
      </c>
      <c r="X47">
        <f t="shared" si="35"/>
        <v>0.55853504266056897</v>
      </c>
      <c r="Y47">
        <f t="shared" si="35"/>
        <v>0.56263541261388328</v>
      </c>
      <c r="Z47">
        <f t="shared" si="35"/>
        <v>0.56603032886503046</v>
      </c>
      <c r="AA47">
        <f t="shared" si="35"/>
        <v>0.56796453571127725</v>
      </c>
      <c r="AB47">
        <f t="shared" si="35"/>
        <v>0.56934948433186572</v>
      </c>
      <c r="AC47">
        <f t="shared" si="35"/>
        <v>0.56948181128643949</v>
      </c>
      <c r="AD47">
        <f t="shared" si="35"/>
        <v>0.56849987869543239</v>
      </c>
      <c r="AE47">
        <f t="shared" si="35"/>
        <v>0.56655322901742744</v>
      </c>
      <c r="AF47">
        <f t="shared" si="35"/>
        <v>0.56451634341621559</v>
      </c>
      <c r="AG47">
        <f t="shared" si="35"/>
        <v>0.56110987354986319</v>
      </c>
      <c r="AH47">
        <f t="shared" si="35"/>
        <v>0.55792205658188343</v>
      </c>
      <c r="AI47">
        <f t="shared" si="35"/>
        <v>0.5550823132477658</v>
      </c>
      <c r="AJ47">
        <f t="shared" si="35"/>
        <v>0.55209523984930109</v>
      </c>
      <c r="AK47">
        <f t="shared" si="35"/>
        <v>0.5497871705871904</v>
      </c>
      <c r="AL47">
        <f t="shared" si="35"/>
        <v>0.54711823835183282</v>
      </c>
      <c r="AM47">
        <f t="shared" si="35"/>
        <v>0.54553402474969848</v>
      </c>
      <c r="AN47">
        <f t="shared" si="35"/>
        <v>0.54464718700749537</v>
      </c>
      <c r="AO47">
        <f t="shared" si="35"/>
        <v>0.54525607853778824</v>
      </c>
      <c r="AP47">
        <f t="shared" si="35"/>
        <v>0.54702087755044337</v>
      </c>
      <c r="AQ47">
        <f t="shared" si="35"/>
        <v>0.55019353611895039</v>
      </c>
      <c r="AR47">
        <f t="shared" si="35"/>
        <v>0.55662169775601544</v>
      </c>
      <c r="AS47">
        <f t="shared" si="35"/>
        <v>0.56310678608980425</v>
      </c>
      <c r="AT47">
        <f t="shared" si="35"/>
        <v>0.56964667667463187</v>
      </c>
      <c r="AU47">
        <f t="shared" si="35"/>
        <v>0.57623909206432533</v>
      </c>
      <c r="AV47">
        <f t="shared" si="35"/>
        <v>0.58288159518368954</v>
      </c>
      <c r="AW47">
        <f t="shared" si="35"/>
        <v>0.58957158245583241</v>
      </c>
      <c r="AX47">
        <f t="shared" si="35"/>
        <v>0.59630627667700886</v>
      </c>
      <c r="AY47">
        <f t="shared" si="35"/>
        <v>0.6030827196304509</v>
      </c>
      <c r="AZ47">
        <f t="shared" si="35"/>
        <v>0.60989776443032095</v>
      </c>
      <c r="BA47">
        <f t="shared" si="35"/>
        <v>0.61674806758668299</v>
      </c>
      <c r="BB47">
        <f t="shared" si="35"/>
        <v>0.62363008078206539</v>
      </c>
      <c r="BC47">
        <f t="shared" si="35"/>
        <v>0.6305400423498817</v>
      </c>
      <c r="BD47">
        <f t="shared" si="35"/>
        <v>0.63747396844469539</v>
      </c>
      <c r="BE47">
        <f t="shared" si="35"/>
        <v>0.64442764389396234</v>
      </c>
      <c r="BF47">
        <f t="shared" si="35"/>
        <v>0.6513966127205435</v>
      </c>
      <c r="BG47">
        <f t="shared" si="35"/>
        <v>0.65837616832498169</v>
      </c>
      <c r="BH47">
        <f t="shared" si="35"/>
        <v>0.6653613433161234</v>
      </c>
      <c r="BI47">
        <f t="shared" si="35"/>
        <v>0.67234689897837496</v>
      </c>
      <c r="BJ47">
        <f t="shared" si="35"/>
        <v>0.67932731436340033</v>
      </c>
      <c r="BK47">
        <f t="shared" si="35"/>
        <v>0.68629677499382247</v>
      </c>
      <c r="BL47">
        <f t="shared" si="35"/>
        <v>0.69324916116593172</v>
      </c>
    </row>
    <row r="48" spans="1:64" x14ac:dyDescent="0.25">
      <c r="A48" t="str">
        <f t="shared" si="7"/>
        <v>14_PE</v>
      </c>
      <c r="B48" t="s">
        <v>743</v>
      </c>
      <c r="C48" t="str">
        <f t="shared" ref="C48:C60" si="36">C33</f>
        <v>pipeline_freight(gtkm)</v>
      </c>
      <c r="D48">
        <f t="shared" si="34"/>
        <v>0</v>
      </c>
      <c r="E48">
        <f t="shared" ref="E48:BL48" si="37">E179</f>
        <v>0</v>
      </c>
      <c r="F48">
        <f t="shared" si="37"/>
        <v>0</v>
      </c>
      <c r="G48">
        <f t="shared" si="37"/>
        <v>0</v>
      </c>
      <c r="H48">
        <f t="shared" si="37"/>
        <v>0</v>
      </c>
      <c r="I48">
        <f t="shared" si="37"/>
        <v>0</v>
      </c>
      <c r="J48" s="10">
        <f t="shared" si="37"/>
        <v>0</v>
      </c>
      <c r="K48">
        <f t="shared" si="37"/>
        <v>0</v>
      </c>
      <c r="L48">
        <f t="shared" si="37"/>
        <v>0</v>
      </c>
      <c r="M48">
        <f t="shared" si="37"/>
        <v>0</v>
      </c>
      <c r="N48">
        <f t="shared" si="37"/>
        <v>0</v>
      </c>
      <c r="O48">
        <f t="shared" si="37"/>
        <v>0</v>
      </c>
      <c r="P48">
        <f t="shared" si="37"/>
        <v>0</v>
      </c>
      <c r="Q48">
        <f t="shared" si="37"/>
        <v>0</v>
      </c>
      <c r="R48">
        <f t="shared" si="37"/>
        <v>0</v>
      </c>
      <c r="S48">
        <f t="shared" si="37"/>
        <v>0</v>
      </c>
      <c r="T48">
        <f t="shared" si="37"/>
        <v>0</v>
      </c>
      <c r="U48">
        <f t="shared" si="37"/>
        <v>0</v>
      </c>
      <c r="V48">
        <f t="shared" si="37"/>
        <v>0</v>
      </c>
      <c r="W48">
        <f t="shared" si="37"/>
        <v>0</v>
      </c>
      <c r="X48">
        <f t="shared" si="37"/>
        <v>0</v>
      </c>
      <c r="Y48">
        <f t="shared" si="37"/>
        <v>0</v>
      </c>
      <c r="Z48">
        <f t="shared" si="37"/>
        <v>0</v>
      </c>
      <c r="AA48">
        <f t="shared" si="37"/>
        <v>0</v>
      </c>
      <c r="AB48">
        <f t="shared" si="37"/>
        <v>0</v>
      </c>
      <c r="AC48">
        <f t="shared" si="37"/>
        <v>0</v>
      </c>
      <c r="AD48">
        <f t="shared" si="37"/>
        <v>0</v>
      </c>
      <c r="AE48">
        <f t="shared" si="37"/>
        <v>0</v>
      </c>
      <c r="AF48">
        <f t="shared" si="37"/>
        <v>0</v>
      </c>
      <c r="AG48">
        <f t="shared" si="37"/>
        <v>0</v>
      </c>
      <c r="AH48">
        <f t="shared" si="37"/>
        <v>0</v>
      </c>
      <c r="AI48">
        <f t="shared" si="37"/>
        <v>0</v>
      </c>
      <c r="AJ48">
        <f t="shared" si="37"/>
        <v>0</v>
      </c>
      <c r="AK48">
        <f t="shared" si="37"/>
        <v>0</v>
      </c>
      <c r="AL48">
        <f t="shared" si="37"/>
        <v>0</v>
      </c>
      <c r="AM48">
        <f t="shared" si="37"/>
        <v>0</v>
      </c>
      <c r="AN48">
        <f t="shared" si="37"/>
        <v>0</v>
      </c>
      <c r="AO48">
        <f t="shared" si="37"/>
        <v>0</v>
      </c>
      <c r="AP48">
        <f t="shared" si="37"/>
        <v>0</v>
      </c>
      <c r="AQ48">
        <f t="shared" si="37"/>
        <v>0</v>
      </c>
      <c r="AR48">
        <f t="shared" si="37"/>
        <v>0</v>
      </c>
      <c r="AS48">
        <f t="shared" si="37"/>
        <v>0</v>
      </c>
      <c r="AT48">
        <f t="shared" si="37"/>
        <v>0</v>
      </c>
      <c r="AU48">
        <f t="shared" si="37"/>
        <v>0</v>
      </c>
      <c r="AV48">
        <f t="shared" si="37"/>
        <v>0</v>
      </c>
      <c r="AW48">
        <f t="shared" si="37"/>
        <v>0</v>
      </c>
      <c r="AX48">
        <f t="shared" si="37"/>
        <v>0</v>
      </c>
      <c r="AY48">
        <f t="shared" si="37"/>
        <v>0</v>
      </c>
      <c r="AZ48">
        <f t="shared" si="37"/>
        <v>0</v>
      </c>
      <c r="BA48">
        <f t="shared" si="37"/>
        <v>0</v>
      </c>
      <c r="BB48">
        <f t="shared" si="37"/>
        <v>0</v>
      </c>
      <c r="BC48">
        <f t="shared" si="37"/>
        <v>0</v>
      </c>
      <c r="BD48">
        <f t="shared" si="37"/>
        <v>0</v>
      </c>
      <c r="BE48">
        <f t="shared" si="37"/>
        <v>0</v>
      </c>
      <c r="BF48">
        <f t="shared" si="37"/>
        <v>0</v>
      </c>
      <c r="BG48">
        <f t="shared" si="37"/>
        <v>0</v>
      </c>
      <c r="BH48">
        <f t="shared" si="37"/>
        <v>0</v>
      </c>
      <c r="BI48">
        <f t="shared" si="37"/>
        <v>0</v>
      </c>
      <c r="BJ48">
        <f t="shared" si="37"/>
        <v>0</v>
      </c>
      <c r="BK48">
        <f t="shared" si="37"/>
        <v>0</v>
      </c>
      <c r="BL48">
        <f t="shared" si="37"/>
        <v>0</v>
      </c>
    </row>
    <row r="49" spans="1:64" x14ac:dyDescent="0.25">
      <c r="A49" t="str">
        <f t="shared" si="7"/>
        <v>14_PE</v>
      </c>
      <c r="B49" t="s">
        <v>743</v>
      </c>
      <c r="C49" t="str">
        <f t="shared" si="36"/>
        <v>rail_freight(gtkm)</v>
      </c>
      <c r="D49">
        <f t="shared" si="34"/>
        <v>0.89999999999999813</v>
      </c>
      <c r="E49">
        <f t="shared" ref="E49:BL49" si="38">E180</f>
        <v>0.89999999999999925</v>
      </c>
      <c r="F49">
        <f t="shared" si="38"/>
        <v>0.9</v>
      </c>
      <c r="G49">
        <f t="shared" si="38"/>
        <v>0.89999999999999969</v>
      </c>
      <c r="H49">
        <f t="shared" si="38"/>
        <v>0.89999999999999925</v>
      </c>
      <c r="I49">
        <f t="shared" si="38"/>
        <v>0.8999999999999988</v>
      </c>
      <c r="J49" s="10">
        <f t="shared" si="38"/>
        <v>0.89999999999999969</v>
      </c>
      <c r="K49">
        <f t="shared" si="38"/>
        <v>0.9075592561044924</v>
      </c>
      <c r="L49">
        <f t="shared" si="38"/>
        <v>0.83971974375456526</v>
      </c>
      <c r="M49">
        <f t="shared" si="38"/>
        <v>0.76833659110710162</v>
      </c>
      <c r="N49">
        <f t="shared" si="38"/>
        <v>0.7341487740904159</v>
      </c>
      <c r="O49">
        <f t="shared" si="38"/>
        <v>0.70096609781129593</v>
      </c>
      <c r="P49">
        <f t="shared" si="38"/>
        <v>0.6658050553796675</v>
      </c>
      <c r="Q49">
        <f t="shared" si="38"/>
        <v>0.6395815911861773</v>
      </c>
      <c r="R49">
        <f t="shared" si="38"/>
        <v>0.61871776164132641</v>
      </c>
      <c r="S49">
        <f t="shared" si="38"/>
        <v>0.61352144621762994</v>
      </c>
      <c r="T49">
        <f t="shared" si="38"/>
        <v>0.61738921234466071</v>
      </c>
      <c r="U49">
        <f t="shared" si="38"/>
        <v>0.63104705309812692</v>
      </c>
      <c r="V49">
        <f t="shared" si="38"/>
        <v>0.65578110609821127</v>
      </c>
      <c r="W49">
        <f t="shared" si="38"/>
        <v>0.69071605304324057</v>
      </c>
      <c r="X49">
        <f t="shared" si="38"/>
        <v>0.73706977377876781</v>
      </c>
      <c r="Y49">
        <f t="shared" si="38"/>
        <v>0.79260790949337012</v>
      </c>
      <c r="Z49">
        <f t="shared" si="38"/>
        <v>0.85955636501304011</v>
      </c>
      <c r="AA49">
        <f t="shared" si="38"/>
        <v>0.93657631913419448</v>
      </c>
      <c r="AB49">
        <f t="shared" si="38"/>
        <v>1.0247734088046923</v>
      </c>
      <c r="AC49">
        <f t="shared" si="38"/>
        <v>1.1224662355580008</v>
      </c>
      <c r="AD49">
        <f t="shared" si="38"/>
        <v>1.2290987385579737</v>
      </c>
      <c r="AE49">
        <f t="shared" si="38"/>
        <v>1.343975086815185</v>
      </c>
      <c r="AF49">
        <f t="shared" si="38"/>
        <v>1.4681128321692591</v>
      </c>
      <c r="AG49">
        <f t="shared" si="38"/>
        <v>1.5969234967666928</v>
      </c>
      <c r="AH49">
        <f t="shared" si="38"/>
        <v>1.7330988784027812</v>
      </c>
      <c r="AI49">
        <f t="shared" si="38"/>
        <v>1.8756893836098221</v>
      </c>
      <c r="AJ49">
        <f t="shared" si="38"/>
        <v>2.0212373427074461</v>
      </c>
      <c r="AK49">
        <f t="shared" si="38"/>
        <v>2.1705217566458543</v>
      </c>
      <c r="AL49">
        <f t="shared" si="38"/>
        <v>2.316908103936576</v>
      </c>
      <c r="AM49">
        <f t="shared" si="38"/>
        <v>2.4633284333438774</v>
      </c>
      <c r="AN49">
        <f t="shared" si="38"/>
        <v>2.6050623436596458</v>
      </c>
      <c r="AO49">
        <f t="shared" si="38"/>
        <v>2.7424412232736199</v>
      </c>
      <c r="AP49">
        <f t="shared" si="38"/>
        <v>2.8700669997209896</v>
      </c>
      <c r="AQ49">
        <f t="shared" si="38"/>
        <v>2.984959770100486</v>
      </c>
      <c r="AR49">
        <f t="shared" si="38"/>
        <v>3.0769456536357613</v>
      </c>
      <c r="AS49">
        <f t="shared" si="38"/>
        <v>3.1718357691224264</v>
      </c>
      <c r="AT49">
        <f t="shared" si="38"/>
        <v>3.2697219867710716</v>
      </c>
      <c r="AU49">
        <f t="shared" si="38"/>
        <v>3.3706990081624548</v>
      </c>
      <c r="AV49">
        <f t="shared" si="38"/>
        <v>3.4748644518405887</v>
      </c>
      <c r="AW49">
        <f t="shared" si="38"/>
        <v>3.5823189414553203</v>
      </c>
      <c r="AX49">
        <f t="shared" si="38"/>
        <v>3.6931661965292064</v>
      </c>
      <c r="AY49">
        <f t="shared" si="38"/>
        <v>3.8075131259260644</v>
      </c>
      <c r="AZ49">
        <f t="shared" si="38"/>
        <v>3.9254699241005526</v>
      </c>
      <c r="BA49">
        <f t="shared" si="38"/>
        <v>4.0471501702106698</v>
      </c>
      <c r="BB49">
        <f t="shared" si="38"/>
        <v>4.1726709301773353</v>
      </c>
      <c r="BC49">
        <f t="shared" si="38"/>
        <v>4.3021528617775813</v>
      </c>
      <c r="BD49">
        <f t="shared" si="38"/>
        <v>4.4357203228606776</v>
      </c>
      <c r="BE49">
        <f t="shared" si="38"/>
        <v>4.5735014827788465</v>
      </c>
      <c r="BF49">
        <f t="shared" si="38"/>
        <v>4.7156284371269193</v>
      </c>
      <c r="BG49">
        <f t="shared" si="38"/>
        <v>4.8622373258882661</v>
      </c>
      <c r="BH49">
        <f t="shared" si="38"/>
        <v>5.0134684550867847</v>
      </c>
      <c r="BI49">
        <f t="shared" si="38"/>
        <v>5.1694664220481545</v>
      </c>
      <c r="BJ49">
        <f t="shared" si="38"/>
        <v>5.3303802443757906</v>
      </c>
      <c r="BK49">
        <f t="shared" si="38"/>
        <v>5.4963634927510627</v>
      </c>
      <c r="BL49">
        <f t="shared" si="38"/>
        <v>5.6675744276693205</v>
      </c>
    </row>
    <row r="50" spans="1:64" x14ac:dyDescent="0.25">
      <c r="A50" t="str">
        <f t="shared" si="7"/>
        <v>14_PE</v>
      </c>
      <c r="B50" t="s">
        <v>743</v>
      </c>
      <c r="C50" t="str">
        <f t="shared" si="36"/>
        <v>road_freight_2w(gtkm)</v>
      </c>
      <c r="D50">
        <f t="shared" si="34"/>
        <v>0</v>
      </c>
      <c r="E50">
        <f t="shared" ref="E50:BL50" si="39">E181</f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 s="1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0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</row>
    <row r="51" spans="1:64" x14ac:dyDescent="0.25">
      <c r="A51" t="str">
        <f t="shared" si="7"/>
        <v>14_PE</v>
      </c>
      <c r="B51" t="s">
        <v>743</v>
      </c>
      <c r="C51" t="str">
        <f t="shared" si="36"/>
        <v>road_freight_ht(gtkm)</v>
      </c>
      <c r="D51">
        <f t="shared" si="34"/>
        <v>32.455561307901839</v>
      </c>
      <c r="E51">
        <f t="shared" ref="E51:BL51" si="40">E182</f>
        <v>33.836991825613048</v>
      </c>
      <c r="F51">
        <f t="shared" si="40"/>
        <v>35.259596730245228</v>
      </c>
      <c r="G51">
        <f t="shared" si="40"/>
        <v>35.79605722070842</v>
      </c>
      <c r="H51">
        <f t="shared" si="40"/>
        <v>46.409501362397776</v>
      </c>
      <c r="I51">
        <f t="shared" si="40"/>
        <v>52.177110831095192</v>
      </c>
      <c r="J51" s="10">
        <f t="shared" si="40"/>
        <v>55.028812566960617</v>
      </c>
      <c r="K51">
        <f t="shared" si="40"/>
        <v>61.985109724878548</v>
      </c>
      <c r="L51">
        <f t="shared" si="40"/>
        <v>63.96226073589461</v>
      </c>
      <c r="M51">
        <f t="shared" si="40"/>
        <v>65.071602422495616</v>
      </c>
      <c r="N51">
        <f t="shared" si="40"/>
        <v>68.798674669152518</v>
      </c>
      <c r="O51">
        <f t="shared" si="40"/>
        <v>72.188791033225456</v>
      </c>
      <c r="P51">
        <f t="shared" si="40"/>
        <v>74.671007549899102</v>
      </c>
      <c r="Q51">
        <f t="shared" si="40"/>
        <v>77.233791107112708</v>
      </c>
      <c r="R51">
        <f t="shared" si="40"/>
        <v>79.374394527027121</v>
      </c>
      <c r="S51">
        <f t="shared" si="40"/>
        <v>81.142194979418065</v>
      </c>
      <c r="T51">
        <f t="shared" si="40"/>
        <v>82.843146267386729</v>
      </c>
      <c r="U51">
        <f t="shared" si="40"/>
        <v>84.530903196334265</v>
      </c>
      <c r="V51">
        <f t="shared" si="40"/>
        <v>86.345436243081835</v>
      </c>
      <c r="W51">
        <f t="shared" si="40"/>
        <v>88.144953479431521</v>
      </c>
      <c r="X51">
        <f t="shared" si="40"/>
        <v>90.067933163368039</v>
      </c>
      <c r="Y51">
        <f t="shared" si="40"/>
        <v>91.835834564274549</v>
      </c>
      <c r="Z51">
        <f t="shared" si="40"/>
        <v>93.725090744730608</v>
      </c>
      <c r="AA51">
        <f t="shared" si="40"/>
        <v>95.596483921654084</v>
      </c>
      <c r="AB51">
        <f t="shared" si="40"/>
        <v>97.58556517485836</v>
      </c>
      <c r="AC51">
        <f t="shared" si="40"/>
        <v>99.554346412540681</v>
      </c>
      <c r="AD51">
        <f t="shared" si="40"/>
        <v>101.50217425054223</v>
      </c>
      <c r="AE51">
        <f t="shared" si="40"/>
        <v>103.42832723032051</v>
      </c>
      <c r="AF51">
        <f t="shared" si="40"/>
        <v>105.46550022543606</v>
      </c>
      <c r="AG51">
        <f t="shared" si="40"/>
        <v>107.34523037920735</v>
      </c>
      <c r="AH51">
        <f t="shared" si="40"/>
        <v>109.33291999457141</v>
      </c>
      <c r="AI51">
        <f t="shared" si="40"/>
        <v>111.42564422873807</v>
      </c>
      <c r="AJ51">
        <f t="shared" si="40"/>
        <v>113.4895185991499</v>
      </c>
      <c r="AK51">
        <f t="shared" si="40"/>
        <v>115.65365491256605</v>
      </c>
      <c r="AL51">
        <f t="shared" si="40"/>
        <v>117.65576651527203</v>
      </c>
      <c r="AM51">
        <f t="shared" si="40"/>
        <v>119.75439405465269</v>
      </c>
      <c r="AN51">
        <f t="shared" si="40"/>
        <v>121.81800196108112</v>
      </c>
      <c r="AO51">
        <f t="shared" si="40"/>
        <v>123.97275128768267</v>
      </c>
      <c r="AP51">
        <f t="shared" si="40"/>
        <v>126.08829998700493</v>
      </c>
      <c r="AQ51">
        <f t="shared" si="40"/>
        <v>128.16314134647052</v>
      </c>
      <c r="AR51">
        <f t="shared" si="40"/>
        <v>130.31522387968593</v>
      </c>
      <c r="AS51">
        <f t="shared" si="40"/>
        <v>132.51031923567643</v>
      </c>
      <c r="AT51">
        <f t="shared" si="40"/>
        <v>134.74911782048767</v>
      </c>
      <c r="AU51">
        <f t="shared" si="40"/>
        <v>137.03231637284819</v>
      </c>
      <c r="AV51">
        <f t="shared" si="40"/>
        <v>139.36061781354863</v>
      </c>
      <c r="AW51">
        <f t="shared" si="40"/>
        <v>141.73473108235979</v>
      </c>
      <c r="AX51">
        <f t="shared" si="40"/>
        <v>144.15537096192375</v>
      </c>
      <c r="AY51">
        <f t="shared" si="40"/>
        <v>146.62325788804725</v>
      </c>
      <c r="AZ51">
        <f t="shared" si="40"/>
        <v>149.13911774579464</v>
      </c>
      <c r="BA51">
        <f t="shared" si="40"/>
        <v>151.70368165076366</v>
      </c>
      <c r="BB51">
        <f t="shared" si="40"/>
        <v>154.31768571489931</v>
      </c>
      <c r="BC51">
        <f t="shared" si="40"/>
        <v>156.98187079617671</v>
      </c>
      <c r="BD51">
        <f t="shared" si="40"/>
        <v>159.69698223146551</v>
      </c>
      <c r="BE51">
        <f t="shared" si="40"/>
        <v>162.46376955185792</v>
      </c>
      <c r="BF51">
        <f t="shared" si="40"/>
        <v>165.28298617971265</v>
      </c>
      <c r="BG51">
        <f t="shared" si="40"/>
        <v>168.15538910665171</v>
      </c>
      <c r="BH51">
        <f t="shared" si="40"/>
        <v>171.08173855170455</v>
      </c>
      <c r="BI51">
        <f t="shared" si="40"/>
        <v>174.06279759878183</v>
      </c>
      <c r="BJ51">
        <f t="shared" si="40"/>
        <v>177.09933181260695</v>
      </c>
      <c r="BK51">
        <f t="shared" si="40"/>
        <v>180.19210883223667</v>
      </c>
      <c r="BL51">
        <f t="shared" si="40"/>
        <v>183.34189794123088</v>
      </c>
    </row>
    <row r="52" spans="1:64" x14ac:dyDescent="0.25">
      <c r="A52" t="str">
        <f t="shared" si="7"/>
        <v>14_PE</v>
      </c>
      <c r="B52" t="s">
        <v>743</v>
      </c>
      <c r="C52" t="str">
        <f t="shared" si="36"/>
        <v>road_freight_lt(gtkm)</v>
      </c>
      <c r="D52">
        <f t="shared" si="34"/>
        <v>0.64911122615803674</v>
      </c>
      <c r="E52">
        <f t="shared" ref="E52:BL52" si="41">E183</f>
        <v>0.67673983651226088</v>
      </c>
      <c r="F52">
        <f t="shared" si="41"/>
        <v>0.70519193460490459</v>
      </c>
      <c r="G52">
        <f t="shared" si="41"/>
        <v>0.71592114441416888</v>
      </c>
      <c r="H52">
        <f t="shared" si="41"/>
        <v>0.92819002724795552</v>
      </c>
      <c r="I52">
        <f t="shared" si="41"/>
        <v>1.0435422166219037</v>
      </c>
      <c r="J52" s="10">
        <f t="shared" si="41"/>
        <v>1.1060450995486155</v>
      </c>
      <c r="K52">
        <f t="shared" si="41"/>
        <v>1.2462590543979108</v>
      </c>
      <c r="L52">
        <f t="shared" si="41"/>
        <v>1.2863727093577035</v>
      </c>
      <c r="M52">
        <f t="shared" si="41"/>
        <v>1.3090041595090154</v>
      </c>
      <c r="N52">
        <f t="shared" si="41"/>
        <v>1.3842713567155938</v>
      </c>
      <c r="O52">
        <f t="shared" si="41"/>
        <v>1.4527416124868475</v>
      </c>
      <c r="P52">
        <f t="shared" si="41"/>
        <v>1.5029155737833007</v>
      </c>
      <c r="Q52">
        <f t="shared" si="41"/>
        <v>1.5546804235679164</v>
      </c>
      <c r="R52">
        <f t="shared" si="41"/>
        <v>1.5979139078929838</v>
      </c>
      <c r="S52">
        <f t="shared" si="41"/>
        <v>1.6418161064726255</v>
      </c>
      <c r="T52">
        <f t="shared" si="41"/>
        <v>1.684765998297443</v>
      </c>
      <c r="U52">
        <f t="shared" si="41"/>
        <v>1.7278461359588075</v>
      </c>
      <c r="V52">
        <f t="shared" si="41"/>
        <v>1.7739349276685799</v>
      </c>
      <c r="W52">
        <f t="shared" si="41"/>
        <v>1.8201516105865483</v>
      </c>
      <c r="X52">
        <f t="shared" si="41"/>
        <v>1.8693735336142936</v>
      </c>
      <c r="Y52">
        <f t="shared" si="41"/>
        <v>1.9158376969758166</v>
      </c>
      <c r="Z52">
        <f t="shared" si="41"/>
        <v>1.9652998190857434</v>
      </c>
      <c r="AA52">
        <f t="shared" si="41"/>
        <v>2.014874197834609</v>
      </c>
      <c r="AB52">
        <f t="shared" si="41"/>
        <v>2.0674367780678002</v>
      </c>
      <c r="AC52">
        <f t="shared" si="41"/>
        <v>2.120098278586084</v>
      </c>
      <c r="AD52">
        <f t="shared" si="41"/>
        <v>2.1728492763789875</v>
      </c>
      <c r="AE52">
        <f t="shared" si="41"/>
        <v>2.2256789945246545</v>
      </c>
      <c r="AF52">
        <f t="shared" si="41"/>
        <v>2.2814628325430544</v>
      </c>
      <c r="AG52">
        <f t="shared" si="41"/>
        <v>2.3344134515941515</v>
      </c>
      <c r="AH52">
        <f t="shared" si="41"/>
        <v>2.3902922678028942</v>
      </c>
      <c r="AI52">
        <f t="shared" si="41"/>
        <v>2.4490865956085086</v>
      </c>
      <c r="AJ52">
        <f t="shared" si="41"/>
        <v>2.5078898883078304</v>
      </c>
      <c r="AK52">
        <f t="shared" si="41"/>
        <v>2.5695761444986154</v>
      </c>
      <c r="AL52">
        <f t="shared" si="41"/>
        <v>2.6283389076109289</v>
      </c>
      <c r="AM52">
        <f t="shared" si="41"/>
        <v>2.6899432668811087</v>
      </c>
      <c r="AN52">
        <f t="shared" si="41"/>
        <v>2.7514717252210139</v>
      </c>
      <c r="AO52">
        <f t="shared" si="41"/>
        <v>2.8157951032975643</v>
      </c>
      <c r="AP52">
        <f t="shared" si="41"/>
        <v>2.8799904194279851</v>
      </c>
      <c r="AQ52">
        <f t="shared" si="41"/>
        <v>2.9440282239961748</v>
      </c>
      <c r="AR52">
        <f t="shared" si="41"/>
        <v>3.0106674030881639</v>
      </c>
      <c r="AS52">
        <f t="shared" si="41"/>
        <v>3.0790764449043082</v>
      </c>
      <c r="AT52">
        <f t="shared" si="41"/>
        <v>3.1493023550365691</v>
      </c>
      <c r="AU52">
        <f t="shared" si="41"/>
        <v>3.2213933874933733</v>
      </c>
      <c r="AV52">
        <f t="shared" si="41"/>
        <v>3.2953990778560756</v>
      </c>
      <c r="AW52">
        <f t="shared" si="41"/>
        <v>3.3713702773161751</v>
      </c>
      <c r="AX52">
        <f t="shared" si="41"/>
        <v>3.4493591876164311</v>
      </c>
      <c r="AY52">
        <f t="shared" si="41"/>
        <v>3.5294193969200411</v>
      </c>
      <c r="AZ52">
        <f t="shared" si="41"/>
        <v>3.6116059166324046</v>
      </c>
      <c r="BA52">
        <f t="shared" si="41"/>
        <v>3.6959752192008639</v>
      </c>
      <c r="BB52">
        <f t="shared" si="41"/>
        <v>3.7825852769183821</v>
      </c>
      <c r="BC52">
        <f t="shared" si="41"/>
        <v>3.8714956017577329</v>
      </c>
      <c r="BD52">
        <f t="shared" si="41"/>
        <v>3.9627672862637082</v>
      </c>
      <c r="BE52">
        <f t="shared" si="41"/>
        <v>4.0564630455313919</v>
      </c>
      <c r="BF52">
        <f t="shared" si="41"/>
        <v>4.1526472602992515</v>
      </c>
      <c r="BG52">
        <f t="shared" si="41"/>
        <v>4.2513860211868204</v>
      </c>
      <c r="BH52">
        <f t="shared" si="41"/>
        <v>4.3527471741071819</v>
      </c>
      <c r="BI52">
        <f t="shared" si="41"/>
        <v>4.4568003668857266</v>
      </c>
      <c r="BJ52">
        <f t="shared" si="41"/>
        <v>4.5636170971168033</v>
      </c>
      <c r="BK52">
        <f t="shared" si="41"/>
        <v>4.6732707612916746</v>
      </c>
      <c r="BL52">
        <f t="shared" si="41"/>
        <v>4.7858367052310022</v>
      </c>
    </row>
    <row r="53" spans="1:64" x14ac:dyDescent="0.25">
      <c r="A53" t="str">
        <f t="shared" si="7"/>
        <v>14_PE</v>
      </c>
      <c r="B53" t="s">
        <v>743</v>
      </c>
      <c r="C53" t="str">
        <f t="shared" si="36"/>
        <v>ship_freight(gtkm)</v>
      </c>
      <c r="D53">
        <f t="shared" si="34"/>
        <v>9.1499999999999808</v>
      </c>
      <c r="E53">
        <f t="shared" ref="E53:BL53" si="42">E184</f>
        <v>11.856999999999989</v>
      </c>
      <c r="F53">
        <f t="shared" si="42"/>
        <v>12.93566666666667</v>
      </c>
      <c r="G53">
        <f t="shared" si="42"/>
        <v>14.303666666666667</v>
      </c>
      <c r="H53">
        <f t="shared" si="42"/>
        <v>14.074999999999982</v>
      </c>
      <c r="I53">
        <f t="shared" si="42"/>
        <v>14.013666666666655</v>
      </c>
      <c r="J53" s="10">
        <f t="shared" si="42"/>
        <v>14.597666666666665</v>
      </c>
      <c r="K53">
        <f t="shared" si="42"/>
        <v>16.650111367079358</v>
      </c>
      <c r="L53">
        <f t="shared" si="42"/>
        <v>17.369952259554584</v>
      </c>
      <c r="M53">
        <f t="shared" si="42"/>
        <v>17.838818876091125</v>
      </c>
      <c r="N53">
        <f t="shared" si="42"/>
        <v>19.013054609396054</v>
      </c>
      <c r="O53">
        <f t="shared" si="42"/>
        <v>20.085197816172585</v>
      </c>
      <c r="P53">
        <f t="shared" si="42"/>
        <v>20.89140065903959</v>
      </c>
      <c r="Q53">
        <f t="shared" si="42"/>
        <v>21.704116006194045</v>
      </c>
      <c r="R53">
        <f t="shared" si="42"/>
        <v>22.380921123449088</v>
      </c>
      <c r="S53">
        <f t="shared" si="42"/>
        <v>23.049403631985033</v>
      </c>
      <c r="T53">
        <f t="shared" si="42"/>
        <v>23.686589919554994</v>
      </c>
      <c r="U53">
        <f t="shared" si="42"/>
        <v>24.307603891260097</v>
      </c>
      <c r="V53">
        <f t="shared" si="42"/>
        <v>24.953051925655522</v>
      </c>
      <c r="W53">
        <f t="shared" si="42"/>
        <v>25.582620012790244</v>
      </c>
      <c r="X53">
        <f t="shared" si="42"/>
        <v>26.237046063258454</v>
      </c>
      <c r="Y53">
        <f t="shared" si="42"/>
        <v>26.83588509210195</v>
      </c>
      <c r="Z53">
        <f t="shared" si="42"/>
        <v>27.460486193609022</v>
      </c>
      <c r="AA53">
        <f t="shared" si="42"/>
        <v>28.071148655146779</v>
      </c>
      <c r="AB53">
        <f t="shared" si="42"/>
        <v>28.708784725633752</v>
      </c>
      <c r="AC53">
        <f t="shared" si="42"/>
        <v>29.334138099503786</v>
      </c>
      <c r="AD53">
        <f t="shared" si="42"/>
        <v>29.948378809564115</v>
      </c>
      <c r="AE53">
        <f t="shared" si="42"/>
        <v>30.552845000576948</v>
      </c>
      <c r="AF53">
        <f t="shared" si="42"/>
        <v>31.188516633220523</v>
      </c>
      <c r="AG53">
        <f t="shared" si="42"/>
        <v>31.777970846250195</v>
      </c>
      <c r="AH53">
        <f t="shared" si="42"/>
        <v>32.401849262809364</v>
      </c>
      <c r="AI53">
        <f t="shared" si="42"/>
        <v>33.061727018819568</v>
      </c>
      <c r="AJ53">
        <f t="shared" si="42"/>
        <v>33.720491625292254</v>
      </c>
      <c r="AK53">
        <f t="shared" si="42"/>
        <v>34.419296992081073</v>
      </c>
      <c r="AL53">
        <f t="shared" si="42"/>
        <v>35.083094061013256</v>
      </c>
      <c r="AM53">
        <f t="shared" si="42"/>
        <v>35.792068373723978</v>
      </c>
      <c r="AN53">
        <f t="shared" si="42"/>
        <v>36.510467124492187</v>
      </c>
      <c r="AO53">
        <f t="shared" si="42"/>
        <v>37.279838819288784</v>
      </c>
      <c r="AP53">
        <f t="shared" si="42"/>
        <v>38.065111661470773</v>
      </c>
      <c r="AQ53">
        <f t="shared" si="42"/>
        <v>38.869942339849551</v>
      </c>
      <c r="AR53">
        <f t="shared" si="42"/>
        <v>39.749778011181711</v>
      </c>
      <c r="AS53">
        <f t="shared" si="42"/>
        <v>40.65298114260704</v>
      </c>
      <c r="AT53">
        <f t="shared" si="42"/>
        <v>41.580172347961458</v>
      </c>
      <c r="AU53">
        <f t="shared" si="42"/>
        <v>42.531988723897072</v>
      </c>
      <c r="AV53">
        <f t="shared" si="42"/>
        <v>43.509084287646239</v>
      </c>
      <c r="AW53">
        <f t="shared" si="42"/>
        <v>44.512130426414203</v>
      </c>
      <c r="AX53">
        <f t="shared" si="42"/>
        <v>45.541816358705923</v>
      </c>
      <c r="AY53">
        <f t="shared" si="42"/>
        <v>46.598849607906075</v>
      </c>
      <c r="AZ53">
        <f t="shared" si="42"/>
        <v>47.683956488435967</v>
      </c>
      <c r="BA53">
        <f t="shared" si="42"/>
        <v>48.797882604822824</v>
      </c>
      <c r="BB53">
        <f t="shared" si="42"/>
        <v>49.941393364023803</v>
      </c>
      <c r="BC53">
        <f t="shared" si="42"/>
        <v>51.115274501356048</v>
      </c>
      <c r="BD53">
        <f t="shared" si="42"/>
        <v>52.320332620395604</v>
      </c>
      <c r="BE53">
        <f t="shared" si="42"/>
        <v>53.557395747215693</v>
      </c>
      <c r="BF53">
        <f t="shared" si="42"/>
        <v>54.827313899343864</v>
      </c>
      <c r="BG53">
        <f t="shared" si="42"/>
        <v>56.130959669831213</v>
      </c>
      <c r="BH53">
        <f t="shared" si="42"/>
        <v>57.469228826832421</v>
      </c>
      <c r="BI53">
        <f t="shared" si="42"/>
        <v>58.84304092911222</v>
      </c>
      <c r="BJ53">
        <f t="shared" si="42"/>
        <v>60.25333995789579</v>
      </c>
      <c r="BK53">
        <f t="shared" si="42"/>
        <v>61.701094965504033</v>
      </c>
      <c r="BL53">
        <f t="shared" si="42"/>
        <v>63.187300741212695</v>
      </c>
    </row>
    <row r="54" spans="1:64" x14ac:dyDescent="0.25">
      <c r="A54" t="str">
        <f t="shared" si="7"/>
        <v>14_PE</v>
      </c>
      <c r="B54" t="s">
        <v>743</v>
      </c>
      <c r="C54" t="str">
        <f t="shared" si="36"/>
        <v>air_passenger(gpkm)</v>
      </c>
      <c r="D54">
        <f t="shared" si="34"/>
        <v>5.0316119999999955</v>
      </c>
      <c r="E54">
        <f t="shared" ref="E54:BL54" si="43">E185</f>
        <v>5.750738999999994</v>
      </c>
      <c r="F54">
        <f t="shared" si="43"/>
        <v>6.7849409999999937</v>
      </c>
      <c r="G54">
        <f t="shared" si="43"/>
        <v>7.4995229999999911</v>
      </c>
      <c r="H54">
        <f t="shared" si="43"/>
        <v>7.7284819999999979</v>
      </c>
      <c r="I54">
        <f t="shared" si="43"/>
        <v>8.2110589999999899</v>
      </c>
      <c r="J54" s="10">
        <f t="shared" si="43"/>
        <v>8.5298531060845431</v>
      </c>
      <c r="K54">
        <f t="shared" si="43"/>
        <v>8.4541455648172636</v>
      </c>
      <c r="L54">
        <f t="shared" si="43"/>
        <v>8.7888549607081057</v>
      </c>
      <c r="M54">
        <f t="shared" si="43"/>
        <v>9.0602507995800856</v>
      </c>
      <c r="N54">
        <f t="shared" si="43"/>
        <v>9.1392037361640863</v>
      </c>
      <c r="O54">
        <f t="shared" si="43"/>
        <v>9.6588546987861079</v>
      </c>
      <c r="P54">
        <f t="shared" si="43"/>
        <v>10.045793879698508</v>
      </c>
      <c r="Q54">
        <f t="shared" si="43"/>
        <v>10.435372529620981</v>
      </c>
      <c r="R54">
        <f t="shared" si="43"/>
        <v>10.759313159832805</v>
      </c>
      <c r="S54">
        <f t="shared" si="43"/>
        <v>11.08119626447909</v>
      </c>
      <c r="T54">
        <f t="shared" si="43"/>
        <v>11.389796663288731</v>
      </c>
      <c r="U54">
        <f t="shared" si="43"/>
        <v>11.691833761413683</v>
      </c>
      <c r="V54">
        <f t="shared" si="43"/>
        <v>12.006504097745855</v>
      </c>
      <c r="W54">
        <f t="shared" si="43"/>
        <v>12.313380402178582</v>
      </c>
      <c r="X54">
        <f t="shared" si="43"/>
        <v>12.631508461067918</v>
      </c>
      <c r="Y54">
        <f t="shared" si="43"/>
        <v>12.921348001795305</v>
      </c>
      <c r="Z54">
        <f t="shared" si="43"/>
        <v>13.221927636057238</v>
      </c>
      <c r="AA54">
        <f t="shared" si="43"/>
        <v>13.513374963780983</v>
      </c>
      <c r="AB54">
        <f t="shared" si="43"/>
        <v>13.8147810529073</v>
      </c>
      <c r="AC54">
        <f t="shared" si="43"/>
        <v>14.106427640836324</v>
      </c>
      <c r="AD54">
        <f t="shared" si="43"/>
        <v>14.388089582829767</v>
      </c>
      <c r="AE54">
        <f t="shared" si="43"/>
        <v>14.659576307202903</v>
      </c>
      <c r="AF54">
        <f t="shared" si="43"/>
        <v>14.939653401956397</v>
      </c>
      <c r="AG54">
        <f t="shared" si="43"/>
        <v>15.190289059232869</v>
      </c>
      <c r="AH54">
        <f t="shared" si="43"/>
        <v>15.449052243568181</v>
      </c>
      <c r="AI54">
        <f t="shared" si="43"/>
        <v>15.715429258074932</v>
      </c>
      <c r="AJ54">
        <f t="shared" si="43"/>
        <v>15.969226701700864</v>
      </c>
      <c r="AK54">
        <f t="shared" si="43"/>
        <v>16.228024141301137</v>
      </c>
      <c r="AL54">
        <f t="shared" si="43"/>
        <v>16.457091129564954</v>
      </c>
      <c r="AM54">
        <f t="shared" si="43"/>
        <v>16.692678427767735</v>
      </c>
      <c r="AN54">
        <f t="shared" si="43"/>
        <v>16.916584430400952</v>
      </c>
      <c r="AO54">
        <f t="shared" si="43"/>
        <v>17.146392976171324</v>
      </c>
      <c r="AP54">
        <f t="shared" si="43"/>
        <v>17.364247340889943</v>
      </c>
      <c r="AQ54">
        <f t="shared" si="43"/>
        <v>17.57020253055558</v>
      </c>
      <c r="AR54">
        <f t="shared" si="43"/>
        <v>17.779736841991202</v>
      </c>
      <c r="AS54">
        <f t="shared" si="43"/>
        <v>17.99060705280181</v>
      </c>
      <c r="AT54">
        <f t="shared" si="43"/>
        <v>18.202752687074661</v>
      </c>
      <c r="AU54">
        <f t="shared" si="43"/>
        <v>18.416101860877085</v>
      </c>
      <c r="AV54">
        <f t="shared" si="43"/>
        <v>18.63057789088289</v>
      </c>
      <c r="AW54">
        <f t="shared" si="43"/>
        <v>18.846101846734669</v>
      </c>
      <c r="AX54">
        <f t="shared" si="43"/>
        <v>19.0625930207793</v>
      </c>
      <c r="AY54">
        <f t="shared" si="43"/>
        <v>19.27996893455083</v>
      </c>
      <c r="AZ54">
        <f t="shared" si="43"/>
        <v>19.498141623040087</v>
      </c>
      <c r="BA54">
        <f t="shared" si="43"/>
        <v>19.717020374703136</v>
      </c>
      <c r="BB54">
        <f t="shared" si="43"/>
        <v>19.936506671077204</v>
      </c>
      <c r="BC54">
        <f t="shared" si="43"/>
        <v>20.156496026332135</v>
      </c>
      <c r="BD54">
        <f t="shared" si="43"/>
        <v>20.376875411719478</v>
      </c>
      <c r="BE54">
        <f t="shared" si="43"/>
        <v>20.59752032105029</v>
      </c>
      <c r="BF54">
        <f t="shared" si="43"/>
        <v>20.81829843734889</v>
      </c>
      <c r="BG54">
        <f t="shared" si="43"/>
        <v>21.039073651252444</v>
      </c>
      <c r="BH54">
        <f t="shared" si="43"/>
        <v>21.259703030848051</v>
      </c>
      <c r="BI54">
        <f t="shared" si="43"/>
        <v>21.480041637549071</v>
      </c>
      <c r="BJ54">
        <f t="shared" si="43"/>
        <v>21.699940177370632</v>
      </c>
      <c r="BK54">
        <f t="shared" si="43"/>
        <v>21.91924290155151</v>
      </c>
      <c r="BL54">
        <f t="shared" si="43"/>
        <v>22.137781071538662</v>
      </c>
    </row>
    <row r="55" spans="1:64" x14ac:dyDescent="0.25">
      <c r="A55" t="str">
        <f t="shared" si="7"/>
        <v>14_PE</v>
      </c>
      <c r="B55" t="s">
        <v>743</v>
      </c>
      <c r="C55" t="str">
        <f t="shared" si="36"/>
        <v>rail_passenger(gpkm)</v>
      </c>
      <c r="D55">
        <f t="shared" si="34"/>
        <v>7.3985999999999913E-2</v>
      </c>
      <c r="E55">
        <f t="shared" ref="E55:BL55" si="44">E186</f>
        <v>9.5493999999999885E-2</v>
      </c>
      <c r="F55">
        <f t="shared" si="44"/>
        <v>0.11740899999999993</v>
      </c>
      <c r="G55">
        <f t="shared" si="44"/>
        <v>0.11657999999999986</v>
      </c>
      <c r="H55">
        <f t="shared" si="44"/>
        <v>0.12838700000000003</v>
      </c>
      <c r="I55">
        <f t="shared" si="44"/>
        <v>8.0199516718339955E-2</v>
      </c>
      <c r="J55" s="10">
        <f t="shared" si="44"/>
        <v>7.8721207346778205E-2</v>
      </c>
      <c r="K55">
        <f t="shared" si="44"/>
        <v>2.8530198568110132E-2</v>
      </c>
      <c r="L55">
        <f t="shared" si="44"/>
        <v>2.9549324968589016E-2</v>
      </c>
      <c r="M55">
        <f t="shared" si="44"/>
        <v>3.0169523374291889E-2</v>
      </c>
      <c r="N55">
        <f t="shared" si="44"/>
        <v>3.0316245241192884E-2</v>
      </c>
      <c r="O55">
        <f t="shared" si="44"/>
        <v>3.1941429165344051E-2</v>
      </c>
      <c r="P55">
        <f t="shared" si="44"/>
        <v>3.3142370361145992E-2</v>
      </c>
      <c r="Q55">
        <f t="shared" si="44"/>
        <v>3.4369561916437426E-2</v>
      </c>
      <c r="R55">
        <f t="shared" si="44"/>
        <v>3.5399871020890143E-2</v>
      </c>
      <c r="S55">
        <f t="shared" si="44"/>
        <v>3.6444193557991993E-2</v>
      </c>
      <c r="T55">
        <f t="shared" si="44"/>
        <v>3.7466717417237096E-2</v>
      </c>
      <c r="U55">
        <f t="shared" si="44"/>
        <v>3.8490572509538065E-2</v>
      </c>
      <c r="V55">
        <f t="shared" si="44"/>
        <v>3.9580002704873746E-2</v>
      </c>
      <c r="W55">
        <f t="shared" si="44"/>
        <v>4.0668809355361241E-2</v>
      </c>
      <c r="X55">
        <f t="shared" si="44"/>
        <v>4.1820982100170087E-2</v>
      </c>
      <c r="Y55">
        <f t="shared" si="44"/>
        <v>4.2906654165001161E-2</v>
      </c>
      <c r="Z55">
        <f t="shared" si="44"/>
        <v>4.4056083574400835E-2</v>
      </c>
      <c r="AA55">
        <f t="shared" si="44"/>
        <v>4.5204286356981767E-2</v>
      </c>
      <c r="AB55">
        <f t="shared" si="44"/>
        <v>4.6416157265978079E-2</v>
      </c>
      <c r="AC55">
        <f t="shared" si="44"/>
        <v>4.7626754565386065E-2</v>
      </c>
      <c r="AD55">
        <f t="shared" si="44"/>
        <v>4.8836015065834994E-2</v>
      </c>
      <c r="AE55">
        <f t="shared" si="44"/>
        <v>5.0043919941476639E-2</v>
      </c>
      <c r="AF55">
        <f t="shared" si="44"/>
        <v>5.1315490487988148E-2</v>
      </c>
      <c r="AG55">
        <f t="shared" si="44"/>
        <v>5.2521016922278056E-2</v>
      </c>
      <c r="AH55">
        <f t="shared" si="44"/>
        <v>5.379044950719216E-2</v>
      </c>
      <c r="AI55">
        <f t="shared" si="44"/>
        <v>5.5123807068579021E-2</v>
      </c>
      <c r="AJ55">
        <f t="shared" si="44"/>
        <v>5.6456127243852371E-2</v>
      </c>
      <c r="AK55">
        <f t="shared" si="44"/>
        <v>5.7852308715119573E-2</v>
      </c>
      <c r="AL55">
        <f t="shared" si="44"/>
        <v>5.9182457205970908E-2</v>
      </c>
      <c r="AM55">
        <f t="shared" si="44"/>
        <v>6.0576382194645007E-2</v>
      </c>
      <c r="AN55">
        <f t="shared" si="44"/>
        <v>6.1969148165853222E-2</v>
      </c>
      <c r="AO55">
        <f t="shared" si="44"/>
        <v>6.3425671154223415E-2</v>
      </c>
      <c r="AP55">
        <f t="shared" si="44"/>
        <v>6.4880994363072167E-2</v>
      </c>
      <c r="AQ55">
        <f t="shared" si="44"/>
        <v>6.6335085215496345E-2</v>
      </c>
      <c r="AR55">
        <f t="shared" si="44"/>
        <v>6.7852837809917868E-2</v>
      </c>
      <c r="AS55">
        <f t="shared" si="44"/>
        <v>6.9408964696458325E-2</v>
      </c>
      <c r="AT55">
        <f t="shared" si="44"/>
        <v>7.1004503808737837E-2</v>
      </c>
      <c r="AU55">
        <f t="shared" si="44"/>
        <v>7.2640494535542097E-2</v>
      </c>
      <c r="AV55">
        <f t="shared" si="44"/>
        <v>7.4318004165185247E-2</v>
      </c>
      <c r="AW55">
        <f t="shared" si="44"/>
        <v>7.6038139780034722E-2</v>
      </c>
      <c r="AX55">
        <f t="shared" si="44"/>
        <v>7.7802052477252651E-2</v>
      </c>
      <c r="AY55">
        <f t="shared" si="44"/>
        <v>7.9610939973298156E-2</v>
      </c>
      <c r="AZ55">
        <f t="shared" si="44"/>
        <v>8.146603384169751E-2</v>
      </c>
      <c r="BA55">
        <f t="shared" si="44"/>
        <v>8.3368613128910724E-2</v>
      </c>
      <c r="BB55">
        <f t="shared" si="44"/>
        <v>8.5319985579498464E-2</v>
      </c>
      <c r="BC55">
        <f t="shared" si="44"/>
        <v>8.7321497368707618E-2</v>
      </c>
      <c r="BD55">
        <f t="shared" si="44"/>
        <v>8.93745241966208E-2</v>
      </c>
      <c r="BE55">
        <f t="shared" si="44"/>
        <v>9.1480460114796255E-2</v>
      </c>
      <c r="BF55">
        <f t="shared" si="44"/>
        <v>9.3640735189629606E-2</v>
      </c>
      <c r="BG55">
        <f t="shared" si="44"/>
        <v>9.5856836138011894E-2</v>
      </c>
      <c r="BH55">
        <f t="shared" si="44"/>
        <v>9.8130296049444732E-2</v>
      </c>
      <c r="BI55">
        <f t="shared" si="44"/>
        <v>0.10046271998614738</v>
      </c>
      <c r="BJ55">
        <f t="shared" si="44"/>
        <v>0.10285577868881431</v>
      </c>
      <c r="BK55">
        <f t="shared" si="44"/>
        <v>0.10531120296566893</v>
      </c>
      <c r="BL55">
        <f t="shared" si="44"/>
        <v>0.10783075601084727</v>
      </c>
    </row>
    <row r="56" spans="1:64" x14ac:dyDescent="0.25">
      <c r="A56" t="str">
        <f t="shared" si="7"/>
        <v>14_PE</v>
      </c>
      <c r="B56" t="s">
        <v>743</v>
      </c>
      <c r="C56" t="str">
        <f t="shared" si="36"/>
        <v>road_passenger_2w(gpkm)</v>
      </c>
      <c r="D56">
        <f t="shared" si="34"/>
        <v>0.26539487999999989</v>
      </c>
      <c r="E56">
        <f t="shared" ref="E56:BL56" si="45">E187</f>
        <v>0.33009551999999959</v>
      </c>
      <c r="F56">
        <f t="shared" si="45"/>
        <v>0.36767519999999976</v>
      </c>
      <c r="G56">
        <f t="shared" si="45"/>
        <v>0.42703473600000041</v>
      </c>
      <c r="H56">
        <f t="shared" si="45"/>
        <v>0.46093630628571408</v>
      </c>
      <c r="I56">
        <f t="shared" si="45"/>
        <v>0.48688158795499548</v>
      </c>
      <c r="J56" s="10">
        <f t="shared" si="45"/>
        <v>0.54671905736097481</v>
      </c>
      <c r="K56">
        <f t="shared" si="45"/>
        <v>0.55291120519011883</v>
      </c>
      <c r="L56">
        <f t="shared" si="45"/>
        <v>0.58920899445986497</v>
      </c>
      <c r="M56">
        <f t="shared" si="45"/>
        <v>0.61533558544512656</v>
      </c>
      <c r="N56">
        <f t="shared" si="45"/>
        <v>0.6293720531793412</v>
      </c>
      <c r="O56">
        <f t="shared" si="45"/>
        <v>0.67198188190976971</v>
      </c>
      <c r="P56">
        <f t="shared" si="45"/>
        <v>0.70375365491611619</v>
      </c>
      <c r="Q56">
        <f t="shared" si="45"/>
        <v>0.73393854167658412</v>
      </c>
      <c r="R56">
        <f t="shared" si="45"/>
        <v>0.75767140919492171</v>
      </c>
      <c r="S56">
        <f t="shared" si="45"/>
        <v>0.775500750395826</v>
      </c>
      <c r="T56">
        <f t="shared" si="45"/>
        <v>0.79035303851332861</v>
      </c>
      <c r="U56">
        <f t="shared" si="45"/>
        <v>0.80276412825175247</v>
      </c>
      <c r="V56">
        <f t="shared" si="45"/>
        <v>0.81411535897598897</v>
      </c>
      <c r="W56">
        <f t="shared" si="45"/>
        <v>0.82308200739208259</v>
      </c>
      <c r="X56">
        <f t="shared" si="45"/>
        <v>0.83102768658546755</v>
      </c>
      <c r="Y56">
        <f t="shared" si="45"/>
        <v>0.83545893077490685</v>
      </c>
      <c r="Z56">
        <f t="shared" si="45"/>
        <v>0.83906699723724931</v>
      </c>
      <c r="AA56">
        <f t="shared" si="45"/>
        <v>0.84070759270123518</v>
      </c>
      <c r="AB56">
        <f t="shared" si="45"/>
        <v>0.84172434386070005</v>
      </c>
      <c r="AC56">
        <f t="shared" si="45"/>
        <v>0.84106403862754364</v>
      </c>
      <c r="AD56">
        <f t="shared" si="45"/>
        <v>0.83892923125271723</v>
      </c>
      <c r="AE56">
        <f t="shared" si="45"/>
        <v>0.83554276195774146</v>
      </c>
      <c r="AF56">
        <f t="shared" si="45"/>
        <v>0.8322011127181842</v>
      </c>
      <c r="AG56">
        <f t="shared" si="45"/>
        <v>0.82703019960688051</v>
      </c>
      <c r="AH56">
        <f t="shared" si="45"/>
        <v>0.82238597125852209</v>
      </c>
      <c r="AI56">
        <f t="shared" si="45"/>
        <v>0.81847750563089072</v>
      </c>
      <c r="AJ56">
        <f t="shared" si="45"/>
        <v>0.81453577986818648</v>
      </c>
      <c r="AK56">
        <f t="shared" si="45"/>
        <v>0.81178630216185943</v>
      </c>
      <c r="AL56">
        <f t="shared" si="45"/>
        <v>0.80883706950918011</v>
      </c>
      <c r="AM56">
        <f t="shared" si="45"/>
        <v>0.80786304455910141</v>
      </c>
      <c r="AN56">
        <f t="shared" si="45"/>
        <v>0.80834869656089403</v>
      </c>
      <c r="AO56">
        <f t="shared" si="45"/>
        <v>0.81153597495879637</v>
      </c>
      <c r="AP56">
        <f t="shared" si="45"/>
        <v>0.81699370300459295</v>
      </c>
      <c r="AQ56">
        <f t="shared" si="45"/>
        <v>0.82517172317243592</v>
      </c>
      <c r="AR56">
        <f t="shared" si="45"/>
        <v>0.83922857218960656</v>
      </c>
      <c r="AS56">
        <f t="shared" si="45"/>
        <v>0.85354154921533831</v>
      </c>
      <c r="AT56">
        <f t="shared" si="45"/>
        <v>0.86811516100456854</v>
      </c>
      <c r="AU56">
        <f t="shared" si="45"/>
        <v>0.88295363688406858</v>
      </c>
      <c r="AV56">
        <f t="shared" si="45"/>
        <v>0.89806124778982421</v>
      </c>
      <c r="AW56">
        <f t="shared" si="45"/>
        <v>0.91344243923953183</v>
      </c>
      <c r="AX56">
        <f t="shared" si="45"/>
        <v>0.92910186759282076</v>
      </c>
      <c r="AY56">
        <f t="shared" si="45"/>
        <v>0.94504441532532502</v>
      </c>
      <c r="AZ56">
        <f t="shared" si="45"/>
        <v>0.96127502386906427</v>
      </c>
      <c r="BA56">
        <f t="shared" si="45"/>
        <v>0.97779884127454597</v>
      </c>
      <c r="BB56">
        <f t="shared" si="45"/>
        <v>0.99462098646994679</v>
      </c>
      <c r="BC56">
        <f t="shared" si="45"/>
        <v>1.0117466518276121</v>
      </c>
      <c r="BD56">
        <f t="shared" si="45"/>
        <v>1.029180986951109</v>
      </c>
      <c r="BE56">
        <f t="shared" si="45"/>
        <v>1.0469289603105452</v>
      </c>
      <c r="BF56">
        <f t="shared" si="45"/>
        <v>1.064995553609307</v>
      </c>
      <c r="BG56">
        <f t="shared" si="45"/>
        <v>1.0833859822107206</v>
      </c>
      <c r="BH56">
        <f t="shared" si="45"/>
        <v>1.1021055595723799</v>
      </c>
      <c r="BI56">
        <f t="shared" si="45"/>
        <v>1.1211599664609078</v>
      </c>
      <c r="BJ56">
        <f t="shared" si="45"/>
        <v>1.1405551555758493</v>
      </c>
      <c r="BK56">
        <f t="shared" si="45"/>
        <v>1.1602972663864481</v>
      </c>
      <c r="BL56">
        <f t="shared" si="45"/>
        <v>1.1803923007601815</v>
      </c>
    </row>
    <row r="57" spans="1:64" x14ac:dyDescent="0.25">
      <c r="A57" t="str">
        <f t="shared" si="7"/>
        <v>14_PE</v>
      </c>
      <c r="B57" t="s">
        <v>743</v>
      </c>
      <c r="C57" t="str">
        <f t="shared" si="36"/>
        <v>road_passenger_bus(gpkm)</v>
      </c>
      <c r="D57">
        <f t="shared" si="34"/>
        <v>11.553855269999991</v>
      </c>
      <c r="E57">
        <f t="shared" ref="E57:BL57" si="46">E188</f>
        <v>12.045630719999988</v>
      </c>
      <c r="F57">
        <f t="shared" si="46"/>
        <v>12.55206383999999</v>
      </c>
      <c r="G57">
        <f t="shared" si="46"/>
        <v>12.743038409999983</v>
      </c>
      <c r="H57">
        <f t="shared" si="46"/>
        <v>16.521318390000001</v>
      </c>
      <c r="I57">
        <f t="shared" si="46"/>
        <v>16.870599168720783</v>
      </c>
      <c r="J57" s="10">
        <f t="shared" si="46"/>
        <v>17.484174005789232</v>
      </c>
      <c r="K57">
        <f t="shared" si="46"/>
        <v>17.213449090696226</v>
      </c>
      <c r="L57">
        <f t="shared" si="46"/>
        <v>17.947572476065009</v>
      </c>
      <c r="M57">
        <f t="shared" si="46"/>
        <v>18.419396005196475</v>
      </c>
      <c r="N57">
        <f t="shared" si="46"/>
        <v>18.585372703900976</v>
      </c>
      <c r="O57">
        <f t="shared" si="46"/>
        <v>19.643113081664115</v>
      </c>
      <c r="P57">
        <f t="shared" si="46"/>
        <v>20.426783225230821</v>
      </c>
      <c r="Q57">
        <f t="shared" si="46"/>
        <v>21.211860127084979</v>
      </c>
      <c r="R57">
        <f t="shared" si="46"/>
        <v>21.859939509902159</v>
      </c>
      <c r="S57">
        <f t="shared" si="46"/>
        <v>23.175800889467581</v>
      </c>
      <c r="T57">
        <f t="shared" si="46"/>
        <v>24.498887301662105</v>
      </c>
      <c r="U57">
        <f t="shared" si="46"/>
        <v>25.842164095750771</v>
      </c>
      <c r="V57">
        <f t="shared" si="46"/>
        <v>27.24869891923419</v>
      </c>
      <c r="W57">
        <f t="shared" si="46"/>
        <v>28.674037663074838</v>
      </c>
      <c r="X57">
        <f t="shared" si="46"/>
        <v>30.163373128231779</v>
      </c>
      <c r="Y57">
        <f t="shared" si="46"/>
        <v>31.623290135044119</v>
      </c>
      <c r="Z57">
        <f t="shared" si="46"/>
        <v>33.148206406820115</v>
      </c>
      <c r="AA57">
        <f t="shared" si="46"/>
        <v>34.690959226822145</v>
      </c>
      <c r="AB57">
        <f t="shared" si="46"/>
        <v>36.302319681876732</v>
      </c>
      <c r="AC57">
        <f t="shared" si="46"/>
        <v>37.933712170492505</v>
      </c>
      <c r="AD57">
        <f t="shared" si="46"/>
        <v>39.585740960243427</v>
      </c>
      <c r="AE57">
        <f t="shared" si="46"/>
        <v>41.259437692321349</v>
      </c>
      <c r="AF57">
        <f t="shared" si="46"/>
        <v>43.010767542759545</v>
      </c>
      <c r="AG57">
        <f t="shared" si="46"/>
        <v>44.733812114135638</v>
      </c>
      <c r="AH57">
        <f t="shared" si="46"/>
        <v>46.540758927189792</v>
      </c>
      <c r="AI57">
        <f t="shared" si="46"/>
        <v>48.437148365770561</v>
      </c>
      <c r="AJ57">
        <f t="shared" si="46"/>
        <v>50.367051410438513</v>
      </c>
      <c r="AK57">
        <f t="shared" si="46"/>
        <v>52.391295365540891</v>
      </c>
      <c r="AL57">
        <f t="shared" si="46"/>
        <v>54.403775067368123</v>
      </c>
      <c r="AM57">
        <f t="shared" si="46"/>
        <v>56.52847681755744</v>
      </c>
      <c r="AN57">
        <f t="shared" si="46"/>
        <v>58.712864359687778</v>
      </c>
      <c r="AO57">
        <f t="shared" si="46"/>
        <v>61.026411695094048</v>
      </c>
      <c r="AP57">
        <f t="shared" si="46"/>
        <v>63.416386409654677</v>
      </c>
      <c r="AQ57">
        <f t="shared" si="46"/>
        <v>65.891468086875008</v>
      </c>
      <c r="AR57">
        <f t="shared" si="46"/>
        <v>68.554483322575308</v>
      </c>
      <c r="AS57">
        <f t="shared" si="46"/>
        <v>71.308612344752262</v>
      </c>
      <c r="AT57">
        <f t="shared" si="46"/>
        <v>74.156899505263411</v>
      </c>
      <c r="AU57">
        <f t="shared" si="46"/>
        <v>77.102461397138953</v>
      </c>
      <c r="AV57">
        <f t="shared" si="46"/>
        <v>80.148515497493136</v>
      </c>
      <c r="AW57">
        <f t="shared" si="46"/>
        <v>83.298395573155105</v>
      </c>
      <c r="AX57">
        <f t="shared" si="46"/>
        <v>86.555559764393948</v>
      </c>
      <c r="AY57">
        <f t="shared" si="46"/>
        <v>89.923597274270392</v>
      </c>
      <c r="AZ57">
        <f t="shared" si="46"/>
        <v>93.406217705109469</v>
      </c>
      <c r="BA57">
        <f t="shared" si="46"/>
        <v>97.007269784476648</v>
      </c>
      <c r="BB57">
        <f t="shared" si="46"/>
        <v>100.73072324107751</v>
      </c>
      <c r="BC57">
        <f t="shared" si="46"/>
        <v>104.58068290438605</v>
      </c>
      <c r="BD57">
        <f t="shared" si="46"/>
        <v>108.56138115892249</v>
      </c>
      <c r="BE57">
        <f t="shared" si="46"/>
        <v>112.67716669571818</v>
      </c>
      <c r="BF57">
        <f t="shared" si="46"/>
        <v>116.93252813165024</v>
      </c>
      <c r="BG57">
        <f t="shared" si="46"/>
        <v>121.33212319565426</v>
      </c>
      <c r="BH57">
        <f t="shared" si="46"/>
        <v>125.88077036761852</v>
      </c>
      <c r="BI57">
        <f t="shared" si="46"/>
        <v>130.5834861021373</v>
      </c>
      <c r="BJ57">
        <f t="shared" si="46"/>
        <v>135.44548266778105</v>
      </c>
      <c r="BK57">
        <f t="shared" si="46"/>
        <v>140.47216625472134</v>
      </c>
      <c r="BL57">
        <f t="shared" si="46"/>
        <v>145.66910469371106</v>
      </c>
    </row>
    <row r="58" spans="1:64" x14ac:dyDescent="0.25">
      <c r="A58" t="str">
        <f t="shared" si="7"/>
        <v>14_PE</v>
      </c>
      <c r="B58" t="s">
        <v>743</v>
      </c>
      <c r="C58" t="str">
        <f t="shared" si="36"/>
        <v>road_passenger_lt(gpkm)</v>
      </c>
      <c r="D58">
        <f t="shared" si="34"/>
        <v>8.3612948571428483</v>
      </c>
      <c r="E58">
        <f t="shared" ref="E58:BL58" si="47">E189</f>
        <v>9.0147775127791263</v>
      </c>
      <c r="F58">
        <f t="shared" si="47"/>
        <v>9.7611972670807372</v>
      </c>
      <c r="G58">
        <f t="shared" si="47"/>
        <v>10.170087950310547</v>
      </c>
      <c r="H58">
        <f t="shared" si="47"/>
        <v>10.783342360248451</v>
      </c>
      <c r="I58">
        <f t="shared" si="47"/>
        <v>11.157797968396995</v>
      </c>
      <c r="J58" s="10">
        <f t="shared" si="47"/>
        <v>11.814279163082766</v>
      </c>
      <c r="K58">
        <f t="shared" si="47"/>
        <v>11.738006884151432</v>
      </c>
      <c r="L58">
        <f t="shared" si="47"/>
        <v>12.337271445127236</v>
      </c>
      <c r="M58">
        <f t="shared" si="47"/>
        <v>12.751078662781634</v>
      </c>
      <c r="N58">
        <f t="shared" si="47"/>
        <v>12.945347887159755</v>
      </c>
      <c r="O58">
        <f t="shared" si="47"/>
        <v>13.755371137683452</v>
      </c>
      <c r="P58">
        <f t="shared" si="47"/>
        <v>14.370150437365947</v>
      </c>
      <c r="Q58">
        <f t="shared" si="47"/>
        <v>14.981197142852608</v>
      </c>
      <c r="R58">
        <f t="shared" si="47"/>
        <v>15.490104789741997</v>
      </c>
      <c r="S58">
        <f t="shared" si="47"/>
        <v>15.876051949928426</v>
      </c>
      <c r="T58">
        <f t="shared" si="47"/>
        <v>16.228393549859199</v>
      </c>
      <c r="U58">
        <f t="shared" si="47"/>
        <v>16.55751763806725</v>
      </c>
      <c r="V58">
        <f t="shared" si="47"/>
        <v>16.891259373409543</v>
      </c>
      <c r="W58">
        <f t="shared" si="47"/>
        <v>17.201452365584046</v>
      </c>
      <c r="X58">
        <f t="shared" si="47"/>
        <v>17.515563025853297</v>
      </c>
      <c r="Y58">
        <f t="shared" si="47"/>
        <v>17.779744207438654</v>
      </c>
      <c r="Z58">
        <f t="shared" si="47"/>
        <v>18.049207782764984</v>
      </c>
      <c r="AA58">
        <f t="shared" si="47"/>
        <v>18.297816278294587</v>
      </c>
      <c r="AB58">
        <f t="shared" si="47"/>
        <v>18.552736008226205</v>
      </c>
      <c r="AC58">
        <f t="shared" si="47"/>
        <v>18.788703981915731</v>
      </c>
      <c r="AD58">
        <f t="shared" si="47"/>
        <v>19.007184932475738</v>
      </c>
      <c r="AE58">
        <f t="shared" si="47"/>
        <v>19.209801969918413</v>
      </c>
      <c r="AF58">
        <f t="shared" si="47"/>
        <v>19.422929721731752</v>
      </c>
      <c r="AG58">
        <f t="shared" si="47"/>
        <v>19.599015072351794</v>
      </c>
      <c r="AH58">
        <f t="shared" si="47"/>
        <v>19.788911368602886</v>
      </c>
      <c r="AI58">
        <f t="shared" si="47"/>
        <v>19.993736685033156</v>
      </c>
      <c r="AJ58">
        <f t="shared" si="47"/>
        <v>20.18990681896603</v>
      </c>
      <c r="AK58">
        <f t="shared" si="47"/>
        <v>20.402073096701859</v>
      </c>
      <c r="AL58">
        <f t="shared" si="47"/>
        <v>20.589084709077461</v>
      </c>
      <c r="AM58">
        <f t="shared" si="47"/>
        <v>20.799116411922675</v>
      </c>
      <c r="AN58">
        <f t="shared" si="47"/>
        <v>21.012087353855122</v>
      </c>
      <c r="AO58">
        <f t="shared" si="47"/>
        <v>21.2526605596574</v>
      </c>
      <c r="AP58">
        <f t="shared" si="47"/>
        <v>21.501587214088733</v>
      </c>
      <c r="AQ58">
        <f t="shared" si="47"/>
        <v>21.761992978904527</v>
      </c>
      <c r="AR58">
        <f t="shared" si="47"/>
        <v>22.071037338020105</v>
      </c>
      <c r="AS58">
        <f t="shared" si="47"/>
        <v>22.384007705355739</v>
      </c>
      <c r="AT58">
        <f t="shared" si="47"/>
        <v>22.700915469020917</v>
      </c>
      <c r="AU58">
        <f t="shared" si="47"/>
        <v>23.02176092173471</v>
      </c>
      <c r="AV58">
        <f t="shared" si="47"/>
        <v>23.346541547906256</v>
      </c>
      <c r="AW58">
        <f t="shared" si="47"/>
        <v>23.675255338818115</v>
      </c>
      <c r="AX58">
        <f t="shared" si="47"/>
        <v>24.00790154120449</v>
      </c>
      <c r="AY58">
        <f t="shared" si="47"/>
        <v>24.344480841102722</v>
      </c>
      <c r="AZ58">
        <f t="shared" si="47"/>
        <v>24.684990847938671</v>
      </c>
      <c r="BA58">
        <f t="shared" si="47"/>
        <v>25.029429711149898</v>
      </c>
      <c r="BB58">
        <f t="shared" si="47"/>
        <v>25.377789875035312</v>
      </c>
      <c r="BC58">
        <f t="shared" si="47"/>
        <v>25.730060547135182</v>
      </c>
      <c r="BD58">
        <f t="shared" si="47"/>
        <v>26.086224563963274</v>
      </c>
      <c r="BE58">
        <f t="shared" si="47"/>
        <v>26.446254749959902</v>
      </c>
      <c r="BF58">
        <f t="shared" si="47"/>
        <v>26.810118719247331</v>
      </c>
      <c r="BG58">
        <f t="shared" si="47"/>
        <v>27.177784225103245</v>
      </c>
      <c r="BH58">
        <f t="shared" si="47"/>
        <v>27.549215486086968</v>
      </c>
      <c r="BI58">
        <f t="shared" si="47"/>
        <v>27.924379656381554</v>
      </c>
      <c r="BJ58">
        <f t="shared" si="47"/>
        <v>28.303244092082082</v>
      </c>
      <c r="BK58">
        <f t="shared" si="47"/>
        <v>28.685773908729551</v>
      </c>
      <c r="BL58">
        <f t="shared" si="47"/>
        <v>29.071923682148427</v>
      </c>
    </row>
    <row r="59" spans="1:64" x14ac:dyDescent="0.25">
      <c r="A59" t="str">
        <f t="shared" si="7"/>
        <v>14_PE</v>
      </c>
      <c r="B59" t="s">
        <v>743</v>
      </c>
      <c r="C59" t="str">
        <f t="shared" si="36"/>
        <v>road_passenger_lv(gpkm)</v>
      </c>
      <c r="D59">
        <f t="shared" si="34"/>
        <v>20.942506751999986</v>
      </c>
      <c r="E59">
        <f t="shared" ref="E59:BL60" si="48">E190</f>
        <v>22.245623295999977</v>
      </c>
      <c r="F59">
        <f t="shared" si="48"/>
        <v>23.986559487999976</v>
      </c>
      <c r="G59">
        <f t="shared" si="48"/>
        <v>24.919392255999966</v>
      </c>
      <c r="H59">
        <f t="shared" si="48"/>
        <v>27.357587199999998</v>
      </c>
      <c r="I59">
        <f t="shared" si="48"/>
        <v>28.058003764215165</v>
      </c>
      <c r="J59" s="10">
        <f t="shared" si="48"/>
        <v>29.846554308153419</v>
      </c>
      <c r="K59">
        <f t="shared" si="48"/>
        <v>29.287083198617754</v>
      </c>
      <c r="L59">
        <f t="shared" si="48"/>
        <v>30.453497922228429</v>
      </c>
      <c r="M59">
        <f t="shared" si="48"/>
        <v>31.187038895095448</v>
      </c>
      <c r="N59">
        <f t="shared" si="48"/>
        <v>31.41689082258614</v>
      </c>
      <c r="O59">
        <f t="shared" si="48"/>
        <v>33.166888251941963</v>
      </c>
      <c r="P59">
        <f t="shared" si="48"/>
        <v>34.466004410847312</v>
      </c>
      <c r="Q59">
        <f t="shared" si="48"/>
        <v>35.780481337541026</v>
      </c>
      <c r="R59">
        <f t="shared" si="48"/>
        <v>36.877333215180926</v>
      </c>
      <c r="S59">
        <f t="shared" si="48"/>
        <v>37.747806551987345</v>
      </c>
      <c r="T59">
        <f t="shared" si="48"/>
        <v>38.569558872636165</v>
      </c>
      <c r="U59">
        <f t="shared" si="48"/>
        <v>39.366893985192732</v>
      </c>
      <c r="V59">
        <f t="shared" si="48"/>
        <v>40.205390623095255</v>
      </c>
      <c r="W59">
        <f t="shared" si="48"/>
        <v>41.017317591076981</v>
      </c>
      <c r="X59">
        <f t="shared" si="48"/>
        <v>41.867268993387128</v>
      </c>
      <c r="Y59">
        <f t="shared" si="48"/>
        <v>42.625406339487895</v>
      </c>
      <c r="Z59">
        <f t="shared" si="48"/>
        <v>43.422387768309399</v>
      </c>
      <c r="AA59">
        <f t="shared" si="48"/>
        <v>44.194011924501922</v>
      </c>
      <c r="AB59">
        <f t="shared" si="48"/>
        <v>45.004165975952674</v>
      </c>
      <c r="AC59">
        <f t="shared" si="48"/>
        <v>45.789901355699541</v>
      </c>
      <c r="AD59">
        <f t="shared" si="48"/>
        <v>46.552328787443969</v>
      </c>
      <c r="AE59">
        <f t="shared" si="48"/>
        <v>47.292710774720632</v>
      </c>
      <c r="AF59">
        <f t="shared" si="48"/>
        <v>48.07334488689429</v>
      </c>
      <c r="AG59">
        <f t="shared" si="48"/>
        <v>48.773666322516455</v>
      </c>
      <c r="AH59">
        <f t="shared" si="48"/>
        <v>49.516464067732983</v>
      </c>
      <c r="AI59">
        <f t="shared" si="48"/>
        <v>50.301856418891134</v>
      </c>
      <c r="AJ59">
        <f t="shared" si="48"/>
        <v>51.067218347424514</v>
      </c>
      <c r="AK59">
        <f t="shared" si="48"/>
        <v>51.870969856114549</v>
      </c>
      <c r="AL59">
        <f t="shared" si="48"/>
        <v>52.604343082108933</v>
      </c>
      <c r="AM59">
        <f t="shared" si="48"/>
        <v>53.385524640226542</v>
      </c>
      <c r="AN59">
        <f t="shared" si="48"/>
        <v>54.158698962113874</v>
      </c>
      <c r="AO59">
        <f t="shared" si="48"/>
        <v>54.982633457694924</v>
      </c>
      <c r="AP59">
        <f t="shared" si="48"/>
        <v>55.802708528067583</v>
      </c>
      <c r="AQ59">
        <f t="shared" si="48"/>
        <v>56.621603549609773</v>
      </c>
      <c r="AR59">
        <f t="shared" si="48"/>
        <v>57.508284163008675</v>
      </c>
      <c r="AS59">
        <f t="shared" si="48"/>
        <v>58.408967960807978</v>
      </c>
      <c r="AT59">
        <f t="shared" si="48"/>
        <v>59.323828492272561</v>
      </c>
      <c r="AU59">
        <f t="shared" si="48"/>
        <v>60.253015498666478</v>
      </c>
      <c r="AV59">
        <f t="shared" si="48"/>
        <v>61.196676644853106</v>
      </c>
      <c r="AW59">
        <f t="shared" si="48"/>
        <v>62.154966401596774</v>
      </c>
      <c r="AX59">
        <f t="shared" si="48"/>
        <v>63.128048271408105</v>
      </c>
      <c r="AY59">
        <f t="shared" si="48"/>
        <v>64.116095560137865</v>
      </c>
      <c r="AZ59">
        <f t="shared" si="48"/>
        <v>65.119279771129442</v>
      </c>
      <c r="BA59">
        <f t="shared" si="48"/>
        <v>66.137780386946901</v>
      </c>
      <c r="BB59">
        <f t="shared" si="48"/>
        <v>67.171768657924503</v>
      </c>
      <c r="BC59">
        <f t="shared" si="48"/>
        <v>68.221414341357345</v>
      </c>
      <c r="BD59">
        <f t="shared" si="48"/>
        <v>69.286877639550525</v>
      </c>
      <c r="BE59">
        <f t="shared" si="48"/>
        <v>70.368299715619131</v>
      </c>
      <c r="BF59">
        <f t="shared" si="48"/>
        <v>71.465815621160047</v>
      </c>
      <c r="BG59">
        <f t="shared" si="48"/>
        <v>72.579568835895017</v>
      </c>
      <c r="BH59">
        <f t="shared" si="48"/>
        <v>73.709701840876889</v>
      </c>
      <c r="BI59">
        <f t="shared" si="48"/>
        <v>74.856373796516976</v>
      </c>
      <c r="BJ59">
        <f t="shared" si="48"/>
        <v>76.01975372231999</v>
      </c>
      <c r="BK59">
        <f t="shared" si="48"/>
        <v>77.200014405064138</v>
      </c>
      <c r="BL59">
        <f t="shared" si="48"/>
        <v>78.397310463555868</v>
      </c>
    </row>
    <row r="60" spans="1:64" x14ac:dyDescent="0.25">
      <c r="A60" t="str">
        <f t="shared" si="7"/>
        <v>14_PE</v>
      </c>
      <c r="B60" t="s">
        <v>743</v>
      </c>
      <c r="C60" t="str">
        <f t="shared" si="36"/>
        <v>ship_passenger(gpkm)</v>
      </c>
      <c r="D60">
        <f t="shared" si="34"/>
        <v>9.7612268120957015</v>
      </c>
      <c r="E60">
        <f t="shared" si="48"/>
        <v>10.247499995094485</v>
      </c>
      <c r="F60">
        <f t="shared" si="48"/>
        <v>10.249419755616545</v>
      </c>
      <c r="G60">
        <f t="shared" si="48"/>
        <v>10.444311594355646</v>
      </c>
      <c r="H60">
        <f t="shared" si="48"/>
        <v>11.527628638341735</v>
      </c>
      <c r="I60">
        <f t="shared" si="48"/>
        <v>12.436779472886348</v>
      </c>
      <c r="J60" s="10">
        <f t="shared" si="48"/>
        <v>12.650396447063555</v>
      </c>
      <c r="K60">
        <f t="shared" si="48"/>
        <v>13.693778215287837</v>
      </c>
      <c r="L60">
        <f t="shared" si="48"/>
        <v>13.622948176966023</v>
      </c>
      <c r="M60">
        <f t="shared" si="48"/>
        <v>13.435129246976205</v>
      </c>
      <c r="N60">
        <f t="shared" si="48"/>
        <v>13.091570009176955</v>
      </c>
      <c r="O60">
        <f t="shared" si="48"/>
        <v>13.429580833189547</v>
      </c>
      <c r="P60">
        <f t="shared" si="48"/>
        <v>13.622737165041285</v>
      </c>
      <c r="Q60">
        <f t="shared" si="48"/>
        <v>13.868034635116627</v>
      </c>
      <c r="R60">
        <f t="shared" si="48"/>
        <v>14.078955089351988</v>
      </c>
      <c r="S60">
        <f t="shared" si="48"/>
        <v>14.343236863776148</v>
      </c>
      <c r="T60">
        <f t="shared" si="48"/>
        <v>14.647622534728333</v>
      </c>
      <c r="U60">
        <f t="shared" si="48"/>
        <v>15.001673636895328</v>
      </c>
      <c r="V60">
        <f t="shared" si="48"/>
        <v>15.430366790931958</v>
      </c>
      <c r="W60">
        <f t="shared" si="48"/>
        <v>15.907554703944676</v>
      </c>
      <c r="X60">
        <f t="shared" si="48"/>
        <v>16.457672100982055</v>
      </c>
      <c r="Y60">
        <f t="shared" si="48"/>
        <v>17.028592758871252</v>
      </c>
      <c r="Z60">
        <f t="shared" si="48"/>
        <v>17.670183607776139</v>
      </c>
      <c r="AA60">
        <f t="shared" si="48"/>
        <v>18.354809676668417</v>
      </c>
      <c r="AB60">
        <f t="shared" si="48"/>
        <v>19.106605956042785</v>
      </c>
      <c r="AC60">
        <f t="shared" si="48"/>
        <v>19.896539346049298</v>
      </c>
      <c r="AD60">
        <f t="shared" si="48"/>
        <v>20.721050194655916</v>
      </c>
      <c r="AE60">
        <f t="shared" si="48"/>
        <v>21.576048647907804</v>
      </c>
      <c r="AF60">
        <f t="shared" si="48"/>
        <v>22.48539527179609</v>
      </c>
      <c r="AG60">
        <f t="shared" si="48"/>
        <v>23.387540092145937</v>
      </c>
      <c r="AH60">
        <f t="shared" si="48"/>
        <v>24.334161684726677</v>
      </c>
      <c r="AI60">
        <f t="shared" si="48"/>
        <v>25.320345413235188</v>
      </c>
      <c r="AJ60">
        <f t="shared" si="48"/>
        <v>26.308139840288714</v>
      </c>
      <c r="AK60">
        <f t="shared" si="48"/>
        <v>27.319656302956059</v>
      </c>
      <c r="AL60">
        <f t="shared" si="48"/>
        <v>28.288962224283537</v>
      </c>
      <c r="AM60">
        <f t="shared" si="48"/>
        <v>29.269075000598281</v>
      </c>
      <c r="AN60">
        <f t="shared" si="48"/>
        <v>30.220030364509945</v>
      </c>
      <c r="AO60">
        <f t="shared" si="48"/>
        <v>31.163814436022435</v>
      </c>
      <c r="AP60">
        <f t="shared" si="48"/>
        <v>32.058351147237019</v>
      </c>
      <c r="AQ60">
        <f t="shared" si="48"/>
        <v>32.892297723697006</v>
      </c>
      <c r="AR60">
        <f t="shared" si="48"/>
        <v>33.644876393709232</v>
      </c>
      <c r="AS60">
        <f t="shared" si="48"/>
        <v>34.416482982917039</v>
      </c>
      <c r="AT60">
        <f t="shared" si="48"/>
        <v>35.207632151421329</v>
      </c>
      <c r="AU60">
        <f t="shared" si="48"/>
        <v>36.018839280867851</v>
      </c>
      <c r="AV60">
        <f t="shared" si="48"/>
        <v>36.850633586902767</v>
      </c>
      <c r="AW60">
        <f t="shared" si="48"/>
        <v>37.703564017081007</v>
      </c>
      <c r="AX60">
        <f t="shared" si="48"/>
        <v>38.578201343723769</v>
      </c>
      <c r="AY60">
        <f t="shared" si="48"/>
        <v>39.4751394553628</v>
      </c>
      <c r="AZ60">
        <f t="shared" si="48"/>
        <v>40.394989028579936</v>
      </c>
      <c r="BA60">
        <f t="shared" si="48"/>
        <v>41.338384279443908</v>
      </c>
      <c r="BB60">
        <f t="shared" si="48"/>
        <v>42.305973653996453</v>
      </c>
      <c r="BC60">
        <f t="shared" si="48"/>
        <v>43.298424654161565</v>
      </c>
      <c r="BD60">
        <f t="shared" si="48"/>
        <v>44.316419421773361</v>
      </c>
      <c r="BE60">
        <f t="shared" si="48"/>
        <v>45.360649198257796</v>
      </c>
      <c r="BF60">
        <f t="shared" si="48"/>
        <v>46.431823083022799</v>
      </c>
      <c r="BG60">
        <f t="shared" si="48"/>
        <v>47.530678265663447</v>
      </c>
      <c r="BH60">
        <f t="shared" si="48"/>
        <v>48.65797492966577</v>
      </c>
      <c r="BI60">
        <f t="shared" si="48"/>
        <v>49.814508946237424</v>
      </c>
      <c r="BJ60">
        <f t="shared" si="48"/>
        <v>51.001108753303278</v>
      </c>
      <c r="BK60">
        <f t="shared" si="48"/>
        <v>52.218632573313812</v>
      </c>
      <c r="BL60">
        <f t="shared" si="48"/>
        <v>53.467954687296618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1.9330198823959549E-3</v>
      </c>
      <c r="E63">
        <f>INDEX(hist_share!X:X,MATCH($C$1&amp;"-"&amp;$C63,hist_share!$AF:$AF,0))</f>
        <v>2.2622165538640411E-3</v>
      </c>
      <c r="F63">
        <f>INDEX(hist_share!Y:Y,MATCH($C$1&amp;"-"&amp;$C63,hist_share!$AF:$AF,0))</f>
        <v>2.446812223540944E-3</v>
      </c>
      <c r="G63">
        <f>INDEX(hist_share!Z:Z,MATCH($C$1&amp;"-"&amp;$C63,hist_share!$AF:$AF,0))</f>
        <v>6.4337580140118658E-3</v>
      </c>
      <c r="H63">
        <f>INDEX(hist_share!AA:AA,MATCH($C$1&amp;"-"&amp;$C63,hist_share!$AF:$AF,0))</f>
        <v>4.7168452624305182E-3</v>
      </c>
      <c r="I63">
        <f>INDEX(hist_share!AB:AB,MATCH($C$1&amp;"-"&amp;$C63,hist_share!$AF:$AF,0))</f>
        <v>4.8137613037644127E-3</v>
      </c>
      <c r="J63" s="10">
        <f>INDEX(hist_share!AC:AC,MATCH($C$1&amp;"-"&amp;$C63,hist_share!$AF:$AF,0))</f>
        <v>3.8406354471289942E-3</v>
      </c>
      <c r="K63">
        <f>INDEX('7th_share'!C:C,MATCH($C$1&amp;"-"&amp;$C63,'7th_share'!$AK:$AK,0))</f>
        <v>4.0818379847255004E-3</v>
      </c>
      <c r="L63">
        <f>INDEX('7th_share'!D:D,MATCH($C$1&amp;"-"&amp;$C63,'7th_share'!$AK:$AK,0))</f>
        <v>4.2942468309652201E-3</v>
      </c>
      <c r="M63">
        <f>INDEX('7th_share'!E:E,MATCH($C$1&amp;"-"&amp;$C63,'7th_share'!$AK:$AK,0))</f>
        <v>4.4791909254492286E-3</v>
      </c>
      <c r="N63">
        <f>INDEX('7th_share'!F:F,MATCH($C$1&amp;"-"&amp;$C63,'7th_share'!$AK:$AK,0))</f>
        <v>4.6379992077786088E-3</v>
      </c>
      <c r="O63">
        <f>INDEX('7th_share'!G:G,MATCH($C$1&amp;"-"&amp;$C63,'7th_share'!$AK:$AK,0))</f>
        <v>4.7720006175544488E-3</v>
      </c>
      <c r="P63">
        <f>INDEX('7th_share'!H:H,MATCH($C$1&amp;"-"&amp;$C63,'7th_share'!$AK:$AK,0))</f>
        <v>4.8825240943778251E-3</v>
      </c>
      <c r="Q63">
        <f>INDEX('7th_share'!I:I,MATCH($C$1&amp;"-"&amp;$C63,'7th_share'!$AK:$AK,0))</f>
        <v>4.9708985778498267E-3</v>
      </c>
      <c r="R63">
        <f>INDEX('7th_share'!J:J,MATCH($C$1&amp;"-"&amp;$C63,'7th_share'!$AK:$AK,0))</f>
        <v>5.038453007571532E-3</v>
      </c>
      <c r="S63">
        <f>INDEX('7th_share'!K:K,MATCH($C$1&amp;"-"&amp;$C63,'7th_share'!$AK:$AK,0))</f>
        <v>5.0865163231440204E-3</v>
      </c>
      <c r="T63">
        <f>INDEX('7th_share'!L:L,MATCH($C$1&amp;"-"&amp;$C63,'7th_share'!$AK:$AK,0))</f>
        <v>5.116417464168385E-3</v>
      </c>
      <c r="U63">
        <f>INDEX('7th_share'!M:M,MATCH($C$1&amp;"-"&amp;$C63,'7th_share'!$AK:$AK,0))</f>
        <v>5.1294853702456922E-3</v>
      </c>
      <c r="V63">
        <f>INDEX('7th_share'!N:N,MATCH($C$1&amp;"-"&amp;$C63,'7th_share'!$AK:$AK,0))</f>
        <v>5.127048980977043E-3</v>
      </c>
      <c r="W63">
        <f>INDEX('7th_share'!O:O,MATCH($C$1&amp;"-"&amp;$C63,'7th_share'!$AK:$AK,0))</f>
        <v>5.1104372359635089E-3</v>
      </c>
      <c r="X63">
        <f>INDEX('7th_share'!P:P,MATCH($C$1&amp;"-"&amp;$C63,'7th_share'!$AK:$AK,0))</f>
        <v>5.0809790748061762E-3</v>
      </c>
      <c r="Y63">
        <f>INDEX('7th_share'!Q:Q,MATCH($C$1&amp;"-"&amp;$C63,'7th_share'!$AK:$AK,0))</f>
        <v>5.0400034371061208E-3</v>
      </c>
      <c r="Z63">
        <f>INDEX('7th_share'!R:R,MATCH($C$1&amp;"-"&amp;$C63,'7th_share'!$AK:$AK,0))</f>
        <v>4.9888392624644444E-3</v>
      </c>
      <c r="AA63">
        <f>INDEX('7th_share'!S:S,MATCH($C$1&amp;"-"&amp;$C63,'7th_share'!$AK:$AK,0))</f>
        <v>4.9288154904822083E-3</v>
      </c>
      <c r="AB63">
        <f>INDEX('7th_share'!T:T,MATCH($C$1&amp;"-"&amp;$C63,'7th_share'!$AK:$AK,0))</f>
        <v>4.8612610607605003E-3</v>
      </c>
      <c r="AC63">
        <f>INDEX('7th_share'!U:U,MATCH($C$1&amp;"-"&amp;$C63,'7th_share'!$AK:$AK,0))</f>
        <v>4.7875049129004086E-3</v>
      </c>
      <c r="AD63">
        <f>INDEX('7th_share'!V:V,MATCH($C$1&amp;"-"&amp;$C63,'7th_share'!$AK:$AK,0))</f>
        <v>4.7088759865030212E-3</v>
      </c>
      <c r="AE63">
        <f>INDEX('7th_share'!W:W,MATCH($C$1&amp;"-"&amp;$C63,'7th_share'!$AK:$AK,0))</f>
        <v>4.6267032211694016E-3</v>
      </c>
      <c r="AF63">
        <f>INDEX('7th_share'!X:X,MATCH($C$1&amp;"-"&amp;$C63,'7th_share'!$AK:$AK,0))</f>
        <v>4.5423155565006536E-3</v>
      </c>
      <c r="AG63">
        <f>INDEX('7th_share'!Y:Y,MATCH($C$1&amp;"-"&amp;$C63,'7th_share'!$AK:$AK,0))</f>
        <v>4.4570419320978426E-3</v>
      </c>
      <c r="AH63">
        <f>INDEX('7th_share'!Z:Z,MATCH($C$1&amp;"-"&amp;$C63,'7th_share'!$AK:$AK,0))</f>
        <v>4.3722112875620662E-3</v>
      </c>
      <c r="AI63">
        <f>INDEX('7th_share'!AA:AA,MATCH($C$1&amp;"-"&amp;$C63,'7th_share'!$AK:$AK,0))</f>
        <v>4.2891525624943992E-3</v>
      </c>
      <c r="AJ63">
        <f>INDEX('7th_share'!AB:AB,MATCH($C$1&amp;"-"&amp;$C63,'7th_share'!$AK:$AK,0))</f>
        <v>4.2091946964959246E-3</v>
      </c>
      <c r="AK63">
        <f>INDEX('7th_share'!AC:AC,MATCH($C$1&amp;"-"&amp;$C63,'7th_share'!$AK:$AK,0))</f>
        <v>4.1336666291677199E-3</v>
      </c>
      <c r="AL63">
        <f>INDEX('7th_share'!AD:AD,MATCH($C$1&amp;"-"&amp;$C63,'7th_share'!$AK:$AK,0))</f>
        <v>4.0638973001108749E-3</v>
      </c>
      <c r="AM63">
        <f>INDEX('7th_share'!AE:AE,MATCH($C$1&amp;"-"&amp;$C63,'7th_share'!$AK:$AK,0))</f>
        <v>4.0012156489264896E-3</v>
      </c>
      <c r="AN63">
        <f>INDEX('7th_share'!AF:AF,MATCH($C$1&amp;"-"&amp;$C63,'7th_share'!$AK:$AK,0))</f>
        <v>3.9469506152156036E-3</v>
      </c>
      <c r="AO63">
        <f>INDEX('7th_share'!AG:AG,MATCH($C$1&amp;"-"&amp;$C63,'7th_share'!$AK:$AK,0))</f>
        <v>3.9024311385793312E-3</v>
      </c>
      <c r="AP63">
        <f>INDEX('7th_share'!AH:AH,MATCH($C$1&amp;"-"&amp;$C63,'7th_share'!$AK:$AK,0))</f>
        <v>3.8689861586187519E-3</v>
      </c>
      <c r="AQ63">
        <f>INDEX('7th_share'!AI:AI,MATCH($C$1&amp;"-"&amp;$C63,'7th_share'!$AK:$AK,0))</f>
        <v>3.8479446149349401E-3</v>
      </c>
      <c r="AR63">
        <f>AQ63</f>
        <v>3.8479446149349401E-3</v>
      </c>
      <c r="AS63">
        <f t="shared" ref="AS63:BL76" si="49">AR63</f>
        <v>3.8479446149349401E-3</v>
      </c>
      <c r="AT63">
        <f t="shared" si="49"/>
        <v>3.8479446149349401E-3</v>
      </c>
      <c r="AU63">
        <f t="shared" si="49"/>
        <v>3.8479446149349401E-3</v>
      </c>
      <c r="AV63">
        <f t="shared" si="49"/>
        <v>3.8479446149349401E-3</v>
      </c>
      <c r="AW63">
        <f t="shared" si="49"/>
        <v>3.8479446149349401E-3</v>
      </c>
      <c r="AX63">
        <f t="shared" si="49"/>
        <v>3.8479446149349401E-3</v>
      </c>
      <c r="AY63">
        <f t="shared" si="49"/>
        <v>3.8479446149349401E-3</v>
      </c>
      <c r="AZ63">
        <f t="shared" si="49"/>
        <v>3.8479446149349401E-3</v>
      </c>
      <c r="BA63">
        <f t="shared" si="49"/>
        <v>3.8479446149349401E-3</v>
      </c>
      <c r="BB63">
        <f t="shared" si="49"/>
        <v>3.8479446149349401E-3</v>
      </c>
      <c r="BC63">
        <f t="shared" si="49"/>
        <v>3.8479446149349401E-3</v>
      </c>
      <c r="BD63">
        <f t="shared" si="49"/>
        <v>3.8479446149349401E-3</v>
      </c>
      <c r="BE63">
        <f t="shared" si="49"/>
        <v>3.8479446149349401E-3</v>
      </c>
      <c r="BF63">
        <f t="shared" si="49"/>
        <v>3.8479446149349401E-3</v>
      </c>
      <c r="BG63">
        <f t="shared" si="49"/>
        <v>3.8479446149349401E-3</v>
      </c>
      <c r="BH63">
        <f t="shared" si="49"/>
        <v>3.8479446149349401E-3</v>
      </c>
      <c r="BI63">
        <f t="shared" si="49"/>
        <v>3.8479446149349401E-3</v>
      </c>
      <c r="BJ63">
        <f t="shared" si="49"/>
        <v>3.8479446149349401E-3</v>
      </c>
      <c r="BK63">
        <f t="shared" si="49"/>
        <v>3.8479446149349401E-3</v>
      </c>
      <c r="BL63">
        <f t="shared" si="49"/>
        <v>3.8479446149349401E-3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 t="shared" ref="AR64:BG76" si="50">AQ64</f>
        <v>0</v>
      </c>
      <c r="AS64">
        <f t="shared" si="50"/>
        <v>0</v>
      </c>
      <c r="AT64">
        <f t="shared" si="50"/>
        <v>0</v>
      </c>
      <c r="AU64">
        <f t="shared" si="50"/>
        <v>0</v>
      </c>
      <c r="AV64">
        <f t="shared" si="50"/>
        <v>0</v>
      </c>
      <c r="AW64">
        <f t="shared" si="50"/>
        <v>0</v>
      </c>
      <c r="AX64">
        <f t="shared" si="50"/>
        <v>0</v>
      </c>
      <c r="AY64">
        <f t="shared" si="50"/>
        <v>0</v>
      </c>
      <c r="AZ64">
        <f t="shared" si="50"/>
        <v>0</v>
      </c>
      <c r="BA64">
        <f t="shared" si="50"/>
        <v>0</v>
      </c>
      <c r="BB64">
        <f t="shared" si="50"/>
        <v>0</v>
      </c>
      <c r="BC64">
        <f t="shared" si="50"/>
        <v>0</v>
      </c>
      <c r="BD64">
        <f t="shared" si="50"/>
        <v>0</v>
      </c>
      <c r="BE64">
        <f t="shared" si="50"/>
        <v>0</v>
      </c>
      <c r="BF64">
        <f t="shared" si="50"/>
        <v>0</v>
      </c>
      <c r="BG64">
        <f t="shared" si="50"/>
        <v>0</v>
      </c>
      <c r="BH64">
        <f t="shared" si="49"/>
        <v>0</v>
      </c>
      <c r="BI64">
        <f t="shared" si="49"/>
        <v>0</v>
      </c>
      <c r="BJ64">
        <f t="shared" si="49"/>
        <v>0</v>
      </c>
      <c r="BK64">
        <f t="shared" si="49"/>
        <v>0</v>
      </c>
      <c r="BL64">
        <f t="shared" si="49"/>
        <v>0</v>
      </c>
    </row>
    <row r="65" spans="2:64" x14ac:dyDescent="0.25">
      <c r="C65" t="s">
        <v>8</v>
      </c>
      <c r="D65">
        <f>INDEX(hist_share!W:W,MATCH($C$1&amp;"-"&amp;$C65,hist_share!$AF:$AF,0))</f>
        <v>2.081490205717328E-2</v>
      </c>
      <c r="E65">
        <f>INDEX(hist_share!X:X,MATCH($C$1&amp;"-"&amp;$C65,hist_share!$AF:$AF,0))</f>
        <v>1.8996194336907139E-2</v>
      </c>
      <c r="F65">
        <f>INDEX(hist_share!Y:Y,MATCH($C$1&amp;"-"&amp;$C65,hist_share!$AF:$AF,0))</f>
        <v>1.8027904825814539E-2</v>
      </c>
      <c r="G65">
        <f>INDEX(hist_share!Z:Z,MATCH($C$1&amp;"-"&amp;$C65,hist_share!$AF:$AF,0))</f>
        <v>1.7290891706711279E-2</v>
      </c>
      <c r="H65">
        <f>INDEX(hist_share!AA:AA,MATCH($C$1&amp;"-"&amp;$C65,hist_share!$AF:$AF,0))</f>
        <v>1.437515888477024E-2</v>
      </c>
      <c r="I65">
        <f>INDEX(hist_share!AB:AB,MATCH($C$1&amp;"-"&amp;$C65,hist_share!$AF:$AF,0))</f>
        <v>1.3145616167904991E-2</v>
      </c>
      <c r="J65" s="10">
        <f>INDEX(hist_share!AC:AC,MATCH($C$1&amp;"-"&amp;$C65,hist_share!$AF:$AF,0))</f>
        <v>1.251587091818232E-2</v>
      </c>
      <c r="K65">
        <f>INDEX('7th_share'!C:C,MATCH($C$1&amp;"-"&amp;$C65,'7th_share'!$AK:$AK,0))</f>
        <v>1.1187838758137411E-2</v>
      </c>
      <c r="L65">
        <f>INDEX('7th_share'!D:D,MATCH($C$1&amp;"-"&amp;$C65,'7th_share'!$AK:$AK,0))</f>
        <v>1.0018341199383409E-2</v>
      </c>
      <c r="M65">
        <f>INDEX('7th_share'!E:E,MATCH($C$1&amp;"-"&amp;$C65,'7th_share'!$AK:$AK,0))</f>
        <v>9.0000612603223454E-3</v>
      </c>
      <c r="N65">
        <f>INDEX('7th_share'!F:F,MATCH($C$1&amp;"-"&amp;$C65,'7th_share'!$AK:$AK,0))</f>
        <v>8.1256819593561198E-3</v>
      </c>
      <c r="O65">
        <f>INDEX('7th_share'!G:G,MATCH($C$1&amp;"-"&amp;$C65,'7th_share'!$AK:$AK,0))</f>
        <v>7.387886314886725E-3</v>
      </c>
      <c r="P65">
        <f>INDEX('7th_share'!H:H,MATCH($C$1&amp;"-"&amp;$C65,'7th_share'!$AK:$AK,0))</f>
        <v>6.7793573453160906E-3</v>
      </c>
      <c r="Q65">
        <f>INDEX('7th_share'!I:I,MATCH($C$1&amp;"-"&amp;$C65,'7th_share'!$AK:$AK,0))</f>
        <v>6.2927780690461852E-3</v>
      </c>
      <c r="R65">
        <f>INDEX('7th_share'!J:J,MATCH($C$1&amp;"-"&amp;$C65,'7th_share'!$AK:$AK,0))</f>
        <v>5.9208315044789774E-3</v>
      </c>
      <c r="S65">
        <f>INDEX('7th_share'!K:K,MATCH($C$1&amp;"-"&amp;$C65,'7th_share'!$AK:$AK,0))</f>
        <v>5.6562006700163767E-3</v>
      </c>
      <c r="T65">
        <f>INDEX('7th_share'!L:L,MATCH($C$1&amp;"-"&amp;$C65,'7th_share'!$AK:$AK,0))</f>
        <v>5.4915685840603882E-3</v>
      </c>
      <c r="U65">
        <f>INDEX('7th_share'!M:M,MATCH($C$1&amp;"-"&amp;$C65,'7th_share'!$AK:$AK,0))</f>
        <v>5.4196182650129874E-3</v>
      </c>
      <c r="V65">
        <f>INDEX('7th_share'!N:N,MATCH($C$1&amp;"-"&amp;$C65,'7th_share'!$AK:$AK,0))</f>
        <v>5.4330327312760744E-3</v>
      </c>
      <c r="W65">
        <f>INDEX('7th_share'!O:O,MATCH($C$1&amp;"-"&amp;$C65,'7th_share'!$AK:$AK,0))</f>
        <v>5.5244950012516012E-3</v>
      </c>
      <c r="X65">
        <f>INDEX('7th_share'!P:P,MATCH($C$1&amp;"-"&amp;$C65,'7th_share'!$AK:$AK,0))</f>
        <v>5.6866880933415676E-3</v>
      </c>
      <c r="Y65">
        <f>INDEX('7th_share'!Q:Q,MATCH($C$1&amp;"-"&amp;$C65,'7th_share'!$AK:$AK,0))</f>
        <v>5.9122950259479102E-3</v>
      </c>
      <c r="Z65">
        <f>INDEX('7th_share'!R:R,MATCH($C$1&amp;"-"&amp;$C65,'7th_share'!$AK:$AK,0))</f>
        <v>6.1939988174725992E-3</v>
      </c>
      <c r="AA65">
        <f>INDEX('7th_share'!S:S,MATCH($C$1&amp;"-"&amp;$C65,'7th_share'!$AK:$AK,0))</f>
        <v>6.5244824863175434E-3</v>
      </c>
      <c r="AB65">
        <f>INDEX('7th_share'!T:T,MATCH($C$1&amp;"-"&amp;$C65,'7th_share'!$AK:$AK,0))</f>
        <v>6.8964290508848076E-3</v>
      </c>
      <c r="AC65">
        <f>INDEX('7th_share'!U:U,MATCH($C$1&amp;"-"&amp;$C65,'7th_share'!$AK:$AK,0))</f>
        <v>7.3025215295762251E-3</v>
      </c>
      <c r="AD65">
        <f>INDEX('7th_share'!V:V,MATCH($C$1&amp;"-"&amp;$C65,'7th_share'!$AK:$AK,0))</f>
        <v>7.7354429407937887E-3</v>
      </c>
      <c r="AE65">
        <f>INDEX('7th_share'!W:W,MATCH($C$1&amp;"-"&amp;$C65,'7th_share'!$AK:$AK,0))</f>
        <v>8.1878763029394931E-3</v>
      </c>
      <c r="AF65">
        <f>INDEX('7th_share'!X:X,MATCH($C$1&amp;"-"&amp;$C65,'7th_share'!$AK:$AK,0))</f>
        <v>8.6525046344152791E-3</v>
      </c>
      <c r="AG65">
        <f>INDEX('7th_share'!Y:Y,MATCH($C$1&amp;"-"&amp;$C65,'7th_share'!$AK:$AK,0))</f>
        <v>9.1220109536230606E-3</v>
      </c>
      <c r="AH65">
        <f>INDEX('7th_share'!Z:Z,MATCH($C$1&amp;"-"&amp;$C65,'7th_share'!$AK:$AK,0))</f>
        <v>9.5890782789648556E-3</v>
      </c>
      <c r="AI65">
        <f>INDEX('7th_share'!AA:AA,MATCH($C$1&amp;"-"&amp;$C65,'7th_share'!$AK:$AK,0))</f>
        <v>1.004638962884258E-2</v>
      </c>
      <c r="AJ65">
        <f>INDEX('7th_share'!AB:AB,MATCH($C$1&amp;"-"&amp;$C65,'7th_share'!$AK:$AK,0))</f>
        <v>1.048662802165823E-2</v>
      </c>
      <c r="AK65">
        <f>INDEX('7th_share'!AC:AC,MATCH($C$1&amp;"-"&amp;$C65,'7th_share'!$AK:$AK,0))</f>
        <v>1.090247647581372E-2</v>
      </c>
      <c r="AL65">
        <f>INDEX('7th_share'!AD:AD,MATCH($C$1&amp;"-"&amp;$C65,'7th_share'!$AK:$AK,0))</f>
        <v>1.1286618009710991E-2</v>
      </c>
      <c r="AM65">
        <f>INDEX('7th_share'!AE:AE,MATCH($C$1&amp;"-"&amp;$C65,'7th_share'!$AK:$AK,0))</f>
        <v>1.163173564175205E-2</v>
      </c>
      <c r="AN65">
        <f>INDEX('7th_share'!AF:AF,MATCH($C$1&amp;"-"&amp;$C65,'7th_share'!$AK:$AK,0))</f>
        <v>1.193051239033883E-2</v>
      </c>
      <c r="AO65">
        <f>INDEX('7th_share'!AG:AG,MATCH($C$1&amp;"-"&amp;$C65,'7th_share'!$AK:$AK,0))</f>
        <v>1.2175631273873279E-2</v>
      </c>
      <c r="AP65">
        <f>INDEX('7th_share'!AH:AH,MATCH($C$1&amp;"-"&amp;$C65,'7th_share'!$AK:$AK,0))</f>
        <v>1.2359775310757409E-2</v>
      </c>
      <c r="AQ65">
        <f>INDEX('7th_share'!AI:AI,MATCH($C$1&amp;"-"&amp;$C65,'7th_share'!$AK:$AK,0))</f>
        <v>1.247562751939311E-2</v>
      </c>
      <c r="AR65">
        <f t="shared" si="50"/>
        <v>1.247562751939311E-2</v>
      </c>
      <c r="AS65">
        <f t="shared" si="49"/>
        <v>1.247562751939311E-2</v>
      </c>
      <c r="AT65">
        <f t="shared" si="49"/>
        <v>1.247562751939311E-2</v>
      </c>
      <c r="AU65">
        <f t="shared" si="49"/>
        <v>1.247562751939311E-2</v>
      </c>
      <c r="AV65">
        <f t="shared" si="49"/>
        <v>1.247562751939311E-2</v>
      </c>
      <c r="AW65">
        <f t="shared" si="49"/>
        <v>1.247562751939311E-2</v>
      </c>
      <c r="AX65">
        <f t="shared" si="49"/>
        <v>1.247562751939311E-2</v>
      </c>
      <c r="AY65">
        <f t="shared" si="49"/>
        <v>1.247562751939311E-2</v>
      </c>
      <c r="AZ65">
        <f t="shared" si="49"/>
        <v>1.247562751939311E-2</v>
      </c>
      <c r="BA65">
        <f t="shared" si="49"/>
        <v>1.247562751939311E-2</v>
      </c>
      <c r="BB65">
        <f t="shared" si="49"/>
        <v>1.247562751939311E-2</v>
      </c>
      <c r="BC65">
        <f t="shared" si="49"/>
        <v>1.247562751939311E-2</v>
      </c>
      <c r="BD65">
        <f t="shared" si="49"/>
        <v>1.247562751939311E-2</v>
      </c>
      <c r="BE65">
        <f t="shared" si="49"/>
        <v>1.247562751939311E-2</v>
      </c>
      <c r="BF65">
        <f t="shared" si="49"/>
        <v>1.247562751939311E-2</v>
      </c>
      <c r="BG65">
        <f t="shared" si="49"/>
        <v>1.247562751939311E-2</v>
      </c>
      <c r="BH65">
        <f t="shared" si="49"/>
        <v>1.247562751939311E-2</v>
      </c>
      <c r="BI65">
        <f t="shared" si="49"/>
        <v>1.247562751939311E-2</v>
      </c>
      <c r="BJ65">
        <f t="shared" si="49"/>
        <v>1.247562751939311E-2</v>
      </c>
      <c r="BK65">
        <f t="shared" si="49"/>
        <v>1.247562751939311E-2</v>
      </c>
      <c r="BL65">
        <f t="shared" si="49"/>
        <v>1.247562751939311E-2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 t="shared" si="50"/>
        <v>0</v>
      </c>
      <c r="AS66">
        <f t="shared" si="49"/>
        <v>0</v>
      </c>
      <c r="AT66">
        <f t="shared" si="49"/>
        <v>0</v>
      </c>
      <c r="AU66">
        <f t="shared" si="49"/>
        <v>0</v>
      </c>
      <c r="AV66">
        <f t="shared" si="49"/>
        <v>0</v>
      </c>
      <c r="AW66">
        <f t="shared" si="49"/>
        <v>0</v>
      </c>
      <c r="AX66">
        <f t="shared" si="49"/>
        <v>0</v>
      </c>
      <c r="AY66">
        <f t="shared" si="49"/>
        <v>0</v>
      </c>
      <c r="AZ66">
        <f t="shared" si="49"/>
        <v>0</v>
      </c>
      <c r="BA66">
        <f t="shared" si="49"/>
        <v>0</v>
      </c>
      <c r="BB66">
        <f t="shared" si="49"/>
        <v>0</v>
      </c>
      <c r="BC66">
        <f t="shared" si="49"/>
        <v>0</v>
      </c>
      <c r="BD66">
        <f t="shared" si="49"/>
        <v>0</v>
      </c>
      <c r="BE66">
        <f t="shared" si="49"/>
        <v>0</v>
      </c>
      <c r="BF66">
        <f t="shared" si="49"/>
        <v>0</v>
      </c>
      <c r="BG66">
        <f t="shared" si="49"/>
        <v>0</v>
      </c>
      <c r="BH66">
        <f t="shared" si="49"/>
        <v>0</v>
      </c>
      <c r="BI66">
        <f t="shared" si="49"/>
        <v>0</v>
      </c>
      <c r="BJ66">
        <f t="shared" si="49"/>
        <v>0</v>
      </c>
      <c r="BK66">
        <f t="shared" si="49"/>
        <v>0</v>
      </c>
      <c r="BL66">
        <f t="shared" si="49"/>
        <v>0</v>
      </c>
    </row>
    <row r="67" spans="2:64" x14ac:dyDescent="0.25">
      <c r="C67" t="s">
        <v>10</v>
      </c>
      <c r="D67">
        <f>INDEX(hist_share!W:W,MATCH($C$1&amp;"-"&amp;$C67,hist_share!$AF:$AF,0))</f>
        <v>0.75062147759395659</v>
      </c>
      <c r="E67">
        <f>INDEX(hist_share!X:X,MATCH($C$1&amp;"-"&amp;$C67,hist_share!$AF:$AF,0))</f>
        <v>0.71419341388409363</v>
      </c>
      <c r="F67">
        <f>INDEX(hist_share!Y:Y,MATCH($C$1&amp;"-"&amp;$C67,hist_share!$AF:$AF,0))</f>
        <v>0.70628517116606948</v>
      </c>
      <c r="G67">
        <f>INDEX(hist_share!Z:Z,MATCH($C$1&amp;"-"&amp;$C67,hist_share!$AF:$AF,0))</f>
        <v>0.68771749881167754</v>
      </c>
      <c r="H67">
        <f>INDEX(hist_share!AA:AA,MATCH($C$1&amp;"-"&amp;$C67,hist_share!$AF:$AF,0))</f>
        <v>0.74127106205269955</v>
      </c>
      <c r="I67">
        <f>INDEX(hist_share!AB:AB,MATCH($C$1&amp;"-"&amp;$C67,hist_share!$AF:$AF,0))</f>
        <v>0.76211141303979613</v>
      </c>
      <c r="J67" s="10">
        <f>INDEX(hist_share!AC:AC,MATCH($C$1&amp;"-"&amp;$C67,hist_share!$AF:$AF,0))</f>
        <v>0.76525946096547603</v>
      </c>
      <c r="K67">
        <f>INDEX('7th_share'!C:C,MATCH($C$1&amp;"-"&amp;$C67,'7th_share'!$AK:$AK,0))</f>
        <v>0.76411474880881181</v>
      </c>
      <c r="L67">
        <f>INDEX('7th_share'!D:D,MATCH($C$1&amp;"-"&amp;$C67,'7th_share'!$AK:$AK,0))</f>
        <v>0.76310668732282383</v>
      </c>
      <c r="M67">
        <f>INDEX('7th_share'!E:E,MATCH($C$1&amp;"-"&amp;$C67,'7th_share'!$AK:$AK,0))</f>
        <v>0.76222896955348107</v>
      </c>
      <c r="N67">
        <f>INDEX('7th_share'!F:F,MATCH($C$1&amp;"-"&amp;$C67,'7th_share'!$AK:$AK,0))</f>
        <v>0.76147528854675173</v>
      </c>
      <c r="O67">
        <f>INDEX('7th_share'!G:G,MATCH($C$1&amp;"-"&amp;$C67,'7th_share'!$AK:$AK,0))</f>
        <v>0.76083933734860509</v>
      </c>
      <c r="P67">
        <f>INDEX('7th_share'!H:H,MATCH($C$1&amp;"-"&amp;$C67,'7th_share'!$AK:$AK,0))</f>
        <v>0.76031480900500958</v>
      </c>
      <c r="Q67">
        <f>INDEX('7th_share'!I:I,MATCH($C$1&amp;"-"&amp;$C67,'7th_share'!$AK:$AK,0))</f>
        <v>0.75989539656193439</v>
      </c>
      <c r="R67">
        <f>INDEX('7th_share'!J:J,MATCH($C$1&amp;"-"&amp;$C67,'7th_share'!$AK:$AK,0))</f>
        <v>0.75957479306534803</v>
      </c>
      <c r="S67">
        <f>INDEX('7th_share'!K:K,MATCH($C$1&amp;"-"&amp;$C67,'7th_share'!$AK:$AK,0))</f>
        <v>0.75934669156121926</v>
      </c>
      <c r="T67">
        <f>INDEX('7th_share'!L:L,MATCH($C$1&amp;"-"&amp;$C67,'7th_share'!$AK:$AK,0))</f>
        <v>0.75920478509551714</v>
      </c>
      <c r="U67">
        <f>INDEX('7th_share'!M:M,MATCH($C$1&amp;"-"&amp;$C67,'7th_share'!$AK:$AK,0))</f>
        <v>0.75914276671421044</v>
      </c>
      <c r="V67">
        <f>INDEX('7th_share'!N:N,MATCH($C$1&amp;"-"&amp;$C67,'7th_share'!$AK:$AK,0))</f>
        <v>0.75915432946326755</v>
      </c>
      <c r="W67">
        <f>INDEX('7th_share'!O:O,MATCH($C$1&amp;"-"&amp;$C67,'7th_share'!$AK:$AK,0))</f>
        <v>0.75923316638865757</v>
      </c>
      <c r="X67">
        <f>INDEX('7th_share'!P:P,MATCH($C$1&amp;"-"&amp;$C67,'7th_share'!$AK:$AK,0))</f>
        <v>0.75937297053634922</v>
      </c>
      <c r="Y67">
        <f>INDEX('7th_share'!Q:Q,MATCH($C$1&amp;"-"&amp;$C67,'7th_share'!$AK:$AK,0))</f>
        <v>0.75956743495231138</v>
      </c>
      <c r="Z67">
        <f>INDEX('7th_share'!R:R,MATCH($C$1&amp;"-"&amp;$C67,'7th_share'!$AK:$AK,0))</f>
        <v>0.75981025268251279</v>
      </c>
      <c r="AA67">
        <f>INDEX('7th_share'!S:S,MATCH($C$1&amp;"-"&amp;$C67,'7th_share'!$AK:$AK,0))</f>
        <v>0.76009511677292263</v>
      </c>
      <c r="AB67">
        <f>INDEX('7th_share'!T:T,MATCH($C$1&amp;"-"&amp;$C67,'7th_share'!$AK:$AK,0))</f>
        <v>0.76041572026950865</v>
      </c>
      <c r="AC67">
        <f>INDEX('7th_share'!U:U,MATCH($C$1&amp;"-"&amp;$C67,'7th_share'!$AK:$AK,0))</f>
        <v>0.76076575621824072</v>
      </c>
      <c r="AD67">
        <f>INDEX('7th_share'!V:V,MATCH($C$1&amp;"-"&amp;$C67,'7th_share'!$AK:$AK,0))</f>
        <v>0.76113891766508712</v>
      </c>
      <c r="AE67">
        <f>INDEX('7th_share'!W:W,MATCH($C$1&amp;"-"&amp;$C67,'7th_share'!$AK:$AK,0))</f>
        <v>0.76152889765601672</v>
      </c>
      <c r="AF67">
        <f>INDEX('7th_share'!X:X,MATCH($C$1&amp;"-"&amp;$C67,'7th_share'!$AK:$AK,0))</f>
        <v>0.76192938923699838</v>
      </c>
      <c r="AG67">
        <f>INDEX('7th_share'!Y:Y,MATCH($C$1&amp;"-"&amp;$C67,'7th_share'!$AK:$AK,0))</f>
        <v>0.76233408545400083</v>
      </c>
      <c r="AH67">
        <f>INDEX('7th_share'!Z:Z,MATCH($C$1&amp;"-"&amp;$C67,'7th_share'!$AK:$AK,0))</f>
        <v>0.76273667935299272</v>
      </c>
      <c r="AI67">
        <f>INDEX('7th_share'!AA:AA,MATCH($C$1&amp;"-"&amp;$C67,'7th_share'!$AK:$AK,0))</f>
        <v>0.76313086397994312</v>
      </c>
      <c r="AJ67">
        <f>INDEX('7th_share'!AB:AB,MATCH($C$1&amp;"-"&amp;$C67,'7th_share'!$AK:$AK,0))</f>
        <v>0.76351033238082078</v>
      </c>
      <c r="AK67">
        <f>INDEX('7th_share'!AC:AC,MATCH($C$1&amp;"-"&amp;$C67,'7th_share'!$AK:$AK,0))</f>
        <v>0.76386877760159433</v>
      </c>
      <c r="AL67">
        <f>INDEX('7th_share'!AD:AD,MATCH($C$1&amp;"-"&amp;$C67,'7th_share'!$AK:$AK,0))</f>
        <v>0.76419989268823263</v>
      </c>
      <c r="AM67">
        <f>INDEX('7th_share'!AE:AE,MATCH($C$1&amp;"-"&amp;$C67,'7th_share'!$AK:$AK,0))</f>
        <v>0.76449737068670454</v>
      </c>
      <c r="AN67">
        <f>INDEX('7th_share'!AF:AF,MATCH($C$1&amp;"-"&amp;$C67,'7th_share'!$AK:$AK,0))</f>
        <v>0.76475490464297879</v>
      </c>
      <c r="AO67">
        <f>INDEX('7th_share'!AG:AG,MATCH($C$1&amp;"-"&amp;$C67,'7th_share'!$AK:$AK,0))</f>
        <v>0.76496618760302426</v>
      </c>
      <c r="AP67">
        <f>INDEX('7th_share'!AH:AH,MATCH($C$1&amp;"-"&amp;$C67,'7th_share'!$AK:$AK,0))</f>
        <v>0.76512491261280979</v>
      </c>
      <c r="AQ67">
        <f>INDEX('7th_share'!AI:AI,MATCH($C$1&amp;"-"&amp;$C67,'7th_share'!$AK:$AK,0))</f>
        <v>0.76522477271830369</v>
      </c>
      <c r="AR67">
        <f t="shared" si="50"/>
        <v>0.76522477271830369</v>
      </c>
      <c r="AS67">
        <f t="shared" si="49"/>
        <v>0.76522477271830369</v>
      </c>
      <c r="AT67">
        <f t="shared" si="49"/>
        <v>0.76522477271830369</v>
      </c>
      <c r="AU67">
        <f t="shared" si="49"/>
        <v>0.76522477271830369</v>
      </c>
      <c r="AV67">
        <f t="shared" si="49"/>
        <v>0.76522477271830369</v>
      </c>
      <c r="AW67">
        <f t="shared" si="49"/>
        <v>0.76522477271830369</v>
      </c>
      <c r="AX67">
        <f t="shared" si="49"/>
        <v>0.76522477271830369</v>
      </c>
      <c r="AY67">
        <f t="shared" si="49"/>
        <v>0.76522477271830369</v>
      </c>
      <c r="AZ67">
        <f t="shared" si="49"/>
        <v>0.76522477271830369</v>
      </c>
      <c r="BA67">
        <f t="shared" si="49"/>
        <v>0.76522477271830369</v>
      </c>
      <c r="BB67">
        <f t="shared" si="49"/>
        <v>0.76522477271830369</v>
      </c>
      <c r="BC67">
        <f t="shared" si="49"/>
        <v>0.76522477271830369</v>
      </c>
      <c r="BD67">
        <f t="shared" si="49"/>
        <v>0.76522477271830369</v>
      </c>
      <c r="BE67">
        <f t="shared" si="49"/>
        <v>0.76522477271830369</v>
      </c>
      <c r="BF67">
        <f t="shared" si="49"/>
        <v>0.76522477271830369</v>
      </c>
      <c r="BG67">
        <f t="shared" si="49"/>
        <v>0.76522477271830369</v>
      </c>
      <c r="BH67">
        <f t="shared" si="49"/>
        <v>0.76522477271830369</v>
      </c>
      <c r="BI67">
        <f t="shared" si="49"/>
        <v>0.76522477271830369</v>
      </c>
      <c r="BJ67">
        <f t="shared" si="49"/>
        <v>0.76522477271830369</v>
      </c>
      <c r="BK67">
        <f t="shared" si="49"/>
        <v>0.76522477271830369</v>
      </c>
      <c r="BL67">
        <f t="shared" si="49"/>
        <v>0.76522477271830369</v>
      </c>
    </row>
    <row r="68" spans="2:64" x14ac:dyDescent="0.25">
      <c r="C68" t="s">
        <v>11</v>
      </c>
      <c r="D68">
        <f>INDEX(hist_share!W:W,MATCH($C$1&amp;"-"&amp;$C68,hist_share!$AF:$AF,0))</f>
        <v>1.501242955187913E-2</v>
      </c>
      <c r="E68">
        <f>INDEX(hist_share!X:X,MATCH($C$1&amp;"-"&amp;$C68,hist_share!$AF:$AF,0))</f>
        <v>1.428386827768187E-2</v>
      </c>
      <c r="F68">
        <f>INDEX(hist_share!Y:Y,MATCH($C$1&amp;"-"&amp;$C68,hist_share!$AF:$AF,0))</f>
        <v>1.412570342332139E-2</v>
      </c>
      <c r="G68">
        <f>INDEX(hist_share!Z:Z,MATCH($C$1&amp;"-"&amp;$C68,hist_share!$AF:$AF,0))</f>
        <v>1.375434997623356E-2</v>
      </c>
      <c r="H68">
        <f>INDEX(hist_share!AA:AA,MATCH($C$1&amp;"-"&amp;$C68,hist_share!$AF:$AF,0))</f>
        <v>1.4825421241053989E-2</v>
      </c>
      <c r="I68">
        <f>INDEX(hist_share!AB:AB,MATCH($C$1&amp;"-"&amp;$C68,hist_share!$AF:$AF,0))</f>
        <v>1.524222826079592E-2</v>
      </c>
      <c r="J68" s="10">
        <f>INDEX(hist_share!AC:AC,MATCH($C$1&amp;"-"&amp;$C68,hist_share!$AF:$AF,0))</f>
        <v>1.5381241884042879E-2</v>
      </c>
      <c r="K68">
        <f>INDEX('7th_share'!C:C,MATCH($C$1&amp;"-"&amp;$C68,'7th_share'!$AK:$AK,0))</f>
        <v>1.536312395878126E-2</v>
      </c>
      <c r="L68">
        <f>INDEX('7th_share'!D:D,MATCH($C$1&amp;"-"&amp;$C68,'7th_share'!$AK:$AK,0))</f>
        <v>1.5347168871246011E-2</v>
      </c>
      <c r="M68">
        <f>INDEX('7th_share'!E:E,MATCH($C$1&amp;"-"&amp;$C68,'7th_share'!$AK:$AK,0))</f>
        <v>1.5333276798157439E-2</v>
      </c>
      <c r="N68">
        <f>INDEX('7th_share'!F:F,MATCH($C$1&amp;"-"&amp;$C68,'7th_share'!$AK:$AK,0))</f>
        <v>1.532134791623588E-2</v>
      </c>
      <c r="O68">
        <f>INDEX('7th_share'!G:G,MATCH($C$1&amp;"-"&amp;$C68,'7th_share'!$AK:$AK,0))</f>
        <v>1.5311282402201649E-2</v>
      </c>
      <c r="P68">
        <f>INDEX('7th_share'!H:H,MATCH($C$1&amp;"-"&amp;$C68,'7th_share'!$AK:$AK,0))</f>
        <v>1.530298043277506E-2</v>
      </c>
      <c r="Q68">
        <f>INDEX('7th_share'!I:I,MATCH($C$1&amp;"-"&amp;$C68,'7th_share'!$AK:$AK,0))</f>
        <v>1.5296342184676461E-2</v>
      </c>
      <c r="R68">
        <f>INDEX('7th_share'!J:J,MATCH($C$1&amp;"-"&amp;$C68,'7th_share'!$AK:$AK,0))</f>
        <v>1.529126783462614E-2</v>
      </c>
      <c r="S68">
        <f>INDEX('7th_share'!K:K,MATCH($C$1&amp;"-"&amp;$C68,'7th_share'!$AK:$AK,0))</f>
        <v>1.528765755934444E-2</v>
      </c>
      <c r="T68">
        <f>INDEX('7th_share'!L:L,MATCH($C$1&amp;"-"&amp;$C68,'7th_share'!$AK:$AK,0))</f>
        <v>1.528541153555168E-2</v>
      </c>
      <c r="U68">
        <f>INDEX('7th_share'!M:M,MATCH($C$1&amp;"-"&amp;$C68,'7th_share'!$AK:$AK,0))</f>
        <v>1.528442993996818E-2</v>
      </c>
      <c r="V68">
        <f>INDEX('7th_share'!N:N,MATCH($C$1&amp;"-"&amp;$C68,'7th_share'!$AK:$AK,0))</f>
        <v>1.528461294931425E-2</v>
      </c>
      <c r="W68">
        <f>INDEX('7th_share'!O:O,MATCH($C$1&amp;"-"&amp;$C68,'7th_share'!$AK:$AK,0))</f>
        <v>1.528586074031023E-2</v>
      </c>
      <c r="X68">
        <f>INDEX('7th_share'!P:P,MATCH($C$1&amp;"-"&amp;$C68,'7th_share'!$AK:$AK,0))</f>
        <v>1.5288073489676439E-2</v>
      </c>
      <c r="Y68">
        <f>INDEX('7th_share'!Q:Q,MATCH($C$1&amp;"-"&amp;$C68,'7th_share'!$AK:$AK,0))</f>
        <v>1.529115137413318E-2</v>
      </c>
      <c r="Z68">
        <f>INDEX('7th_share'!R:R,MATCH($C$1&amp;"-"&amp;$C68,'7th_share'!$AK:$AK,0))</f>
        <v>1.5294994570400809E-2</v>
      </c>
      <c r="AA68">
        <f>INDEX('7th_share'!S:S,MATCH($C$1&amp;"-"&amp;$C68,'7th_share'!$AK:$AK,0))</f>
        <v>1.52995032551996E-2</v>
      </c>
      <c r="AB68">
        <f>INDEX('7th_share'!T:T,MATCH($C$1&amp;"-"&amp;$C68,'7th_share'!$AK:$AK,0))</f>
        <v>1.5304577605249919E-2</v>
      </c>
      <c r="AC68">
        <f>INDEX('7th_share'!U:U,MATCH($C$1&amp;"-"&amp;$C68,'7th_share'!$AK:$AK,0))</f>
        <v>1.5310117797272069E-2</v>
      </c>
      <c r="AD68">
        <f>INDEX('7th_share'!V:V,MATCH($C$1&amp;"-"&amp;$C68,'7th_share'!$AK:$AK,0))</f>
        <v>1.531602400798638E-2</v>
      </c>
      <c r="AE68">
        <f>INDEX('7th_share'!W:W,MATCH($C$1&amp;"-"&amp;$C68,'7th_share'!$AK:$AK,0))</f>
        <v>1.532219641411315E-2</v>
      </c>
      <c r="AF68">
        <f>INDEX('7th_share'!X:X,MATCH($C$1&amp;"-"&amp;$C68,'7th_share'!$AK:$AK,0))</f>
        <v>1.532853519237273E-2</v>
      </c>
      <c r="AG68">
        <f>INDEX('7th_share'!Y:Y,MATCH($C$1&amp;"-"&amp;$C68,'7th_share'!$AK:$AK,0))</f>
        <v>1.533494051948542E-2</v>
      </c>
      <c r="AH68">
        <f>INDEX('7th_share'!Z:Z,MATCH($C$1&amp;"-"&amp;$C68,'7th_share'!$AK:$AK,0))</f>
        <v>1.5341312572171551E-2</v>
      </c>
      <c r="AI68">
        <f>INDEX('7th_share'!AA:AA,MATCH($C$1&amp;"-"&amp;$C68,'7th_share'!$AK:$AK,0))</f>
        <v>1.534755152715145E-2</v>
      </c>
      <c r="AJ68">
        <f>INDEX('7th_share'!AB:AB,MATCH($C$1&amp;"-"&amp;$C68,'7th_share'!$AK:$AK,0))</f>
        <v>1.5353557561145439E-2</v>
      </c>
      <c r="AK68">
        <f>INDEX('7th_share'!AC:AC,MATCH($C$1&amp;"-"&amp;$C68,'7th_share'!$AK:$AK,0))</f>
        <v>1.5359230850873821E-2</v>
      </c>
      <c r="AL68">
        <f>INDEX('7th_share'!AD:AD,MATCH($C$1&amp;"-"&amp;$C68,'7th_share'!$AK:$AK,0))</f>
        <v>1.5364471573056929E-2</v>
      </c>
      <c r="AM68">
        <f>INDEX('7th_share'!AE:AE,MATCH($C$1&amp;"-"&amp;$C68,'7th_share'!$AK:$AK,0))</f>
        <v>1.53691799044151E-2</v>
      </c>
      <c r="AN68">
        <f>INDEX('7th_share'!AF:AF,MATCH($C$1&amp;"-"&amp;$C68,'7th_share'!$AK:$AK,0))</f>
        <v>1.5373256021668631E-2</v>
      </c>
      <c r="AO68">
        <f>INDEX('7th_share'!AG:AG,MATCH($C$1&amp;"-"&amp;$C68,'7th_share'!$AK:$AK,0))</f>
        <v>1.537660010153786E-2</v>
      </c>
      <c r="AP68">
        <f>INDEX('7th_share'!AH:AH,MATCH($C$1&amp;"-"&amp;$C68,'7th_share'!$AK:$AK,0))</f>
        <v>1.537911232074309E-2</v>
      </c>
      <c r="AQ68">
        <f>INDEX('7th_share'!AI:AI,MATCH($C$1&amp;"-"&amp;$C68,'7th_share'!$AK:$AK,0))</f>
        <v>1.538069285600467E-2</v>
      </c>
      <c r="AR68">
        <f t="shared" si="50"/>
        <v>1.538069285600467E-2</v>
      </c>
      <c r="AS68">
        <f t="shared" si="49"/>
        <v>1.538069285600467E-2</v>
      </c>
      <c r="AT68">
        <f t="shared" si="49"/>
        <v>1.538069285600467E-2</v>
      </c>
      <c r="AU68">
        <f t="shared" si="49"/>
        <v>1.538069285600467E-2</v>
      </c>
      <c r="AV68">
        <f t="shared" si="49"/>
        <v>1.538069285600467E-2</v>
      </c>
      <c r="AW68">
        <f t="shared" si="49"/>
        <v>1.538069285600467E-2</v>
      </c>
      <c r="AX68">
        <f t="shared" si="49"/>
        <v>1.538069285600467E-2</v>
      </c>
      <c r="AY68">
        <f t="shared" si="49"/>
        <v>1.538069285600467E-2</v>
      </c>
      <c r="AZ68">
        <f t="shared" si="49"/>
        <v>1.538069285600467E-2</v>
      </c>
      <c r="BA68">
        <f t="shared" si="49"/>
        <v>1.538069285600467E-2</v>
      </c>
      <c r="BB68">
        <f t="shared" si="49"/>
        <v>1.538069285600467E-2</v>
      </c>
      <c r="BC68">
        <f t="shared" si="49"/>
        <v>1.538069285600467E-2</v>
      </c>
      <c r="BD68">
        <f t="shared" si="49"/>
        <v>1.538069285600467E-2</v>
      </c>
      <c r="BE68">
        <f t="shared" si="49"/>
        <v>1.538069285600467E-2</v>
      </c>
      <c r="BF68">
        <f t="shared" si="49"/>
        <v>1.538069285600467E-2</v>
      </c>
      <c r="BG68">
        <f t="shared" si="49"/>
        <v>1.538069285600467E-2</v>
      </c>
      <c r="BH68">
        <f t="shared" si="49"/>
        <v>1.538069285600467E-2</v>
      </c>
      <c r="BI68">
        <f t="shared" si="49"/>
        <v>1.538069285600467E-2</v>
      </c>
      <c r="BJ68">
        <f t="shared" si="49"/>
        <v>1.538069285600467E-2</v>
      </c>
      <c r="BK68">
        <f t="shared" si="49"/>
        <v>1.538069285600467E-2</v>
      </c>
      <c r="BL68">
        <f t="shared" si="49"/>
        <v>1.538069285600467E-2</v>
      </c>
    </row>
    <row r="69" spans="2:64" x14ac:dyDescent="0.25">
      <c r="C69" t="s">
        <v>12</v>
      </c>
      <c r="D69">
        <f>INDEX(hist_share!W:W,MATCH($C$1&amp;"-"&amp;$C69,hist_share!$AF:$AF,0))</f>
        <v>0.21161817091459501</v>
      </c>
      <c r="E69">
        <f>INDEX(hist_share!X:X,MATCH($C$1&amp;"-"&amp;$C69,hist_share!$AF:$AF,0))</f>
        <v>0.25026430694745322</v>
      </c>
      <c r="F69">
        <f>INDEX(hist_share!Y:Y,MATCH($C$1&amp;"-"&amp;$C69,hist_share!$AF:$AF,0))</f>
        <v>0.25911440836125371</v>
      </c>
      <c r="G69">
        <f>INDEX(hist_share!Z:Z,MATCH($C$1&amp;"-"&amp;$C69,hist_share!$AF:$AF,0))</f>
        <v>0.2748035014913659</v>
      </c>
      <c r="H69">
        <f>INDEX(hist_share!AA:AA,MATCH($C$1&amp;"-"&amp;$C69,hist_share!$AF:$AF,0))</f>
        <v>0.22481151255904561</v>
      </c>
      <c r="I69">
        <f>INDEX(hist_share!AB:AB,MATCH($C$1&amp;"-"&amp;$C69,hist_share!$AF:$AF,0))</f>
        <v>0.20468698122773851</v>
      </c>
      <c r="J69" s="10">
        <f>INDEX(hist_share!AC:AC,MATCH($C$1&amp;"-"&amp;$C69,hist_share!$AF:$AF,0))</f>
        <v>0.20300279078516981</v>
      </c>
      <c r="K69">
        <f>INDEX('7th_share'!C:C,MATCH($C$1&amp;"-"&amp;$C69,'7th_share'!$AK:$AK,0))</f>
        <v>0.20525245048954399</v>
      </c>
      <c r="L69">
        <f>INDEX('7th_share'!D:D,MATCH($C$1&amp;"-"&amp;$C69,'7th_share'!$AK:$AK,0))</f>
        <v>0.20723355577558139</v>
      </c>
      <c r="M69">
        <f>INDEX('7th_share'!E:E,MATCH($C$1&amp;"-"&amp;$C69,'7th_share'!$AK:$AK,0))</f>
        <v>0.20895850146259001</v>
      </c>
      <c r="N69">
        <f>INDEX('7th_share'!F:F,MATCH($C$1&amp;"-"&amp;$C69,'7th_share'!$AK:$AK,0))</f>
        <v>0.2104396823698777</v>
      </c>
      <c r="O69">
        <f>INDEX('7th_share'!G:G,MATCH($C$1&amp;"-"&amp;$C69,'7th_share'!$AK:$AK,0))</f>
        <v>0.21168949331675219</v>
      </c>
      <c r="P69">
        <f>INDEX('7th_share'!H:H,MATCH($C$1&amp;"-"&amp;$C69,'7th_share'!$AK:$AK,0))</f>
        <v>0.2127203291225214</v>
      </c>
      <c r="Q69">
        <f>INDEX('7th_share'!I:I,MATCH($C$1&amp;"-"&amp;$C69,'7th_share'!$AK:$AK,0))</f>
        <v>0.2135445846064932</v>
      </c>
      <c r="R69">
        <f>INDEX('7th_share'!J:J,MATCH($C$1&amp;"-"&amp;$C69,'7th_share'!$AK:$AK,0))</f>
        <v>0.21417465458797541</v>
      </c>
      <c r="S69">
        <f>INDEX('7th_share'!K:K,MATCH($C$1&amp;"-"&amp;$C69,'7th_share'!$AK:$AK,0))</f>
        <v>0.2146229338862759</v>
      </c>
      <c r="T69">
        <f>INDEX('7th_share'!L:L,MATCH($C$1&amp;"-"&amp;$C69,'7th_share'!$AK:$AK,0))</f>
        <v>0.21490181732070249</v>
      </c>
      <c r="U69">
        <f>INDEX('7th_share'!M:M,MATCH($C$1&amp;"-"&amp;$C69,'7th_share'!$AK:$AK,0))</f>
        <v>0.21502369971056279</v>
      </c>
      <c r="V69">
        <f>INDEX('7th_share'!N:N,MATCH($C$1&amp;"-"&amp;$C69,'7th_share'!$AK:$AK,0))</f>
        <v>0.2150009758751652</v>
      </c>
      <c r="W69">
        <f>INDEX('7th_share'!O:O,MATCH($C$1&amp;"-"&amp;$C69,'7th_share'!$AK:$AK,0))</f>
        <v>0.2148460406338171</v>
      </c>
      <c r="X69">
        <f>INDEX('7th_share'!P:P,MATCH($C$1&amp;"-"&amp;$C69,'7th_share'!$AK:$AK,0))</f>
        <v>0.2145712888058266</v>
      </c>
      <c r="Y69">
        <f>INDEX('7th_share'!Q:Q,MATCH($C$1&amp;"-"&amp;$C69,'7th_share'!$AK:$AK,0))</f>
        <v>0.21418911521050141</v>
      </c>
      <c r="Z69">
        <f>INDEX('7th_share'!R:R,MATCH($C$1&amp;"-"&amp;$C69,'7th_share'!$AK:$AK,0))</f>
        <v>0.21371191466714931</v>
      </c>
      <c r="AA69">
        <f>INDEX('7th_share'!S:S,MATCH($C$1&amp;"-"&amp;$C69,'7th_share'!$AK:$AK,0))</f>
        <v>0.21315208199507821</v>
      </c>
      <c r="AB69">
        <f>INDEX('7th_share'!T:T,MATCH($C$1&amp;"-"&amp;$C69,'7th_share'!$AK:$AK,0))</f>
        <v>0.212522012013596</v>
      </c>
      <c r="AC69">
        <f>INDEX('7th_share'!U:U,MATCH($C$1&amp;"-"&amp;$C69,'7th_share'!$AK:$AK,0))</f>
        <v>0.21183409954201049</v>
      </c>
      <c r="AD69">
        <f>INDEX('7th_share'!V:V,MATCH($C$1&amp;"-"&amp;$C69,'7th_share'!$AK:$AK,0))</f>
        <v>0.2111007393996297</v>
      </c>
      <c r="AE69">
        <f>INDEX('7th_share'!W:W,MATCH($C$1&amp;"-"&amp;$C69,'7th_share'!$AK:$AK,0))</f>
        <v>0.21033432640576119</v>
      </c>
      <c r="AF69">
        <f>INDEX('7th_share'!X:X,MATCH($C$1&amp;"-"&amp;$C69,'7th_share'!$AK:$AK,0))</f>
        <v>0.20954725537971311</v>
      </c>
      <c r="AG69">
        <f>INDEX('7th_share'!Y:Y,MATCH($C$1&amp;"-"&amp;$C69,'7th_share'!$AK:$AK,0))</f>
        <v>0.20875192114079291</v>
      </c>
      <c r="AH69">
        <f>INDEX('7th_share'!Z:Z,MATCH($C$1&amp;"-"&amp;$C69,'7th_share'!$AK:$AK,0))</f>
        <v>0.2079607185083088</v>
      </c>
      <c r="AI69">
        <f>INDEX('7th_share'!AA:AA,MATCH($C$1&amp;"-"&amp;$C69,'7th_share'!$AK:$AK,0))</f>
        <v>0.2071860423015684</v>
      </c>
      <c r="AJ69">
        <f>INDEX('7th_share'!AB:AB,MATCH($C$1&amp;"-"&amp;$C69,'7th_share'!$AK:$AK,0))</f>
        <v>0.20644028733987971</v>
      </c>
      <c r="AK69">
        <f>INDEX('7th_share'!AC:AC,MATCH($C$1&amp;"-"&amp;$C69,'7th_share'!$AK:$AK,0))</f>
        <v>0.20573584844255041</v>
      </c>
      <c r="AL69">
        <f>INDEX('7th_share'!AD:AD,MATCH($C$1&amp;"-"&amp;$C69,'7th_share'!$AK:$AK,0))</f>
        <v>0.20508512042888849</v>
      </c>
      <c r="AM69">
        <f>INDEX('7th_share'!AE:AE,MATCH($C$1&amp;"-"&amp;$C69,'7th_share'!$AK:$AK,0))</f>
        <v>0.20450049811820181</v>
      </c>
      <c r="AN69">
        <f>INDEX('7th_share'!AF:AF,MATCH($C$1&amp;"-"&amp;$C69,'7th_share'!$AK:$AK,0))</f>
        <v>0.203994376329798</v>
      </c>
      <c r="AO69">
        <f>INDEX('7th_share'!AG:AG,MATCH($C$1&amp;"-"&amp;$C69,'7th_share'!$AK:$AK,0))</f>
        <v>0.20357914988298531</v>
      </c>
      <c r="AP69">
        <f>INDEX('7th_share'!AH:AH,MATCH($C$1&amp;"-"&amp;$C69,'7th_share'!$AK:$AK,0))</f>
        <v>0.20326721359707109</v>
      </c>
      <c r="AQ69">
        <f>INDEX('7th_share'!AI:AI,MATCH($C$1&amp;"-"&amp;$C69,'7th_share'!$AK:$AK,0))</f>
        <v>0.20307096229136359</v>
      </c>
      <c r="AR69">
        <f t="shared" si="50"/>
        <v>0.20307096229136359</v>
      </c>
      <c r="AS69">
        <f t="shared" si="49"/>
        <v>0.20307096229136359</v>
      </c>
      <c r="AT69">
        <f t="shared" si="49"/>
        <v>0.20307096229136359</v>
      </c>
      <c r="AU69">
        <f t="shared" si="49"/>
        <v>0.20307096229136359</v>
      </c>
      <c r="AV69">
        <f t="shared" si="49"/>
        <v>0.20307096229136359</v>
      </c>
      <c r="AW69">
        <f t="shared" si="49"/>
        <v>0.20307096229136359</v>
      </c>
      <c r="AX69">
        <f t="shared" si="49"/>
        <v>0.20307096229136359</v>
      </c>
      <c r="AY69">
        <f t="shared" si="49"/>
        <v>0.20307096229136359</v>
      </c>
      <c r="AZ69">
        <f t="shared" si="49"/>
        <v>0.20307096229136359</v>
      </c>
      <c r="BA69">
        <f t="shared" si="49"/>
        <v>0.20307096229136359</v>
      </c>
      <c r="BB69">
        <f t="shared" si="49"/>
        <v>0.20307096229136359</v>
      </c>
      <c r="BC69">
        <f t="shared" si="49"/>
        <v>0.20307096229136359</v>
      </c>
      <c r="BD69">
        <f t="shared" si="49"/>
        <v>0.20307096229136359</v>
      </c>
      <c r="BE69">
        <f t="shared" si="49"/>
        <v>0.20307096229136359</v>
      </c>
      <c r="BF69">
        <f t="shared" si="49"/>
        <v>0.20307096229136359</v>
      </c>
      <c r="BG69">
        <f t="shared" si="49"/>
        <v>0.20307096229136359</v>
      </c>
      <c r="BH69">
        <f t="shared" si="49"/>
        <v>0.20307096229136359</v>
      </c>
      <c r="BI69">
        <f t="shared" si="49"/>
        <v>0.20307096229136359</v>
      </c>
      <c r="BJ69">
        <f t="shared" si="49"/>
        <v>0.20307096229136359</v>
      </c>
      <c r="BK69">
        <f t="shared" si="49"/>
        <v>0.20307096229136359</v>
      </c>
      <c r="BL69">
        <f t="shared" si="49"/>
        <v>0.20307096229136359</v>
      </c>
    </row>
    <row r="70" spans="2:64" x14ac:dyDescent="0.25">
      <c r="C70" t="s">
        <v>13</v>
      </c>
      <c r="D70">
        <f>INDEX(hist_share!W:W,MATCH($C$1&amp;"-"&amp;$C70,hist_share!$AF:$AF,0))</f>
        <v>8.4270325006291197E-2</v>
      </c>
      <c r="E70">
        <f>INDEX(hist_share!X:X,MATCH($C$1&amp;"-"&amp;$C70,hist_share!$AF:$AF,0))</f>
        <v>9.1080855363223759E-2</v>
      </c>
      <c r="F70">
        <f>INDEX(hist_share!Y:Y,MATCH($C$1&amp;"-"&amp;$C70,hist_share!$AF:$AF,0))</f>
        <v>0.1006527195964303</v>
      </c>
      <c r="G70">
        <f>INDEX(hist_share!Z:Z,MATCH($C$1&amp;"-"&amp;$C70,hist_share!$AF:$AF,0))</f>
        <v>0.107286254254742</v>
      </c>
      <c r="H70">
        <f>INDEX(hist_share!AA:AA,MATCH($C$1&amp;"-"&amp;$C70,hist_share!$AF:$AF,0))</f>
        <v>0.1001187450780812</v>
      </c>
      <c r="I70">
        <f>INDEX(hist_share!AB:AB,MATCH($C$1&amp;"-"&amp;$C70,hist_share!$AF:$AF,0))</f>
        <v>0.10359253846621461</v>
      </c>
      <c r="J70" s="10">
        <f>INDEX(hist_share!AC:AC,MATCH($C$1&amp;"-"&amp;$C70,hist_share!$AF:$AF,0))</f>
        <v>0.1029169036745369</v>
      </c>
      <c r="K70">
        <f>INDEX('7th_share'!C:C,MATCH($C$1&amp;"-"&amp;$C70,'7th_share'!$AK:$AK,0))</f>
        <v>0.1044534313801153</v>
      </c>
      <c r="L70">
        <f>INDEX('7th_share'!D:D,MATCH($C$1&amp;"-"&amp;$C70,'7th_share'!$AK:$AK,0))</f>
        <v>0.10590277085880261</v>
      </c>
      <c r="M70">
        <f>INDEX('7th_share'!E:E,MATCH($C$1&amp;"-"&amp;$C70,'7th_share'!$AK:$AK,0))</f>
        <v>0.10725372941774659</v>
      </c>
      <c r="N70">
        <f>INDEX('7th_share'!F:F,MATCH($C$1&amp;"-"&amp;$C70,'7th_share'!$AK:$AK,0))</f>
        <v>0.1085445543875348</v>
      </c>
      <c r="O70">
        <f>INDEX('7th_share'!G:G,MATCH($C$1&amp;"-"&amp;$C70,'7th_share'!$AK:$AK,0))</f>
        <v>0.10977661713122321</v>
      </c>
      <c r="P70">
        <f>INDEX('7th_share'!H:H,MATCH($C$1&amp;"-"&amp;$C70,'7th_share'!$AK:$AK,0))</f>
        <v>0.1109512486639127</v>
      </c>
      <c r="Q70">
        <f>INDEX('7th_share'!I:I,MATCH($C$1&amp;"-"&amp;$C70,'7th_share'!$AK:$AK,0))</f>
        <v>0.1120697424347778</v>
      </c>
      <c r="R70">
        <f>INDEX('7th_share'!J:J,MATCH($C$1&amp;"-"&amp;$C70,'7th_share'!$AK:$AK,0))</f>
        <v>0.1131333569845724</v>
      </c>
      <c r="S70">
        <f>INDEX('7th_share'!K:K,MATCH($C$1&amp;"-"&amp;$C70,'7th_share'!$AK:$AK,0))</f>
        <v>0.1141433184861993</v>
      </c>
      <c r="T70">
        <f>INDEX('7th_share'!L:L,MATCH($C$1&amp;"-"&amp;$C70,'7th_share'!$AK:$AK,0))</f>
        <v>0.11510082317524831</v>
      </c>
      <c r="U70">
        <f>INDEX('7th_share'!M:M,MATCH($C$1&amp;"-"&amp;$C70,'7th_share'!$AK:$AK,0))</f>
        <v>0.1160070396767879</v>
      </c>
      <c r="V70">
        <f>INDEX('7th_share'!N:N,MATCH($C$1&amp;"-"&amp;$C70,'7th_share'!$AK:$AK,0))</f>
        <v>0.1168631112341009</v>
      </c>
      <c r="W70">
        <f>INDEX('7th_share'!O:O,MATCH($C$1&amp;"-"&amp;$C70,'7th_share'!$AK:$AK,0))</f>
        <v>0.117670157844507</v>
      </c>
      <c r="X70">
        <f>INDEX('7th_share'!P:P,MATCH($C$1&amp;"-"&amp;$C70,'7th_share'!$AK:$AK,0))</f>
        <v>0.11842927830690329</v>
      </c>
      <c r="Y70">
        <f>INDEX('7th_share'!Q:Q,MATCH($C$1&amp;"-"&amp;$C70,'7th_share'!$AK:$AK,0))</f>
        <v>0.11914155218516979</v>
      </c>
      <c r="Z70">
        <f>INDEX('7th_share'!R:R,MATCH($C$1&amp;"-"&amp;$C70,'7th_share'!$AK:$AK,0))</f>
        <v>0.1198080416911315</v>
      </c>
      <c r="AA70">
        <f>INDEX('7th_share'!S:S,MATCH($C$1&amp;"-"&amp;$C70,'7th_share'!$AK:$AK,0))</f>
        <v>0.1204297934903493</v>
      </c>
      <c r="AB70">
        <f>INDEX('7th_share'!T:T,MATCH($C$1&amp;"-"&amp;$C70,'7th_share'!$AK:$AK,0))</f>
        <v>0.1210078404336045</v>
      </c>
      <c r="AC70">
        <f>INDEX('7th_share'!U:U,MATCH($C$1&amp;"-"&amp;$C70,'7th_share'!$AK:$AK,0))</f>
        <v>0.1215432032165697</v>
      </c>
      <c r="AD70">
        <f>INDEX('7th_share'!V:V,MATCH($C$1&amp;"-"&amp;$C70,'7th_share'!$AK:$AK,0))</f>
        <v>0.1220368919698004</v>
      </c>
      <c r="AE70">
        <f>INDEX('7th_share'!W:W,MATCH($C$1&amp;"-"&amp;$C70,'7th_share'!$AK:$AK,0))</f>
        <v>0.12248990778084951</v>
      </c>
      <c r="AF70">
        <f>INDEX('7th_share'!X:X,MATCH($C$1&amp;"-"&amp;$C70,'7th_share'!$AK:$AK,0))</f>
        <v>0.1229032441499909</v>
      </c>
      <c r="AG70">
        <f>INDEX('7th_share'!Y:Y,MATCH($C$1&amp;"-"&amp;$C70,'7th_share'!$AK:$AK,0))</f>
        <v>0.12327788838074299</v>
      </c>
      <c r="AH70">
        <f>INDEX('7th_share'!Z:Z,MATCH($C$1&amp;"-"&amp;$C70,'7th_share'!$AK:$AK,0))</f>
        <v>0.1236148229061055</v>
      </c>
      <c r="AI70">
        <f>INDEX('7th_share'!AA:AA,MATCH($C$1&amp;"-"&amp;$C70,'7th_share'!$AK:$AK,0))</f>
        <v>0.12391502655116329</v>
      </c>
      <c r="AJ70">
        <f>INDEX('7th_share'!AB:AB,MATCH($C$1&amp;"-"&amp;$C70,'7th_share'!$AK:$AK,0))</f>
        <v>0.1241695314146295</v>
      </c>
      <c r="AK70">
        <f>INDEX('7th_share'!AC:AC,MATCH($C$1&amp;"-"&amp;$C70,'7th_share'!$AK:$AK,0))</f>
        <v>0.12437571943893989</v>
      </c>
      <c r="AL70">
        <f>INDEX('7th_share'!AD:AD,MATCH($C$1&amp;"-"&amp;$C70,'7th_share'!$AK:$AK,0))</f>
        <v>0.124549828367101</v>
      </c>
      <c r="AM70">
        <f>INDEX('7th_share'!AE:AE,MATCH($C$1&amp;"-"&amp;$C70,'7th_share'!$AK:$AK,0))</f>
        <v>0.1246932721113103</v>
      </c>
      <c r="AN70">
        <f>INDEX('7th_share'!AF:AF,MATCH($C$1&amp;"-"&amp;$C70,'7th_share'!$AK:$AK,0))</f>
        <v>0.1248074645837656</v>
      </c>
      <c r="AO70">
        <f>INDEX('7th_share'!AG:AG,MATCH($C$1&amp;"-"&amp;$C70,'7th_share'!$AK:$AK,0))</f>
        <v>0.12489381969666449</v>
      </c>
      <c r="AP70">
        <f>INDEX('7th_share'!AH:AH,MATCH($C$1&amp;"-"&amp;$C70,'7th_share'!$AK:$AK,0))</f>
        <v>0.1249537513622046</v>
      </c>
      <c r="AQ70">
        <f>INDEX('7th_share'!AI:AI,MATCH($C$1&amp;"-"&amp;$C70,'7th_share'!$AK:$AK,0))</f>
        <v>0.1249886734925838</v>
      </c>
      <c r="AR70">
        <f t="shared" si="50"/>
        <v>0.1249886734925838</v>
      </c>
      <c r="AS70">
        <f t="shared" si="49"/>
        <v>0.1249886734925838</v>
      </c>
      <c r="AT70">
        <f t="shared" si="49"/>
        <v>0.1249886734925838</v>
      </c>
      <c r="AU70">
        <f t="shared" si="49"/>
        <v>0.1249886734925838</v>
      </c>
      <c r="AV70">
        <f t="shared" si="49"/>
        <v>0.1249886734925838</v>
      </c>
      <c r="AW70">
        <f t="shared" si="49"/>
        <v>0.1249886734925838</v>
      </c>
      <c r="AX70">
        <f t="shared" si="49"/>
        <v>0.1249886734925838</v>
      </c>
      <c r="AY70">
        <f t="shared" si="49"/>
        <v>0.1249886734925838</v>
      </c>
      <c r="AZ70">
        <f t="shared" si="49"/>
        <v>0.1249886734925838</v>
      </c>
      <c r="BA70">
        <f t="shared" si="49"/>
        <v>0.1249886734925838</v>
      </c>
      <c r="BB70">
        <f t="shared" si="49"/>
        <v>0.1249886734925838</v>
      </c>
      <c r="BC70">
        <f t="shared" si="49"/>
        <v>0.1249886734925838</v>
      </c>
      <c r="BD70">
        <f t="shared" si="49"/>
        <v>0.1249886734925838</v>
      </c>
      <c r="BE70">
        <f t="shared" si="49"/>
        <v>0.1249886734925838</v>
      </c>
      <c r="BF70">
        <f t="shared" si="49"/>
        <v>0.1249886734925838</v>
      </c>
      <c r="BG70">
        <f t="shared" si="49"/>
        <v>0.1249886734925838</v>
      </c>
      <c r="BH70">
        <f t="shared" si="49"/>
        <v>0.1249886734925838</v>
      </c>
      <c r="BI70">
        <f t="shared" si="49"/>
        <v>0.1249886734925838</v>
      </c>
      <c r="BJ70">
        <f t="shared" si="49"/>
        <v>0.1249886734925838</v>
      </c>
      <c r="BK70">
        <f t="shared" si="49"/>
        <v>0.1249886734925838</v>
      </c>
      <c r="BL70">
        <f t="shared" si="49"/>
        <v>0.1249886734925838</v>
      </c>
    </row>
    <row r="71" spans="2:64" x14ac:dyDescent="0.25">
      <c r="C71" t="s">
        <v>14</v>
      </c>
      <c r="D71">
        <f>INDEX(hist_share!W:W,MATCH($C$1&amp;"-"&amp;$C71,hist_share!$AF:$AF,0))</f>
        <v>1.23913057404177E-3</v>
      </c>
      <c r="E71">
        <f>INDEX(hist_share!X:X,MATCH($C$1&amp;"-"&amp;$C71,hist_share!$AF:$AF,0))</f>
        <v>1.5124447835409829E-3</v>
      </c>
      <c r="F71">
        <f>INDEX(hist_share!Y:Y,MATCH($C$1&amp;"-"&amp;$C71,hist_share!$AF:$AF,0))</f>
        <v>1.7417299804224221E-3</v>
      </c>
      <c r="G71">
        <f>INDEX(hist_share!Z:Z,MATCH($C$1&amp;"-"&amp;$C71,hist_share!$AF:$AF,0))</f>
        <v>1.6677636059010451E-3</v>
      </c>
      <c r="H71">
        <f>INDEX(hist_share!AA:AA,MATCH($C$1&amp;"-"&amp;$C71,hist_share!$AF:$AF,0))</f>
        <v>1.6631914681744251E-3</v>
      </c>
      <c r="I71">
        <f>INDEX(hist_share!AB:AB,MATCH($C$1&amp;"-"&amp;$C71,hist_share!$AF:$AF,0))</f>
        <v>1.011814860984005E-3</v>
      </c>
      <c r="J71" s="10">
        <f>INDEX(hist_share!AC:AC,MATCH($C$1&amp;"-"&amp;$C71,hist_share!$AF:$AF,0))</f>
        <v>9.4981036752818837E-4</v>
      </c>
      <c r="K71">
        <f>INDEX('7th_share'!C:C,MATCH($C$1&amp;"-"&amp;$C71,'7th_share'!$AK:$AK,0))</f>
        <v>3.5249891494618118E-4</v>
      </c>
      <c r="L71" s="6">
        <f>K71</f>
        <v>3.5249891494618118E-4</v>
      </c>
      <c r="M71" s="6">
        <f>L71</f>
        <v>3.5249891494618118E-4</v>
      </c>
      <c r="N71" s="6">
        <f t="shared" ref="N71:AQ71" si="51">M71</f>
        <v>3.5249891494618118E-4</v>
      </c>
      <c r="O71" s="6">
        <f t="shared" si="51"/>
        <v>3.5249891494618118E-4</v>
      </c>
      <c r="P71" s="6">
        <f t="shared" si="51"/>
        <v>3.5249891494618118E-4</v>
      </c>
      <c r="Q71" s="6">
        <f t="shared" si="51"/>
        <v>3.5249891494618118E-4</v>
      </c>
      <c r="R71" s="6">
        <f t="shared" si="51"/>
        <v>3.5249891494618118E-4</v>
      </c>
      <c r="S71" s="6">
        <f t="shared" si="51"/>
        <v>3.5249891494618118E-4</v>
      </c>
      <c r="T71" s="6">
        <f t="shared" si="51"/>
        <v>3.5249891494618118E-4</v>
      </c>
      <c r="U71" s="6">
        <f t="shared" si="51"/>
        <v>3.5249891494618118E-4</v>
      </c>
      <c r="V71" s="6">
        <f t="shared" si="51"/>
        <v>3.5249891494618118E-4</v>
      </c>
      <c r="W71" s="6">
        <f t="shared" si="51"/>
        <v>3.5249891494618118E-4</v>
      </c>
      <c r="X71" s="6">
        <f t="shared" si="51"/>
        <v>3.5249891494618118E-4</v>
      </c>
      <c r="Y71" s="6">
        <f t="shared" si="51"/>
        <v>3.5249891494618118E-4</v>
      </c>
      <c r="Z71" s="6">
        <f t="shared" si="51"/>
        <v>3.5249891494618118E-4</v>
      </c>
      <c r="AA71" s="6">
        <f t="shared" si="51"/>
        <v>3.5249891494618118E-4</v>
      </c>
      <c r="AB71" s="6">
        <f t="shared" si="51"/>
        <v>3.5249891494618118E-4</v>
      </c>
      <c r="AC71" s="6">
        <f t="shared" si="51"/>
        <v>3.5249891494618118E-4</v>
      </c>
      <c r="AD71" s="6">
        <f t="shared" si="51"/>
        <v>3.5249891494618118E-4</v>
      </c>
      <c r="AE71" s="6">
        <f t="shared" si="51"/>
        <v>3.5249891494618118E-4</v>
      </c>
      <c r="AF71" s="6">
        <f t="shared" si="51"/>
        <v>3.5249891494618118E-4</v>
      </c>
      <c r="AG71" s="6">
        <f t="shared" si="51"/>
        <v>3.5249891494618118E-4</v>
      </c>
      <c r="AH71" s="6">
        <f t="shared" si="51"/>
        <v>3.5249891494618118E-4</v>
      </c>
      <c r="AI71" s="6">
        <f t="shared" si="51"/>
        <v>3.5249891494618118E-4</v>
      </c>
      <c r="AJ71" s="6">
        <f t="shared" si="51"/>
        <v>3.5249891494618118E-4</v>
      </c>
      <c r="AK71" s="6">
        <f t="shared" si="51"/>
        <v>3.5249891494618118E-4</v>
      </c>
      <c r="AL71" s="6">
        <f t="shared" si="51"/>
        <v>3.5249891494618118E-4</v>
      </c>
      <c r="AM71" s="6">
        <f t="shared" si="51"/>
        <v>3.5249891494618118E-4</v>
      </c>
      <c r="AN71" s="6">
        <f t="shared" si="51"/>
        <v>3.5249891494618118E-4</v>
      </c>
      <c r="AO71" s="6">
        <f t="shared" si="51"/>
        <v>3.5249891494618118E-4</v>
      </c>
      <c r="AP71" s="6">
        <f t="shared" si="51"/>
        <v>3.5249891494618118E-4</v>
      </c>
      <c r="AQ71" s="6">
        <f t="shared" si="51"/>
        <v>3.5249891494618118E-4</v>
      </c>
      <c r="AR71" s="6">
        <f t="shared" si="50"/>
        <v>3.5249891494618118E-4</v>
      </c>
      <c r="AS71" s="6">
        <f t="shared" ref="AS71:BL71" si="52">AR71</f>
        <v>3.5249891494618118E-4</v>
      </c>
      <c r="AT71" s="6">
        <f t="shared" si="52"/>
        <v>3.5249891494618118E-4</v>
      </c>
      <c r="AU71" s="6">
        <f t="shared" si="52"/>
        <v>3.5249891494618118E-4</v>
      </c>
      <c r="AV71" s="6">
        <f t="shared" si="52"/>
        <v>3.5249891494618118E-4</v>
      </c>
      <c r="AW71" s="6">
        <f t="shared" si="52"/>
        <v>3.5249891494618118E-4</v>
      </c>
      <c r="AX71" s="6">
        <f t="shared" si="52"/>
        <v>3.5249891494618118E-4</v>
      </c>
      <c r="AY71" s="6">
        <f t="shared" si="52"/>
        <v>3.5249891494618118E-4</v>
      </c>
      <c r="AZ71" s="6">
        <f t="shared" si="52"/>
        <v>3.5249891494618118E-4</v>
      </c>
      <c r="BA71" s="6">
        <f t="shared" si="52"/>
        <v>3.5249891494618118E-4</v>
      </c>
      <c r="BB71" s="6">
        <f t="shared" si="52"/>
        <v>3.5249891494618118E-4</v>
      </c>
      <c r="BC71" s="6">
        <f t="shared" si="52"/>
        <v>3.5249891494618118E-4</v>
      </c>
      <c r="BD71" s="6">
        <f t="shared" si="52"/>
        <v>3.5249891494618118E-4</v>
      </c>
      <c r="BE71" s="6">
        <f t="shared" si="52"/>
        <v>3.5249891494618118E-4</v>
      </c>
      <c r="BF71" s="6">
        <f t="shared" si="52"/>
        <v>3.5249891494618118E-4</v>
      </c>
      <c r="BG71" s="6">
        <f t="shared" si="52"/>
        <v>3.5249891494618118E-4</v>
      </c>
      <c r="BH71" s="6">
        <f t="shared" si="52"/>
        <v>3.5249891494618118E-4</v>
      </c>
      <c r="BI71" s="6">
        <f t="shared" si="52"/>
        <v>3.5249891494618118E-4</v>
      </c>
      <c r="BJ71" s="6">
        <f t="shared" si="52"/>
        <v>3.5249891494618118E-4</v>
      </c>
      <c r="BK71" s="6">
        <f t="shared" si="52"/>
        <v>3.5249891494618118E-4</v>
      </c>
      <c r="BL71" s="6">
        <f t="shared" si="52"/>
        <v>3.5249891494618118E-4</v>
      </c>
    </row>
    <row r="72" spans="2:64" x14ac:dyDescent="0.25">
      <c r="C72" t="s">
        <v>15</v>
      </c>
      <c r="D72">
        <f>INDEX(hist_share!W:W,MATCH($C$1&amp;"-"&amp;$C72,hist_share!$AF:$AF,0))</f>
        <v>4.4448802476434318E-3</v>
      </c>
      <c r="E72">
        <f>INDEX(hist_share!X:X,MATCH($C$1&amp;"-"&amp;$C72,hist_share!$AF:$AF,0))</f>
        <v>5.2280902181733738E-3</v>
      </c>
      <c r="F72">
        <f>INDEX(hist_share!Y:Y,MATCH($C$1&amp;"-"&amp;$C72,hist_share!$AF:$AF,0))</f>
        <v>5.454359707499511E-3</v>
      </c>
      <c r="G72">
        <f>INDEX(hist_share!Z:Z,MATCH($C$1&amp;"-"&amp;$C72,hist_share!$AF:$AF,0))</f>
        <v>6.1090495038288069E-3</v>
      </c>
      <c r="H72">
        <f>INDEX(hist_share!AA:AA,MATCH($C$1&amp;"-"&amp;$C72,hist_share!$AF:$AF,0))</f>
        <v>5.9712068354758124E-3</v>
      </c>
      <c r="I72">
        <f>INDEX(hist_share!AB:AB,MATCH($C$1&amp;"-"&amp;$C72,hist_share!$AF:$AF,0))</f>
        <v>6.1426059207124904E-3</v>
      </c>
      <c r="J72" s="10">
        <f>INDEX(hist_share!AC:AC,MATCH($C$1&amp;"-"&amp;$C72,hist_share!$AF:$AF,0))</f>
        <v>6.5964362883713388E-3</v>
      </c>
      <c r="K72">
        <f>INDEX('7th_share'!C:C,MATCH($C$1&amp;"-"&amp;$C72,'7th_share'!$AK:$AK,0))</f>
        <v>6.8313790184746214E-3</v>
      </c>
      <c r="L72">
        <f>INDEX('7th_share'!D:D,MATCH($C$1&amp;"-"&amp;$C72,'7th_share'!$AK:$AK,0))</f>
        <v>7.0287741410138341E-3</v>
      </c>
      <c r="M72">
        <f>INDEX('7th_share'!E:E,MATCH($C$1&amp;"-"&amp;$C72,'7th_share'!$AK:$AK,0))</f>
        <v>7.1895443460008339E-3</v>
      </c>
      <c r="N72">
        <f>INDEX('7th_share'!F:F,MATCH($C$1&amp;"-"&amp;$C72,'7th_share'!$AK:$AK,0))</f>
        <v>7.3179565634902662E-3</v>
      </c>
      <c r="O72">
        <f>INDEX('7th_share'!G:G,MATCH($C$1&amp;"-"&amp;$C72,'7th_share'!$AK:$AK,0))</f>
        <v>7.4158511508836938E-3</v>
      </c>
      <c r="P72">
        <f>INDEX('7th_share'!H:H,MATCH($C$1&amp;"-"&amp;$C72,'7th_share'!$AK:$AK,0))</f>
        <v>7.485053031637246E-3</v>
      </c>
      <c r="Q72">
        <f>INDEX('7th_share'!I:I,MATCH($C$1&amp;"-"&amp;$C72,'7th_share'!$AK:$AK,0))</f>
        <v>7.5273737910068568E-3</v>
      </c>
      <c r="R72">
        <f>INDEX('7th_share'!J:J,MATCH($C$1&amp;"-"&amp;$C72,'7th_share'!$AK:$AK,0))</f>
        <v>7.5446136362854509E-3</v>
      </c>
      <c r="S72">
        <f>INDEX('7th_share'!K:K,MATCH($C$1&amp;"-"&amp;$C72,'7th_share'!$AK:$AK,0))</f>
        <v>7.538563225552174E-3</v>
      </c>
      <c r="T72">
        <f>INDEX('7th_share'!L:L,MATCH($C$1&amp;"-"&amp;$C72,'7th_share'!$AK:$AK,0))</f>
        <v>7.5110053683930984E-3</v>
      </c>
      <c r="U72">
        <f>INDEX('7th_share'!M:M,MATCH($C$1&amp;"-"&amp;$C72,'7th_share'!$AK:$AK,0))</f>
        <v>7.4637166015366933E-3</v>
      </c>
      <c r="V72">
        <f>INDEX('7th_share'!N:N,MATCH($C$1&amp;"-"&amp;$C72,'7th_share'!$AK:$AK,0))</f>
        <v>7.3984686418715846E-3</v>
      </c>
      <c r="W72">
        <f>INDEX('7th_share'!O:O,MATCH($C$1&amp;"-"&amp;$C72,'7th_share'!$AK:$AK,0))</f>
        <v>7.3170297188776467E-3</v>
      </c>
      <c r="X72">
        <f>INDEX('7th_share'!P:P,MATCH($C$1&amp;"-"&amp;$C72,'7th_share'!$AK:$AK,0))</f>
        <v>7.221165788102871E-3</v>
      </c>
      <c r="Y72">
        <f>INDEX('7th_share'!Q:Q,MATCH($C$1&amp;"-"&amp;$C72,'7th_share'!$AK:$AK,0))</f>
        <v>7.112641626954015E-3</v>
      </c>
      <c r="Z72">
        <f>INDEX('7th_share'!R:R,MATCH($C$1&amp;"-"&amp;$C72,'7th_share'!$AK:$AK,0))</f>
        <v>6.9932218137410997E-3</v>
      </c>
      <c r="AA72">
        <f>INDEX('7th_share'!S:S,MATCH($C$1&amp;"-"&amp;$C72,'7th_share'!$AK:$AK,0))</f>
        <v>6.8646715906196176E-3</v>
      </c>
      <c r="AB72">
        <f>INDEX('7th_share'!T:T,MATCH($C$1&amp;"-"&amp;$C72,'7th_share'!$AK:$AK,0))</f>
        <v>6.7287576108118006E-3</v>
      </c>
      <c r="AC72">
        <f>INDEX('7th_share'!U:U,MATCH($C$1&amp;"-"&amp;$C72,'7th_share'!$AK:$AK,0))</f>
        <v>6.5872485702584867E-3</v>
      </c>
      <c r="AD72">
        <f>INDEX('7th_share'!V:V,MATCH($C$1&amp;"-"&amp;$C72,'7th_share'!$AK:$AK,0))</f>
        <v>6.4419157236540667E-3</v>
      </c>
      <c r="AE72">
        <f>INDEX('7th_share'!W:W,MATCH($C$1&amp;"-"&amp;$C72,'7th_share'!$AK:$AK,0))</f>
        <v>6.2945332846509336E-3</v>
      </c>
      <c r="AF72">
        <f>INDEX('7th_share'!X:X,MATCH($C$1&amp;"-"&amp;$C72,'7th_share'!$AK:$AK,0))</f>
        <v>6.1468787098849674E-3</v>
      </c>
      <c r="AG72">
        <f>INDEX('7th_share'!Y:Y,MATCH($C$1&amp;"-"&amp;$C72,'7th_share'!$AK:$AK,0))</f>
        <v>6.0007328663702437E-3</v>
      </c>
      <c r="AH72">
        <f>INDEX('7th_share'!Z:Z,MATCH($C$1&amp;"-"&amp;$C72,'7th_share'!$AK:$AK,0))</f>
        <v>5.85788008174101E-3</v>
      </c>
      <c r="AI72">
        <f>INDEX('7th_share'!AA:AA,MATCH($C$1&amp;"-"&amp;$C72,'7th_share'!$AK:$AK,0))</f>
        <v>5.72010807677903E-3</v>
      </c>
      <c r="AJ72">
        <f>INDEX('7th_share'!AB:AB,MATCH($C$1&amp;"-"&amp;$C72,'7th_share'!$AK:$AK,0))</f>
        <v>5.5887601947560454E-3</v>
      </c>
      <c r="AK72">
        <f>INDEX('7th_share'!AC:AC,MATCH($C$1&amp;"-"&amp;$C72,'7th_share'!$AK:$AK,0))</f>
        <v>5.4655041591826501E-3</v>
      </c>
      <c r="AL72">
        <f>INDEX('7th_share'!AD:AD,MATCH($C$1&amp;"-"&amp;$C72,'7th_share'!$AK:$AK,0))</f>
        <v>5.352828501901814E-3</v>
      </c>
      <c r="AM72">
        <f>INDEX('7th_share'!AE:AE,MATCH($C$1&amp;"-"&amp;$C72,'7th_share'!$AK:$AK,0))</f>
        <v>5.2525374639427582E-3</v>
      </c>
      <c r="AN72">
        <f>INDEX('7th_share'!AF:AF,MATCH($C$1&amp;"-"&amp;$C72,'7th_share'!$AK:$AK,0))</f>
        <v>5.1664352863348114E-3</v>
      </c>
      <c r="AO72">
        <f>INDEX('7th_share'!AG:AG,MATCH($C$1&amp;"-"&amp;$C72,'7th_share'!$AK:$AK,0))</f>
        <v>5.0963262101072467E-3</v>
      </c>
      <c r="AP72">
        <f>INDEX('7th_share'!AH:AH,MATCH($C$1&amp;"-"&amp;$C72,'7th_share'!$AK:$AK,0))</f>
        <v>5.0440144762894188E-3</v>
      </c>
      <c r="AQ72">
        <f>INDEX('7th_share'!AI:AI,MATCH($C$1&amp;"-"&amp;$C72,'7th_share'!$AK:$AK,0))</f>
        <v>5.0113043259105532E-3</v>
      </c>
      <c r="AR72">
        <f t="shared" si="50"/>
        <v>5.0113043259105532E-3</v>
      </c>
      <c r="AS72">
        <f t="shared" si="49"/>
        <v>5.0113043259105532E-3</v>
      </c>
      <c r="AT72">
        <f t="shared" si="49"/>
        <v>5.0113043259105532E-3</v>
      </c>
      <c r="AU72">
        <f t="shared" si="49"/>
        <v>5.0113043259105532E-3</v>
      </c>
      <c r="AV72">
        <f t="shared" si="49"/>
        <v>5.0113043259105532E-3</v>
      </c>
      <c r="AW72">
        <f t="shared" si="49"/>
        <v>5.0113043259105532E-3</v>
      </c>
      <c r="AX72">
        <f t="shared" si="49"/>
        <v>5.0113043259105532E-3</v>
      </c>
      <c r="AY72">
        <f t="shared" si="49"/>
        <v>5.0113043259105532E-3</v>
      </c>
      <c r="AZ72">
        <f t="shared" si="49"/>
        <v>5.0113043259105532E-3</v>
      </c>
      <c r="BA72">
        <f t="shared" si="49"/>
        <v>5.0113043259105532E-3</v>
      </c>
      <c r="BB72">
        <f t="shared" si="49"/>
        <v>5.0113043259105532E-3</v>
      </c>
      <c r="BC72">
        <f t="shared" si="49"/>
        <v>5.0113043259105532E-3</v>
      </c>
      <c r="BD72">
        <f t="shared" si="49"/>
        <v>5.0113043259105532E-3</v>
      </c>
      <c r="BE72">
        <f t="shared" si="49"/>
        <v>5.0113043259105532E-3</v>
      </c>
      <c r="BF72">
        <f t="shared" si="49"/>
        <v>5.0113043259105532E-3</v>
      </c>
      <c r="BG72">
        <f t="shared" si="49"/>
        <v>5.0113043259105532E-3</v>
      </c>
      <c r="BH72">
        <f t="shared" si="49"/>
        <v>5.0113043259105532E-3</v>
      </c>
      <c r="BI72">
        <f t="shared" si="49"/>
        <v>5.0113043259105532E-3</v>
      </c>
      <c r="BJ72">
        <f t="shared" si="49"/>
        <v>5.0113043259105532E-3</v>
      </c>
      <c r="BK72">
        <f t="shared" si="49"/>
        <v>5.0113043259105532E-3</v>
      </c>
      <c r="BL72">
        <f t="shared" si="49"/>
        <v>5.0113043259105532E-3</v>
      </c>
    </row>
    <row r="73" spans="2:64" x14ac:dyDescent="0.25">
      <c r="C73" t="s">
        <v>16</v>
      </c>
      <c r="D73">
        <f>INDEX(hist_share!W:W,MATCH($C$1&amp;"-"&amp;$C73,hist_share!$AF:$AF,0))</f>
        <v>0.19350600536737539</v>
      </c>
      <c r="E73">
        <f>INDEX(hist_share!X:X,MATCH($C$1&amp;"-"&amp;$C73,hist_share!$AF:$AF,0))</f>
        <v>0.1907800631131277</v>
      </c>
      <c r="F73">
        <f>INDEX(hist_share!Y:Y,MATCH($C$1&amp;"-"&amp;$C73,hist_share!$AF:$AF,0))</f>
        <v>0.18620638883138591</v>
      </c>
      <c r="G73">
        <f>INDEX(hist_share!Z:Z,MATCH($C$1&amp;"-"&amp;$C73,hist_share!$AF:$AF,0))</f>
        <v>0.1822986420380607</v>
      </c>
      <c r="H73">
        <f>INDEX(hist_share!AA:AA,MATCH($C$1&amp;"-"&amp;$C73,hist_share!$AF:$AF,0))</f>
        <v>0.2140256863174716</v>
      </c>
      <c r="I73">
        <f>INDEX(hist_share!AB:AB,MATCH($C$1&amp;"-"&amp;$C73,hist_share!$AF:$AF,0))</f>
        <v>0.21284321466132419</v>
      </c>
      <c r="J73" s="10">
        <f>INDEX(hist_share!AC:AC,MATCH($C$1&amp;"-"&amp;$C73,hist_share!$AF:$AF,0))</f>
        <v>0.21095522157340391</v>
      </c>
      <c r="K73">
        <f>INDEX('7th_share'!C:C,MATCH($C$1&amp;"-"&amp;$C73,'7th_share'!$AK:$AK,0))</f>
        <v>0.2126771782701154</v>
      </c>
      <c r="L73">
        <f>INDEX('7th_share'!D:D,MATCH($C$1&amp;"-"&amp;$C73,'7th_share'!$AK:$AK,0))</f>
        <v>0.21409963951650141</v>
      </c>
      <c r="M73">
        <f>INDEX('7th_share'!E:E,MATCH($C$1&amp;"-"&amp;$C73,'7th_share'!$AK:$AK,0))</f>
        <v>0.21521112631591829</v>
      </c>
      <c r="N73">
        <f>INDEX('7th_share'!F:F,MATCH($C$1&amp;"-"&amp;$C73,'7th_share'!$AK:$AK,0))</f>
        <v>0.2160994430502135</v>
      </c>
      <c r="O73">
        <f>INDEX('7th_share'!G:G,MATCH($C$1&amp;"-"&amp;$C73,'7th_share'!$AK:$AK,0))</f>
        <v>0.21677727729742161</v>
      </c>
      <c r="P73">
        <f>INDEX('7th_share'!H:H,MATCH($C$1&amp;"-"&amp;$C73,'7th_share'!$AK:$AK,0))</f>
        <v>0.2172572101594771</v>
      </c>
      <c r="Q73">
        <f>INDEX('7th_share'!I:I,MATCH($C$1&amp;"-"&amp;$C73,'7th_share'!$AK:$AK,0))</f>
        <v>0.2175517307135541</v>
      </c>
      <c r="R73">
        <f>INDEX('7th_share'!J:J,MATCH($C$1&amp;"-"&amp;$C73,'7th_share'!$AK:$AK,0))</f>
        <v>0.2176732495291421</v>
      </c>
      <c r="S73">
        <f>INDEX('7th_share'!K:K,MATCH($C$1&amp;"-"&amp;$C73,'7th_share'!$AK:$AK,0))</f>
        <v>0.21763411127858481</v>
      </c>
      <c r="T73">
        <f>INDEX('7th_share'!L:L,MATCH($C$1&amp;"-"&amp;$C73,'7th_share'!$AK:$AK,0))</f>
        <v>0.21744660646494141</v>
      </c>
      <c r="U73">
        <f>INDEX('7th_share'!M:M,MATCH($C$1&amp;"-"&amp;$C73,'7th_share'!$AK:$AK,0))</f>
        <v>0.21712298228747531</v>
      </c>
      <c r="V73">
        <f>INDEX('7th_share'!N:N,MATCH($C$1&amp;"-"&amp;$C73,'7th_share'!$AK:$AK,0))</f>
        <v>0.2166754526617862</v>
      </c>
      <c r="W73">
        <f>INDEX('7th_share'!O:O,MATCH($C$1&amp;"-"&amp;$C73,'7th_share'!$AK:$AK,0))</f>
        <v>0.21611620740860299</v>
      </c>
      <c r="X73">
        <f>INDEX('7th_share'!P:P,MATCH($C$1&amp;"-"&amp;$C73,'7th_share'!$AK:$AK,0))</f>
        <v>0.21545742062249351</v>
      </c>
      <c r="Y73">
        <f>INDEX('7th_share'!Q:Q,MATCH($C$1&amp;"-"&amp;$C73,'7th_share'!$AK:$AK,0))</f>
        <v>0.21471125822924911</v>
      </c>
      <c r="Z73">
        <f>INDEX('7th_share'!R:R,MATCH($C$1&amp;"-"&amp;$C73,'7th_share'!$AK:$AK,0))</f>
        <v>0.2138898847384236</v>
      </c>
      <c r="AA73">
        <f>INDEX('7th_share'!S:S,MATCH($C$1&amp;"-"&amp;$C73,'7th_share'!$AK:$AK,0))</f>
        <v>0.2130054691954805</v>
      </c>
      <c r="AB73">
        <f>INDEX('7th_share'!T:T,MATCH($C$1&amp;"-"&amp;$C73,'7th_share'!$AK:$AK,0))</f>
        <v>0.2120701903361783</v>
      </c>
      <c r="AC73">
        <f>INDEX('7th_share'!U:U,MATCH($C$1&amp;"-"&amp;$C73,'7th_share'!$AK:$AK,0))</f>
        <v>0.2110962409442487</v>
      </c>
      <c r="AD73">
        <f>INDEX('7th_share'!V:V,MATCH($C$1&amp;"-"&amp;$C73,'7th_share'!$AK:$AK,0))</f>
        <v>0.2100958314120428</v>
      </c>
      <c r="AE73">
        <f>INDEX('7th_share'!W:W,MATCH($C$1&amp;"-"&amp;$C73,'7th_share'!$AK:$AK,0))</f>
        <v>0.20908119250267929</v>
      </c>
      <c r="AF73">
        <f>INDEX('7th_share'!X:X,MATCH($C$1&amp;"-"&amp;$C73,'7th_share'!$AK:$AK,0))</f>
        <v>0.20806457731129521</v>
      </c>
      <c r="AG73">
        <f>INDEX('7th_share'!Y:Y,MATCH($C$1&amp;"-"&amp;$C73,'7th_share'!$AK:$AK,0))</f>
        <v>0.20705826242229261</v>
      </c>
      <c r="AH73">
        <f>INDEX('7th_share'!Z:Z,MATCH($C$1&amp;"-"&amp;$C73,'7th_share'!$AK:$AK,0))</f>
        <v>0.20607454825897861</v>
      </c>
      <c r="AI73">
        <f>INDEX('7th_share'!AA:AA,MATCH($C$1&amp;"-"&amp;$C73,'7th_share'!$AK:$AK,0))</f>
        <v>0.20512575862173571</v>
      </c>
      <c r="AJ73">
        <f>INDEX('7th_share'!AB:AB,MATCH($C$1&amp;"-"&amp;$C73,'7th_share'!$AK:$AK,0))</f>
        <v>0.20420788509190929</v>
      </c>
      <c r="AK73">
        <f>INDEX('7th_share'!AC:AC,MATCH($C$1&amp;"-"&amp;$C73,'7th_share'!$AK:$AK,0))</f>
        <v>0.20332771191177029</v>
      </c>
      <c r="AL73">
        <f>INDEX('7th_share'!AD:AD,MATCH($C$1&amp;"-"&amp;$C73,'7th_share'!$AK:$AK,0))</f>
        <v>0.20252276377146361</v>
      </c>
      <c r="AM73">
        <f>INDEX('7th_share'!AE:AE,MATCH($C$1&amp;"-"&amp;$C73,'7th_share'!$AK:$AK,0))</f>
        <v>0.20180602637159439</v>
      </c>
      <c r="AN73">
        <f>INDEX('7th_share'!AF:AF,MATCH($C$1&amp;"-"&amp;$C73,'7th_share'!$AK:$AK,0))</f>
        <v>0.20119048541276821</v>
      </c>
      <c r="AO73">
        <f>INDEX('7th_share'!AG:AG,MATCH($C$1&amp;"-"&amp;$C73,'7th_share'!$AK:$AK,0))</f>
        <v>0.20068912659559041</v>
      </c>
      <c r="AP73">
        <f>INDEX('7th_share'!AH:AH,MATCH($C$1&amp;"-"&amp;$C73,'7th_share'!$AK:$AK,0))</f>
        <v>0.2003149356206663</v>
      </c>
      <c r="AQ73">
        <f>INDEX('7th_share'!AI:AI,MATCH($C$1&amp;"-"&amp;$C73,'7th_share'!$AK:$AK,0))</f>
        <v>0.20008089818860131</v>
      </c>
      <c r="AR73">
        <f t="shared" si="50"/>
        <v>0.20008089818860131</v>
      </c>
      <c r="AS73">
        <f t="shared" si="49"/>
        <v>0.20008089818860131</v>
      </c>
      <c r="AT73">
        <f t="shared" si="49"/>
        <v>0.20008089818860131</v>
      </c>
      <c r="AU73">
        <f t="shared" si="49"/>
        <v>0.20008089818860131</v>
      </c>
      <c r="AV73">
        <f t="shared" si="49"/>
        <v>0.20008089818860131</v>
      </c>
      <c r="AW73">
        <f t="shared" si="49"/>
        <v>0.20008089818860131</v>
      </c>
      <c r="AX73">
        <f t="shared" si="49"/>
        <v>0.20008089818860131</v>
      </c>
      <c r="AY73">
        <f t="shared" si="49"/>
        <v>0.20008089818860131</v>
      </c>
      <c r="AZ73">
        <f t="shared" si="49"/>
        <v>0.20008089818860131</v>
      </c>
      <c r="BA73">
        <f t="shared" si="49"/>
        <v>0.20008089818860131</v>
      </c>
      <c r="BB73">
        <f t="shared" si="49"/>
        <v>0.20008089818860131</v>
      </c>
      <c r="BC73">
        <f t="shared" si="49"/>
        <v>0.20008089818860131</v>
      </c>
      <c r="BD73">
        <f t="shared" si="49"/>
        <v>0.20008089818860131</v>
      </c>
      <c r="BE73">
        <f t="shared" si="49"/>
        <v>0.20008089818860131</v>
      </c>
      <c r="BF73">
        <f t="shared" si="49"/>
        <v>0.20008089818860131</v>
      </c>
      <c r="BG73">
        <f t="shared" si="49"/>
        <v>0.20008089818860131</v>
      </c>
      <c r="BH73">
        <f t="shared" si="49"/>
        <v>0.20008089818860131</v>
      </c>
      <c r="BI73">
        <f t="shared" si="49"/>
        <v>0.20008089818860131</v>
      </c>
      <c r="BJ73">
        <f t="shared" si="49"/>
        <v>0.20008089818860131</v>
      </c>
      <c r="BK73">
        <f t="shared" si="49"/>
        <v>0.20008089818860131</v>
      </c>
      <c r="BL73">
        <f t="shared" si="49"/>
        <v>0.20008089818860131</v>
      </c>
    </row>
    <row r="74" spans="2:64" x14ac:dyDescent="0.25">
      <c r="C74" t="s">
        <v>17</v>
      </c>
      <c r="D74">
        <f>INDEX(hist_share!W:W,MATCH($C$1&amp;"-"&amp;$C74,hist_share!$AF:$AF,0))</f>
        <v>0.14003644062476589</v>
      </c>
      <c r="E74">
        <f>INDEX(hist_share!X:X,MATCH($C$1&amp;"-"&amp;$C74,hist_share!$AF:$AF,0))</f>
        <v>0.14277706687315811</v>
      </c>
      <c r="F74">
        <f>INDEX(hist_share!Y:Y,MATCH($C$1&amp;"-"&amp;$C74,hist_share!$AF:$AF,0))</f>
        <v>0.1448046565841796</v>
      </c>
      <c r="G74">
        <f>INDEX(hist_share!Z:Z,MATCH($C$1&amp;"-"&amp;$C74,hist_share!$AF:$AF,0))</f>
        <v>0.14549067209075919</v>
      </c>
      <c r="H74">
        <f>INDEX(hist_share!AA:AA,MATCH($C$1&amp;"-"&amp;$C74,hist_share!$AF:$AF,0))</f>
        <v>0.13969298302763589</v>
      </c>
      <c r="I74">
        <f>INDEX(hist_share!AB:AB,MATCH($C$1&amp;"-"&amp;$C74,hist_share!$AF:$AF,0))</f>
        <v>0.1407692497690515</v>
      </c>
      <c r="J74" s="10">
        <f>INDEX(hist_share!AC:AC,MATCH($C$1&amp;"-"&amp;$C74,hist_share!$AF:$AF,0))</f>
        <v>0.14254513125715559</v>
      </c>
      <c r="K74">
        <f>INDEX('7th_share'!C:C,MATCH($C$1&amp;"-"&amp;$C74,'7th_share'!$AK:$AK,0))</f>
        <v>0.1450264946602601</v>
      </c>
      <c r="L74">
        <f>INDEX('7th_share'!D:D,MATCH($C$1&amp;"-"&amp;$C74,'7th_share'!$AK:$AK,0))</f>
        <v>0.1471734059044231</v>
      </c>
      <c r="M74">
        <f>INDEX('7th_share'!E:E,MATCH($C$1&amp;"-"&amp;$C74,'7th_share'!$AK:$AK,0))</f>
        <v>0.14898284395351091</v>
      </c>
      <c r="N74">
        <f>INDEX('7th_share'!F:F,MATCH($C$1&amp;"-"&amp;$C74,'7th_share'!$AK:$AK,0))</f>
        <v>0.15052065476842999</v>
      </c>
      <c r="O74">
        <f>INDEX('7th_share'!G:G,MATCH($C$1&amp;"-"&amp;$C74,'7th_share'!$AK:$AK,0))</f>
        <v>0.15180139171656901</v>
      </c>
      <c r="P74">
        <f>INDEX('7th_share'!H:H,MATCH($C$1&amp;"-"&amp;$C74,'7th_share'!$AK:$AK,0))</f>
        <v>0.15283947350740229</v>
      </c>
      <c r="Q74">
        <f>INDEX('7th_share'!I:I,MATCH($C$1&amp;"-"&amp;$C74,'7th_share'!$AK:$AK,0))</f>
        <v>0.15364920129880319</v>
      </c>
      <c r="R74">
        <f>INDEX('7th_share'!J:J,MATCH($C$1&amp;"-"&amp;$C74,'7th_share'!$AK:$AK,0))</f>
        <v>0.1542447747214814</v>
      </c>
      <c r="S74">
        <f>INDEX('7th_share'!K:K,MATCH($C$1&amp;"-"&amp;$C74,'7th_share'!$AK:$AK,0))</f>
        <v>0.1546403068553403</v>
      </c>
      <c r="T74">
        <f>INDEX('7th_share'!L:L,MATCH($C$1&amp;"-"&amp;$C74,'7th_share'!$AK:$AK,0))</f>
        <v>0.15484983818700421</v>
      </c>
      <c r="U74">
        <f>INDEX('7th_share'!M:M,MATCH($C$1&amp;"-"&amp;$C74,'7th_share'!$AK:$AK,0))</f>
        <v>0.154887349573578</v>
      </c>
      <c r="V74">
        <f>INDEX('7th_share'!N:N,MATCH($C$1&amp;"-"&amp;$C74,'7th_share'!$AK:$AK,0))</f>
        <v>0.15476677423383489</v>
      </c>
      <c r="W74">
        <f>INDEX('7th_share'!O:O,MATCH($C$1&amp;"-"&amp;$C74,'7th_share'!$AK:$AK,0))</f>
        <v>0.1545020087844827</v>
      </c>
      <c r="X74">
        <f>INDEX('7th_share'!P:P,MATCH($C$1&amp;"-"&amp;$C74,'7th_share'!$AK:$AK,0))</f>
        <v>0.15410692333590459</v>
      </c>
      <c r="Y74">
        <f>INDEX('7th_share'!Q:Q,MATCH($C$1&amp;"-"&amp;$C74,'7th_share'!$AK:$AK,0))</f>
        <v>0.1535953706588096</v>
      </c>
      <c r="Z74">
        <f>INDEX('7th_share'!R:R,MATCH($C$1&amp;"-"&amp;$C74,'7th_share'!$AK:$AK,0))</f>
        <v>0.15298119443052391</v>
      </c>
      <c r="AA74">
        <f>INDEX('7th_share'!S:S,MATCH($C$1&amp;"-"&amp;$C74,'7th_share'!$AK:$AK,0))</f>
        <v>0.1522782365672436</v>
      </c>
      <c r="AB74">
        <f>INDEX('7th_share'!T:T,MATCH($C$1&amp;"-"&amp;$C74,'7th_share'!$AK:$AK,0))</f>
        <v>0.15150034364638909</v>
      </c>
      <c r="AC74">
        <f>INDEX('7th_share'!U:U,MATCH($C$1&amp;"-"&amp;$C74,'7th_share'!$AK:$AK,0))</f>
        <v>0.1506613724212979</v>
      </c>
      <c r="AD74">
        <f>INDEX('7th_share'!V:V,MATCH($C$1&amp;"-"&amp;$C74,'7th_share'!$AK:$AK,0))</f>
        <v>0.14977519442883069</v>
      </c>
      <c r="AE74">
        <f>INDEX('7th_share'!W:W,MATCH($C$1&amp;"-"&amp;$C74,'7th_share'!$AK:$AK,0))</f>
        <v>0.1488556996890596</v>
      </c>
      <c r="AF74">
        <f>INDEX('7th_share'!X:X,MATCH($C$1&amp;"-"&amp;$C74,'7th_share'!$AK:$AK,0))</f>
        <v>0.14791679949504291</v>
      </c>
      <c r="AG74">
        <f>INDEX('7th_share'!Y:Y,MATCH($C$1&amp;"-"&amp;$C74,'7th_share'!$AK:$AK,0))</f>
        <v>0.14697242828978399</v>
      </c>
      <c r="AH74">
        <f>INDEX('7th_share'!Z:Z,MATCH($C$1&amp;"-"&amp;$C74,'7th_share'!$AK:$AK,0))</f>
        <v>0.14603654462681401</v>
      </c>
      <c r="AI74">
        <f>INDEX('7th_share'!AA:AA,MATCH($C$1&amp;"-"&amp;$C74,'7th_share'!$AK:$AK,0))</f>
        <v>0.14512313121042611</v>
      </c>
      <c r="AJ74">
        <f>INDEX('7th_share'!AB:AB,MATCH($C$1&amp;"-"&amp;$C74,'7th_share'!$AK:$AK,0))</f>
        <v>0.14423464274669059</v>
      </c>
      <c r="AK74">
        <f>INDEX('7th_share'!AC:AC,MATCH($C$1&amp;"-"&amp;$C74,'7th_share'!$AK:$AK,0))</f>
        <v>0.14338122654134641</v>
      </c>
      <c r="AL74">
        <f>INDEX('7th_share'!AD:AD,MATCH($C$1&amp;"-"&amp;$C74,'7th_share'!$AK:$AK,0))</f>
        <v>0.14259469904539029</v>
      </c>
      <c r="AM74">
        <f>INDEX('7th_share'!AE:AE,MATCH($C$1&amp;"-"&amp;$C74,'7th_share'!$AK:$AK,0))</f>
        <v>0.1418895157746414</v>
      </c>
      <c r="AN74">
        <f>INDEX('7th_share'!AF:AF,MATCH($C$1&amp;"-"&amp;$C74,'7th_share'!$AK:$AK,0))</f>
        <v>0.141280132244919</v>
      </c>
      <c r="AO74">
        <f>INDEX('7th_share'!AG:AG,MATCH($C$1&amp;"-"&amp;$C74,'7th_share'!$AK:$AK,0))</f>
        <v>0.1407810039720423</v>
      </c>
      <c r="AP74">
        <f>INDEX('7th_share'!AH:AH,MATCH($C$1&amp;"-"&amp;$C74,'7th_share'!$AK:$AK,0))</f>
        <v>0.14040658647183021</v>
      </c>
      <c r="AQ74">
        <f>INDEX('7th_share'!AI:AI,MATCH($C$1&amp;"-"&amp;$C74,'7th_share'!$AK:$AK,0))</f>
        <v>0.14017133526010239</v>
      </c>
      <c r="AR74">
        <f t="shared" si="50"/>
        <v>0.14017133526010239</v>
      </c>
      <c r="AS74">
        <f t="shared" si="49"/>
        <v>0.14017133526010239</v>
      </c>
      <c r="AT74">
        <f t="shared" si="49"/>
        <v>0.14017133526010239</v>
      </c>
      <c r="AU74">
        <f t="shared" si="49"/>
        <v>0.14017133526010239</v>
      </c>
      <c r="AV74">
        <f t="shared" si="49"/>
        <v>0.14017133526010239</v>
      </c>
      <c r="AW74">
        <f t="shared" si="49"/>
        <v>0.14017133526010239</v>
      </c>
      <c r="AX74">
        <f t="shared" si="49"/>
        <v>0.14017133526010239</v>
      </c>
      <c r="AY74">
        <f t="shared" si="49"/>
        <v>0.14017133526010239</v>
      </c>
      <c r="AZ74">
        <f t="shared" si="49"/>
        <v>0.14017133526010239</v>
      </c>
      <c r="BA74">
        <f t="shared" si="49"/>
        <v>0.14017133526010239</v>
      </c>
      <c r="BB74">
        <f t="shared" si="49"/>
        <v>0.14017133526010239</v>
      </c>
      <c r="BC74">
        <f t="shared" si="49"/>
        <v>0.14017133526010239</v>
      </c>
      <c r="BD74">
        <f t="shared" si="49"/>
        <v>0.14017133526010239</v>
      </c>
      <c r="BE74">
        <f t="shared" si="49"/>
        <v>0.14017133526010239</v>
      </c>
      <c r="BF74">
        <f t="shared" si="49"/>
        <v>0.14017133526010239</v>
      </c>
      <c r="BG74">
        <f t="shared" si="49"/>
        <v>0.14017133526010239</v>
      </c>
      <c r="BH74">
        <f t="shared" si="49"/>
        <v>0.14017133526010239</v>
      </c>
      <c r="BI74">
        <f t="shared" si="49"/>
        <v>0.14017133526010239</v>
      </c>
      <c r="BJ74">
        <f t="shared" si="49"/>
        <v>0.14017133526010239</v>
      </c>
      <c r="BK74">
        <f t="shared" si="49"/>
        <v>0.14017133526010239</v>
      </c>
      <c r="BL74">
        <f t="shared" si="49"/>
        <v>0.14017133526010239</v>
      </c>
    </row>
    <row r="75" spans="2:64" x14ac:dyDescent="0.25">
      <c r="C75" t="s">
        <v>18</v>
      </c>
      <c r="D75">
        <f>INDEX(hist_share!W:W,MATCH($C$1&amp;"-"&amp;$C75,hist_share!$AF:$AF,0))</f>
        <v>0.35074879590029762</v>
      </c>
      <c r="E75">
        <f>INDEX(hist_share!X:X,MATCH($C$1&amp;"-"&amp;$C75,hist_share!$AF:$AF,0))</f>
        <v>0.3523287003440318</v>
      </c>
      <c r="F75">
        <f>INDEX(hist_share!Y:Y,MATCH($C$1&amp;"-"&amp;$C75,hist_share!$AF:$AF,0))</f>
        <v>0.35583396321777278</v>
      </c>
      <c r="G75">
        <f>INDEX(hist_share!Z:Z,MATCH($C$1&amp;"-"&amp;$C75,hist_share!$AF:$AF,0))</f>
        <v>0.35649043991876078</v>
      </c>
      <c r="H75">
        <f>INDEX(hist_share!AA:AA,MATCH($C$1&amp;"-"&amp;$C75,hist_share!$AF:$AF,0))</f>
        <v>0.35440430589450528</v>
      </c>
      <c r="I75">
        <f>INDEX(hist_share!AB:AB,MATCH($C$1&amp;"-"&amp;$C75,hist_share!$AF:$AF,0))</f>
        <v>0.35398598819344218</v>
      </c>
      <c r="J75" s="10">
        <f>INDEX(hist_share!AC:AC,MATCH($C$1&amp;"-"&amp;$C75,hist_share!$AF:$AF,0))</f>
        <v>0.36011346462202659</v>
      </c>
      <c r="K75">
        <f>INDEX('7th_share'!C:C,MATCH($C$1&amp;"-"&amp;$C75,'7th_share'!$AK:$AK,0))</f>
        <v>0.36185044505756281</v>
      </c>
      <c r="L75">
        <f>INDEX('7th_share'!D:D,MATCH($C$1&amp;"-"&amp;$C75,'7th_share'!$AK:$AK,0))</f>
        <v>0.36328494763628078</v>
      </c>
      <c r="M75">
        <f>INDEX('7th_share'!E:E,MATCH($C$1&amp;"-"&amp;$C75,'7th_share'!$AK:$AK,0))</f>
        <v>0.3643875057129079</v>
      </c>
      <c r="N75">
        <f>INDEX('7th_share'!F:F,MATCH($C$1&amp;"-"&amp;$C75,'7th_share'!$AK:$AK,0))</f>
        <v>0.36529655430074942</v>
      </c>
      <c r="O75">
        <f>INDEX('7th_share'!G:G,MATCH($C$1&amp;"-"&amp;$C75,'7th_share'!$AK:$AK,0))</f>
        <v>0.36602282447761147</v>
      </c>
      <c r="P75">
        <f>INDEX('7th_share'!H:H,MATCH($C$1&amp;"-"&amp;$C75,'7th_share'!$AK:$AK,0))</f>
        <v>0.36657695345764879</v>
      </c>
      <c r="Q75">
        <f>INDEX('7th_share'!I:I,MATCH($C$1&amp;"-"&amp;$C75,'7th_share'!$AK:$AK,0))</f>
        <v>0.36696949697526587</v>
      </c>
      <c r="R75">
        <f>INDEX('7th_share'!J:J,MATCH($C$1&amp;"-"&amp;$C75,'7th_share'!$AK:$AK,0))</f>
        <v>0.36721094087571549</v>
      </c>
      <c r="S75">
        <f>INDEX('7th_share'!K:K,MATCH($C$1&amp;"-"&amp;$C75,'7th_share'!$AK:$AK,0))</f>
        <v>0.36731171193645229</v>
      </c>
      <c r="T75">
        <f>INDEX('7th_share'!L:L,MATCH($C$1&amp;"-"&amp;$C75,'7th_share'!$AK:$AK,0))</f>
        <v>0.36728218793999318</v>
      </c>
      <c r="U75">
        <f>INDEX('7th_share'!M:M,MATCH($C$1&amp;"-"&amp;$C75,'7th_share'!$AK:$AK,0))</f>
        <v>0.36713270701599587</v>
      </c>
      <c r="V75">
        <f>INDEX('7th_share'!N:N,MATCH($C$1&amp;"-"&amp;$C75,'7th_share'!$AK:$AK,0))</f>
        <v>0.36687357626745942</v>
      </c>
      <c r="W75">
        <f>INDEX('7th_share'!O:O,MATCH($C$1&amp;"-"&amp;$C75,'7th_share'!$AK:$AK,0))</f>
        <v>0.36651507969337738</v>
      </c>
      <c r="X75">
        <f>INDEX('7th_share'!P:P,MATCH($C$1&amp;"-"&amp;$C75,'7th_share'!$AK:$AK,0))</f>
        <v>0.36606748541782003</v>
      </c>
      <c r="Y75">
        <f>INDEX('7th_share'!Q:Q,MATCH($C$1&amp;"-"&amp;$C75,'7th_share'!$AK:$AK,0))</f>
        <v>0.36554105223326822</v>
      </c>
      <c r="Z75">
        <f>INDEX('7th_share'!R:R,MATCH($C$1&amp;"-"&amp;$C75,'7th_share'!$AK:$AK,0))</f>
        <v>0.36494603546408289</v>
      </c>
      <c r="AA75">
        <f>INDEX('7th_share'!S:S,MATCH($C$1&amp;"-"&amp;$C75,'7th_share'!$AK:$AK,0))</f>
        <v>0.36429269215423621</v>
      </c>
      <c r="AB75">
        <f>INDEX('7th_share'!T:T,MATCH($C$1&amp;"-"&amp;$C75,'7th_share'!$AK:$AK,0))</f>
        <v>0.36359128558187848</v>
      </c>
      <c r="AC75">
        <f>INDEX('7th_share'!U:U,MATCH($C$1&amp;"-"&amp;$C75,'7th_share'!$AK:$AK,0))</f>
        <v>0.36285208910193961</v>
      </c>
      <c r="AD75">
        <f>INDEX('7th_share'!V:V,MATCH($C$1&amp;"-"&amp;$C75,'7th_share'!$AK:$AK,0))</f>
        <v>0.36208538931677942</v>
      </c>
      <c r="AE75">
        <f>INDEX('7th_share'!W:W,MATCH($C$1&amp;"-"&amp;$C75,'7th_share'!$AK:$AK,0))</f>
        <v>0.36130148857390948</v>
      </c>
      <c r="AF75">
        <f>INDEX('7th_share'!X:X,MATCH($C$1&amp;"-"&amp;$C75,'7th_share'!$AK:$AK,0))</f>
        <v>0.36051070678898028</v>
      </c>
      <c r="AG75">
        <f>INDEX('7th_share'!Y:Y,MATCH($C$1&amp;"-"&amp;$C75,'7th_share'!$AK:$AK,0))</f>
        <v>0.35972338259161152</v>
      </c>
      <c r="AH75">
        <f>INDEX('7th_share'!Z:Z,MATCH($C$1&amp;"-"&amp;$C75,'7th_share'!$AK:$AK,0))</f>
        <v>0.3589498737911927</v>
      </c>
      <c r="AI75">
        <f>INDEX('7th_share'!AA:AA,MATCH($C$1&amp;"-"&amp;$C75,'7th_share'!$AK:$AK,0))</f>
        <v>0.3582005571595232</v>
      </c>
      <c r="AJ75">
        <f>INDEX('7th_share'!AB:AB,MATCH($C$1&amp;"-"&amp;$C75,'7th_share'!$AK:$AK,0))</f>
        <v>0.3574571999888449</v>
      </c>
      <c r="AK75">
        <f>INDEX('7th_share'!AC:AC,MATCH($C$1&amp;"-"&amp;$C75,'7th_share'!$AK:$AK,0))</f>
        <v>0.35672022711024248</v>
      </c>
      <c r="AL75">
        <f>INDEX('7th_share'!AD:AD,MATCH($C$1&amp;"-"&amp;$C75,'7th_share'!$AK:$AK,0))</f>
        <v>0.35604404069983842</v>
      </c>
      <c r="AM75">
        <f>INDEX('7th_share'!AE:AE,MATCH($C$1&amp;"-"&amp;$C75,'7th_share'!$AK:$AK,0))</f>
        <v>0.35544019175902081</v>
      </c>
      <c r="AN75">
        <f>INDEX('7th_share'!AF:AF,MATCH($C$1&amp;"-"&amp;$C75,'7th_share'!$AK:$AK,0))</f>
        <v>0.35492023128917832</v>
      </c>
      <c r="AO75">
        <f>INDEX('7th_share'!AG:AG,MATCH($C$1&amp;"-"&amp;$C75,'7th_share'!$AK:$AK,0))</f>
        <v>0.35449571029169902</v>
      </c>
      <c r="AP75">
        <f>INDEX('7th_share'!AH:AH,MATCH($C$1&amp;"-"&amp;$C75,'7th_share'!$AK:$AK,0))</f>
        <v>0.35417817976797078</v>
      </c>
      <c r="AQ75">
        <f>INDEX('7th_share'!AI:AI,MATCH($C$1&amp;"-"&amp;$C75,'7th_share'!$AK:$AK,0))</f>
        <v>0.35397919071938277</v>
      </c>
      <c r="AR75">
        <f t="shared" si="50"/>
        <v>0.35397919071938277</v>
      </c>
      <c r="AS75">
        <f t="shared" si="49"/>
        <v>0.35397919071938277</v>
      </c>
      <c r="AT75">
        <f t="shared" si="49"/>
        <v>0.35397919071938277</v>
      </c>
      <c r="AU75">
        <f t="shared" si="49"/>
        <v>0.35397919071938277</v>
      </c>
      <c r="AV75">
        <f t="shared" si="49"/>
        <v>0.35397919071938277</v>
      </c>
      <c r="AW75">
        <f t="shared" si="49"/>
        <v>0.35397919071938277</v>
      </c>
      <c r="AX75">
        <f t="shared" si="49"/>
        <v>0.35397919071938277</v>
      </c>
      <c r="AY75">
        <f t="shared" si="49"/>
        <v>0.35397919071938277</v>
      </c>
      <c r="AZ75">
        <f t="shared" si="49"/>
        <v>0.35397919071938277</v>
      </c>
      <c r="BA75">
        <f t="shared" si="49"/>
        <v>0.35397919071938277</v>
      </c>
      <c r="BB75">
        <f t="shared" si="49"/>
        <v>0.35397919071938277</v>
      </c>
      <c r="BC75">
        <f t="shared" si="49"/>
        <v>0.35397919071938277</v>
      </c>
      <c r="BD75">
        <f t="shared" si="49"/>
        <v>0.35397919071938277</v>
      </c>
      <c r="BE75">
        <f t="shared" si="49"/>
        <v>0.35397919071938277</v>
      </c>
      <c r="BF75">
        <f t="shared" si="49"/>
        <v>0.35397919071938277</v>
      </c>
      <c r="BG75">
        <f t="shared" si="49"/>
        <v>0.35397919071938277</v>
      </c>
      <c r="BH75">
        <f t="shared" si="49"/>
        <v>0.35397919071938277</v>
      </c>
      <c r="BI75">
        <f t="shared" si="49"/>
        <v>0.35397919071938277</v>
      </c>
      <c r="BJ75">
        <f t="shared" si="49"/>
        <v>0.35397919071938277</v>
      </c>
      <c r="BK75">
        <f t="shared" si="49"/>
        <v>0.35397919071938277</v>
      </c>
      <c r="BL75">
        <f t="shared" si="49"/>
        <v>0.35397919071938277</v>
      </c>
    </row>
    <row r="76" spans="2:64" x14ac:dyDescent="0.25">
      <c r="C76" t="s">
        <v>40</v>
      </c>
      <c r="D76">
        <f>INDEX(hist_share!W:W,MATCH($C$1&amp;"-"&amp;$C76,hist_share!$AF:$AF,0))</f>
        <v>0.2257544222795847</v>
      </c>
      <c r="E76">
        <f>INDEX(hist_share!X:X,MATCH($C$1&amp;"-"&amp;$C76,hist_share!$AF:$AF,0))</f>
        <v>0.21629277930474439</v>
      </c>
      <c r="F76">
        <f>INDEX(hist_share!Y:Y,MATCH($C$1&amp;"-"&amp;$C76,hist_share!$AF:$AF,0))</f>
        <v>0.2053061820823093</v>
      </c>
      <c r="G76">
        <f>INDEX(hist_share!Z:Z,MATCH($C$1&amp;"-"&amp;$C76,hist_share!$AF:$AF,0))</f>
        <v>0.20065717858794729</v>
      </c>
      <c r="H76">
        <f>INDEX(hist_share!AA:AA,MATCH($C$1&amp;"-"&amp;$C76,hist_share!$AF:$AF,0))</f>
        <v>0.18412388137865579</v>
      </c>
      <c r="I76">
        <f>INDEX(hist_share!AB:AB,MATCH($C$1&amp;"-"&amp;$C76,hist_share!$AF:$AF,0))</f>
        <v>0.18165458812827101</v>
      </c>
      <c r="J76" s="10">
        <f>INDEX(hist_share!AC:AC,MATCH($C$1&amp;"-"&amp;$C76,hist_share!$AF:$AF,0))</f>
        <v>0.1759230322169775</v>
      </c>
      <c r="K76">
        <f>INDEX('7th_share'!C:C,MATCH($C$1&amp;"-"&amp;$C76,'7th_share'!$AK:$AK,0))</f>
        <v>0.16880857269852559</v>
      </c>
      <c r="L76">
        <f>INDEX('7th_share'!D:D,MATCH($C$1&amp;"-"&amp;$C76,'7th_share'!$AK:$AK,0))</f>
        <v>0.16251046194297819</v>
      </c>
      <c r="M76">
        <f>INDEX('7th_share'!E:E,MATCH($C$1&amp;"-"&amp;$C76,'7th_share'!$AK:$AK,0))</f>
        <v>0.15697525025391529</v>
      </c>
      <c r="N76">
        <f>INDEX('7th_share'!F:F,MATCH($C$1&amp;"-"&amp;$C76,'7th_share'!$AK:$AK,0))</f>
        <v>0.15222083692958219</v>
      </c>
      <c r="O76">
        <f>INDEX('7th_share'!G:G,MATCH($C$1&amp;"-"&amp;$C76,'7th_share'!$AK:$AK,0))</f>
        <v>0.148206038226291</v>
      </c>
      <c r="P76">
        <f>INDEX('7th_share'!H:H,MATCH($C$1&amp;"-"&amp;$C76,'7th_share'!$AK:$AK,0))</f>
        <v>0.14489006117992179</v>
      </c>
      <c r="Q76">
        <f>INDEX('7th_share'!I:I,MATCH($C$1&amp;"-"&amp;$C76,'7th_share'!$AK:$AK,0))</f>
        <v>0.1422324547865923</v>
      </c>
      <c r="R76">
        <f>INDEX('7th_share'!J:J,MATCH($C$1&amp;"-"&amp;$C76,'7th_share'!$AK:$AK,0))</f>
        <v>0.14019306425280301</v>
      </c>
      <c r="S76">
        <f>INDEX('7th_share'!K:K,MATCH($C$1&amp;"-"&amp;$C76,'7th_share'!$AK:$AK,0))</f>
        <v>0.13873198821787111</v>
      </c>
      <c r="T76">
        <f>INDEX('7th_share'!L:L,MATCH($C$1&amp;"-"&amp;$C76,'7th_share'!$AK:$AK,0))</f>
        <v>0.13780953886441979</v>
      </c>
      <c r="U76">
        <f>INDEX('7th_share'!M:M,MATCH($C$1&amp;"-"&amp;$C76,'7th_share'!$AK:$AK,0))</f>
        <v>0.13738620484462619</v>
      </c>
      <c r="V76">
        <f>INDEX('7th_share'!N:N,MATCH($C$1&amp;"-"&amp;$C76,'7th_share'!$AK:$AK,0))</f>
        <v>0.13742261696094679</v>
      </c>
      <c r="W76">
        <f>INDEX('7th_share'!O:O,MATCH($C$1&amp;"-"&amp;$C76,'7th_share'!$AK:$AK,0))</f>
        <v>0.13787951655015229</v>
      </c>
      <c r="X76">
        <f>INDEX('7th_share'!P:P,MATCH($C$1&amp;"-"&amp;$C76,'7th_share'!$AK:$AK,0))</f>
        <v>0.13871772652877559</v>
      </c>
      <c r="Y76">
        <f>INDEX('7th_share'!Q:Q,MATCH($C$1&amp;"-"&amp;$C76,'7th_share'!$AK:$AK,0))</f>
        <v>0.13989812506654939</v>
      </c>
      <c r="Z76">
        <f>INDEX('7th_share'!R:R,MATCH($C$1&amp;"-"&amp;$C76,'7th_share'!$AK:$AK,0))</f>
        <v>0.1413816218620971</v>
      </c>
      <c r="AA76">
        <f>INDEX('7th_share'!S:S,MATCH($C$1&amp;"-"&amp;$C76,'7th_share'!$AK:$AK,0))</f>
        <v>0.14312913700207081</v>
      </c>
      <c r="AB76">
        <f>INDEX('7th_share'!T:T,MATCH($C$1&amp;"-"&amp;$C76,'7th_share'!$AK:$AK,0))</f>
        <v>0.14510158239113771</v>
      </c>
      <c r="AC76">
        <f>INDEX('7th_share'!U:U,MATCH($C$1&amp;"-"&amp;$C76,'7th_share'!$AK:$AK,0))</f>
        <v>0.1472598457456856</v>
      </c>
      <c r="AD76">
        <f>INDEX('7th_share'!V:V,MATCH($C$1&amp;"-"&amp;$C76,'7th_share'!$AK:$AK,0))</f>
        <v>0.14956477714889249</v>
      </c>
      <c r="AE76">
        <f>INDEX('7th_share'!W:W,MATCH($C$1&amp;"-"&amp;$C76,'7th_share'!$AK:$AK,0))</f>
        <v>0.1519771781688512</v>
      </c>
      <c r="AF76">
        <f>INDEX('7th_share'!X:X,MATCH($C$1&amp;"-"&amp;$C76,'7th_share'!$AK:$AK,0))</f>
        <v>0.15445779354480571</v>
      </c>
      <c r="AG76">
        <f>INDEX('7th_share'!Y:Y,MATCH($C$1&amp;"-"&amp;$C76,'7th_share'!$AK:$AK,0))</f>
        <v>0.15696730544919871</v>
      </c>
      <c r="AH76">
        <f>INDEX('7th_share'!Z:Z,MATCH($C$1&amp;"-"&amp;$C76,'7th_share'!$AK:$AK,0))</f>
        <v>0.15946633033516819</v>
      </c>
      <c r="AI76">
        <f>INDEX('7th_share'!AA:AA,MATCH($C$1&amp;"-"&amp;$C76,'7th_share'!$AK:$AK,0))</f>
        <v>0.16191541838037271</v>
      </c>
      <c r="AJ76">
        <f>INDEX('7th_share'!AB:AB,MATCH($C$1&amp;"-"&amp;$C76,'7th_share'!$AK:$AK,0))</f>
        <v>0.1642619003584592</v>
      </c>
      <c r="AK76">
        <f>INDEX('7th_share'!AC:AC,MATCH($C$1&amp;"-"&amp;$C76,'7th_share'!$AK:$AK,0))</f>
        <v>0.16646093159248099</v>
      </c>
      <c r="AL76">
        <f>INDEX('7th_share'!AD:AD,MATCH($C$1&amp;"-"&amp;$C76,'7th_share'!$AK:$AK,0))</f>
        <v>0.16849297849037939</v>
      </c>
      <c r="AM76">
        <f>INDEX('7th_share'!AE:AE,MATCH($C$1&amp;"-"&amp;$C76,'7th_share'!$AK:$AK,0))</f>
        <v>0.17031913768038379</v>
      </c>
      <c r="AN76">
        <f>INDEX('7th_share'!AF:AF,MATCH($C$1&amp;"-"&amp;$C76,'7th_share'!$AK:$AK,0))</f>
        <v>0.17190050579072269</v>
      </c>
      <c r="AO76">
        <f>INDEX('7th_share'!AG:AG,MATCH($C$1&amp;"-"&amp;$C76,'7th_share'!$AK:$AK,0))</f>
        <v>0.17319817944962429</v>
      </c>
      <c r="AP76">
        <f>INDEX('7th_share'!AH:AH,MATCH($C$1&amp;"-"&amp;$C76,'7th_share'!$AK:$AK,0))</f>
        <v>0.17417325528531899</v>
      </c>
      <c r="AQ76">
        <f>INDEX('7th_share'!AI:AI,MATCH($C$1&amp;"-"&amp;$C76,'7th_share'!$AK:$AK,0))</f>
        <v>0.17478682992603409</v>
      </c>
      <c r="AR76">
        <f t="shared" si="50"/>
        <v>0.17478682992603409</v>
      </c>
      <c r="AS76">
        <f t="shared" si="49"/>
        <v>0.17478682992603409</v>
      </c>
      <c r="AT76">
        <f t="shared" si="49"/>
        <v>0.17478682992603409</v>
      </c>
      <c r="AU76">
        <f t="shared" si="49"/>
        <v>0.17478682992603409</v>
      </c>
      <c r="AV76">
        <f t="shared" si="49"/>
        <v>0.17478682992603409</v>
      </c>
      <c r="AW76">
        <f t="shared" si="49"/>
        <v>0.17478682992603409</v>
      </c>
      <c r="AX76">
        <f t="shared" si="49"/>
        <v>0.17478682992603409</v>
      </c>
      <c r="AY76">
        <f t="shared" si="49"/>
        <v>0.17478682992603409</v>
      </c>
      <c r="AZ76">
        <f t="shared" si="49"/>
        <v>0.17478682992603409</v>
      </c>
      <c r="BA76">
        <f t="shared" si="49"/>
        <v>0.17478682992603409</v>
      </c>
      <c r="BB76">
        <f t="shared" si="49"/>
        <v>0.17478682992603409</v>
      </c>
      <c r="BC76">
        <f t="shared" ref="BC76:BL76" si="53">BB76</f>
        <v>0.17478682992603409</v>
      </c>
      <c r="BD76">
        <f t="shared" si="53"/>
        <v>0.17478682992603409</v>
      </c>
      <c r="BE76">
        <f t="shared" si="53"/>
        <v>0.17478682992603409</v>
      </c>
      <c r="BF76">
        <f t="shared" si="53"/>
        <v>0.17478682992603409</v>
      </c>
      <c r="BG76">
        <f t="shared" si="53"/>
        <v>0.17478682992603409</v>
      </c>
      <c r="BH76">
        <f t="shared" si="53"/>
        <v>0.17478682992603409</v>
      </c>
      <c r="BI76">
        <f t="shared" si="53"/>
        <v>0.17478682992603409</v>
      </c>
      <c r="BJ76">
        <f t="shared" si="53"/>
        <v>0.17478682992603409</v>
      </c>
      <c r="BK76">
        <f t="shared" si="53"/>
        <v>0.17478682992603409</v>
      </c>
      <c r="BL76">
        <f t="shared" si="53"/>
        <v>0.17478682992603409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14_PE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0.5</v>
      </c>
      <c r="O79">
        <v>0.9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54">$C$1</f>
        <v>14_PE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0.9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54"/>
        <v>14_PE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0.9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54"/>
        <v>14_PE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0.9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54"/>
        <v>14_PE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0.9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54"/>
        <v>14_PE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0.9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54"/>
        <v>14_PE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0.9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54"/>
        <v>14_PE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0.4</v>
      </c>
      <c r="O86">
        <v>0.7</v>
      </c>
      <c r="P86">
        <v>0.95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54"/>
        <v>14_PE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0.5</v>
      </c>
      <c r="O87">
        <v>0.7</v>
      </c>
      <c r="P87">
        <v>0.95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54"/>
        <v>14_PE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0.7</v>
      </c>
      <c r="O88">
        <v>0.85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54"/>
        <v>14_PE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0.7</v>
      </c>
      <c r="O89">
        <v>0.85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54"/>
        <v>14_PE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>
        <v>0.85</v>
      </c>
      <c r="O90">
        <v>0.95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54"/>
        <v>14_PE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>
        <v>0.85</v>
      </c>
      <c r="O91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54"/>
        <v>14_PE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>
        <v>0.85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55">SUM(D95:D107)</f>
        <v>0</v>
      </c>
      <c r="E109">
        <f t="shared" si="55"/>
        <v>0</v>
      </c>
      <c r="F109">
        <f t="shared" si="55"/>
        <v>0</v>
      </c>
      <c r="G109">
        <f t="shared" si="55"/>
        <v>0</v>
      </c>
      <c r="H109">
        <f t="shared" si="55"/>
        <v>0</v>
      </c>
      <c r="I109">
        <f t="shared" si="55"/>
        <v>0</v>
      </c>
      <c r="J109" s="10">
        <f t="shared" si="55"/>
        <v>0</v>
      </c>
      <c r="K109">
        <f t="shared" si="55"/>
        <v>0</v>
      </c>
      <c r="L109">
        <f t="shared" si="55"/>
        <v>0</v>
      </c>
      <c r="M109">
        <f t="shared" si="55"/>
        <v>0</v>
      </c>
      <c r="N109">
        <f t="shared" si="55"/>
        <v>0</v>
      </c>
      <c r="O109">
        <f t="shared" si="55"/>
        <v>0</v>
      </c>
      <c r="P109">
        <f t="shared" si="55"/>
        <v>0</v>
      </c>
      <c r="Q109">
        <f t="shared" si="55"/>
        <v>0</v>
      </c>
      <c r="R109">
        <f t="shared" si="55"/>
        <v>0</v>
      </c>
      <c r="S109">
        <f t="shared" si="55"/>
        <v>0</v>
      </c>
      <c r="T109">
        <f t="shared" si="55"/>
        <v>0</v>
      </c>
      <c r="U109">
        <f t="shared" si="55"/>
        <v>0</v>
      </c>
      <c r="V109">
        <f t="shared" si="55"/>
        <v>0</v>
      </c>
      <c r="W109">
        <f t="shared" si="55"/>
        <v>0</v>
      </c>
      <c r="X109">
        <f t="shared" si="55"/>
        <v>0</v>
      </c>
      <c r="Y109">
        <f t="shared" si="55"/>
        <v>0</v>
      </c>
      <c r="Z109">
        <f t="shared" si="55"/>
        <v>0</v>
      </c>
      <c r="AA109">
        <f t="shared" si="55"/>
        <v>0</v>
      </c>
      <c r="AB109">
        <f t="shared" si="55"/>
        <v>0</v>
      </c>
      <c r="AC109">
        <f t="shared" si="55"/>
        <v>0</v>
      </c>
      <c r="AD109">
        <f t="shared" si="55"/>
        <v>0</v>
      </c>
      <c r="AE109">
        <f t="shared" si="55"/>
        <v>0</v>
      </c>
      <c r="AF109">
        <f t="shared" si="55"/>
        <v>0</v>
      </c>
      <c r="AG109">
        <f t="shared" si="55"/>
        <v>0</v>
      </c>
      <c r="AH109">
        <f t="shared" si="55"/>
        <v>0</v>
      </c>
      <c r="AI109">
        <f t="shared" si="55"/>
        <v>0</v>
      </c>
      <c r="AJ109">
        <f t="shared" ref="AJ109:BL109" si="56">SUM(AJ95:AJ107)</f>
        <v>0</v>
      </c>
      <c r="AK109">
        <f t="shared" si="56"/>
        <v>0</v>
      </c>
      <c r="AL109">
        <f t="shared" si="56"/>
        <v>0</v>
      </c>
      <c r="AM109">
        <f t="shared" si="56"/>
        <v>0</v>
      </c>
      <c r="AN109">
        <f t="shared" si="56"/>
        <v>0</v>
      </c>
      <c r="AO109">
        <f t="shared" si="56"/>
        <v>0</v>
      </c>
      <c r="AP109">
        <f t="shared" si="56"/>
        <v>0</v>
      </c>
      <c r="AQ109">
        <f t="shared" si="56"/>
        <v>0</v>
      </c>
      <c r="AR109">
        <f t="shared" si="56"/>
        <v>0</v>
      </c>
      <c r="AS109">
        <f t="shared" si="56"/>
        <v>0</v>
      </c>
      <c r="AT109">
        <f t="shared" si="56"/>
        <v>0</v>
      </c>
      <c r="AU109">
        <f t="shared" si="56"/>
        <v>0</v>
      </c>
      <c r="AV109">
        <f t="shared" si="56"/>
        <v>0</v>
      </c>
      <c r="AW109">
        <f t="shared" si="56"/>
        <v>0</v>
      </c>
      <c r="AX109">
        <f t="shared" si="56"/>
        <v>0</v>
      </c>
      <c r="AY109">
        <f t="shared" si="56"/>
        <v>0</v>
      </c>
      <c r="AZ109">
        <f t="shared" si="56"/>
        <v>0</v>
      </c>
      <c r="BA109">
        <f t="shared" si="56"/>
        <v>0</v>
      </c>
      <c r="BB109">
        <f t="shared" si="56"/>
        <v>0</v>
      </c>
      <c r="BC109">
        <f t="shared" si="56"/>
        <v>0</v>
      </c>
      <c r="BD109">
        <f t="shared" si="56"/>
        <v>0</v>
      </c>
      <c r="BE109">
        <f t="shared" si="56"/>
        <v>0</v>
      </c>
      <c r="BF109">
        <f t="shared" si="56"/>
        <v>0</v>
      </c>
      <c r="BG109">
        <f t="shared" si="56"/>
        <v>0</v>
      </c>
      <c r="BH109">
        <f t="shared" si="56"/>
        <v>0</v>
      </c>
      <c r="BI109">
        <f t="shared" si="56"/>
        <v>0</v>
      </c>
      <c r="BJ109">
        <f t="shared" si="56"/>
        <v>0</v>
      </c>
      <c r="BK109">
        <f t="shared" si="56"/>
        <v>0</v>
      </c>
      <c r="BL109">
        <f t="shared" si="56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>
        <f t="shared" ref="D127:J133" si="57">D$28*D63</f>
        <v>8.3580402606641624E-2</v>
      </c>
      <c r="E127">
        <f t="shared" si="57"/>
        <v>0.10717909399999986</v>
      </c>
      <c r="F127">
        <f t="shared" si="57"/>
        <v>0.12215124400000002</v>
      </c>
      <c r="G127">
        <f t="shared" si="57"/>
        <v>0.33488048568155687</v>
      </c>
      <c r="H127">
        <f t="shared" si="57"/>
        <v>0.29531226543067968</v>
      </c>
      <c r="I127">
        <f t="shared" si="57"/>
        <v>0.32956881731915161</v>
      </c>
      <c r="J127" s="10">
        <f t="shared" si="57"/>
        <v>0.27617509999999995</v>
      </c>
      <c r="K127">
        <f>(K$28*(K63*K112)+K95)</f>
        <v>0.33111934530358528</v>
      </c>
      <c r="L127">
        <f t="shared" ref="L127:BL132" si="58">(L$28*(L63*L112)+L95)</f>
        <v>0.35993621865652786</v>
      </c>
      <c r="M127">
        <f t="shared" si="58"/>
        <v>0.38238920681016153</v>
      </c>
      <c r="N127">
        <f t="shared" si="58"/>
        <v>0.41903946642932566</v>
      </c>
      <c r="O127">
        <f t="shared" si="58"/>
        <v>0.45276964331462155</v>
      </c>
      <c r="P127">
        <f t="shared" si="58"/>
        <v>0.4795158389601335</v>
      </c>
      <c r="Q127">
        <f t="shared" si="58"/>
        <v>0.50522919879934569</v>
      </c>
      <c r="R127">
        <f t="shared" si="58"/>
        <v>0.52651056943968744</v>
      </c>
      <c r="S127">
        <f t="shared" si="58"/>
        <v>0.54626579597011071</v>
      </c>
      <c r="T127">
        <f t="shared" si="58"/>
        <v>0.5639341902360504</v>
      </c>
      <c r="U127">
        <f t="shared" si="58"/>
        <v>0.57986863175446002</v>
      </c>
      <c r="V127">
        <f t="shared" si="58"/>
        <v>0.59504622677611407</v>
      </c>
      <c r="W127">
        <f t="shared" si="58"/>
        <v>0.60852121603534037</v>
      </c>
      <c r="X127">
        <f t="shared" si="58"/>
        <v>0.621284808298742</v>
      </c>
      <c r="Y127">
        <f t="shared" si="58"/>
        <v>0.63146510955542468</v>
      </c>
      <c r="Z127">
        <f t="shared" si="58"/>
        <v>0.64103095001702215</v>
      </c>
      <c r="AA127">
        <f t="shared" si="58"/>
        <v>0.64910232652717414</v>
      </c>
      <c r="AB127">
        <f t="shared" si="58"/>
        <v>0.65668913994448186</v>
      </c>
      <c r="AC127">
        <f t="shared" si="58"/>
        <v>0.66295903525778765</v>
      </c>
      <c r="AD127">
        <f t="shared" si="58"/>
        <v>0.66803746027665389</v>
      </c>
      <c r="AE127">
        <f t="shared" si="58"/>
        <v>0.67206788732790934</v>
      </c>
      <c r="AF127">
        <f t="shared" si="58"/>
        <v>0.67606747714516846</v>
      </c>
      <c r="AG127">
        <f t="shared" si="58"/>
        <v>0.67848835979427247</v>
      </c>
      <c r="AH127">
        <f t="shared" si="58"/>
        <v>0.68122351230999212</v>
      </c>
      <c r="AI127">
        <f t="shared" si="58"/>
        <v>0.68444181658170888</v>
      </c>
      <c r="AJ127">
        <f t="shared" si="58"/>
        <v>0.68754077191693808</v>
      </c>
      <c r="AK127">
        <f t="shared" si="58"/>
        <v>0.69155618941784969</v>
      </c>
      <c r="AL127">
        <f t="shared" si="58"/>
        <v>0.69519471200995286</v>
      </c>
      <c r="AM127">
        <f t="shared" si="58"/>
        <v>0.70030041688022926</v>
      </c>
      <c r="AN127">
        <f t="shared" si="58"/>
        <v>0.70641658496432636</v>
      </c>
      <c r="AO127">
        <f t="shared" si="58"/>
        <v>0.71462133491191149</v>
      </c>
      <c r="AP127">
        <f t="shared" si="58"/>
        <v>0.72453096364297154</v>
      </c>
      <c r="AQ127">
        <f t="shared" si="58"/>
        <v>0.73653753161840774</v>
      </c>
      <c r="AR127">
        <f t="shared" si="58"/>
        <v>0.75320933390529854</v>
      </c>
      <c r="AS127">
        <f t="shared" si="58"/>
        <v>0.7703239207794863</v>
      </c>
      <c r="AT127">
        <f t="shared" si="58"/>
        <v>0.78789305210875815</v>
      </c>
      <c r="AU127">
        <f t="shared" si="58"/>
        <v>0.8059288000899657</v>
      </c>
      <c r="AV127">
        <f t="shared" si="58"/>
        <v>0.82444355754411558</v>
      </c>
      <c r="AW127">
        <f t="shared" si="58"/>
        <v>0.84345004643180643</v>
      </c>
      <c r="AX127">
        <f t="shared" si="58"/>
        <v>0.8629613265948034</v>
      </c>
      <c r="AY127">
        <f t="shared" si="58"/>
        <v>0.88299080472979663</v>
      </c>
      <c r="AZ127">
        <f t="shared" si="58"/>
        <v>0.90355224360047581</v>
      </c>
      <c r="BA127">
        <f t="shared" si="58"/>
        <v>0.9246597714942778</v>
      </c>
      <c r="BB127">
        <f t="shared" si="58"/>
        <v>0.94632789193029698</v>
      </c>
      <c r="BC127">
        <f t="shared" si="58"/>
        <v>0.96857149362501072</v>
      </c>
      <c r="BD127">
        <f t="shared" si="58"/>
        <v>0.99140586072269943</v>
      </c>
      <c r="BE127">
        <f t="shared" si="58"/>
        <v>1.0148466832975791</v>
      </c>
      <c r="BF127">
        <f t="shared" si="58"/>
        <v>1.0389100681348387</v>
      </c>
      <c r="BG127">
        <f t="shared" si="58"/>
        <v>1.0636125497980324</v>
      </c>
      <c r="BH127">
        <f t="shared" si="58"/>
        <v>1.0889711019903825</v>
      </c>
      <c r="BI127">
        <f t="shared" si="58"/>
        <v>1.1150031492178696</v>
      </c>
      <c r="BJ127">
        <f t="shared" si="58"/>
        <v>1.1417265787620181</v>
      </c>
      <c r="BK127">
        <f t="shared" si="58"/>
        <v>1.1691597529707374</v>
      </c>
      <c r="BL127">
        <f t="shared" si="58"/>
        <v>1.1973215218755306</v>
      </c>
    </row>
    <row r="128" spans="3:64" x14ac:dyDescent="0.25">
      <c r="C128" t="s">
        <v>7</v>
      </c>
      <c r="D128">
        <f t="shared" si="57"/>
        <v>0</v>
      </c>
      <c r="E128">
        <f t="shared" si="57"/>
        <v>0</v>
      </c>
      <c r="F128">
        <f t="shared" si="57"/>
        <v>0</v>
      </c>
      <c r="G128">
        <f t="shared" si="57"/>
        <v>0</v>
      </c>
      <c r="H128">
        <f t="shared" si="57"/>
        <v>0</v>
      </c>
      <c r="I128">
        <f t="shared" si="57"/>
        <v>0</v>
      </c>
      <c r="J128" s="10">
        <f t="shared" si="57"/>
        <v>0</v>
      </c>
      <c r="K128">
        <f t="shared" ref="K128:Z133" si="59">(K$28*(K64*K113)+K96)</f>
        <v>0</v>
      </c>
      <c r="L128">
        <f t="shared" si="59"/>
        <v>0</v>
      </c>
      <c r="M128">
        <f t="shared" si="59"/>
        <v>0</v>
      </c>
      <c r="N128">
        <f t="shared" si="59"/>
        <v>0</v>
      </c>
      <c r="O128">
        <f t="shared" si="59"/>
        <v>0</v>
      </c>
      <c r="P128">
        <f t="shared" si="59"/>
        <v>0</v>
      </c>
      <c r="Q128">
        <f t="shared" si="59"/>
        <v>0</v>
      </c>
      <c r="R128">
        <f t="shared" si="59"/>
        <v>0</v>
      </c>
      <c r="S128">
        <f t="shared" si="59"/>
        <v>0</v>
      </c>
      <c r="T128">
        <f t="shared" si="59"/>
        <v>0</v>
      </c>
      <c r="U128">
        <f t="shared" si="59"/>
        <v>0</v>
      </c>
      <c r="V128">
        <f t="shared" si="59"/>
        <v>0</v>
      </c>
      <c r="W128">
        <f t="shared" si="59"/>
        <v>0</v>
      </c>
      <c r="X128">
        <f t="shared" si="59"/>
        <v>0</v>
      </c>
      <c r="Y128">
        <f t="shared" si="59"/>
        <v>0</v>
      </c>
      <c r="Z128">
        <f t="shared" si="59"/>
        <v>0</v>
      </c>
      <c r="AA128">
        <f t="shared" si="58"/>
        <v>0</v>
      </c>
      <c r="AB128">
        <f t="shared" si="58"/>
        <v>0</v>
      </c>
      <c r="AC128">
        <f t="shared" si="58"/>
        <v>0</v>
      </c>
      <c r="AD128">
        <f t="shared" si="58"/>
        <v>0</v>
      </c>
      <c r="AE128">
        <f t="shared" si="58"/>
        <v>0</v>
      </c>
      <c r="AF128">
        <f t="shared" si="58"/>
        <v>0</v>
      </c>
      <c r="AG128">
        <f t="shared" si="58"/>
        <v>0</v>
      </c>
      <c r="AH128">
        <f t="shared" si="58"/>
        <v>0</v>
      </c>
      <c r="AI128">
        <f t="shared" si="58"/>
        <v>0</v>
      </c>
      <c r="AJ128">
        <f t="shared" si="58"/>
        <v>0</v>
      </c>
      <c r="AK128">
        <f t="shared" si="58"/>
        <v>0</v>
      </c>
      <c r="AL128">
        <f t="shared" si="58"/>
        <v>0</v>
      </c>
      <c r="AM128">
        <f t="shared" si="58"/>
        <v>0</v>
      </c>
      <c r="AN128">
        <f t="shared" si="58"/>
        <v>0</v>
      </c>
      <c r="AO128">
        <f t="shared" si="58"/>
        <v>0</v>
      </c>
      <c r="AP128">
        <f t="shared" si="58"/>
        <v>0</v>
      </c>
      <c r="AQ128">
        <f t="shared" si="58"/>
        <v>0</v>
      </c>
      <c r="AR128">
        <f t="shared" si="58"/>
        <v>0</v>
      </c>
      <c r="AS128">
        <f t="shared" si="58"/>
        <v>0</v>
      </c>
      <c r="AT128">
        <f t="shared" si="58"/>
        <v>0</v>
      </c>
      <c r="AU128">
        <f t="shared" si="58"/>
        <v>0</v>
      </c>
      <c r="AV128">
        <f t="shared" si="58"/>
        <v>0</v>
      </c>
      <c r="AW128">
        <f t="shared" si="58"/>
        <v>0</v>
      </c>
      <c r="AX128">
        <f t="shared" si="58"/>
        <v>0</v>
      </c>
      <c r="AY128">
        <f t="shared" si="58"/>
        <v>0</v>
      </c>
      <c r="AZ128">
        <f t="shared" si="58"/>
        <v>0</v>
      </c>
      <c r="BA128">
        <f t="shared" si="58"/>
        <v>0</v>
      </c>
      <c r="BB128">
        <f t="shared" si="58"/>
        <v>0</v>
      </c>
      <c r="BC128">
        <f t="shared" si="58"/>
        <v>0</v>
      </c>
      <c r="BD128">
        <f t="shared" si="58"/>
        <v>0</v>
      </c>
      <c r="BE128">
        <f t="shared" si="58"/>
        <v>0</v>
      </c>
      <c r="BF128">
        <f t="shared" si="58"/>
        <v>0</v>
      </c>
      <c r="BG128">
        <f t="shared" si="58"/>
        <v>0</v>
      </c>
      <c r="BH128">
        <f t="shared" si="58"/>
        <v>0</v>
      </c>
      <c r="BI128">
        <f t="shared" si="58"/>
        <v>0</v>
      </c>
      <c r="BJ128">
        <f t="shared" si="58"/>
        <v>0</v>
      </c>
      <c r="BK128">
        <f t="shared" si="58"/>
        <v>0</v>
      </c>
      <c r="BL128">
        <f t="shared" si="58"/>
        <v>0</v>
      </c>
    </row>
    <row r="129" spans="1:64" x14ac:dyDescent="0.25">
      <c r="C129" t="s">
        <v>8</v>
      </c>
      <c r="D129">
        <f t="shared" si="57"/>
        <v>0.89999999999999813</v>
      </c>
      <c r="E129">
        <f t="shared" si="57"/>
        <v>0.89999999999999925</v>
      </c>
      <c r="F129">
        <f t="shared" si="57"/>
        <v>0.9</v>
      </c>
      <c r="G129">
        <f t="shared" si="57"/>
        <v>0.89999999999999969</v>
      </c>
      <c r="H129">
        <f t="shared" si="57"/>
        <v>0.89999999999999925</v>
      </c>
      <c r="I129">
        <f t="shared" si="57"/>
        <v>0.8999999999999988</v>
      </c>
      <c r="J129" s="10">
        <f t="shared" si="57"/>
        <v>0.89999999999999969</v>
      </c>
      <c r="K129">
        <f t="shared" si="59"/>
        <v>0.9075592561044924</v>
      </c>
      <c r="L129">
        <f t="shared" si="58"/>
        <v>0.83971974375456526</v>
      </c>
      <c r="M129">
        <f t="shared" si="58"/>
        <v>0.76833659110710162</v>
      </c>
      <c r="N129">
        <f t="shared" si="58"/>
        <v>0.7341487740904159</v>
      </c>
      <c r="O129">
        <f t="shared" si="58"/>
        <v>0.70096609781129593</v>
      </c>
      <c r="P129">
        <f t="shared" si="58"/>
        <v>0.6658050553796675</v>
      </c>
      <c r="Q129">
        <f t="shared" si="58"/>
        <v>0.6395815911861773</v>
      </c>
      <c r="R129">
        <f t="shared" si="58"/>
        <v>0.61871776164132641</v>
      </c>
      <c r="S129">
        <f t="shared" si="58"/>
        <v>0.60744697645309897</v>
      </c>
      <c r="T129">
        <f t="shared" si="58"/>
        <v>0.60528354151437325</v>
      </c>
      <c r="U129">
        <f t="shared" si="58"/>
        <v>0.6126670418428416</v>
      </c>
      <c r="V129">
        <f t="shared" si="58"/>
        <v>0.63055875586366461</v>
      </c>
      <c r="W129">
        <f t="shared" si="58"/>
        <v>0.65782481242213386</v>
      </c>
      <c r="X129">
        <f t="shared" si="58"/>
        <v>0.69534884318751689</v>
      </c>
      <c r="Y129">
        <f t="shared" si="58"/>
        <v>0.74075505560128052</v>
      </c>
      <c r="Z129">
        <f t="shared" si="58"/>
        <v>0.79588552316022232</v>
      </c>
      <c r="AA129">
        <f t="shared" si="58"/>
        <v>0.85924432948091234</v>
      </c>
      <c r="AB129">
        <f t="shared" si="58"/>
        <v>0.93161218982244742</v>
      </c>
      <c r="AC129">
        <f t="shared" si="58"/>
        <v>1.0112308428450458</v>
      </c>
      <c r="AD129">
        <f t="shared" si="58"/>
        <v>1.0974095879981907</v>
      </c>
      <c r="AE129">
        <f t="shared" si="58"/>
        <v>1.1893584839072433</v>
      </c>
      <c r="AF129">
        <f t="shared" si="58"/>
        <v>1.2878182738326833</v>
      </c>
      <c r="AG129">
        <f t="shared" si="58"/>
        <v>1.3886291276232108</v>
      </c>
      <c r="AH129">
        <f t="shared" si="58"/>
        <v>1.4940507572437767</v>
      </c>
      <c r="AI129">
        <f t="shared" si="58"/>
        <v>1.6031533193246339</v>
      </c>
      <c r="AJ129">
        <f t="shared" si="58"/>
        <v>1.7129130022944457</v>
      </c>
      <c r="AK129">
        <f t="shared" si="58"/>
        <v>1.8239678627276084</v>
      </c>
      <c r="AL129">
        <f t="shared" si="58"/>
        <v>1.9307567532804797</v>
      </c>
      <c r="AM129">
        <f t="shared" si="58"/>
        <v>2.0358086225982452</v>
      </c>
      <c r="AN129">
        <f t="shared" si="58"/>
        <v>2.1352970029997094</v>
      </c>
      <c r="AO129">
        <f t="shared" si="58"/>
        <v>2.2296270107915603</v>
      </c>
      <c r="AP129">
        <f t="shared" si="58"/>
        <v>2.3145701610653138</v>
      </c>
      <c r="AQ129">
        <f t="shared" si="58"/>
        <v>2.3879678160803883</v>
      </c>
      <c r="AR129">
        <f t="shared" si="58"/>
        <v>2.4420203600283816</v>
      </c>
      <c r="AS129">
        <f t="shared" si="58"/>
        <v>2.4975084796239577</v>
      </c>
      <c r="AT129">
        <f t="shared" si="58"/>
        <v>2.5544703021648991</v>
      </c>
      <c r="AU129">
        <f t="shared" si="58"/>
        <v>2.612944967567794</v>
      </c>
      <c r="AV129">
        <f t="shared" si="58"/>
        <v>2.672972655261991</v>
      </c>
      <c r="AW129">
        <f t="shared" si="58"/>
        <v>2.734594611797954</v>
      </c>
      <c r="AX129">
        <f t="shared" si="58"/>
        <v>2.7978531791887922</v>
      </c>
      <c r="AY129">
        <f t="shared" si="58"/>
        <v>2.8627918240045593</v>
      </c>
      <c r="AZ129">
        <f t="shared" si="58"/>
        <v>2.9294551672392179</v>
      </c>
      <c r="BA129">
        <f t="shared" si="58"/>
        <v>2.9978890149708661</v>
      </c>
      <c r="BB129">
        <f t="shared" si="58"/>
        <v>3.0681403898362749</v>
      </c>
      <c r="BC129">
        <f t="shared" si="58"/>
        <v>3.1402575633412999</v>
      </c>
      <c r="BD129">
        <f t="shared" si="58"/>
        <v>3.2142900890294759</v>
      </c>
      <c r="BE129">
        <f t="shared" si="58"/>
        <v>3.290288836531543</v>
      </c>
      <c r="BF129">
        <f t="shared" si="58"/>
        <v>3.3683060265192268</v>
      </c>
      <c r="BG129">
        <f t="shared" si="58"/>
        <v>3.4483952665874216</v>
      </c>
      <c r="BH129">
        <f t="shared" si="58"/>
        <v>3.5306115880892843</v>
      </c>
      <c r="BI129">
        <f t="shared" si="58"/>
        <v>3.6150114839497576</v>
      </c>
      <c r="BJ129">
        <f t="shared" si="58"/>
        <v>3.7016529474831872</v>
      </c>
      <c r="BK129">
        <f t="shared" si="58"/>
        <v>3.7905955122421111</v>
      </c>
      <c r="BL129">
        <f t="shared" si="58"/>
        <v>3.881900292924191</v>
      </c>
    </row>
    <row r="130" spans="1:64" x14ac:dyDescent="0.25">
      <c r="C130" t="s">
        <v>9</v>
      </c>
      <c r="D130">
        <f t="shared" si="57"/>
        <v>0</v>
      </c>
      <c r="E130">
        <f t="shared" si="57"/>
        <v>0</v>
      </c>
      <c r="F130">
        <f t="shared" si="57"/>
        <v>0</v>
      </c>
      <c r="G130">
        <f t="shared" si="57"/>
        <v>0</v>
      </c>
      <c r="H130">
        <f t="shared" si="57"/>
        <v>0</v>
      </c>
      <c r="I130">
        <f t="shared" si="57"/>
        <v>0</v>
      </c>
      <c r="J130" s="10">
        <f t="shared" si="57"/>
        <v>0</v>
      </c>
      <c r="K130">
        <f t="shared" si="59"/>
        <v>0</v>
      </c>
      <c r="L130">
        <f t="shared" si="58"/>
        <v>0</v>
      </c>
      <c r="M130">
        <f t="shared" si="58"/>
        <v>0</v>
      </c>
      <c r="N130">
        <f t="shared" si="58"/>
        <v>0</v>
      </c>
      <c r="O130">
        <f t="shared" si="58"/>
        <v>0</v>
      </c>
      <c r="P130">
        <f t="shared" si="58"/>
        <v>0</v>
      </c>
      <c r="Q130">
        <f t="shared" si="58"/>
        <v>0</v>
      </c>
      <c r="R130">
        <f t="shared" si="58"/>
        <v>0</v>
      </c>
      <c r="S130">
        <f t="shared" si="58"/>
        <v>0</v>
      </c>
      <c r="T130">
        <f t="shared" si="58"/>
        <v>0</v>
      </c>
      <c r="U130">
        <f t="shared" si="58"/>
        <v>0</v>
      </c>
      <c r="V130">
        <f t="shared" si="58"/>
        <v>0</v>
      </c>
      <c r="W130">
        <f t="shared" si="58"/>
        <v>0</v>
      </c>
      <c r="X130">
        <f t="shared" si="58"/>
        <v>0</v>
      </c>
      <c r="Y130">
        <f t="shared" si="58"/>
        <v>0</v>
      </c>
      <c r="Z130">
        <f t="shared" si="58"/>
        <v>0</v>
      </c>
      <c r="AA130">
        <f t="shared" si="58"/>
        <v>0</v>
      </c>
      <c r="AB130">
        <f t="shared" si="58"/>
        <v>0</v>
      </c>
      <c r="AC130">
        <f t="shared" si="58"/>
        <v>0</v>
      </c>
      <c r="AD130">
        <f t="shared" si="58"/>
        <v>0</v>
      </c>
      <c r="AE130">
        <f t="shared" si="58"/>
        <v>0</v>
      </c>
      <c r="AF130">
        <f t="shared" si="58"/>
        <v>0</v>
      </c>
      <c r="AG130">
        <f t="shared" si="58"/>
        <v>0</v>
      </c>
      <c r="AH130">
        <f t="shared" si="58"/>
        <v>0</v>
      </c>
      <c r="AI130">
        <f t="shared" si="58"/>
        <v>0</v>
      </c>
      <c r="AJ130">
        <f t="shared" si="58"/>
        <v>0</v>
      </c>
      <c r="AK130">
        <f t="shared" si="58"/>
        <v>0</v>
      </c>
      <c r="AL130">
        <f t="shared" si="58"/>
        <v>0</v>
      </c>
      <c r="AM130">
        <f t="shared" si="58"/>
        <v>0</v>
      </c>
      <c r="AN130">
        <f t="shared" si="58"/>
        <v>0</v>
      </c>
      <c r="AO130">
        <f t="shared" si="58"/>
        <v>0</v>
      </c>
      <c r="AP130">
        <f t="shared" si="58"/>
        <v>0</v>
      </c>
      <c r="AQ130">
        <f t="shared" si="58"/>
        <v>0</v>
      </c>
      <c r="AR130">
        <f t="shared" si="58"/>
        <v>0</v>
      </c>
      <c r="AS130">
        <f t="shared" si="58"/>
        <v>0</v>
      </c>
      <c r="AT130">
        <f t="shared" si="58"/>
        <v>0</v>
      </c>
      <c r="AU130">
        <f t="shared" si="58"/>
        <v>0</v>
      </c>
      <c r="AV130">
        <f t="shared" si="58"/>
        <v>0</v>
      </c>
      <c r="AW130">
        <f t="shared" si="58"/>
        <v>0</v>
      </c>
      <c r="AX130">
        <f t="shared" si="58"/>
        <v>0</v>
      </c>
      <c r="AY130">
        <f t="shared" si="58"/>
        <v>0</v>
      </c>
      <c r="AZ130">
        <f t="shared" si="58"/>
        <v>0</v>
      </c>
      <c r="BA130">
        <f t="shared" si="58"/>
        <v>0</v>
      </c>
      <c r="BB130">
        <f t="shared" si="58"/>
        <v>0</v>
      </c>
      <c r="BC130">
        <f t="shared" si="58"/>
        <v>0</v>
      </c>
      <c r="BD130">
        <f t="shared" si="58"/>
        <v>0</v>
      </c>
      <c r="BE130">
        <f t="shared" si="58"/>
        <v>0</v>
      </c>
      <c r="BF130">
        <f t="shared" si="58"/>
        <v>0</v>
      </c>
      <c r="BG130">
        <f t="shared" si="58"/>
        <v>0</v>
      </c>
      <c r="BH130">
        <f t="shared" si="58"/>
        <v>0</v>
      </c>
      <c r="BI130">
        <f t="shared" si="58"/>
        <v>0</v>
      </c>
      <c r="BJ130">
        <f t="shared" si="58"/>
        <v>0</v>
      </c>
      <c r="BK130">
        <f t="shared" si="58"/>
        <v>0</v>
      </c>
      <c r="BL130">
        <f t="shared" si="58"/>
        <v>0</v>
      </c>
    </row>
    <row r="131" spans="1:64" x14ac:dyDescent="0.25">
      <c r="C131" t="s">
        <v>10</v>
      </c>
      <c r="D131">
        <f t="shared" si="57"/>
        <v>32.455561307901839</v>
      </c>
      <c r="E131">
        <f t="shared" si="57"/>
        <v>33.836991825613048</v>
      </c>
      <c r="F131">
        <f t="shared" si="57"/>
        <v>35.259596730245228</v>
      </c>
      <c r="G131">
        <f t="shared" si="57"/>
        <v>35.79605722070842</v>
      </c>
      <c r="H131">
        <f t="shared" si="57"/>
        <v>46.409501362397776</v>
      </c>
      <c r="I131">
        <f t="shared" si="57"/>
        <v>52.177110831095192</v>
      </c>
      <c r="J131" s="10">
        <f t="shared" si="57"/>
        <v>55.028812566960617</v>
      </c>
      <c r="K131">
        <f t="shared" si="59"/>
        <v>61.985109724878548</v>
      </c>
      <c r="L131">
        <f t="shared" si="58"/>
        <v>63.96226073589461</v>
      </c>
      <c r="M131">
        <f t="shared" si="58"/>
        <v>65.071602422495616</v>
      </c>
      <c r="N131">
        <f t="shared" si="58"/>
        <v>68.798674669152518</v>
      </c>
      <c r="O131">
        <f t="shared" si="58"/>
        <v>72.188791033225456</v>
      </c>
      <c r="P131">
        <f t="shared" si="58"/>
        <v>74.671007549899102</v>
      </c>
      <c r="Q131">
        <f t="shared" si="58"/>
        <v>77.233791107112708</v>
      </c>
      <c r="R131">
        <f t="shared" si="58"/>
        <v>79.374394527027121</v>
      </c>
      <c r="S131">
        <f t="shared" si="58"/>
        <v>81.549944702932734</v>
      </c>
      <c r="T131">
        <f t="shared" si="58"/>
        <v>83.679945724633058</v>
      </c>
      <c r="U131">
        <f t="shared" si="58"/>
        <v>85.818175833841906</v>
      </c>
      <c r="V131">
        <f t="shared" si="58"/>
        <v>88.107588003144727</v>
      </c>
      <c r="W131">
        <f t="shared" si="58"/>
        <v>90.405080491724632</v>
      </c>
      <c r="X131">
        <f t="shared" si="58"/>
        <v>92.853539343678392</v>
      </c>
      <c r="Y131">
        <f t="shared" si="58"/>
        <v>95.166667942253426</v>
      </c>
      <c r="Z131">
        <f t="shared" si="58"/>
        <v>97.630302859094385</v>
      </c>
      <c r="AA131">
        <f t="shared" si="58"/>
        <v>100.10103028445454</v>
      </c>
      <c r="AB131">
        <f t="shared" si="58"/>
        <v>102.72164755248249</v>
      </c>
      <c r="AC131">
        <f t="shared" si="58"/>
        <v>105.34851472226529</v>
      </c>
      <c r="AD131">
        <f t="shared" si="58"/>
        <v>107.98103643674706</v>
      </c>
      <c r="AE131">
        <f t="shared" si="58"/>
        <v>110.61853179713424</v>
      </c>
      <c r="AF131">
        <f t="shared" si="58"/>
        <v>113.40376368326459</v>
      </c>
      <c r="AG131">
        <f t="shared" si="58"/>
        <v>116.04889770725119</v>
      </c>
      <c r="AH131">
        <f t="shared" si="58"/>
        <v>118.84013042888198</v>
      </c>
      <c r="AI131">
        <f t="shared" si="58"/>
        <v>121.77666035927658</v>
      </c>
      <c r="AJ131">
        <f t="shared" si="58"/>
        <v>124.71375670236253</v>
      </c>
      <c r="AK131">
        <f t="shared" si="58"/>
        <v>127.79409382603986</v>
      </c>
      <c r="AL131">
        <f t="shared" si="58"/>
        <v>130.72862946141339</v>
      </c>
      <c r="AM131">
        <f t="shared" si="58"/>
        <v>133.80379223983545</v>
      </c>
      <c r="AN131">
        <f t="shared" si="58"/>
        <v>136.87415950683274</v>
      </c>
      <c r="AO131">
        <f t="shared" si="58"/>
        <v>140.0822048448392</v>
      </c>
      <c r="AP131">
        <f t="shared" si="58"/>
        <v>143.28215907614199</v>
      </c>
      <c r="AQ131">
        <f t="shared" si="58"/>
        <v>146.47216153882349</v>
      </c>
      <c r="AR131">
        <f t="shared" si="58"/>
        <v>149.78761365481142</v>
      </c>
      <c r="AS131">
        <f t="shared" si="58"/>
        <v>153.19112050367221</v>
      </c>
      <c r="AT131">
        <f t="shared" si="58"/>
        <v>156.6850207214973</v>
      </c>
      <c r="AU131">
        <f t="shared" si="58"/>
        <v>160.2717150559628</v>
      </c>
      <c r="AV131">
        <f t="shared" si="58"/>
        <v>163.95366801593957</v>
      </c>
      <c r="AW131">
        <f t="shared" si="58"/>
        <v>167.73340956492288</v>
      </c>
      <c r="AX131">
        <f t="shared" si="58"/>
        <v>171.61353685943305</v>
      </c>
      <c r="AY131">
        <f t="shared" si="58"/>
        <v>175.59671603358953</v>
      </c>
      <c r="AZ131">
        <f t="shared" si="58"/>
        <v>179.68568403107793</v>
      </c>
      <c r="BA131">
        <f t="shared" si="58"/>
        <v>183.88325048577417</v>
      </c>
      <c r="BB131">
        <f t="shared" si="58"/>
        <v>188.19229965231625</v>
      </c>
      <c r="BC131">
        <f t="shared" si="58"/>
        <v>192.6157923879469</v>
      </c>
      <c r="BD131">
        <f t="shared" si="58"/>
        <v>197.15676818699453</v>
      </c>
      <c r="BE131">
        <f t="shared" si="58"/>
        <v>201.81834726938877</v>
      </c>
      <c r="BF131">
        <f t="shared" si="58"/>
        <v>206.60373272464085</v>
      </c>
      <c r="BG131">
        <f t="shared" si="58"/>
        <v>211.51621271276952</v>
      </c>
      <c r="BH131">
        <f t="shared" si="58"/>
        <v>216.55916272367671</v>
      </c>
      <c r="BI131">
        <f t="shared" si="58"/>
        <v>221.73604789653743</v>
      </c>
      <c r="BJ131">
        <f t="shared" si="58"/>
        <v>227.05042540077818</v>
      </c>
      <c r="BK131">
        <f t="shared" si="58"/>
        <v>232.50594688030546</v>
      </c>
      <c r="BL131">
        <f t="shared" si="58"/>
        <v>238.10636096263758</v>
      </c>
    </row>
    <row r="132" spans="1:64" x14ac:dyDescent="0.25">
      <c r="C132" t="s">
        <v>11</v>
      </c>
      <c r="D132">
        <f t="shared" si="57"/>
        <v>0.64911122615803674</v>
      </c>
      <c r="E132">
        <f t="shared" si="57"/>
        <v>0.67673983651226088</v>
      </c>
      <c r="F132">
        <f t="shared" si="57"/>
        <v>0.70519193460490459</v>
      </c>
      <c r="G132">
        <f t="shared" si="57"/>
        <v>0.71592114441416888</v>
      </c>
      <c r="H132">
        <f t="shared" si="57"/>
        <v>0.92819002724795552</v>
      </c>
      <c r="I132">
        <f t="shared" si="57"/>
        <v>1.0435422166219037</v>
      </c>
      <c r="J132" s="10">
        <f t="shared" si="57"/>
        <v>1.1060450995486155</v>
      </c>
      <c r="K132">
        <f t="shared" si="59"/>
        <v>1.2462590543979108</v>
      </c>
      <c r="L132">
        <f t="shared" si="58"/>
        <v>1.2863727093577035</v>
      </c>
      <c r="M132">
        <f t="shared" si="58"/>
        <v>1.3090041595090154</v>
      </c>
      <c r="N132">
        <f t="shared" si="58"/>
        <v>1.3842713567155938</v>
      </c>
      <c r="O132">
        <f t="shared" si="58"/>
        <v>1.4527416124868475</v>
      </c>
      <c r="P132">
        <f t="shared" si="58"/>
        <v>1.5029155737833007</v>
      </c>
      <c r="Q132">
        <f t="shared" ref="L132:BL133" si="60">(Q$28*(Q68*Q117)+Q100)</f>
        <v>1.5546804235679164</v>
      </c>
      <c r="R132">
        <f t="shared" si="60"/>
        <v>1.5979139078929838</v>
      </c>
      <c r="S132">
        <f t="shared" si="60"/>
        <v>1.6418161064726255</v>
      </c>
      <c r="T132">
        <f t="shared" si="60"/>
        <v>1.684765998297443</v>
      </c>
      <c r="U132">
        <f t="shared" si="60"/>
        <v>1.7278461359588075</v>
      </c>
      <c r="V132">
        <f t="shared" si="60"/>
        <v>1.7739349276685799</v>
      </c>
      <c r="W132">
        <f t="shared" si="60"/>
        <v>1.8201516105865483</v>
      </c>
      <c r="X132">
        <f t="shared" si="60"/>
        <v>1.8693735336142936</v>
      </c>
      <c r="Y132">
        <f t="shared" si="60"/>
        <v>1.9158376969758166</v>
      </c>
      <c r="Z132">
        <f t="shared" si="60"/>
        <v>1.9652998190857434</v>
      </c>
      <c r="AA132">
        <f t="shared" si="60"/>
        <v>2.014874197834609</v>
      </c>
      <c r="AB132">
        <f t="shared" si="60"/>
        <v>2.0674367780678002</v>
      </c>
      <c r="AC132">
        <f t="shared" si="60"/>
        <v>2.120098278586084</v>
      </c>
      <c r="AD132">
        <f t="shared" si="60"/>
        <v>2.1728492763789875</v>
      </c>
      <c r="AE132">
        <f t="shared" si="60"/>
        <v>2.2256789945246545</v>
      </c>
      <c r="AF132">
        <f t="shared" si="60"/>
        <v>2.2814628325430544</v>
      </c>
      <c r="AG132">
        <f t="shared" si="60"/>
        <v>2.3344134515941515</v>
      </c>
      <c r="AH132">
        <f t="shared" si="60"/>
        <v>2.3902922678028942</v>
      </c>
      <c r="AI132">
        <f t="shared" si="60"/>
        <v>2.4490865956085086</v>
      </c>
      <c r="AJ132">
        <f t="shared" si="60"/>
        <v>2.5078898883078304</v>
      </c>
      <c r="AK132">
        <f t="shared" si="60"/>
        <v>2.5695761444986154</v>
      </c>
      <c r="AL132">
        <f t="shared" si="60"/>
        <v>2.6283389076109289</v>
      </c>
      <c r="AM132">
        <f t="shared" si="60"/>
        <v>2.6899432668811087</v>
      </c>
      <c r="AN132">
        <f t="shared" si="60"/>
        <v>2.7514717252210139</v>
      </c>
      <c r="AO132">
        <f t="shared" si="60"/>
        <v>2.8157951032975643</v>
      </c>
      <c r="AP132">
        <f t="shared" si="60"/>
        <v>2.8799904194279851</v>
      </c>
      <c r="AQ132">
        <f t="shared" si="60"/>
        <v>2.9440282239961748</v>
      </c>
      <c r="AR132">
        <f t="shared" si="60"/>
        <v>3.0106674030881639</v>
      </c>
      <c r="AS132">
        <f t="shared" si="60"/>
        <v>3.0790764449043082</v>
      </c>
      <c r="AT132">
        <f t="shared" si="60"/>
        <v>3.1493023550365691</v>
      </c>
      <c r="AU132">
        <f t="shared" si="60"/>
        <v>3.2213933874933733</v>
      </c>
      <c r="AV132">
        <f t="shared" si="60"/>
        <v>3.2953990778560756</v>
      </c>
      <c r="AW132">
        <f t="shared" si="60"/>
        <v>3.3713702773161751</v>
      </c>
      <c r="AX132">
        <f t="shared" si="60"/>
        <v>3.4493591876164311</v>
      </c>
      <c r="AY132">
        <f t="shared" si="60"/>
        <v>3.5294193969200411</v>
      </c>
      <c r="AZ132">
        <f t="shared" si="60"/>
        <v>3.6116059166324046</v>
      </c>
      <c r="BA132">
        <f t="shared" si="60"/>
        <v>3.6959752192008639</v>
      </c>
      <c r="BB132">
        <f t="shared" si="60"/>
        <v>3.7825852769183821</v>
      </c>
      <c r="BC132">
        <f t="shared" si="60"/>
        <v>3.8714956017577329</v>
      </c>
      <c r="BD132">
        <f t="shared" si="60"/>
        <v>3.9627672862637082</v>
      </c>
      <c r="BE132">
        <f t="shared" si="60"/>
        <v>4.0564630455313919</v>
      </c>
      <c r="BF132">
        <f t="shared" si="60"/>
        <v>4.1526472602992515</v>
      </c>
      <c r="BG132">
        <f t="shared" si="60"/>
        <v>4.2513860211868204</v>
      </c>
      <c r="BH132">
        <f t="shared" si="60"/>
        <v>4.3527471741071819</v>
      </c>
      <c r="BI132">
        <f t="shared" si="60"/>
        <v>4.4568003668857266</v>
      </c>
      <c r="BJ132">
        <f t="shared" si="60"/>
        <v>4.5636170971168033</v>
      </c>
      <c r="BK132">
        <f t="shared" si="60"/>
        <v>4.6732707612916746</v>
      </c>
      <c r="BL132">
        <f t="shared" si="60"/>
        <v>4.7858367052310022</v>
      </c>
    </row>
    <row r="133" spans="1:64" x14ac:dyDescent="0.25">
      <c r="C133" t="s">
        <v>12</v>
      </c>
      <c r="D133">
        <f t="shared" si="57"/>
        <v>9.1499999999999808</v>
      </c>
      <c r="E133">
        <f t="shared" si="57"/>
        <v>11.856999999999989</v>
      </c>
      <c r="F133">
        <f t="shared" si="57"/>
        <v>12.93566666666667</v>
      </c>
      <c r="G133">
        <f t="shared" si="57"/>
        <v>14.303666666666667</v>
      </c>
      <c r="H133">
        <f t="shared" si="57"/>
        <v>14.074999999999982</v>
      </c>
      <c r="I133">
        <f t="shared" si="57"/>
        <v>14.013666666666655</v>
      </c>
      <c r="J133" s="10">
        <f t="shared" si="57"/>
        <v>14.597666666666665</v>
      </c>
      <c r="K133">
        <f t="shared" si="59"/>
        <v>16.650111367079358</v>
      </c>
      <c r="L133">
        <f t="shared" si="60"/>
        <v>17.369952259554584</v>
      </c>
      <c r="M133">
        <f t="shared" si="60"/>
        <v>17.838818876091125</v>
      </c>
      <c r="N133">
        <f t="shared" si="60"/>
        <v>19.013054609396054</v>
      </c>
      <c r="O133">
        <f t="shared" si="60"/>
        <v>20.085197816172585</v>
      </c>
      <c r="P133">
        <f t="shared" si="60"/>
        <v>20.89140065903959</v>
      </c>
      <c r="Q133">
        <f t="shared" si="60"/>
        <v>21.704116006194045</v>
      </c>
      <c r="R133">
        <f t="shared" si="60"/>
        <v>22.380921123449088</v>
      </c>
      <c r="S133">
        <f t="shared" si="60"/>
        <v>23.049403631985033</v>
      </c>
      <c r="T133">
        <f t="shared" si="60"/>
        <v>23.686589919554994</v>
      </c>
      <c r="U133">
        <f t="shared" si="60"/>
        <v>24.307603891260097</v>
      </c>
      <c r="V133">
        <f t="shared" si="60"/>
        <v>24.953051925655522</v>
      </c>
      <c r="W133">
        <f t="shared" si="60"/>
        <v>25.582620012790244</v>
      </c>
      <c r="X133">
        <f t="shared" si="60"/>
        <v>26.237046063258454</v>
      </c>
      <c r="Y133">
        <f t="shared" si="60"/>
        <v>26.83588509210195</v>
      </c>
      <c r="Z133">
        <f t="shared" si="60"/>
        <v>27.460486193609022</v>
      </c>
      <c r="AA133">
        <f t="shared" si="60"/>
        <v>28.071148655146779</v>
      </c>
      <c r="AB133">
        <f t="shared" si="60"/>
        <v>28.708784725633752</v>
      </c>
      <c r="AC133">
        <f t="shared" si="60"/>
        <v>29.334138099503786</v>
      </c>
      <c r="AD133">
        <f t="shared" si="60"/>
        <v>29.948378809564115</v>
      </c>
      <c r="AE133">
        <f t="shared" si="60"/>
        <v>30.552845000576948</v>
      </c>
      <c r="AF133">
        <f t="shared" si="60"/>
        <v>31.188516633220523</v>
      </c>
      <c r="AG133">
        <f t="shared" si="60"/>
        <v>31.777970846250195</v>
      </c>
      <c r="AH133">
        <f t="shared" si="60"/>
        <v>32.401849262809364</v>
      </c>
      <c r="AI133">
        <f t="shared" si="60"/>
        <v>33.061727018819568</v>
      </c>
      <c r="AJ133">
        <f t="shared" si="60"/>
        <v>33.720491625292254</v>
      </c>
      <c r="AK133">
        <f t="shared" si="60"/>
        <v>34.419296992081073</v>
      </c>
      <c r="AL133">
        <f t="shared" si="60"/>
        <v>35.083094061013256</v>
      </c>
      <c r="AM133">
        <f t="shared" si="60"/>
        <v>35.792068373723978</v>
      </c>
      <c r="AN133">
        <f t="shared" si="60"/>
        <v>36.510467124492187</v>
      </c>
      <c r="AO133">
        <f t="shared" si="60"/>
        <v>37.279838819288784</v>
      </c>
      <c r="AP133">
        <f t="shared" si="60"/>
        <v>38.065111661470773</v>
      </c>
      <c r="AQ133">
        <f t="shared" si="60"/>
        <v>38.869942339849551</v>
      </c>
      <c r="AR133">
        <f t="shared" si="60"/>
        <v>39.749778011181711</v>
      </c>
      <c r="AS133">
        <f t="shared" si="60"/>
        <v>40.65298114260704</v>
      </c>
      <c r="AT133">
        <f t="shared" si="60"/>
        <v>41.580172347961458</v>
      </c>
      <c r="AU133">
        <f t="shared" si="60"/>
        <v>42.531988723897072</v>
      </c>
      <c r="AV133">
        <f t="shared" si="60"/>
        <v>43.509084287646239</v>
      </c>
      <c r="AW133">
        <f t="shared" si="60"/>
        <v>44.512130426414203</v>
      </c>
      <c r="AX133">
        <f t="shared" si="60"/>
        <v>45.541816358705923</v>
      </c>
      <c r="AY133">
        <f t="shared" si="60"/>
        <v>46.598849607906075</v>
      </c>
      <c r="AZ133">
        <f t="shared" si="60"/>
        <v>47.683956488435967</v>
      </c>
      <c r="BA133">
        <f t="shared" si="60"/>
        <v>48.797882604822824</v>
      </c>
      <c r="BB133">
        <f t="shared" si="60"/>
        <v>49.941393364023803</v>
      </c>
      <c r="BC133">
        <f t="shared" si="60"/>
        <v>51.115274501356048</v>
      </c>
      <c r="BD133">
        <f t="shared" si="60"/>
        <v>52.320332620395604</v>
      </c>
      <c r="BE133">
        <f t="shared" si="60"/>
        <v>53.557395747215693</v>
      </c>
      <c r="BF133">
        <f t="shared" si="60"/>
        <v>54.827313899343864</v>
      </c>
      <c r="BG133">
        <f t="shared" si="60"/>
        <v>56.130959669831213</v>
      </c>
      <c r="BH133">
        <f t="shared" si="60"/>
        <v>57.469228826832421</v>
      </c>
      <c r="BI133">
        <f t="shared" si="60"/>
        <v>58.84304092911222</v>
      </c>
      <c r="BJ133">
        <f t="shared" si="60"/>
        <v>60.25333995789579</v>
      </c>
      <c r="BK133">
        <f t="shared" si="60"/>
        <v>61.701094965504033</v>
      </c>
      <c r="BL133">
        <f t="shared" si="60"/>
        <v>63.187300741212695</v>
      </c>
    </row>
    <row r="134" spans="1:64" x14ac:dyDescent="0.25">
      <c r="C134" t="s">
        <v>13</v>
      </c>
      <c r="D134">
        <f t="shared" ref="D134:J139" si="61">D$27*D70</f>
        <v>5.0316119999999955</v>
      </c>
      <c r="E134">
        <f t="shared" si="61"/>
        <v>5.750738999999994</v>
      </c>
      <c r="F134">
        <f t="shared" si="61"/>
        <v>6.7849409999999937</v>
      </c>
      <c r="G134">
        <f t="shared" si="61"/>
        <v>7.4995229999999911</v>
      </c>
      <c r="H134">
        <f t="shared" si="61"/>
        <v>7.7284819999999979</v>
      </c>
      <c r="I134">
        <f t="shared" si="61"/>
        <v>8.2110589999999899</v>
      </c>
      <c r="J134" s="10">
        <f t="shared" si="61"/>
        <v>8.5298531060845431</v>
      </c>
      <c r="K134">
        <f>(K$27*(K70*K119)+K102)</f>
        <v>8.4541455648172636</v>
      </c>
      <c r="L134">
        <f t="shared" ref="L134:BL139" si="62">(L$27*(L70*L119)+L102)</f>
        <v>8.8776312734425318</v>
      </c>
      <c r="M134">
        <f t="shared" si="62"/>
        <v>9.1795854099089009</v>
      </c>
      <c r="N134">
        <f t="shared" si="62"/>
        <v>9.3352438571645404</v>
      </c>
      <c r="O134">
        <f t="shared" si="62"/>
        <v>9.9473271872153539</v>
      </c>
      <c r="P134">
        <f t="shared" si="62"/>
        <v>10.431769345481317</v>
      </c>
      <c r="Q134">
        <f t="shared" si="62"/>
        <v>10.927091654053385</v>
      </c>
      <c r="R134">
        <f t="shared" si="62"/>
        <v>11.361471129707292</v>
      </c>
      <c r="S134">
        <f t="shared" si="62"/>
        <v>11.801060984535773</v>
      </c>
      <c r="T134">
        <f t="shared" si="62"/>
        <v>12.233938413843966</v>
      </c>
      <c r="U134">
        <f t="shared" si="62"/>
        <v>12.667208842268346</v>
      </c>
      <c r="V134">
        <f t="shared" si="62"/>
        <v>13.121862401908041</v>
      </c>
      <c r="W134">
        <f t="shared" si="62"/>
        <v>13.575943111553014</v>
      </c>
      <c r="X134">
        <f t="shared" si="62"/>
        <v>14.050621202522713</v>
      </c>
      <c r="Y134">
        <f t="shared" si="62"/>
        <v>14.502074076089007</v>
      </c>
      <c r="Z134">
        <f t="shared" si="62"/>
        <v>14.97387048251103</v>
      </c>
      <c r="AA134">
        <f t="shared" si="62"/>
        <v>15.443857101463982</v>
      </c>
      <c r="AB134">
        <f t="shared" si="62"/>
        <v>15.934003521231029</v>
      </c>
      <c r="AC134">
        <f t="shared" si="62"/>
        <v>16.421918091776863</v>
      </c>
      <c r="AD134">
        <f t="shared" si="62"/>
        <v>16.907273305322882</v>
      </c>
      <c r="AE134">
        <f t="shared" si="62"/>
        <v>17.389770233929898</v>
      </c>
      <c r="AF134">
        <f t="shared" si="62"/>
        <v>17.891800481384909</v>
      </c>
      <c r="AG134">
        <f t="shared" si="62"/>
        <v>18.367943239701173</v>
      </c>
      <c r="AH134">
        <f t="shared" si="62"/>
        <v>18.863311652708404</v>
      </c>
      <c r="AI134">
        <f t="shared" si="62"/>
        <v>19.377841255332843</v>
      </c>
      <c r="AJ134">
        <f t="shared" si="62"/>
        <v>19.886957287298713</v>
      </c>
      <c r="AK134">
        <f t="shared" si="62"/>
        <v>20.412608982768731</v>
      </c>
      <c r="AL134">
        <f t="shared" si="62"/>
        <v>20.911170431467543</v>
      </c>
      <c r="AM134">
        <f t="shared" si="62"/>
        <v>21.42834201253882</v>
      </c>
      <c r="AN134">
        <f t="shared" si="62"/>
        <v>21.941095240468165</v>
      </c>
      <c r="AO134">
        <f t="shared" si="62"/>
        <v>22.47233679707907</v>
      </c>
      <c r="AP134">
        <f t="shared" si="62"/>
        <v>22.999003100516489</v>
      </c>
      <c r="AQ134">
        <f t="shared" si="62"/>
        <v>23.521020790569725</v>
      </c>
      <c r="AR134">
        <f t="shared" si="62"/>
        <v>24.059183818661985</v>
      </c>
      <c r="AS134">
        <f t="shared" si="62"/>
        <v>24.610953560604401</v>
      </c>
      <c r="AT134">
        <f t="shared" si="62"/>
        <v>25.176698045746431</v>
      </c>
      <c r="AU134">
        <f t="shared" si="62"/>
        <v>25.75678581940852</v>
      </c>
      <c r="AV134">
        <f t="shared" si="62"/>
        <v>26.351595319494905</v>
      </c>
      <c r="AW134">
        <f t="shared" si="62"/>
        <v>26.961519094041027</v>
      </c>
      <c r="AX134">
        <f t="shared" si="62"/>
        <v>27.586965297799285</v>
      </c>
      <c r="AY134">
        <f t="shared" si="62"/>
        <v>28.228358615740611</v>
      </c>
      <c r="AZ134">
        <f t="shared" si="62"/>
        <v>28.886135737837179</v>
      </c>
      <c r="BA134">
        <f t="shared" si="62"/>
        <v>29.560750186961233</v>
      </c>
      <c r="BB134">
        <f t="shared" si="62"/>
        <v>30.252665661725665</v>
      </c>
      <c r="BC134">
        <f t="shared" si="62"/>
        <v>30.962359487453373</v>
      </c>
      <c r="BD134">
        <f t="shared" si="62"/>
        <v>31.690319458350686</v>
      </c>
      <c r="BE134">
        <f t="shared" si="62"/>
        <v>32.437039875669768</v>
      </c>
      <c r="BF134">
        <f t="shared" si="62"/>
        <v>33.2030278107638</v>
      </c>
      <c r="BG134">
        <f t="shared" si="62"/>
        <v>33.988810422055664</v>
      </c>
      <c r="BH134">
        <f t="shared" si="62"/>
        <v>34.794931310716954</v>
      </c>
      <c r="BI134">
        <f t="shared" si="62"/>
        <v>35.62195959792551</v>
      </c>
      <c r="BJ134">
        <f t="shared" si="62"/>
        <v>36.470487693059901</v>
      </c>
      <c r="BK134">
        <f t="shared" si="62"/>
        <v>37.341129304176363</v>
      </c>
      <c r="BL134">
        <f t="shared" si="62"/>
        <v>38.234509622692009</v>
      </c>
    </row>
    <row r="135" spans="1:64" x14ac:dyDescent="0.25">
      <c r="C135" t="s">
        <v>14</v>
      </c>
      <c r="D135">
        <f t="shared" si="61"/>
        <v>7.3985999999999913E-2</v>
      </c>
      <c r="E135">
        <f t="shared" si="61"/>
        <v>9.5493999999999885E-2</v>
      </c>
      <c r="F135">
        <f t="shared" si="61"/>
        <v>0.11740899999999993</v>
      </c>
      <c r="G135">
        <f t="shared" si="61"/>
        <v>0.11657999999999986</v>
      </c>
      <c r="H135">
        <f t="shared" si="61"/>
        <v>0.12838700000000003</v>
      </c>
      <c r="I135">
        <f t="shared" si="61"/>
        <v>8.0199516718339955E-2</v>
      </c>
      <c r="J135" s="10">
        <f t="shared" si="61"/>
        <v>7.8721207346778205E-2</v>
      </c>
      <c r="K135">
        <f t="shared" ref="K135:Z140" si="63">(K$27*(K71*K120)+K103)</f>
        <v>2.8530198568110132E-2</v>
      </c>
      <c r="L135">
        <f t="shared" si="63"/>
        <v>2.9549324968589016E-2</v>
      </c>
      <c r="M135">
        <f t="shared" si="63"/>
        <v>3.0169523374291889E-2</v>
      </c>
      <c r="N135">
        <f t="shared" si="63"/>
        <v>3.0316245241192884E-2</v>
      </c>
      <c r="O135">
        <f t="shared" si="63"/>
        <v>3.1941429165344051E-2</v>
      </c>
      <c r="P135">
        <f t="shared" si="63"/>
        <v>3.3142370361145992E-2</v>
      </c>
      <c r="Q135">
        <f t="shared" si="63"/>
        <v>3.4369561916437426E-2</v>
      </c>
      <c r="R135">
        <f t="shared" si="63"/>
        <v>3.5399871020890143E-2</v>
      </c>
      <c r="S135">
        <f t="shared" si="63"/>
        <v>3.6444193557991993E-2</v>
      </c>
      <c r="T135">
        <f t="shared" si="63"/>
        <v>3.7466717417237096E-2</v>
      </c>
      <c r="U135">
        <f t="shared" si="63"/>
        <v>3.8490572509538065E-2</v>
      </c>
      <c r="V135">
        <f t="shared" si="63"/>
        <v>3.9580002704873746E-2</v>
      </c>
      <c r="W135">
        <f t="shared" si="63"/>
        <v>4.0668809355361241E-2</v>
      </c>
      <c r="X135">
        <f t="shared" si="63"/>
        <v>4.1820982100170087E-2</v>
      </c>
      <c r="Y135">
        <f t="shared" si="63"/>
        <v>4.2906654165001161E-2</v>
      </c>
      <c r="Z135">
        <f t="shared" si="63"/>
        <v>4.4056083574400835E-2</v>
      </c>
      <c r="AA135">
        <f t="shared" si="62"/>
        <v>4.5204286356981767E-2</v>
      </c>
      <c r="AB135">
        <f t="shared" si="62"/>
        <v>4.6416157265978079E-2</v>
      </c>
      <c r="AC135">
        <f t="shared" si="62"/>
        <v>4.7626754565386065E-2</v>
      </c>
      <c r="AD135">
        <f t="shared" si="62"/>
        <v>4.8836015065834994E-2</v>
      </c>
      <c r="AE135">
        <f t="shared" si="62"/>
        <v>5.0043919941476639E-2</v>
      </c>
      <c r="AF135">
        <f t="shared" si="62"/>
        <v>5.1315490487988148E-2</v>
      </c>
      <c r="AG135">
        <f t="shared" si="62"/>
        <v>5.2521016922278056E-2</v>
      </c>
      <c r="AH135">
        <f t="shared" si="62"/>
        <v>5.379044950719216E-2</v>
      </c>
      <c r="AI135">
        <f t="shared" si="62"/>
        <v>5.5123807068579021E-2</v>
      </c>
      <c r="AJ135">
        <f t="shared" si="62"/>
        <v>5.6456127243852371E-2</v>
      </c>
      <c r="AK135">
        <f t="shared" si="62"/>
        <v>5.7852308715119573E-2</v>
      </c>
      <c r="AL135">
        <f t="shared" si="62"/>
        <v>5.9182457205970908E-2</v>
      </c>
      <c r="AM135">
        <f t="shared" si="62"/>
        <v>6.0576382194645007E-2</v>
      </c>
      <c r="AN135">
        <f t="shared" si="62"/>
        <v>6.1969148165853222E-2</v>
      </c>
      <c r="AO135">
        <f t="shared" si="62"/>
        <v>6.3425671154223415E-2</v>
      </c>
      <c r="AP135">
        <f t="shared" si="62"/>
        <v>6.4880994363072167E-2</v>
      </c>
      <c r="AQ135">
        <f t="shared" si="62"/>
        <v>6.6335085215496345E-2</v>
      </c>
      <c r="AR135">
        <f t="shared" si="62"/>
        <v>6.7852837809917868E-2</v>
      </c>
      <c r="AS135">
        <f t="shared" si="62"/>
        <v>6.9408964696458325E-2</v>
      </c>
      <c r="AT135">
        <f t="shared" si="62"/>
        <v>7.1004503808737837E-2</v>
      </c>
      <c r="AU135">
        <f t="shared" si="62"/>
        <v>7.2640494535542097E-2</v>
      </c>
      <c r="AV135">
        <f t="shared" si="62"/>
        <v>7.4318004165185247E-2</v>
      </c>
      <c r="AW135">
        <f t="shared" si="62"/>
        <v>7.6038139780034722E-2</v>
      </c>
      <c r="AX135">
        <f t="shared" si="62"/>
        <v>7.7802052477252651E-2</v>
      </c>
      <c r="AY135">
        <f t="shared" si="62"/>
        <v>7.9610939973298156E-2</v>
      </c>
      <c r="AZ135">
        <f t="shared" si="62"/>
        <v>8.146603384169751E-2</v>
      </c>
      <c r="BA135">
        <f t="shared" si="62"/>
        <v>8.3368613128910724E-2</v>
      </c>
      <c r="BB135">
        <f t="shared" si="62"/>
        <v>8.5319985579498464E-2</v>
      </c>
      <c r="BC135">
        <f t="shared" si="62"/>
        <v>8.7321497368707618E-2</v>
      </c>
      <c r="BD135">
        <f t="shared" si="62"/>
        <v>8.93745241966208E-2</v>
      </c>
      <c r="BE135">
        <f t="shared" si="62"/>
        <v>9.1480460114796255E-2</v>
      </c>
      <c r="BF135">
        <f t="shared" si="62"/>
        <v>9.3640735189629606E-2</v>
      </c>
      <c r="BG135">
        <f t="shared" si="62"/>
        <v>9.5856836138011894E-2</v>
      </c>
      <c r="BH135">
        <f t="shared" si="62"/>
        <v>9.8130296049444732E-2</v>
      </c>
      <c r="BI135">
        <f t="shared" si="62"/>
        <v>0.10046271998614738</v>
      </c>
      <c r="BJ135">
        <f t="shared" si="62"/>
        <v>0.10285577868881431</v>
      </c>
      <c r="BK135">
        <f t="shared" si="62"/>
        <v>0.10531120296566893</v>
      </c>
      <c r="BL135">
        <f t="shared" si="62"/>
        <v>0.10783075601084727</v>
      </c>
    </row>
    <row r="136" spans="1:64" x14ac:dyDescent="0.25">
      <c r="C136" t="s">
        <v>15</v>
      </c>
      <c r="D136">
        <f t="shared" si="61"/>
        <v>0.26539487999999989</v>
      </c>
      <c r="E136">
        <f t="shared" si="61"/>
        <v>0.33009551999999959</v>
      </c>
      <c r="F136">
        <f t="shared" si="61"/>
        <v>0.36767519999999976</v>
      </c>
      <c r="G136">
        <f t="shared" si="61"/>
        <v>0.42703473600000041</v>
      </c>
      <c r="H136">
        <f t="shared" si="61"/>
        <v>0.46093630628571408</v>
      </c>
      <c r="I136">
        <f t="shared" si="61"/>
        <v>0.48688158795499548</v>
      </c>
      <c r="J136" s="10">
        <f t="shared" si="61"/>
        <v>0.54671905736097481</v>
      </c>
      <c r="K136">
        <f t="shared" si="63"/>
        <v>0.55291120519011883</v>
      </c>
      <c r="L136">
        <f t="shared" si="62"/>
        <v>0.58920899445986497</v>
      </c>
      <c r="M136">
        <f t="shared" si="62"/>
        <v>0.61533558544512656</v>
      </c>
      <c r="N136">
        <f t="shared" si="62"/>
        <v>0.6293720531793412</v>
      </c>
      <c r="O136">
        <f t="shared" si="62"/>
        <v>0.67198188190976971</v>
      </c>
      <c r="P136">
        <f t="shared" si="62"/>
        <v>0.70375365491611619</v>
      </c>
      <c r="Q136">
        <f t="shared" si="62"/>
        <v>0.73393854167658412</v>
      </c>
      <c r="R136">
        <f t="shared" si="62"/>
        <v>0.75767140919492171</v>
      </c>
      <c r="S136">
        <f t="shared" si="62"/>
        <v>0.7793977390912824</v>
      </c>
      <c r="T136">
        <f t="shared" si="62"/>
        <v>0.79833640253871574</v>
      </c>
      <c r="U136">
        <f t="shared" si="62"/>
        <v>0.8149889626921345</v>
      </c>
      <c r="V136">
        <f t="shared" si="62"/>
        <v>0.83072995813876427</v>
      </c>
      <c r="W136">
        <f t="shared" si="62"/>
        <v>0.84418667424828986</v>
      </c>
      <c r="X136">
        <f t="shared" si="62"/>
        <v>0.85672957379945114</v>
      </c>
      <c r="Y136">
        <f t="shared" si="62"/>
        <v>0.8657605500258102</v>
      </c>
      <c r="Z136">
        <f t="shared" si="62"/>
        <v>0.87402812212213477</v>
      </c>
      <c r="AA136">
        <f t="shared" si="62"/>
        <v>0.88032208659815192</v>
      </c>
      <c r="AB136">
        <f t="shared" si="62"/>
        <v>0.88602562511652638</v>
      </c>
      <c r="AC136">
        <f t="shared" si="62"/>
        <v>0.89001485569052252</v>
      </c>
      <c r="AD136">
        <f t="shared" si="62"/>
        <v>0.89247790558799711</v>
      </c>
      <c r="AE136">
        <f t="shared" si="62"/>
        <v>0.89362862241469687</v>
      </c>
      <c r="AF136">
        <f t="shared" si="62"/>
        <v>0.89483990614858522</v>
      </c>
      <c r="AG136">
        <f t="shared" si="62"/>
        <v>0.8940867022777087</v>
      </c>
      <c r="AH136">
        <f t="shared" si="62"/>
        <v>0.89389779484621967</v>
      </c>
      <c r="AI136">
        <f t="shared" si="62"/>
        <v>0.89451093511572766</v>
      </c>
      <c r="AJ136">
        <f t="shared" si="62"/>
        <v>0.89509426359141386</v>
      </c>
      <c r="AK136">
        <f t="shared" si="62"/>
        <v>0.89700143885288341</v>
      </c>
      <c r="AL136">
        <f t="shared" si="62"/>
        <v>0.89870785501020012</v>
      </c>
      <c r="AM136">
        <f t="shared" si="62"/>
        <v>0.90264027325039276</v>
      </c>
      <c r="AN136">
        <f t="shared" si="62"/>
        <v>0.90825696242797105</v>
      </c>
      <c r="AO136">
        <f t="shared" si="62"/>
        <v>0.91698980221332937</v>
      </c>
      <c r="AP136">
        <f t="shared" si="62"/>
        <v>0.92840193523249204</v>
      </c>
      <c r="AQ136">
        <f t="shared" si="62"/>
        <v>0.94305339791135545</v>
      </c>
      <c r="AR136">
        <f t="shared" si="62"/>
        <v>0.96463054274667437</v>
      </c>
      <c r="AS136">
        <f t="shared" si="62"/>
        <v>0.98675323608709642</v>
      </c>
      <c r="AT136">
        <f t="shared" si="62"/>
        <v>1.0094362337262426</v>
      </c>
      <c r="AU136">
        <f t="shared" si="62"/>
        <v>1.0326943121451095</v>
      </c>
      <c r="AV136">
        <f t="shared" si="62"/>
        <v>1.0565426444586168</v>
      </c>
      <c r="AW136">
        <f t="shared" si="62"/>
        <v>1.080996969514239</v>
      </c>
      <c r="AX136">
        <f t="shared" si="62"/>
        <v>1.1060736518962153</v>
      </c>
      <c r="AY136">
        <f t="shared" si="62"/>
        <v>1.1317897189524853</v>
      </c>
      <c r="AZ136">
        <f t="shared" si="62"/>
        <v>1.1581626793603186</v>
      </c>
      <c r="BA136">
        <f t="shared" si="62"/>
        <v>1.1852107166964196</v>
      </c>
      <c r="BB136">
        <f t="shared" si="62"/>
        <v>1.2129524225243256</v>
      </c>
      <c r="BC136">
        <f t="shared" si="62"/>
        <v>1.2414069347578065</v>
      </c>
      <c r="BD136">
        <f t="shared" si="62"/>
        <v>1.270593811050752</v>
      </c>
      <c r="BE136">
        <f t="shared" si="62"/>
        <v>1.3005328699509882</v>
      </c>
      <c r="BF136">
        <f t="shared" si="62"/>
        <v>1.3312444420116341</v>
      </c>
      <c r="BG136">
        <f t="shared" si="62"/>
        <v>1.3627496631581393</v>
      </c>
      <c r="BH136">
        <f t="shared" si="62"/>
        <v>1.3950703285726331</v>
      </c>
      <c r="BI136">
        <f t="shared" si="62"/>
        <v>1.4282292566380994</v>
      </c>
      <c r="BJ136">
        <f t="shared" si="62"/>
        <v>1.4622501994562174</v>
      </c>
      <c r="BK136">
        <f t="shared" si="62"/>
        <v>1.4971577630792885</v>
      </c>
      <c r="BL136">
        <f t="shared" si="62"/>
        <v>1.5329770139742624</v>
      </c>
    </row>
    <row r="137" spans="1:64" x14ac:dyDescent="0.25">
      <c r="C137" t="s">
        <v>16</v>
      </c>
      <c r="D137">
        <f t="shared" si="61"/>
        <v>11.553855269999991</v>
      </c>
      <c r="E137">
        <f t="shared" si="61"/>
        <v>12.045630719999988</v>
      </c>
      <c r="F137">
        <f t="shared" si="61"/>
        <v>12.55206383999999</v>
      </c>
      <c r="G137">
        <f t="shared" si="61"/>
        <v>12.743038409999983</v>
      </c>
      <c r="H137">
        <f t="shared" si="61"/>
        <v>16.521318390000001</v>
      </c>
      <c r="I137">
        <f t="shared" si="61"/>
        <v>16.870599168720783</v>
      </c>
      <c r="J137" s="10">
        <f t="shared" si="61"/>
        <v>17.484174005789232</v>
      </c>
      <c r="K137">
        <f t="shared" si="63"/>
        <v>17.213449090696226</v>
      </c>
      <c r="L137">
        <f t="shared" si="62"/>
        <v>17.947572476065009</v>
      </c>
      <c r="M137">
        <f t="shared" si="62"/>
        <v>18.419396005196475</v>
      </c>
      <c r="N137">
        <f t="shared" si="62"/>
        <v>18.585372703900976</v>
      </c>
      <c r="O137">
        <f t="shared" si="62"/>
        <v>19.643113081664115</v>
      </c>
      <c r="P137">
        <f t="shared" si="62"/>
        <v>20.426783225230821</v>
      </c>
      <c r="Q137">
        <f t="shared" si="62"/>
        <v>21.211860127084979</v>
      </c>
      <c r="R137">
        <f t="shared" si="62"/>
        <v>21.859939509902159</v>
      </c>
      <c r="S137">
        <f t="shared" si="62"/>
        <v>22.500777562589882</v>
      </c>
      <c r="T137">
        <f t="shared" si="62"/>
        <v>23.112157831756701</v>
      </c>
      <c r="U137">
        <f t="shared" si="62"/>
        <v>23.708407427294283</v>
      </c>
      <c r="V137">
        <f t="shared" si="62"/>
        <v>24.329195463601952</v>
      </c>
      <c r="W137">
        <f t="shared" si="62"/>
        <v>24.933945793978115</v>
      </c>
      <c r="X137">
        <f t="shared" si="62"/>
        <v>25.562180617145572</v>
      </c>
      <c r="Y137">
        <f t="shared" si="62"/>
        <v>26.134950524829851</v>
      </c>
      <c r="Z137">
        <f t="shared" si="62"/>
        <v>26.73242452162912</v>
      </c>
      <c r="AA137">
        <f t="shared" si="62"/>
        <v>27.315715926631601</v>
      </c>
      <c r="AB137">
        <f t="shared" si="62"/>
        <v>27.924861293751327</v>
      </c>
      <c r="AC137">
        <f t="shared" si="62"/>
        <v>28.521588098114659</v>
      </c>
      <c r="AD137">
        <f t="shared" si="62"/>
        <v>29.107162470767218</v>
      </c>
      <c r="AE137">
        <f t="shared" si="62"/>
        <v>29.683048699511755</v>
      </c>
      <c r="AF137">
        <f t="shared" si="62"/>
        <v>30.289272917436289</v>
      </c>
      <c r="AG137">
        <f t="shared" si="62"/>
        <v>30.850904906300432</v>
      </c>
      <c r="AH137">
        <f t="shared" si="62"/>
        <v>31.446458734587694</v>
      </c>
      <c r="AI137">
        <f t="shared" si="62"/>
        <v>32.077581699185792</v>
      </c>
      <c r="AJ137">
        <f t="shared" si="62"/>
        <v>32.705877539245776</v>
      </c>
      <c r="AK137">
        <f t="shared" si="62"/>
        <v>33.370251825185271</v>
      </c>
      <c r="AL137">
        <f t="shared" si="62"/>
        <v>34.002359417105062</v>
      </c>
      <c r="AM137">
        <f t="shared" si="62"/>
        <v>34.68004712733584</v>
      </c>
      <c r="AN137">
        <f t="shared" si="62"/>
        <v>35.369195397402265</v>
      </c>
      <c r="AO137">
        <f t="shared" si="62"/>
        <v>36.110302778162144</v>
      </c>
      <c r="AP137">
        <f t="shared" si="62"/>
        <v>36.86999209863643</v>
      </c>
      <c r="AQ137">
        <f t="shared" si="62"/>
        <v>37.652267478214277</v>
      </c>
      <c r="AR137">
        <f t="shared" si="62"/>
        <v>38.51375467560409</v>
      </c>
      <c r="AS137">
        <f t="shared" si="62"/>
        <v>39.397023394890738</v>
      </c>
      <c r="AT137">
        <f t="shared" si="62"/>
        <v>40.302662774599661</v>
      </c>
      <c r="AU137">
        <f t="shared" si="62"/>
        <v>41.231262779218675</v>
      </c>
      <c r="AV137">
        <f t="shared" si="62"/>
        <v>42.183429209206892</v>
      </c>
      <c r="AW137">
        <f t="shared" si="62"/>
        <v>43.159790452411947</v>
      </c>
      <c r="AX137">
        <f t="shared" si="62"/>
        <v>44.160999879792811</v>
      </c>
      <c r="AY137">
        <f t="shared" si="62"/>
        <v>45.187737323753943</v>
      </c>
      <c r="AZ137">
        <f t="shared" si="62"/>
        <v>46.240701834212587</v>
      </c>
      <c r="BA137">
        <f t="shared" si="62"/>
        <v>47.32061940706177</v>
      </c>
      <c r="BB137">
        <f t="shared" si="62"/>
        <v>48.428232327441101</v>
      </c>
      <c r="BC137">
        <f t="shared" si="62"/>
        <v>49.564304694021821</v>
      </c>
      <c r="BD137">
        <f t="shared" si="62"/>
        <v>50.72961736398247</v>
      </c>
      <c r="BE137">
        <f t="shared" si="62"/>
        <v>51.92496161093004</v>
      </c>
      <c r="BF137">
        <f t="shared" si="62"/>
        <v>53.151149150750122</v>
      </c>
      <c r="BG137">
        <f t="shared" si="62"/>
        <v>54.409023854553496</v>
      </c>
      <c r="BH137">
        <f t="shared" si="62"/>
        <v>55.699455914875465</v>
      </c>
      <c r="BI137">
        <f t="shared" si="62"/>
        <v>57.023356376479185</v>
      </c>
      <c r="BJ137">
        <f t="shared" si="62"/>
        <v>58.381673563698762</v>
      </c>
      <c r="BK137">
        <f t="shared" si="62"/>
        <v>59.775389895626134</v>
      </c>
      <c r="BL137">
        <f t="shared" si="62"/>
        <v>61.205506173828219</v>
      </c>
    </row>
    <row r="138" spans="1:64" x14ac:dyDescent="0.25">
      <c r="C138" t="s">
        <v>17</v>
      </c>
      <c r="D138">
        <f t="shared" si="61"/>
        <v>8.3612948571428483</v>
      </c>
      <c r="E138">
        <f t="shared" si="61"/>
        <v>9.0147775127791263</v>
      </c>
      <c r="F138">
        <f t="shared" si="61"/>
        <v>9.7611972670807372</v>
      </c>
      <c r="G138">
        <f t="shared" si="61"/>
        <v>10.170087950310547</v>
      </c>
      <c r="H138">
        <f t="shared" si="61"/>
        <v>10.783342360248451</v>
      </c>
      <c r="I138">
        <f t="shared" si="61"/>
        <v>11.157797968396995</v>
      </c>
      <c r="J138" s="10">
        <f t="shared" si="61"/>
        <v>11.814279163082766</v>
      </c>
      <c r="K138">
        <f t="shared" si="63"/>
        <v>11.738006884151432</v>
      </c>
      <c r="L138">
        <f t="shared" si="62"/>
        <v>12.337271445127236</v>
      </c>
      <c r="M138">
        <f t="shared" si="62"/>
        <v>12.751078662781634</v>
      </c>
      <c r="N138">
        <f t="shared" si="62"/>
        <v>12.945347887159755</v>
      </c>
      <c r="O138">
        <f t="shared" si="62"/>
        <v>13.755371137683452</v>
      </c>
      <c r="P138">
        <f t="shared" si="62"/>
        <v>14.370150437365947</v>
      </c>
      <c r="Q138">
        <f t="shared" si="62"/>
        <v>14.981197142852608</v>
      </c>
      <c r="R138">
        <f t="shared" si="62"/>
        <v>15.490104789741997</v>
      </c>
      <c r="S138">
        <f t="shared" si="62"/>
        <v>15.987967723996402</v>
      </c>
      <c r="T138">
        <f t="shared" si="62"/>
        <v>16.458816987686816</v>
      </c>
      <c r="U138">
        <f t="shared" si="62"/>
        <v>16.912684002111593</v>
      </c>
      <c r="V138">
        <f t="shared" si="62"/>
        <v>17.377838861532453</v>
      </c>
      <c r="W138">
        <f t="shared" si="62"/>
        <v>17.825339238947201</v>
      </c>
      <c r="X138">
        <f t="shared" si="62"/>
        <v>18.283468711746657</v>
      </c>
      <c r="Y138">
        <f t="shared" si="62"/>
        <v>18.695840386370829</v>
      </c>
      <c r="Z138">
        <f t="shared" si="62"/>
        <v>19.119923498691723</v>
      </c>
      <c r="AA138">
        <f t="shared" si="62"/>
        <v>19.528085675874692</v>
      </c>
      <c r="AB138">
        <f t="shared" si="62"/>
        <v>19.949178503469039</v>
      </c>
      <c r="AC138">
        <f t="shared" si="62"/>
        <v>20.356125657546841</v>
      </c>
      <c r="AD138">
        <f t="shared" si="62"/>
        <v>20.750201891349061</v>
      </c>
      <c r="AE138">
        <f t="shared" si="62"/>
        <v>21.132895456455902</v>
      </c>
      <c r="AF138">
        <f t="shared" si="62"/>
        <v>21.533181509680432</v>
      </c>
      <c r="AG138">
        <f t="shared" si="62"/>
        <v>21.898340862962897</v>
      </c>
      <c r="AH138">
        <f t="shared" si="62"/>
        <v>22.284810099778024</v>
      </c>
      <c r="AI138">
        <f t="shared" si="62"/>
        <v>22.694366271320273</v>
      </c>
      <c r="AJ138">
        <f t="shared" si="62"/>
        <v>23.100579884400492</v>
      </c>
      <c r="AK138">
        <f t="shared" si="62"/>
        <v>23.531802879702258</v>
      </c>
      <c r="AL138">
        <f t="shared" si="62"/>
        <v>23.940796173345888</v>
      </c>
      <c r="AM138">
        <f t="shared" si="62"/>
        <v>24.383489345747574</v>
      </c>
      <c r="AN138">
        <f t="shared" si="62"/>
        <v>24.836982687772018</v>
      </c>
      <c r="AO138">
        <f t="shared" si="62"/>
        <v>25.330942264192377</v>
      </c>
      <c r="AP138">
        <f t="shared" si="62"/>
        <v>25.843253863087423</v>
      </c>
      <c r="AQ138">
        <f t="shared" si="62"/>
        <v>26.378173307763067</v>
      </c>
      <c r="AR138">
        <f t="shared" si="62"/>
        <v>26.981708237188396</v>
      </c>
      <c r="AS138">
        <f t="shared" si="62"/>
        <v>27.600502719304249</v>
      </c>
      <c r="AT138">
        <f t="shared" si="62"/>
        <v>28.23496948883199</v>
      </c>
      <c r="AU138">
        <f t="shared" si="62"/>
        <v>28.885521859140169</v>
      </c>
      <c r="AV138">
        <f t="shared" si="62"/>
        <v>29.552584237856028</v>
      </c>
      <c r="AW138">
        <f t="shared" si="62"/>
        <v>30.236596856728124</v>
      </c>
      <c r="AX138">
        <f t="shared" si="62"/>
        <v>30.938017450005791</v>
      </c>
      <c r="AY138">
        <f t="shared" si="62"/>
        <v>31.657322290120586</v>
      </c>
      <c r="AZ138">
        <f t="shared" si="62"/>
        <v>32.395001112780413</v>
      </c>
      <c r="BA138">
        <f t="shared" si="62"/>
        <v>33.15156253132438</v>
      </c>
      <c r="BB138">
        <f t="shared" si="62"/>
        <v>33.927526570902835</v>
      </c>
      <c r="BC138">
        <f t="shared" si="62"/>
        <v>34.723428538643979</v>
      </c>
      <c r="BD138">
        <f t="shared" si="62"/>
        <v>35.539815482238801</v>
      </c>
      <c r="BE138">
        <f t="shared" si="62"/>
        <v>36.377241746849947</v>
      </c>
      <c r="BF138">
        <f t="shared" si="62"/>
        <v>37.236275998954639</v>
      </c>
      <c r="BG138">
        <f t="shared" si="62"/>
        <v>38.117509432122375</v>
      </c>
      <c r="BH138">
        <f t="shared" si="62"/>
        <v>39.021551680009885</v>
      </c>
      <c r="BI138">
        <f t="shared" si="62"/>
        <v>39.949040996254027</v>
      </c>
      <c r="BJ138">
        <f t="shared" si="62"/>
        <v>40.900641751563718</v>
      </c>
      <c r="BK138">
        <f t="shared" si="62"/>
        <v>41.877042202524912</v>
      </c>
      <c r="BL138">
        <f t="shared" si="62"/>
        <v>42.878943483994746</v>
      </c>
    </row>
    <row r="139" spans="1:64" x14ac:dyDescent="0.25">
      <c r="C139" t="s">
        <v>18</v>
      </c>
      <c r="D139">
        <f t="shared" si="61"/>
        <v>20.942506751999986</v>
      </c>
      <c r="E139">
        <f t="shared" si="61"/>
        <v>22.245623295999977</v>
      </c>
      <c r="F139">
        <f t="shared" si="61"/>
        <v>23.986559487999976</v>
      </c>
      <c r="G139">
        <f t="shared" si="61"/>
        <v>24.919392255999966</v>
      </c>
      <c r="H139">
        <f t="shared" si="61"/>
        <v>27.357587199999998</v>
      </c>
      <c r="I139">
        <f t="shared" si="61"/>
        <v>28.058003764215165</v>
      </c>
      <c r="J139" s="10">
        <f t="shared" si="61"/>
        <v>29.846554308153419</v>
      </c>
      <c r="K139">
        <f t="shared" si="63"/>
        <v>29.287083198617754</v>
      </c>
      <c r="L139">
        <f t="shared" si="62"/>
        <v>30.453497922228429</v>
      </c>
      <c r="M139">
        <f t="shared" si="62"/>
        <v>31.187038895095448</v>
      </c>
      <c r="N139">
        <f t="shared" si="62"/>
        <v>31.41689082258614</v>
      </c>
      <c r="O139">
        <f t="shared" si="62"/>
        <v>33.166888251941963</v>
      </c>
      <c r="P139">
        <f t="shared" si="62"/>
        <v>34.466004410847312</v>
      </c>
      <c r="Q139">
        <f t="shared" ref="L139:BL140" si="64">(Q$27*(Q75*Q124)+Q107)</f>
        <v>35.780481337541026</v>
      </c>
      <c r="R139">
        <f t="shared" si="64"/>
        <v>36.877333215180926</v>
      </c>
      <c r="S139">
        <f t="shared" si="64"/>
        <v>37.975660515077813</v>
      </c>
      <c r="T139">
        <f t="shared" si="64"/>
        <v>39.038015053275473</v>
      </c>
      <c r="U139">
        <f t="shared" si="64"/>
        <v>40.088486746632114</v>
      </c>
      <c r="V139">
        <f t="shared" si="64"/>
        <v>41.194047769564804</v>
      </c>
      <c r="W139">
        <f t="shared" si="64"/>
        <v>42.285894423790708</v>
      </c>
      <c r="X139">
        <f t="shared" si="64"/>
        <v>43.430776964094534</v>
      </c>
      <c r="Y139">
        <f t="shared" si="64"/>
        <v>44.494161105937266</v>
      </c>
      <c r="Z139">
        <f t="shared" si="64"/>
        <v>45.611751857467866</v>
      </c>
      <c r="AA139">
        <f t="shared" si="64"/>
        <v>46.716714507930149</v>
      </c>
      <c r="AB139">
        <f t="shared" si="64"/>
        <v>47.876772314843272</v>
      </c>
      <c r="AC139">
        <f t="shared" si="64"/>
        <v>49.025590316594794</v>
      </c>
      <c r="AD139">
        <f t="shared" si="64"/>
        <v>50.164147400262898</v>
      </c>
      <c r="AE139">
        <f t="shared" si="64"/>
        <v>51.293612553926934</v>
      </c>
      <c r="AF139">
        <f t="shared" si="64"/>
        <v>52.481817562111679</v>
      </c>
      <c r="AG139">
        <f t="shared" si="64"/>
        <v>53.597435519248847</v>
      </c>
      <c r="AH139">
        <f t="shared" si="64"/>
        <v>54.774849632447996</v>
      </c>
      <c r="AI139">
        <f t="shared" si="64"/>
        <v>56.015430310569194</v>
      </c>
      <c r="AJ139">
        <f t="shared" si="64"/>
        <v>57.250244784108212</v>
      </c>
      <c r="AK139">
        <f t="shared" si="64"/>
        <v>58.54511270441823</v>
      </c>
      <c r="AL139">
        <f t="shared" si="64"/>
        <v>59.777662593305614</v>
      </c>
      <c r="AM139">
        <f t="shared" si="64"/>
        <v>61.081835972799254</v>
      </c>
      <c r="AN139">
        <f t="shared" si="64"/>
        <v>62.394814472481428</v>
      </c>
      <c r="AO139">
        <f t="shared" si="64"/>
        <v>63.784957607534722</v>
      </c>
      <c r="AP139">
        <f t="shared" si="64"/>
        <v>65.190080056153732</v>
      </c>
      <c r="AQ139">
        <f t="shared" si="64"/>
        <v>66.613651234835032</v>
      </c>
      <c r="AR139">
        <f t="shared" si="64"/>
        <v>68.137777444323078</v>
      </c>
      <c r="AS139">
        <f t="shared" si="64"/>
        <v>69.700439094042949</v>
      </c>
      <c r="AT139">
        <f t="shared" si="64"/>
        <v>71.302678476289145</v>
      </c>
      <c r="AU139">
        <f t="shared" si="64"/>
        <v>72.94553934463255</v>
      </c>
      <c r="AV139">
        <f t="shared" si="64"/>
        <v>74.630093469333076</v>
      </c>
      <c r="AW139">
        <f t="shared" si="64"/>
        <v>76.357452581814229</v>
      </c>
      <c r="AX139">
        <f t="shared" si="64"/>
        <v>78.128772613128859</v>
      </c>
      <c r="AY139">
        <f t="shared" si="64"/>
        <v>79.945256309398857</v>
      </c>
      <c r="AZ139">
        <f t="shared" si="64"/>
        <v>81.808140415991772</v>
      </c>
      <c r="BA139">
        <f t="shared" si="64"/>
        <v>83.718709350565717</v>
      </c>
      <c r="BB139">
        <f t="shared" si="64"/>
        <v>85.678276349393514</v>
      </c>
      <c r="BC139">
        <f t="shared" si="64"/>
        <v>87.688193240819231</v>
      </c>
      <c r="BD139">
        <f t="shared" si="64"/>
        <v>89.749841502008479</v>
      </c>
      <c r="BE139">
        <f t="shared" si="64"/>
        <v>91.864621038667295</v>
      </c>
      <c r="BF139">
        <f t="shared" si="64"/>
        <v>94.033967922579038</v>
      </c>
      <c r="BG139">
        <f t="shared" si="64"/>
        <v>96.259375113919148</v>
      </c>
      <c r="BH139">
        <f t="shared" si="64"/>
        <v>98.542382140209781</v>
      </c>
      <c r="BI139">
        <f t="shared" si="64"/>
        <v>100.88460080393126</v>
      </c>
      <c r="BJ139">
        <f t="shared" si="64"/>
        <v>103.28770886184785</v>
      </c>
      <c r="BK139">
        <f t="shared" si="64"/>
        <v>105.75344439049884</v>
      </c>
      <c r="BL139">
        <f t="shared" si="64"/>
        <v>108.28357798833687</v>
      </c>
    </row>
    <row r="140" spans="1:64" x14ac:dyDescent="0.25">
      <c r="C140" t="s">
        <v>40</v>
      </c>
      <c r="D140">
        <f>D$27*D76</f>
        <v>13.47934353059898</v>
      </c>
      <c r="E140">
        <f t="shared" ref="E140:J140" si="65">E$27*E76</f>
        <v>13.656473870450924</v>
      </c>
      <c r="F140">
        <f t="shared" si="65"/>
        <v>13.839569739883387</v>
      </c>
      <c r="G140">
        <f t="shared" si="65"/>
        <v>14.026336704442299</v>
      </c>
      <c r="H140">
        <f t="shared" si="65"/>
        <v>14.213103669001242</v>
      </c>
      <c r="I140">
        <f t="shared" si="65"/>
        <v>14.398493972887728</v>
      </c>
      <c r="J140" s="10">
        <f t="shared" si="65"/>
        <v>14.580672068538588</v>
      </c>
      <c r="K140">
        <f t="shared" si="63"/>
        <v>13.662856522050596</v>
      </c>
      <c r="L140">
        <f t="shared" si="64"/>
        <v>13.622948176966023</v>
      </c>
      <c r="M140">
        <f t="shared" si="64"/>
        <v>13.435129246976205</v>
      </c>
      <c r="N140">
        <f t="shared" si="64"/>
        <v>13.091570009176955</v>
      </c>
      <c r="O140">
        <f t="shared" si="64"/>
        <v>13.429580833189547</v>
      </c>
      <c r="P140">
        <f t="shared" si="64"/>
        <v>13.622737165041285</v>
      </c>
      <c r="Q140">
        <f t="shared" si="64"/>
        <v>13.868034635116627</v>
      </c>
      <c r="R140">
        <f t="shared" si="64"/>
        <v>14.078955089351988</v>
      </c>
      <c r="S140">
        <f t="shared" si="64"/>
        <v>14.343236863776148</v>
      </c>
      <c r="T140">
        <f t="shared" si="64"/>
        <v>14.647622534728333</v>
      </c>
      <c r="U140">
        <f t="shared" si="64"/>
        <v>15.001673636895328</v>
      </c>
      <c r="V140">
        <f t="shared" si="64"/>
        <v>15.430366790931958</v>
      </c>
      <c r="W140">
        <f t="shared" si="64"/>
        <v>15.907554703944676</v>
      </c>
      <c r="X140">
        <f t="shared" si="64"/>
        <v>16.457672100982055</v>
      </c>
      <c r="Y140">
        <f t="shared" si="64"/>
        <v>17.028592758871252</v>
      </c>
      <c r="Z140">
        <f t="shared" si="64"/>
        <v>17.670183607776139</v>
      </c>
      <c r="AA140">
        <f t="shared" si="64"/>
        <v>18.354809676668417</v>
      </c>
      <c r="AB140">
        <f t="shared" si="64"/>
        <v>19.106605956042785</v>
      </c>
      <c r="AC140">
        <f t="shared" si="64"/>
        <v>19.896539346049298</v>
      </c>
      <c r="AD140">
        <f t="shared" si="64"/>
        <v>20.721050194655916</v>
      </c>
      <c r="AE140">
        <f t="shared" si="64"/>
        <v>21.576048647907804</v>
      </c>
      <c r="AF140">
        <f t="shared" si="64"/>
        <v>22.48539527179609</v>
      </c>
      <c r="AG140">
        <f t="shared" si="64"/>
        <v>23.387540092145937</v>
      </c>
      <c r="AH140">
        <f t="shared" si="64"/>
        <v>24.334161684726677</v>
      </c>
      <c r="AI140">
        <f t="shared" si="64"/>
        <v>25.320345413235188</v>
      </c>
      <c r="AJ140">
        <f t="shared" si="64"/>
        <v>26.308139840288714</v>
      </c>
      <c r="AK140">
        <f t="shared" si="64"/>
        <v>27.319656302956059</v>
      </c>
      <c r="AL140">
        <f t="shared" si="64"/>
        <v>28.288962224283537</v>
      </c>
      <c r="AM140">
        <f t="shared" si="64"/>
        <v>29.269075000598281</v>
      </c>
      <c r="AN140">
        <f t="shared" si="64"/>
        <v>30.220030364509945</v>
      </c>
      <c r="AO140">
        <f t="shared" si="64"/>
        <v>31.163814436022435</v>
      </c>
      <c r="AP140">
        <f t="shared" si="64"/>
        <v>32.058351147237019</v>
      </c>
      <c r="AQ140">
        <f t="shared" si="64"/>
        <v>32.892297723697006</v>
      </c>
      <c r="AR140">
        <f t="shared" si="64"/>
        <v>33.644876393709232</v>
      </c>
      <c r="AS140">
        <f t="shared" si="64"/>
        <v>34.416482982917039</v>
      </c>
      <c r="AT140">
        <f t="shared" si="64"/>
        <v>35.207632151421329</v>
      </c>
      <c r="AU140">
        <f t="shared" si="64"/>
        <v>36.018839280867851</v>
      </c>
      <c r="AV140">
        <f t="shared" si="64"/>
        <v>36.850633586902767</v>
      </c>
      <c r="AW140">
        <f t="shared" si="64"/>
        <v>37.703564017081007</v>
      </c>
      <c r="AX140">
        <f t="shared" si="64"/>
        <v>38.578201343723769</v>
      </c>
      <c r="AY140">
        <f t="shared" si="64"/>
        <v>39.4751394553628</v>
      </c>
      <c r="AZ140">
        <f t="shared" si="64"/>
        <v>40.394989028579936</v>
      </c>
      <c r="BA140">
        <f t="shared" si="64"/>
        <v>41.338384279443908</v>
      </c>
      <c r="BB140">
        <f t="shared" si="64"/>
        <v>42.305973653996453</v>
      </c>
      <c r="BC140">
        <f t="shared" si="64"/>
        <v>43.298424654161565</v>
      </c>
      <c r="BD140">
        <f t="shared" si="64"/>
        <v>44.316419421773361</v>
      </c>
      <c r="BE140">
        <f t="shared" si="64"/>
        <v>45.360649198257796</v>
      </c>
      <c r="BF140">
        <f t="shared" si="64"/>
        <v>46.431823083022799</v>
      </c>
      <c r="BG140">
        <f t="shared" si="64"/>
        <v>47.530678265663447</v>
      </c>
      <c r="BH140">
        <f t="shared" si="64"/>
        <v>48.65797492966577</v>
      </c>
      <c r="BI140">
        <f t="shared" si="64"/>
        <v>49.814508946237424</v>
      </c>
      <c r="BJ140">
        <f t="shared" si="64"/>
        <v>51.001108753303278</v>
      </c>
      <c r="BK140">
        <f t="shared" si="64"/>
        <v>52.218632573313812</v>
      </c>
      <c r="BL140">
        <f t="shared" si="64"/>
        <v>53.467954687296618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66">SUM(D146:D158)</f>
        <v>0</v>
      </c>
      <c r="E160">
        <f t="shared" si="66"/>
        <v>0</v>
      </c>
      <c r="F160">
        <f t="shared" si="66"/>
        <v>0</v>
      </c>
      <c r="G160">
        <f t="shared" si="66"/>
        <v>0</v>
      </c>
      <c r="H160">
        <f t="shared" si="66"/>
        <v>0</v>
      </c>
      <c r="I160">
        <f t="shared" si="66"/>
        <v>0</v>
      </c>
      <c r="J160" s="10">
        <f t="shared" si="66"/>
        <v>0</v>
      </c>
      <c r="K160">
        <f t="shared" si="66"/>
        <v>0</v>
      </c>
      <c r="L160">
        <f t="shared" si="66"/>
        <v>0</v>
      </c>
      <c r="M160">
        <f t="shared" si="66"/>
        <v>0</v>
      </c>
      <c r="N160">
        <f t="shared" si="66"/>
        <v>0</v>
      </c>
      <c r="O160">
        <f t="shared" si="66"/>
        <v>0</v>
      </c>
      <c r="P160">
        <f t="shared" si="66"/>
        <v>0</v>
      </c>
      <c r="Q160">
        <f t="shared" si="66"/>
        <v>0</v>
      </c>
      <c r="R160">
        <f t="shared" si="66"/>
        <v>0</v>
      </c>
      <c r="S160">
        <f t="shared" si="66"/>
        <v>0</v>
      </c>
      <c r="T160">
        <f t="shared" si="66"/>
        <v>0</v>
      </c>
      <c r="U160">
        <f t="shared" si="66"/>
        <v>0</v>
      </c>
      <c r="V160">
        <f t="shared" si="66"/>
        <v>0</v>
      </c>
      <c r="W160">
        <f t="shared" si="66"/>
        <v>0</v>
      </c>
      <c r="X160">
        <f t="shared" si="66"/>
        <v>0</v>
      </c>
      <c r="Y160">
        <f t="shared" si="66"/>
        <v>0</v>
      </c>
      <c r="Z160">
        <f t="shared" si="66"/>
        <v>0</v>
      </c>
      <c r="AA160">
        <f t="shared" si="66"/>
        <v>0</v>
      </c>
      <c r="AB160">
        <f t="shared" si="66"/>
        <v>0</v>
      </c>
      <c r="AC160">
        <f t="shared" si="66"/>
        <v>0</v>
      </c>
      <c r="AD160">
        <f t="shared" si="66"/>
        <v>0</v>
      </c>
      <c r="AE160">
        <f t="shared" si="66"/>
        <v>0</v>
      </c>
      <c r="AF160">
        <f t="shared" si="66"/>
        <v>0</v>
      </c>
      <c r="AG160">
        <f t="shared" si="66"/>
        <v>0</v>
      </c>
      <c r="AH160">
        <f t="shared" si="66"/>
        <v>0</v>
      </c>
      <c r="AI160">
        <f t="shared" si="66"/>
        <v>0</v>
      </c>
      <c r="AJ160">
        <f t="shared" si="66"/>
        <v>0</v>
      </c>
      <c r="AK160">
        <f t="shared" si="66"/>
        <v>0</v>
      </c>
      <c r="AL160">
        <f t="shared" si="66"/>
        <v>0</v>
      </c>
      <c r="AM160">
        <f t="shared" si="66"/>
        <v>0</v>
      </c>
      <c r="AN160">
        <f t="shared" si="66"/>
        <v>0</v>
      </c>
      <c r="AO160">
        <f t="shared" si="66"/>
        <v>0</v>
      </c>
      <c r="AP160">
        <f t="shared" si="66"/>
        <v>0</v>
      </c>
      <c r="AQ160">
        <f t="shared" si="66"/>
        <v>0</v>
      </c>
      <c r="AR160">
        <f t="shared" si="66"/>
        <v>0</v>
      </c>
      <c r="AS160">
        <f t="shared" si="66"/>
        <v>0</v>
      </c>
      <c r="AT160">
        <f t="shared" si="66"/>
        <v>0</v>
      </c>
      <c r="AU160">
        <f t="shared" si="66"/>
        <v>0</v>
      </c>
      <c r="AV160">
        <f t="shared" si="66"/>
        <v>0</v>
      </c>
      <c r="AW160">
        <f t="shared" si="66"/>
        <v>0</v>
      </c>
      <c r="AX160">
        <f t="shared" si="66"/>
        <v>0</v>
      </c>
      <c r="AY160">
        <f t="shared" si="66"/>
        <v>0</v>
      </c>
      <c r="AZ160">
        <f t="shared" si="66"/>
        <v>0</v>
      </c>
      <c r="BA160">
        <f t="shared" si="66"/>
        <v>0</v>
      </c>
      <c r="BB160">
        <f t="shared" si="66"/>
        <v>0</v>
      </c>
      <c r="BC160">
        <f t="shared" si="66"/>
        <v>0</v>
      </c>
      <c r="BD160">
        <f t="shared" si="66"/>
        <v>0</v>
      </c>
      <c r="BE160">
        <f t="shared" si="66"/>
        <v>0</v>
      </c>
      <c r="BF160">
        <f t="shared" si="66"/>
        <v>0</v>
      </c>
      <c r="BG160">
        <f t="shared" si="66"/>
        <v>0</v>
      </c>
      <c r="BH160">
        <f t="shared" si="66"/>
        <v>0</v>
      </c>
      <c r="BI160">
        <f t="shared" si="66"/>
        <v>0</v>
      </c>
      <c r="BJ160">
        <f t="shared" si="66"/>
        <v>0</v>
      </c>
      <c r="BK160">
        <f t="shared" si="66"/>
        <v>0</v>
      </c>
      <c r="BL160">
        <f t="shared" si="66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0.99</v>
      </c>
      <c r="M163">
        <v>0.98699999999999999</v>
      </c>
      <c r="N163">
        <f>M163- 0.008</f>
        <v>0.97899999999999998</v>
      </c>
      <c r="O163">
        <f t="shared" ref="O163:BL163" si="67">N163- 0.008</f>
        <v>0.97099999999999997</v>
      </c>
      <c r="P163">
        <f t="shared" si="67"/>
        <v>0.96299999999999997</v>
      </c>
      <c r="Q163">
        <f t="shared" si="67"/>
        <v>0.95499999999999996</v>
      </c>
      <c r="R163">
        <f t="shared" si="67"/>
        <v>0.94699999999999995</v>
      </c>
      <c r="S163">
        <f t="shared" si="67"/>
        <v>0.93899999999999995</v>
      </c>
      <c r="T163">
        <f t="shared" si="67"/>
        <v>0.93099999999999994</v>
      </c>
      <c r="U163">
        <f t="shared" si="67"/>
        <v>0.92299999999999993</v>
      </c>
      <c r="V163">
        <f t="shared" si="67"/>
        <v>0.91499999999999992</v>
      </c>
      <c r="W163">
        <f t="shared" si="67"/>
        <v>0.90699999999999992</v>
      </c>
      <c r="X163">
        <f t="shared" si="67"/>
        <v>0.89899999999999991</v>
      </c>
      <c r="Y163">
        <f t="shared" si="67"/>
        <v>0.8909999999999999</v>
      </c>
      <c r="Z163">
        <f t="shared" si="67"/>
        <v>0.8829999999999999</v>
      </c>
      <c r="AA163">
        <f t="shared" si="67"/>
        <v>0.87499999999999989</v>
      </c>
      <c r="AB163">
        <f t="shared" si="67"/>
        <v>0.86699999999999988</v>
      </c>
      <c r="AC163">
        <f t="shared" si="67"/>
        <v>0.85899999999999987</v>
      </c>
      <c r="AD163">
        <f t="shared" si="67"/>
        <v>0.85099999999999987</v>
      </c>
      <c r="AE163">
        <f t="shared" si="67"/>
        <v>0.84299999999999986</v>
      </c>
      <c r="AF163">
        <f t="shared" si="67"/>
        <v>0.83499999999999985</v>
      </c>
      <c r="AG163">
        <f t="shared" si="67"/>
        <v>0.82699999999999985</v>
      </c>
      <c r="AH163">
        <f t="shared" si="67"/>
        <v>0.81899999999999984</v>
      </c>
      <c r="AI163">
        <f t="shared" si="67"/>
        <v>0.81099999999999983</v>
      </c>
      <c r="AJ163">
        <f t="shared" si="67"/>
        <v>0.80299999999999983</v>
      </c>
      <c r="AK163">
        <f t="shared" si="67"/>
        <v>0.79499999999999982</v>
      </c>
      <c r="AL163">
        <f t="shared" si="67"/>
        <v>0.78699999999999981</v>
      </c>
      <c r="AM163">
        <f t="shared" si="67"/>
        <v>0.7789999999999998</v>
      </c>
      <c r="AN163">
        <f t="shared" si="67"/>
        <v>0.7709999999999998</v>
      </c>
      <c r="AO163">
        <f t="shared" si="67"/>
        <v>0.76299999999999979</v>
      </c>
      <c r="AP163">
        <f t="shared" si="67"/>
        <v>0.75499999999999978</v>
      </c>
      <c r="AQ163">
        <f t="shared" si="67"/>
        <v>0.74699999999999978</v>
      </c>
      <c r="AR163">
        <f t="shared" si="67"/>
        <v>0.73899999999999977</v>
      </c>
      <c r="AS163">
        <f t="shared" si="67"/>
        <v>0.73099999999999976</v>
      </c>
      <c r="AT163">
        <f t="shared" si="67"/>
        <v>0.72299999999999975</v>
      </c>
      <c r="AU163">
        <f t="shared" si="67"/>
        <v>0.71499999999999975</v>
      </c>
      <c r="AV163">
        <f t="shared" si="67"/>
        <v>0.70699999999999974</v>
      </c>
      <c r="AW163">
        <f t="shared" si="67"/>
        <v>0.69899999999999973</v>
      </c>
      <c r="AX163">
        <f t="shared" si="67"/>
        <v>0.69099999999999973</v>
      </c>
      <c r="AY163">
        <f t="shared" si="67"/>
        <v>0.68299999999999972</v>
      </c>
      <c r="AZ163">
        <f t="shared" si="67"/>
        <v>0.67499999999999971</v>
      </c>
      <c r="BA163">
        <f t="shared" si="67"/>
        <v>0.6669999999999997</v>
      </c>
      <c r="BB163">
        <f t="shared" si="67"/>
        <v>0.6589999999999997</v>
      </c>
      <c r="BC163">
        <f t="shared" si="67"/>
        <v>0.65099999999999969</v>
      </c>
      <c r="BD163">
        <f t="shared" si="67"/>
        <v>0.64299999999999968</v>
      </c>
      <c r="BE163">
        <f t="shared" si="67"/>
        <v>0.63499999999999968</v>
      </c>
      <c r="BF163">
        <f t="shared" si="67"/>
        <v>0.62699999999999967</v>
      </c>
      <c r="BG163">
        <f t="shared" si="67"/>
        <v>0.61899999999999966</v>
      </c>
      <c r="BH163">
        <f t="shared" si="67"/>
        <v>0.61099999999999965</v>
      </c>
      <c r="BI163">
        <f t="shared" si="67"/>
        <v>0.60299999999999965</v>
      </c>
      <c r="BJ163">
        <f t="shared" si="67"/>
        <v>0.59499999999999964</v>
      </c>
      <c r="BK163">
        <f t="shared" si="67"/>
        <v>0.58699999999999963</v>
      </c>
      <c r="BL163">
        <f t="shared" si="67"/>
        <v>0.57899999999999963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f xml:space="preserve"> R165 +0.01</f>
        <v>1.01</v>
      </c>
      <c r="T165">
        <f t="shared" ref="T165:BL165" si="68" xml:space="preserve"> S165 +0.01</f>
        <v>1.02</v>
      </c>
      <c r="U165">
        <f t="shared" si="68"/>
        <v>1.03</v>
      </c>
      <c r="V165">
        <f t="shared" si="68"/>
        <v>1.04</v>
      </c>
      <c r="W165">
        <f t="shared" si="68"/>
        <v>1.05</v>
      </c>
      <c r="X165">
        <f t="shared" si="68"/>
        <v>1.06</v>
      </c>
      <c r="Y165">
        <f t="shared" si="68"/>
        <v>1.07</v>
      </c>
      <c r="Z165">
        <f t="shared" si="68"/>
        <v>1.08</v>
      </c>
      <c r="AA165">
        <f t="shared" si="68"/>
        <v>1.0900000000000001</v>
      </c>
      <c r="AB165">
        <f t="shared" si="68"/>
        <v>1.1000000000000001</v>
      </c>
      <c r="AC165">
        <f t="shared" si="68"/>
        <v>1.1100000000000001</v>
      </c>
      <c r="AD165">
        <f t="shared" si="68"/>
        <v>1.1200000000000001</v>
      </c>
      <c r="AE165">
        <f t="shared" si="68"/>
        <v>1.1300000000000001</v>
      </c>
      <c r="AF165">
        <f t="shared" si="68"/>
        <v>1.1400000000000001</v>
      </c>
      <c r="AG165">
        <f t="shared" si="68"/>
        <v>1.1500000000000001</v>
      </c>
      <c r="AH165">
        <f t="shared" si="68"/>
        <v>1.1600000000000001</v>
      </c>
      <c r="AI165">
        <f t="shared" si="68"/>
        <v>1.1700000000000002</v>
      </c>
      <c r="AJ165">
        <f t="shared" si="68"/>
        <v>1.1800000000000002</v>
      </c>
      <c r="AK165">
        <f t="shared" si="68"/>
        <v>1.1900000000000002</v>
      </c>
      <c r="AL165">
        <f t="shared" si="68"/>
        <v>1.2000000000000002</v>
      </c>
      <c r="AM165">
        <f t="shared" si="68"/>
        <v>1.2100000000000002</v>
      </c>
      <c r="AN165">
        <f t="shared" si="68"/>
        <v>1.2200000000000002</v>
      </c>
      <c r="AO165">
        <f t="shared" si="68"/>
        <v>1.2300000000000002</v>
      </c>
      <c r="AP165">
        <f t="shared" si="68"/>
        <v>1.2400000000000002</v>
      </c>
      <c r="AQ165">
        <f t="shared" si="68"/>
        <v>1.2500000000000002</v>
      </c>
      <c r="AR165">
        <f t="shared" si="68"/>
        <v>1.2600000000000002</v>
      </c>
      <c r="AS165">
        <f t="shared" si="68"/>
        <v>1.2700000000000002</v>
      </c>
      <c r="AT165">
        <f t="shared" si="68"/>
        <v>1.2800000000000002</v>
      </c>
      <c r="AU165">
        <f t="shared" si="68"/>
        <v>1.2900000000000003</v>
      </c>
      <c r="AV165">
        <f t="shared" si="68"/>
        <v>1.3000000000000003</v>
      </c>
      <c r="AW165">
        <f t="shared" si="68"/>
        <v>1.3100000000000003</v>
      </c>
      <c r="AX165">
        <f t="shared" si="68"/>
        <v>1.3200000000000003</v>
      </c>
      <c r="AY165">
        <f t="shared" si="68"/>
        <v>1.3300000000000003</v>
      </c>
      <c r="AZ165">
        <f t="shared" si="68"/>
        <v>1.3400000000000003</v>
      </c>
      <c r="BA165">
        <f t="shared" si="68"/>
        <v>1.3500000000000003</v>
      </c>
      <c r="BB165">
        <f t="shared" si="68"/>
        <v>1.3600000000000003</v>
      </c>
      <c r="BC165">
        <f t="shared" si="68"/>
        <v>1.3700000000000003</v>
      </c>
      <c r="BD165">
        <f t="shared" si="68"/>
        <v>1.3800000000000003</v>
      </c>
      <c r="BE165">
        <f t="shared" si="68"/>
        <v>1.3900000000000003</v>
      </c>
      <c r="BF165">
        <f t="shared" si="68"/>
        <v>1.4000000000000004</v>
      </c>
      <c r="BG165">
        <f t="shared" si="68"/>
        <v>1.4100000000000004</v>
      </c>
      <c r="BH165">
        <f t="shared" si="68"/>
        <v>1.4200000000000004</v>
      </c>
      <c r="BI165">
        <f t="shared" si="68"/>
        <v>1.4300000000000004</v>
      </c>
      <c r="BJ165">
        <f t="shared" si="68"/>
        <v>1.4400000000000004</v>
      </c>
      <c r="BK165">
        <f t="shared" si="68"/>
        <v>1.4500000000000004</v>
      </c>
      <c r="BL165">
        <f t="shared" si="68"/>
        <v>1.4600000000000004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f t="shared" ref="S167:BL167" si="69" xml:space="preserve"> R167 - 0.005</f>
        <v>0.995</v>
      </c>
      <c r="T167">
        <f t="shared" si="69"/>
        <v>0.99</v>
      </c>
      <c r="U167">
        <f t="shared" si="69"/>
        <v>0.98499999999999999</v>
      </c>
      <c r="V167">
        <f t="shared" si="69"/>
        <v>0.98</v>
      </c>
      <c r="W167">
        <f t="shared" si="69"/>
        <v>0.97499999999999998</v>
      </c>
      <c r="X167">
        <f t="shared" si="69"/>
        <v>0.97</v>
      </c>
      <c r="Y167">
        <f t="shared" si="69"/>
        <v>0.96499999999999997</v>
      </c>
      <c r="Z167">
        <f t="shared" si="69"/>
        <v>0.96</v>
      </c>
      <c r="AA167">
        <f t="shared" si="69"/>
        <v>0.95499999999999996</v>
      </c>
      <c r="AB167">
        <f t="shared" si="69"/>
        <v>0.95</v>
      </c>
      <c r="AC167">
        <f t="shared" si="69"/>
        <v>0.94499999999999995</v>
      </c>
      <c r="AD167">
        <f t="shared" si="69"/>
        <v>0.94</v>
      </c>
      <c r="AE167">
        <f t="shared" si="69"/>
        <v>0.93499999999999994</v>
      </c>
      <c r="AF167">
        <f t="shared" si="69"/>
        <v>0.92999999999999994</v>
      </c>
      <c r="AG167">
        <f t="shared" si="69"/>
        <v>0.92499999999999993</v>
      </c>
      <c r="AH167">
        <f t="shared" si="69"/>
        <v>0.91999999999999993</v>
      </c>
      <c r="AI167">
        <f t="shared" si="69"/>
        <v>0.91499999999999992</v>
      </c>
      <c r="AJ167">
        <f t="shared" si="69"/>
        <v>0.90999999999999992</v>
      </c>
      <c r="AK167">
        <f t="shared" si="69"/>
        <v>0.90499999999999992</v>
      </c>
      <c r="AL167">
        <f t="shared" si="69"/>
        <v>0.89999999999999991</v>
      </c>
      <c r="AM167">
        <f t="shared" si="69"/>
        <v>0.89499999999999991</v>
      </c>
      <c r="AN167">
        <f t="shared" si="69"/>
        <v>0.8899999999999999</v>
      </c>
      <c r="AO167">
        <f t="shared" si="69"/>
        <v>0.8849999999999999</v>
      </c>
      <c r="AP167">
        <f t="shared" si="69"/>
        <v>0.87999999999999989</v>
      </c>
      <c r="AQ167">
        <f t="shared" si="69"/>
        <v>0.87499999999999989</v>
      </c>
      <c r="AR167">
        <f t="shared" si="69"/>
        <v>0.86999999999999988</v>
      </c>
      <c r="AS167">
        <f t="shared" si="69"/>
        <v>0.86499999999999988</v>
      </c>
      <c r="AT167">
        <f t="shared" si="69"/>
        <v>0.85999999999999988</v>
      </c>
      <c r="AU167">
        <f t="shared" si="69"/>
        <v>0.85499999999999987</v>
      </c>
      <c r="AV167">
        <f t="shared" si="69"/>
        <v>0.84999999999999987</v>
      </c>
      <c r="AW167">
        <f t="shared" si="69"/>
        <v>0.84499999999999986</v>
      </c>
      <c r="AX167">
        <f t="shared" si="69"/>
        <v>0.83999999999999986</v>
      </c>
      <c r="AY167">
        <f t="shared" si="69"/>
        <v>0.83499999999999985</v>
      </c>
      <c r="AZ167">
        <f t="shared" si="69"/>
        <v>0.82999999999999985</v>
      </c>
      <c r="BA167">
        <f t="shared" si="69"/>
        <v>0.82499999999999984</v>
      </c>
      <c r="BB167">
        <f t="shared" si="69"/>
        <v>0.81999999999999984</v>
      </c>
      <c r="BC167">
        <f t="shared" si="69"/>
        <v>0.81499999999999984</v>
      </c>
      <c r="BD167">
        <f t="shared" si="69"/>
        <v>0.80999999999999983</v>
      </c>
      <c r="BE167">
        <f t="shared" si="69"/>
        <v>0.80499999999999983</v>
      </c>
      <c r="BF167">
        <f t="shared" si="69"/>
        <v>0.79999999999999982</v>
      </c>
      <c r="BG167">
        <f t="shared" si="69"/>
        <v>0.79499999999999982</v>
      </c>
      <c r="BH167">
        <f t="shared" si="69"/>
        <v>0.78999999999999981</v>
      </c>
      <c r="BI167">
        <f t="shared" si="69"/>
        <v>0.78499999999999981</v>
      </c>
      <c r="BJ167">
        <f t="shared" si="69"/>
        <v>0.7799999999999998</v>
      </c>
      <c r="BK167">
        <f t="shared" si="69"/>
        <v>0.7749999999999998</v>
      </c>
      <c r="BL167">
        <f t="shared" si="69"/>
        <v>0.7699999999999998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0.99</v>
      </c>
      <c r="M170">
        <v>0.98699999999999999</v>
      </c>
      <c r="N170">
        <f>M170- 0.008</f>
        <v>0.97899999999999998</v>
      </c>
      <c r="O170">
        <f t="shared" ref="O170:BL170" si="70">N170- 0.008</f>
        <v>0.97099999999999997</v>
      </c>
      <c r="P170">
        <f t="shared" si="70"/>
        <v>0.96299999999999997</v>
      </c>
      <c r="Q170">
        <f t="shared" si="70"/>
        <v>0.95499999999999996</v>
      </c>
      <c r="R170">
        <f t="shared" si="70"/>
        <v>0.94699999999999995</v>
      </c>
      <c r="S170">
        <f t="shared" si="70"/>
        <v>0.93899999999999995</v>
      </c>
      <c r="T170">
        <f t="shared" si="70"/>
        <v>0.93099999999999994</v>
      </c>
      <c r="U170">
        <f t="shared" si="70"/>
        <v>0.92299999999999993</v>
      </c>
      <c r="V170">
        <f t="shared" si="70"/>
        <v>0.91499999999999992</v>
      </c>
      <c r="W170">
        <f t="shared" si="70"/>
        <v>0.90699999999999992</v>
      </c>
      <c r="X170">
        <f t="shared" si="70"/>
        <v>0.89899999999999991</v>
      </c>
      <c r="Y170">
        <f t="shared" si="70"/>
        <v>0.8909999999999999</v>
      </c>
      <c r="Z170">
        <f t="shared" si="70"/>
        <v>0.8829999999999999</v>
      </c>
      <c r="AA170">
        <f t="shared" si="70"/>
        <v>0.87499999999999989</v>
      </c>
      <c r="AB170">
        <f t="shared" si="70"/>
        <v>0.86699999999999988</v>
      </c>
      <c r="AC170">
        <f t="shared" si="70"/>
        <v>0.85899999999999987</v>
      </c>
      <c r="AD170">
        <f t="shared" si="70"/>
        <v>0.85099999999999987</v>
      </c>
      <c r="AE170">
        <f t="shared" si="70"/>
        <v>0.84299999999999986</v>
      </c>
      <c r="AF170">
        <f t="shared" si="70"/>
        <v>0.83499999999999985</v>
      </c>
      <c r="AG170">
        <f t="shared" si="70"/>
        <v>0.82699999999999985</v>
      </c>
      <c r="AH170">
        <f t="shared" si="70"/>
        <v>0.81899999999999984</v>
      </c>
      <c r="AI170">
        <f t="shared" si="70"/>
        <v>0.81099999999999983</v>
      </c>
      <c r="AJ170">
        <f t="shared" si="70"/>
        <v>0.80299999999999983</v>
      </c>
      <c r="AK170">
        <f t="shared" si="70"/>
        <v>0.79499999999999982</v>
      </c>
      <c r="AL170">
        <f t="shared" si="70"/>
        <v>0.78699999999999981</v>
      </c>
      <c r="AM170">
        <f t="shared" si="70"/>
        <v>0.7789999999999998</v>
      </c>
      <c r="AN170">
        <f t="shared" si="70"/>
        <v>0.7709999999999998</v>
      </c>
      <c r="AO170">
        <f t="shared" si="70"/>
        <v>0.76299999999999979</v>
      </c>
      <c r="AP170">
        <f t="shared" si="70"/>
        <v>0.75499999999999978</v>
      </c>
      <c r="AQ170">
        <f t="shared" si="70"/>
        <v>0.74699999999999978</v>
      </c>
      <c r="AR170">
        <f t="shared" si="70"/>
        <v>0.73899999999999977</v>
      </c>
      <c r="AS170">
        <f t="shared" si="70"/>
        <v>0.73099999999999976</v>
      </c>
      <c r="AT170">
        <f t="shared" si="70"/>
        <v>0.72299999999999975</v>
      </c>
      <c r="AU170">
        <f t="shared" si="70"/>
        <v>0.71499999999999975</v>
      </c>
      <c r="AV170">
        <f t="shared" si="70"/>
        <v>0.70699999999999974</v>
      </c>
      <c r="AW170">
        <f t="shared" si="70"/>
        <v>0.69899999999999973</v>
      </c>
      <c r="AX170">
        <f t="shared" si="70"/>
        <v>0.69099999999999973</v>
      </c>
      <c r="AY170">
        <f t="shared" si="70"/>
        <v>0.68299999999999972</v>
      </c>
      <c r="AZ170">
        <f t="shared" si="70"/>
        <v>0.67499999999999971</v>
      </c>
      <c r="BA170">
        <f t="shared" si="70"/>
        <v>0.6669999999999997</v>
      </c>
      <c r="BB170">
        <f t="shared" si="70"/>
        <v>0.6589999999999997</v>
      </c>
      <c r="BC170">
        <f t="shared" si="70"/>
        <v>0.65099999999999969</v>
      </c>
      <c r="BD170">
        <f t="shared" si="70"/>
        <v>0.64299999999999968</v>
      </c>
      <c r="BE170">
        <f t="shared" si="70"/>
        <v>0.63499999999999968</v>
      </c>
      <c r="BF170">
        <f t="shared" si="70"/>
        <v>0.62699999999999967</v>
      </c>
      <c r="BG170">
        <f t="shared" si="70"/>
        <v>0.61899999999999966</v>
      </c>
      <c r="BH170">
        <f t="shared" si="70"/>
        <v>0.61099999999999965</v>
      </c>
      <c r="BI170">
        <f t="shared" si="70"/>
        <v>0.60299999999999965</v>
      </c>
      <c r="BJ170">
        <f t="shared" si="70"/>
        <v>0.59499999999999964</v>
      </c>
      <c r="BK170">
        <f t="shared" si="70"/>
        <v>0.58699999999999963</v>
      </c>
      <c r="BL170">
        <f t="shared" si="70"/>
        <v>0.57899999999999963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f>R172 - 0.005</f>
        <v>0.995</v>
      </c>
      <c r="T172">
        <f t="shared" ref="T172:BL172" si="71">S172 - 0.005</f>
        <v>0.99</v>
      </c>
      <c r="U172">
        <f t="shared" si="71"/>
        <v>0.98499999999999999</v>
      </c>
      <c r="V172">
        <f t="shared" si="71"/>
        <v>0.98</v>
      </c>
      <c r="W172">
        <f t="shared" si="71"/>
        <v>0.97499999999999998</v>
      </c>
      <c r="X172">
        <f t="shared" si="71"/>
        <v>0.97</v>
      </c>
      <c r="Y172">
        <f t="shared" si="71"/>
        <v>0.96499999999999997</v>
      </c>
      <c r="Z172">
        <f t="shared" si="71"/>
        <v>0.96</v>
      </c>
      <c r="AA172">
        <f t="shared" si="71"/>
        <v>0.95499999999999996</v>
      </c>
      <c r="AB172">
        <f t="shared" si="71"/>
        <v>0.95</v>
      </c>
      <c r="AC172">
        <f t="shared" si="71"/>
        <v>0.94499999999999995</v>
      </c>
      <c r="AD172">
        <f t="shared" si="71"/>
        <v>0.94</v>
      </c>
      <c r="AE172">
        <f t="shared" si="71"/>
        <v>0.93499999999999994</v>
      </c>
      <c r="AF172">
        <f t="shared" si="71"/>
        <v>0.92999999999999994</v>
      </c>
      <c r="AG172">
        <f t="shared" si="71"/>
        <v>0.92499999999999993</v>
      </c>
      <c r="AH172">
        <f t="shared" si="71"/>
        <v>0.91999999999999993</v>
      </c>
      <c r="AI172">
        <f t="shared" si="71"/>
        <v>0.91499999999999992</v>
      </c>
      <c r="AJ172">
        <f t="shared" si="71"/>
        <v>0.90999999999999992</v>
      </c>
      <c r="AK172">
        <f t="shared" si="71"/>
        <v>0.90499999999999992</v>
      </c>
      <c r="AL172">
        <f t="shared" si="71"/>
        <v>0.89999999999999991</v>
      </c>
      <c r="AM172">
        <f t="shared" si="71"/>
        <v>0.89499999999999991</v>
      </c>
      <c r="AN172">
        <f t="shared" si="71"/>
        <v>0.8899999999999999</v>
      </c>
      <c r="AO172">
        <f t="shared" si="71"/>
        <v>0.8849999999999999</v>
      </c>
      <c r="AP172">
        <f t="shared" si="71"/>
        <v>0.87999999999999989</v>
      </c>
      <c r="AQ172">
        <f t="shared" si="71"/>
        <v>0.87499999999999989</v>
      </c>
      <c r="AR172">
        <f t="shared" si="71"/>
        <v>0.86999999999999988</v>
      </c>
      <c r="AS172">
        <f t="shared" si="71"/>
        <v>0.86499999999999988</v>
      </c>
      <c r="AT172">
        <f t="shared" si="71"/>
        <v>0.85999999999999988</v>
      </c>
      <c r="AU172">
        <f t="shared" si="71"/>
        <v>0.85499999999999987</v>
      </c>
      <c r="AV172">
        <f t="shared" si="71"/>
        <v>0.84999999999999987</v>
      </c>
      <c r="AW172">
        <f t="shared" si="71"/>
        <v>0.84499999999999986</v>
      </c>
      <c r="AX172">
        <f t="shared" si="71"/>
        <v>0.83999999999999986</v>
      </c>
      <c r="AY172">
        <f t="shared" si="71"/>
        <v>0.83499999999999985</v>
      </c>
      <c r="AZ172">
        <f t="shared" si="71"/>
        <v>0.82999999999999985</v>
      </c>
      <c r="BA172">
        <f t="shared" si="71"/>
        <v>0.82499999999999984</v>
      </c>
      <c r="BB172">
        <f t="shared" si="71"/>
        <v>0.81999999999999984</v>
      </c>
      <c r="BC172">
        <f t="shared" si="71"/>
        <v>0.81499999999999984</v>
      </c>
      <c r="BD172">
        <f t="shared" si="71"/>
        <v>0.80999999999999983</v>
      </c>
      <c r="BE172">
        <f t="shared" si="71"/>
        <v>0.80499999999999983</v>
      </c>
      <c r="BF172">
        <f t="shared" si="71"/>
        <v>0.79999999999999982</v>
      </c>
      <c r="BG172">
        <f t="shared" si="71"/>
        <v>0.79499999999999982</v>
      </c>
      <c r="BH172">
        <f t="shared" si="71"/>
        <v>0.78999999999999981</v>
      </c>
      <c r="BI172">
        <f t="shared" si="71"/>
        <v>0.78499999999999981</v>
      </c>
      <c r="BJ172">
        <f t="shared" si="71"/>
        <v>0.7799999999999998</v>
      </c>
      <c r="BK172">
        <f t="shared" si="71"/>
        <v>0.7749999999999998</v>
      </c>
      <c r="BL172">
        <f t="shared" si="71"/>
        <v>0.7699999999999998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f>R173+0.03</f>
        <v>1.03</v>
      </c>
      <c r="T173">
        <f t="shared" ref="T173:BL173" si="72">S173+0.03</f>
        <v>1.06</v>
      </c>
      <c r="U173">
        <f t="shared" si="72"/>
        <v>1.0900000000000001</v>
      </c>
      <c r="V173">
        <f t="shared" si="72"/>
        <v>1.1200000000000001</v>
      </c>
      <c r="W173">
        <f t="shared" si="72"/>
        <v>1.1500000000000001</v>
      </c>
      <c r="X173">
        <f t="shared" si="72"/>
        <v>1.1800000000000002</v>
      </c>
      <c r="Y173">
        <f t="shared" si="72"/>
        <v>1.2100000000000002</v>
      </c>
      <c r="Z173">
        <f t="shared" si="72"/>
        <v>1.2400000000000002</v>
      </c>
      <c r="AA173">
        <f t="shared" si="72"/>
        <v>1.2700000000000002</v>
      </c>
      <c r="AB173">
        <f t="shared" si="72"/>
        <v>1.3000000000000003</v>
      </c>
      <c r="AC173">
        <f t="shared" si="72"/>
        <v>1.3300000000000003</v>
      </c>
      <c r="AD173">
        <f t="shared" si="72"/>
        <v>1.3600000000000003</v>
      </c>
      <c r="AE173">
        <f t="shared" si="72"/>
        <v>1.3900000000000003</v>
      </c>
      <c r="AF173">
        <f t="shared" si="72"/>
        <v>1.4200000000000004</v>
      </c>
      <c r="AG173">
        <f t="shared" si="72"/>
        <v>1.4500000000000004</v>
      </c>
      <c r="AH173">
        <f t="shared" si="72"/>
        <v>1.4800000000000004</v>
      </c>
      <c r="AI173">
        <f t="shared" si="72"/>
        <v>1.5100000000000005</v>
      </c>
      <c r="AJ173">
        <f t="shared" si="72"/>
        <v>1.5400000000000005</v>
      </c>
      <c r="AK173">
        <f t="shared" si="72"/>
        <v>1.5700000000000005</v>
      </c>
      <c r="AL173">
        <f t="shared" si="72"/>
        <v>1.6000000000000005</v>
      </c>
      <c r="AM173">
        <f t="shared" si="72"/>
        <v>1.6300000000000006</v>
      </c>
      <c r="AN173">
        <f t="shared" si="72"/>
        <v>1.6600000000000006</v>
      </c>
      <c r="AO173">
        <f t="shared" si="72"/>
        <v>1.6900000000000006</v>
      </c>
      <c r="AP173">
        <f t="shared" si="72"/>
        <v>1.7200000000000006</v>
      </c>
      <c r="AQ173">
        <f t="shared" si="72"/>
        <v>1.7500000000000007</v>
      </c>
      <c r="AR173">
        <f t="shared" si="72"/>
        <v>1.7800000000000007</v>
      </c>
      <c r="AS173">
        <f t="shared" si="72"/>
        <v>1.8100000000000007</v>
      </c>
      <c r="AT173">
        <f t="shared" si="72"/>
        <v>1.8400000000000007</v>
      </c>
      <c r="AU173">
        <f t="shared" si="72"/>
        <v>1.8700000000000008</v>
      </c>
      <c r="AV173">
        <f t="shared" si="72"/>
        <v>1.9000000000000008</v>
      </c>
      <c r="AW173">
        <f t="shared" si="72"/>
        <v>1.9300000000000008</v>
      </c>
      <c r="AX173">
        <f t="shared" si="72"/>
        <v>1.9600000000000009</v>
      </c>
      <c r="AY173">
        <f t="shared" si="72"/>
        <v>1.9900000000000009</v>
      </c>
      <c r="AZ173">
        <f t="shared" si="72"/>
        <v>2.0200000000000009</v>
      </c>
      <c r="BA173">
        <f t="shared" si="72"/>
        <v>2.0500000000000007</v>
      </c>
      <c r="BB173">
        <f t="shared" si="72"/>
        <v>2.0800000000000005</v>
      </c>
      <c r="BC173">
        <f t="shared" si="72"/>
        <v>2.1100000000000003</v>
      </c>
      <c r="BD173">
        <f t="shared" si="72"/>
        <v>2.14</v>
      </c>
      <c r="BE173">
        <f t="shared" si="72"/>
        <v>2.17</v>
      </c>
      <c r="BF173">
        <f t="shared" si="72"/>
        <v>2.1999999999999997</v>
      </c>
      <c r="BG173">
        <f t="shared" si="72"/>
        <v>2.2299999999999995</v>
      </c>
      <c r="BH173">
        <f t="shared" si="72"/>
        <v>2.2599999999999993</v>
      </c>
      <c r="BI173">
        <f t="shared" si="72"/>
        <v>2.2899999999999991</v>
      </c>
      <c r="BJ173">
        <f t="shared" si="72"/>
        <v>2.319999999999999</v>
      </c>
      <c r="BK173">
        <f t="shared" si="72"/>
        <v>2.3499999999999988</v>
      </c>
      <c r="BL173">
        <f t="shared" si="72"/>
        <v>2.3799999999999986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f>R174 - 0.007</f>
        <v>0.99299999999999999</v>
      </c>
      <c r="T174">
        <f t="shared" ref="T174:BL174" si="73">S174 - 0.007</f>
        <v>0.98599999999999999</v>
      </c>
      <c r="U174">
        <f t="shared" si="73"/>
        <v>0.97899999999999998</v>
      </c>
      <c r="V174">
        <f t="shared" si="73"/>
        <v>0.97199999999999998</v>
      </c>
      <c r="W174">
        <f t="shared" si="73"/>
        <v>0.96499999999999997</v>
      </c>
      <c r="X174">
        <f t="shared" si="73"/>
        <v>0.95799999999999996</v>
      </c>
      <c r="Y174">
        <f t="shared" si="73"/>
        <v>0.95099999999999996</v>
      </c>
      <c r="Z174">
        <f t="shared" si="73"/>
        <v>0.94399999999999995</v>
      </c>
      <c r="AA174">
        <f t="shared" si="73"/>
        <v>0.93699999999999994</v>
      </c>
      <c r="AB174">
        <f t="shared" si="73"/>
        <v>0.92999999999999994</v>
      </c>
      <c r="AC174">
        <f t="shared" si="73"/>
        <v>0.92299999999999993</v>
      </c>
      <c r="AD174">
        <f t="shared" si="73"/>
        <v>0.91599999999999993</v>
      </c>
      <c r="AE174">
        <f t="shared" si="73"/>
        <v>0.90899999999999992</v>
      </c>
      <c r="AF174">
        <f t="shared" si="73"/>
        <v>0.90199999999999991</v>
      </c>
      <c r="AG174">
        <f t="shared" si="73"/>
        <v>0.89499999999999991</v>
      </c>
      <c r="AH174">
        <f t="shared" si="73"/>
        <v>0.8879999999999999</v>
      </c>
      <c r="AI174">
        <f t="shared" si="73"/>
        <v>0.88099999999999989</v>
      </c>
      <c r="AJ174">
        <f t="shared" si="73"/>
        <v>0.87399999999999989</v>
      </c>
      <c r="AK174">
        <f t="shared" si="73"/>
        <v>0.86699999999999988</v>
      </c>
      <c r="AL174">
        <f t="shared" si="73"/>
        <v>0.85999999999999988</v>
      </c>
      <c r="AM174">
        <f t="shared" si="73"/>
        <v>0.85299999999999987</v>
      </c>
      <c r="AN174">
        <f t="shared" si="73"/>
        <v>0.84599999999999986</v>
      </c>
      <c r="AO174">
        <f t="shared" si="73"/>
        <v>0.83899999999999986</v>
      </c>
      <c r="AP174">
        <f t="shared" si="73"/>
        <v>0.83199999999999985</v>
      </c>
      <c r="AQ174">
        <f t="shared" si="73"/>
        <v>0.82499999999999984</v>
      </c>
      <c r="AR174">
        <f t="shared" si="73"/>
        <v>0.81799999999999984</v>
      </c>
      <c r="AS174">
        <f t="shared" si="73"/>
        <v>0.81099999999999983</v>
      </c>
      <c r="AT174">
        <f t="shared" si="73"/>
        <v>0.80399999999999983</v>
      </c>
      <c r="AU174">
        <f t="shared" si="73"/>
        <v>0.79699999999999982</v>
      </c>
      <c r="AV174">
        <f t="shared" si="73"/>
        <v>0.78999999999999981</v>
      </c>
      <c r="AW174">
        <f t="shared" si="73"/>
        <v>0.78299999999999981</v>
      </c>
      <c r="AX174">
        <f t="shared" si="73"/>
        <v>0.7759999999999998</v>
      </c>
      <c r="AY174">
        <f t="shared" si="73"/>
        <v>0.76899999999999979</v>
      </c>
      <c r="AZ174">
        <f t="shared" si="73"/>
        <v>0.76199999999999979</v>
      </c>
      <c r="BA174">
        <f t="shared" si="73"/>
        <v>0.75499999999999978</v>
      </c>
      <c r="BB174">
        <f t="shared" si="73"/>
        <v>0.74799999999999978</v>
      </c>
      <c r="BC174">
        <f t="shared" si="73"/>
        <v>0.74099999999999977</v>
      </c>
      <c r="BD174">
        <f t="shared" si="73"/>
        <v>0.73399999999999976</v>
      </c>
      <c r="BE174">
        <f t="shared" si="73"/>
        <v>0.72699999999999976</v>
      </c>
      <c r="BF174">
        <f t="shared" si="73"/>
        <v>0.71999999999999975</v>
      </c>
      <c r="BG174">
        <f t="shared" si="73"/>
        <v>0.71299999999999975</v>
      </c>
      <c r="BH174">
        <f t="shared" si="73"/>
        <v>0.70599999999999974</v>
      </c>
      <c r="BI174">
        <f t="shared" si="73"/>
        <v>0.69899999999999973</v>
      </c>
      <c r="BJ174">
        <f t="shared" si="73"/>
        <v>0.69199999999999973</v>
      </c>
      <c r="BK174">
        <f t="shared" si="73"/>
        <v>0.68499999999999972</v>
      </c>
      <c r="BL174">
        <f t="shared" si="73"/>
        <v>0.67799999999999971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f>R175 - 0.006</f>
        <v>0.99399999999999999</v>
      </c>
      <c r="T175">
        <f t="shared" ref="T175:BL175" si="74">S175 - 0.006</f>
        <v>0.98799999999999999</v>
      </c>
      <c r="U175">
        <f t="shared" si="74"/>
        <v>0.98199999999999998</v>
      </c>
      <c r="V175">
        <f t="shared" si="74"/>
        <v>0.97599999999999998</v>
      </c>
      <c r="W175">
        <f t="shared" si="74"/>
        <v>0.97</v>
      </c>
      <c r="X175">
        <f t="shared" si="74"/>
        <v>0.96399999999999997</v>
      </c>
      <c r="Y175">
        <f t="shared" si="74"/>
        <v>0.95799999999999996</v>
      </c>
      <c r="Z175">
        <f t="shared" si="74"/>
        <v>0.95199999999999996</v>
      </c>
      <c r="AA175">
        <f t="shared" si="74"/>
        <v>0.94599999999999995</v>
      </c>
      <c r="AB175">
        <f t="shared" si="74"/>
        <v>0.94</v>
      </c>
      <c r="AC175">
        <f t="shared" si="74"/>
        <v>0.93399999999999994</v>
      </c>
      <c r="AD175">
        <f t="shared" si="74"/>
        <v>0.92799999999999994</v>
      </c>
      <c r="AE175">
        <f t="shared" si="74"/>
        <v>0.92199999999999993</v>
      </c>
      <c r="AF175">
        <f t="shared" si="74"/>
        <v>0.91599999999999993</v>
      </c>
      <c r="AG175">
        <f t="shared" si="74"/>
        <v>0.90999999999999992</v>
      </c>
      <c r="AH175">
        <f t="shared" si="74"/>
        <v>0.90399999999999991</v>
      </c>
      <c r="AI175">
        <f t="shared" si="74"/>
        <v>0.89799999999999991</v>
      </c>
      <c r="AJ175">
        <f t="shared" si="74"/>
        <v>0.8919999999999999</v>
      </c>
      <c r="AK175">
        <f t="shared" si="74"/>
        <v>0.8859999999999999</v>
      </c>
      <c r="AL175">
        <f t="shared" si="74"/>
        <v>0.87999999999999989</v>
      </c>
      <c r="AM175">
        <f t="shared" si="74"/>
        <v>0.87399999999999989</v>
      </c>
      <c r="AN175">
        <f t="shared" si="74"/>
        <v>0.86799999999999988</v>
      </c>
      <c r="AO175">
        <f t="shared" si="74"/>
        <v>0.86199999999999988</v>
      </c>
      <c r="AP175">
        <f t="shared" si="74"/>
        <v>0.85599999999999987</v>
      </c>
      <c r="AQ175">
        <f t="shared" si="74"/>
        <v>0.84999999999999987</v>
      </c>
      <c r="AR175">
        <f t="shared" si="74"/>
        <v>0.84399999999999986</v>
      </c>
      <c r="AS175">
        <f t="shared" si="74"/>
        <v>0.83799999999999986</v>
      </c>
      <c r="AT175">
        <f t="shared" si="74"/>
        <v>0.83199999999999985</v>
      </c>
      <c r="AU175">
        <f t="shared" si="74"/>
        <v>0.82599999999999985</v>
      </c>
      <c r="AV175">
        <f t="shared" si="74"/>
        <v>0.81999999999999984</v>
      </c>
      <c r="AW175">
        <f t="shared" si="74"/>
        <v>0.81399999999999983</v>
      </c>
      <c r="AX175">
        <f t="shared" si="74"/>
        <v>0.80799999999999983</v>
      </c>
      <c r="AY175">
        <f t="shared" si="74"/>
        <v>0.80199999999999982</v>
      </c>
      <c r="AZ175">
        <f t="shared" si="74"/>
        <v>0.79599999999999982</v>
      </c>
      <c r="BA175">
        <f t="shared" si="74"/>
        <v>0.78999999999999981</v>
      </c>
      <c r="BB175">
        <f t="shared" si="74"/>
        <v>0.78399999999999981</v>
      </c>
      <c r="BC175">
        <f t="shared" si="74"/>
        <v>0.7779999999999998</v>
      </c>
      <c r="BD175">
        <f t="shared" si="74"/>
        <v>0.7719999999999998</v>
      </c>
      <c r="BE175">
        <f t="shared" si="74"/>
        <v>0.76599999999999979</v>
      </c>
      <c r="BF175">
        <f t="shared" si="74"/>
        <v>0.75999999999999979</v>
      </c>
      <c r="BG175">
        <f t="shared" si="74"/>
        <v>0.75399999999999978</v>
      </c>
      <c r="BH175">
        <f t="shared" si="74"/>
        <v>0.74799999999999978</v>
      </c>
      <c r="BI175">
        <f t="shared" si="74"/>
        <v>0.74199999999999977</v>
      </c>
      <c r="BJ175">
        <f t="shared" si="74"/>
        <v>0.73599999999999977</v>
      </c>
      <c r="BK175">
        <f t="shared" si="74"/>
        <v>0.72999999999999976</v>
      </c>
      <c r="BL175">
        <f t="shared" si="74"/>
        <v>0.72399999999999975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>
        <f t="shared" ref="D178:K184" si="75">D$28*D63</f>
        <v>8.3580402606641624E-2</v>
      </c>
      <c r="E178">
        <f t="shared" si="75"/>
        <v>0.10717909399999986</v>
      </c>
      <c r="F178">
        <f t="shared" si="75"/>
        <v>0.12215124400000002</v>
      </c>
      <c r="G178">
        <f t="shared" si="75"/>
        <v>0.33488048568155687</v>
      </c>
      <c r="H178">
        <f t="shared" si="75"/>
        <v>0.29531226543067968</v>
      </c>
      <c r="I178">
        <f t="shared" si="75"/>
        <v>0.32956881731915161</v>
      </c>
      <c r="J178" s="10">
        <f t="shared" si="75"/>
        <v>0.27617509999999995</v>
      </c>
      <c r="K178">
        <f t="shared" si="75"/>
        <v>0.33111934530358528</v>
      </c>
      <c r="L178">
        <f t="shared" ref="L178:AQ178" si="76">(L$28*(L63*L163)+L146)</f>
        <v>0.3563368564699626</v>
      </c>
      <c r="M178">
        <f t="shared" si="76"/>
        <v>0.37741814712162941</v>
      </c>
      <c r="N178">
        <f t="shared" si="76"/>
        <v>0.41023963763430982</v>
      </c>
      <c r="O178">
        <f t="shared" si="76"/>
        <v>0.43963932365849751</v>
      </c>
      <c r="P178">
        <f t="shared" si="76"/>
        <v>0.46177375291860856</v>
      </c>
      <c r="Q178">
        <f t="shared" si="76"/>
        <v>0.48249388485337508</v>
      </c>
      <c r="R178">
        <f t="shared" si="76"/>
        <v>0.49860550925938396</v>
      </c>
      <c r="S178">
        <f t="shared" si="76"/>
        <v>0.51294358241593396</v>
      </c>
      <c r="T178">
        <f t="shared" si="76"/>
        <v>0.52502273110976294</v>
      </c>
      <c r="U178">
        <f t="shared" si="76"/>
        <v>0.53521874710936657</v>
      </c>
      <c r="V178">
        <f t="shared" si="76"/>
        <v>0.54446729750014433</v>
      </c>
      <c r="W178">
        <f t="shared" si="76"/>
        <v>0.55192874294405359</v>
      </c>
      <c r="X178">
        <f t="shared" si="76"/>
        <v>0.55853504266056897</v>
      </c>
      <c r="Y178">
        <f t="shared" si="76"/>
        <v>0.56263541261388328</v>
      </c>
      <c r="Z178">
        <f t="shared" si="76"/>
        <v>0.56603032886503046</v>
      </c>
      <c r="AA178">
        <f t="shared" si="76"/>
        <v>0.56796453571127725</v>
      </c>
      <c r="AB178">
        <f t="shared" si="76"/>
        <v>0.56934948433186572</v>
      </c>
      <c r="AC178">
        <f t="shared" si="76"/>
        <v>0.56948181128643949</v>
      </c>
      <c r="AD178">
        <f t="shared" si="76"/>
        <v>0.56849987869543239</v>
      </c>
      <c r="AE178">
        <f t="shared" si="76"/>
        <v>0.56655322901742744</v>
      </c>
      <c r="AF178">
        <f t="shared" si="76"/>
        <v>0.56451634341621559</v>
      </c>
      <c r="AG178">
        <f t="shared" si="76"/>
        <v>0.56110987354986319</v>
      </c>
      <c r="AH178">
        <f t="shared" si="76"/>
        <v>0.55792205658188343</v>
      </c>
      <c r="AI178">
        <f t="shared" si="76"/>
        <v>0.5550823132477658</v>
      </c>
      <c r="AJ178">
        <f t="shared" si="76"/>
        <v>0.55209523984930109</v>
      </c>
      <c r="AK178">
        <f t="shared" si="76"/>
        <v>0.5497871705871904</v>
      </c>
      <c r="AL178">
        <f t="shared" si="76"/>
        <v>0.54711823835183282</v>
      </c>
      <c r="AM178">
        <f t="shared" si="76"/>
        <v>0.54553402474969848</v>
      </c>
      <c r="AN178">
        <f t="shared" si="76"/>
        <v>0.54464718700749537</v>
      </c>
      <c r="AO178">
        <f t="shared" si="76"/>
        <v>0.54525607853778824</v>
      </c>
      <c r="AP178">
        <f t="shared" si="76"/>
        <v>0.54702087755044337</v>
      </c>
      <c r="AQ178">
        <f t="shared" si="76"/>
        <v>0.55019353611895039</v>
      </c>
      <c r="AR178">
        <f t="shared" ref="AR178:BL178" si="77">(AR$28*(AR63*AR163)+AR146)</f>
        <v>0.55662169775601544</v>
      </c>
      <c r="AS178">
        <f t="shared" si="77"/>
        <v>0.56310678608980425</v>
      </c>
      <c r="AT178">
        <f t="shared" si="77"/>
        <v>0.56964667667463187</v>
      </c>
      <c r="AU178">
        <f t="shared" si="77"/>
        <v>0.57623909206432533</v>
      </c>
      <c r="AV178">
        <f t="shared" si="77"/>
        <v>0.58288159518368954</v>
      </c>
      <c r="AW178">
        <f t="shared" si="77"/>
        <v>0.58957158245583241</v>
      </c>
      <c r="AX178">
        <f t="shared" si="77"/>
        <v>0.59630627667700886</v>
      </c>
      <c r="AY178">
        <f t="shared" si="77"/>
        <v>0.6030827196304509</v>
      </c>
      <c r="AZ178">
        <f t="shared" si="77"/>
        <v>0.60989776443032095</v>
      </c>
      <c r="BA178">
        <f t="shared" si="77"/>
        <v>0.61674806758668299</v>
      </c>
      <c r="BB178">
        <f t="shared" si="77"/>
        <v>0.62363008078206539</v>
      </c>
      <c r="BC178">
        <f t="shared" si="77"/>
        <v>0.6305400423498817</v>
      </c>
      <c r="BD178">
        <f t="shared" si="77"/>
        <v>0.63747396844469539</v>
      </c>
      <c r="BE178">
        <f t="shared" si="77"/>
        <v>0.64442764389396234</v>
      </c>
      <c r="BF178">
        <f t="shared" si="77"/>
        <v>0.6513966127205435</v>
      </c>
      <c r="BG178">
        <f t="shared" si="77"/>
        <v>0.65837616832498169</v>
      </c>
      <c r="BH178">
        <f t="shared" si="77"/>
        <v>0.6653613433161234</v>
      </c>
      <c r="BI178">
        <f t="shared" si="77"/>
        <v>0.67234689897837496</v>
      </c>
      <c r="BJ178">
        <f t="shared" si="77"/>
        <v>0.67932731436340033</v>
      </c>
      <c r="BK178">
        <f t="shared" si="77"/>
        <v>0.68629677499382247</v>
      </c>
      <c r="BL178">
        <f t="shared" si="77"/>
        <v>0.69324916116593172</v>
      </c>
    </row>
    <row r="179" spans="3:64" x14ac:dyDescent="0.25">
      <c r="C179" t="s">
        <v>7</v>
      </c>
      <c r="D179">
        <f t="shared" si="75"/>
        <v>0</v>
      </c>
      <c r="E179">
        <f t="shared" si="75"/>
        <v>0</v>
      </c>
      <c r="F179">
        <f t="shared" si="75"/>
        <v>0</v>
      </c>
      <c r="G179">
        <f t="shared" si="75"/>
        <v>0</v>
      </c>
      <c r="H179">
        <f t="shared" si="75"/>
        <v>0</v>
      </c>
      <c r="I179">
        <f t="shared" si="75"/>
        <v>0</v>
      </c>
      <c r="J179" s="10">
        <f t="shared" si="75"/>
        <v>0</v>
      </c>
      <c r="K179">
        <f t="shared" si="75"/>
        <v>0</v>
      </c>
      <c r="L179">
        <f t="shared" ref="L179:AQ179" si="78">(L$28*(L64*L164)+L147)</f>
        <v>0</v>
      </c>
      <c r="M179">
        <f t="shared" si="78"/>
        <v>0</v>
      </c>
      <c r="N179">
        <f t="shared" si="78"/>
        <v>0</v>
      </c>
      <c r="O179">
        <f t="shared" si="78"/>
        <v>0</v>
      </c>
      <c r="P179">
        <f t="shared" si="78"/>
        <v>0</v>
      </c>
      <c r="Q179">
        <f t="shared" si="78"/>
        <v>0</v>
      </c>
      <c r="R179">
        <f t="shared" si="78"/>
        <v>0</v>
      </c>
      <c r="S179">
        <f t="shared" si="78"/>
        <v>0</v>
      </c>
      <c r="T179">
        <f t="shared" si="78"/>
        <v>0</v>
      </c>
      <c r="U179">
        <f t="shared" si="78"/>
        <v>0</v>
      </c>
      <c r="V179">
        <f t="shared" si="78"/>
        <v>0</v>
      </c>
      <c r="W179">
        <f t="shared" si="78"/>
        <v>0</v>
      </c>
      <c r="X179">
        <f t="shared" si="78"/>
        <v>0</v>
      </c>
      <c r="Y179">
        <f t="shared" si="78"/>
        <v>0</v>
      </c>
      <c r="Z179">
        <f t="shared" si="78"/>
        <v>0</v>
      </c>
      <c r="AA179">
        <f t="shared" si="78"/>
        <v>0</v>
      </c>
      <c r="AB179">
        <f t="shared" si="78"/>
        <v>0</v>
      </c>
      <c r="AC179">
        <f t="shared" si="78"/>
        <v>0</v>
      </c>
      <c r="AD179">
        <f t="shared" si="78"/>
        <v>0</v>
      </c>
      <c r="AE179">
        <f t="shared" si="78"/>
        <v>0</v>
      </c>
      <c r="AF179">
        <f t="shared" si="78"/>
        <v>0</v>
      </c>
      <c r="AG179">
        <f t="shared" si="78"/>
        <v>0</v>
      </c>
      <c r="AH179">
        <f t="shared" si="78"/>
        <v>0</v>
      </c>
      <c r="AI179">
        <f t="shared" si="78"/>
        <v>0</v>
      </c>
      <c r="AJ179">
        <f t="shared" si="78"/>
        <v>0</v>
      </c>
      <c r="AK179">
        <f t="shared" si="78"/>
        <v>0</v>
      </c>
      <c r="AL179">
        <f t="shared" si="78"/>
        <v>0</v>
      </c>
      <c r="AM179">
        <f t="shared" si="78"/>
        <v>0</v>
      </c>
      <c r="AN179">
        <f t="shared" si="78"/>
        <v>0</v>
      </c>
      <c r="AO179">
        <f t="shared" si="78"/>
        <v>0</v>
      </c>
      <c r="AP179">
        <f t="shared" si="78"/>
        <v>0</v>
      </c>
      <c r="AQ179">
        <f t="shared" si="78"/>
        <v>0</v>
      </c>
      <c r="AR179">
        <f t="shared" ref="AR179:BL179" si="79">(AR$28*(AR64*AR164)+AR147)</f>
        <v>0</v>
      </c>
      <c r="AS179">
        <f t="shared" si="79"/>
        <v>0</v>
      </c>
      <c r="AT179">
        <f t="shared" si="79"/>
        <v>0</v>
      </c>
      <c r="AU179">
        <f t="shared" si="79"/>
        <v>0</v>
      </c>
      <c r="AV179">
        <f t="shared" si="79"/>
        <v>0</v>
      </c>
      <c r="AW179">
        <f t="shared" si="79"/>
        <v>0</v>
      </c>
      <c r="AX179">
        <f t="shared" si="79"/>
        <v>0</v>
      </c>
      <c r="AY179">
        <f t="shared" si="79"/>
        <v>0</v>
      </c>
      <c r="AZ179">
        <f t="shared" si="79"/>
        <v>0</v>
      </c>
      <c r="BA179">
        <f t="shared" si="79"/>
        <v>0</v>
      </c>
      <c r="BB179">
        <f t="shared" si="79"/>
        <v>0</v>
      </c>
      <c r="BC179">
        <f t="shared" si="79"/>
        <v>0</v>
      </c>
      <c r="BD179">
        <f t="shared" si="79"/>
        <v>0</v>
      </c>
      <c r="BE179">
        <f t="shared" si="79"/>
        <v>0</v>
      </c>
      <c r="BF179">
        <f t="shared" si="79"/>
        <v>0</v>
      </c>
      <c r="BG179">
        <f t="shared" si="79"/>
        <v>0</v>
      </c>
      <c r="BH179">
        <f t="shared" si="79"/>
        <v>0</v>
      </c>
      <c r="BI179">
        <f t="shared" si="79"/>
        <v>0</v>
      </c>
      <c r="BJ179">
        <f t="shared" si="79"/>
        <v>0</v>
      </c>
      <c r="BK179">
        <f t="shared" si="79"/>
        <v>0</v>
      </c>
      <c r="BL179">
        <f t="shared" si="79"/>
        <v>0</v>
      </c>
    </row>
    <row r="180" spans="3:64" x14ac:dyDescent="0.25">
      <c r="C180" t="s">
        <v>8</v>
      </c>
      <c r="D180">
        <f t="shared" si="75"/>
        <v>0.89999999999999813</v>
      </c>
      <c r="E180">
        <f t="shared" si="75"/>
        <v>0.89999999999999925</v>
      </c>
      <c r="F180">
        <f t="shared" si="75"/>
        <v>0.9</v>
      </c>
      <c r="G180">
        <f t="shared" si="75"/>
        <v>0.89999999999999969</v>
      </c>
      <c r="H180">
        <f t="shared" si="75"/>
        <v>0.89999999999999925</v>
      </c>
      <c r="I180">
        <f t="shared" si="75"/>
        <v>0.8999999999999988</v>
      </c>
      <c r="J180" s="10">
        <f t="shared" si="75"/>
        <v>0.89999999999999969</v>
      </c>
      <c r="K180">
        <f t="shared" si="75"/>
        <v>0.9075592561044924</v>
      </c>
      <c r="L180">
        <f t="shared" ref="L180:AQ180" si="80">(L$28*(L65*L165)+L148)</f>
        <v>0.83971974375456526</v>
      </c>
      <c r="M180">
        <f t="shared" si="80"/>
        <v>0.76833659110710162</v>
      </c>
      <c r="N180">
        <f t="shared" si="80"/>
        <v>0.7341487740904159</v>
      </c>
      <c r="O180">
        <f t="shared" si="80"/>
        <v>0.70096609781129593</v>
      </c>
      <c r="P180">
        <f t="shared" si="80"/>
        <v>0.6658050553796675</v>
      </c>
      <c r="Q180">
        <f t="shared" si="80"/>
        <v>0.6395815911861773</v>
      </c>
      <c r="R180">
        <f t="shared" si="80"/>
        <v>0.61871776164132641</v>
      </c>
      <c r="S180">
        <f t="shared" si="80"/>
        <v>0.61352144621762994</v>
      </c>
      <c r="T180">
        <f t="shared" si="80"/>
        <v>0.61738921234466071</v>
      </c>
      <c r="U180">
        <f t="shared" si="80"/>
        <v>0.63104705309812692</v>
      </c>
      <c r="V180">
        <f t="shared" si="80"/>
        <v>0.65578110609821127</v>
      </c>
      <c r="W180">
        <f t="shared" si="80"/>
        <v>0.69071605304324057</v>
      </c>
      <c r="X180">
        <f t="shared" si="80"/>
        <v>0.73706977377876781</v>
      </c>
      <c r="Y180">
        <f t="shared" si="80"/>
        <v>0.79260790949337012</v>
      </c>
      <c r="Z180">
        <f t="shared" si="80"/>
        <v>0.85955636501304011</v>
      </c>
      <c r="AA180">
        <f t="shared" si="80"/>
        <v>0.93657631913419448</v>
      </c>
      <c r="AB180">
        <f t="shared" si="80"/>
        <v>1.0247734088046923</v>
      </c>
      <c r="AC180">
        <f t="shared" si="80"/>
        <v>1.1224662355580008</v>
      </c>
      <c r="AD180">
        <f t="shared" si="80"/>
        <v>1.2290987385579737</v>
      </c>
      <c r="AE180">
        <f t="shared" si="80"/>
        <v>1.343975086815185</v>
      </c>
      <c r="AF180">
        <f t="shared" si="80"/>
        <v>1.4681128321692591</v>
      </c>
      <c r="AG180">
        <f t="shared" si="80"/>
        <v>1.5969234967666928</v>
      </c>
      <c r="AH180">
        <f t="shared" si="80"/>
        <v>1.7330988784027812</v>
      </c>
      <c r="AI180">
        <f t="shared" si="80"/>
        <v>1.8756893836098221</v>
      </c>
      <c r="AJ180">
        <f t="shared" si="80"/>
        <v>2.0212373427074461</v>
      </c>
      <c r="AK180">
        <f t="shared" si="80"/>
        <v>2.1705217566458543</v>
      </c>
      <c r="AL180">
        <f t="shared" si="80"/>
        <v>2.316908103936576</v>
      </c>
      <c r="AM180">
        <f t="shared" si="80"/>
        <v>2.4633284333438774</v>
      </c>
      <c r="AN180">
        <f t="shared" si="80"/>
        <v>2.6050623436596458</v>
      </c>
      <c r="AO180">
        <f t="shared" si="80"/>
        <v>2.7424412232736199</v>
      </c>
      <c r="AP180">
        <f t="shared" si="80"/>
        <v>2.8700669997209896</v>
      </c>
      <c r="AQ180">
        <f t="shared" si="80"/>
        <v>2.984959770100486</v>
      </c>
      <c r="AR180">
        <f t="shared" ref="AR180:BL180" si="81">(AR$28*(AR65*AR165)+AR148)</f>
        <v>3.0769456536357613</v>
      </c>
      <c r="AS180">
        <f t="shared" si="81"/>
        <v>3.1718357691224264</v>
      </c>
      <c r="AT180">
        <f t="shared" si="81"/>
        <v>3.2697219867710716</v>
      </c>
      <c r="AU180">
        <f t="shared" si="81"/>
        <v>3.3706990081624548</v>
      </c>
      <c r="AV180">
        <f t="shared" si="81"/>
        <v>3.4748644518405887</v>
      </c>
      <c r="AW180">
        <f t="shared" si="81"/>
        <v>3.5823189414553203</v>
      </c>
      <c r="AX180">
        <f t="shared" si="81"/>
        <v>3.6931661965292064</v>
      </c>
      <c r="AY180">
        <f t="shared" si="81"/>
        <v>3.8075131259260644</v>
      </c>
      <c r="AZ180">
        <f t="shared" si="81"/>
        <v>3.9254699241005526</v>
      </c>
      <c r="BA180">
        <f t="shared" si="81"/>
        <v>4.0471501702106698</v>
      </c>
      <c r="BB180">
        <f t="shared" si="81"/>
        <v>4.1726709301773353</v>
      </c>
      <c r="BC180">
        <f t="shared" si="81"/>
        <v>4.3021528617775813</v>
      </c>
      <c r="BD180">
        <f t="shared" si="81"/>
        <v>4.4357203228606776</v>
      </c>
      <c r="BE180">
        <f t="shared" si="81"/>
        <v>4.5735014827788465</v>
      </c>
      <c r="BF180">
        <f t="shared" si="81"/>
        <v>4.7156284371269193</v>
      </c>
      <c r="BG180">
        <f t="shared" si="81"/>
        <v>4.8622373258882661</v>
      </c>
      <c r="BH180">
        <f t="shared" si="81"/>
        <v>5.0134684550867847</v>
      </c>
      <c r="BI180">
        <f t="shared" si="81"/>
        <v>5.1694664220481545</v>
      </c>
      <c r="BJ180">
        <f t="shared" si="81"/>
        <v>5.3303802443757906</v>
      </c>
      <c r="BK180">
        <f t="shared" si="81"/>
        <v>5.4963634927510627</v>
      </c>
      <c r="BL180">
        <f t="shared" si="81"/>
        <v>5.6675744276693205</v>
      </c>
    </row>
    <row r="181" spans="3:64" x14ac:dyDescent="0.25">
      <c r="C181" t="s">
        <v>9</v>
      </c>
      <c r="D181">
        <f t="shared" si="75"/>
        <v>0</v>
      </c>
      <c r="E181">
        <f t="shared" si="75"/>
        <v>0</v>
      </c>
      <c r="F181">
        <f t="shared" si="75"/>
        <v>0</v>
      </c>
      <c r="G181">
        <f t="shared" si="75"/>
        <v>0</v>
      </c>
      <c r="H181">
        <f t="shared" si="75"/>
        <v>0</v>
      </c>
      <c r="I181">
        <f t="shared" si="75"/>
        <v>0</v>
      </c>
      <c r="J181" s="10">
        <f t="shared" si="75"/>
        <v>0</v>
      </c>
      <c r="K181">
        <f t="shared" si="75"/>
        <v>0</v>
      </c>
      <c r="L181">
        <f t="shared" ref="L181:AQ181" si="82">(L$28*(L66*L166)+L149)</f>
        <v>0</v>
      </c>
      <c r="M181">
        <f t="shared" si="82"/>
        <v>0</v>
      </c>
      <c r="N181">
        <f t="shared" si="82"/>
        <v>0</v>
      </c>
      <c r="O181">
        <f t="shared" si="82"/>
        <v>0</v>
      </c>
      <c r="P181">
        <f t="shared" si="82"/>
        <v>0</v>
      </c>
      <c r="Q181">
        <f t="shared" si="82"/>
        <v>0</v>
      </c>
      <c r="R181">
        <f t="shared" si="82"/>
        <v>0</v>
      </c>
      <c r="S181">
        <f t="shared" si="82"/>
        <v>0</v>
      </c>
      <c r="T181">
        <f t="shared" si="82"/>
        <v>0</v>
      </c>
      <c r="U181">
        <f t="shared" si="82"/>
        <v>0</v>
      </c>
      <c r="V181">
        <f t="shared" si="82"/>
        <v>0</v>
      </c>
      <c r="W181">
        <f t="shared" si="82"/>
        <v>0</v>
      </c>
      <c r="X181">
        <f t="shared" si="82"/>
        <v>0</v>
      </c>
      <c r="Y181">
        <f t="shared" si="82"/>
        <v>0</v>
      </c>
      <c r="Z181">
        <f t="shared" si="82"/>
        <v>0</v>
      </c>
      <c r="AA181">
        <f t="shared" si="82"/>
        <v>0</v>
      </c>
      <c r="AB181">
        <f t="shared" si="82"/>
        <v>0</v>
      </c>
      <c r="AC181">
        <f t="shared" si="82"/>
        <v>0</v>
      </c>
      <c r="AD181">
        <f t="shared" si="82"/>
        <v>0</v>
      </c>
      <c r="AE181">
        <f t="shared" si="82"/>
        <v>0</v>
      </c>
      <c r="AF181">
        <f t="shared" si="82"/>
        <v>0</v>
      </c>
      <c r="AG181">
        <f t="shared" si="82"/>
        <v>0</v>
      </c>
      <c r="AH181">
        <f t="shared" si="82"/>
        <v>0</v>
      </c>
      <c r="AI181">
        <f t="shared" si="82"/>
        <v>0</v>
      </c>
      <c r="AJ181">
        <f t="shared" si="82"/>
        <v>0</v>
      </c>
      <c r="AK181">
        <f t="shared" si="82"/>
        <v>0</v>
      </c>
      <c r="AL181">
        <f t="shared" si="82"/>
        <v>0</v>
      </c>
      <c r="AM181">
        <f t="shared" si="82"/>
        <v>0</v>
      </c>
      <c r="AN181">
        <f t="shared" si="82"/>
        <v>0</v>
      </c>
      <c r="AO181">
        <f t="shared" si="82"/>
        <v>0</v>
      </c>
      <c r="AP181">
        <f t="shared" si="82"/>
        <v>0</v>
      </c>
      <c r="AQ181">
        <f t="shared" si="82"/>
        <v>0</v>
      </c>
      <c r="AR181">
        <f t="shared" ref="AR181:BL181" si="83">(AR$28*(AR66*AR166)+AR149)</f>
        <v>0</v>
      </c>
      <c r="AS181">
        <f t="shared" si="83"/>
        <v>0</v>
      </c>
      <c r="AT181">
        <f t="shared" si="83"/>
        <v>0</v>
      </c>
      <c r="AU181">
        <f t="shared" si="83"/>
        <v>0</v>
      </c>
      <c r="AV181">
        <f t="shared" si="83"/>
        <v>0</v>
      </c>
      <c r="AW181">
        <f t="shared" si="83"/>
        <v>0</v>
      </c>
      <c r="AX181">
        <f t="shared" si="83"/>
        <v>0</v>
      </c>
      <c r="AY181">
        <f t="shared" si="83"/>
        <v>0</v>
      </c>
      <c r="AZ181">
        <f t="shared" si="83"/>
        <v>0</v>
      </c>
      <c r="BA181">
        <f t="shared" si="83"/>
        <v>0</v>
      </c>
      <c r="BB181">
        <f t="shared" si="83"/>
        <v>0</v>
      </c>
      <c r="BC181">
        <f t="shared" si="83"/>
        <v>0</v>
      </c>
      <c r="BD181">
        <f t="shared" si="83"/>
        <v>0</v>
      </c>
      <c r="BE181">
        <f t="shared" si="83"/>
        <v>0</v>
      </c>
      <c r="BF181">
        <f t="shared" si="83"/>
        <v>0</v>
      </c>
      <c r="BG181">
        <f t="shared" si="83"/>
        <v>0</v>
      </c>
      <c r="BH181">
        <f t="shared" si="83"/>
        <v>0</v>
      </c>
      <c r="BI181">
        <f t="shared" si="83"/>
        <v>0</v>
      </c>
      <c r="BJ181">
        <f t="shared" si="83"/>
        <v>0</v>
      </c>
      <c r="BK181">
        <f t="shared" si="83"/>
        <v>0</v>
      </c>
      <c r="BL181">
        <f t="shared" si="83"/>
        <v>0</v>
      </c>
    </row>
    <row r="182" spans="3:64" x14ac:dyDescent="0.25">
      <c r="C182" t="s">
        <v>10</v>
      </c>
      <c r="D182">
        <f t="shared" si="75"/>
        <v>32.455561307901839</v>
      </c>
      <c r="E182">
        <f t="shared" si="75"/>
        <v>33.836991825613048</v>
      </c>
      <c r="F182">
        <f t="shared" si="75"/>
        <v>35.259596730245228</v>
      </c>
      <c r="G182">
        <f t="shared" si="75"/>
        <v>35.79605722070842</v>
      </c>
      <c r="H182">
        <f t="shared" si="75"/>
        <v>46.409501362397776</v>
      </c>
      <c r="I182">
        <f t="shared" si="75"/>
        <v>52.177110831095192</v>
      </c>
      <c r="J182" s="10">
        <f t="shared" si="75"/>
        <v>55.028812566960617</v>
      </c>
      <c r="K182">
        <f t="shared" si="75"/>
        <v>61.985109724878548</v>
      </c>
      <c r="L182">
        <f t="shared" ref="L182:AQ182" si="84">(L$28*(L67*L167)+L150)</f>
        <v>63.96226073589461</v>
      </c>
      <c r="M182">
        <f t="shared" si="84"/>
        <v>65.071602422495616</v>
      </c>
      <c r="N182">
        <f t="shared" si="84"/>
        <v>68.798674669152518</v>
      </c>
      <c r="O182">
        <f t="shared" si="84"/>
        <v>72.188791033225456</v>
      </c>
      <c r="P182">
        <f t="shared" si="84"/>
        <v>74.671007549899102</v>
      </c>
      <c r="Q182">
        <f t="shared" si="84"/>
        <v>77.233791107112708</v>
      </c>
      <c r="R182">
        <f t="shared" si="84"/>
        <v>79.374394527027121</v>
      </c>
      <c r="S182">
        <f t="shared" si="84"/>
        <v>81.142194979418065</v>
      </c>
      <c r="T182">
        <f t="shared" si="84"/>
        <v>82.843146267386729</v>
      </c>
      <c r="U182">
        <f t="shared" si="84"/>
        <v>84.530903196334265</v>
      </c>
      <c r="V182">
        <f t="shared" si="84"/>
        <v>86.345436243081835</v>
      </c>
      <c r="W182">
        <f t="shared" si="84"/>
        <v>88.144953479431521</v>
      </c>
      <c r="X182">
        <f t="shared" si="84"/>
        <v>90.067933163368039</v>
      </c>
      <c r="Y182">
        <f t="shared" si="84"/>
        <v>91.835834564274549</v>
      </c>
      <c r="Z182">
        <f t="shared" si="84"/>
        <v>93.725090744730608</v>
      </c>
      <c r="AA182">
        <f t="shared" si="84"/>
        <v>95.596483921654084</v>
      </c>
      <c r="AB182">
        <f t="shared" si="84"/>
        <v>97.58556517485836</v>
      </c>
      <c r="AC182">
        <f t="shared" si="84"/>
        <v>99.554346412540681</v>
      </c>
      <c r="AD182">
        <f t="shared" si="84"/>
        <v>101.50217425054223</v>
      </c>
      <c r="AE182">
        <f t="shared" si="84"/>
        <v>103.42832723032051</v>
      </c>
      <c r="AF182">
        <f t="shared" si="84"/>
        <v>105.46550022543606</v>
      </c>
      <c r="AG182">
        <f t="shared" si="84"/>
        <v>107.34523037920735</v>
      </c>
      <c r="AH182">
        <f t="shared" si="84"/>
        <v>109.33291999457141</v>
      </c>
      <c r="AI182">
        <f t="shared" si="84"/>
        <v>111.42564422873807</v>
      </c>
      <c r="AJ182">
        <f t="shared" si="84"/>
        <v>113.4895185991499</v>
      </c>
      <c r="AK182">
        <f t="shared" si="84"/>
        <v>115.65365491256605</v>
      </c>
      <c r="AL182">
        <f t="shared" si="84"/>
        <v>117.65576651527203</v>
      </c>
      <c r="AM182">
        <f t="shared" si="84"/>
        <v>119.75439405465269</v>
      </c>
      <c r="AN182">
        <f t="shared" si="84"/>
        <v>121.81800196108112</v>
      </c>
      <c r="AO182">
        <f t="shared" si="84"/>
        <v>123.97275128768267</v>
      </c>
      <c r="AP182">
        <f t="shared" si="84"/>
        <v>126.08829998700493</v>
      </c>
      <c r="AQ182">
        <f t="shared" si="84"/>
        <v>128.16314134647052</v>
      </c>
      <c r="AR182">
        <f t="shared" ref="AR182:BL182" si="85">(AR$28*(AR67*AR167)+AR150)</f>
        <v>130.31522387968593</v>
      </c>
      <c r="AS182">
        <f t="shared" si="85"/>
        <v>132.51031923567643</v>
      </c>
      <c r="AT182">
        <f t="shared" si="85"/>
        <v>134.74911782048767</v>
      </c>
      <c r="AU182">
        <f t="shared" si="85"/>
        <v>137.03231637284819</v>
      </c>
      <c r="AV182">
        <f t="shared" si="85"/>
        <v>139.36061781354863</v>
      </c>
      <c r="AW182">
        <f t="shared" si="85"/>
        <v>141.73473108235979</v>
      </c>
      <c r="AX182">
        <f t="shared" si="85"/>
        <v>144.15537096192375</v>
      </c>
      <c r="AY182">
        <f t="shared" si="85"/>
        <v>146.62325788804725</v>
      </c>
      <c r="AZ182">
        <f t="shared" si="85"/>
        <v>149.13911774579464</v>
      </c>
      <c r="BA182">
        <f t="shared" si="85"/>
        <v>151.70368165076366</v>
      </c>
      <c r="BB182">
        <f t="shared" si="85"/>
        <v>154.31768571489931</v>
      </c>
      <c r="BC182">
        <f t="shared" si="85"/>
        <v>156.98187079617671</v>
      </c>
      <c r="BD182">
        <f t="shared" si="85"/>
        <v>159.69698223146551</v>
      </c>
      <c r="BE182">
        <f t="shared" si="85"/>
        <v>162.46376955185792</v>
      </c>
      <c r="BF182">
        <f t="shared" si="85"/>
        <v>165.28298617971265</v>
      </c>
      <c r="BG182">
        <f t="shared" si="85"/>
        <v>168.15538910665171</v>
      </c>
      <c r="BH182">
        <f t="shared" si="85"/>
        <v>171.08173855170455</v>
      </c>
      <c r="BI182">
        <f t="shared" si="85"/>
        <v>174.06279759878183</v>
      </c>
      <c r="BJ182">
        <f t="shared" si="85"/>
        <v>177.09933181260695</v>
      </c>
      <c r="BK182">
        <f t="shared" si="85"/>
        <v>180.19210883223667</v>
      </c>
      <c r="BL182">
        <f t="shared" si="85"/>
        <v>183.34189794123088</v>
      </c>
    </row>
    <row r="183" spans="3:64" x14ac:dyDescent="0.25">
      <c r="C183" t="s">
        <v>11</v>
      </c>
      <c r="D183">
        <f t="shared" si="75"/>
        <v>0.64911122615803674</v>
      </c>
      <c r="E183">
        <f t="shared" si="75"/>
        <v>0.67673983651226088</v>
      </c>
      <c r="F183">
        <f t="shared" si="75"/>
        <v>0.70519193460490459</v>
      </c>
      <c r="G183">
        <f t="shared" si="75"/>
        <v>0.71592114441416888</v>
      </c>
      <c r="H183">
        <f t="shared" si="75"/>
        <v>0.92819002724795552</v>
      </c>
      <c r="I183">
        <f t="shared" si="75"/>
        <v>1.0435422166219037</v>
      </c>
      <c r="J183" s="10">
        <f t="shared" si="75"/>
        <v>1.1060450995486155</v>
      </c>
      <c r="K183">
        <f t="shared" si="75"/>
        <v>1.2462590543979108</v>
      </c>
      <c r="L183">
        <f t="shared" ref="L183:AQ183" si="86">(L$28*(L68*L168)+L151)</f>
        <v>1.2863727093577035</v>
      </c>
      <c r="M183">
        <f t="shared" si="86"/>
        <v>1.3090041595090154</v>
      </c>
      <c r="N183">
        <f t="shared" si="86"/>
        <v>1.3842713567155938</v>
      </c>
      <c r="O183">
        <f t="shared" si="86"/>
        <v>1.4527416124868475</v>
      </c>
      <c r="P183">
        <f t="shared" si="86"/>
        <v>1.5029155737833007</v>
      </c>
      <c r="Q183">
        <f t="shared" si="86"/>
        <v>1.5546804235679164</v>
      </c>
      <c r="R183">
        <f t="shared" si="86"/>
        <v>1.5979139078929838</v>
      </c>
      <c r="S183">
        <f t="shared" si="86"/>
        <v>1.6418161064726255</v>
      </c>
      <c r="T183">
        <f t="shared" si="86"/>
        <v>1.684765998297443</v>
      </c>
      <c r="U183">
        <f t="shared" si="86"/>
        <v>1.7278461359588075</v>
      </c>
      <c r="V183">
        <f t="shared" si="86"/>
        <v>1.7739349276685799</v>
      </c>
      <c r="W183">
        <f t="shared" si="86"/>
        <v>1.8201516105865483</v>
      </c>
      <c r="X183">
        <f t="shared" si="86"/>
        <v>1.8693735336142936</v>
      </c>
      <c r="Y183">
        <f t="shared" si="86"/>
        <v>1.9158376969758166</v>
      </c>
      <c r="Z183">
        <f t="shared" si="86"/>
        <v>1.9652998190857434</v>
      </c>
      <c r="AA183">
        <f t="shared" si="86"/>
        <v>2.014874197834609</v>
      </c>
      <c r="AB183">
        <f t="shared" si="86"/>
        <v>2.0674367780678002</v>
      </c>
      <c r="AC183">
        <f t="shared" si="86"/>
        <v>2.120098278586084</v>
      </c>
      <c r="AD183">
        <f t="shared" si="86"/>
        <v>2.1728492763789875</v>
      </c>
      <c r="AE183">
        <f t="shared" si="86"/>
        <v>2.2256789945246545</v>
      </c>
      <c r="AF183">
        <f t="shared" si="86"/>
        <v>2.2814628325430544</v>
      </c>
      <c r="AG183">
        <f t="shared" si="86"/>
        <v>2.3344134515941515</v>
      </c>
      <c r="AH183">
        <f t="shared" si="86"/>
        <v>2.3902922678028942</v>
      </c>
      <c r="AI183">
        <f t="shared" si="86"/>
        <v>2.4490865956085086</v>
      </c>
      <c r="AJ183">
        <f t="shared" si="86"/>
        <v>2.5078898883078304</v>
      </c>
      <c r="AK183">
        <f t="shared" si="86"/>
        <v>2.5695761444986154</v>
      </c>
      <c r="AL183">
        <f t="shared" si="86"/>
        <v>2.6283389076109289</v>
      </c>
      <c r="AM183">
        <f t="shared" si="86"/>
        <v>2.6899432668811087</v>
      </c>
      <c r="AN183">
        <f t="shared" si="86"/>
        <v>2.7514717252210139</v>
      </c>
      <c r="AO183">
        <f t="shared" si="86"/>
        <v>2.8157951032975643</v>
      </c>
      <c r="AP183">
        <f t="shared" si="86"/>
        <v>2.8799904194279851</v>
      </c>
      <c r="AQ183">
        <f t="shared" si="86"/>
        <v>2.9440282239961748</v>
      </c>
      <c r="AR183">
        <f t="shared" ref="AR183:BL183" si="87">(AR$28*(AR68*AR168)+AR151)</f>
        <v>3.0106674030881639</v>
      </c>
      <c r="AS183">
        <f t="shared" si="87"/>
        <v>3.0790764449043082</v>
      </c>
      <c r="AT183">
        <f t="shared" si="87"/>
        <v>3.1493023550365691</v>
      </c>
      <c r="AU183">
        <f t="shared" si="87"/>
        <v>3.2213933874933733</v>
      </c>
      <c r="AV183">
        <f t="shared" si="87"/>
        <v>3.2953990778560756</v>
      </c>
      <c r="AW183">
        <f t="shared" si="87"/>
        <v>3.3713702773161751</v>
      </c>
      <c r="AX183">
        <f t="shared" si="87"/>
        <v>3.4493591876164311</v>
      </c>
      <c r="AY183">
        <f t="shared" si="87"/>
        <v>3.5294193969200411</v>
      </c>
      <c r="AZ183">
        <f t="shared" si="87"/>
        <v>3.6116059166324046</v>
      </c>
      <c r="BA183">
        <f t="shared" si="87"/>
        <v>3.6959752192008639</v>
      </c>
      <c r="BB183">
        <f t="shared" si="87"/>
        <v>3.7825852769183821</v>
      </c>
      <c r="BC183">
        <f t="shared" si="87"/>
        <v>3.8714956017577329</v>
      </c>
      <c r="BD183">
        <f t="shared" si="87"/>
        <v>3.9627672862637082</v>
      </c>
      <c r="BE183">
        <f t="shared" si="87"/>
        <v>4.0564630455313919</v>
      </c>
      <c r="BF183">
        <f t="shared" si="87"/>
        <v>4.1526472602992515</v>
      </c>
      <c r="BG183">
        <f t="shared" si="87"/>
        <v>4.2513860211868204</v>
      </c>
      <c r="BH183">
        <f t="shared" si="87"/>
        <v>4.3527471741071819</v>
      </c>
      <c r="BI183">
        <f t="shared" si="87"/>
        <v>4.4568003668857266</v>
      </c>
      <c r="BJ183">
        <f t="shared" si="87"/>
        <v>4.5636170971168033</v>
      </c>
      <c r="BK183">
        <f t="shared" si="87"/>
        <v>4.6732707612916746</v>
      </c>
      <c r="BL183">
        <f t="shared" si="87"/>
        <v>4.7858367052310022</v>
      </c>
    </row>
    <row r="184" spans="3:64" x14ac:dyDescent="0.25">
      <c r="C184" t="s">
        <v>12</v>
      </c>
      <c r="D184">
        <f t="shared" si="75"/>
        <v>9.1499999999999808</v>
      </c>
      <c r="E184">
        <f t="shared" si="75"/>
        <v>11.856999999999989</v>
      </c>
      <c r="F184">
        <f t="shared" si="75"/>
        <v>12.93566666666667</v>
      </c>
      <c r="G184">
        <f t="shared" si="75"/>
        <v>14.303666666666667</v>
      </c>
      <c r="H184">
        <f t="shared" si="75"/>
        <v>14.074999999999982</v>
      </c>
      <c r="I184">
        <f t="shared" si="75"/>
        <v>14.013666666666655</v>
      </c>
      <c r="J184" s="10">
        <f t="shared" si="75"/>
        <v>14.597666666666665</v>
      </c>
      <c r="K184">
        <f t="shared" si="75"/>
        <v>16.650111367079358</v>
      </c>
      <c r="L184">
        <f t="shared" ref="L184:AQ184" si="88">(L$28*(L69*L169)+L152)</f>
        <v>17.369952259554584</v>
      </c>
      <c r="M184">
        <f t="shared" si="88"/>
        <v>17.838818876091125</v>
      </c>
      <c r="N184">
        <f t="shared" si="88"/>
        <v>19.013054609396054</v>
      </c>
      <c r="O184">
        <f t="shared" si="88"/>
        <v>20.085197816172585</v>
      </c>
      <c r="P184">
        <f t="shared" si="88"/>
        <v>20.89140065903959</v>
      </c>
      <c r="Q184">
        <f t="shared" si="88"/>
        <v>21.704116006194045</v>
      </c>
      <c r="R184">
        <f t="shared" si="88"/>
        <v>22.380921123449088</v>
      </c>
      <c r="S184">
        <f t="shared" si="88"/>
        <v>23.049403631985033</v>
      </c>
      <c r="T184">
        <f t="shared" si="88"/>
        <v>23.686589919554994</v>
      </c>
      <c r="U184">
        <f t="shared" si="88"/>
        <v>24.307603891260097</v>
      </c>
      <c r="V184">
        <f t="shared" si="88"/>
        <v>24.953051925655522</v>
      </c>
      <c r="W184">
        <f t="shared" si="88"/>
        <v>25.582620012790244</v>
      </c>
      <c r="X184">
        <f t="shared" si="88"/>
        <v>26.237046063258454</v>
      </c>
      <c r="Y184">
        <f t="shared" si="88"/>
        <v>26.83588509210195</v>
      </c>
      <c r="Z184">
        <f t="shared" si="88"/>
        <v>27.460486193609022</v>
      </c>
      <c r="AA184">
        <f t="shared" si="88"/>
        <v>28.071148655146779</v>
      </c>
      <c r="AB184">
        <f t="shared" si="88"/>
        <v>28.708784725633752</v>
      </c>
      <c r="AC184">
        <f t="shared" si="88"/>
        <v>29.334138099503786</v>
      </c>
      <c r="AD184">
        <f t="shared" si="88"/>
        <v>29.948378809564115</v>
      </c>
      <c r="AE184">
        <f t="shared" si="88"/>
        <v>30.552845000576948</v>
      </c>
      <c r="AF184">
        <f t="shared" si="88"/>
        <v>31.188516633220523</v>
      </c>
      <c r="AG184">
        <f t="shared" si="88"/>
        <v>31.777970846250195</v>
      </c>
      <c r="AH184">
        <f t="shared" si="88"/>
        <v>32.401849262809364</v>
      </c>
      <c r="AI184">
        <f t="shared" si="88"/>
        <v>33.061727018819568</v>
      </c>
      <c r="AJ184">
        <f t="shared" si="88"/>
        <v>33.720491625292254</v>
      </c>
      <c r="AK184">
        <f t="shared" si="88"/>
        <v>34.419296992081073</v>
      </c>
      <c r="AL184">
        <f t="shared" si="88"/>
        <v>35.083094061013256</v>
      </c>
      <c r="AM184">
        <f t="shared" si="88"/>
        <v>35.792068373723978</v>
      </c>
      <c r="AN184">
        <f t="shared" si="88"/>
        <v>36.510467124492187</v>
      </c>
      <c r="AO184">
        <f t="shared" si="88"/>
        <v>37.279838819288784</v>
      </c>
      <c r="AP184">
        <f t="shared" si="88"/>
        <v>38.065111661470773</v>
      </c>
      <c r="AQ184">
        <f t="shared" si="88"/>
        <v>38.869942339849551</v>
      </c>
      <c r="AR184">
        <f t="shared" ref="AR184:BL184" si="89">(AR$28*(AR69*AR169)+AR152)</f>
        <v>39.749778011181711</v>
      </c>
      <c r="AS184">
        <f t="shared" si="89"/>
        <v>40.65298114260704</v>
      </c>
      <c r="AT184">
        <f t="shared" si="89"/>
        <v>41.580172347961458</v>
      </c>
      <c r="AU184">
        <f t="shared" si="89"/>
        <v>42.531988723897072</v>
      </c>
      <c r="AV184">
        <f t="shared" si="89"/>
        <v>43.509084287646239</v>
      </c>
      <c r="AW184">
        <f t="shared" si="89"/>
        <v>44.512130426414203</v>
      </c>
      <c r="AX184">
        <f t="shared" si="89"/>
        <v>45.541816358705923</v>
      </c>
      <c r="AY184">
        <f t="shared" si="89"/>
        <v>46.598849607906075</v>
      </c>
      <c r="AZ184">
        <f t="shared" si="89"/>
        <v>47.683956488435967</v>
      </c>
      <c r="BA184">
        <f t="shared" si="89"/>
        <v>48.797882604822824</v>
      </c>
      <c r="BB184">
        <f t="shared" si="89"/>
        <v>49.941393364023803</v>
      </c>
      <c r="BC184">
        <f t="shared" si="89"/>
        <v>51.115274501356048</v>
      </c>
      <c r="BD184">
        <f t="shared" si="89"/>
        <v>52.320332620395604</v>
      </c>
      <c r="BE184">
        <f t="shared" si="89"/>
        <v>53.557395747215693</v>
      </c>
      <c r="BF184">
        <f t="shared" si="89"/>
        <v>54.827313899343864</v>
      </c>
      <c r="BG184">
        <f t="shared" si="89"/>
        <v>56.130959669831213</v>
      </c>
      <c r="BH184">
        <f t="shared" si="89"/>
        <v>57.469228826832421</v>
      </c>
      <c r="BI184">
        <f t="shared" si="89"/>
        <v>58.84304092911222</v>
      </c>
      <c r="BJ184">
        <f t="shared" si="89"/>
        <v>60.25333995789579</v>
      </c>
      <c r="BK184">
        <f t="shared" si="89"/>
        <v>61.701094965504033</v>
      </c>
      <c r="BL184">
        <f t="shared" si="89"/>
        <v>63.187300741212695</v>
      </c>
    </row>
    <row r="185" spans="3:64" x14ac:dyDescent="0.25">
      <c r="C185" t="s">
        <v>13</v>
      </c>
      <c r="D185">
        <f t="shared" ref="D185:K190" si="90">D$27*D70</f>
        <v>5.0316119999999955</v>
      </c>
      <c r="E185">
        <f t="shared" si="90"/>
        <v>5.750738999999994</v>
      </c>
      <c r="F185">
        <f t="shared" si="90"/>
        <v>6.7849409999999937</v>
      </c>
      <c r="G185">
        <f t="shared" si="90"/>
        <v>7.4995229999999911</v>
      </c>
      <c r="H185">
        <f t="shared" si="90"/>
        <v>7.7284819999999979</v>
      </c>
      <c r="I185">
        <f t="shared" si="90"/>
        <v>8.2110589999999899</v>
      </c>
      <c r="J185" s="10">
        <f t="shared" si="90"/>
        <v>8.5298531060845431</v>
      </c>
      <c r="K185">
        <f t="shared" si="90"/>
        <v>8.4541455648172636</v>
      </c>
      <c r="L185">
        <f t="shared" ref="L185:AQ185" si="91">(L$27*(L70*L170)+L153)</f>
        <v>8.7888549607081057</v>
      </c>
      <c r="M185">
        <f t="shared" si="91"/>
        <v>9.0602507995800856</v>
      </c>
      <c r="N185">
        <f t="shared" si="91"/>
        <v>9.1392037361640863</v>
      </c>
      <c r="O185">
        <f t="shared" si="91"/>
        <v>9.6588546987861079</v>
      </c>
      <c r="P185">
        <f t="shared" si="91"/>
        <v>10.045793879698508</v>
      </c>
      <c r="Q185">
        <f t="shared" si="91"/>
        <v>10.435372529620981</v>
      </c>
      <c r="R185">
        <f t="shared" si="91"/>
        <v>10.759313159832805</v>
      </c>
      <c r="S185">
        <f t="shared" si="91"/>
        <v>11.08119626447909</v>
      </c>
      <c r="T185">
        <f t="shared" si="91"/>
        <v>11.389796663288731</v>
      </c>
      <c r="U185">
        <f t="shared" si="91"/>
        <v>11.691833761413683</v>
      </c>
      <c r="V185">
        <f t="shared" si="91"/>
        <v>12.006504097745855</v>
      </c>
      <c r="W185">
        <f t="shared" si="91"/>
        <v>12.313380402178582</v>
      </c>
      <c r="X185">
        <f t="shared" si="91"/>
        <v>12.631508461067918</v>
      </c>
      <c r="Y185">
        <f t="shared" si="91"/>
        <v>12.921348001795305</v>
      </c>
      <c r="Z185">
        <f t="shared" si="91"/>
        <v>13.221927636057238</v>
      </c>
      <c r="AA185">
        <f t="shared" si="91"/>
        <v>13.513374963780983</v>
      </c>
      <c r="AB185">
        <f t="shared" si="91"/>
        <v>13.8147810529073</v>
      </c>
      <c r="AC185">
        <f t="shared" si="91"/>
        <v>14.106427640836324</v>
      </c>
      <c r="AD185">
        <f t="shared" si="91"/>
        <v>14.388089582829767</v>
      </c>
      <c r="AE185">
        <f t="shared" si="91"/>
        <v>14.659576307202903</v>
      </c>
      <c r="AF185">
        <f t="shared" si="91"/>
        <v>14.939653401956397</v>
      </c>
      <c r="AG185">
        <f t="shared" si="91"/>
        <v>15.190289059232869</v>
      </c>
      <c r="AH185">
        <f t="shared" si="91"/>
        <v>15.449052243568181</v>
      </c>
      <c r="AI185">
        <f t="shared" si="91"/>
        <v>15.715429258074932</v>
      </c>
      <c r="AJ185">
        <f t="shared" si="91"/>
        <v>15.969226701700864</v>
      </c>
      <c r="AK185">
        <f t="shared" si="91"/>
        <v>16.228024141301137</v>
      </c>
      <c r="AL185">
        <f t="shared" si="91"/>
        <v>16.457091129564954</v>
      </c>
      <c r="AM185">
        <f t="shared" si="91"/>
        <v>16.692678427767735</v>
      </c>
      <c r="AN185">
        <f t="shared" si="91"/>
        <v>16.916584430400952</v>
      </c>
      <c r="AO185">
        <f t="shared" si="91"/>
        <v>17.146392976171324</v>
      </c>
      <c r="AP185">
        <f t="shared" si="91"/>
        <v>17.364247340889943</v>
      </c>
      <c r="AQ185">
        <f t="shared" si="91"/>
        <v>17.57020253055558</v>
      </c>
      <c r="AR185">
        <f t="shared" ref="AR185:BL185" si="92">(AR$27*(AR70*AR170)+AR153)</f>
        <v>17.779736841991202</v>
      </c>
      <c r="AS185">
        <f t="shared" si="92"/>
        <v>17.99060705280181</v>
      </c>
      <c r="AT185">
        <f t="shared" si="92"/>
        <v>18.202752687074661</v>
      </c>
      <c r="AU185">
        <f t="shared" si="92"/>
        <v>18.416101860877085</v>
      </c>
      <c r="AV185">
        <f t="shared" si="92"/>
        <v>18.63057789088289</v>
      </c>
      <c r="AW185">
        <f t="shared" si="92"/>
        <v>18.846101846734669</v>
      </c>
      <c r="AX185">
        <f t="shared" si="92"/>
        <v>19.0625930207793</v>
      </c>
      <c r="AY185">
        <f t="shared" si="92"/>
        <v>19.27996893455083</v>
      </c>
      <c r="AZ185">
        <f t="shared" si="92"/>
        <v>19.498141623040087</v>
      </c>
      <c r="BA185">
        <f t="shared" si="92"/>
        <v>19.717020374703136</v>
      </c>
      <c r="BB185">
        <f t="shared" si="92"/>
        <v>19.936506671077204</v>
      </c>
      <c r="BC185">
        <f t="shared" si="92"/>
        <v>20.156496026332135</v>
      </c>
      <c r="BD185">
        <f t="shared" si="92"/>
        <v>20.376875411719478</v>
      </c>
      <c r="BE185">
        <f t="shared" si="92"/>
        <v>20.59752032105029</v>
      </c>
      <c r="BF185">
        <f t="shared" si="92"/>
        <v>20.81829843734889</v>
      </c>
      <c r="BG185">
        <f t="shared" si="92"/>
        <v>21.039073651252444</v>
      </c>
      <c r="BH185">
        <f t="shared" si="92"/>
        <v>21.259703030848051</v>
      </c>
      <c r="BI185">
        <f t="shared" si="92"/>
        <v>21.480041637549071</v>
      </c>
      <c r="BJ185">
        <f t="shared" si="92"/>
        <v>21.699940177370632</v>
      </c>
      <c r="BK185">
        <f t="shared" si="92"/>
        <v>21.91924290155151</v>
      </c>
      <c r="BL185">
        <f t="shared" si="92"/>
        <v>22.137781071538662</v>
      </c>
    </row>
    <row r="186" spans="3:64" x14ac:dyDescent="0.25">
      <c r="C186" t="s">
        <v>14</v>
      </c>
      <c r="D186">
        <f t="shared" si="90"/>
        <v>7.3985999999999913E-2</v>
      </c>
      <c r="E186">
        <f t="shared" si="90"/>
        <v>9.5493999999999885E-2</v>
      </c>
      <c r="F186">
        <f t="shared" si="90"/>
        <v>0.11740899999999993</v>
      </c>
      <c r="G186">
        <f t="shared" si="90"/>
        <v>0.11657999999999986</v>
      </c>
      <c r="H186">
        <f t="shared" si="90"/>
        <v>0.12838700000000003</v>
      </c>
      <c r="I186">
        <f t="shared" si="90"/>
        <v>8.0199516718339955E-2</v>
      </c>
      <c r="J186" s="10">
        <f t="shared" si="90"/>
        <v>7.8721207346778205E-2</v>
      </c>
      <c r="K186">
        <f t="shared" si="90"/>
        <v>2.8530198568110132E-2</v>
      </c>
      <c r="L186">
        <f t="shared" ref="L186:AQ186" si="93">(L$27*(L71*L171)+L154)</f>
        <v>2.9549324968589016E-2</v>
      </c>
      <c r="M186">
        <f t="shared" si="93"/>
        <v>3.0169523374291889E-2</v>
      </c>
      <c r="N186">
        <f t="shared" si="93"/>
        <v>3.0316245241192884E-2</v>
      </c>
      <c r="O186">
        <f t="shared" si="93"/>
        <v>3.1941429165344051E-2</v>
      </c>
      <c r="P186">
        <f t="shared" si="93"/>
        <v>3.3142370361145992E-2</v>
      </c>
      <c r="Q186">
        <f t="shared" si="93"/>
        <v>3.4369561916437426E-2</v>
      </c>
      <c r="R186">
        <f t="shared" si="93"/>
        <v>3.5399871020890143E-2</v>
      </c>
      <c r="S186">
        <f t="shared" si="93"/>
        <v>3.6444193557991993E-2</v>
      </c>
      <c r="T186">
        <f t="shared" si="93"/>
        <v>3.7466717417237096E-2</v>
      </c>
      <c r="U186">
        <f t="shared" si="93"/>
        <v>3.8490572509538065E-2</v>
      </c>
      <c r="V186">
        <f t="shared" si="93"/>
        <v>3.9580002704873746E-2</v>
      </c>
      <c r="W186">
        <f t="shared" si="93"/>
        <v>4.0668809355361241E-2</v>
      </c>
      <c r="X186">
        <f t="shared" si="93"/>
        <v>4.1820982100170087E-2</v>
      </c>
      <c r="Y186">
        <f t="shared" si="93"/>
        <v>4.2906654165001161E-2</v>
      </c>
      <c r="Z186">
        <f t="shared" si="93"/>
        <v>4.4056083574400835E-2</v>
      </c>
      <c r="AA186">
        <f t="shared" si="93"/>
        <v>4.5204286356981767E-2</v>
      </c>
      <c r="AB186">
        <f t="shared" si="93"/>
        <v>4.6416157265978079E-2</v>
      </c>
      <c r="AC186">
        <f t="shared" si="93"/>
        <v>4.7626754565386065E-2</v>
      </c>
      <c r="AD186">
        <f t="shared" si="93"/>
        <v>4.8836015065834994E-2</v>
      </c>
      <c r="AE186">
        <f t="shared" si="93"/>
        <v>5.0043919941476639E-2</v>
      </c>
      <c r="AF186">
        <f t="shared" si="93"/>
        <v>5.1315490487988148E-2</v>
      </c>
      <c r="AG186">
        <f t="shared" si="93"/>
        <v>5.2521016922278056E-2</v>
      </c>
      <c r="AH186">
        <f t="shared" si="93"/>
        <v>5.379044950719216E-2</v>
      </c>
      <c r="AI186">
        <f t="shared" si="93"/>
        <v>5.5123807068579021E-2</v>
      </c>
      <c r="AJ186">
        <f t="shared" si="93"/>
        <v>5.6456127243852371E-2</v>
      </c>
      <c r="AK186">
        <f t="shared" si="93"/>
        <v>5.7852308715119573E-2</v>
      </c>
      <c r="AL186">
        <f t="shared" si="93"/>
        <v>5.9182457205970908E-2</v>
      </c>
      <c r="AM186">
        <f t="shared" si="93"/>
        <v>6.0576382194645007E-2</v>
      </c>
      <c r="AN186">
        <f t="shared" si="93"/>
        <v>6.1969148165853222E-2</v>
      </c>
      <c r="AO186">
        <f t="shared" si="93"/>
        <v>6.3425671154223415E-2</v>
      </c>
      <c r="AP186">
        <f t="shared" si="93"/>
        <v>6.4880994363072167E-2</v>
      </c>
      <c r="AQ186">
        <f t="shared" si="93"/>
        <v>6.6335085215496345E-2</v>
      </c>
      <c r="AR186">
        <f t="shared" ref="AR186:BL186" si="94">(AR$27*(AR71*AR171)+AR154)</f>
        <v>6.7852837809917868E-2</v>
      </c>
      <c r="AS186">
        <f t="shared" si="94"/>
        <v>6.9408964696458325E-2</v>
      </c>
      <c r="AT186">
        <f t="shared" si="94"/>
        <v>7.1004503808737837E-2</v>
      </c>
      <c r="AU186">
        <f t="shared" si="94"/>
        <v>7.2640494535542097E-2</v>
      </c>
      <c r="AV186">
        <f t="shared" si="94"/>
        <v>7.4318004165185247E-2</v>
      </c>
      <c r="AW186">
        <f t="shared" si="94"/>
        <v>7.6038139780034722E-2</v>
      </c>
      <c r="AX186">
        <f t="shared" si="94"/>
        <v>7.7802052477252651E-2</v>
      </c>
      <c r="AY186">
        <f t="shared" si="94"/>
        <v>7.9610939973298156E-2</v>
      </c>
      <c r="AZ186">
        <f t="shared" si="94"/>
        <v>8.146603384169751E-2</v>
      </c>
      <c r="BA186">
        <f t="shared" si="94"/>
        <v>8.3368613128910724E-2</v>
      </c>
      <c r="BB186">
        <f t="shared" si="94"/>
        <v>8.5319985579498464E-2</v>
      </c>
      <c r="BC186">
        <f t="shared" si="94"/>
        <v>8.7321497368707618E-2</v>
      </c>
      <c r="BD186">
        <f t="shared" si="94"/>
        <v>8.93745241966208E-2</v>
      </c>
      <c r="BE186">
        <f t="shared" si="94"/>
        <v>9.1480460114796255E-2</v>
      </c>
      <c r="BF186">
        <f t="shared" si="94"/>
        <v>9.3640735189629606E-2</v>
      </c>
      <c r="BG186">
        <f t="shared" si="94"/>
        <v>9.5856836138011894E-2</v>
      </c>
      <c r="BH186">
        <f t="shared" si="94"/>
        <v>9.8130296049444732E-2</v>
      </c>
      <c r="BI186">
        <f t="shared" si="94"/>
        <v>0.10046271998614738</v>
      </c>
      <c r="BJ186">
        <f t="shared" si="94"/>
        <v>0.10285577868881431</v>
      </c>
      <c r="BK186">
        <f t="shared" si="94"/>
        <v>0.10531120296566893</v>
      </c>
      <c r="BL186">
        <f t="shared" si="94"/>
        <v>0.10783075601084727</v>
      </c>
    </row>
    <row r="187" spans="3:64" x14ac:dyDescent="0.25">
      <c r="C187" t="s">
        <v>15</v>
      </c>
      <c r="D187">
        <f t="shared" si="90"/>
        <v>0.26539487999999989</v>
      </c>
      <c r="E187">
        <f t="shared" si="90"/>
        <v>0.33009551999999959</v>
      </c>
      <c r="F187">
        <f t="shared" si="90"/>
        <v>0.36767519999999976</v>
      </c>
      <c r="G187">
        <f t="shared" si="90"/>
        <v>0.42703473600000041</v>
      </c>
      <c r="H187">
        <f t="shared" si="90"/>
        <v>0.46093630628571408</v>
      </c>
      <c r="I187">
        <f t="shared" si="90"/>
        <v>0.48688158795499548</v>
      </c>
      <c r="J187" s="10">
        <f t="shared" si="90"/>
        <v>0.54671905736097481</v>
      </c>
      <c r="K187">
        <f t="shared" si="90"/>
        <v>0.55291120519011883</v>
      </c>
      <c r="L187">
        <f t="shared" ref="L187:AQ187" si="95">(L$27*(L72*L172)+L155)</f>
        <v>0.58920899445986497</v>
      </c>
      <c r="M187">
        <f t="shared" si="95"/>
        <v>0.61533558544512656</v>
      </c>
      <c r="N187">
        <f t="shared" si="95"/>
        <v>0.6293720531793412</v>
      </c>
      <c r="O187">
        <f t="shared" si="95"/>
        <v>0.67198188190976971</v>
      </c>
      <c r="P187">
        <f t="shared" si="95"/>
        <v>0.70375365491611619</v>
      </c>
      <c r="Q187">
        <f t="shared" si="95"/>
        <v>0.73393854167658412</v>
      </c>
      <c r="R187">
        <f t="shared" si="95"/>
        <v>0.75767140919492171</v>
      </c>
      <c r="S187">
        <f t="shared" si="95"/>
        <v>0.775500750395826</v>
      </c>
      <c r="T187">
        <f t="shared" si="95"/>
        <v>0.79035303851332861</v>
      </c>
      <c r="U187">
        <f t="shared" si="95"/>
        <v>0.80276412825175247</v>
      </c>
      <c r="V187">
        <f t="shared" si="95"/>
        <v>0.81411535897598897</v>
      </c>
      <c r="W187">
        <f t="shared" si="95"/>
        <v>0.82308200739208259</v>
      </c>
      <c r="X187">
        <f t="shared" si="95"/>
        <v>0.83102768658546755</v>
      </c>
      <c r="Y187">
        <f t="shared" si="95"/>
        <v>0.83545893077490685</v>
      </c>
      <c r="Z187">
        <f t="shared" si="95"/>
        <v>0.83906699723724931</v>
      </c>
      <c r="AA187">
        <f t="shared" si="95"/>
        <v>0.84070759270123518</v>
      </c>
      <c r="AB187">
        <f t="shared" si="95"/>
        <v>0.84172434386070005</v>
      </c>
      <c r="AC187">
        <f t="shared" si="95"/>
        <v>0.84106403862754364</v>
      </c>
      <c r="AD187">
        <f t="shared" si="95"/>
        <v>0.83892923125271723</v>
      </c>
      <c r="AE187">
        <f t="shared" si="95"/>
        <v>0.83554276195774146</v>
      </c>
      <c r="AF187">
        <f t="shared" si="95"/>
        <v>0.8322011127181842</v>
      </c>
      <c r="AG187">
        <f t="shared" si="95"/>
        <v>0.82703019960688051</v>
      </c>
      <c r="AH187">
        <f t="shared" si="95"/>
        <v>0.82238597125852209</v>
      </c>
      <c r="AI187">
        <f t="shared" si="95"/>
        <v>0.81847750563089072</v>
      </c>
      <c r="AJ187">
        <f t="shared" si="95"/>
        <v>0.81453577986818648</v>
      </c>
      <c r="AK187">
        <f t="shared" si="95"/>
        <v>0.81178630216185943</v>
      </c>
      <c r="AL187">
        <f t="shared" si="95"/>
        <v>0.80883706950918011</v>
      </c>
      <c r="AM187">
        <f t="shared" si="95"/>
        <v>0.80786304455910141</v>
      </c>
      <c r="AN187">
        <f t="shared" si="95"/>
        <v>0.80834869656089403</v>
      </c>
      <c r="AO187">
        <f t="shared" si="95"/>
        <v>0.81153597495879637</v>
      </c>
      <c r="AP187">
        <f t="shared" si="95"/>
        <v>0.81699370300459295</v>
      </c>
      <c r="AQ187">
        <f t="shared" si="95"/>
        <v>0.82517172317243592</v>
      </c>
      <c r="AR187">
        <f t="shared" ref="AR187:BL187" si="96">(AR$27*(AR72*AR172)+AR155)</f>
        <v>0.83922857218960656</v>
      </c>
      <c r="AS187">
        <f t="shared" si="96"/>
        <v>0.85354154921533831</v>
      </c>
      <c r="AT187">
        <f t="shared" si="96"/>
        <v>0.86811516100456854</v>
      </c>
      <c r="AU187">
        <f t="shared" si="96"/>
        <v>0.88295363688406858</v>
      </c>
      <c r="AV187">
        <f t="shared" si="96"/>
        <v>0.89806124778982421</v>
      </c>
      <c r="AW187">
        <f t="shared" si="96"/>
        <v>0.91344243923953183</v>
      </c>
      <c r="AX187">
        <f t="shared" si="96"/>
        <v>0.92910186759282076</v>
      </c>
      <c r="AY187">
        <f t="shared" si="96"/>
        <v>0.94504441532532502</v>
      </c>
      <c r="AZ187">
        <f t="shared" si="96"/>
        <v>0.96127502386906427</v>
      </c>
      <c r="BA187">
        <f t="shared" si="96"/>
        <v>0.97779884127454597</v>
      </c>
      <c r="BB187">
        <f t="shared" si="96"/>
        <v>0.99462098646994679</v>
      </c>
      <c r="BC187">
        <f t="shared" si="96"/>
        <v>1.0117466518276121</v>
      </c>
      <c r="BD187">
        <f t="shared" si="96"/>
        <v>1.029180986951109</v>
      </c>
      <c r="BE187">
        <f t="shared" si="96"/>
        <v>1.0469289603105452</v>
      </c>
      <c r="BF187">
        <f t="shared" si="96"/>
        <v>1.064995553609307</v>
      </c>
      <c r="BG187">
        <f t="shared" si="96"/>
        <v>1.0833859822107206</v>
      </c>
      <c r="BH187">
        <f t="shared" si="96"/>
        <v>1.1021055595723799</v>
      </c>
      <c r="BI187">
        <f t="shared" si="96"/>
        <v>1.1211599664609078</v>
      </c>
      <c r="BJ187">
        <f t="shared" si="96"/>
        <v>1.1405551555758493</v>
      </c>
      <c r="BK187">
        <f t="shared" si="96"/>
        <v>1.1602972663864481</v>
      </c>
      <c r="BL187">
        <f t="shared" si="96"/>
        <v>1.1803923007601815</v>
      </c>
    </row>
    <row r="188" spans="3:64" x14ac:dyDescent="0.25">
      <c r="C188" t="s">
        <v>16</v>
      </c>
      <c r="D188">
        <f t="shared" si="90"/>
        <v>11.553855269999991</v>
      </c>
      <c r="E188">
        <f t="shared" si="90"/>
        <v>12.045630719999988</v>
      </c>
      <c r="F188">
        <f t="shared" si="90"/>
        <v>12.55206383999999</v>
      </c>
      <c r="G188">
        <f t="shared" si="90"/>
        <v>12.743038409999983</v>
      </c>
      <c r="H188">
        <f t="shared" si="90"/>
        <v>16.521318390000001</v>
      </c>
      <c r="I188">
        <f t="shared" si="90"/>
        <v>16.870599168720783</v>
      </c>
      <c r="J188" s="10">
        <f t="shared" si="90"/>
        <v>17.484174005789232</v>
      </c>
      <c r="K188">
        <f t="shared" si="90"/>
        <v>17.213449090696226</v>
      </c>
      <c r="L188">
        <f t="shared" ref="L188:AQ188" si="97">(L$27*(L73*L173)+L156)</f>
        <v>17.947572476065009</v>
      </c>
      <c r="M188">
        <f t="shared" si="97"/>
        <v>18.419396005196475</v>
      </c>
      <c r="N188">
        <f t="shared" si="97"/>
        <v>18.585372703900976</v>
      </c>
      <c r="O188">
        <f t="shared" si="97"/>
        <v>19.643113081664115</v>
      </c>
      <c r="P188">
        <f t="shared" si="97"/>
        <v>20.426783225230821</v>
      </c>
      <c r="Q188">
        <f t="shared" si="97"/>
        <v>21.211860127084979</v>
      </c>
      <c r="R188">
        <f t="shared" si="97"/>
        <v>21.859939509902159</v>
      </c>
      <c r="S188">
        <f t="shared" si="97"/>
        <v>23.175800889467581</v>
      </c>
      <c r="T188">
        <f t="shared" si="97"/>
        <v>24.498887301662105</v>
      </c>
      <c r="U188">
        <f t="shared" si="97"/>
        <v>25.842164095750771</v>
      </c>
      <c r="V188">
        <f t="shared" si="97"/>
        <v>27.24869891923419</v>
      </c>
      <c r="W188">
        <f t="shared" si="97"/>
        <v>28.674037663074838</v>
      </c>
      <c r="X188">
        <f t="shared" si="97"/>
        <v>30.163373128231779</v>
      </c>
      <c r="Y188">
        <f t="shared" si="97"/>
        <v>31.623290135044119</v>
      </c>
      <c r="Z188">
        <f t="shared" si="97"/>
        <v>33.148206406820115</v>
      </c>
      <c r="AA188">
        <f t="shared" si="97"/>
        <v>34.690959226822145</v>
      </c>
      <c r="AB188">
        <f t="shared" si="97"/>
        <v>36.302319681876732</v>
      </c>
      <c r="AC188">
        <f t="shared" si="97"/>
        <v>37.933712170492505</v>
      </c>
      <c r="AD188">
        <f t="shared" si="97"/>
        <v>39.585740960243427</v>
      </c>
      <c r="AE188">
        <f t="shared" si="97"/>
        <v>41.259437692321349</v>
      </c>
      <c r="AF188">
        <f t="shared" si="97"/>
        <v>43.010767542759545</v>
      </c>
      <c r="AG188">
        <f t="shared" si="97"/>
        <v>44.733812114135638</v>
      </c>
      <c r="AH188">
        <f t="shared" si="97"/>
        <v>46.540758927189792</v>
      </c>
      <c r="AI188">
        <f t="shared" si="97"/>
        <v>48.437148365770561</v>
      </c>
      <c r="AJ188">
        <f t="shared" si="97"/>
        <v>50.367051410438513</v>
      </c>
      <c r="AK188">
        <f t="shared" si="97"/>
        <v>52.391295365540891</v>
      </c>
      <c r="AL188">
        <f t="shared" si="97"/>
        <v>54.403775067368123</v>
      </c>
      <c r="AM188">
        <f t="shared" si="97"/>
        <v>56.52847681755744</v>
      </c>
      <c r="AN188">
        <f t="shared" si="97"/>
        <v>58.712864359687778</v>
      </c>
      <c r="AO188">
        <f t="shared" si="97"/>
        <v>61.026411695094048</v>
      </c>
      <c r="AP188">
        <f t="shared" si="97"/>
        <v>63.416386409654677</v>
      </c>
      <c r="AQ188">
        <f t="shared" si="97"/>
        <v>65.891468086875008</v>
      </c>
      <c r="AR188">
        <f t="shared" ref="AR188:BL188" si="98">(AR$27*(AR73*AR173)+AR156)</f>
        <v>68.554483322575308</v>
      </c>
      <c r="AS188">
        <f t="shared" si="98"/>
        <v>71.308612344752262</v>
      </c>
      <c r="AT188">
        <f t="shared" si="98"/>
        <v>74.156899505263411</v>
      </c>
      <c r="AU188">
        <f t="shared" si="98"/>
        <v>77.102461397138953</v>
      </c>
      <c r="AV188">
        <f t="shared" si="98"/>
        <v>80.148515497493136</v>
      </c>
      <c r="AW188">
        <f t="shared" si="98"/>
        <v>83.298395573155105</v>
      </c>
      <c r="AX188">
        <f t="shared" si="98"/>
        <v>86.555559764393948</v>
      </c>
      <c r="AY188">
        <f t="shared" si="98"/>
        <v>89.923597274270392</v>
      </c>
      <c r="AZ188">
        <f t="shared" si="98"/>
        <v>93.406217705109469</v>
      </c>
      <c r="BA188">
        <f t="shared" si="98"/>
        <v>97.007269784476648</v>
      </c>
      <c r="BB188">
        <f t="shared" si="98"/>
        <v>100.73072324107751</v>
      </c>
      <c r="BC188">
        <f t="shared" si="98"/>
        <v>104.58068290438605</v>
      </c>
      <c r="BD188">
        <f t="shared" si="98"/>
        <v>108.56138115892249</v>
      </c>
      <c r="BE188">
        <f t="shared" si="98"/>
        <v>112.67716669571818</v>
      </c>
      <c r="BF188">
        <f t="shared" si="98"/>
        <v>116.93252813165024</v>
      </c>
      <c r="BG188">
        <f t="shared" si="98"/>
        <v>121.33212319565426</v>
      </c>
      <c r="BH188">
        <f t="shared" si="98"/>
        <v>125.88077036761852</v>
      </c>
      <c r="BI188">
        <f t="shared" si="98"/>
        <v>130.5834861021373</v>
      </c>
      <c r="BJ188">
        <f t="shared" si="98"/>
        <v>135.44548266778105</v>
      </c>
      <c r="BK188">
        <f t="shared" si="98"/>
        <v>140.47216625472134</v>
      </c>
      <c r="BL188">
        <f t="shared" si="98"/>
        <v>145.66910469371106</v>
      </c>
    </row>
    <row r="189" spans="3:64" x14ac:dyDescent="0.25">
      <c r="C189" t="s">
        <v>17</v>
      </c>
      <c r="D189">
        <f t="shared" si="90"/>
        <v>8.3612948571428483</v>
      </c>
      <c r="E189">
        <f t="shared" si="90"/>
        <v>9.0147775127791263</v>
      </c>
      <c r="F189">
        <f t="shared" si="90"/>
        <v>9.7611972670807372</v>
      </c>
      <c r="G189">
        <f t="shared" si="90"/>
        <v>10.170087950310547</v>
      </c>
      <c r="H189">
        <f t="shared" si="90"/>
        <v>10.783342360248451</v>
      </c>
      <c r="I189">
        <f t="shared" si="90"/>
        <v>11.157797968396995</v>
      </c>
      <c r="J189" s="10">
        <f t="shared" si="90"/>
        <v>11.814279163082766</v>
      </c>
      <c r="K189">
        <f t="shared" si="90"/>
        <v>11.738006884151432</v>
      </c>
      <c r="L189">
        <f t="shared" ref="L189:AQ189" si="99">(L$27*(L74*L174)+L157)</f>
        <v>12.337271445127236</v>
      </c>
      <c r="M189">
        <f t="shared" si="99"/>
        <v>12.751078662781634</v>
      </c>
      <c r="N189">
        <f t="shared" si="99"/>
        <v>12.945347887159755</v>
      </c>
      <c r="O189">
        <f t="shared" si="99"/>
        <v>13.755371137683452</v>
      </c>
      <c r="P189">
        <f t="shared" si="99"/>
        <v>14.370150437365947</v>
      </c>
      <c r="Q189">
        <f t="shared" si="99"/>
        <v>14.981197142852608</v>
      </c>
      <c r="R189">
        <f t="shared" si="99"/>
        <v>15.490104789741997</v>
      </c>
      <c r="S189">
        <f t="shared" si="99"/>
        <v>15.876051949928426</v>
      </c>
      <c r="T189">
        <f t="shared" si="99"/>
        <v>16.228393549859199</v>
      </c>
      <c r="U189">
        <f t="shared" si="99"/>
        <v>16.55751763806725</v>
      </c>
      <c r="V189">
        <f t="shared" si="99"/>
        <v>16.891259373409543</v>
      </c>
      <c r="W189">
        <f t="shared" si="99"/>
        <v>17.201452365584046</v>
      </c>
      <c r="X189">
        <f t="shared" si="99"/>
        <v>17.515563025853297</v>
      </c>
      <c r="Y189">
        <f t="shared" si="99"/>
        <v>17.779744207438654</v>
      </c>
      <c r="Z189">
        <f t="shared" si="99"/>
        <v>18.049207782764984</v>
      </c>
      <c r="AA189">
        <f t="shared" si="99"/>
        <v>18.297816278294587</v>
      </c>
      <c r="AB189">
        <f t="shared" si="99"/>
        <v>18.552736008226205</v>
      </c>
      <c r="AC189">
        <f t="shared" si="99"/>
        <v>18.788703981915731</v>
      </c>
      <c r="AD189">
        <f t="shared" si="99"/>
        <v>19.007184932475738</v>
      </c>
      <c r="AE189">
        <f t="shared" si="99"/>
        <v>19.209801969918413</v>
      </c>
      <c r="AF189">
        <f t="shared" si="99"/>
        <v>19.422929721731752</v>
      </c>
      <c r="AG189">
        <f t="shared" si="99"/>
        <v>19.599015072351794</v>
      </c>
      <c r="AH189">
        <f t="shared" si="99"/>
        <v>19.788911368602886</v>
      </c>
      <c r="AI189">
        <f t="shared" si="99"/>
        <v>19.993736685033156</v>
      </c>
      <c r="AJ189">
        <f t="shared" si="99"/>
        <v>20.18990681896603</v>
      </c>
      <c r="AK189">
        <f t="shared" si="99"/>
        <v>20.402073096701859</v>
      </c>
      <c r="AL189">
        <f t="shared" si="99"/>
        <v>20.589084709077461</v>
      </c>
      <c r="AM189">
        <f t="shared" si="99"/>
        <v>20.799116411922675</v>
      </c>
      <c r="AN189">
        <f t="shared" si="99"/>
        <v>21.012087353855122</v>
      </c>
      <c r="AO189">
        <f t="shared" si="99"/>
        <v>21.2526605596574</v>
      </c>
      <c r="AP189">
        <f t="shared" si="99"/>
        <v>21.501587214088733</v>
      </c>
      <c r="AQ189">
        <f t="shared" si="99"/>
        <v>21.761992978904527</v>
      </c>
      <c r="AR189">
        <f t="shared" ref="AR189:BL189" si="100">(AR$27*(AR74*AR174)+AR157)</f>
        <v>22.071037338020105</v>
      </c>
      <c r="AS189">
        <f t="shared" si="100"/>
        <v>22.384007705355739</v>
      </c>
      <c r="AT189">
        <f t="shared" si="100"/>
        <v>22.700915469020917</v>
      </c>
      <c r="AU189">
        <f t="shared" si="100"/>
        <v>23.02176092173471</v>
      </c>
      <c r="AV189">
        <f t="shared" si="100"/>
        <v>23.346541547906256</v>
      </c>
      <c r="AW189">
        <f t="shared" si="100"/>
        <v>23.675255338818115</v>
      </c>
      <c r="AX189">
        <f t="shared" si="100"/>
        <v>24.00790154120449</v>
      </c>
      <c r="AY189">
        <f t="shared" si="100"/>
        <v>24.344480841102722</v>
      </c>
      <c r="AZ189">
        <f t="shared" si="100"/>
        <v>24.684990847938671</v>
      </c>
      <c r="BA189">
        <f t="shared" si="100"/>
        <v>25.029429711149898</v>
      </c>
      <c r="BB189">
        <f t="shared" si="100"/>
        <v>25.377789875035312</v>
      </c>
      <c r="BC189">
        <f t="shared" si="100"/>
        <v>25.730060547135182</v>
      </c>
      <c r="BD189">
        <f t="shared" si="100"/>
        <v>26.086224563963274</v>
      </c>
      <c r="BE189">
        <f t="shared" si="100"/>
        <v>26.446254749959902</v>
      </c>
      <c r="BF189">
        <f t="shared" si="100"/>
        <v>26.810118719247331</v>
      </c>
      <c r="BG189">
        <f t="shared" si="100"/>
        <v>27.177784225103245</v>
      </c>
      <c r="BH189">
        <f t="shared" si="100"/>
        <v>27.549215486086968</v>
      </c>
      <c r="BI189">
        <f t="shared" si="100"/>
        <v>27.924379656381554</v>
      </c>
      <c r="BJ189">
        <f t="shared" si="100"/>
        <v>28.303244092082082</v>
      </c>
      <c r="BK189">
        <f t="shared" si="100"/>
        <v>28.685773908729551</v>
      </c>
      <c r="BL189">
        <f t="shared" si="100"/>
        <v>29.071923682148427</v>
      </c>
    </row>
    <row r="190" spans="3:64" x14ac:dyDescent="0.25">
      <c r="C190" t="s">
        <v>18</v>
      </c>
      <c r="D190">
        <f t="shared" si="90"/>
        <v>20.942506751999986</v>
      </c>
      <c r="E190">
        <f t="shared" si="90"/>
        <v>22.245623295999977</v>
      </c>
      <c r="F190">
        <f t="shared" si="90"/>
        <v>23.986559487999976</v>
      </c>
      <c r="G190">
        <f t="shared" si="90"/>
        <v>24.919392255999966</v>
      </c>
      <c r="H190">
        <f t="shared" si="90"/>
        <v>27.357587199999998</v>
      </c>
      <c r="I190">
        <f t="shared" si="90"/>
        <v>28.058003764215165</v>
      </c>
      <c r="J190" s="10">
        <f t="shared" si="90"/>
        <v>29.846554308153419</v>
      </c>
      <c r="K190">
        <f t="shared" si="90"/>
        <v>29.287083198617754</v>
      </c>
      <c r="L190">
        <f t="shared" ref="L190:AQ190" si="101">(L$27*(L75*L175)+L158)</f>
        <v>30.453497922228429</v>
      </c>
      <c r="M190">
        <f t="shared" si="101"/>
        <v>31.187038895095448</v>
      </c>
      <c r="N190">
        <f t="shared" si="101"/>
        <v>31.41689082258614</v>
      </c>
      <c r="O190">
        <f t="shared" si="101"/>
        <v>33.166888251941963</v>
      </c>
      <c r="P190">
        <f t="shared" si="101"/>
        <v>34.466004410847312</v>
      </c>
      <c r="Q190">
        <f t="shared" si="101"/>
        <v>35.780481337541026</v>
      </c>
      <c r="R190">
        <f t="shared" si="101"/>
        <v>36.877333215180926</v>
      </c>
      <c r="S190">
        <f t="shared" si="101"/>
        <v>37.747806551987345</v>
      </c>
      <c r="T190">
        <f t="shared" si="101"/>
        <v>38.569558872636165</v>
      </c>
      <c r="U190">
        <f t="shared" si="101"/>
        <v>39.366893985192732</v>
      </c>
      <c r="V190">
        <f t="shared" si="101"/>
        <v>40.205390623095255</v>
      </c>
      <c r="W190">
        <f t="shared" si="101"/>
        <v>41.017317591076981</v>
      </c>
      <c r="X190">
        <f t="shared" si="101"/>
        <v>41.867268993387128</v>
      </c>
      <c r="Y190">
        <f t="shared" si="101"/>
        <v>42.625406339487895</v>
      </c>
      <c r="Z190">
        <f t="shared" si="101"/>
        <v>43.422387768309399</v>
      </c>
      <c r="AA190">
        <f t="shared" si="101"/>
        <v>44.194011924501922</v>
      </c>
      <c r="AB190">
        <f t="shared" si="101"/>
        <v>45.004165975952674</v>
      </c>
      <c r="AC190">
        <f t="shared" si="101"/>
        <v>45.789901355699541</v>
      </c>
      <c r="AD190">
        <f t="shared" si="101"/>
        <v>46.552328787443969</v>
      </c>
      <c r="AE190">
        <f t="shared" si="101"/>
        <v>47.292710774720632</v>
      </c>
      <c r="AF190">
        <f t="shared" si="101"/>
        <v>48.07334488689429</v>
      </c>
      <c r="AG190">
        <f t="shared" si="101"/>
        <v>48.773666322516455</v>
      </c>
      <c r="AH190">
        <f t="shared" si="101"/>
        <v>49.516464067732983</v>
      </c>
      <c r="AI190">
        <f t="shared" si="101"/>
        <v>50.301856418891134</v>
      </c>
      <c r="AJ190">
        <f t="shared" si="101"/>
        <v>51.067218347424514</v>
      </c>
      <c r="AK190">
        <f t="shared" si="101"/>
        <v>51.870969856114549</v>
      </c>
      <c r="AL190">
        <f t="shared" si="101"/>
        <v>52.604343082108933</v>
      </c>
      <c r="AM190">
        <f t="shared" si="101"/>
        <v>53.385524640226542</v>
      </c>
      <c r="AN190">
        <f t="shared" si="101"/>
        <v>54.158698962113874</v>
      </c>
      <c r="AO190">
        <f t="shared" si="101"/>
        <v>54.982633457694924</v>
      </c>
      <c r="AP190">
        <f t="shared" si="101"/>
        <v>55.802708528067583</v>
      </c>
      <c r="AQ190">
        <f t="shared" si="101"/>
        <v>56.621603549609773</v>
      </c>
      <c r="AR190">
        <f t="shared" ref="AR190:BL190" si="102">(AR$27*(AR75*AR175)+AR158)</f>
        <v>57.508284163008675</v>
      </c>
      <c r="AS190">
        <f t="shared" si="102"/>
        <v>58.408967960807978</v>
      </c>
      <c r="AT190">
        <f t="shared" si="102"/>
        <v>59.323828492272561</v>
      </c>
      <c r="AU190">
        <f t="shared" si="102"/>
        <v>60.253015498666478</v>
      </c>
      <c r="AV190">
        <f t="shared" si="102"/>
        <v>61.196676644853106</v>
      </c>
      <c r="AW190">
        <f t="shared" si="102"/>
        <v>62.154966401596774</v>
      </c>
      <c r="AX190">
        <f t="shared" si="102"/>
        <v>63.128048271408105</v>
      </c>
      <c r="AY190">
        <f t="shared" si="102"/>
        <v>64.116095560137865</v>
      </c>
      <c r="AZ190">
        <f t="shared" si="102"/>
        <v>65.119279771129442</v>
      </c>
      <c r="BA190">
        <f t="shared" si="102"/>
        <v>66.137780386946901</v>
      </c>
      <c r="BB190">
        <f t="shared" si="102"/>
        <v>67.171768657924503</v>
      </c>
      <c r="BC190">
        <f t="shared" si="102"/>
        <v>68.221414341357345</v>
      </c>
      <c r="BD190">
        <f t="shared" si="102"/>
        <v>69.286877639550525</v>
      </c>
      <c r="BE190">
        <f t="shared" si="102"/>
        <v>70.368299715619131</v>
      </c>
      <c r="BF190">
        <f t="shared" si="102"/>
        <v>71.465815621160047</v>
      </c>
      <c r="BG190">
        <f t="shared" si="102"/>
        <v>72.579568835895017</v>
      </c>
      <c r="BH190">
        <f t="shared" si="102"/>
        <v>73.709701840876889</v>
      </c>
      <c r="BI190">
        <f t="shared" si="102"/>
        <v>74.856373796516976</v>
      </c>
      <c r="BJ190">
        <f t="shared" si="102"/>
        <v>76.01975372231999</v>
      </c>
      <c r="BK190">
        <f t="shared" si="102"/>
        <v>77.200014405064138</v>
      </c>
      <c r="BL190">
        <f t="shared" si="102"/>
        <v>78.397310463555868</v>
      </c>
    </row>
    <row r="191" spans="3:64" x14ac:dyDescent="0.25">
      <c r="C191" t="s">
        <v>40</v>
      </c>
      <c r="D191">
        <f t="shared" ref="D191:J191" si="103">D$28*D76</f>
        <v>9.7612268120957015</v>
      </c>
      <c r="E191">
        <f t="shared" si="103"/>
        <v>10.247499995094485</v>
      </c>
      <c r="F191">
        <f t="shared" si="103"/>
        <v>10.249419755616545</v>
      </c>
      <c r="G191">
        <f t="shared" si="103"/>
        <v>10.444311594355646</v>
      </c>
      <c r="H191">
        <f t="shared" si="103"/>
        <v>11.527628638341735</v>
      </c>
      <c r="I191">
        <f t="shared" si="103"/>
        <v>12.436779472886348</v>
      </c>
      <c r="J191" s="10">
        <f t="shared" si="103"/>
        <v>12.650396447063555</v>
      </c>
      <c r="K191">
        <f>K$28*K76</f>
        <v>13.693778215287837</v>
      </c>
      <c r="L191">
        <f t="shared" ref="L191:AQ191" si="104">(L$27*(L76*L176)+L159)</f>
        <v>13.622948176966023</v>
      </c>
      <c r="M191">
        <f t="shared" si="104"/>
        <v>13.435129246976205</v>
      </c>
      <c r="N191">
        <f t="shared" si="104"/>
        <v>13.091570009176955</v>
      </c>
      <c r="O191">
        <f t="shared" si="104"/>
        <v>13.429580833189547</v>
      </c>
      <c r="P191">
        <f t="shared" si="104"/>
        <v>13.622737165041285</v>
      </c>
      <c r="Q191">
        <f t="shared" si="104"/>
        <v>13.868034635116627</v>
      </c>
      <c r="R191">
        <f t="shared" si="104"/>
        <v>14.078955089351988</v>
      </c>
      <c r="S191">
        <f t="shared" si="104"/>
        <v>14.343236863776148</v>
      </c>
      <c r="T191">
        <f t="shared" si="104"/>
        <v>14.647622534728333</v>
      </c>
      <c r="U191">
        <f t="shared" si="104"/>
        <v>15.001673636895328</v>
      </c>
      <c r="V191">
        <f t="shared" si="104"/>
        <v>15.430366790931958</v>
      </c>
      <c r="W191">
        <f t="shared" si="104"/>
        <v>15.907554703944676</v>
      </c>
      <c r="X191">
        <f t="shared" si="104"/>
        <v>16.457672100982055</v>
      </c>
      <c r="Y191">
        <f t="shared" si="104"/>
        <v>17.028592758871252</v>
      </c>
      <c r="Z191">
        <f t="shared" si="104"/>
        <v>17.670183607776139</v>
      </c>
      <c r="AA191">
        <f t="shared" si="104"/>
        <v>18.354809676668417</v>
      </c>
      <c r="AB191">
        <f t="shared" si="104"/>
        <v>19.106605956042785</v>
      </c>
      <c r="AC191">
        <f t="shared" si="104"/>
        <v>19.896539346049298</v>
      </c>
      <c r="AD191">
        <f t="shared" si="104"/>
        <v>20.721050194655916</v>
      </c>
      <c r="AE191">
        <f t="shared" si="104"/>
        <v>21.576048647907804</v>
      </c>
      <c r="AF191">
        <f t="shared" si="104"/>
        <v>22.48539527179609</v>
      </c>
      <c r="AG191">
        <f t="shared" si="104"/>
        <v>23.387540092145937</v>
      </c>
      <c r="AH191">
        <f t="shared" si="104"/>
        <v>24.334161684726677</v>
      </c>
      <c r="AI191">
        <f t="shared" si="104"/>
        <v>25.320345413235188</v>
      </c>
      <c r="AJ191">
        <f t="shared" si="104"/>
        <v>26.308139840288714</v>
      </c>
      <c r="AK191">
        <f t="shared" si="104"/>
        <v>27.319656302956059</v>
      </c>
      <c r="AL191">
        <f t="shared" si="104"/>
        <v>28.288962224283537</v>
      </c>
      <c r="AM191">
        <f t="shared" si="104"/>
        <v>29.269075000598281</v>
      </c>
      <c r="AN191">
        <f t="shared" si="104"/>
        <v>30.220030364509945</v>
      </c>
      <c r="AO191">
        <f t="shared" si="104"/>
        <v>31.163814436022435</v>
      </c>
      <c r="AP191">
        <f t="shared" si="104"/>
        <v>32.058351147237019</v>
      </c>
      <c r="AQ191">
        <f t="shared" si="104"/>
        <v>32.892297723697006</v>
      </c>
      <c r="AR191">
        <f t="shared" ref="AR191:BL191" si="105">(AR$27*(AR76*AR176)+AR159)</f>
        <v>33.644876393709232</v>
      </c>
      <c r="AS191">
        <f t="shared" si="105"/>
        <v>34.416482982917039</v>
      </c>
      <c r="AT191">
        <f t="shared" si="105"/>
        <v>35.207632151421329</v>
      </c>
      <c r="AU191">
        <f t="shared" si="105"/>
        <v>36.018839280867851</v>
      </c>
      <c r="AV191">
        <f t="shared" si="105"/>
        <v>36.850633586902767</v>
      </c>
      <c r="AW191">
        <f t="shared" si="105"/>
        <v>37.703564017081007</v>
      </c>
      <c r="AX191">
        <f t="shared" si="105"/>
        <v>38.578201343723769</v>
      </c>
      <c r="AY191">
        <f t="shared" si="105"/>
        <v>39.4751394553628</v>
      </c>
      <c r="AZ191">
        <f t="shared" si="105"/>
        <v>40.394989028579936</v>
      </c>
      <c r="BA191">
        <f t="shared" si="105"/>
        <v>41.338384279443908</v>
      </c>
      <c r="BB191">
        <f t="shared" si="105"/>
        <v>42.305973653996453</v>
      </c>
      <c r="BC191">
        <f t="shared" si="105"/>
        <v>43.298424654161565</v>
      </c>
      <c r="BD191">
        <f t="shared" si="105"/>
        <v>44.316419421773361</v>
      </c>
      <c r="BE191">
        <f t="shared" si="105"/>
        <v>45.360649198257796</v>
      </c>
      <c r="BF191">
        <f t="shared" si="105"/>
        <v>46.431823083022799</v>
      </c>
      <c r="BG191">
        <f t="shared" si="105"/>
        <v>47.530678265663447</v>
      </c>
      <c r="BH191">
        <f t="shared" si="105"/>
        <v>48.65797492966577</v>
      </c>
      <c r="BI191">
        <f t="shared" si="105"/>
        <v>49.814508946237424</v>
      </c>
      <c r="BJ191">
        <f t="shared" si="105"/>
        <v>51.001108753303278</v>
      </c>
      <c r="BK191">
        <f t="shared" si="105"/>
        <v>52.218632573313812</v>
      </c>
      <c r="BL191">
        <f t="shared" si="105"/>
        <v>53.467954687296618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theme="7" tint="0.39997558519241921"/>
  </sheetPr>
  <dimension ref="A1:BL191"/>
  <sheetViews>
    <sheetView topLeftCell="A13" workbookViewId="0">
      <selection activeCell="M31" sqref="M31"/>
    </sheetView>
  </sheetViews>
  <sheetFormatPr defaultRowHeight="15" x14ac:dyDescent="0.25"/>
  <cols>
    <col min="3" max="3" width="24.5703125" customWidth="1"/>
    <col min="10" max="10" width="8.7109375" style="10"/>
    <col min="19" max="19" width="8.7109375" style="14"/>
    <col min="44" max="44" width="8.7109375" style="3"/>
  </cols>
  <sheetData>
    <row r="1" spans="3:4" x14ac:dyDescent="0.25">
      <c r="C1" t="str">
        <f>D1</f>
        <v>02_BD</v>
      </c>
      <c r="D1" t="s">
        <v>42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14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3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2.3443849896590998</v>
      </c>
      <c r="E23" s="6">
        <f>INDEX(Activity_Demand_tot!X:X,MATCH($C$1&amp;"-"&amp;$C23,Activity_Demand_tot!$CH:$CH,0))</f>
        <v>2.9204595452544599</v>
      </c>
      <c r="F23" s="6">
        <f>INDEX(Activity_Demand_tot!Y:Y,MATCH($C$1&amp;"-"&amp;$C23,Activity_Demand_tot!$CH:$CH,0))</f>
        <v>5.2999159608684803</v>
      </c>
      <c r="G23" s="6">
        <f>INDEX(Activity_Demand_tot!Z:Z,MATCH($C$1&amp;"-"&amp;$C23,Activity_Demand_tot!$CH:$CH,0))</f>
        <v>5.7890619118090703</v>
      </c>
      <c r="H23" s="6">
        <f>INDEX(Activity_Demand_tot!AA:AA,MATCH($C$1&amp;"-"&amp;$C23,Activity_Demand_tot!$CH:$CH,0))</f>
        <v>6.5033757104543497</v>
      </c>
      <c r="I23" s="6">
        <f>INDEX(Activity_Demand_tot!AB:AB,MATCH($C$1&amp;"-"&amp;$C23,Activity_Demand_tot!$CH:$CH,0))</f>
        <v>6.75859241235118</v>
      </c>
      <c r="J23" s="10">
        <f>INDEX(Activity_Demand_tot!AC:AC,MATCH($C$1&amp;"-"&amp;$C23,Activity_Demand_tot!$CH:$CH,0))</f>
        <v>6.3540288040842103</v>
      </c>
      <c r="K23" s="6">
        <f>K27-0.2</f>
        <v>6.5075972250004499</v>
      </c>
      <c r="L23" s="6">
        <f>L27-0.4</f>
        <v>6.6510880907739294</v>
      </c>
      <c r="M23" s="6">
        <f>M27-0.6</f>
        <v>6.7890376754999</v>
      </c>
      <c r="N23" s="6">
        <f>N27-0.8</f>
        <v>6.9204394432109506</v>
      </c>
      <c r="O23" s="6">
        <f>O27-1</f>
        <v>7.0456518968929203</v>
      </c>
      <c r="P23" s="6">
        <f t="shared" ref="P23:BL23" si="0">P27-1</f>
        <v>7.3630511359254704</v>
      </c>
      <c r="Q23" s="6">
        <f t="shared" si="0"/>
        <v>7.6717173771934295</v>
      </c>
      <c r="R23" s="6">
        <f t="shared" si="0"/>
        <v>7.9724117671503905</v>
      </c>
      <c r="S23" s="6">
        <f t="shared" si="0"/>
        <v>8.2612117800241691</v>
      </c>
      <c r="T23" s="6">
        <f t="shared" si="0"/>
        <v>8.5419700372185492</v>
      </c>
      <c r="U23" s="6">
        <f t="shared" si="0"/>
        <v>8.8115374780669402</v>
      </c>
      <c r="V23" s="6">
        <f t="shared" si="0"/>
        <v>9.0702678634114005</v>
      </c>
      <c r="W23" s="6">
        <f t="shared" si="0"/>
        <v>9.3173273862062</v>
      </c>
      <c r="X23" s="6">
        <f t="shared" si="0"/>
        <v>9.5515306492416006</v>
      </c>
      <c r="Y23" s="6">
        <f t="shared" si="0"/>
        <v>9.7733080133287</v>
      </c>
      <c r="Z23" s="6">
        <f t="shared" si="0"/>
        <v>9.9829565405453007</v>
      </c>
      <c r="AA23" s="6">
        <f t="shared" si="0"/>
        <v>10.178622744462</v>
      </c>
      <c r="AB23" s="6">
        <f t="shared" si="0"/>
        <v>10.3608211885399</v>
      </c>
      <c r="AC23" s="6">
        <f t="shared" si="0"/>
        <v>10.531586792539899</v>
      </c>
      <c r="AD23" s="6">
        <f t="shared" si="0"/>
        <v>10.6889413970957</v>
      </c>
      <c r="AE23" s="6">
        <f t="shared" si="0"/>
        <v>10.832847075827299</v>
      </c>
      <c r="AF23" s="6">
        <f t="shared" si="0"/>
        <v>10.964225924057301</v>
      </c>
      <c r="AG23" s="6">
        <f t="shared" si="0"/>
        <v>11.0819691172143</v>
      </c>
      <c r="AH23" s="6">
        <f t="shared" si="0"/>
        <v>11.1880844873188</v>
      </c>
      <c r="AI23" s="6">
        <f t="shared" si="0"/>
        <v>11.2808410035933</v>
      </c>
      <c r="AJ23" s="6">
        <f t="shared" si="0"/>
        <v>11.362203810436201</v>
      </c>
      <c r="AK23" s="6">
        <f t="shared" si="0"/>
        <v>11.4300869603602</v>
      </c>
      <c r="AL23" s="6">
        <f t="shared" si="0"/>
        <v>11.4853548322021</v>
      </c>
      <c r="AM23" s="6">
        <f t="shared" si="0"/>
        <v>11.526320471201901</v>
      </c>
      <c r="AN23" s="6">
        <f t="shared" si="0"/>
        <v>11.5541689228656</v>
      </c>
      <c r="AO23" s="6">
        <f t="shared" si="0"/>
        <v>11.568579500652101</v>
      </c>
      <c r="AP23" s="6">
        <f t="shared" si="0"/>
        <v>11.568865869099101</v>
      </c>
      <c r="AQ23" s="6">
        <f t="shared" si="0"/>
        <v>11.555695564911201</v>
      </c>
      <c r="AR23" s="6">
        <f t="shared" si="0"/>
        <v>11.5269877878969</v>
      </c>
      <c r="AS23" s="6">
        <f t="shared" si="0"/>
        <v>11.483641136117599</v>
      </c>
      <c r="AT23" s="6">
        <f t="shared" si="0"/>
        <v>11.4260003756708</v>
      </c>
      <c r="AU23" s="6">
        <f t="shared" si="0"/>
        <v>11.3547123378651</v>
      </c>
      <c r="AV23" s="6">
        <f t="shared" si="0"/>
        <v>11.2690187058958</v>
      </c>
      <c r="AW23" s="6">
        <f t="shared" si="0"/>
        <v>11.1722431785451</v>
      </c>
      <c r="AX23" s="6">
        <f t="shared" si="0"/>
        <v>11.062048044823101</v>
      </c>
      <c r="AY23" s="6">
        <f t="shared" si="0"/>
        <v>10.941853799306701</v>
      </c>
      <c r="AZ23" s="6">
        <f t="shared" si="0"/>
        <v>10.808986425975</v>
      </c>
      <c r="BA23" s="6">
        <f t="shared" si="0"/>
        <v>10.667233306340799</v>
      </c>
      <c r="BB23" s="6">
        <f t="shared" si="0"/>
        <v>10.5154350990412</v>
      </c>
      <c r="BC23" s="6">
        <f t="shared" si="0"/>
        <v>10.355405858613899</v>
      </c>
      <c r="BD23" s="6">
        <f t="shared" si="0"/>
        <v>10.186743197782</v>
      </c>
      <c r="BE23" s="6">
        <f t="shared" si="0"/>
        <v>10.0105173778307</v>
      </c>
      <c r="BF23" s="6">
        <f t="shared" si="0"/>
        <v>9.8294972746189</v>
      </c>
      <c r="BG23" s="6">
        <f t="shared" si="0"/>
        <v>9.6427191496866005</v>
      </c>
      <c r="BH23" s="6">
        <f t="shared" si="0"/>
        <v>9.4518312434812</v>
      </c>
      <c r="BI23" s="6">
        <f t="shared" si="0"/>
        <v>9.2578260088271005</v>
      </c>
      <c r="BJ23" s="6">
        <f t="shared" si="0"/>
        <v>9.0605336170834008</v>
      </c>
      <c r="BK23" s="6">
        <f t="shared" si="0"/>
        <v>8.8604904132037792</v>
      </c>
      <c r="BL23" s="6">
        <f t="shared" si="0"/>
        <v>8.6596037664144596</v>
      </c>
    </row>
    <row r="24" spans="1:64" s="6" customFormat="1" x14ac:dyDescent="0.25">
      <c r="C24" s="6" t="s">
        <v>1</v>
      </c>
      <c r="D24" s="6">
        <f>D28</f>
        <v>0.50832143618532299</v>
      </c>
      <c r="E24" s="6">
        <f>INDEX(Activity_Demand_tot!X:X,MATCH($C$1&amp;"-"&amp;$C24,Activity_Demand_tot!$CH:$CH,0))</f>
        <v>0.72872942773154503</v>
      </c>
      <c r="F24" s="6">
        <f>INDEX(Activity_Demand_tot!Y:Y,MATCH($C$1&amp;"-"&amp;$C24,Activity_Demand_tot!$CH:$CH,0))</f>
        <v>0.94851379358134402</v>
      </c>
      <c r="G24" s="6">
        <f>INDEX(Activity_Demand_tot!Z:Z,MATCH($C$1&amp;"-"&amp;$C24,Activity_Demand_tot!$CH:$CH,0))</f>
        <v>0.85973687920128605</v>
      </c>
      <c r="H24" s="6">
        <f>INDEX(Activity_Demand_tot!AA:AA,MATCH($C$1&amp;"-"&amp;$C24,Activity_Demand_tot!$CH:$CH,0))</f>
        <v>1.0186293864056599</v>
      </c>
      <c r="I24" s="6">
        <f>INDEX(Activity_Demand_tot!AB:AB,MATCH($C$1&amp;"-"&amp;$C24,Activity_Demand_tot!$CH:$CH,0))</f>
        <v>1.09550244</v>
      </c>
      <c r="J24" s="10">
        <f>INDEX(Activity_Demand_tot!AC:AC,MATCH($C$1&amp;"-"&amp;$C24,Activity_Demand_tot!$CH:$CH,0))</f>
        <v>1.0890439701300001</v>
      </c>
      <c r="K24" s="6">
        <f>(K28*K25)+0.1</f>
        <v>1.096921179180294</v>
      </c>
      <c r="L24" s="6">
        <f>(L28*L25)+0.08</f>
        <v>1.1059707253444802</v>
      </c>
      <c r="M24" s="6">
        <f>(M28*M25)+0.05</f>
        <v>1.12167358340193</v>
      </c>
      <c r="N24" s="6">
        <f>(N28*N25)+0.05</f>
        <v>1.14908091411919</v>
      </c>
      <c r="O24" s="6">
        <f t="shared" ref="O24" si="1">(O28*O25)+0.05</f>
        <v>1.19032585021143</v>
      </c>
      <c r="P24" s="6">
        <f>(P28*P25)+0.02</f>
        <v>1.2035304115393599</v>
      </c>
      <c r="Q24" s="6">
        <f>(Q28*Q25)+0</f>
        <v>1.21927951461382</v>
      </c>
      <c r="R24" s="6">
        <f>(R28*R25)+0</f>
        <v>1.25282404427758</v>
      </c>
      <c r="S24" s="6">
        <f>(S28*S25)+0</f>
        <v>1.2843385923061299</v>
      </c>
      <c r="T24" s="6">
        <f t="shared" ref="T24:AR24" si="2">(T28*T25)+0</f>
        <v>1.3124995332402201</v>
      </c>
      <c r="U24" s="6">
        <f t="shared" si="2"/>
        <v>1.3663976577047574</v>
      </c>
      <c r="V24" s="6">
        <f t="shared" si="2"/>
        <v>1.4179014998619537</v>
      </c>
      <c r="W24" s="6">
        <f t="shared" si="2"/>
        <v>1.4717534042720917</v>
      </c>
      <c r="X24" s="6">
        <f t="shared" si="2"/>
        <v>1.5228989285731993</v>
      </c>
      <c r="Y24" s="6">
        <f t="shared" si="2"/>
        <v>1.571195667061416</v>
      </c>
      <c r="Z24" s="6">
        <f t="shared" si="2"/>
        <v>1.6217502812091504</v>
      </c>
      <c r="AA24" s="6">
        <f t="shared" si="2"/>
        <v>1.6691671686853344</v>
      </c>
      <c r="AB24" s="6">
        <f t="shared" si="2"/>
        <v>1.7160303415930629</v>
      </c>
      <c r="AC24" s="6">
        <f t="shared" si="2"/>
        <v>1.7801973461665515</v>
      </c>
      <c r="AD24" s="6">
        <f t="shared" si="2"/>
        <v>1.8384172430420453</v>
      </c>
      <c r="AE24" s="6">
        <f t="shared" si="2"/>
        <v>1.8989976637807755</v>
      </c>
      <c r="AF24" s="6">
        <f t="shared" si="2"/>
        <v>1.9591550748642437</v>
      </c>
      <c r="AG24" s="6">
        <f t="shared" si="2"/>
        <v>2.0187235825255181</v>
      </c>
      <c r="AH24" s="6">
        <f t="shared" si="2"/>
        <v>2.0778140184669733</v>
      </c>
      <c r="AI24" s="6">
        <f t="shared" si="2"/>
        <v>2.1362024679144236</v>
      </c>
      <c r="AJ24" s="6">
        <f t="shared" si="2"/>
        <v>2.1907163296168783</v>
      </c>
      <c r="AK24" s="6">
        <f t="shared" si="2"/>
        <v>2.2475943532110931</v>
      </c>
      <c r="AL24" s="6">
        <f t="shared" si="2"/>
        <v>2.3194090338269495</v>
      </c>
      <c r="AM24" s="6">
        <f t="shared" si="2"/>
        <v>2.3902438414670999</v>
      </c>
      <c r="AN24" s="6">
        <f t="shared" si="2"/>
        <v>2.4564729014601756</v>
      </c>
      <c r="AO24" s="6">
        <f t="shared" si="2"/>
        <v>2.5251429662087372</v>
      </c>
      <c r="AP24" s="6">
        <f t="shared" si="2"/>
        <v>2.5887000302691598</v>
      </c>
      <c r="AQ24" s="6">
        <f t="shared" si="2"/>
        <v>2.6546646375062575</v>
      </c>
      <c r="AR24" s="6">
        <f t="shared" si="2"/>
        <v>2.7189531196803758</v>
      </c>
      <c r="AS24" s="6">
        <f>(AS28*AS25)+0</f>
        <v>2.717978330366956</v>
      </c>
      <c r="AT24" s="6">
        <f t="shared" ref="AT24" si="3">(AT28*AT25)+0</f>
        <v>2.7153581093335188</v>
      </c>
      <c r="AU24" s="6">
        <f t="shared" ref="AU24" si="4">(AU28*AU25)+0</f>
        <v>2.7111585134831904</v>
      </c>
      <c r="AV24" s="6">
        <f t="shared" ref="AV24" si="5">(AV28*AV25)+0</f>
        <v>2.7052806067292421</v>
      </c>
      <c r="AW24" s="6">
        <f t="shared" ref="AW24" si="6">(AW28*AW25)+0</f>
        <v>2.6980984337766274</v>
      </c>
      <c r="AX24" s="6">
        <f t="shared" ref="AX24" si="7">(AX28*AX25)+0</f>
        <v>2.6893260666848118</v>
      </c>
      <c r="AY24" s="6">
        <f t="shared" ref="AY24" si="8">(AY28*AY25)+0</f>
        <v>2.679348550169713</v>
      </c>
      <c r="AZ24" s="6">
        <f t="shared" ref="AZ24" si="9">(AZ28*AZ25)+0</f>
        <v>2.6678359585638343</v>
      </c>
      <c r="BA24" s="6">
        <f t="shared" ref="BA24" si="10">(BA28*BA25)+0</f>
        <v>2.6552173352413906</v>
      </c>
      <c r="BB24" s="6">
        <f t="shared" ref="BB24" si="11">(BB28*BB25)+0</f>
        <v>2.6413387477703165</v>
      </c>
      <c r="BC24" s="6">
        <f t="shared" ref="BC24" si="12">(BC28*BC25)+0</f>
        <v>2.6263982494882576</v>
      </c>
      <c r="BD24" s="6">
        <f t="shared" ref="BD24" si="13">(BD28*BD25)+0</f>
        <v>2.6103299048186575</v>
      </c>
      <c r="BE24" s="6">
        <f t="shared" ref="BE24" si="14">(BE28*BE25)+0</f>
        <v>2.5932437711893854</v>
      </c>
      <c r="BF24" s="6">
        <f t="shared" ref="BF24" si="15">(BF28*BF25)+0</f>
        <v>2.5754588976774895</v>
      </c>
      <c r="BG24" s="6">
        <f t="shared" ref="BG24" si="16">(BG28*BG25)+0</f>
        <v>2.5568433521335403</v>
      </c>
      <c r="BH24" s="6">
        <f t="shared" ref="BH24" si="17">(BH28*BH25)+0</f>
        <v>2.5375841895385758</v>
      </c>
      <c r="BI24" s="6">
        <f t="shared" ref="BI24" si="18">(BI28*BI25)+0</f>
        <v>2.517791468279023</v>
      </c>
      <c r="BJ24" s="6">
        <f t="shared" ref="BJ24" si="19">(BJ28*BJ25)+0</f>
        <v>2.4974322528600226</v>
      </c>
      <c r="BK24" s="6">
        <f t="shared" ref="BK24" si="20">(BK28*BK25)+0</f>
        <v>2.4765616044131509</v>
      </c>
      <c r="BL24" s="6">
        <f t="shared" ref="BL24" si="21">(BL28*BL25)+0</f>
        <v>2.4554105770808414</v>
      </c>
    </row>
    <row r="25" spans="1:64" x14ac:dyDescent="0.25">
      <c r="J25" s="10">
        <v>1</v>
      </c>
      <c r="K25" s="10">
        <v>1</v>
      </c>
      <c r="L25" s="10">
        <v>1</v>
      </c>
      <c r="M25" s="10">
        <v>1</v>
      </c>
      <c r="N25" s="10">
        <v>1</v>
      </c>
      <c r="O25" s="10">
        <v>1</v>
      </c>
      <c r="P25" s="10">
        <v>1</v>
      </c>
      <c r="Q25" s="10">
        <v>1</v>
      </c>
      <c r="R25" s="10">
        <v>1</v>
      </c>
      <c r="S25" s="10">
        <v>1</v>
      </c>
      <c r="T25" s="10">
        <v>1</v>
      </c>
      <c r="U25" s="6">
        <f t="shared" ref="U25" si="22">T25+0.02</f>
        <v>1.02</v>
      </c>
      <c r="V25" s="6">
        <f>U25+0.02</f>
        <v>1.04</v>
      </c>
      <c r="W25" s="6">
        <f t="shared" ref="W25:AB25" si="23">V25+0.02</f>
        <v>1.06</v>
      </c>
      <c r="X25" s="6">
        <f t="shared" si="23"/>
        <v>1.08</v>
      </c>
      <c r="Y25" s="6">
        <f t="shared" si="23"/>
        <v>1.1000000000000001</v>
      </c>
      <c r="Z25" s="6">
        <f t="shared" si="23"/>
        <v>1.1200000000000001</v>
      </c>
      <c r="AA25" s="6">
        <f t="shared" si="23"/>
        <v>1.1400000000000001</v>
      </c>
      <c r="AB25" s="6">
        <f t="shared" si="23"/>
        <v>1.1600000000000001</v>
      </c>
      <c r="AC25" s="6">
        <f>AB25+0.03</f>
        <v>1.1900000000000002</v>
      </c>
      <c r="AD25" s="6">
        <f>AC25+0.03</f>
        <v>1.2200000000000002</v>
      </c>
      <c r="AE25" s="6">
        <f t="shared" ref="AE25:AK25" si="24">AD25+0.03</f>
        <v>1.2500000000000002</v>
      </c>
      <c r="AF25" s="6">
        <f t="shared" si="24"/>
        <v>1.2800000000000002</v>
      </c>
      <c r="AG25" s="6">
        <f t="shared" si="24"/>
        <v>1.3100000000000003</v>
      </c>
      <c r="AH25" s="6">
        <f t="shared" si="24"/>
        <v>1.3400000000000003</v>
      </c>
      <c r="AI25" s="6">
        <f t="shared" si="24"/>
        <v>1.3700000000000003</v>
      </c>
      <c r="AJ25" s="6">
        <f t="shared" si="24"/>
        <v>1.4000000000000004</v>
      </c>
      <c r="AK25" s="6">
        <f t="shared" si="24"/>
        <v>1.4300000000000004</v>
      </c>
      <c r="AL25" s="6">
        <f>AK25+0.04</f>
        <v>1.4700000000000004</v>
      </c>
      <c r="AM25" s="6">
        <f t="shared" ref="AM25:AR25" si="25">AL25+0.04</f>
        <v>1.5100000000000005</v>
      </c>
      <c r="AN25" s="6">
        <f t="shared" si="25"/>
        <v>1.5500000000000005</v>
      </c>
      <c r="AO25" s="6">
        <f t="shared" si="25"/>
        <v>1.5900000000000005</v>
      </c>
      <c r="AP25" s="6">
        <f t="shared" si="25"/>
        <v>1.6300000000000006</v>
      </c>
      <c r="AQ25" s="6">
        <f t="shared" si="25"/>
        <v>1.6700000000000006</v>
      </c>
      <c r="AR25" s="6">
        <f t="shared" si="25"/>
        <v>1.7100000000000006</v>
      </c>
      <c r="AS25">
        <f>AR25</f>
        <v>1.7100000000000006</v>
      </c>
      <c r="AT25" s="6">
        <f t="shared" ref="AT25:BL25" si="26">AS25</f>
        <v>1.7100000000000006</v>
      </c>
      <c r="AU25" s="6">
        <f t="shared" si="26"/>
        <v>1.7100000000000006</v>
      </c>
      <c r="AV25" s="6">
        <f t="shared" si="26"/>
        <v>1.7100000000000006</v>
      </c>
      <c r="AW25" s="6">
        <f t="shared" si="26"/>
        <v>1.7100000000000006</v>
      </c>
      <c r="AX25" s="6">
        <f t="shared" si="26"/>
        <v>1.7100000000000006</v>
      </c>
      <c r="AY25" s="6">
        <f t="shared" si="26"/>
        <v>1.7100000000000006</v>
      </c>
      <c r="AZ25" s="6">
        <f t="shared" si="26"/>
        <v>1.7100000000000006</v>
      </c>
      <c r="BA25" s="6">
        <f t="shared" si="26"/>
        <v>1.7100000000000006</v>
      </c>
      <c r="BB25" s="6">
        <f t="shared" si="26"/>
        <v>1.7100000000000006</v>
      </c>
      <c r="BC25" s="6">
        <f t="shared" si="26"/>
        <v>1.7100000000000006</v>
      </c>
      <c r="BD25" s="6">
        <f t="shared" si="26"/>
        <v>1.7100000000000006</v>
      </c>
      <c r="BE25" s="6">
        <f t="shared" si="26"/>
        <v>1.7100000000000006</v>
      </c>
      <c r="BF25" s="6">
        <f t="shared" si="26"/>
        <v>1.7100000000000006</v>
      </c>
      <c r="BG25" s="6">
        <f t="shared" si="26"/>
        <v>1.7100000000000006</v>
      </c>
      <c r="BH25" s="6">
        <f t="shared" si="26"/>
        <v>1.7100000000000006</v>
      </c>
      <c r="BI25" s="6">
        <f t="shared" si="26"/>
        <v>1.7100000000000006</v>
      </c>
      <c r="BJ25" s="6">
        <f t="shared" si="26"/>
        <v>1.7100000000000006</v>
      </c>
      <c r="BK25" s="6">
        <f t="shared" si="26"/>
        <v>1.7100000000000006</v>
      </c>
      <c r="BL25" s="6">
        <f t="shared" si="26"/>
        <v>1.7100000000000006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 s="14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 s="3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2.3443849896590998</v>
      </c>
      <c r="E27">
        <f>INDEX(Activity_Demand_tot!X:X,MATCH($C$1&amp;"-"&amp;$C27,Activity_Demand_tot!$CH:$CH,0))</f>
        <v>2.9204595452544599</v>
      </c>
      <c r="F27">
        <f>INDEX(Activity_Demand_tot!Y:Y,MATCH($C$1&amp;"-"&amp;$C27,Activity_Demand_tot!$CH:$CH,0))</f>
        <v>5.2999159608684803</v>
      </c>
      <c r="G27">
        <f>INDEX(Activity_Demand_tot!Z:Z,MATCH($C$1&amp;"-"&amp;$C27,Activity_Demand_tot!$CH:$CH,0))</f>
        <v>5.7890619118090703</v>
      </c>
      <c r="H27">
        <f>INDEX(Activity_Demand_tot!AA:AA,MATCH($C$1&amp;"-"&amp;$C27,Activity_Demand_tot!$CH:$CH,0))</f>
        <v>6.5033757104543497</v>
      </c>
      <c r="I27">
        <f>INDEX(Activity_Demand_tot!AB:AB,MATCH($C$1&amp;"-"&amp;$C27,Activity_Demand_tot!$CH:$CH,0))</f>
        <v>6.75859241235118</v>
      </c>
      <c r="J27" s="10">
        <f>INDEX(Activity_Demand_tot!AC:AC,MATCH($C$1&amp;"-"&amp;$C27,Activity_Demand_tot!$CH:$CH,0))</f>
        <v>6.3540288040842103</v>
      </c>
      <c r="K27" s="6">
        <f>INDEX(Activity_Demand_tot!AD:AD,MATCH($C$1&amp;"-"&amp;$C27,Activity_Demand_tot!$CH:$CH,0))</f>
        <v>6.7075972250004501</v>
      </c>
      <c r="L27" s="6">
        <f>INDEX(Activity_Demand_tot!AE:AE,MATCH($C$1&amp;"-"&amp;$C27,Activity_Demand_tot!$CH:$CH,0))</f>
        <v>7.0510880907739297</v>
      </c>
      <c r="M27" s="6">
        <f>INDEX(Activity_Demand_tot!AF:AF,MATCH($C$1&amp;"-"&amp;$C27,Activity_Demand_tot!$CH:$CH,0))</f>
        <v>7.3890376754998996</v>
      </c>
      <c r="N27" s="6">
        <f>INDEX(Activity_Demand_tot!AG:AG,MATCH($C$1&amp;"-"&amp;$C27,Activity_Demand_tot!$CH:$CH,0))</f>
        <v>7.7204394432109504</v>
      </c>
      <c r="O27" s="6">
        <f>INDEX(Activity_Demand_tot!AH:AH,MATCH($C$1&amp;"-"&amp;$C27,Activity_Demand_tot!$CH:$CH,0))</f>
        <v>8.0456518968929203</v>
      </c>
      <c r="P27" s="6">
        <f>INDEX(Activity_Demand_tot!AI:AI,MATCH($C$1&amp;"-"&amp;$C27,Activity_Demand_tot!$CH:$CH,0))</f>
        <v>8.3630511359254704</v>
      </c>
      <c r="Q27" s="6">
        <f>INDEX(Activity_Demand_tot!AJ:AJ,MATCH($C$1&amp;"-"&amp;$C27,Activity_Demand_tot!$CH:$CH,0))</f>
        <v>8.6717173771934295</v>
      </c>
      <c r="R27" s="6">
        <f>INDEX(Activity_Demand_tot!AK:AK,MATCH($C$1&amp;"-"&amp;$C27,Activity_Demand_tot!$CH:$CH,0))</f>
        <v>8.9724117671503905</v>
      </c>
      <c r="S27" s="14">
        <f>INDEX(Activity_Demand_tot!AL:AL,MATCH($C$1&amp;"-"&amp;$C27,Activity_Demand_tot!$CH:$CH,0))</f>
        <v>9.2612117800241691</v>
      </c>
      <c r="T27" s="6">
        <f>INDEX(Activity_Demand_tot!AM:AM,MATCH($C$1&amp;"-"&amp;$C27,Activity_Demand_tot!$CH:$CH,0))</f>
        <v>9.5419700372185492</v>
      </c>
      <c r="U27" s="6">
        <f>INDEX(Activity_Demand_tot!AN:AN,MATCH($C$1&amp;"-"&amp;$C27,Activity_Demand_tot!$CH:$CH,0))</f>
        <v>9.8115374780669402</v>
      </c>
      <c r="V27" s="6">
        <f>INDEX(Activity_Demand_tot!AO:AO,MATCH($C$1&amp;"-"&amp;$C27,Activity_Demand_tot!$CH:$CH,0))</f>
        <v>10.0702678634114</v>
      </c>
      <c r="W27" s="6">
        <f>INDEX(Activity_Demand_tot!AP:AP,MATCH($C$1&amp;"-"&amp;$C27,Activity_Demand_tot!$CH:$CH,0))</f>
        <v>10.3173273862062</v>
      </c>
      <c r="X27" s="6">
        <f>INDEX(Activity_Demand_tot!AQ:AQ,MATCH($C$1&amp;"-"&amp;$C27,Activity_Demand_tot!$CH:$CH,0))</f>
        <v>10.551530649241601</v>
      </c>
      <c r="Y27" s="6">
        <f>INDEX(Activity_Demand_tot!AR:AR,MATCH($C$1&amp;"-"&amp;$C27,Activity_Demand_tot!$CH:$CH,0))</f>
        <v>10.7733080133287</v>
      </c>
      <c r="Z27" s="6">
        <f>INDEX(Activity_Demand_tot!AS:AS,MATCH($C$1&amp;"-"&amp;$C27,Activity_Demand_tot!$CH:$CH,0))</f>
        <v>10.982956540545301</v>
      </c>
      <c r="AA27" s="6">
        <f>INDEX(Activity_Demand_tot!AT:AT,MATCH($C$1&amp;"-"&amp;$C27,Activity_Demand_tot!$CH:$CH,0))</f>
        <v>11.178622744462</v>
      </c>
      <c r="AB27" s="6">
        <f>INDEX(Activity_Demand_tot!AU:AU,MATCH($C$1&amp;"-"&amp;$C27,Activity_Demand_tot!$CH:$CH,0))</f>
        <v>11.3608211885399</v>
      </c>
      <c r="AC27" s="6">
        <f>INDEX(Activity_Demand_tot!AV:AV,MATCH($C$1&amp;"-"&amp;$C27,Activity_Demand_tot!$CH:$CH,0))</f>
        <v>11.531586792539899</v>
      </c>
      <c r="AD27" s="6">
        <f>INDEX(Activity_Demand_tot!AW:AW,MATCH($C$1&amp;"-"&amp;$C27,Activity_Demand_tot!$CH:$CH,0))</f>
        <v>11.6889413970957</v>
      </c>
      <c r="AE27" s="6">
        <f>INDEX(Activity_Demand_tot!AX:AX,MATCH($C$1&amp;"-"&amp;$C27,Activity_Demand_tot!$CH:$CH,0))</f>
        <v>11.832847075827299</v>
      </c>
      <c r="AF27" s="6">
        <f>INDEX(Activity_Demand_tot!AY:AY,MATCH($C$1&amp;"-"&amp;$C27,Activity_Demand_tot!$CH:$CH,0))</f>
        <v>11.964225924057301</v>
      </c>
      <c r="AG27" s="6">
        <f>INDEX(Activity_Demand_tot!AZ:AZ,MATCH($C$1&amp;"-"&amp;$C27,Activity_Demand_tot!$CH:$CH,0))</f>
        <v>12.0819691172143</v>
      </c>
      <c r="AH27" s="6">
        <f>INDEX(Activity_Demand_tot!BA:BA,MATCH($C$1&amp;"-"&amp;$C27,Activity_Demand_tot!$CH:$CH,0))</f>
        <v>12.1880844873188</v>
      </c>
      <c r="AI27" s="6">
        <f>INDEX(Activity_Demand_tot!BB:BB,MATCH($C$1&amp;"-"&amp;$C27,Activity_Demand_tot!$CH:$CH,0))</f>
        <v>12.2808410035933</v>
      </c>
      <c r="AJ27" s="6">
        <f>INDEX(Activity_Demand_tot!BC:BC,MATCH($C$1&amp;"-"&amp;$C27,Activity_Demand_tot!$CH:$CH,0))</f>
        <v>12.362203810436201</v>
      </c>
      <c r="AK27" s="6">
        <f>INDEX(Activity_Demand_tot!BD:BD,MATCH($C$1&amp;"-"&amp;$C27,Activity_Demand_tot!$CH:$CH,0))</f>
        <v>12.4300869603602</v>
      </c>
      <c r="AL27" s="6">
        <f>INDEX(Activity_Demand_tot!BE:BE,MATCH($C$1&amp;"-"&amp;$C27,Activity_Demand_tot!$CH:$CH,0))</f>
        <v>12.4853548322021</v>
      </c>
      <c r="AM27" s="6">
        <f>INDEX(Activity_Demand_tot!BF:BF,MATCH($C$1&amp;"-"&amp;$C27,Activity_Demand_tot!$CH:$CH,0))</f>
        <v>12.526320471201901</v>
      </c>
      <c r="AN27" s="6">
        <f>INDEX(Activity_Demand_tot!BG:BG,MATCH($C$1&amp;"-"&amp;$C27,Activity_Demand_tot!$CH:$CH,0))</f>
        <v>12.5541689228656</v>
      </c>
      <c r="AO27" s="6">
        <f>INDEX(Activity_Demand_tot!BH:BH,MATCH($C$1&amp;"-"&amp;$C27,Activity_Demand_tot!$CH:$CH,0))</f>
        <v>12.568579500652101</v>
      </c>
      <c r="AP27" s="6">
        <f>INDEX(Activity_Demand_tot!BI:BI,MATCH($C$1&amp;"-"&amp;$C27,Activity_Demand_tot!$CH:$CH,0))</f>
        <v>12.568865869099101</v>
      </c>
      <c r="AQ27" s="6">
        <f>INDEX(Activity_Demand_tot!BJ:BJ,MATCH($C$1&amp;"-"&amp;$C27,Activity_Demand_tot!$CH:$CH,0))</f>
        <v>12.555695564911201</v>
      </c>
      <c r="AR27" s="3">
        <f>INDEX(Activity_Demand_tot!BK:BK,MATCH($C$1&amp;"-"&amp;$C27,Activity_Demand_tot!$CH:$CH,0))</f>
        <v>12.5269877878969</v>
      </c>
      <c r="AS27" s="6">
        <f>INDEX(Activity_Demand_tot!BL:BL,MATCH($C$1&amp;"-"&amp;$C27,Activity_Demand_tot!$CH:$CH,0))</f>
        <v>12.483641136117599</v>
      </c>
      <c r="AT27" s="6">
        <f>INDEX(Activity_Demand_tot!BM:BM,MATCH($C$1&amp;"-"&amp;$C27,Activity_Demand_tot!$CH:$CH,0))</f>
        <v>12.4260003756708</v>
      </c>
      <c r="AU27" s="6">
        <f>INDEX(Activity_Demand_tot!BN:BN,MATCH($C$1&amp;"-"&amp;$C27,Activity_Demand_tot!$CH:$CH,0))</f>
        <v>12.3547123378651</v>
      </c>
      <c r="AV27" s="6">
        <f>INDEX(Activity_Demand_tot!BO:BO,MATCH($C$1&amp;"-"&amp;$C27,Activity_Demand_tot!$CH:$CH,0))</f>
        <v>12.2690187058958</v>
      </c>
      <c r="AW27" s="6">
        <f>INDEX(Activity_Demand_tot!BP:BP,MATCH($C$1&amp;"-"&amp;$C27,Activity_Demand_tot!$CH:$CH,0))</f>
        <v>12.1722431785451</v>
      </c>
      <c r="AX27" s="6">
        <f>INDEX(Activity_Demand_tot!BQ:BQ,MATCH($C$1&amp;"-"&amp;$C27,Activity_Demand_tot!$CH:$CH,0))</f>
        <v>12.062048044823101</v>
      </c>
      <c r="AY27" s="6">
        <f>INDEX(Activity_Demand_tot!BR:BR,MATCH($C$1&amp;"-"&amp;$C27,Activity_Demand_tot!$CH:$CH,0))</f>
        <v>11.941853799306701</v>
      </c>
      <c r="AZ27" s="6">
        <f>INDEX(Activity_Demand_tot!BS:BS,MATCH($C$1&amp;"-"&amp;$C27,Activity_Demand_tot!$CH:$CH,0))</f>
        <v>11.808986425975</v>
      </c>
      <c r="BA27" s="6">
        <f>INDEX(Activity_Demand_tot!BT:BT,MATCH($C$1&amp;"-"&amp;$C27,Activity_Demand_tot!$CH:$CH,0))</f>
        <v>11.667233306340799</v>
      </c>
      <c r="BB27" s="6">
        <f>INDEX(Activity_Demand_tot!BU:BU,MATCH($C$1&amp;"-"&amp;$C27,Activity_Demand_tot!$CH:$CH,0))</f>
        <v>11.5154350990412</v>
      </c>
      <c r="BC27" s="6">
        <f>INDEX(Activity_Demand_tot!BV:BV,MATCH($C$1&amp;"-"&amp;$C27,Activity_Demand_tot!$CH:$CH,0))</f>
        <v>11.355405858613899</v>
      </c>
      <c r="BD27" s="6">
        <f>INDEX(Activity_Demand_tot!BW:BW,MATCH($C$1&amp;"-"&amp;$C27,Activity_Demand_tot!$CH:$CH,0))</f>
        <v>11.186743197782</v>
      </c>
      <c r="BE27" s="6">
        <f>INDEX(Activity_Demand_tot!BX:BX,MATCH($C$1&amp;"-"&amp;$C27,Activity_Demand_tot!$CH:$CH,0))</f>
        <v>11.0105173778307</v>
      </c>
      <c r="BF27" s="6">
        <f>INDEX(Activity_Demand_tot!BY:BY,MATCH($C$1&amp;"-"&amp;$C27,Activity_Demand_tot!$CH:$CH,0))</f>
        <v>10.8294972746189</v>
      </c>
      <c r="BG27" s="6">
        <f>INDEX(Activity_Demand_tot!BZ:BZ,MATCH($C$1&amp;"-"&amp;$C27,Activity_Demand_tot!$CH:$CH,0))</f>
        <v>10.6427191496866</v>
      </c>
      <c r="BH27" s="6">
        <f>INDEX(Activity_Demand_tot!CA:CA,MATCH($C$1&amp;"-"&amp;$C27,Activity_Demand_tot!$CH:$CH,0))</f>
        <v>10.4518312434812</v>
      </c>
      <c r="BI27" s="6">
        <f>INDEX(Activity_Demand_tot!CB:CB,MATCH($C$1&amp;"-"&amp;$C27,Activity_Demand_tot!$CH:$CH,0))</f>
        <v>10.2578260088271</v>
      </c>
      <c r="BJ27" s="6">
        <f>INDEX(Activity_Demand_tot!CC:CC,MATCH($C$1&amp;"-"&amp;$C27,Activity_Demand_tot!$CH:$CH,0))</f>
        <v>10.060533617083401</v>
      </c>
      <c r="BK27" s="6">
        <f>INDEX(Activity_Demand_tot!CD:CD,MATCH($C$1&amp;"-"&amp;$C27,Activity_Demand_tot!$CH:$CH,0))</f>
        <v>9.8604904132037792</v>
      </c>
      <c r="BL27" s="6">
        <f>INDEX(Activity_Demand_tot!CE:CE,MATCH($C$1&amp;"-"&amp;$C27,Activity_Demand_tot!$CH:$CH,0))</f>
        <v>9.6596037664144596</v>
      </c>
    </row>
    <row r="28" spans="1:64" x14ac:dyDescent="0.25">
      <c r="C28" t="s">
        <v>1</v>
      </c>
      <c r="D28">
        <f>INDEX(Activity_Demand_tot!W:W,MATCH($C$1&amp;"-"&amp;$C28,Activity_Demand_tot!$CH:$CH,0))</f>
        <v>0.50832143618532299</v>
      </c>
      <c r="E28">
        <f>INDEX(Activity_Demand_tot!X:X,MATCH($C$1&amp;"-"&amp;$C28,Activity_Demand_tot!$CH:$CH,0))</f>
        <v>0.72872942773154503</v>
      </c>
      <c r="F28">
        <f>INDEX(Activity_Demand_tot!Y:Y,MATCH($C$1&amp;"-"&amp;$C28,Activity_Demand_tot!$CH:$CH,0))</f>
        <v>0.94851379358134402</v>
      </c>
      <c r="G28">
        <f>INDEX(Activity_Demand_tot!Z:Z,MATCH($C$1&amp;"-"&amp;$C28,Activity_Demand_tot!$CH:$CH,0))</f>
        <v>0.85973687920128605</v>
      </c>
      <c r="H28">
        <f>INDEX(Activity_Demand_tot!AA:AA,MATCH($C$1&amp;"-"&amp;$C28,Activity_Demand_tot!$CH:$CH,0))</f>
        <v>1.0186293864056599</v>
      </c>
      <c r="I28">
        <f>INDEX(Activity_Demand_tot!AB:AB,MATCH($C$1&amp;"-"&amp;$C28,Activity_Demand_tot!$CH:$CH,0))</f>
        <v>1.09550244</v>
      </c>
      <c r="J28" s="10">
        <f>INDEX(Activity_Demand_tot!AC:AC,MATCH($C$1&amp;"-"&amp;$C28,Activity_Demand_tot!$CH:$CH,0))</f>
        <v>1.0890439701300001</v>
      </c>
      <c r="K28" s="6">
        <f>INDEX(Activity_Demand_tot!AD:AD,MATCH($C$1&amp;"-"&amp;$C28,Activity_Demand_tot!$CH:$CH,0))</f>
        <v>0.99692117918029399</v>
      </c>
      <c r="L28" s="6">
        <f>INDEX(Activity_Demand_tot!AE:AE,MATCH($C$1&amp;"-"&amp;$C28,Activity_Demand_tot!$CH:$CH,0))</f>
        <v>1.0259707253444801</v>
      </c>
      <c r="M28" s="6">
        <f>INDEX(Activity_Demand_tot!AF:AF,MATCH($C$1&amp;"-"&amp;$C28,Activity_Demand_tot!$CH:$CH,0))</f>
        <v>1.07167358340193</v>
      </c>
      <c r="N28" s="6">
        <f>INDEX(Activity_Demand_tot!AG:AG,MATCH($C$1&amp;"-"&amp;$C28,Activity_Demand_tot!$CH:$CH,0))</f>
        <v>1.09908091411919</v>
      </c>
      <c r="O28" s="6">
        <f>INDEX(Activity_Demand_tot!AH:AH,MATCH($C$1&amp;"-"&amp;$C28,Activity_Demand_tot!$CH:$CH,0))</f>
        <v>1.14032585021143</v>
      </c>
      <c r="P28" s="6">
        <f>INDEX(Activity_Demand_tot!AI:AI,MATCH($C$1&amp;"-"&amp;$C28,Activity_Demand_tot!$CH:$CH,0))</f>
        <v>1.1835304115393599</v>
      </c>
      <c r="Q28" s="6">
        <f>INDEX(Activity_Demand_tot!AJ:AJ,MATCH($C$1&amp;"-"&amp;$C28,Activity_Demand_tot!$CH:$CH,0))</f>
        <v>1.21927951461382</v>
      </c>
      <c r="R28" s="6">
        <f>INDEX(Activity_Demand_tot!AK:AK,MATCH($C$1&amp;"-"&amp;$C28,Activity_Demand_tot!$CH:$CH,0))</f>
        <v>1.25282404427758</v>
      </c>
      <c r="S28" s="14">
        <f>INDEX(Activity_Demand_tot!AL:AL,MATCH($C$1&amp;"-"&amp;$C28,Activity_Demand_tot!$CH:$CH,0))</f>
        <v>1.2843385923061299</v>
      </c>
      <c r="T28" s="6">
        <f>INDEX(Activity_Demand_tot!AM:AM,MATCH($C$1&amp;"-"&amp;$C28,Activity_Demand_tot!$CH:$CH,0))</f>
        <v>1.3124995332402201</v>
      </c>
      <c r="U28" s="6">
        <f>INDEX(Activity_Demand_tot!AN:AN,MATCH($C$1&amp;"-"&amp;$C28,Activity_Demand_tot!$CH:$CH,0))</f>
        <v>1.3396055467693699</v>
      </c>
      <c r="V28" s="6">
        <f>INDEX(Activity_Demand_tot!AO:AO,MATCH($C$1&amp;"-"&amp;$C28,Activity_Demand_tot!$CH:$CH,0))</f>
        <v>1.36336682679034</v>
      </c>
      <c r="W28" s="6">
        <f>INDEX(Activity_Demand_tot!AP:AP,MATCH($C$1&amp;"-"&amp;$C28,Activity_Demand_tot!$CH:$CH,0))</f>
        <v>1.38844660780386</v>
      </c>
      <c r="X28" s="6">
        <f>INDEX(Activity_Demand_tot!AQ:AQ,MATCH($C$1&amp;"-"&amp;$C28,Activity_Demand_tot!$CH:$CH,0))</f>
        <v>1.41009160053074</v>
      </c>
      <c r="Y28" s="6">
        <f>INDEX(Activity_Demand_tot!AR:AR,MATCH($C$1&amp;"-"&amp;$C28,Activity_Demand_tot!$CH:$CH,0))</f>
        <v>1.4283596973285599</v>
      </c>
      <c r="Z28" s="6">
        <f>INDEX(Activity_Demand_tot!AS:AS,MATCH($C$1&amp;"-"&amp;$C28,Activity_Demand_tot!$CH:$CH,0))</f>
        <v>1.44799132250817</v>
      </c>
      <c r="AA28" s="6">
        <f>INDEX(Activity_Demand_tot!AT:AT,MATCH($C$1&amp;"-"&amp;$C28,Activity_Demand_tot!$CH:$CH,0))</f>
        <v>1.4641817269169599</v>
      </c>
      <c r="AB28" s="6">
        <f>INDEX(Activity_Demand_tot!AU:AU,MATCH($C$1&amp;"-"&amp;$C28,Activity_Demand_tot!$CH:$CH,0))</f>
        <v>1.4793365013733299</v>
      </c>
      <c r="AC28" s="6">
        <f>INDEX(Activity_Demand_tot!AV:AV,MATCH($C$1&amp;"-"&amp;$C28,Activity_Demand_tot!$CH:$CH,0))</f>
        <v>1.4959641564424799</v>
      </c>
      <c r="AD28" s="6">
        <f>INDEX(Activity_Demand_tot!AW:AW,MATCH($C$1&amp;"-"&amp;$C28,Activity_Demand_tot!$CH:$CH,0))</f>
        <v>1.50689937954266</v>
      </c>
      <c r="AE28" s="6">
        <f>INDEX(Activity_Demand_tot!AX:AX,MATCH($C$1&amp;"-"&amp;$C28,Activity_Demand_tot!$CH:$CH,0))</f>
        <v>1.5191981310246201</v>
      </c>
      <c r="AF28" s="6">
        <f>INDEX(Activity_Demand_tot!AY:AY,MATCH($C$1&amp;"-"&amp;$C28,Activity_Demand_tot!$CH:$CH,0))</f>
        <v>1.5305899022376901</v>
      </c>
      <c r="AG28" s="6">
        <f>INDEX(Activity_Demand_tot!AZ:AZ,MATCH($C$1&amp;"-"&amp;$C28,Activity_Demand_tot!$CH:$CH,0))</f>
        <v>1.54101036834009</v>
      </c>
      <c r="AH28" s="6">
        <f>INDEX(Activity_Demand_tot!BA:BA,MATCH($C$1&amp;"-"&amp;$C28,Activity_Demand_tot!$CH:$CH,0))</f>
        <v>1.5506074764678901</v>
      </c>
      <c r="AI28" s="6">
        <f>INDEX(Activity_Demand_tot!BB:BB,MATCH($C$1&amp;"-"&amp;$C28,Activity_Demand_tot!$CH:$CH,0))</f>
        <v>1.55927187439009</v>
      </c>
      <c r="AJ28" s="6">
        <f>INDEX(Activity_Demand_tot!BC:BC,MATCH($C$1&amp;"-"&amp;$C28,Activity_Demand_tot!$CH:$CH,0))</f>
        <v>1.56479737829777</v>
      </c>
      <c r="AK28" s="6">
        <f>INDEX(Activity_Demand_tot!BD:BD,MATCH($C$1&amp;"-"&amp;$C28,Activity_Demand_tot!$CH:$CH,0))</f>
        <v>1.5717443029448199</v>
      </c>
      <c r="AL28" s="6">
        <f>INDEX(Activity_Demand_tot!BE:BE,MATCH($C$1&amp;"-"&amp;$C28,Activity_Demand_tot!$CH:$CH,0))</f>
        <v>1.57782927471221</v>
      </c>
      <c r="AM28" s="6">
        <f>INDEX(Activity_Demand_tot!BF:BF,MATCH($C$1&amp;"-"&amp;$C28,Activity_Demand_tot!$CH:$CH,0))</f>
        <v>1.58294294136894</v>
      </c>
      <c r="AN28" s="6">
        <f>INDEX(Activity_Demand_tot!BG:BG,MATCH($C$1&amp;"-"&amp;$C28,Activity_Demand_tot!$CH:$CH,0))</f>
        <v>1.5848212267485</v>
      </c>
      <c r="AO28" s="6">
        <f>INDEX(Activity_Demand_tot!BH:BH,MATCH($C$1&amp;"-"&amp;$C28,Activity_Demand_tot!$CH:$CH,0))</f>
        <v>1.5881402303199601</v>
      </c>
      <c r="AP28" s="6">
        <f>INDEX(Activity_Demand_tot!BI:BI,MATCH($C$1&amp;"-"&amp;$C28,Activity_Demand_tot!$CH:$CH,0))</f>
        <v>1.58815952777249</v>
      </c>
      <c r="AQ28" s="6">
        <f>INDEX(Activity_Demand_tot!BJ:BJ,MATCH($C$1&amp;"-"&amp;$C28,Activity_Demand_tot!$CH:$CH,0))</f>
        <v>1.58961954341692</v>
      </c>
      <c r="AR28" s="3">
        <f>INDEX(Activity_Demand_tot!BK:BK,MATCH($C$1&amp;"-"&amp;$C28,Activity_Demand_tot!$CH:$CH,0))</f>
        <v>1.5900310641405699</v>
      </c>
      <c r="AS28" s="6">
        <f>INDEX(Activity_Demand_tot!BL:BL,MATCH($C$1&amp;"-"&amp;$C28,Activity_Demand_tot!$CH:$CH,0))</f>
        <v>1.5894610119104999</v>
      </c>
      <c r="AT28" s="6">
        <f>INDEX(Activity_Demand_tot!BM:BM,MATCH($C$1&amp;"-"&amp;$C28,Activity_Demand_tot!$CH:$CH,0))</f>
        <v>1.5879287189084901</v>
      </c>
      <c r="AU28" s="6">
        <f>INDEX(Activity_Demand_tot!BN:BN,MATCH($C$1&amp;"-"&amp;$C28,Activity_Demand_tot!$CH:$CH,0))</f>
        <v>1.58547281490245</v>
      </c>
      <c r="AV28" s="6">
        <f>INDEX(Activity_Demand_tot!BO:BO,MATCH($C$1&amp;"-"&amp;$C28,Activity_Demand_tot!$CH:$CH,0))</f>
        <v>1.58203544253172</v>
      </c>
      <c r="AW28" s="6">
        <f>INDEX(Activity_Demand_tot!BP:BP,MATCH($C$1&amp;"-"&amp;$C28,Activity_Demand_tot!$CH:$CH,0))</f>
        <v>1.5778353413898401</v>
      </c>
      <c r="AX28" s="6">
        <f>INDEX(Activity_Demand_tot!BQ:BQ,MATCH($C$1&amp;"-"&amp;$C28,Activity_Demand_tot!$CH:$CH,0))</f>
        <v>1.57270530215486</v>
      </c>
      <c r="AY28" s="6">
        <f>INDEX(Activity_Demand_tot!BR:BR,MATCH($C$1&amp;"-"&amp;$C28,Activity_Demand_tot!$CH:$CH,0))</f>
        <v>1.56687049717527</v>
      </c>
      <c r="AZ28" s="6">
        <f>INDEX(Activity_Demand_tot!BS:BS,MATCH($C$1&amp;"-"&amp;$C28,Activity_Demand_tot!$CH:$CH,0))</f>
        <v>1.56013798746423</v>
      </c>
      <c r="BA28" s="6">
        <f>INDEX(Activity_Demand_tot!BT:BT,MATCH($C$1&amp;"-"&amp;$C28,Activity_Demand_tot!$CH:$CH,0))</f>
        <v>1.55275867557976</v>
      </c>
      <c r="BB28" s="6">
        <f>INDEX(Activity_Demand_tot!BU:BU,MATCH($C$1&amp;"-"&amp;$C28,Activity_Demand_tot!$CH:$CH,0))</f>
        <v>1.54464254255574</v>
      </c>
      <c r="BC28" s="6">
        <f>INDEX(Activity_Demand_tot!BV:BV,MATCH($C$1&amp;"-"&amp;$C28,Activity_Demand_tot!$CH:$CH,0))</f>
        <v>1.53590540905746</v>
      </c>
      <c r="BD28" s="6">
        <f>INDEX(Activity_Demand_tot!BW:BW,MATCH($C$1&amp;"-"&amp;$C28,Activity_Demand_tot!$CH:$CH,0))</f>
        <v>1.52650871626822</v>
      </c>
      <c r="BE28" s="6">
        <f>INDEX(Activity_Demand_tot!BX:BX,MATCH($C$1&amp;"-"&amp;$C28,Activity_Demand_tot!$CH:$CH,0))</f>
        <v>1.5165168252569501</v>
      </c>
      <c r="BF28" s="6">
        <f>INDEX(Activity_Demand_tot!BY:BY,MATCH($C$1&amp;"-"&amp;$C28,Activity_Demand_tot!$CH:$CH,0))</f>
        <v>1.5061163144312799</v>
      </c>
      <c r="BG28" s="6">
        <f>INDEX(Activity_Demand_tot!BZ:BZ,MATCH($C$1&amp;"-"&amp;$C28,Activity_Demand_tot!$CH:$CH,0))</f>
        <v>1.49523003048745</v>
      </c>
      <c r="BH28" s="6">
        <f>INDEX(Activity_Demand_tot!CA:CA,MATCH($C$1&amp;"-"&amp;$C28,Activity_Demand_tot!$CH:$CH,0))</f>
        <v>1.4839673623032601</v>
      </c>
      <c r="BI28" s="6">
        <f>INDEX(Activity_Demand_tot!CB:CB,MATCH($C$1&amp;"-"&amp;$C28,Activity_Demand_tot!$CH:$CH,0))</f>
        <v>1.4723926715082001</v>
      </c>
      <c r="BJ28" s="6">
        <f>INDEX(Activity_Demand_tot!CC:CC,MATCH($C$1&amp;"-"&amp;$C28,Activity_Demand_tot!$CH:$CH,0))</f>
        <v>1.4604866975789601</v>
      </c>
      <c r="BK28" s="6">
        <f>INDEX(Activity_Demand_tot!CD:CD,MATCH($C$1&amp;"-"&amp;$C28,Activity_Demand_tot!$CH:$CH,0))</f>
        <v>1.4482816400076901</v>
      </c>
      <c r="BL28" s="6">
        <f>INDEX(Activity_Demand_tot!CE:CE,MATCH($C$1&amp;"-"&amp;$C28,Activity_Demand_tot!$CH:$CH,0))</f>
        <v>1.4359126181759301</v>
      </c>
    </row>
    <row r="29" spans="1:64" x14ac:dyDescent="0.25">
      <c r="K29" s="15">
        <f>1-J24/K24</f>
        <v>7.1811987951406753E-3</v>
      </c>
      <c r="L29" s="15">
        <f t="shared" ref="L29:AR29" si="27">1-K24/L24</f>
        <v>8.1824463856107199E-3</v>
      </c>
      <c r="M29" s="15">
        <f>1-L24/M24</f>
        <v>1.3999489949495403E-2</v>
      </c>
      <c r="N29" s="15">
        <f t="shared" si="27"/>
        <v>2.3851523753023685E-2</v>
      </c>
      <c r="O29" s="15">
        <f t="shared" si="27"/>
        <v>3.4650122136651862E-2</v>
      </c>
      <c r="P29" s="15">
        <f t="shared" si="27"/>
        <v>1.097152278108271E-2</v>
      </c>
      <c r="Q29" s="15">
        <f t="shared" si="27"/>
        <v>1.291672900733376E-2</v>
      </c>
      <c r="R29" s="15">
        <f t="shared" si="27"/>
        <v>2.677513240345164E-2</v>
      </c>
      <c r="S29" s="15">
        <f t="shared" si="27"/>
        <v>2.4537569934703241E-2</v>
      </c>
      <c r="T29" s="15">
        <f t="shared" si="27"/>
        <v>2.1455962627710878E-2</v>
      </c>
      <c r="U29" s="15">
        <f t="shared" si="27"/>
        <v>3.9445416318316995E-2</v>
      </c>
      <c r="V29" s="15">
        <f t="shared" si="27"/>
        <v>3.6323991590537563E-2</v>
      </c>
      <c r="W29" s="15">
        <f t="shared" si="27"/>
        <v>3.6590303955690406E-2</v>
      </c>
      <c r="X29" s="15">
        <f t="shared" si="27"/>
        <v>3.3584319577285249E-2</v>
      </c>
      <c r="Y29" s="15">
        <f t="shared" si="27"/>
        <v>3.0738843990414821E-2</v>
      </c>
      <c r="Z29" s="15">
        <f t="shared" si="27"/>
        <v>3.1172872132965934E-2</v>
      </c>
      <c r="AA29" s="15">
        <f t="shared" si="27"/>
        <v>2.8407512660059364E-2</v>
      </c>
      <c r="AB29" s="15">
        <f t="shared" si="27"/>
        <v>2.7309058454189961E-2</v>
      </c>
      <c r="AC29" s="15">
        <f t="shared" si="27"/>
        <v>3.6044882726999239E-2</v>
      </c>
      <c r="AD29" s="15">
        <f t="shared" si="27"/>
        <v>3.166848934638844E-2</v>
      </c>
      <c r="AE29" s="15">
        <f t="shared" si="27"/>
        <v>3.190126133073734E-2</v>
      </c>
      <c r="AF29" s="15">
        <f t="shared" si="27"/>
        <v>3.0705793459273045E-2</v>
      </c>
      <c r="AG29" s="15">
        <f t="shared" si="27"/>
        <v>2.9508006037533563E-2</v>
      </c>
      <c r="AH29" s="15">
        <f t="shared" si="27"/>
        <v>2.8438751214631131E-2</v>
      </c>
      <c r="AI29" s="15">
        <f t="shared" si="27"/>
        <v>2.7332825574560293E-2</v>
      </c>
      <c r="AJ29" s="15">
        <f>1-AI24/AJ24</f>
        <v>2.488403494576974E-2</v>
      </c>
      <c r="AK29" s="15">
        <f t="shared" si="27"/>
        <v>2.5306178364861265E-2</v>
      </c>
      <c r="AL29" s="15">
        <f t="shared" si="27"/>
        <v>3.0962490689865341E-2</v>
      </c>
      <c r="AM29" s="15">
        <f t="shared" si="27"/>
        <v>2.9634971299276724E-2</v>
      </c>
      <c r="AN29" s="15">
        <f t="shared" si="27"/>
        <v>2.696103830565677E-2</v>
      </c>
      <c r="AO29" s="15">
        <f t="shared" si="27"/>
        <v>2.7194525485289001E-2</v>
      </c>
      <c r="AP29" s="15">
        <f t="shared" si="27"/>
        <v>2.4551729948337875E-2</v>
      </c>
      <c r="AQ29" s="15">
        <f t="shared" si="27"/>
        <v>2.4848565165302205E-2</v>
      </c>
      <c r="AR29" s="15">
        <f t="shared" si="27"/>
        <v>2.3644571768738576E-2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 s="14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 s="3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02_BD</v>
      </c>
      <c r="B32" t="s">
        <v>742</v>
      </c>
      <c r="C32" t="str">
        <f t="shared" ref="C32:AH32" si="28">C127</f>
        <v>air_freight(gtkm)</v>
      </c>
      <c r="D32">
        <f t="shared" si="28"/>
        <v>8.5758501684759982E-4</v>
      </c>
      <c r="E32">
        <f t="shared" si="28"/>
        <v>9.0158424832228036E-4</v>
      </c>
      <c r="F32">
        <f t="shared" si="28"/>
        <v>9.1572659830399658E-4</v>
      </c>
      <c r="G32">
        <f t="shared" si="28"/>
        <v>9.4967983648058167E-4</v>
      </c>
      <c r="H32">
        <f t="shared" si="28"/>
        <v>9.7661685506018935E-4</v>
      </c>
      <c r="I32">
        <f t="shared" si="28"/>
        <v>1E-3</v>
      </c>
      <c r="J32" s="10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 s="14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0</v>
      </c>
      <c r="AG32">
        <f t="shared" si="28"/>
        <v>0</v>
      </c>
      <c r="AH32">
        <f t="shared" si="28"/>
        <v>0</v>
      </c>
      <c r="AI32">
        <f t="shared" ref="AI32:BL32" si="29">AI127</f>
        <v>0</v>
      </c>
      <c r="AJ32">
        <f t="shared" si="29"/>
        <v>0</v>
      </c>
      <c r="AK32">
        <f t="shared" si="29"/>
        <v>0</v>
      </c>
      <c r="AL32">
        <f t="shared" si="29"/>
        <v>0</v>
      </c>
      <c r="AM32">
        <f t="shared" si="29"/>
        <v>0</v>
      </c>
      <c r="AN32">
        <f t="shared" si="29"/>
        <v>0</v>
      </c>
      <c r="AO32">
        <f t="shared" si="29"/>
        <v>0</v>
      </c>
      <c r="AP32">
        <f t="shared" si="29"/>
        <v>0</v>
      </c>
      <c r="AQ32">
        <f t="shared" si="29"/>
        <v>0</v>
      </c>
      <c r="AR32" s="3">
        <f t="shared" si="29"/>
        <v>0</v>
      </c>
      <c r="AS32">
        <f t="shared" si="29"/>
        <v>0</v>
      </c>
      <c r="AT32">
        <f t="shared" si="29"/>
        <v>0</v>
      </c>
      <c r="AU32">
        <f t="shared" si="29"/>
        <v>0</v>
      </c>
      <c r="AV32">
        <f t="shared" si="29"/>
        <v>0</v>
      </c>
      <c r="AW32">
        <f t="shared" si="29"/>
        <v>0</v>
      </c>
      <c r="AX32">
        <f t="shared" si="29"/>
        <v>0</v>
      </c>
      <c r="AY32">
        <f t="shared" si="29"/>
        <v>0</v>
      </c>
      <c r="AZ32">
        <f t="shared" si="29"/>
        <v>0</v>
      </c>
      <c r="BA32">
        <f t="shared" si="29"/>
        <v>0</v>
      </c>
      <c r="BB32">
        <f t="shared" si="29"/>
        <v>0</v>
      </c>
      <c r="BC32">
        <f t="shared" si="29"/>
        <v>0</v>
      </c>
      <c r="BD32">
        <f t="shared" si="29"/>
        <v>0</v>
      </c>
      <c r="BE32">
        <f t="shared" si="29"/>
        <v>0</v>
      </c>
      <c r="BF32">
        <f t="shared" si="29"/>
        <v>0</v>
      </c>
      <c r="BG32">
        <f t="shared" si="29"/>
        <v>0</v>
      </c>
      <c r="BH32">
        <f t="shared" si="29"/>
        <v>0</v>
      </c>
      <c r="BI32">
        <f t="shared" si="29"/>
        <v>0</v>
      </c>
      <c r="BJ32">
        <f t="shared" si="29"/>
        <v>0</v>
      </c>
      <c r="BK32">
        <f t="shared" si="29"/>
        <v>0</v>
      </c>
      <c r="BL32">
        <f t="shared" si="29"/>
        <v>0</v>
      </c>
    </row>
    <row r="33" spans="1:64" x14ac:dyDescent="0.25">
      <c r="A33" t="str">
        <f t="shared" ref="A33:A60" si="30">$C$1</f>
        <v>02_BD</v>
      </c>
      <c r="B33" t="s">
        <v>742</v>
      </c>
      <c r="C33" t="str">
        <f t="shared" ref="C33:AH33" si="31">C128</f>
        <v>pipeline_freight(gtkm)</v>
      </c>
      <c r="D33">
        <f t="shared" si="31"/>
        <v>9.9999999999999903E-10</v>
      </c>
      <c r="E33">
        <f t="shared" si="31"/>
        <v>9.9999999999999965E-10</v>
      </c>
      <c r="F33">
        <f t="shared" si="31"/>
        <v>1.0000000000000001E-9</v>
      </c>
      <c r="G33">
        <f t="shared" si="31"/>
        <v>9.9999999999999986E-10</v>
      </c>
      <c r="H33">
        <f t="shared" si="31"/>
        <v>9.999999999999982E-10</v>
      </c>
      <c r="I33">
        <f t="shared" si="31"/>
        <v>1.0000000000000001E-9</v>
      </c>
      <c r="J33" s="10">
        <f t="shared" si="31"/>
        <v>1.0000000000000001E-9</v>
      </c>
      <c r="K33">
        <f t="shared" si="31"/>
        <v>8.9725726005623273E-10</v>
      </c>
      <c r="L33">
        <f t="shared" si="31"/>
        <v>8.5404061630705397E-10</v>
      </c>
      <c r="M33">
        <f t="shared" si="31"/>
        <v>8.1609229842653449E-10</v>
      </c>
      <c r="N33">
        <f t="shared" si="31"/>
        <v>7.8605012583343837E-10</v>
      </c>
      <c r="O33">
        <f t="shared" si="31"/>
        <v>7.6387098544739037E-10</v>
      </c>
      <c r="P33">
        <f t="shared" si="31"/>
        <v>7.2281254329571757E-10</v>
      </c>
      <c r="Q33">
        <f t="shared" si="31"/>
        <v>6.8355138137562879E-10</v>
      </c>
      <c r="R33">
        <f t="shared" si="31"/>
        <v>6.5382031770857539E-10</v>
      </c>
      <c r="S33" s="14">
        <f t="shared" si="31"/>
        <v>6.2209395277428011E-10</v>
      </c>
      <c r="T33">
        <f t="shared" si="31"/>
        <v>5.8814773679313434E-10</v>
      </c>
      <c r="U33">
        <f t="shared" si="31"/>
        <v>5.6449427905836232E-10</v>
      </c>
      <c r="V33">
        <f t="shared" si="31"/>
        <v>5.3798953332365709E-10</v>
      </c>
      <c r="W33">
        <f t="shared" si="31"/>
        <v>5.1074649226937208E-10</v>
      </c>
      <c r="X33">
        <f t="shared" si="31"/>
        <v>4.8117819384087533E-10</v>
      </c>
      <c r="Y33">
        <f t="shared" si="31"/>
        <v>4.4972730646562202E-10</v>
      </c>
      <c r="Z33">
        <f t="shared" si="31"/>
        <v>4.1818798078130536E-10</v>
      </c>
      <c r="AA33">
        <f t="shared" si="31"/>
        <v>3.8535846350892747E-10</v>
      </c>
      <c r="AB33">
        <f t="shared" si="31"/>
        <v>3.5224981068389244E-10</v>
      </c>
      <c r="AC33">
        <f t="shared" si="31"/>
        <v>3.2236591307126663E-10</v>
      </c>
      <c r="AD33">
        <f t="shared" si="31"/>
        <v>2.9107522486579141E-10</v>
      </c>
      <c r="AE33">
        <f t="shared" si="31"/>
        <v>2.6020577945326194E-10</v>
      </c>
      <c r="AF33">
        <f t="shared" si="31"/>
        <v>2.2957888833581853E-10</v>
      </c>
      <c r="AG33">
        <f t="shared" si="31"/>
        <v>1.9950412246526916E-10</v>
      </c>
      <c r="AH33">
        <f t="shared" si="31"/>
        <v>1.7032544455910523E-10</v>
      </c>
      <c r="AI33">
        <f t="shared" ref="AI33:BL33" si="32">AI128</f>
        <v>1.4235664741810441E-10</v>
      </c>
      <c r="AJ33">
        <f t="shared" si="32"/>
        <v>1.157679097124065E-10</v>
      </c>
      <c r="AK33">
        <f t="shared" si="32"/>
        <v>9.1264560972381324E-11</v>
      </c>
      <c r="AL33">
        <f t="shared" si="32"/>
        <v>6.9442997517887428E-11</v>
      </c>
      <c r="AM33">
        <f t="shared" si="32"/>
        <v>4.9875320654100132E-11</v>
      </c>
      <c r="AN33">
        <f t="shared" si="32"/>
        <v>3.2921890644841332E-11</v>
      </c>
      <c r="AO33">
        <f t="shared" si="32"/>
        <v>1.910403498842259E-11</v>
      </c>
      <c r="AP33">
        <f t="shared" si="32"/>
        <v>8.7352772049512975E-12</v>
      </c>
      <c r="AQ33">
        <f t="shared" si="32"/>
        <v>2.2473853920995737E-12</v>
      </c>
      <c r="AR33" s="3">
        <f t="shared" si="32"/>
        <v>0</v>
      </c>
      <c r="AS33">
        <f t="shared" si="32"/>
        <v>0</v>
      </c>
      <c r="AT33">
        <f t="shared" si="32"/>
        <v>0</v>
      </c>
      <c r="AU33">
        <f t="shared" si="32"/>
        <v>0</v>
      </c>
      <c r="AV33">
        <f t="shared" si="32"/>
        <v>0</v>
      </c>
      <c r="AW33">
        <f t="shared" si="32"/>
        <v>0</v>
      </c>
      <c r="AX33">
        <f t="shared" si="32"/>
        <v>0</v>
      </c>
      <c r="AY33">
        <f t="shared" si="32"/>
        <v>0</v>
      </c>
      <c r="AZ33">
        <f t="shared" si="32"/>
        <v>0</v>
      </c>
      <c r="BA33">
        <f t="shared" si="32"/>
        <v>0</v>
      </c>
      <c r="BB33">
        <f t="shared" si="32"/>
        <v>0</v>
      </c>
      <c r="BC33">
        <f t="shared" si="32"/>
        <v>0</v>
      </c>
      <c r="BD33">
        <f t="shared" si="32"/>
        <v>0</v>
      </c>
      <c r="BE33">
        <f t="shared" si="32"/>
        <v>0</v>
      </c>
      <c r="BF33">
        <f t="shared" si="32"/>
        <v>0</v>
      </c>
      <c r="BG33">
        <f t="shared" si="32"/>
        <v>0</v>
      </c>
      <c r="BH33">
        <f t="shared" si="32"/>
        <v>0</v>
      </c>
      <c r="BI33">
        <f t="shared" si="32"/>
        <v>0</v>
      </c>
      <c r="BJ33">
        <f t="shared" si="32"/>
        <v>0</v>
      </c>
      <c r="BK33">
        <f t="shared" si="32"/>
        <v>0</v>
      </c>
      <c r="BL33">
        <f t="shared" si="32"/>
        <v>0</v>
      </c>
    </row>
    <row r="34" spans="1:64" x14ac:dyDescent="0.25">
      <c r="A34" t="str">
        <f t="shared" si="30"/>
        <v>02_BD</v>
      </c>
      <c r="B34" t="s">
        <v>742</v>
      </c>
      <c r="C34" t="str">
        <f t="shared" ref="C34:AH34" si="33">C129</f>
        <v>rail_freight(gtkm)</v>
      </c>
      <c r="D34">
        <f t="shared" si="33"/>
        <v>0</v>
      </c>
      <c r="E34">
        <f t="shared" si="33"/>
        <v>0</v>
      </c>
      <c r="F34">
        <f t="shared" si="33"/>
        <v>0</v>
      </c>
      <c r="G34">
        <f t="shared" si="33"/>
        <v>0</v>
      </c>
      <c r="H34">
        <f t="shared" si="33"/>
        <v>0</v>
      </c>
      <c r="I34">
        <f t="shared" si="33"/>
        <v>0</v>
      </c>
      <c r="J34" s="10">
        <f t="shared" si="33"/>
        <v>0</v>
      </c>
      <c r="K34">
        <f t="shared" si="33"/>
        <v>0</v>
      </c>
      <c r="L34">
        <f t="shared" si="33"/>
        <v>0</v>
      </c>
      <c r="M34">
        <f t="shared" si="33"/>
        <v>0</v>
      </c>
      <c r="N34">
        <f t="shared" si="33"/>
        <v>0</v>
      </c>
      <c r="O34">
        <f t="shared" si="33"/>
        <v>0</v>
      </c>
      <c r="P34">
        <f t="shared" si="33"/>
        <v>0</v>
      </c>
      <c r="Q34">
        <f t="shared" si="33"/>
        <v>0</v>
      </c>
      <c r="R34">
        <f t="shared" si="33"/>
        <v>0</v>
      </c>
      <c r="S34" s="14">
        <f t="shared" si="33"/>
        <v>0</v>
      </c>
      <c r="T34">
        <f t="shared" si="33"/>
        <v>0</v>
      </c>
      <c r="U34">
        <f t="shared" si="33"/>
        <v>0</v>
      </c>
      <c r="V34">
        <f t="shared" si="33"/>
        <v>0</v>
      </c>
      <c r="W34">
        <f t="shared" si="33"/>
        <v>0</v>
      </c>
      <c r="X34">
        <f t="shared" si="33"/>
        <v>0</v>
      </c>
      <c r="Y34">
        <f t="shared" si="33"/>
        <v>0</v>
      </c>
      <c r="Z34">
        <f t="shared" si="33"/>
        <v>0</v>
      </c>
      <c r="AA34">
        <f t="shared" si="33"/>
        <v>0</v>
      </c>
      <c r="AB34">
        <f t="shared" si="33"/>
        <v>0</v>
      </c>
      <c r="AC34">
        <f t="shared" si="33"/>
        <v>0</v>
      </c>
      <c r="AD34">
        <f t="shared" si="33"/>
        <v>0</v>
      </c>
      <c r="AE34">
        <f t="shared" si="33"/>
        <v>0</v>
      </c>
      <c r="AF34">
        <f t="shared" si="33"/>
        <v>0</v>
      </c>
      <c r="AG34">
        <f t="shared" si="33"/>
        <v>0</v>
      </c>
      <c r="AH34">
        <f t="shared" si="33"/>
        <v>0</v>
      </c>
      <c r="AI34">
        <f t="shared" ref="AI34:BL34" si="34">AI129</f>
        <v>0</v>
      </c>
      <c r="AJ34">
        <f t="shared" si="34"/>
        <v>0</v>
      </c>
      <c r="AK34">
        <f t="shared" si="34"/>
        <v>0</v>
      </c>
      <c r="AL34">
        <f t="shared" si="34"/>
        <v>0</v>
      </c>
      <c r="AM34">
        <f t="shared" si="34"/>
        <v>0</v>
      </c>
      <c r="AN34">
        <f t="shared" si="34"/>
        <v>0</v>
      </c>
      <c r="AO34">
        <f t="shared" si="34"/>
        <v>0</v>
      </c>
      <c r="AP34">
        <f t="shared" si="34"/>
        <v>0</v>
      </c>
      <c r="AQ34">
        <f t="shared" si="34"/>
        <v>0</v>
      </c>
      <c r="AR34" s="3">
        <f t="shared" si="34"/>
        <v>0</v>
      </c>
      <c r="AS34">
        <f t="shared" si="34"/>
        <v>0</v>
      </c>
      <c r="AT34">
        <f t="shared" si="34"/>
        <v>0</v>
      </c>
      <c r="AU34">
        <f t="shared" si="34"/>
        <v>0</v>
      </c>
      <c r="AV34">
        <f t="shared" si="34"/>
        <v>0</v>
      </c>
      <c r="AW34">
        <f t="shared" si="34"/>
        <v>0</v>
      </c>
      <c r="AX34">
        <f t="shared" si="34"/>
        <v>0</v>
      </c>
      <c r="AY34">
        <f t="shared" si="34"/>
        <v>0</v>
      </c>
      <c r="AZ34">
        <f t="shared" si="34"/>
        <v>0</v>
      </c>
      <c r="BA34">
        <f t="shared" si="34"/>
        <v>0</v>
      </c>
      <c r="BB34">
        <f t="shared" si="34"/>
        <v>0</v>
      </c>
      <c r="BC34">
        <f t="shared" si="34"/>
        <v>0</v>
      </c>
      <c r="BD34">
        <f t="shared" si="34"/>
        <v>0</v>
      </c>
      <c r="BE34">
        <f t="shared" si="34"/>
        <v>0</v>
      </c>
      <c r="BF34">
        <f t="shared" si="34"/>
        <v>0</v>
      </c>
      <c r="BG34">
        <f t="shared" si="34"/>
        <v>0</v>
      </c>
      <c r="BH34">
        <f t="shared" si="34"/>
        <v>0</v>
      </c>
      <c r="BI34">
        <f t="shared" si="34"/>
        <v>0</v>
      </c>
      <c r="BJ34">
        <f t="shared" si="34"/>
        <v>0</v>
      </c>
      <c r="BK34">
        <f t="shared" si="34"/>
        <v>0</v>
      </c>
      <c r="BL34">
        <f t="shared" si="34"/>
        <v>0</v>
      </c>
    </row>
    <row r="35" spans="1:64" x14ac:dyDescent="0.25">
      <c r="A35" t="str">
        <f t="shared" si="30"/>
        <v>02_BD</v>
      </c>
      <c r="B35" t="s">
        <v>742</v>
      </c>
      <c r="C35" t="str">
        <f t="shared" ref="C35:AH35" si="35">C130</f>
        <v>road_freight_2w(gtkm)</v>
      </c>
      <c r="D35">
        <f t="shared" si="35"/>
        <v>0</v>
      </c>
      <c r="E35">
        <f t="shared" si="35"/>
        <v>0</v>
      </c>
      <c r="F35">
        <f t="shared" si="35"/>
        <v>0</v>
      </c>
      <c r="G35">
        <f t="shared" si="35"/>
        <v>0</v>
      </c>
      <c r="H35">
        <f t="shared" si="35"/>
        <v>0</v>
      </c>
      <c r="I35">
        <f t="shared" si="35"/>
        <v>0</v>
      </c>
      <c r="J35" s="10">
        <f t="shared" si="35"/>
        <v>0</v>
      </c>
      <c r="K35">
        <f t="shared" si="35"/>
        <v>1.0336003647553058E-6</v>
      </c>
      <c r="L35">
        <f t="shared" si="35"/>
        <v>2.2983554898703984E-6</v>
      </c>
      <c r="M35">
        <f t="shared" si="35"/>
        <v>4.0602621607925381E-6</v>
      </c>
      <c r="N35">
        <f t="shared" si="35"/>
        <v>6.3651712443920356E-6</v>
      </c>
      <c r="O35">
        <f t="shared" si="35"/>
        <v>9.2949526449163072E-6</v>
      </c>
      <c r="P35">
        <f t="shared" si="35"/>
        <v>1.2516716280009355E-5</v>
      </c>
      <c r="Q35">
        <f t="shared" si="35"/>
        <v>1.6198288315429345E-5</v>
      </c>
      <c r="R35">
        <f t="shared" si="35"/>
        <v>2.0591605924254459E-5</v>
      </c>
      <c r="S35" s="14">
        <f t="shared" si="35"/>
        <v>2.5462106203153576E-5</v>
      </c>
      <c r="T35">
        <f t="shared" si="35"/>
        <v>3.0743866617682842E-5</v>
      </c>
      <c r="U35">
        <f t="shared" si="35"/>
        <v>3.7172390156194261E-5</v>
      </c>
      <c r="V35">
        <f t="shared" si="35"/>
        <v>4.4152543264505911E-5</v>
      </c>
      <c r="W35">
        <f t="shared" si="35"/>
        <v>5.1805719830377579E-5</v>
      </c>
      <c r="X35">
        <f t="shared" si="35"/>
        <v>5.9939170658128806E-5</v>
      </c>
      <c r="Y35">
        <f t="shared" si="35"/>
        <v>6.8483975804183606E-5</v>
      </c>
      <c r="Z35">
        <f t="shared" si="35"/>
        <v>7.7613280513424003E-5</v>
      </c>
      <c r="AA35">
        <f t="shared" si="35"/>
        <v>8.7034171948989681E-5</v>
      </c>
      <c r="AB35">
        <f t="shared" si="35"/>
        <v>9.6806124483058621E-5</v>
      </c>
      <c r="AC35">
        <f t="shared" si="35"/>
        <v>1.0795365830980835E-4</v>
      </c>
      <c r="AD35">
        <f t="shared" si="35"/>
        <v>1.1912943734912454E-4</v>
      </c>
      <c r="AE35">
        <f t="shared" si="35"/>
        <v>1.3076619714393848E-4</v>
      </c>
      <c r="AF35">
        <f t="shared" si="35"/>
        <v>1.4261735053431584E-4</v>
      </c>
      <c r="AG35">
        <f t="shared" si="35"/>
        <v>1.5458596539120185E-4</v>
      </c>
      <c r="AH35">
        <f t="shared" si="35"/>
        <v>1.6658858748641914E-4</v>
      </c>
      <c r="AI35">
        <f t="shared" ref="AI35:BL35" si="36">AI130</f>
        <v>1.7850929917303317E-4</v>
      </c>
      <c r="AJ35">
        <f t="shared" si="36"/>
        <v>1.8996767911096408E-4</v>
      </c>
      <c r="AK35">
        <f t="shared" si="36"/>
        <v>2.0138445404771393E-4</v>
      </c>
      <c r="AL35">
        <f t="shared" si="36"/>
        <v>2.1382922654245546E-4</v>
      </c>
      <c r="AM35">
        <f t="shared" si="36"/>
        <v>2.2578396636598839E-4</v>
      </c>
      <c r="AN35">
        <f t="shared" si="36"/>
        <v>2.3675528794644613E-4</v>
      </c>
      <c r="AO35">
        <f t="shared" si="36"/>
        <v>2.4726671088818095E-4</v>
      </c>
      <c r="AP35">
        <f t="shared" si="36"/>
        <v>2.5643073815874391E-4</v>
      </c>
      <c r="AQ35">
        <f t="shared" si="36"/>
        <v>2.6482872507386037E-4</v>
      </c>
      <c r="AR35" s="3">
        <f t="shared" si="36"/>
        <v>2.7189531196803758E-4</v>
      </c>
      <c r="AS35">
        <f t="shared" si="36"/>
        <v>2.7179783303669561E-4</v>
      </c>
      <c r="AT35">
        <f t="shared" si="36"/>
        <v>2.7153581093335188E-4</v>
      </c>
      <c r="AU35">
        <f t="shared" si="36"/>
        <v>2.7111585134831904E-4</v>
      </c>
      <c r="AV35">
        <f t="shared" si="36"/>
        <v>2.7052806067292423E-4</v>
      </c>
      <c r="AW35">
        <f t="shared" si="36"/>
        <v>2.6980984337766277E-4</v>
      </c>
      <c r="AX35">
        <f t="shared" si="36"/>
        <v>2.6893260666848118E-4</v>
      </c>
      <c r="AY35">
        <f t="shared" si="36"/>
        <v>2.6793485501697129E-4</v>
      </c>
      <c r="AZ35">
        <f t="shared" si="36"/>
        <v>2.6678359585638342E-4</v>
      </c>
      <c r="BA35">
        <f t="shared" si="36"/>
        <v>2.6552173352413906E-4</v>
      </c>
      <c r="BB35">
        <f t="shared" si="36"/>
        <v>2.6413387477703168E-4</v>
      </c>
      <c r="BC35">
        <f t="shared" si="36"/>
        <v>2.6263982494882578E-4</v>
      </c>
      <c r="BD35">
        <f t="shared" si="36"/>
        <v>2.6103299048186576E-4</v>
      </c>
      <c r="BE35">
        <f t="shared" si="36"/>
        <v>2.5932437711893857E-4</v>
      </c>
      <c r="BF35">
        <f t="shared" si="36"/>
        <v>2.5754588976774898E-4</v>
      </c>
      <c r="BG35">
        <f t="shared" si="36"/>
        <v>2.5568433521335404E-4</v>
      </c>
      <c r="BH35">
        <f t="shared" si="36"/>
        <v>2.5375841895385759E-4</v>
      </c>
      <c r="BI35">
        <f t="shared" si="36"/>
        <v>2.5177914682790231E-4</v>
      </c>
      <c r="BJ35">
        <f t="shared" si="36"/>
        <v>2.4974322528600228E-4</v>
      </c>
      <c r="BK35">
        <f t="shared" si="36"/>
        <v>2.4765616044131509E-4</v>
      </c>
      <c r="BL35">
        <f t="shared" si="36"/>
        <v>2.4554105770808413E-4</v>
      </c>
    </row>
    <row r="36" spans="1:64" x14ac:dyDescent="0.25">
      <c r="A36" t="str">
        <f t="shared" si="30"/>
        <v>02_BD</v>
      </c>
      <c r="B36" t="s">
        <v>742</v>
      </c>
      <c r="C36" t="str">
        <f t="shared" ref="C36:AH36" si="37">C131</f>
        <v>road_freight_ht(gtkm)</v>
      </c>
      <c r="D36">
        <f t="shared" si="37"/>
        <v>0.47394359999999941</v>
      </c>
      <c r="E36">
        <f t="shared" si="37"/>
        <v>0.68287139999999991</v>
      </c>
      <c r="F36">
        <f t="shared" si="37"/>
        <v>0.89151875999999985</v>
      </c>
      <c r="G36">
        <f t="shared" si="37"/>
        <v>0.80682587999999977</v>
      </c>
      <c r="H36">
        <f t="shared" si="37"/>
        <v>0.95749226999999815</v>
      </c>
      <c r="I36">
        <f t="shared" si="37"/>
        <v>1.0302773170499999</v>
      </c>
      <c r="J36" s="10">
        <f t="shared" si="37"/>
        <v>1.0240847706734999</v>
      </c>
      <c r="K36">
        <f t="shared" si="37"/>
        <v>1.0312194051320758</v>
      </c>
      <c r="L36">
        <f t="shared" si="37"/>
        <v>1.039191293243158</v>
      </c>
      <c r="M36">
        <f t="shared" si="37"/>
        <v>1.0531934370925045</v>
      </c>
      <c r="N36">
        <f t="shared" si="37"/>
        <v>1.0779568043708592</v>
      </c>
      <c r="O36">
        <f t="shared" si="37"/>
        <v>1.1154515984155118</v>
      </c>
      <c r="P36">
        <f t="shared" si="37"/>
        <v>1.1264366475302097</v>
      </c>
      <c r="Q36">
        <f t="shared" si="37"/>
        <v>1.1396046892116511</v>
      </c>
      <c r="R36">
        <f t="shared" si="37"/>
        <v>1.169188084630076</v>
      </c>
      <c r="S36" s="14">
        <f t="shared" si="37"/>
        <v>1.1966440614755141</v>
      </c>
      <c r="T36">
        <f t="shared" si="37"/>
        <v>1.220757209964388</v>
      </c>
      <c r="U36">
        <f t="shared" si="37"/>
        <v>1.2685605580739858</v>
      </c>
      <c r="V36">
        <f t="shared" si="37"/>
        <v>1.3138602091089604</v>
      </c>
      <c r="W36">
        <f t="shared" si="37"/>
        <v>1.3610623133840036</v>
      </c>
      <c r="X36">
        <f t="shared" si="37"/>
        <v>1.4054992340927126</v>
      </c>
      <c r="Y36">
        <f t="shared" si="37"/>
        <v>1.4470681441439937</v>
      </c>
      <c r="Z36">
        <f t="shared" si="37"/>
        <v>1.4904946392249181</v>
      </c>
      <c r="AA36">
        <f t="shared" si="37"/>
        <v>1.5308355389104611</v>
      </c>
      <c r="AB36">
        <f t="shared" si="37"/>
        <v>1.5704948319192138</v>
      </c>
      <c r="AC36">
        <f t="shared" si="37"/>
        <v>1.6258078639186904</v>
      </c>
      <c r="AD36">
        <f t="shared" si="37"/>
        <v>1.6755118173150083</v>
      </c>
      <c r="AE36">
        <f t="shared" si="37"/>
        <v>1.7272261045127684</v>
      </c>
      <c r="AF36">
        <f t="shared" si="37"/>
        <v>1.7784439488970065</v>
      </c>
      <c r="AG36">
        <f t="shared" si="37"/>
        <v>1.8290533420235537</v>
      </c>
      <c r="AH36">
        <f t="shared" si="37"/>
        <v>1.8791965257013798</v>
      </c>
      <c r="AI36">
        <f t="shared" ref="AI36:BL36" si="38">AI131</f>
        <v>1.9287155703583041</v>
      </c>
      <c r="AJ36">
        <f t="shared" si="38"/>
        <v>1.9747985059305884</v>
      </c>
      <c r="AK36">
        <f t="shared" si="38"/>
        <v>2.0231239430405163</v>
      </c>
      <c r="AL36">
        <f t="shared" si="38"/>
        <v>2.0850347176759927</v>
      </c>
      <c r="AM36">
        <f t="shared" si="38"/>
        <v>2.1462458038569743</v>
      </c>
      <c r="AN36">
        <f t="shared" si="38"/>
        <v>2.2035701805952335</v>
      </c>
      <c r="AO36">
        <f t="shared" si="38"/>
        <v>2.2634000210865795</v>
      </c>
      <c r="AP36">
        <f t="shared" si="38"/>
        <v>2.3190316867542546</v>
      </c>
      <c r="AQ36">
        <f t="shared" si="38"/>
        <v>2.3772768672559472</v>
      </c>
      <c r="AR36" s="3">
        <f t="shared" si="38"/>
        <v>2.4345506233618091</v>
      </c>
      <c r="AS36">
        <f t="shared" si="38"/>
        <v>2.433677797010573</v>
      </c>
      <c r="AT36">
        <f t="shared" si="38"/>
        <v>2.4313316510972331</v>
      </c>
      <c r="AU36">
        <f t="shared" si="38"/>
        <v>2.4275713329728492</v>
      </c>
      <c r="AV36">
        <f t="shared" si="38"/>
        <v>2.4223082552653641</v>
      </c>
      <c r="AW36">
        <f t="shared" si="38"/>
        <v>2.4158773376035927</v>
      </c>
      <c r="AX36">
        <f t="shared" si="38"/>
        <v>2.4080225601095808</v>
      </c>
      <c r="AY36">
        <f t="shared" si="38"/>
        <v>2.3990886918219614</v>
      </c>
      <c r="AZ36">
        <f t="shared" si="38"/>
        <v>2.3887803172980577</v>
      </c>
      <c r="BA36">
        <f t="shared" si="38"/>
        <v>2.3774816019751417</v>
      </c>
      <c r="BB36">
        <f t="shared" si="38"/>
        <v>2.3650547147535419</v>
      </c>
      <c r="BC36">
        <f t="shared" si="38"/>
        <v>2.3516769925917864</v>
      </c>
      <c r="BD36">
        <f t="shared" si="38"/>
        <v>2.3372893967746262</v>
      </c>
      <c r="BE36">
        <f t="shared" si="38"/>
        <v>2.3219904727229763</v>
      </c>
      <c r="BF36">
        <f t="shared" si="38"/>
        <v>2.3060658969804244</v>
      </c>
      <c r="BG36">
        <f t="shared" si="38"/>
        <v>2.2893975375003723</v>
      </c>
      <c r="BH36">
        <f t="shared" si="38"/>
        <v>2.2721528833128413</v>
      </c>
      <c r="BI36">
        <f t="shared" si="38"/>
        <v>2.2544304806970379</v>
      </c>
      <c r="BJ36">
        <f t="shared" si="38"/>
        <v>2.2362008392108645</v>
      </c>
      <c r="BK36">
        <f t="shared" si="38"/>
        <v>2.2175132605915358</v>
      </c>
      <c r="BL36">
        <f t="shared" si="38"/>
        <v>2.1985746307181859</v>
      </c>
    </row>
    <row r="37" spans="1:64" x14ac:dyDescent="0.25">
      <c r="A37" t="str">
        <f t="shared" si="30"/>
        <v>02_BD</v>
      </c>
      <c r="B37" t="s">
        <v>742</v>
      </c>
      <c r="C37" t="str">
        <f t="shared" ref="C37:AH37" si="39">C132</f>
        <v>road_freight_lt(gtkm)</v>
      </c>
      <c r="D37">
        <f t="shared" si="39"/>
        <v>2.4944399999999967E-2</v>
      </c>
      <c r="E37">
        <f t="shared" si="39"/>
        <v>3.5940599999999996E-2</v>
      </c>
      <c r="F37">
        <f t="shared" si="39"/>
        <v>4.6922039999999991E-2</v>
      </c>
      <c r="G37">
        <f t="shared" si="39"/>
        <v>4.2464519999999999E-2</v>
      </c>
      <c r="H37">
        <f t="shared" si="39"/>
        <v>5.0394329999999897E-2</v>
      </c>
      <c r="I37">
        <f t="shared" si="39"/>
        <v>5.4225121949999996E-2</v>
      </c>
      <c r="J37" s="10">
        <f t="shared" si="39"/>
        <v>5.3899198456500021E-2</v>
      </c>
      <c r="K37">
        <f t="shared" si="39"/>
        <v>5.4304407943749078E-2</v>
      </c>
      <c r="L37">
        <f t="shared" si="39"/>
        <v>5.4760326070559348E-2</v>
      </c>
      <c r="M37">
        <f t="shared" si="39"/>
        <v>5.5547912643805146E-2</v>
      </c>
      <c r="N37">
        <f t="shared" si="39"/>
        <v>5.6917483572120939E-2</v>
      </c>
      <c r="O37">
        <f t="shared" si="39"/>
        <v>5.8975086450507169E-2</v>
      </c>
      <c r="P37">
        <f t="shared" si="39"/>
        <v>5.9645830243110279E-2</v>
      </c>
      <c r="Q37">
        <f t="shared" si="39"/>
        <v>6.0444681822730342E-2</v>
      </c>
      <c r="R37">
        <f t="shared" si="39"/>
        <v>6.212795270866945E-2</v>
      </c>
      <c r="S37" s="14">
        <f t="shared" si="39"/>
        <v>6.3712966919075589E-2</v>
      </c>
      <c r="T37">
        <f t="shared" si="39"/>
        <v>6.513386111250756E-2</v>
      </c>
      <c r="U37">
        <f t="shared" si="39"/>
        <v>6.7834562268382539E-2</v>
      </c>
      <c r="V37">
        <f t="shared" si="39"/>
        <v>7.0419341985862138E-2</v>
      </c>
      <c r="W37">
        <f t="shared" si="39"/>
        <v>7.3123591390073156E-2</v>
      </c>
      <c r="X37">
        <f t="shared" si="39"/>
        <v>7.5696106382739575E-2</v>
      </c>
      <c r="Y37">
        <f t="shared" si="39"/>
        <v>7.8129494470162042E-2</v>
      </c>
      <c r="Z37">
        <f t="shared" si="39"/>
        <v>8.0677446862381486E-2</v>
      </c>
      <c r="AA37">
        <f t="shared" si="39"/>
        <v>8.3071378778663649E-2</v>
      </c>
      <c r="AB37">
        <f t="shared" si="39"/>
        <v>8.5439525046682341E-2</v>
      </c>
      <c r="AC37">
        <f t="shared" si="39"/>
        <v>8.8671082176623492E-2</v>
      </c>
      <c r="AD37">
        <f t="shared" si="39"/>
        <v>9.160823632145422E-2</v>
      </c>
      <c r="AE37">
        <f t="shared" si="39"/>
        <v>9.4664444639650458E-2</v>
      </c>
      <c r="AF37">
        <f t="shared" si="39"/>
        <v>9.7700685383618077E-2</v>
      </c>
      <c r="AG37">
        <f t="shared" si="39"/>
        <v>0.10070827784879741</v>
      </c>
      <c r="AH37">
        <f t="shared" si="39"/>
        <v>0.1036923102352087</v>
      </c>
      <c r="AI37">
        <f t="shared" ref="AI37:BL37" si="40">AI132</f>
        <v>0.10664113935298848</v>
      </c>
      <c r="AJ37">
        <f t="shared" si="40"/>
        <v>0.10939583466974603</v>
      </c>
      <c r="AK37">
        <f t="shared" si="40"/>
        <v>0.11226736078687205</v>
      </c>
      <c r="AL37">
        <f t="shared" si="40"/>
        <v>0.11588344607200914</v>
      </c>
      <c r="AM37">
        <f t="shared" si="40"/>
        <v>0.119448623657516</v>
      </c>
      <c r="AN37">
        <f t="shared" si="40"/>
        <v>0.12278097725336803</v>
      </c>
      <c r="AO37">
        <f t="shared" si="40"/>
        <v>0.12623198132797503</v>
      </c>
      <c r="AP37">
        <f t="shared" si="40"/>
        <v>0.12942330893625939</v>
      </c>
      <c r="AQ37">
        <f t="shared" si="40"/>
        <v>0.13273017637611972</v>
      </c>
      <c r="AR37" s="3">
        <f t="shared" si="40"/>
        <v>0.13594765598401873</v>
      </c>
      <c r="AS37">
        <f t="shared" si="40"/>
        <v>0.13589891651834776</v>
      </c>
      <c r="AT37">
        <f t="shared" si="40"/>
        <v>0.13576790546667589</v>
      </c>
      <c r="AU37">
        <f t="shared" si="40"/>
        <v>0.13555792567415947</v>
      </c>
      <c r="AV37">
        <f t="shared" si="40"/>
        <v>0.13526403033646206</v>
      </c>
      <c r="AW37">
        <f t="shared" si="40"/>
        <v>0.13490492168883131</v>
      </c>
      <c r="AX37">
        <f t="shared" si="40"/>
        <v>0.13446630333424053</v>
      </c>
      <c r="AY37">
        <f t="shared" si="40"/>
        <v>0.13396742750848559</v>
      </c>
      <c r="AZ37">
        <f t="shared" si="40"/>
        <v>0.13339179792819167</v>
      </c>
      <c r="BA37">
        <f t="shared" si="40"/>
        <v>0.13276086676206947</v>
      </c>
      <c r="BB37">
        <f t="shared" si="40"/>
        <v>0.13206693738851577</v>
      </c>
      <c r="BC37">
        <f t="shared" si="40"/>
        <v>0.13131991247441283</v>
      </c>
      <c r="BD37">
        <f t="shared" si="40"/>
        <v>0.13051649524093284</v>
      </c>
      <c r="BE37">
        <f t="shared" si="40"/>
        <v>0.12966218855946923</v>
      </c>
      <c r="BF37">
        <f t="shared" si="40"/>
        <v>0.12877294488387442</v>
      </c>
      <c r="BG37">
        <f t="shared" si="40"/>
        <v>0.12784216760667697</v>
      </c>
      <c r="BH37">
        <f t="shared" si="40"/>
        <v>0.12687920947692874</v>
      </c>
      <c r="BI37">
        <f t="shared" si="40"/>
        <v>0.1258895734139511</v>
      </c>
      <c r="BJ37">
        <f t="shared" si="40"/>
        <v>0.12487161264300109</v>
      </c>
      <c r="BK37">
        <f t="shared" si="40"/>
        <v>0.1238280802206575</v>
      </c>
      <c r="BL37">
        <f t="shared" si="40"/>
        <v>0.12277052885404202</v>
      </c>
    </row>
    <row r="38" spans="1:64" x14ac:dyDescent="0.25">
      <c r="A38" t="str">
        <f t="shared" si="30"/>
        <v>02_BD</v>
      </c>
      <c r="B38" t="s">
        <v>742</v>
      </c>
      <c r="C38" t="str">
        <f t="shared" ref="C38:AH38" si="41">C133</f>
        <v>ship_freight(gtkm)</v>
      </c>
      <c r="D38">
        <f t="shared" si="41"/>
        <v>8.575850168475993E-3</v>
      </c>
      <c r="E38">
        <f t="shared" si="41"/>
        <v>9.0158424832228017E-3</v>
      </c>
      <c r="F38">
        <f t="shared" si="41"/>
        <v>9.1572659830399649E-3</v>
      </c>
      <c r="G38">
        <f t="shared" si="41"/>
        <v>9.4967983648058182E-3</v>
      </c>
      <c r="H38">
        <f t="shared" si="41"/>
        <v>9.7661685506018926E-3</v>
      </c>
      <c r="I38">
        <f t="shared" si="41"/>
        <v>0.01</v>
      </c>
      <c r="J38" s="10">
        <f t="shared" si="41"/>
        <v>0</v>
      </c>
      <c r="K38">
        <f t="shared" si="41"/>
        <v>0</v>
      </c>
      <c r="L38">
        <f t="shared" si="41"/>
        <v>0</v>
      </c>
      <c r="M38">
        <f t="shared" si="41"/>
        <v>0</v>
      </c>
      <c r="N38">
        <f t="shared" si="41"/>
        <v>0</v>
      </c>
      <c r="O38">
        <f t="shared" si="41"/>
        <v>0</v>
      </c>
      <c r="P38">
        <f t="shared" si="41"/>
        <v>0</v>
      </c>
      <c r="Q38">
        <f t="shared" si="41"/>
        <v>0</v>
      </c>
      <c r="R38">
        <f t="shared" si="41"/>
        <v>0</v>
      </c>
      <c r="S38" s="14">
        <f t="shared" si="41"/>
        <v>0</v>
      </c>
      <c r="T38">
        <f t="shared" si="41"/>
        <v>0</v>
      </c>
      <c r="U38">
        <f t="shared" si="41"/>
        <v>0</v>
      </c>
      <c r="V38">
        <f t="shared" si="41"/>
        <v>0</v>
      </c>
      <c r="W38">
        <f t="shared" si="41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ref="AI38:BL38" si="42">AI133</f>
        <v>0</v>
      </c>
      <c r="AJ38">
        <f t="shared" si="42"/>
        <v>0</v>
      </c>
      <c r="AK38">
        <f t="shared" si="42"/>
        <v>0</v>
      </c>
      <c r="AL38">
        <f t="shared" si="42"/>
        <v>0</v>
      </c>
      <c r="AM38">
        <f t="shared" si="42"/>
        <v>0</v>
      </c>
      <c r="AN38">
        <f t="shared" si="42"/>
        <v>0</v>
      </c>
      <c r="AO38">
        <f t="shared" si="42"/>
        <v>0</v>
      </c>
      <c r="AP38">
        <f t="shared" si="42"/>
        <v>0</v>
      </c>
      <c r="AQ38">
        <f t="shared" si="42"/>
        <v>0</v>
      </c>
      <c r="AR38" s="3">
        <f t="shared" si="42"/>
        <v>0</v>
      </c>
      <c r="AS38">
        <f t="shared" si="42"/>
        <v>0</v>
      </c>
      <c r="AT38">
        <f t="shared" si="42"/>
        <v>0</v>
      </c>
      <c r="AU38">
        <f t="shared" si="42"/>
        <v>0</v>
      </c>
      <c r="AV38">
        <f t="shared" si="42"/>
        <v>0</v>
      </c>
      <c r="AW38">
        <f t="shared" si="42"/>
        <v>0</v>
      </c>
      <c r="AX38">
        <f t="shared" si="42"/>
        <v>0</v>
      </c>
      <c r="AY38">
        <f t="shared" si="42"/>
        <v>0</v>
      </c>
      <c r="AZ38">
        <f t="shared" si="42"/>
        <v>0</v>
      </c>
      <c r="BA38">
        <f t="shared" si="42"/>
        <v>0</v>
      </c>
      <c r="BB38">
        <f t="shared" si="42"/>
        <v>0</v>
      </c>
      <c r="BC38">
        <f t="shared" si="42"/>
        <v>0</v>
      </c>
      <c r="BD38">
        <f t="shared" si="42"/>
        <v>0</v>
      </c>
      <c r="BE38">
        <f t="shared" si="42"/>
        <v>0</v>
      </c>
      <c r="BF38">
        <f t="shared" si="42"/>
        <v>0</v>
      </c>
      <c r="BG38">
        <f t="shared" si="42"/>
        <v>0</v>
      </c>
      <c r="BH38">
        <f t="shared" si="42"/>
        <v>0</v>
      </c>
      <c r="BI38">
        <f t="shared" si="42"/>
        <v>0</v>
      </c>
      <c r="BJ38">
        <f t="shared" si="42"/>
        <v>0</v>
      </c>
      <c r="BK38">
        <f t="shared" si="42"/>
        <v>0</v>
      </c>
      <c r="BL38">
        <f t="shared" si="42"/>
        <v>0</v>
      </c>
    </row>
    <row r="39" spans="1:64" x14ac:dyDescent="0.25">
      <c r="A39" t="str">
        <f t="shared" si="30"/>
        <v>02_BD</v>
      </c>
      <c r="B39" t="s">
        <v>742</v>
      </c>
      <c r="C39" t="str">
        <f t="shared" ref="C39:AH39" si="43">C134</f>
        <v>air_passenger(gpkm)</v>
      </c>
      <c r="D39">
        <f t="shared" si="43"/>
        <v>0</v>
      </c>
      <c r="E39">
        <f t="shared" si="43"/>
        <v>0</v>
      </c>
      <c r="F39">
        <f t="shared" si="43"/>
        <v>0</v>
      </c>
      <c r="G39">
        <f t="shared" si="43"/>
        <v>0</v>
      </c>
      <c r="H39">
        <f t="shared" si="43"/>
        <v>0</v>
      </c>
      <c r="I39">
        <f t="shared" si="43"/>
        <v>0</v>
      </c>
      <c r="J39" s="10">
        <f t="shared" si="43"/>
        <v>0</v>
      </c>
      <c r="K39">
        <f t="shared" si="43"/>
        <v>0</v>
      </c>
      <c r="L39">
        <f t="shared" si="43"/>
        <v>0</v>
      </c>
      <c r="M39">
        <f t="shared" si="43"/>
        <v>0</v>
      </c>
      <c r="N39">
        <f t="shared" si="43"/>
        <v>0</v>
      </c>
      <c r="O39">
        <f t="shared" si="43"/>
        <v>0</v>
      </c>
      <c r="P39">
        <f t="shared" si="43"/>
        <v>0</v>
      </c>
      <c r="Q39">
        <f t="shared" si="43"/>
        <v>0</v>
      </c>
      <c r="R39">
        <f t="shared" si="43"/>
        <v>0</v>
      </c>
      <c r="S39" s="14">
        <f t="shared" si="43"/>
        <v>0</v>
      </c>
      <c r="T39">
        <f t="shared" si="43"/>
        <v>0</v>
      </c>
      <c r="U39">
        <f t="shared" si="43"/>
        <v>0</v>
      </c>
      <c r="V39">
        <f t="shared" si="43"/>
        <v>0</v>
      </c>
      <c r="W39">
        <f t="shared" si="43"/>
        <v>0</v>
      </c>
      <c r="X39">
        <f t="shared" si="43"/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ref="AI39:BL39" si="44">AI134</f>
        <v>0</v>
      </c>
      <c r="AJ39">
        <f t="shared" si="44"/>
        <v>0</v>
      </c>
      <c r="AK39">
        <f t="shared" si="44"/>
        <v>0</v>
      </c>
      <c r="AL39">
        <f t="shared" si="44"/>
        <v>0</v>
      </c>
      <c r="AM39">
        <f t="shared" si="44"/>
        <v>0</v>
      </c>
      <c r="AN39">
        <f t="shared" si="44"/>
        <v>0</v>
      </c>
      <c r="AO39">
        <f t="shared" si="44"/>
        <v>0</v>
      </c>
      <c r="AP39">
        <f t="shared" si="44"/>
        <v>0</v>
      </c>
      <c r="AQ39">
        <f t="shared" si="44"/>
        <v>0</v>
      </c>
      <c r="AR39" s="3">
        <f t="shared" si="44"/>
        <v>0</v>
      </c>
      <c r="AS39">
        <f t="shared" si="44"/>
        <v>0</v>
      </c>
      <c r="AT39">
        <f t="shared" si="44"/>
        <v>0</v>
      </c>
      <c r="AU39">
        <f t="shared" si="44"/>
        <v>0</v>
      </c>
      <c r="AV39">
        <f t="shared" si="44"/>
        <v>0</v>
      </c>
      <c r="AW39">
        <f t="shared" si="44"/>
        <v>0</v>
      </c>
      <c r="AX39">
        <f t="shared" si="44"/>
        <v>0</v>
      </c>
      <c r="AY39">
        <f t="shared" si="44"/>
        <v>0</v>
      </c>
      <c r="AZ39">
        <f t="shared" si="44"/>
        <v>0</v>
      </c>
      <c r="BA39">
        <f t="shared" si="44"/>
        <v>0</v>
      </c>
      <c r="BB39">
        <f t="shared" si="44"/>
        <v>0</v>
      </c>
      <c r="BC39">
        <f t="shared" si="44"/>
        <v>0</v>
      </c>
      <c r="BD39">
        <f t="shared" si="44"/>
        <v>0</v>
      </c>
      <c r="BE39">
        <f t="shared" si="44"/>
        <v>0</v>
      </c>
      <c r="BF39">
        <f t="shared" si="44"/>
        <v>0</v>
      </c>
      <c r="BG39">
        <f t="shared" si="44"/>
        <v>0</v>
      </c>
      <c r="BH39">
        <f t="shared" si="44"/>
        <v>0</v>
      </c>
      <c r="BI39">
        <f t="shared" si="44"/>
        <v>0</v>
      </c>
      <c r="BJ39">
        <f t="shared" si="44"/>
        <v>0</v>
      </c>
      <c r="BK39">
        <f t="shared" si="44"/>
        <v>0</v>
      </c>
      <c r="BL39">
        <f t="shared" si="44"/>
        <v>0</v>
      </c>
    </row>
    <row r="40" spans="1:64" x14ac:dyDescent="0.25">
      <c r="A40" t="str">
        <f t="shared" si="30"/>
        <v>02_BD</v>
      </c>
      <c r="B40" t="s">
        <v>742</v>
      </c>
      <c r="C40" t="str">
        <f t="shared" ref="C40:AH40" si="45">C135</f>
        <v>rail_passenger(gpkm)</v>
      </c>
      <c r="D40">
        <f t="shared" si="45"/>
        <v>0</v>
      </c>
      <c r="E40">
        <f t="shared" si="45"/>
        <v>0</v>
      </c>
      <c r="F40">
        <f t="shared" si="45"/>
        <v>0</v>
      </c>
      <c r="G40">
        <f t="shared" si="45"/>
        <v>0</v>
      </c>
      <c r="H40">
        <f t="shared" si="45"/>
        <v>0</v>
      </c>
      <c r="I40">
        <f t="shared" si="45"/>
        <v>0</v>
      </c>
      <c r="J40" s="10">
        <f t="shared" si="45"/>
        <v>0</v>
      </c>
      <c r="K40">
        <f t="shared" si="45"/>
        <v>0</v>
      </c>
      <c r="L40">
        <f t="shared" si="45"/>
        <v>0</v>
      </c>
      <c r="M40">
        <f t="shared" si="45"/>
        <v>0</v>
      </c>
      <c r="N40">
        <f t="shared" si="45"/>
        <v>0</v>
      </c>
      <c r="O40">
        <f t="shared" si="45"/>
        <v>0</v>
      </c>
      <c r="P40">
        <f t="shared" si="45"/>
        <v>0</v>
      </c>
      <c r="Q40">
        <f t="shared" si="45"/>
        <v>0</v>
      </c>
      <c r="R40">
        <f t="shared" si="45"/>
        <v>0</v>
      </c>
      <c r="S40" s="14">
        <f t="shared" si="45"/>
        <v>0</v>
      </c>
      <c r="T40">
        <f t="shared" si="45"/>
        <v>0</v>
      </c>
      <c r="U40">
        <f t="shared" si="45"/>
        <v>0</v>
      </c>
      <c r="V40">
        <f t="shared" si="45"/>
        <v>0</v>
      </c>
      <c r="W40">
        <f t="shared" si="45"/>
        <v>0</v>
      </c>
      <c r="X40">
        <f t="shared" si="45"/>
        <v>0</v>
      </c>
      <c r="Y40">
        <f t="shared" si="45"/>
        <v>0</v>
      </c>
      <c r="Z40">
        <f t="shared" si="45"/>
        <v>0</v>
      </c>
      <c r="AA40">
        <f t="shared" si="45"/>
        <v>0</v>
      </c>
      <c r="AB40">
        <f t="shared" si="45"/>
        <v>0</v>
      </c>
      <c r="AC40">
        <f t="shared" si="45"/>
        <v>0</v>
      </c>
      <c r="AD40">
        <f t="shared" si="45"/>
        <v>0</v>
      </c>
      <c r="AE40">
        <f t="shared" si="45"/>
        <v>0</v>
      </c>
      <c r="AF40">
        <f t="shared" si="45"/>
        <v>0</v>
      </c>
      <c r="AG40">
        <f t="shared" si="45"/>
        <v>0</v>
      </c>
      <c r="AH40">
        <f t="shared" si="45"/>
        <v>0</v>
      </c>
      <c r="AI40">
        <f t="shared" ref="AI40:BL40" si="46">AI135</f>
        <v>0</v>
      </c>
      <c r="AJ40">
        <f t="shared" si="46"/>
        <v>0</v>
      </c>
      <c r="AK40">
        <f t="shared" si="46"/>
        <v>0</v>
      </c>
      <c r="AL40">
        <f t="shared" si="46"/>
        <v>0</v>
      </c>
      <c r="AM40">
        <f t="shared" si="46"/>
        <v>0</v>
      </c>
      <c r="AN40">
        <f t="shared" si="46"/>
        <v>0</v>
      </c>
      <c r="AO40">
        <f t="shared" si="46"/>
        <v>0</v>
      </c>
      <c r="AP40">
        <f t="shared" si="46"/>
        <v>0</v>
      </c>
      <c r="AQ40">
        <f t="shared" si="46"/>
        <v>0</v>
      </c>
      <c r="AR40" s="3">
        <f t="shared" si="46"/>
        <v>0</v>
      </c>
      <c r="AS40">
        <f t="shared" si="46"/>
        <v>0</v>
      </c>
      <c r="AT40">
        <f t="shared" si="46"/>
        <v>0</v>
      </c>
      <c r="AU40">
        <f t="shared" si="46"/>
        <v>0</v>
      </c>
      <c r="AV40">
        <f t="shared" si="46"/>
        <v>0</v>
      </c>
      <c r="AW40">
        <f t="shared" si="46"/>
        <v>0</v>
      </c>
      <c r="AX40">
        <f t="shared" si="46"/>
        <v>0</v>
      </c>
      <c r="AY40">
        <f t="shared" si="46"/>
        <v>0</v>
      </c>
      <c r="AZ40">
        <f t="shared" si="46"/>
        <v>0</v>
      </c>
      <c r="BA40">
        <f t="shared" si="46"/>
        <v>0</v>
      </c>
      <c r="BB40">
        <f t="shared" si="46"/>
        <v>0</v>
      </c>
      <c r="BC40">
        <f t="shared" si="46"/>
        <v>0</v>
      </c>
      <c r="BD40">
        <f t="shared" si="46"/>
        <v>0</v>
      </c>
      <c r="BE40">
        <f t="shared" si="46"/>
        <v>0</v>
      </c>
      <c r="BF40">
        <f t="shared" si="46"/>
        <v>0</v>
      </c>
      <c r="BG40">
        <f t="shared" si="46"/>
        <v>0</v>
      </c>
      <c r="BH40">
        <f t="shared" si="46"/>
        <v>0</v>
      </c>
      <c r="BI40">
        <f t="shared" si="46"/>
        <v>0</v>
      </c>
      <c r="BJ40">
        <f t="shared" si="46"/>
        <v>0</v>
      </c>
      <c r="BK40">
        <f t="shared" si="46"/>
        <v>0</v>
      </c>
      <c r="BL40">
        <f t="shared" si="46"/>
        <v>0</v>
      </c>
    </row>
    <row r="41" spans="1:64" x14ac:dyDescent="0.25">
      <c r="A41" t="str">
        <f t="shared" si="30"/>
        <v>02_BD</v>
      </c>
      <c r="B41" t="s">
        <v>742</v>
      </c>
      <c r="C41" t="str">
        <f t="shared" ref="C41:AH41" si="47">C136</f>
        <v>road_passenger_2w(gpkm)</v>
      </c>
      <c r="D41">
        <f t="shared" si="47"/>
        <v>4.8951000000000012E-3</v>
      </c>
      <c r="E41">
        <f t="shared" si="47"/>
        <v>6.1991999999999933E-3</v>
      </c>
      <c r="F41">
        <f t="shared" si="47"/>
        <v>1.0045728616471867E-2</v>
      </c>
      <c r="G41">
        <f t="shared" si="47"/>
        <v>1.1011625985322097E-2</v>
      </c>
      <c r="H41">
        <f t="shared" si="47"/>
        <v>1.2401685795053007E-2</v>
      </c>
      <c r="I41">
        <f t="shared" si="47"/>
        <v>1.2911910790975804E-2</v>
      </c>
      <c r="J41" s="10">
        <f t="shared" si="47"/>
        <v>0</v>
      </c>
      <c r="K41">
        <f t="shared" si="47"/>
        <v>1.3773917899656374E-2</v>
      </c>
      <c r="L41">
        <f t="shared" si="47"/>
        <v>1.4794351279566645E-2</v>
      </c>
      <c r="M41">
        <f t="shared" si="47"/>
        <v>1.5850586718596644E-2</v>
      </c>
      <c r="N41">
        <f t="shared" si="47"/>
        <v>1.6936801431336503E-2</v>
      </c>
      <c r="O41">
        <f t="shared" si="47"/>
        <v>1.8049930196884573E-2</v>
      </c>
      <c r="P41">
        <f t="shared" si="47"/>
        <v>1.9717066790255623E-2</v>
      </c>
      <c r="Q41">
        <f t="shared" si="47"/>
        <v>2.1441976780157787E-2</v>
      </c>
      <c r="R41">
        <f t="shared" si="47"/>
        <v>2.3221835237280768E-2</v>
      </c>
      <c r="S41" s="14">
        <f t="shared" si="47"/>
        <v>2.5039483510872491E-2</v>
      </c>
      <c r="T41">
        <f t="shared" si="47"/>
        <v>2.6899929147139717E-2</v>
      </c>
      <c r="U41">
        <f t="shared" si="47"/>
        <v>2.8786695453035662E-2</v>
      </c>
      <c r="V41">
        <f t="shared" si="47"/>
        <v>3.0693286856198435E-2</v>
      </c>
      <c r="W41">
        <f t="shared" si="47"/>
        <v>3.2608869178373343E-2</v>
      </c>
      <c r="X41">
        <f t="shared" si="47"/>
        <v>3.4520648851220713E-2</v>
      </c>
      <c r="Y41">
        <f t="shared" si="47"/>
        <v>3.6421063468074187E-2</v>
      </c>
      <c r="Z41">
        <f t="shared" si="47"/>
        <v>3.8302032062396248E-2</v>
      </c>
      <c r="AA41">
        <f t="shared" si="47"/>
        <v>4.0146963973497408E-2</v>
      </c>
      <c r="AB41">
        <f t="shared" si="47"/>
        <v>4.1947967868997883E-2</v>
      </c>
      <c r="AC41">
        <f t="shared" si="47"/>
        <v>4.3703639493651039E-2</v>
      </c>
      <c r="AD41">
        <f t="shared" si="47"/>
        <v>4.5396333611410579E-2</v>
      </c>
      <c r="AE41">
        <f t="shared" si="47"/>
        <v>4.7016100069246759E-2</v>
      </c>
      <c r="AF41">
        <f t="shared" si="47"/>
        <v>4.855733484149892E-2</v>
      </c>
      <c r="AG41">
        <f t="shared" si="47"/>
        <v>5.0005737783599201E-2</v>
      </c>
      <c r="AH41">
        <f t="shared" si="47"/>
        <v>5.1361149882147059E-2</v>
      </c>
      <c r="AI41">
        <f t="shared" ref="AI41:BL41" si="48">AI136</f>
        <v>5.2606826050887963E-2</v>
      </c>
      <c r="AJ41">
        <f t="shared" si="48"/>
        <v>5.374328728942606E-2</v>
      </c>
      <c r="AK41">
        <f t="shared" si="48"/>
        <v>5.4752477325331693E-2</v>
      </c>
      <c r="AL41">
        <f t="shared" si="48"/>
        <v>5.5630509787132763E-2</v>
      </c>
      <c r="AM41">
        <f t="shared" si="48"/>
        <v>5.636164058647683E-2</v>
      </c>
      <c r="AN41">
        <f t="shared" si="48"/>
        <v>5.694448904194134E-2</v>
      </c>
      <c r="AO41">
        <f t="shared" si="48"/>
        <v>5.7370950429390721E-2</v>
      </c>
      <c r="AP41">
        <f t="shared" si="48"/>
        <v>5.76316621258256E-2</v>
      </c>
      <c r="AQ41">
        <f t="shared" si="48"/>
        <v>5.7724645430622071E-2</v>
      </c>
      <c r="AR41" s="3">
        <f t="shared" si="48"/>
        <v>5.7634938939484598E-2</v>
      </c>
      <c r="AS41">
        <f t="shared" si="48"/>
        <v>5.74182056805881E-2</v>
      </c>
      <c r="AT41">
        <f t="shared" si="48"/>
        <v>5.7130001878354097E-2</v>
      </c>
      <c r="AU41">
        <f t="shared" si="48"/>
        <v>5.6773561689325604E-2</v>
      </c>
      <c r="AV41">
        <f t="shared" si="48"/>
        <v>5.6345093529479098E-2</v>
      </c>
      <c r="AW41">
        <f t="shared" si="48"/>
        <v>5.5861215892725601E-2</v>
      </c>
      <c r="AX41">
        <f t="shared" si="48"/>
        <v>5.5310240224115598E-2</v>
      </c>
      <c r="AY41">
        <f t="shared" si="48"/>
        <v>5.4709268996533597E-2</v>
      </c>
      <c r="AZ41">
        <f t="shared" si="48"/>
        <v>5.4044932129875094E-2</v>
      </c>
      <c r="BA41">
        <f t="shared" si="48"/>
        <v>5.3336166531704088E-2</v>
      </c>
      <c r="BB41">
        <f t="shared" si="48"/>
        <v>5.2577175495206095E-2</v>
      </c>
      <c r="BC41">
        <f t="shared" si="48"/>
        <v>5.1777029293069585E-2</v>
      </c>
      <c r="BD41">
        <f t="shared" si="48"/>
        <v>5.093371598891009E-2</v>
      </c>
      <c r="BE41">
        <f t="shared" si="48"/>
        <v>5.0052586889153587E-2</v>
      </c>
      <c r="BF41">
        <f t="shared" si="48"/>
        <v>4.9147486373094587E-2</v>
      </c>
      <c r="BG41">
        <f t="shared" si="48"/>
        <v>4.8213595748433084E-2</v>
      </c>
      <c r="BH41">
        <f t="shared" si="48"/>
        <v>4.7259156217406083E-2</v>
      </c>
      <c r="BI41">
        <f t="shared" si="48"/>
        <v>4.6289130044135582E-2</v>
      </c>
      <c r="BJ41">
        <f t="shared" si="48"/>
        <v>4.530266808541708E-2</v>
      </c>
      <c r="BK41">
        <f t="shared" si="48"/>
        <v>4.4302452066018974E-2</v>
      </c>
      <c r="BL41">
        <f t="shared" si="48"/>
        <v>4.3298018832072377E-2</v>
      </c>
    </row>
    <row r="42" spans="1:64" x14ac:dyDescent="0.25">
      <c r="A42" t="str">
        <f t="shared" si="30"/>
        <v>02_BD</v>
      </c>
      <c r="B42" t="s">
        <v>742</v>
      </c>
      <c r="C42" t="str">
        <f t="shared" ref="C42:AH42" si="49">C137</f>
        <v>road_passenger_bus(gpkm)</v>
      </c>
      <c r="D42">
        <f t="shared" si="49"/>
        <v>0.41347200000000017</v>
      </c>
      <c r="E42">
        <f t="shared" si="49"/>
        <v>0.39945599999999953</v>
      </c>
      <c r="F42">
        <f t="shared" si="49"/>
        <v>0.64731361630877893</v>
      </c>
      <c r="G42">
        <f t="shared" si="49"/>
        <v>0.70955285675455237</v>
      </c>
      <c r="H42">
        <f t="shared" si="49"/>
        <v>0.79912372579505264</v>
      </c>
      <c r="I42">
        <f t="shared" si="49"/>
        <v>0.83200094156020632</v>
      </c>
      <c r="J42" s="10">
        <f t="shared" si="49"/>
        <v>0</v>
      </c>
      <c r="K42">
        <f t="shared" si="49"/>
        <v>0.7864532520427775</v>
      </c>
      <c r="L42">
        <f t="shared" si="49"/>
        <v>0.79649756832479024</v>
      </c>
      <c r="M42">
        <f t="shared" si="49"/>
        <v>0.80570629445344522</v>
      </c>
      <c r="N42">
        <f t="shared" si="49"/>
        <v>0.81399326190126919</v>
      </c>
      <c r="O42">
        <f t="shared" si="49"/>
        <v>0.82143538076197753</v>
      </c>
      <c r="P42">
        <f t="shared" si="49"/>
        <v>0.85099382535759549</v>
      </c>
      <c r="Q42">
        <f t="shared" si="49"/>
        <v>0.8790908632564487</v>
      </c>
      <c r="R42">
        <f t="shared" si="49"/>
        <v>0.9058676023108243</v>
      </c>
      <c r="S42" s="14">
        <f t="shared" si="49"/>
        <v>0.93093427408001739</v>
      </c>
      <c r="T42">
        <f t="shared" si="49"/>
        <v>0.95478430142811288</v>
      </c>
      <c r="U42">
        <f t="shared" si="49"/>
        <v>0.97712015908743066</v>
      </c>
      <c r="V42">
        <f t="shared" si="49"/>
        <v>0.99804019490618567</v>
      </c>
      <c r="W42">
        <f t="shared" si="49"/>
        <v>1.0175109328949539</v>
      </c>
      <c r="X42">
        <f t="shared" si="49"/>
        <v>1.0354624482474897</v>
      </c>
      <c r="Y42">
        <f t="shared" si="49"/>
        <v>1.052001134765111</v>
      </c>
      <c r="Z42">
        <f t="shared" si="49"/>
        <v>1.0672163019138883</v>
      </c>
      <c r="AA42">
        <f t="shared" si="49"/>
        <v>1.0809664405227275</v>
      </c>
      <c r="AB42">
        <f t="shared" si="49"/>
        <v>1.0933632708277259</v>
      </c>
      <c r="AC42">
        <f t="shared" si="49"/>
        <v>1.1046745489550411</v>
      </c>
      <c r="AD42">
        <f t="shared" si="49"/>
        <v>1.1147424690441154</v>
      </c>
      <c r="AE42">
        <f t="shared" si="49"/>
        <v>1.1236131352048147</v>
      </c>
      <c r="AF42">
        <f t="shared" si="49"/>
        <v>1.1314294473055724</v>
      </c>
      <c r="AG42">
        <f t="shared" si="49"/>
        <v>1.1381214360775553</v>
      </c>
      <c r="AH42">
        <f t="shared" si="49"/>
        <v>1.1439374319829163</v>
      </c>
      <c r="AI42">
        <f t="shared" ref="AI42:BL42" si="50">AI137</f>
        <v>1.1487389502388896</v>
      </c>
      <c r="AJ42">
        <f t="shared" si="50"/>
        <v>1.1527627165624319</v>
      </c>
      <c r="AK42">
        <f t="shared" si="50"/>
        <v>1.1558302660180211</v>
      </c>
      <c r="AL42">
        <f t="shared" si="50"/>
        <v>1.1580605193556301</v>
      </c>
      <c r="AM42">
        <f t="shared" si="50"/>
        <v>1.1593117562922648</v>
      </c>
      <c r="AN42">
        <f t="shared" si="50"/>
        <v>1.1597288641785588</v>
      </c>
      <c r="AO42">
        <f t="shared" si="50"/>
        <v>1.1593014570099538</v>
      </c>
      <c r="AP42">
        <f t="shared" si="50"/>
        <v>1.1579792826647179</v>
      </c>
      <c r="AQ42">
        <f t="shared" si="50"/>
        <v>1.1558440839905668</v>
      </c>
      <c r="AR42" s="3">
        <f t="shared" si="50"/>
        <v>1.1526987787896912</v>
      </c>
      <c r="AS42">
        <f t="shared" si="50"/>
        <v>1.1483641136117611</v>
      </c>
      <c r="AT42">
        <f t="shared" si="50"/>
        <v>1.1426000375670811</v>
      </c>
      <c r="AU42">
        <f t="shared" si="50"/>
        <v>1.1354712337865112</v>
      </c>
      <c r="AV42">
        <f t="shared" si="50"/>
        <v>1.126901870589581</v>
      </c>
      <c r="AW42">
        <f t="shared" si="50"/>
        <v>1.1172243178545112</v>
      </c>
      <c r="AX42">
        <f t="shared" si="50"/>
        <v>1.1062048044823112</v>
      </c>
      <c r="AY42">
        <f t="shared" si="50"/>
        <v>1.0941853799306711</v>
      </c>
      <c r="AZ42">
        <f t="shared" si="50"/>
        <v>1.0808986425975011</v>
      </c>
      <c r="BA42">
        <f t="shared" si="50"/>
        <v>1.0667233306340811</v>
      </c>
      <c r="BB42">
        <f t="shared" si="50"/>
        <v>1.051543509904121</v>
      </c>
      <c r="BC42">
        <f t="shared" si="50"/>
        <v>1.0355405858613911</v>
      </c>
      <c r="BD42">
        <f t="shared" si="50"/>
        <v>1.0186743197782011</v>
      </c>
      <c r="BE42">
        <f t="shared" si="50"/>
        <v>1.001051737783071</v>
      </c>
      <c r="BF42">
        <f t="shared" si="50"/>
        <v>0.98294972746189102</v>
      </c>
      <c r="BG42">
        <f t="shared" si="50"/>
        <v>0.96427191496866105</v>
      </c>
      <c r="BH42">
        <f t="shared" si="50"/>
        <v>0.94518312434812102</v>
      </c>
      <c r="BI42">
        <f t="shared" si="50"/>
        <v>0.92578260088271103</v>
      </c>
      <c r="BJ42">
        <f t="shared" si="50"/>
        <v>0.90605336170834105</v>
      </c>
      <c r="BK42">
        <f t="shared" si="50"/>
        <v>0.88604904132037887</v>
      </c>
      <c r="BL42">
        <f t="shared" si="50"/>
        <v>0.86596037664144687</v>
      </c>
    </row>
    <row r="43" spans="1:64" x14ac:dyDescent="0.25">
      <c r="A43" t="str">
        <f t="shared" si="30"/>
        <v>02_BD</v>
      </c>
      <c r="B43" t="s">
        <v>742</v>
      </c>
      <c r="C43" t="str">
        <f t="shared" ref="C43:AH43" si="51">C138</f>
        <v>road_passenger_lt(gpkm)</v>
      </c>
      <c r="D43">
        <f t="shared" si="51"/>
        <v>0.67973041366501341</v>
      </c>
      <c r="E43">
        <f t="shared" si="51"/>
        <v>0.97937488596112765</v>
      </c>
      <c r="F43">
        <f t="shared" si="51"/>
        <v>2.2974976285340101</v>
      </c>
      <c r="G43">
        <f t="shared" si="51"/>
        <v>2.5184021541352637</v>
      </c>
      <c r="H43">
        <f t="shared" si="51"/>
        <v>2.8363142975252993</v>
      </c>
      <c r="I43">
        <f t="shared" si="51"/>
        <v>2.9530047599999985</v>
      </c>
      <c r="J43" s="10">
        <f t="shared" si="51"/>
        <v>0</v>
      </c>
      <c r="K43">
        <f t="shared" si="51"/>
        <v>2.9870873726476002</v>
      </c>
      <c r="L43">
        <f t="shared" si="51"/>
        <v>3.10743177276674</v>
      </c>
      <c r="M43">
        <f t="shared" si="51"/>
        <v>3.2154517444134152</v>
      </c>
      <c r="N43">
        <f t="shared" si="51"/>
        <v>3.3104938257656182</v>
      </c>
      <c r="O43">
        <f t="shared" si="51"/>
        <v>3.3926571267696257</v>
      </c>
      <c r="P43">
        <f t="shared" si="51"/>
        <v>3.5578371579545416</v>
      </c>
      <c r="Q43">
        <f t="shared" si="51"/>
        <v>3.709205453395211</v>
      </c>
      <c r="R43">
        <f t="shared" si="51"/>
        <v>3.8466073754499011</v>
      </c>
      <c r="S43" s="14">
        <f t="shared" si="51"/>
        <v>3.9678172772916604</v>
      </c>
      <c r="T43">
        <f t="shared" si="51"/>
        <v>4.0745417018766776</v>
      </c>
      <c r="U43">
        <f t="shared" si="51"/>
        <v>4.1652988912015765</v>
      </c>
      <c r="V43">
        <f t="shared" si="51"/>
        <v>4.2404653914014334</v>
      </c>
      <c r="W43">
        <f t="shared" si="51"/>
        <v>4.3000238946861149</v>
      </c>
      <c r="X43">
        <f t="shared" si="51"/>
        <v>4.3439699837211769</v>
      </c>
      <c r="Y43">
        <f t="shared" si="51"/>
        <v>4.3731999844974068</v>
      </c>
      <c r="Z43">
        <f t="shared" si="51"/>
        <v>4.3886735174103508</v>
      </c>
      <c r="AA43">
        <f t="shared" si="51"/>
        <v>4.3905346373928182</v>
      </c>
      <c r="AB43">
        <f t="shared" si="51"/>
        <v>4.3801015225206061</v>
      </c>
      <c r="AC43">
        <f t="shared" si="51"/>
        <v>4.359403653780376</v>
      </c>
      <c r="AD43">
        <f t="shared" si="51"/>
        <v>4.3288586286108197</v>
      </c>
      <c r="AE43">
        <f t="shared" si="51"/>
        <v>4.2897962560203142</v>
      </c>
      <c r="AF43">
        <f t="shared" si="51"/>
        <v>4.2439802967412623</v>
      </c>
      <c r="AG43">
        <f t="shared" si="51"/>
        <v>4.1924218694195634</v>
      </c>
      <c r="AH43">
        <f t="shared" si="51"/>
        <v>4.1373588004418291</v>
      </c>
      <c r="AI43">
        <f t="shared" ref="AI43:BL43" si="52">AI138</f>
        <v>4.079633245509747</v>
      </c>
      <c r="AJ43">
        <f t="shared" si="52"/>
        <v>4.0214631493278068</v>
      </c>
      <c r="AK43">
        <f t="shared" si="52"/>
        <v>3.9636026615948596</v>
      </c>
      <c r="AL43">
        <f t="shared" si="52"/>
        <v>3.9078561663670648</v>
      </c>
      <c r="AM43">
        <f t="shared" si="52"/>
        <v>3.8551264477413145</v>
      </c>
      <c r="AN43">
        <f t="shared" si="52"/>
        <v>3.8072590808079019</v>
      </c>
      <c r="AO43">
        <f t="shared" si="52"/>
        <v>3.7655319015620758</v>
      </c>
      <c r="AP43">
        <f t="shared" si="52"/>
        <v>3.7310435635859469</v>
      </c>
      <c r="AQ43">
        <f t="shared" si="52"/>
        <v>3.7052520187360276</v>
      </c>
      <c r="AR43" s="3">
        <f t="shared" si="52"/>
        <v>3.6886360921270094</v>
      </c>
      <c r="AS43">
        <f t="shared" si="52"/>
        <v>3.6747651635576331</v>
      </c>
      <c r="AT43">
        <f t="shared" si="52"/>
        <v>3.6563201202146574</v>
      </c>
      <c r="AU43">
        <f t="shared" si="52"/>
        <v>3.6335079481168333</v>
      </c>
      <c r="AV43">
        <f t="shared" si="52"/>
        <v>3.6060859858866574</v>
      </c>
      <c r="AW43">
        <f t="shared" si="52"/>
        <v>3.5751178171344336</v>
      </c>
      <c r="AX43">
        <f t="shared" si="52"/>
        <v>3.5398553743433934</v>
      </c>
      <c r="AY43">
        <f t="shared" si="52"/>
        <v>3.5013932157781458</v>
      </c>
      <c r="AZ43">
        <f t="shared" si="52"/>
        <v>3.4588756563120011</v>
      </c>
      <c r="BA43">
        <f t="shared" si="52"/>
        <v>3.4135146580290572</v>
      </c>
      <c r="BB43">
        <f t="shared" si="52"/>
        <v>3.3649392316931852</v>
      </c>
      <c r="BC43">
        <f t="shared" si="52"/>
        <v>3.313729874756449</v>
      </c>
      <c r="BD43">
        <f t="shared" si="52"/>
        <v>3.2597578232902413</v>
      </c>
      <c r="BE43">
        <f t="shared" si="52"/>
        <v>3.2033655609058251</v>
      </c>
      <c r="BF43">
        <f t="shared" si="52"/>
        <v>3.1454391278780491</v>
      </c>
      <c r="BG43">
        <f t="shared" si="52"/>
        <v>3.0856701278997134</v>
      </c>
      <c r="BH43">
        <f t="shared" si="52"/>
        <v>3.0245859979139853</v>
      </c>
      <c r="BI43">
        <f t="shared" si="52"/>
        <v>2.9625043228246732</v>
      </c>
      <c r="BJ43">
        <f t="shared" si="52"/>
        <v>2.8993707574666892</v>
      </c>
      <c r="BK43">
        <f t="shared" si="52"/>
        <v>2.8353569322252103</v>
      </c>
      <c r="BL43">
        <f t="shared" si="52"/>
        <v>2.7710732052526281</v>
      </c>
    </row>
    <row r="44" spans="1:64" x14ac:dyDescent="0.25">
      <c r="A44" t="str">
        <f t="shared" si="30"/>
        <v>02_BD</v>
      </c>
      <c r="B44" t="s">
        <v>742</v>
      </c>
      <c r="C44" t="str">
        <f t="shared" ref="C44:AH44" si="53">C139</f>
        <v>road_passenger_lv(gpkm)</v>
      </c>
      <c r="D44">
        <f t="shared" si="53"/>
        <v>0.9892874759940864</v>
      </c>
      <c r="E44">
        <f t="shared" si="53"/>
        <v>1.2774294592933337</v>
      </c>
      <c r="F44">
        <f t="shared" si="53"/>
        <v>2.0700589874092192</v>
      </c>
      <c r="G44">
        <f t="shared" si="53"/>
        <v>2.2690952749339326</v>
      </c>
      <c r="H44">
        <f t="shared" si="53"/>
        <v>2.5555360013389437</v>
      </c>
      <c r="I44">
        <f t="shared" si="53"/>
        <v>2.6606747999999985</v>
      </c>
      <c r="J44" s="10">
        <f t="shared" si="53"/>
        <v>0</v>
      </c>
      <c r="K44">
        <f t="shared" si="53"/>
        <v>2.4763485098880529</v>
      </c>
      <c r="L44">
        <f t="shared" si="53"/>
        <v>2.5026151346920082</v>
      </c>
      <c r="M44">
        <f t="shared" si="53"/>
        <v>2.5353066416953145</v>
      </c>
      <c r="N44">
        <f t="shared" si="53"/>
        <v>2.5741166311080557</v>
      </c>
      <c r="O44">
        <f t="shared" si="53"/>
        <v>2.61915761515358</v>
      </c>
      <c r="P44">
        <f t="shared" si="53"/>
        <v>2.7442538742680411</v>
      </c>
      <c r="Q44">
        <f t="shared" si="53"/>
        <v>2.875139615677512</v>
      </c>
      <c r="R44">
        <f t="shared" si="53"/>
        <v>3.012409554617463</v>
      </c>
      <c r="S44" s="14">
        <f t="shared" si="53"/>
        <v>3.1547283522516802</v>
      </c>
      <c r="T44">
        <f t="shared" si="53"/>
        <v>3.3035486059335932</v>
      </c>
      <c r="U44">
        <f t="shared" si="53"/>
        <v>3.457508317608883</v>
      </c>
      <c r="V44">
        <f t="shared" si="53"/>
        <v>3.616433922129374</v>
      </c>
      <c r="W44">
        <f t="shared" si="53"/>
        <v>3.7795466613709081</v>
      </c>
      <c r="X44">
        <f t="shared" si="53"/>
        <v>3.9457747323325361</v>
      </c>
      <c r="Y44">
        <f t="shared" si="53"/>
        <v>4.1145729275525067</v>
      </c>
      <c r="Z44">
        <f t="shared" si="53"/>
        <v>4.2852439169732497</v>
      </c>
      <c r="AA44">
        <f t="shared" si="53"/>
        <v>4.4560612274822384</v>
      </c>
      <c r="AB44">
        <f t="shared" si="53"/>
        <v>4.6262038641976684</v>
      </c>
      <c r="AC44">
        <f t="shared" si="53"/>
        <v>4.7954828685439743</v>
      </c>
      <c r="AD44">
        <f t="shared" si="53"/>
        <v>4.9618517128048545</v>
      </c>
      <c r="AE44">
        <f t="shared" si="53"/>
        <v>5.1240555685569671</v>
      </c>
      <c r="AF44">
        <f t="shared" si="53"/>
        <v>5.2812554057161156</v>
      </c>
      <c r="AG44">
        <f t="shared" si="53"/>
        <v>5.4316137465907648</v>
      </c>
      <c r="AH44">
        <f t="shared" si="53"/>
        <v>5.5747851617971778</v>
      </c>
      <c r="AI44">
        <f t="shared" ref="AI44:BL44" si="54">AI139</f>
        <v>5.7085826647997067</v>
      </c>
      <c r="AJ44">
        <f t="shared" si="54"/>
        <v>5.832659872559173</v>
      </c>
      <c r="AK44">
        <f t="shared" si="54"/>
        <v>5.9446255554512888</v>
      </c>
      <c r="AL44">
        <f t="shared" si="54"/>
        <v>6.0436025261469295</v>
      </c>
      <c r="AM44">
        <f t="shared" si="54"/>
        <v>6.127406918034259</v>
      </c>
      <c r="AN44">
        <f t="shared" si="54"/>
        <v>6.1954017067221585</v>
      </c>
      <c r="AO44">
        <f t="shared" si="54"/>
        <v>6.2462117651801501</v>
      </c>
      <c r="AP44">
        <f t="shared" si="54"/>
        <v>6.2783221787812344</v>
      </c>
      <c r="AQ44">
        <f t="shared" si="54"/>
        <v>6.2910253962943523</v>
      </c>
      <c r="AR44" s="3">
        <f t="shared" si="54"/>
        <v>6.2822083444038084</v>
      </c>
      <c r="AS44">
        <f t="shared" si="54"/>
        <v>6.2585844191840891</v>
      </c>
      <c r="AT44">
        <f t="shared" si="54"/>
        <v>6.2271702047405837</v>
      </c>
      <c r="AU44">
        <f t="shared" si="54"/>
        <v>6.188318224136478</v>
      </c>
      <c r="AV44">
        <f t="shared" si="54"/>
        <v>6.1416151947132089</v>
      </c>
      <c r="AW44">
        <f t="shared" si="54"/>
        <v>6.0888725323070778</v>
      </c>
      <c r="AX44">
        <f t="shared" si="54"/>
        <v>6.0288161844285879</v>
      </c>
      <c r="AY44">
        <f t="shared" si="54"/>
        <v>5.9633103206221501</v>
      </c>
      <c r="AZ44">
        <f t="shared" si="54"/>
        <v>5.8908976021563735</v>
      </c>
      <c r="BA44">
        <f t="shared" si="54"/>
        <v>5.813642151955734</v>
      </c>
      <c r="BB44">
        <f t="shared" si="54"/>
        <v>5.7309121289774518</v>
      </c>
      <c r="BC44">
        <f t="shared" si="54"/>
        <v>5.6436961929445735</v>
      </c>
      <c r="BD44">
        <f t="shared" si="54"/>
        <v>5.5517750427911885</v>
      </c>
      <c r="BE44">
        <f t="shared" si="54"/>
        <v>5.4557319709177294</v>
      </c>
      <c r="BF44">
        <f t="shared" si="54"/>
        <v>5.3570760146672987</v>
      </c>
      <c r="BG44">
        <f t="shared" si="54"/>
        <v>5.2552819365791956</v>
      </c>
      <c r="BH44">
        <f t="shared" si="54"/>
        <v>5.1512480276972523</v>
      </c>
      <c r="BI44">
        <f t="shared" si="54"/>
        <v>5.0455151748107685</v>
      </c>
      <c r="BJ44">
        <f t="shared" si="54"/>
        <v>4.9379908213104518</v>
      </c>
      <c r="BK44">
        <f t="shared" si="54"/>
        <v>4.8289672751960584</v>
      </c>
      <c r="BL44">
        <f t="shared" si="54"/>
        <v>4.7194840526958792</v>
      </c>
    </row>
    <row r="45" spans="1:64" x14ac:dyDescent="0.25">
      <c r="A45" t="str">
        <f t="shared" si="30"/>
        <v>02_BD</v>
      </c>
      <c r="B45" t="s">
        <v>742</v>
      </c>
      <c r="C45" t="str">
        <f t="shared" ref="C45:AH45" si="55">C140</f>
        <v>ship_passenger(gpkm)</v>
      </c>
      <c r="D45">
        <f t="shared" si="55"/>
        <v>0.25700000000000006</v>
      </c>
      <c r="E45">
        <f t="shared" si="55"/>
        <v>0.25799999999999973</v>
      </c>
      <c r="F45">
        <f t="shared" si="55"/>
        <v>0.27499999999999991</v>
      </c>
      <c r="G45">
        <f t="shared" si="55"/>
        <v>0.28099999999999986</v>
      </c>
      <c r="H45">
        <f t="shared" si="55"/>
        <v>0.29999999999999982</v>
      </c>
      <c r="I45">
        <f t="shared" si="55"/>
        <v>0.29999999999999988</v>
      </c>
      <c r="J45" s="10">
        <f t="shared" si="55"/>
        <v>0</v>
      </c>
      <c r="K45">
        <f t="shared" si="55"/>
        <v>0</v>
      </c>
      <c r="L45">
        <f t="shared" si="55"/>
        <v>0</v>
      </c>
      <c r="M45">
        <f t="shared" si="55"/>
        <v>0</v>
      </c>
      <c r="N45">
        <f t="shared" si="55"/>
        <v>0</v>
      </c>
      <c r="O45">
        <f t="shared" si="55"/>
        <v>0</v>
      </c>
      <c r="P45">
        <f t="shared" si="55"/>
        <v>0</v>
      </c>
      <c r="Q45">
        <f t="shared" si="55"/>
        <v>0</v>
      </c>
      <c r="R45">
        <f t="shared" si="55"/>
        <v>0</v>
      </c>
      <c r="S45" s="14">
        <f t="shared" si="55"/>
        <v>0</v>
      </c>
      <c r="T45">
        <f t="shared" si="55"/>
        <v>0</v>
      </c>
      <c r="U45">
        <f t="shared" si="55"/>
        <v>0</v>
      </c>
      <c r="V45">
        <f t="shared" si="55"/>
        <v>0</v>
      </c>
      <c r="W45">
        <f t="shared" si="55"/>
        <v>0</v>
      </c>
      <c r="X45">
        <f t="shared" si="55"/>
        <v>0</v>
      </c>
      <c r="Y45">
        <f t="shared" si="55"/>
        <v>0</v>
      </c>
      <c r="Z45">
        <f t="shared" si="55"/>
        <v>0</v>
      </c>
      <c r="AA45">
        <f t="shared" si="55"/>
        <v>0</v>
      </c>
      <c r="AB45">
        <f t="shared" si="55"/>
        <v>0</v>
      </c>
      <c r="AC45">
        <f t="shared" si="55"/>
        <v>0</v>
      </c>
      <c r="AD45">
        <f t="shared" si="55"/>
        <v>0</v>
      </c>
      <c r="AE45">
        <f t="shared" si="55"/>
        <v>0</v>
      </c>
      <c r="AF45">
        <f t="shared" si="55"/>
        <v>0</v>
      </c>
      <c r="AG45">
        <f t="shared" si="55"/>
        <v>0</v>
      </c>
      <c r="AH45">
        <f t="shared" si="55"/>
        <v>0</v>
      </c>
      <c r="AI45">
        <f t="shared" ref="AI45:BL45" si="56">AI140</f>
        <v>0</v>
      </c>
      <c r="AJ45">
        <f t="shared" si="56"/>
        <v>0</v>
      </c>
      <c r="AK45">
        <f t="shared" si="56"/>
        <v>0</v>
      </c>
      <c r="AL45">
        <f t="shared" si="56"/>
        <v>0</v>
      </c>
      <c r="AM45">
        <f t="shared" si="56"/>
        <v>0</v>
      </c>
      <c r="AN45">
        <f t="shared" si="56"/>
        <v>0</v>
      </c>
      <c r="AO45">
        <f t="shared" si="56"/>
        <v>0</v>
      </c>
      <c r="AP45">
        <f t="shared" si="56"/>
        <v>0</v>
      </c>
      <c r="AQ45">
        <f t="shared" si="56"/>
        <v>0</v>
      </c>
      <c r="AR45" s="3">
        <f t="shared" si="56"/>
        <v>0</v>
      </c>
      <c r="AS45">
        <f t="shared" si="56"/>
        <v>0</v>
      </c>
      <c r="AT45">
        <f t="shared" si="56"/>
        <v>0</v>
      </c>
      <c r="AU45">
        <f t="shared" si="56"/>
        <v>0</v>
      </c>
      <c r="AV45">
        <f t="shared" si="56"/>
        <v>0</v>
      </c>
      <c r="AW45">
        <f t="shared" si="56"/>
        <v>0</v>
      </c>
      <c r="AX45">
        <f t="shared" si="56"/>
        <v>0</v>
      </c>
      <c r="AY45">
        <f t="shared" si="56"/>
        <v>0</v>
      </c>
      <c r="AZ45">
        <f t="shared" si="56"/>
        <v>0</v>
      </c>
      <c r="BA45">
        <f t="shared" si="56"/>
        <v>0</v>
      </c>
      <c r="BB45">
        <f t="shared" si="56"/>
        <v>0</v>
      </c>
      <c r="BC45">
        <f t="shared" si="56"/>
        <v>0</v>
      </c>
      <c r="BD45">
        <f t="shared" si="56"/>
        <v>0</v>
      </c>
      <c r="BE45">
        <f t="shared" si="56"/>
        <v>0</v>
      </c>
      <c r="BF45">
        <f t="shared" si="56"/>
        <v>0</v>
      </c>
      <c r="BG45">
        <f t="shared" si="56"/>
        <v>0</v>
      </c>
      <c r="BH45">
        <f t="shared" si="56"/>
        <v>0</v>
      </c>
      <c r="BI45">
        <f t="shared" si="56"/>
        <v>0</v>
      </c>
      <c r="BJ45">
        <f t="shared" si="56"/>
        <v>0</v>
      </c>
      <c r="BK45">
        <f t="shared" si="56"/>
        <v>0</v>
      </c>
      <c r="BL45">
        <f t="shared" si="56"/>
        <v>0</v>
      </c>
    </row>
    <row r="47" spans="1:64" x14ac:dyDescent="0.25">
      <c r="A47" t="str">
        <f t="shared" si="30"/>
        <v>02_BD</v>
      </c>
      <c r="B47" t="s">
        <v>743</v>
      </c>
      <c r="C47" t="s">
        <v>6</v>
      </c>
      <c r="D47">
        <f t="shared" ref="D47:D60" si="57">D178</f>
        <v>8.5758501684759982E-4</v>
      </c>
      <c r="E47">
        <f t="shared" ref="E47:BL47" si="58">E178</f>
        <v>9.0158424832228036E-4</v>
      </c>
      <c r="F47">
        <f t="shared" si="58"/>
        <v>9.1572659830399658E-4</v>
      </c>
      <c r="G47">
        <f t="shared" si="58"/>
        <v>9.4967983648058167E-4</v>
      </c>
      <c r="H47">
        <f t="shared" si="58"/>
        <v>9.7661685506018935E-4</v>
      </c>
      <c r="I47">
        <f t="shared" si="58"/>
        <v>1E-3</v>
      </c>
      <c r="J47" s="10">
        <f t="shared" si="58"/>
        <v>0</v>
      </c>
      <c r="K47">
        <f t="shared" si="58"/>
        <v>0</v>
      </c>
      <c r="L47">
        <f t="shared" si="58"/>
        <v>0</v>
      </c>
      <c r="M47">
        <f t="shared" si="58"/>
        <v>0</v>
      </c>
      <c r="N47">
        <f t="shared" si="58"/>
        <v>0</v>
      </c>
      <c r="O47">
        <f t="shared" si="58"/>
        <v>0</v>
      </c>
      <c r="P47">
        <f t="shared" si="58"/>
        <v>0</v>
      </c>
      <c r="Q47">
        <f t="shared" si="58"/>
        <v>0</v>
      </c>
      <c r="R47">
        <f t="shared" si="58"/>
        <v>0</v>
      </c>
      <c r="S47" s="14">
        <f t="shared" si="58"/>
        <v>0</v>
      </c>
      <c r="T47">
        <f t="shared" si="58"/>
        <v>0</v>
      </c>
      <c r="U47">
        <f t="shared" si="58"/>
        <v>0</v>
      </c>
      <c r="V47">
        <f t="shared" si="58"/>
        <v>0</v>
      </c>
      <c r="W47">
        <f t="shared" si="58"/>
        <v>0</v>
      </c>
      <c r="X47">
        <f t="shared" si="58"/>
        <v>0</v>
      </c>
      <c r="Y47">
        <f t="shared" si="58"/>
        <v>0</v>
      </c>
      <c r="Z47">
        <f t="shared" si="58"/>
        <v>0</v>
      </c>
      <c r="AA47">
        <f t="shared" si="58"/>
        <v>0</v>
      </c>
      <c r="AB47">
        <f t="shared" si="58"/>
        <v>0</v>
      </c>
      <c r="AC47">
        <f t="shared" si="58"/>
        <v>0</v>
      </c>
      <c r="AD47">
        <f t="shared" si="58"/>
        <v>0</v>
      </c>
      <c r="AE47">
        <f t="shared" si="58"/>
        <v>0</v>
      </c>
      <c r="AF47">
        <f t="shared" si="58"/>
        <v>0</v>
      </c>
      <c r="AG47">
        <f t="shared" si="58"/>
        <v>0</v>
      </c>
      <c r="AH47">
        <f t="shared" si="58"/>
        <v>0</v>
      </c>
      <c r="AI47">
        <f t="shared" si="58"/>
        <v>0</v>
      </c>
      <c r="AJ47">
        <f t="shared" si="58"/>
        <v>0</v>
      </c>
      <c r="AK47">
        <f t="shared" si="58"/>
        <v>0</v>
      </c>
      <c r="AL47">
        <f t="shared" si="58"/>
        <v>0</v>
      </c>
      <c r="AM47">
        <f t="shared" si="58"/>
        <v>0</v>
      </c>
      <c r="AN47">
        <f t="shared" si="58"/>
        <v>0</v>
      </c>
      <c r="AO47">
        <f t="shared" si="58"/>
        <v>0</v>
      </c>
      <c r="AP47">
        <f t="shared" si="58"/>
        <v>0</v>
      </c>
      <c r="AQ47">
        <f t="shared" si="58"/>
        <v>0</v>
      </c>
      <c r="AR47" s="3">
        <f t="shared" si="58"/>
        <v>0</v>
      </c>
      <c r="AS47">
        <f t="shared" si="58"/>
        <v>0</v>
      </c>
      <c r="AT47">
        <f t="shared" si="58"/>
        <v>0</v>
      </c>
      <c r="AU47">
        <f t="shared" si="58"/>
        <v>0</v>
      </c>
      <c r="AV47">
        <f t="shared" si="58"/>
        <v>0</v>
      </c>
      <c r="AW47">
        <f t="shared" si="58"/>
        <v>0</v>
      </c>
      <c r="AX47">
        <f t="shared" si="58"/>
        <v>0</v>
      </c>
      <c r="AY47">
        <f t="shared" si="58"/>
        <v>0</v>
      </c>
      <c r="AZ47">
        <f t="shared" si="58"/>
        <v>0</v>
      </c>
      <c r="BA47">
        <f t="shared" si="58"/>
        <v>0</v>
      </c>
      <c r="BB47">
        <f t="shared" si="58"/>
        <v>0</v>
      </c>
      <c r="BC47">
        <f t="shared" si="58"/>
        <v>0</v>
      </c>
      <c r="BD47">
        <f t="shared" si="58"/>
        <v>0</v>
      </c>
      <c r="BE47">
        <f t="shared" si="58"/>
        <v>0</v>
      </c>
      <c r="BF47">
        <f t="shared" si="58"/>
        <v>0</v>
      </c>
      <c r="BG47">
        <f t="shared" si="58"/>
        <v>0</v>
      </c>
      <c r="BH47">
        <f t="shared" si="58"/>
        <v>0</v>
      </c>
      <c r="BI47">
        <f t="shared" si="58"/>
        <v>0</v>
      </c>
      <c r="BJ47">
        <f t="shared" si="58"/>
        <v>0</v>
      </c>
      <c r="BK47">
        <f t="shared" si="58"/>
        <v>0</v>
      </c>
      <c r="BL47">
        <f t="shared" si="58"/>
        <v>0</v>
      </c>
    </row>
    <row r="48" spans="1:64" x14ac:dyDescent="0.25">
      <c r="A48" t="str">
        <f t="shared" si="30"/>
        <v>02_BD</v>
      </c>
      <c r="B48" t="s">
        <v>743</v>
      </c>
      <c r="C48" t="s">
        <v>7</v>
      </c>
      <c r="D48">
        <f t="shared" si="57"/>
        <v>9.9999999999999903E-10</v>
      </c>
      <c r="E48">
        <f t="shared" ref="E48:BL48" si="59">E179</f>
        <v>9.9999999999999965E-10</v>
      </c>
      <c r="F48">
        <f t="shared" si="59"/>
        <v>1.0000000000000001E-9</v>
      </c>
      <c r="G48">
        <f t="shared" si="59"/>
        <v>9.9999999999999986E-10</v>
      </c>
      <c r="H48">
        <f t="shared" si="59"/>
        <v>9.999999999999982E-10</v>
      </c>
      <c r="I48">
        <f t="shared" si="59"/>
        <v>1.0000000000000001E-9</v>
      </c>
      <c r="J48" s="10">
        <f t="shared" si="59"/>
        <v>1.0000000000000001E-9</v>
      </c>
      <c r="K48">
        <f t="shared" si="59"/>
        <v>8.9725726005623273E-10</v>
      </c>
      <c r="L48">
        <f t="shared" si="59"/>
        <v>8.5404061630705397E-10</v>
      </c>
      <c r="M48">
        <f t="shared" si="59"/>
        <v>8.1609229842653449E-10</v>
      </c>
      <c r="N48">
        <f t="shared" si="59"/>
        <v>7.8605012583343837E-10</v>
      </c>
      <c r="O48">
        <f t="shared" si="59"/>
        <v>7.6387098544739037E-10</v>
      </c>
      <c r="P48">
        <f t="shared" si="59"/>
        <v>7.2281254329571757E-10</v>
      </c>
      <c r="Q48">
        <f t="shared" si="59"/>
        <v>6.8355138137562879E-10</v>
      </c>
      <c r="R48">
        <f t="shared" si="59"/>
        <v>6.5382031770857539E-10</v>
      </c>
      <c r="S48" s="14">
        <f t="shared" si="59"/>
        <v>6.2209395277428011E-10</v>
      </c>
      <c r="T48">
        <f t="shared" si="59"/>
        <v>5.8814773679313434E-10</v>
      </c>
      <c r="U48">
        <f t="shared" si="59"/>
        <v>5.6449427905836232E-10</v>
      </c>
      <c r="V48">
        <f t="shared" si="59"/>
        <v>5.3798953332365709E-10</v>
      </c>
      <c r="W48">
        <f t="shared" si="59"/>
        <v>5.1074649226937208E-10</v>
      </c>
      <c r="X48">
        <f t="shared" si="59"/>
        <v>4.8117819384087533E-10</v>
      </c>
      <c r="Y48">
        <f t="shared" si="59"/>
        <v>4.4972730646562202E-10</v>
      </c>
      <c r="Z48">
        <f t="shared" si="59"/>
        <v>4.1818798078130536E-10</v>
      </c>
      <c r="AA48">
        <f t="shared" si="59"/>
        <v>3.8535846350892747E-10</v>
      </c>
      <c r="AB48">
        <f t="shared" si="59"/>
        <v>3.5224981068389244E-10</v>
      </c>
      <c r="AC48">
        <f t="shared" si="59"/>
        <v>3.2236591307126663E-10</v>
      </c>
      <c r="AD48">
        <f t="shared" si="59"/>
        <v>2.9107522486579141E-10</v>
      </c>
      <c r="AE48">
        <f t="shared" si="59"/>
        <v>2.6020577945326194E-10</v>
      </c>
      <c r="AF48">
        <f t="shared" si="59"/>
        <v>2.2957888833581853E-10</v>
      </c>
      <c r="AG48">
        <f t="shared" si="59"/>
        <v>1.9950412246526916E-10</v>
      </c>
      <c r="AH48">
        <f t="shared" si="59"/>
        <v>1.7032544455910523E-10</v>
      </c>
      <c r="AI48">
        <f t="shared" si="59"/>
        <v>1.4235664741810441E-10</v>
      </c>
      <c r="AJ48">
        <f t="shared" si="59"/>
        <v>1.157679097124065E-10</v>
      </c>
      <c r="AK48">
        <f t="shared" si="59"/>
        <v>9.1264560972381324E-11</v>
      </c>
      <c r="AL48">
        <f t="shared" si="59"/>
        <v>6.9442997517887428E-11</v>
      </c>
      <c r="AM48">
        <f t="shared" si="59"/>
        <v>4.9875320654100132E-11</v>
      </c>
      <c r="AN48">
        <f t="shared" si="59"/>
        <v>3.2921890644841332E-11</v>
      </c>
      <c r="AO48">
        <f t="shared" si="59"/>
        <v>1.910403498842259E-11</v>
      </c>
      <c r="AP48">
        <f t="shared" si="59"/>
        <v>8.7352772049512975E-12</v>
      </c>
      <c r="AQ48">
        <f t="shared" si="59"/>
        <v>2.2473853920995737E-12</v>
      </c>
      <c r="AR48" s="3">
        <f t="shared" si="59"/>
        <v>0</v>
      </c>
      <c r="AS48">
        <f t="shared" si="59"/>
        <v>0</v>
      </c>
      <c r="AT48">
        <f t="shared" si="59"/>
        <v>0</v>
      </c>
      <c r="AU48">
        <f t="shared" si="59"/>
        <v>0</v>
      </c>
      <c r="AV48">
        <f t="shared" si="59"/>
        <v>0</v>
      </c>
      <c r="AW48">
        <f t="shared" si="59"/>
        <v>0</v>
      </c>
      <c r="AX48">
        <f t="shared" si="59"/>
        <v>0</v>
      </c>
      <c r="AY48">
        <f t="shared" si="59"/>
        <v>0</v>
      </c>
      <c r="AZ48">
        <f t="shared" si="59"/>
        <v>0</v>
      </c>
      <c r="BA48">
        <f t="shared" si="59"/>
        <v>0</v>
      </c>
      <c r="BB48">
        <f t="shared" si="59"/>
        <v>0</v>
      </c>
      <c r="BC48">
        <f t="shared" si="59"/>
        <v>0</v>
      </c>
      <c r="BD48">
        <f t="shared" si="59"/>
        <v>0</v>
      </c>
      <c r="BE48">
        <f t="shared" si="59"/>
        <v>0</v>
      </c>
      <c r="BF48">
        <f t="shared" si="59"/>
        <v>0</v>
      </c>
      <c r="BG48">
        <f t="shared" si="59"/>
        <v>0</v>
      </c>
      <c r="BH48">
        <f t="shared" si="59"/>
        <v>0</v>
      </c>
      <c r="BI48">
        <f t="shared" si="59"/>
        <v>0</v>
      </c>
      <c r="BJ48">
        <f t="shared" si="59"/>
        <v>0</v>
      </c>
      <c r="BK48">
        <f t="shared" si="59"/>
        <v>0</v>
      </c>
      <c r="BL48">
        <f t="shared" si="59"/>
        <v>0</v>
      </c>
    </row>
    <row r="49" spans="1:64" x14ac:dyDescent="0.25">
      <c r="A49" t="str">
        <f t="shared" si="30"/>
        <v>02_BD</v>
      </c>
      <c r="B49" t="s">
        <v>743</v>
      </c>
      <c r="C49" t="s">
        <v>8</v>
      </c>
      <c r="D49">
        <f t="shared" si="57"/>
        <v>0</v>
      </c>
      <c r="E49">
        <f t="shared" ref="E49:BL49" si="60">E180</f>
        <v>0</v>
      </c>
      <c r="F49">
        <f t="shared" si="60"/>
        <v>0</v>
      </c>
      <c r="G49">
        <f t="shared" si="60"/>
        <v>0</v>
      </c>
      <c r="H49">
        <f t="shared" si="60"/>
        <v>0</v>
      </c>
      <c r="I49">
        <f t="shared" si="60"/>
        <v>0</v>
      </c>
      <c r="J49" s="10">
        <f t="shared" si="60"/>
        <v>0</v>
      </c>
      <c r="K49">
        <f t="shared" si="60"/>
        <v>0</v>
      </c>
      <c r="L49">
        <f t="shared" si="60"/>
        <v>0</v>
      </c>
      <c r="M49">
        <f t="shared" si="60"/>
        <v>0</v>
      </c>
      <c r="N49">
        <f t="shared" si="60"/>
        <v>0</v>
      </c>
      <c r="O49">
        <f t="shared" si="60"/>
        <v>0</v>
      </c>
      <c r="P49">
        <f t="shared" si="60"/>
        <v>0</v>
      </c>
      <c r="Q49">
        <f t="shared" si="60"/>
        <v>0</v>
      </c>
      <c r="R49">
        <f t="shared" si="60"/>
        <v>0</v>
      </c>
      <c r="S49" s="14">
        <f t="shared" si="60"/>
        <v>0</v>
      </c>
      <c r="T49">
        <f t="shared" si="60"/>
        <v>0</v>
      </c>
      <c r="U49">
        <f t="shared" si="60"/>
        <v>0</v>
      </c>
      <c r="V49">
        <f t="shared" si="60"/>
        <v>0</v>
      </c>
      <c r="W49">
        <f t="shared" si="60"/>
        <v>0</v>
      </c>
      <c r="X49">
        <f t="shared" si="60"/>
        <v>0</v>
      </c>
      <c r="Y49">
        <f t="shared" si="60"/>
        <v>0</v>
      </c>
      <c r="Z49">
        <f t="shared" si="60"/>
        <v>0</v>
      </c>
      <c r="AA49">
        <f t="shared" si="60"/>
        <v>0</v>
      </c>
      <c r="AB49">
        <f t="shared" si="60"/>
        <v>0</v>
      </c>
      <c r="AC49">
        <f t="shared" si="60"/>
        <v>0</v>
      </c>
      <c r="AD49">
        <f t="shared" si="60"/>
        <v>0</v>
      </c>
      <c r="AE49">
        <f t="shared" si="60"/>
        <v>0</v>
      </c>
      <c r="AF49">
        <f t="shared" si="60"/>
        <v>0</v>
      </c>
      <c r="AG49">
        <f t="shared" si="60"/>
        <v>0</v>
      </c>
      <c r="AH49">
        <f t="shared" si="60"/>
        <v>0</v>
      </c>
      <c r="AI49">
        <f t="shared" si="60"/>
        <v>0</v>
      </c>
      <c r="AJ49">
        <f t="shared" si="60"/>
        <v>0</v>
      </c>
      <c r="AK49">
        <f t="shared" si="60"/>
        <v>0</v>
      </c>
      <c r="AL49">
        <f t="shared" si="60"/>
        <v>0</v>
      </c>
      <c r="AM49">
        <f t="shared" si="60"/>
        <v>0</v>
      </c>
      <c r="AN49">
        <f t="shared" si="60"/>
        <v>0</v>
      </c>
      <c r="AO49">
        <f t="shared" si="60"/>
        <v>0</v>
      </c>
      <c r="AP49">
        <f t="shared" si="60"/>
        <v>0</v>
      </c>
      <c r="AQ49">
        <f t="shared" si="60"/>
        <v>0</v>
      </c>
      <c r="AR49" s="3">
        <f t="shared" si="60"/>
        <v>0</v>
      </c>
      <c r="AS49">
        <f t="shared" si="60"/>
        <v>0</v>
      </c>
      <c r="AT49">
        <f t="shared" si="60"/>
        <v>0</v>
      </c>
      <c r="AU49">
        <f t="shared" si="60"/>
        <v>0</v>
      </c>
      <c r="AV49">
        <f t="shared" si="60"/>
        <v>0</v>
      </c>
      <c r="AW49">
        <f t="shared" si="60"/>
        <v>0</v>
      </c>
      <c r="AX49">
        <f t="shared" si="60"/>
        <v>0</v>
      </c>
      <c r="AY49">
        <f t="shared" si="60"/>
        <v>0</v>
      </c>
      <c r="AZ49">
        <f t="shared" si="60"/>
        <v>0</v>
      </c>
      <c r="BA49">
        <f t="shared" si="60"/>
        <v>0</v>
      </c>
      <c r="BB49">
        <f t="shared" si="60"/>
        <v>0</v>
      </c>
      <c r="BC49">
        <f t="shared" si="60"/>
        <v>0</v>
      </c>
      <c r="BD49">
        <f t="shared" si="60"/>
        <v>0</v>
      </c>
      <c r="BE49">
        <f t="shared" si="60"/>
        <v>0</v>
      </c>
      <c r="BF49">
        <f t="shared" si="60"/>
        <v>0</v>
      </c>
      <c r="BG49">
        <f t="shared" si="60"/>
        <v>0</v>
      </c>
      <c r="BH49">
        <f t="shared" si="60"/>
        <v>0</v>
      </c>
      <c r="BI49">
        <f t="shared" si="60"/>
        <v>0</v>
      </c>
      <c r="BJ49">
        <f t="shared" si="60"/>
        <v>0</v>
      </c>
      <c r="BK49">
        <f t="shared" si="60"/>
        <v>0</v>
      </c>
      <c r="BL49">
        <f t="shared" si="60"/>
        <v>0</v>
      </c>
    </row>
    <row r="50" spans="1:64" x14ac:dyDescent="0.25">
      <c r="A50" t="str">
        <f t="shared" si="30"/>
        <v>02_BD</v>
      </c>
      <c r="B50" t="s">
        <v>743</v>
      </c>
      <c r="C50" t="s">
        <v>9</v>
      </c>
      <c r="D50">
        <f t="shared" si="57"/>
        <v>0</v>
      </c>
      <c r="E50">
        <f t="shared" ref="E50:BL50" si="61">E181</f>
        <v>0</v>
      </c>
      <c r="F50">
        <f t="shared" si="61"/>
        <v>0</v>
      </c>
      <c r="G50">
        <f t="shared" si="61"/>
        <v>0</v>
      </c>
      <c r="H50">
        <f t="shared" si="61"/>
        <v>0</v>
      </c>
      <c r="I50">
        <f t="shared" si="61"/>
        <v>0</v>
      </c>
      <c r="J50" s="10">
        <f t="shared" si="61"/>
        <v>0</v>
      </c>
      <c r="K50">
        <f t="shared" si="61"/>
        <v>1.0336003647553058E-6</v>
      </c>
      <c r="L50">
        <f t="shared" si="61"/>
        <v>2.2983554898703984E-6</v>
      </c>
      <c r="M50">
        <f t="shared" si="61"/>
        <v>4.0602621607925381E-6</v>
      </c>
      <c r="N50">
        <f t="shared" si="61"/>
        <v>6.3651712443920356E-6</v>
      </c>
      <c r="O50">
        <f t="shared" si="61"/>
        <v>9.2949526449163072E-6</v>
      </c>
      <c r="P50">
        <f t="shared" si="61"/>
        <v>1.2516716280009355E-5</v>
      </c>
      <c r="Q50">
        <f t="shared" si="61"/>
        <v>1.6198288315429345E-5</v>
      </c>
      <c r="R50">
        <f t="shared" si="61"/>
        <v>2.0591605924254459E-5</v>
      </c>
      <c r="S50" s="14">
        <f t="shared" si="61"/>
        <v>2.5462106203153576E-5</v>
      </c>
      <c r="T50">
        <f t="shared" si="61"/>
        <v>3.0743866617682842E-5</v>
      </c>
      <c r="U50">
        <f t="shared" si="61"/>
        <v>3.7172390156194261E-5</v>
      </c>
      <c r="V50">
        <f t="shared" si="61"/>
        <v>4.4152543264505911E-5</v>
      </c>
      <c r="W50">
        <f t="shared" si="61"/>
        <v>5.1805719830377579E-5</v>
      </c>
      <c r="X50">
        <f t="shared" si="61"/>
        <v>5.9939170658128806E-5</v>
      </c>
      <c r="Y50">
        <f t="shared" si="61"/>
        <v>6.8483975804183606E-5</v>
      </c>
      <c r="Z50">
        <f t="shared" si="61"/>
        <v>7.7613280513424003E-5</v>
      </c>
      <c r="AA50">
        <f t="shared" si="61"/>
        <v>8.7034171948989681E-5</v>
      </c>
      <c r="AB50">
        <f t="shared" si="61"/>
        <v>9.6806124483058621E-5</v>
      </c>
      <c r="AC50">
        <f t="shared" si="61"/>
        <v>1.0795365830980835E-4</v>
      </c>
      <c r="AD50">
        <f t="shared" si="61"/>
        <v>1.1912943734912454E-4</v>
      </c>
      <c r="AE50">
        <f t="shared" si="61"/>
        <v>1.3076619714393848E-4</v>
      </c>
      <c r="AF50">
        <f t="shared" si="61"/>
        <v>1.4261735053431584E-4</v>
      </c>
      <c r="AG50">
        <f t="shared" si="61"/>
        <v>1.5458596539120185E-4</v>
      </c>
      <c r="AH50">
        <f t="shared" si="61"/>
        <v>1.6658858748641914E-4</v>
      </c>
      <c r="AI50">
        <f t="shared" si="61"/>
        <v>1.7850929917303317E-4</v>
      </c>
      <c r="AJ50">
        <f t="shared" si="61"/>
        <v>1.8996767911096408E-4</v>
      </c>
      <c r="AK50">
        <f t="shared" si="61"/>
        <v>2.0138445404771393E-4</v>
      </c>
      <c r="AL50">
        <f t="shared" si="61"/>
        <v>2.1382922654245546E-4</v>
      </c>
      <c r="AM50">
        <f t="shared" si="61"/>
        <v>2.2578396636598839E-4</v>
      </c>
      <c r="AN50">
        <f t="shared" si="61"/>
        <v>2.3675528794644613E-4</v>
      </c>
      <c r="AO50">
        <f t="shared" si="61"/>
        <v>2.4726671088818095E-4</v>
      </c>
      <c r="AP50">
        <f t="shared" si="61"/>
        <v>2.5643073815874391E-4</v>
      </c>
      <c r="AQ50">
        <f t="shared" si="61"/>
        <v>2.6482872507386037E-4</v>
      </c>
      <c r="AR50" s="3">
        <f t="shared" si="61"/>
        <v>2.7189531196803758E-4</v>
      </c>
      <c r="AS50">
        <f t="shared" si="61"/>
        <v>2.7179783303669561E-4</v>
      </c>
      <c r="AT50">
        <f t="shared" si="61"/>
        <v>2.7153581093335188E-4</v>
      </c>
      <c r="AU50">
        <f t="shared" si="61"/>
        <v>2.7111585134831904E-4</v>
      </c>
      <c r="AV50">
        <f t="shared" si="61"/>
        <v>2.7052806067292423E-4</v>
      </c>
      <c r="AW50">
        <f t="shared" si="61"/>
        <v>2.6980984337766277E-4</v>
      </c>
      <c r="AX50">
        <f t="shared" si="61"/>
        <v>2.6893260666848118E-4</v>
      </c>
      <c r="AY50">
        <f t="shared" si="61"/>
        <v>2.6793485501697129E-4</v>
      </c>
      <c r="AZ50">
        <f t="shared" si="61"/>
        <v>2.6678359585638342E-4</v>
      </c>
      <c r="BA50">
        <f t="shared" si="61"/>
        <v>2.6552173352413906E-4</v>
      </c>
      <c r="BB50">
        <f t="shared" si="61"/>
        <v>2.6413387477703168E-4</v>
      </c>
      <c r="BC50">
        <f t="shared" si="61"/>
        <v>2.6263982494882578E-4</v>
      </c>
      <c r="BD50">
        <f t="shared" si="61"/>
        <v>2.6103299048186576E-4</v>
      </c>
      <c r="BE50">
        <f t="shared" si="61"/>
        <v>2.5932437711893857E-4</v>
      </c>
      <c r="BF50">
        <f t="shared" si="61"/>
        <v>2.5754588976774898E-4</v>
      </c>
      <c r="BG50">
        <f t="shared" si="61"/>
        <v>2.5568433521335404E-4</v>
      </c>
      <c r="BH50">
        <f t="shared" si="61"/>
        <v>2.5375841895385759E-4</v>
      </c>
      <c r="BI50">
        <f t="shared" si="61"/>
        <v>2.5177914682790231E-4</v>
      </c>
      <c r="BJ50">
        <f t="shared" si="61"/>
        <v>2.4974322528600228E-4</v>
      </c>
      <c r="BK50">
        <f t="shared" si="61"/>
        <v>2.4765616044131509E-4</v>
      </c>
      <c r="BL50">
        <f t="shared" si="61"/>
        <v>2.4554105770808413E-4</v>
      </c>
    </row>
    <row r="51" spans="1:64" x14ac:dyDescent="0.25">
      <c r="A51" t="str">
        <f t="shared" si="30"/>
        <v>02_BD</v>
      </c>
      <c r="B51" t="s">
        <v>743</v>
      </c>
      <c r="C51" t="s">
        <v>10</v>
      </c>
      <c r="D51">
        <f t="shared" si="57"/>
        <v>0.47394359999999941</v>
      </c>
      <c r="E51">
        <f t="shared" ref="E51:BL51" si="62">E182</f>
        <v>0.68287139999999991</v>
      </c>
      <c r="F51">
        <f t="shared" si="62"/>
        <v>0.89151875999999985</v>
      </c>
      <c r="G51">
        <f t="shared" si="62"/>
        <v>0.80682587999999977</v>
      </c>
      <c r="H51">
        <f t="shared" si="62"/>
        <v>0.95749226999999815</v>
      </c>
      <c r="I51">
        <f t="shared" si="62"/>
        <v>1.0302773170499999</v>
      </c>
      <c r="J51" s="10">
        <f t="shared" si="62"/>
        <v>1.0240847706734999</v>
      </c>
      <c r="K51">
        <f t="shared" si="62"/>
        <v>1.0312194051320758</v>
      </c>
      <c r="L51">
        <f t="shared" si="62"/>
        <v>1.039191293243158</v>
      </c>
      <c r="M51">
        <f t="shared" si="62"/>
        <v>1.0531934370925045</v>
      </c>
      <c r="N51">
        <f t="shared" si="62"/>
        <v>1.0779568043708592</v>
      </c>
      <c r="O51">
        <f t="shared" si="62"/>
        <v>1.1154515984155118</v>
      </c>
      <c r="P51">
        <f t="shared" si="62"/>
        <v>1.1264366475302097</v>
      </c>
      <c r="Q51">
        <f t="shared" si="62"/>
        <v>1.1396046892116511</v>
      </c>
      <c r="R51">
        <f t="shared" si="62"/>
        <v>1.169188084630076</v>
      </c>
      <c r="S51" s="14">
        <f t="shared" si="62"/>
        <v>1.1966440614755141</v>
      </c>
      <c r="T51">
        <f t="shared" si="62"/>
        <v>1.220757209964388</v>
      </c>
      <c r="U51">
        <f t="shared" si="62"/>
        <v>1.2685605580739858</v>
      </c>
      <c r="V51">
        <f t="shared" si="62"/>
        <v>1.3138602091089604</v>
      </c>
      <c r="W51">
        <f t="shared" si="62"/>
        <v>1.3610623133840036</v>
      </c>
      <c r="X51">
        <f t="shared" si="62"/>
        <v>1.4054992340927126</v>
      </c>
      <c r="Y51">
        <f t="shared" si="62"/>
        <v>1.4470681441439937</v>
      </c>
      <c r="Z51">
        <f t="shared" si="62"/>
        <v>1.4904946392249181</v>
      </c>
      <c r="AA51">
        <f t="shared" si="62"/>
        <v>1.5308355389104611</v>
      </c>
      <c r="AB51">
        <f t="shared" si="62"/>
        <v>1.5704948319192138</v>
      </c>
      <c r="AC51">
        <f t="shared" si="62"/>
        <v>1.6258078639186904</v>
      </c>
      <c r="AD51">
        <f t="shared" si="62"/>
        <v>1.6755118173150083</v>
      </c>
      <c r="AE51">
        <f t="shared" si="62"/>
        <v>1.7272261045127684</v>
      </c>
      <c r="AF51">
        <f t="shared" si="62"/>
        <v>1.7784439488970065</v>
      </c>
      <c r="AG51">
        <f t="shared" si="62"/>
        <v>1.8290533420235537</v>
      </c>
      <c r="AH51">
        <f t="shared" si="62"/>
        <v>1.8791965257013798</v>
      </c>
      <c r="AI51">
        <f t="shared" si="62"/>
        <v>1.9287155703583041</v>
      </c>
      <c r="AJ51">
        <f t="shared" si="62"/>
        <v>1.9747985059305884</v>
      </c>
      <c r="AK51">
        <f t="shared" si="62"/>
        <v>2.0231239430405163</v>
      </c>
      <c r="AL51">
        <f t="shared" si="62"/>
        <v>2.0850347176759927</v>
      </c>
      <c r="AM51">
        <f t="shared" si="62"/>
        <v>2.1462458038569743</v>
      </c>
      <c r="AN51">
        <f t="shared" si="62"/>
        <v>2.2035701805952335</v>
      </c>
      <c r="AO51">
        <f t="shared" si="62"/>
        <v>2.2634000210865795</v>
      </c>
      <c r="AP51">
        <f t="shared" si="62"/>
        <v>2.3190316867542546</v>
      </c>
      <c r="AQ51">
        <f t="shared" si="62"/>
        <v>2.3772768672559472</v>
      </c>
      <c r="AR51" s="3">
        <f t="shared" si="62"/>
        <v>2.4345506233618091</v>
      </c>
      <c r="AS51">
        <f t="shared" si="62"/>
        <v>2.433677797010573</v>
      </c>
      <c r="AT51">
        <f t="shared" si="62"/>
        <v>2.4313316510972331</v>
      </c>
      <c r="AU51">
        <f t="shared" si="62"/>
        <v>2.4275713329728492</v>
      </c>
      <c r="AV51">
        <f t="shared" si="62"/>
        <v>2.4223082552653641</v>
      </c>
      <c r="AW51">
        <f t="shared" si="62"/>
        <v>2.4158773376035927</v>
      </c>
      <c r="AX51">
        <f t="shared" si="62"/>
        <v>2.4080225601095808</v>
      </c>
      <c r="AY51">
        <f t="shared" si="62"/>
        <v>2.3990886918219614</v>
      </c>
      <c r="AZ51">
        <f t="shared" si="62"/>
        <v>2.3887803172980577</v>
      </c>
      <c r="BA51">
        <f t="shared" si="62"/>
        <v>2.3774816019751417</v>
      </c>
      <c r="BB51">
        <f t="shared" si="62"/>
        <v>2.3650547147535419</v>
      </c>
      <c r="BC51">
        <f t="shared" si="62"/>
        <v>2.3516769925917864</v>
      </c>
      <c r="BD51">
        <f t="shared" si="62"/>
        <v>2.3372893967746262</v>
      </c>
      <c r="BE51">
        <f t="shared" si="62"/>
        <v>2.3219904727229763</v>
      </c>
      <c r="BF51">
        <f t="shared" si="62"/>
        <v>2.3060658969804244</v>
      </c>
      <c r="BG51">
        <f t="shared" si="62"/>
        <v>2.2893975375003723</v>
      </c>
      <c r="BH51">
        <f t="shared" si="62"/>
        <v>2.2721528833128413</v>
      </c>
      <c r="BI51">
        <f t="shared" si="62"/>
        <v>2.2544304806970379</v>
      </c>
      <c r="BJ51">
        <f t="shared" si="62"/>
        <v>2.2362008392108645</v>
      </c>
      <c r="BK51">
        <f t="shared" si="62"/>
        <v>2.2175132605915358</v>
      </c>
      <c r="BL51">
        <f t="shared" si="62"/>
        <v>2.1985746307181859</v>
      </c>
    </row>
    <row r="52" spans="1:64" x14ac:dyDescent="0.25">
      <c r="A52" t="str">
        <f t="shared" si="30"/>
        <v>02_BD</v>
      </c>
      <c r="B52" t="s">
        <v>743</v>
      </c>
      <c r="C52" t="s">
        <v>11</v>
      </c>
      <c r="D52">
        <f t="shared" si="57"/>
        <v>2.4944399999999967E-2</v>
      </c>
      <c r="E52">
        <f t="shared" ref="E52:BL52" si="63">E183</f>
        <v>3.5940599999999996E-2</v>
      </c>
      <c r="F52">
        <f t="shared" si="63"/>
        <v>4.6922039999999991E-2</v>
      </c>
      <c r="G52">
        <f t="shared" si="63"/>
        <v>4.2464519999999999E-2</v>
      </c>
      <c r="H52">
        <f t="shared" si="63"/>
        <v>5.0394329999999897E-2</v>
      </c>
      <c r="I52">
        <f t="shared" si="63"/>
        <v>5.4225121949999996E-2</v>
      </c>
      <c r="J52" s="10">
        <f t="shared" si="63"/>
        <v>5.3899198456500021E-2</v>
      </c>
      <c r="K52">
        <f t="shared" si="63"/>
        <v>5.4304407943749078E-2</v>
      </c>
      <c r="L52">
        <f t="shared" si="63"/>
        <v>5.4760326070559348E-2</v>
      </c>
      <c r="M52">
        <f t="shared" si="63"/>
        <v>5.5547912643805146E-2</v>
      </c>
      <c r="N52">
        <f t="shared" si="63"/>
        <v>5.6917483572120939E-2</v>
      </c>
      <c r="O52">
        <f t="shared" si="63"/>
        <v>5.8975086450507169E-2</v>
      </c>
      <c r="P52">
        <f t="shared" si="63"/>
        <v>5.9645830243110279E-2</v>
      </c>
      <c r="Q52">
        <f t="shared" si="63"/>
        <v>6.0444681822730342E-2</v>
      </c>
      <c r="R52">
        <f t="shared" si="63"/>
        <v>6.212795270866945E-2</v>
      </c>
      <c r="S52" s="14">
        <f t="shared" si="63"/>
        <v>6.3712966919075589E-2</v>
      </c>
      <c r="T52">
        <f t="shared" si="63"/>
        <v>6.513386111250756E-2</v>
      </c>
      <c r="U52">
        <f t="shared" si="63"/>
        <v>6.7834562268382539E-2</v>
      </c>
      <c r="V52">
        <f t="shared" si="63"/>
        <v>7.0419341985862138E-2</v>
      </c>
      <c r="W52">
        <f t="shared" si="63"/>
        <v>7.3123591390073156E-2</v>
      </c>
      <c r="X52">
        <f t="shared" si="63"/>
        <v>7.5696106382739575E-2</v>
      </c>
      <c r="Y52">
        <f t="shared" si="63"/>
        <v>7.8129494470162042E-2</v>
      </c>
      <c r="Z52">
        <f t="shared" si="63"/>
        <v>8.0677446862381486E-2</v>
      </c>
      <c r="AA52">
        <f t="shared" si="63"/>
        <v>8.3071378778663649E-2</v>
      </c>
      <c r="AB52">
        <f t="shared" si="63"/>
        <v>8.5439525046682341E-2</v>
      </c>
      <c r="AC52">
        <f t="shared" si="63"/>
        <v>8.8671082176623492E-2</v>
      </c>
      <c r="AD52">
        <f t="shared" si="63"/>
        <v>9.160823632145422E-2</v>
      </c>
      <c r="AE52">
        <f t="shared" si="63"/>
        <v>9.4664444639650458E-2</v>
      </c>
      <c r="AF52">
        <f t="shared" si="63"/>
        <v>9.7700685383618077E-2</v>
      </c>
      <c r="AG52">
        <f t="shared" si="63"/>
        <v>0.10070827784879741</v>
      </c>
      <c r="AH52">
        <f t="shared" si="63"/>
        <v>0.1036923102352087</v>
      </c>
      <c r="AI52">
        <f t="shared" si="63"/>
        <v>0.10664113935298848</v>
      </c>
      <c r="AJ52">
        <f t="shared" si="63"/>
        <v>0.10939583466974603</v>
      </c>
      <c r="AK52">
        <f t="shared" si="63"/>
        <v>0.11226736078687205</v>
      </c>
      <c r="AL52">
        <f t="shared" si="63"/>
        <v>0.11588344607200914</v>
      </c>
      <c r="AM52">
        <f t="shared" si="63"/>
        <v>0.119448623657516</v>
      </c>
      <c r="AN52">
        <f t="shared" si="63"/>
        <v>0.12278097725336803</v>
      </c>
      <c r="AO52">
        <f t="shared" si="63"/>
        <v>0.12623198132797503</v>
      </c>
      <c r="AP52">
        <f t="shared" si="63"/>
        <v>0.12942330893625939</v>
      </c>
      <c r="AQ52">
        <f t="shared" si="63"/>
        <v>0.13273017637611972</v>
      </c>
      <c r="AR52" s="3">
        <f t="shared" si="63"/>
        <v>0.13594765598401873</v>
      </c>
      <c r="AS52">
        <f t="shared" si="63"/>
        <v>0.13589891651834776</v>
      </c>
      <c r="AT52">
        <f t="shared" si="63"/>
        <v>0.13576790546667589</v>
      </c>
      <c r="AU52">
        <f t="shared" si="63"/>
        <v>0.13555792567415947</v>
      </c>
      <c r="AV52">
        <f t="shared" si="63"/>
        <v>0.13526403033646206</v>
      </c>
      <c r="AW52">
        <f t="shared" si="63"/>
        <v>0.13490492168883131</v>
      </c>
      <c r="AX52">
        <f t="shared" si="63"/>
        <v>0.13446630333424053</v>
      </c>
      <c r="AY52">
        <f t="shared" si="63"/>
        <v>0.13396742750848559</v>
      </c>
      <c r="AZ52">
        <f t="shared" si="63"/>
        <v>0.13339179792819167</v>
      </c>
      <c r="BA52">
        <f t="shared" si="63"/>
        <v>0.13276086676206947</v>
      </c>
      <c r="BB52">
        <f t="shared" si="63"/>
        <v>0.13206693738851577</v>
      </c>
      <c r="BC52">
        <f t="shared" si="63"/>
        <v>0.13131991247441283</v>
      </c>
      <c r="BD52">
        <f t="shared" si="63"/>
        <v>0.13051649524093284</v>
      </c>
      <c r="BE52">
        <f t="shared" si="63"/>
        <v>0.12966218855946923</v>
      </c>
      <c r="BF52">
        <f t="shared" si="63"/>
        <v>0.12877294488387442</v>
      </c>
      <c r="BG52">
        <f t="shared" si="63"/>
        <v>0.12784216760667697</v>
      </c>
      <c r="BH52">
        <f t="shared" si="63"/>
        <v>0.12687920947692874</v>
      </c>
      <c r="BI52">
        <f t="shared" si="63"/>
        <v>0.1258895734139511</v>
      </c>
      <c r="BJ52">
        <f t="shared" si="63"/>
        <v>0.12487161264300109</v>
      </c>
      <c r="BK52">
        <f t="shared" si="63"/>
        <v>0.1238280802206575</v>
      </c>
      <c r="BL52">
        <f t="shared" si="63"/>
        <v>0.12277052885404202</v>
      </c>
    </row>
    <row r="53" spans="1:64" x14ac:dyDescent="0.25">
      <c r="A53" t="str">
        <f t="shared" si="30"/>
        <v>02_BD</v>
      </c>
      <c r="B53" t="s">
        <v>743</v>
      </c>
      <c r="C53" t="s">
        <v>12</v>
      </c>
      <c r="D53">
        <f t="shared" si="57"/>
        <v>8.575850168475993E-3</v>
      </c>
      <c r="E53">
        <f t="shared" ref="E53:BL53" si="64">E184</f>
        <v>9.0158424832228017E-3</v>
      </c>
      <c r="F53">
        <f t="shared" si="64"/>
        <v>9.1572659830399649E-3</v>
      </c>
      <c r="G53">
        <f t="shared" si="64"/>
        <v>9.4967983648058182E-3</v>
      </c>
      <c r="H53">
        <f t="shared" si="64"/>
        <v>9.7661685506018926E-3</v>
      </c>
      <c r="I53">
        <f t="shared" si="64"/>
        <v>0.01</v>
      </c>
      <c r="J53" s="10">
        <f t="shared" si="64"/>
        <v>0</v>
      </c>
      <c r="K53">
        <f t="shared" si="64"/>
        <v>0</v>
      </c>
      <c r="L53">
        <f t="shared" si="64"/>
        <v>0</v>
      </c>
      <c r="M53">
        <f t="shared" si="64"/>
        <v>0</v>
      </c>
      <c r="N53">
        <f t="shared" si="64"/>
        <v>0</v>
      </c>
      <c r="O53">
        <f t="shared" si="64"/>
        <v>0</v>
      </c>
      <c r="P53">
        <f t="shared" si="64"/>
        <v>0</v>
      </c>
      <c r="Q53">
        <f t="shared" si="64"/>
        <v>0</v>
      </c>
      <c r="R53">
        <f t="shared" si="64"/>
        <v>0</v>
      </c>
      <c r="S53" s="14">
        <f t="shared" si="64"/>
        <v>0</v>
      </c>
      <c r="T53">
        <f t="shared" si="64"/>
        <v>0</v>
      </c>
      <c r="U53">
        <f t="shared" si="64"/>
        <v>0</v>
      </c>
      <c r="V53">
        <f t="shared" si="64"/>
        <v>0</v>
      </c>
      <c r="W53">
        <f t="shared" si="64"/>
        <v>0</v>
      </c>
      <c r="X53">
        <f t="shared" si="64"/>
        <v>0</v>
      </c>
      <c r="Y53">
        <f t="shared" si="64"/>
        <v>0</v>
      </c>
      <c r="Z53">
        <f t="shared" si="64"/>
        <v>0</v>
      </c>
      <c r="AA53">
        <f t="shared" si="64"/>
        <v>0</v>
      </c>
      <c r="AB53">
        <f t="shared" si="64"/>
        <v>0</v>
      </c>
      <c r="AC53">
        <f t="shared" si="64"/>
        <v>0</v>
      </c>
      <c r="AD53">
        <f t="shared" si="64"/>
        <v>0</v>
      </c>
      <c r="AE53">
        <f t="shared" si="64"/>
        <v>0</v>
      </c>
      <c r="AF53">
        <f t="shared" si="64"/>
        <v>0</v>
      </c>
      <c r="AG53">
        <f t="shared" si="64"/>
        <v>0</v>
      </c>
      <c r="AH53">
        <f t="shared" si="64"/>
        <v>0</v>
      </c>
      <c r="AI53">
        <f t="shared" si="64"/>
        <v>0</v>
      </c>
      <c r="AJ53">
        <f t="shared" si="64"/>
        <v>0</v>
      </c>
      <c r="AK53">
        <f t="shared" si="64"/>
        <v>0</v>
      </c>
      <c r="AL53">
        <f t="shared" si="64"/>
        <v>0</v>
      </c>
      <c r="AM53">
        <f t="shared" si="64"/>
        <v>0</v>
      </c>
      <c r="AN53">
        <f t="shared" si="64"/>
        <v>0</v>
      </c>
      <c r="AO53">
        <f t="shared" si="64"/>
        <v>0</v>
      </c>
      <c r="AP53">
        <f t="shared" si="64"/>
        <v>0</v>
      </c>
      <c r="AQ53">
        <f t="shared" si="64"/>
        <v>0</v>
      </c>
      <c r="AR53" s="3">
        <f t="shared" si="64"/>
        <v>0</v>
      </c>
      <c r="AS53">
        <f t="shared" si="64"/>
        <v>0</v>
      </c>
      <c r="AT53">
        <f t="shared" si="64"/>
        <v>0</v>
      </c>
      <c r="AU53">
        <f t="shared" si="64"/>
        <v>0</v>
      </c>
      <c r="AV53">
        <f t="shared" si="64"/>
        <v>0</v>
      </c>
      <c r="AW53">
        <f t="shared" si="64"/>
        <v>0</v>
      </c>
      <c r="AX53">
        <f t="shared" si="64"/>
        <v>0</v>
      </c>
      <c r="AY53">
        <f t="shared" si="64"/>
        <v>0</v>
      </c>
      <c r="AZ53">
        <f t="shared" si="64"/>
        <v>0</v>
      </c>
      <c r="BA53">
        <f t="shared" si="64"/>
        <v>0</v>
      </c>
      <c r="BB53">
        <f t="shared" si="64"/>
        <v>0</v>
      </c>
      <c r="BC53">
        <f t="shared" si="64"/>
        <v>0</v>
      </c>
      <c r="BD53">
        <f t="shared" si="64"/>
        <v>0</v>
      </c>
      <c r="BE53">
        <f t="shared" si="64"/>
        <v>0</v>
      </c>
      <c r="BF53">
        <f t="shared" si="64"/>
        <v>0</v>
      </c>
      <c r="BG53">
        <f t="shared" si="64"/>
        <v>0</v>
      </c>
      <c r="BH53">
        <f t="shared" si="64"/>
        <v>0</v>
      </c>
      <c r="BI53">
        <f t="shared" si="64"/>
        <v>0</v>
      </c>
      <c r="BJ53">
        <f t="shared" si="64"/>
        <v>0</v>
      </c>
      <c r="BK53">
        <f t="shared" si="64"/>
        <v>0</v>
      </c>
      <c r="BL53">
        <f t="shared" si="64"/>
        <v>0</v>
      </c>
    </row>
    <row r="54" spans="1:64" x14ac:dyDescent="0.25">
      <c r="A54" t="str">
        <f t="shared" si="30"/>
        <v>02_BD</v>
      </c>
      <c r="B54" t="s">
        <v>743</v>
      </c>
      <c r="C54" t="s">
        <v>13</v>
      </c>
      <c r="D54">
        <f t="shared" si="57"/>
        <v>0</v>
      </c>
      <c r="E54">
        <f t="shared" ref="E54:BL54" si="65">E185</f>
        <v>0</v>
      </c>
      <c r="F54">
        <f t="shared" si="65"/>
        <v>0</v>
      </c>
      <c r="G54">
        <f t="shared" si="65"/>
        <v>0</v>
      </c>
      <c r="H54">
        <f t="shared" si="65"/>
        <v>0</v>
      </c>
      <c r="I54">
        <f t="shared" si="65"/>
        <v>0</v>
      </c>
      <c r="J54" s="10">
        <f t="shared" si="65"/>
        <v>0</v>
      </c>
      <c r="K54">
        <f t="shared" si="65"/>
        <v>0</v>
      </c>
      <c r="L54">
        <f t="shared" si="65"/>
        <v>0</v>
      </c>
      <c r="M54">
        <f t="shared" si="65"/>
        <v>0</v>
      </c>
      <c r="N54">
        <f t="shared" si="65"/>
        <v>0</v>
      </c>
      <c r="O54">
        <f t="shared" si="65"/>
        <v>0</v>
      </c>
      <c r="P54">
        <f t="shared" si="65"/>
        <v>0</v>
      </c>
      <c r="Q54">
        <f t="shared" si="65"/>
        <v>0</v>
      </c>
      <c r="R54">
        <f t="shared" si="65"/>
        <v>0</v>
      </c>
      <c r="S54" s="14">
        <f t="shared" si="65"/>
        <v>0</v>
      </c>
      <c r="T54">
        <f t="shared" si="65"/>
        <v>0</v>
      </c>
      <c r="U54">
        <f t="shared" si="65"/>
        <v>0</v>
      </c>
      <c r="V54">
        <f t="shared" si="65"/>
        <v>0</v>
      </c>
      <c r="W54">
        <f t="shared" si="65"/>
        <v>0</v>
      </c>
      <c r="X54">
        <f t="shared" si="65"/>
        <v>0</v>
      </c>
      <c r="Y54">
        <f t="shared" si="65"/>
        <v>0</v>
      </c>
      <c r="Z54">
        <f t="shared" si="65"/>
        <v>0</v>
      </c>
      <c r="AA54">
        <f t="shared" si="65"/>
        <v>0</v>
      </c>
      <c r="AB54">
        <f t="shared" si="65"/>
        <v>0</v>
      </c>
      <c r="AC54">
        <f t="shared" si="65"/>
        <v>0</v>
      </c>
      <c r="AD54">
        <f t="shared" si="65"/>
        <v>0</v>
      </c>
      <c r="AE54">
        <f t="shared" si="65"/>
        <v>0</v>
      </c>
      <c r="AF54">
        <f t="shared" si="65"/>
        <v>0</v>
      </c>
      <c r="AG54">
        <f t="shared" si="65"/>
        <v>0</v>
      </c>
      <c r="AH54">
        <f t="shared" si="65"/>
        <v>0</v>
      </c>
      <c r="AI54">
        <f t="shared" si="65"/>
        <v>0</v>
      </c>
      <c r="AJ54">
        <f t="shared" si="65"/>
        <v>0</v>
      </c>
      <c r="AK54">
        <f t="shared" si="65"/>
        <v>0</v>
      </c>
      <c r="AL54">
        <f t="shared" si="65"/>
        <v>0</v>
      </c>
      <c r="AM54">
        <f t="shared" si="65"/>
        <v>0</v>
      </c>
      <c r="AN54">
        <f t="shared" si="65"/>
        <v>0</v>
      </c>
      <c r="AO54">
        <f t="shared" si="65"/>
        <v>0</v>
      </c>
      <c r="AP54">
        <f t="shared" si="65"/>
        <v>0</v>
      </c>
      <c r="AQ54">
        <f t="shared" si="65"/>
        <v>0</v>
      </c>
      <c r="AR54" s="3">
        <f t="shared" si="65"/>
        <v>0</v>
      </c>
      <c r="AS54">
        <f t="shared" si="65"/>
        <v>0</v>
      </c>
      <c r="AT54">
        <f t="shared" si="65"/>
        <v>0</v>
      </c>
      <c r="AU54">
        <f t="shared" si="65"/>
        <v>0</v>
      </c>
      <c r="AV54">
        <f t="shared" si="65"/>
        <v>0</v>
      </c>
      <c r="AW54">
        <f t="shared" si="65"/>
        <v>0</v>
      </c>
      <c r="AX54">
        <f t="shared" si="65"/>
        <v>0</v>
      </c>
      <c r="AY54">
        <f t="shared" si="65"/>
        <v>0</v>
      </c>
      <c r="AZ54">
        <f t="shared" si="65"/>
        <v>0</v>
      </c>
      <c r="BA54">
        <f t="shared" si="65"/>
        <v>0</v>
      </c>
      <c r="BB54">
        <f t="shared" si="65"/>
        <v>0</v>
      </c>
      <c r="BC54">
        <f t="shared" si="65"/>
        <v>0</v>
      </c>
      <c r="BD54">
        <f t="shared" si="65"/>
        <v>0</v>
      </c>
      <c r="BE54">
        <f t="shared" si="65"/>
        <v>0</v>
      </c>
      <c r="BF54">
        <f t="shared" si="65"/>
        <v>0</v>
      </c>
      <c r="BG54">
        <f t="shared" si="65"/>
        <v>0</v>
      </c>
      <c r="BH54">
        <f t="shared" si="65"/>
        <v>0</v>
      </c>
      <c r="BI54">
        <f t="shared" si="65"/>
        <v>0</v>
      </c>
      <c r="BJ54">
        <f t="shared" si="65"/>
        <v>0</v>
      </c>
      <c r="BK54">
        <f t="shared" si="65"/>
        <v>0</v>
      </c>
      <c r="BL54">
        <f t="shared" si="65"/>
        <v>0</v>
      </c>
    </row>
    <row r="55" spans="1:64" x14ac:dyDescent="0.25">
      <c r="A55" t="str">
        <f t="shared" si="30"/>
        <v>02_BD</v>
      </c>
      <c r="B55" t="s">
        <v>743</v>
      </c>
      <c r="C55" t="s">
        <v>14</v>
      </c>
      <c r="D55">
        <f t="shared" si="57"/>
        <v>0</v>
      </c>
      <c r="E55">
        <f t="shared" ref="E55:BL55" si="66">E186</f>
        <v>0</v>
      </c>
      <c r="F55">
        <f t="shared" si="66"/>
        <v>0</v>
      </c>
      <c r="G55">
        <f t="shared" si="66"/>
        <v>0</v>
      </c>
      <c r="H55">
        <f t="shared" si="66"/>
        <v>0</v>
      </c>
      <c r="I55">
        <f t="shared" si="66"/>
        <v>0</v>
      </c>
      <c r="J55" s="10">
        <f t="shared" si="66"/>
        <v>0</v>
      </c>
      <c r="K55">
        <f t="shared" si="66"/>
        <v>0</v>
      </c>
      <c r="L55">
        <f t="shared" si="66"/>
        <v>0</v>
      </c>
      <c r="M55">
        <f t="shared" si="66"/>
        <v>0</v>
      </c>
      <c r="N55">
        <f t="shared" si="66"/>
        <v>0</v>
      </c>
      <c r="O55">
        <f t="shared" si="66"/>
        <v>0</v>
      </c>
      <c r="P55">
        <f t="shared" si="66"/>
        <v>0</v>
      </c>
      <c r="Q55">
        <f t="shared" si="66"/>
        <v>0</v>
      </c>
      <c r="R55">
        <f t="shared" si="66"/>
        <v>0</v>
      </c>
      <c r="S55" s="14">
        <f t="shared" si="66"/>
        <v>0</v>
      </c>
      <c r="T55">
        <f t="shared" si="66"/>
        <v>0</v>
      </c>
      <c r="U55">
        <f t="shared" si="66"/>
        <v>0</v>
      </c>
      <c r="V55">
        <f t="shared" si="66"/>
        <v>0</v>
      </c>
      <c r="W55">
        <f t="shared" si="66"/>
        <v>0</v>
      </c>
      <c r="X55">
        <f t="shared" si="66"/>
        <v>0</v>
      </c>
      <c r="Y55">
        <f t="shared" si="66"/>
        <v>0</v>
      </c>
      <c r="Z55">
        <f t="shared" si="66"/>
        <v>0</v>
      </c>
      <c r="AA55">
        <f t="shared" si="66"/>
        <v>0</v>
      </c>
      <c r="AB55">
        <f t="shared" si="66"/>
        <v>0</v>
      </c>
      <c r="AC55">
        <f t="shared" si="66"/>
        <v>0</v>
      </c>
      <c r="AD55">
        <f t="shared" si="66"/>
        <v>0</v>
      </c>
      <c r="AE55">
        <f t="shared" si="66"/>
        <v>0</v>
      </c>
      <c r="AF55">
        <f t="shared" si="66"/>
        <v>0</v>
      </c>
      <c r="AG55">
        <f t="shared" si="66"/>
        <v>0</v>
      </c>
      <c r="AH55">
        <f t="shared" si="66"/>
        <v>0</v>
      </c>
      <c r="AI55">
        <f t="shared" si="66"/>
        <v>0</v>
      </c>
      <c r="AJ55">
        <f t="shared" si="66"/>
        <v>0</v>
      </c>
      <c r="AK55">
        <f t="shared" si="66"/>
        <v>0</v>
      </c>
      <c r="AL55">
        <f t="shared" si="66"/>
        <v>0</v>
      </c>
      <c r="AM55">
        <f t="shared" si="66"/>
        <v>0</v>
      </c>
      <c r="AN55">
        <f t="shared" si="66"/>
        <v>0</v>
      </c>
      <c r="AO55">
        <f t="shared" si="66"/>
        <v>0</v>
      </c>
      <c r="AP55">
        <f t="shared" si="66"/>
        <v>0</v>
      </c>
      <c r="AQ55">
        <f t="shared" si="66"/>
        <v>0</v>
      </c>
      <c r="AR55" s="3">
        <f t="shared" si="66"/>
        <v>0</v>
      </c>
      <c r="AS55">
        <f t="shared" si="66"/>
        <v>0</v>
      </c>
      <c r="AT55">
        <f t="shared" si="66"/>
        <v>0</v>
      </c>
      <c r="AU55">
        <f t="shared" si="66"/>
        <v>0</v>
      </c>
      <c r="AV55">
        <f t="shared" si="66"/>
        <v>0</v>
      </c>
      <c r="AW55">
        <f t="shared" si="66"/>
        <v>0</v>
      </c>
      <c r="AX55">
        <f t="shared" si="66"/>
        <v>0</v>
      </c>
      <c r="AY55">
        <f t="shared" si="66"/>
        <v>0</v>
      </c>
      <c r="AZ55">
        <f t="shared" si="66"/>
        <v>0</v>
      </c>
      <c r="BA55">
        <f t="shared" si="66"/>
        <v>0</v>
      </c>
      <c r="BB55">
        <f t="shared" si="66"/>
        <v>0</v>
      </c>
      <c r="BC55">
        <f t="shared" si="66"/>
        <v>0</v>
      </c>
      <c r="BD55">
        <f t="shared" si="66"/>
        <v>0</v>
      </c>
      <c r="BE55">
        <f t="shared" si="66"/>
        <v>0</v>
      </c>
      <c r="BF55">
        <f t="shared" si="66"/>
        <v>0</v>
      </c>
      <c r="BG55">
        <f t="shared" si="66"/>
        <v>0</v>
      </c>
      <c r="BH55">
        <f t="shared" si="66"/>
        <v>0</v>
      </c>
      <c r="BI55">
        <f t="shared" si="66"/>
        <v>0</v>
      </c>
      <c r="BJ55">
        <f t="shared" si="66"/>
        <v>0</v>
      </c>
      <c r="BK55">
        <f t="shared" si="66"/>
        <v>0</v>
      </c>
      <c r="BL55">
        <f t="shared" si="66"/>
        <v>0</v>
      </c>
    </row>
    <row r="56" spans="1:64" x14ac:dyDescent="0.25">
      <c r="A56" t="str">
        <f t="shared" si="30"/>
        <v>02_BD</v>
      </c>
      <c r="B56" t="s">
        <v>743</v>
      </c>
      <c r="C56" t="s">
        <v>15</v>
      </c>
      <c r="D56">
        <f t="shared" si="57"/>
        <v>4.8951000000000012E-3</v>
      </c>
      <c r="E56">
        <f t="shared" ref="E56:BL56" si="67">E187</f>
        <v>6.1991999999999933E-3</v>
      </c>
      <c r="F56">
        <f t="shared" si="67"/>
        <v>1.0045728616471867E-2</v>
      </c>
      <c r="G56">
        <f t="shared" si="67"/>
        <v>1.1011625985322097E-2</v>
      </c>
      <c r="H56">
        <f t="shared" si="67"/>
        <v>1.2401685795053007E-2</v>
      </c>
      <c r="I56">
        <f t="shared" si="67"/>
        <v>1.2911910790975804E-2</v>
      </c>
      <c r="J56" s="10">
        <f t="shared" si="67"/>
        <v>0</v>
      </c>
      <c r="K56">
        <f t="shared" si="67"/>
        <v>1.3773917899656374E-2</v>
      </c>
      <c r="L56">
        <f t="shared" si="67"/>
        <v>1.4794351279566645E-2</v>
      </c>
      <c r="M56">
        <f t="shared" si="67"/>
        <v>1.5850586718596644E-2</v>
      </c>
      <c r="N56">
        <f t="shared" si="67"/>
        <v>1.6936801431336503E-2</v>
      </c>
      <c r="O56">
        <f t="shared" si="67"/>
        <v>1.8049930196884573E-2</v>
      </c>
      <c r="P56">
        <f t="shared" si="67"/>
        <v>1.9717066790255623E-2</v>
      </c>
      <c r="Q56">
        <f t="shared" si="67"/>
        <v>2.1441976780157787E-2</v>
      </c>
      <c r="R56">
        <f t="shared" si="67"/>
        <v>2.3221835237280768E-2</v>
      </c>
      <c r="S56" s="14">
        <f t="shared" si="67"/>
        <v>2.5039483510872491E-2</v>
      </c>
      <c r="T56">
        <f t="shared" si="67"/>
        <v>2.6899929147139717E-2</v>
      </c>
      <c r="U56">
        <f t="shared" si="67"/>
        <v>2.8786695453035662E-2</v>
      </c>
      <c r="V56">
        <f t="shared" si="67"/>
        <v>3.0693286856198435E-2</v>
      </c>
      <c r="W56">
        <f t="shared" si="67"/>
        <v>3.2608869178373343E-2</v>
      </c>
      <c r="X56">
        <f t="shared" si="67"/>
        <v>3.4520648851220713E-2</v>
      </c>
      <c r="Y56">
        <f t="shared" si="67"/>
        <v>3.6421063468074187E-2</v>
      </c>
      <c r="Z56">
        <f t="shared" si="67"/>
        <v>3.8302032062396248E-2</v>
      </c>
      <c r="AA56">
        <f t="shared" si="67"/>
        <v>4.0146963973497408E-2</v>
      </c>
      <c r="AB56">
        <f t="shared" si="67"/>
        <v>4.1947967868997883E-2</v>
      </c>
      <c r="AC56">
        <f t="shared" si="67"/>
        <v>4.3703639493651039E-2</v>
      </c>
      <c r="AD56">
        <f t="shared" si="67"/>
        <v>4.5396333611410579E-2</v>
      </c>
      <c r="AE56">
        <f t="shared" si="67"/>
        <v>4.7016100069246759E-2</v>
      </c>
      <c r="AF56">
        <f t="shared" si="67"/>
        <v>4.855733484149892E-2</v>
      </c>
      <c r="AG56">
        <f t="shared" si="67"/>
        <v>5.0005737783599201E-2</v>
      </c>
      <c r="AH56">
        <f t="shared" si="67"/>
        <v>5.1361149882147059E-2</v>
      </c>
      <c r="AI56">
        <f t="shared" si="67"/>
        <v>5.2606826050887963E-2</v>
      </c>
      <c r="AJ56">
        <f t="shared" si="67"/>
        <v>5.374328728942606E-2</v>
      </c>
      <c r="AK56">
        <f t="shared" si="67"/>
        <v>5.4752477325331693E-2</v>
      </c>
      <c r="AL56">
        <f t="shared" si="67"/>
        <v>5.5630509787132763E-2</v>
      </c>
      <c r="AM56">
        <f t="shared" si="67"/>
        <v>5.636164058647683E-2</v>
      </c>
      <c r="AN56">
        <f t="shared" si="67"/>
        <v>5.694448904194134E-2</v>
      </c>
      <c r="AO56">
        <f t="shared" si="67"/>
        <v>5.7370950429390721E-2</v>
      </c>
      <c r="AP56">
        <f t="shared" si="67"/>
        <v>5.76316621258256E-2</v>
      </c>
      <c r="AQ56">
        <f t="shared" si="67"/>
        <v>5.7724645430622071E-2</v>
      </c>
      <c r="AR56" s="3">
        <f t="shared" si="67"/>
        <v>5.7634938939484598E-2</v>
      </c>
      <c r="AS56">
        <f t="shared" si="67"/>
        <v>5.74182056805881E-2</v>
      </c>
      <c r="AT56">
        <f t="shared" si="67"/>
        <v>5.7130001878354097E-2</v>
      </c>
      <c r="AU56">
        <f t="shared" si="67"/>
        <v>5.6773561689325604E-2</v>
      </c>
      <c r="AV56">
        <f t="shared" si="67"/>
        <v>5.6345093529479098E-2</v>
      </c>
      <c r="AW56">
        <f t="shared" si="67"/>
        <v>5.5861215892725601E-2</v>
      </c>
      <c r="AX56">
        <f t="shared" si="67"/>
        <v>5.5310240224115598E-2</v>
      </c>
      <c r="AY56">
        <f t="shared" si="67"/>
        <v>5.4709268996533597E-2</v>
      </c>
      <c r="AZ56">
        <f t="shared" si="67"/>
        <v>5.4044932129875094E-2</v>
      </c>
      <c r="BA56">
        <f t="shared" si="67"/>
        <v>5.3336166531704088E-2</v>
      </c>
      <c r="BB56">
        <f t="shared" si="67"/>
        <v>5.2577175495206095E-2</v>
      </c>
      <c r="BC56">
        <f t="shared" si="67"/>
        <v>5.1777029293069585E-2</v>
      </c>
      <c r="BD56">
        <f t="shared" si="67"/>
        <v>5.093371598891009E-2</v>
      </c>
      <c r="BE56">
        <f t="shared" si="67"/>
        <v>5.0052586889153587E-2</v>
      </c>
      <c r="BF56">
        <f t="shared" si="67"/>
        <v>4.9147486373094587E-2</v>
      </c>
      <c r="BG56">
        <f t="shared" si="67"/>
        <v>4.8213595748433084E-2</v>
      </c>
      <c r="BH56">
        <f t="shared" si="67"/>
        <v>4.7259156217406083E-2</v>
      </c>
      <c r="BI56">
        <f t="shared" si="67"/>
        <v>4.6289130044135582E-2</v>
      </c>
      <c r="BJ56">
        <f t="shared" si="67"/>
        <v>4.530266808541708E-2</v>
      </c>
      <c r="BK56">
        <f t="shared" si="67"/>
        <v>4.4302452066018974E-2</v>
      </c>
      <c r="BL56">
        <f t="shared" si="67"/>
        <v>4.3298018832072377E-2</v>
      </c>
    </row>
    <row r="57" spans="1:64" x14ac:dyDescent="0.25">
      <c r="A57" t="str">
        <f t="shared" si="30"/>
        <v>02_BD</v>
      </c>
      <c r="B57" t="s">
        <v>743</v>
      </c>
      <c r="C57" t="s">
        <v>16</v>
      </c>
      <c r="D57">
        <f t="shared" si="57"/>
        <v>0.41347200000000017</v>
      </c>
      <c r="E57">
        <f t="shared" ref="E57:BL57" si="68">E188</f>
        <v>0.39945599999999953</v>
      </c>
      <c r="F57">
        <f t="shared" si="68"/>
        <v>0.64731361630877893</v>
      </c>
      <c r="G57">
        <f t="shared" si="68"/>
        <v>0.70955285675455237</v>
      </c>
      <c r="H57">
        <f t="shared" si="68"/>
        <v>0.79912372579505264</v>
      </c>
      <c r="I57">
        <f t="shared" si="68"/>
        <v>0.83200094156020632</v>
      </c>
      <c r="J57" s="10">
        <f t="shared" si="68"/>
        <v>0</v>
      </c>
      <c r="K57">
        <f t="shared" si="68"/>
        <v>0.7864532520427775</v>
      </c>
      <c r="L57">
        <f t="shared" si="68"/>
        <v>0.79649756832479024</v>
      </c>
      <c r="M57">
        <f t="shared" si="68"/>
        <v>0.80570629445344522</v>
      </c>
      <c r="N57">
        <f t="shared" si="68"/>
        <v>0.81399326190126919</v>
      </c>
      <c r="O57">
        <f t="shared" si="68"/>
        <v>0.82143538076197753</v>
      </c>
      <c r="P57">
        <f t="shared" si="68"/>
        <v>0.85099382535759549</v>
      </c>
      <c r="Q57">
        <f t="shared" si="68"/>
        <v>0.8790908632564487</v>
      </c>
      <c r="R57">
        <f t="shared" si="68"/>
        <v>0.9058676023108243</v>
      </c>
      <c r="S57" s="14">
        <f t="shared" si="68"/>
        <v>0.93093427408001739</v>
      </c>
      <c r="T57">
        <f t="shared" si="68"/>
        <v>0.96433214444239401</v>
      </c>
      <c r="U57">
        <f t="shared" si="68"/>
        <v>0.99666256226917938</v>
      </c>
      <c r="V57">
        <f t="shared" si="68"/>
        <v>1.0279814007533712</v>
      </c>
      <c r="W57">
        <f t="shared" si="68"/>
        <v>1.0582113702107523</v>
      </c>
      <c r="X57">
        <f t="shared" si="68"/>
        <v>1.087235570659864</v>
      </c>
      <c r="Y57">
        <f t="shared" si="68"/>
        <v>1.1151212028510178</v>
      </c>
      <c r="Z57">
        <f t="shared" si="68"/>
        <v>1.1419214430478606</v>
      </c>
      <c r="AA57">
        <f t="shared" si="68"/>
        <v>1.1674437557645458</v>
      </c>
      <c r="AB57">
        <f t="shared" si="68"/>
        <v>1.1917659652022212</v>
      </c>
      <c r="AC57">
        <f t="shared" si="68"/>
        <v>1.2151420038505452</v>
      </c>
      <c r="AD57">
        <f t="shared" si="68"/>
        <v>1.2373641406389684</v>
      </c>
      <c r="AE57">
        <f t="shared" si="68"/>
        <v>1.2584467114293925</v>
      </c>
      <c r="AF57">
        <f t="shared" si="68"/>
        <v>1.2785152754552969</v>
      </c>
      <c r="AG57">
        <f t="shared" si="68"/>
        <v>1.2974584371284132</v>
      </c>
      <c r="AH57">
        <f t="shared" si="68"/>
        <v>1.3155280467803538</v>
      </c>
      <c r="AI57">
        <f t="shared" si="68"/>
        <v>1.3325371822771122</v>
      </c>
      <c r="AJ57">
        <f t="shared" si="68"/>
        <v>1.3487323783780456</v>
      </c>
      <c r="AK57">
        <f t="shared" si="68"/>
        <v>1.3638797139012651</v>
      </c>
      <c r="AL57">
        <f t="shared" si="68"/>
        <v>1.3780920180332001</v>
      </c>
      <c r="AM57">
        <f t="shared" si="68"/>
        <v>1.391174107550718</v>
      </c>
      <c r="AN57">
        <f t="shared" si="68"/>
        <v>1.4032719256560564</v>
      </c>
      <c r="AO57">
        <f t="shared" si="68"/>
        <v>1.4143477775521438</v>
      </c>
      <c r="AP57">
        <f t="shared" si="68"/>
        <v>1.4243145176776033</v>
      </c>
      <c r="AQ57">
        <f t="shared" si="68"/>
        <v>1.433246664148303</v>
      </c>
      <c r="AR57" s="3">
        <f t="shared" si="68"/>
        <v>1.440873473487114</v>
      </c>
      <c r="AS57">
        <f t="shared" si="68"/>
        <v>1.4469387831508191</v>
      </c>
      <c r="AT57">
        <f t="shared" si="68"/>
        <v>1.4511020477101932</v>
      </c>
      <c r="AU57">
        <f t="shared" si="68"/>
        <v>1.4534031792467348</v>
      </c>
      <c r="AV57">
        <f t="shared" si="68"/>
        <v>1.4537034130605602</v>
      </c>
      <c r="AW57">
        <f t="shared" si="68"/>
        <v>1.452391613210865</v>
      </c>
      <c r="AX57">
        <f t="shared" si="68"/>
        <v>1.4491282938718282</v>
      </c>
      <c r="AY57">
        <f t="shared" si="68"/>
        <v>1.4443247015084864</v>
      </c>
      <c r="AZ57">
        <f t="shared" si="68"/>
        <v>1.437595194654677</v>
      </c>
      <c r="BA57">
        <f t="shared" si="68"/>
        <v>1.4294092630496689</v>
      </c>
      <c r="BB57">
        <f t="shared" si="68"/>
        <v>1.4195837383705638</v>
      </c>
      <c r="BC57">
        <f t="shared" si="68"/>
        <v>1.4083351967714921</v>
      </c>
      <c r="BD57">
        <f t="shared" si="68"/>
        <v>1.395583818096136</v>
      </c>
      <c r="BE57">
        <f t="shared" si="68"/>
        <v>1.3814513981406384</v>
      </c>
      <c r="BF57">
        <f t="shared" si="68"/>
        <v>1.3663001211720289</v>
      </c>
      <c r="BG57">
        <f t="shared" si="68"/>
        <v>1.3499806809561259</v>
      </c>
      <c r="BH57">
        <f t="shared" si="68"/>
        <v>1.332708205330851</v>
      </c>
      <c r="BI57">
        <f t="shared" si="68"/>
        <v>1.3146112932534499</v>
      </c>
      <c r="BJ57">
        <f t="shared" si="68"/>
        <v>1.2956563072429279</v>
      </c>
      <c r="BK57">
        <f t="shared" si="68"/>
        <v>1.2759106195013459</v>
      </c>
      <c r="BL57">
        <f t="shared" si="68"/>
        <v>1.2556425461300982</v>
      </c>
    </row>
    <row r="58" spans="1:64" x14ac:dyDescent="0.25">
      <c r="A58" t="str">
        <f t="shared" si="30"/>
        <v>02_BD</v>
      </c>
      <c r="B58" t="s">
        <v>743</v>
      </c>
      <c r="C58" t="s">
        <v>17</v>
      </c>
      <c r="D58">
        <f t="shared" si="57"/>
        <v>0.67973041366501341</v>
      </c>
      <c r="E58">
        <f t="shared" ref="E58:BL58" si="69">E189</f>
        <v>0.97937488596112765</v>
      </c>
      <c r="F58">
        <f t="shared" si="69"/>
        <v>2.2974976285340101</v>
      </c>
      <c r="G58">
        <f t="shared" si="69"/>
        <v>2.5184021541352637</v>
      </c>
      <c r="H58">
        <f t="shared" si="69"/>
        <v>2.8363142975252993</v>
      </c>
      <c r="I58">
        <f t="shared" si="69"/>
        <v>2.9530047599999985</v>
      </c>
      <c r="J58" s="10">
        <f t="shared" si="69"/>
        <v>0</v>
      </c>
      <c r="K58">
        <f t="shared" si="69"/>
        <v>2.9870873726476002</v>
      </c>
      <c r="L58">
        <f t="shared" si="69"/>
        <v>3.10743177276674</v>
      </c>
      <c r="M58">
        <f t="shared" si="69"/>
        <v>3.2154517444134152</v>
      </c>
      <c r="N58">
        <f t="shared" si="69"/>
        <v>3.3104938257656182</v>
      </c>
      <c r="O58">
        <f t="shared" si="69"/>
        <v>3.3926571267696257</v>
      </c>
      <c r="P58">
        <f t="shared" si="69"/>
        <v>3.5578371579545416</v>
      </c>
      <c r="Q58">
        <f t="shared" si="69"/>
        <v>3.709205453395211</v>
      </c>
      <c r="R58">
        <f t="shared" si="69"/>
        <v>3.8466073754499011</v>
      </c>
      <c r="S58" s="14">
        <f t="shared" si="69"/>
        <v>3.9678172772916604</v>
      </c>
      <c r="T58">
        <f t="shared" si="69"/>
        <v>4.0745417018766776</v>
      </c>
      <c r="U58">
        <f t="shared" si="69"/>
        <v>4.1652988912015765</v>
      </c>
      <c r="V58">
        <f t="shared" si="69"/>
        <v>4.2404653914014334</v>
      </c>
      <c r="W58">
        <f t="shared" si="69"/>
        <v>4.3000238946861149</v>
      </c>
      <c r="X58">
        <f t="shared" si="69"/>
        <v>4.3439699837211769</v>
      </c>
      <c r="Y58">
        <f t="shared" si="69"/>
        <v>4.3731999844974068</v>
      </c>
      <c r="Z58">
        <f t="shared" si="69"/>
        <v>4.3886735174103508</v>
      </c>
      <c r="AA58">
        <f t="shared" si="69"/>
        <v>4.3905346373928182</v>
      </c>
      <c r="AB58">
        <f t="shared" si="69"/>
        <v>4.3801015225206061</v>
      </c>
      <c r="AC58">
        <f t="shared" si="69"/>
        <v>4.359403653780376</v>
      </c>
      <c r="AD58">
        <f t="shared" si="69"/>
        <v>4.3288586286108197</v>
      </c>
      <c r="AE58">
        <f t="shared" si="69"/>
        <v>4.2897962560203142</v>
      </c>
      <c r="AF58">
        <f t="shared" si="69"/>
        <v>4.2439802967412623</v>
      </c>
      <c r="AG58">
        <f t="shared" si="69"/>
        <v>4.1924218694195634</v>
      </c>
      <c r="AH58">
        <f t="shared" si="69"/>
        <v>4.1373588004418291</v>
      </c>
      <c r="AI58">
        <f t="shared" si="69"/>
        <v>4.079633245509747</v>
      </c>
      <c r="AJ58">
        <f t="shared" si="69"/>
        <v>4.0214631493278068</v>
      </c>
      <c r="AK58">
        <f t="shared" si="69"/>
        <v>3.9636026615948596</v>
      </c>
      <c r="AL58">
        <f t="shared" si="69"/>
        <v>3.9078561663670648</v>
      </c>
      <c r="AM58">
        <f t="shared" si="69"/>
        <v>3.8551264477413145</v>
      </c>
      <c r="AN58">
        <f t="shared" si="69"/>
        <v>3.8072590808079019</v>
      </c>
      <c r="AO58">
        <f t="shared" si="69"/>
        <v>3.7655319015620758</v>
      </c>
      <c r="AP58">
        <f t="shared" si="69"/>
        <v>3.7310435635859469</v>
      </c>
      <c r="AQ58">
        <f t="shared" si="69"/>
        <v>3.7052520187360276</v>
      </c>
      <c r="AR58" s="3">
        <f t="shared" si="69"/>
        <v>3.6886360921270094</v>
      </c>
      <c r="AS58">
        <f t="shared" si="69"/>
        <v>3.6747651635576331</v>
      </c>
      <c r="AT58">
        <f t="shared" si="69"/>
        <v>3.6563201202146574</v>
      </c>
      <c r="AU58">
        <f t="shared" si="69"/>
        <v>3.6335079481168333</v>
      </c>
      <c r="AV58">
        <f t="shared" si="69"/>
        <v>3.6060859858866574</v>
      </c>
      <c r="AW58">
        <f t="shared" si="69"/>
        <v>3.5751178171344336</v>
      </c>
      <c r="AX58">
        <f t="shared" si="69"/>
        <v>3.5398553743433934</v>
      </c>
      <c r="AY58">
        <f t="shared" si="69"/>
        <v>3.5013932157781458</v>
      </c>
      <c r="AZ58">
        <f t="shared" si="69"/>
        <v>3.4588756563120011</v>
      </c>
      <c r="BA58">
        <f t="shared" si="69"/>
        <v>3.4135146580290572</v>
      </c>
      <c r="BB58">
        <f t="shared" si="69"/>
        <v>3.3649392316931852</v>
      </c>
      <c r="BC58">
        <f t="shared" si="69"/>
        <v>3.313729874756449</v>
      </c>
      <c r="BD58">
        <f t="shared" si="69"/>
        <v>3.2597578232902413</v>
      </c>
      <c r="BE58">
        <f t="shared" si="69"/>
        <v>3.2033655609058251</v>
      </c>
      <c r="BF58">
        <f t="shared" si="69"/>
        <v>3.1454391278780491</v>
      </c>
      <c r="BG58">
        <f t="shared" si="69"/>
        <v>3.0856701278997134</v>
      </c>
      <c r="BH58">
        <f t="shared" si="69"/>
        <v>3.0245859979139853</v>
      </c>
      <c r="BI58">
        <f t="shared" si="69"/>
        <v>2.9625043228246732</v>
      </c>
      <c r="BJ58">
        <f t="shared" si="69"/>
        <v>2.8993707574666892</v>
      </c>
      <c r="BK58">
        <f t="shared" si="69"/>
        <v>2.8353569322252103</v>
      </c>
      <c r="BL58">
        <f t="shared" si="69"/>
        <v>2.7710732052526281</v>
      </c>
    </row>
    <row r="59" spans="1:64" x14ac:dyDescent="0.25">
      <c r="A59" t="str">
        <f t="shared" si="30"/>
        <v>02_BD</v>
      </c>
      <c r="B59" t="s">
        <v>743</v>
      </c>
      <c r="C59" t="s">
        <v>18</v>
      </c>
      <c r="D59">
        <f t="shared" si="57"/>
        <v>0.9892874759940864</v>
      </c>
      <c r="E59">
        <f t="shared" ref="E59:BL60" si="70">E190</f>
        <v>1.2774294592933337</v>
      </c>
      <c r="F59">
        <f t="shared" si="70"/>
        <v>2.0700589874092192</v>
      </c>
      <c r="G59">
        <f t="shared" si="70"/>
        <v>2.2690952749339326</v>
      </c>
      <c r="H59">
        <f t="shared" si="70"/>
        <v>2.5555360013389437</v>
      </c>
      <c r="I59">
        <f t="shared" si="70"/>
        <v>2.6606747999999985</v>
      </c>
      <c r="J59" s="10">
        <f t="shared" si="70"/>
        <v>0</v>
      </c>
      <c r="K59">
        <f t="shared" si="70"/>
        <v>2.4763485098880529</v>
      </c>
      <c r="L59">
        <f t="shared" si="70"/>
        <v>2.5026151346920082</v>
      </c>
      <c r="M59">
        <f t="shared" si="70"/>
        <v>2.5353066416953145</v>
      </c>
      <c r="N59">
        <f t="shared" si="70"/>
        <v>2.5741166311080557</v>
      </c>
      <c r="O59">
        <f t="shared" si="70"/>
        <v>2.61915761515358</v>
      </c>
      <c r="P59">
        <f t="shared" si="70"/>
        <v>2.7442538742680411</v>
      </c>
      <c r="Q59">
        <f t="shared" si="70"/>
        <v>2.875139615677512</v>
      </c>
      <c r="R59">
        <f t="shared" si="70"/>
        <v>3.012409554617463</v>
      </c>
      <c r="S59" s="14">
        <f t="shared" si="70"/>
        <v>3.1547283522516802</v>
      </c>
      <c r="T59">
        <f t="shared" si="70"/>
        <v>3.2870308629039253</v>
      </c>
      <c r="U59">
        <f t="shared" si="70"/>
        <v>3.4229332344327941</v>
      </c>
      <c r="V59">
        <f t="shared" si="70"/>
        <v>3.5621874132974334</v>
      </c>
      <c r="W59">
        <f t="shared" si="70"/>
        <v>3.7039557281434896</v>
      </c>
      <c r="X59">
        <f t="shared" si="70"/>
        <v>3.8471303640242227</v>
      </c>
      <c r="Y59">
        <f t="shared" si="70"/>
        <v>3.9911357397259315</v>
      </c>
      <c r="Z59">
        <f t="shared" si="70"/>
        <v>4.1352603798791856</v>
      </c>
      <c r="AA59">
        <f t="shared" si="70"/>
        <v>4.2778187783829491</v>
      </c>
      <c r="AB59">
        <f t="shared" si="70"/>
        <v>4.4180246903087728</v>
      </c>
      <c r="AC59">
        <f t="shared" si="70"/>
        <v>4.5557087251167756</v>
      </c>
      <c r="AD59">
        <f t="shared" si="70"/>
        <v>4.688949868600587</v>
      </c>
      <c r="AE59">
        <f t="shared" si="70"/>
        <v>4.8166122344435482</v>
      </c>
      <c r="AF59">
        <f t="shared" si="70"/>
        <v>4.9379738043445682</v>
      </c>
      <c r="AG59">
        <f t="shared" si="70"/>
        <v>5.0514007843294113</v>
      </c>
      <c r="AH59">
        <f t="shared" si="70"/>
        <v>5.1566762746623889</v>
      </c>
      <c r="AI59">
        <f t="shared" si="70"/>
        <v>5.2518960516157298</v>
      </c>
      <c r="AJ59">
        <f t="shared" si="70"/>
        <v>5.3368837833916425</v>
      </c>
      <c r="AK59">
        <f t="shared" si="70"/>
        <v>5.4096092554606727</v>
      </c>
      <c r="AL59">
        <f t="shared" si="70"/>
        <v>5.4694602861629713</v>
      </c>
      <c r="AM59">
        <f t="shared" si="70"/>
        <v>5.5146662262308324</v>
      </c>
      <c r="AN59">
        <f t="shared" si="70"/>
        <v>5.5448845275163317</v>
      </c>
      <c r="AO59">
        <f t="shared" si="70"/>
        <v>5.5591284710103324</v>
      </c>
      <c r="AP59">
        <f t="shared" si="70"/>
        <v>5.5563151282213914</v>
      </c>
      <c r="AQ59">
        <f t="shared" si="70"/>
        <v>5.5361023487390293</v>
      </c>
      <c r="AR59" s="3">
        <f t="shared" si="70"/>
        <v>5.4969323013533318</v>
      </c>
      <c r="AS59">
        <f t="shared" si="70"/>
        <v>5.444968444690157</v>
      </c>
      <c r="AT59">
        <f t="shared" si="70"/>
        <v>5.3865022271006042</v>
      </c>
      <c r="AU59">
        <f t="shared" si="70"/>
        <v>5.3219536727573704</v>
      </c>
      <c r="AV59">
        <f t="shared" si="70"/>
        <v>5.2510809914797925</v>
      </c>
      <c r="AW59">
        <f t="shared" si="70"/>
        <v>5.1755416524610149</v>
      </c>
      <c r="AX59">
        <f t="shared" si="70"/>
        <v>5.0943496758421558</v>
      </c>
      <c r="AY59">
        <f t="shared" si="70"/>
        <v>5.0091806693226051</v>
      </c>
      <c r="AZ59">
        <f t="shared" si="70"/>
        <v>4.9188994978005711</v>
      </c>
      <c r="BA59">
        <f t="shared" si="70"/>
        <v>4.8253229861232576</v>
      </c>
      <c r="BB59">
        <f t="shared" si="70"/>
        <v>4.7280025064063969</v>
      </c>
      <c r="BC59">
        <f t="shared" si="70"/>
        <v>4.6278308782145485</v>
      </c>
      <c r="BD59">
        <f t="shared" si="70"/>
        <v>4.5246966598748175</v>
      </c>
      <c r="BE59">
        <f t="shared" si="70"/>
        <v>4.4191428964433603</v>
      </c>
      <c r="BF59">
        <f t="shared" si="70"/>
        <v>4.3124461918071741</v>
      </c>
      <c r="BG59">
        <f t="shared" si="70"/>
        <v>4.2042255492633558</v>
      </c>
      <c r="BH59">
        <f t="shared" si="70"/>
        <v>4.0952421820193141</v>
      </c>
      <c r="BI59">
        <f t="shared" si="70"/>
        <v>3.9859569881005061</v>
      </c>
      <c r="BJ59">
        <f t="shared" si="70"/>
        <v>3.8763227947287033</v>
      </c>
      <c r="BK59">
        <f t="shared" si="70"/>
        <v>3.7665944746529245</v>
      </c>
      <c r="BL59">
        <f t="shared" si="70"/>
        <v>3.6576001408393051</v>
      </c>
    </row>
    <row r="60" spans="1:64" x14ac:dyDescent="0.25">
      <c r="A60" t="str">
        <f t="shared" si="30"/>
        <v>02_BD</v>
      </c>
      <c r="B60" t="s">
        <v>743</v>
      </c>
      <c r="D60">
        <f t="shared" si="57"/>
        <v>0.25700000000000006</v>
      </c>
      <c r="E60">
        <f t="shared" si="70"/>
        <v>0.25799999999999973</v>
      </c>
      <c r="F60">
        <f t="shared" si="70"/>
        <v>0.27499999999999991</v>
      </c>
      <c r="G60">
        <f t="shared" si="70"/>
        <v>0.28099999999999986</v>
      </c>
      <c r="H60">
        <f t="shared" si="70"/>
        <v>0.29999999999999982</v>
      </c>
      <c r="I60">
        <f t="shared" si="70"/>
        <v>0.29999999999999988</v>
      </c>
      <c r="J60" s="10">
        <f t="shared" si="70"/>
        <v>0</v>
      </c>
      <c r="K60">
        <f t="shared" si="70"/>
        <v>0</v>
      </c>
      <c r="L60">
        <f t="shared" si="70"/>
        <v>0</v>
      </c>
      <c r="M60">
        <f t="shared" si="70"/>
        <v>0</v>
      </c>
      <c r="N60">
        <f t="shared" si="70"/>
        <v>0</v>
      </c>
      <c r="O60">
        <f t="shared" si="70"/>
        <v>0</v>
      </c>
      <c r="P60">
        <f t="shared" si="70"/>
        <v>0</v>
      </c>
      <c r="Q60">
        <f t="shared" si="70"/>
        <v>0</v>
      </c>
      <c r="R60">
        <f t="shared" si="70"/>
        <v>0</v>
      </c>
      <c r="S60" s="14">
        <f t="shared" si="70"/>
        <v>0</v>
      </c>
      <c r="T60">
        <f t="shared" si="70"/>
        <v>0</v>
      </c>
      <c r="U60">
        <f t="shared" si="70"/>
        <v>0</v>
      </c>
      <c r="V60">
        <f t="shared" si="70"/>
        <v>0</v>
      </c>
      <c r="W60">
        <f t="shared" si="70"/>
        <v>0</v>
      </c>
      <c r="X60">
        <f t="shared" si="70"/>
        <v>0</v>
      </c>
      <c r="Y60">
        <f t="shared" si="70"/>
        <v>0</v>
      </c>
      <c r="Z60">
        <f t="shared" si="70"/>
        <v>0</v>
      </c>
      <c r="AA60">
        <f t="shared" si="70"/>
        <v>0</v>
      </c>
      <c r="AB60">
        <f t="shared" si="70"/>
        <v>0</v>
      </c>
      <c r="AC60">
        <f t="shared" si="70"/>
        <v>0</v>
      </c>
      <c r="AD60">
        <f t="shared" si="70"/>
        <v>0</v>
      </c>
      <c r="AE60">
        <f t="shared" si="70"/>
        <v>0</v>
      </c>
      <c r="AF60">
        <f t="shared" si="70"/>
        <v>0</v>
      </c>
      <c r="AG60">
        <f t="shared" si="70"/>
        <v>0</v>
      </c>
      <c r="AH60">
        <f t="shared" si="70"/>
        <v>0</v>
      </c>
      <c r="AI60">
        <f t="shared" si="70"/>
        <v>0</v>
      </c>
      <c r="AJ60">
        <f t="shared" si="70"/>
        <v>0</v>
      </c>
      <c r="AK60">
        <f t="shared" si="70"/>
        <v>0</v>
      </c>
      <c r="AL60">
        <f t="shared" si="70"/>
        <v>0</v>
      </c>
      <c r="AM60">
        <f t="shared" si="70"/>
        <v>0</v>
      </c>
      <c r="AN60">
        <f t="shared" si="70"/>
        <v>0</v>
      </c>
      <c r="AO60">
        <f t="shared" si="70"/>
        <v>0</v>
      </c>
      <c r="AP60">
        <f t="shared" si="70"/>
        <v>0</v>
      </c>
      <c r="AQ60">
        <f t="shared" si="70"/>
        <v>0</v>
      </c>
      <c r="AR60" s="3">
        <f t="shared" si="70"/>
        <v>0</v>
      </c>
      <c r="AS60">
        <f t="shared" si="70"/>
        <v>0</v>
      </c>
      <c r="AT60">
        <f t="shared" si="70"/>
        <v>0</v>
      </c>
      <c r="AU60">
        <f t="shared" si="70"/>
        <v>0</v>
      </c>
      <c r="AV60">
        <f t="shared" si="70"/>
        <v>0</v>
      </c>
      <c r="AW60">
        <f t="shared" si="70"/>
        <v>0</v>
      </c>
      <c r="AX60">
        <f t="shared" si="70"/>
        <v>0</v>
      </c>
      <c r="AY60">
        <f t="shared" si="70"/>
        <v>0</v>
      </c>
      <c r="AZ60">
        <f t="shared" si="70"/>
        <v>0</v>
      </c>
      <c r="BA60">
        <f t="shared" si="70"/>
        <v>0</v>
      </c>
      <c r="BB60">
        <f t="shared" si="70"/>
        <v>0</v>
      </c>
      <c r="BC60">
        <f t="shared" si="70"/>
        <v>0</v>
      </c>
      <c r="BD60">
        <f t="shared" si="70"/>
        <v>0</v>
      </c>
      <c r="BE60">
        <f t="shared" si="70"/>
        <v>0</v>
      </c>
      <c r="BF60">
        <f t="shared" si="70"/>
        <v>0</v>
      </c>
      <c r="BG60">
        <f t="shared" si="70"/>
        <v>0</v>
      </c>
      <c r="BH60">
        <f t="shared" si="70"/>
        <v>0</v>
      </c>
      <c r="BI60">
        <f t="shared" si="70"/>
        <v>0</v>
      </c>
      <c r="BJ60">
        <f t="shared" si="70"/>
        <v>0</v>
      </c>
      <c r="BK60">
        <f t="shared" si="70"/>
        <v>0</v>
      </c>
      <c r="BL60">
        <f t="shared" si="70"/>
        <v>0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14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3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1.6870919772404461E-3</v>
      </c>
      <c r="E63">
        <f>INDEX(hist_share!X:X,MATCH($C$1&amp;"-"&amp;$C63,hist_share!$AF:$AF,0))</f>
        <v>1.237200274906989E-3</v>
      </c>
      <c r="F63">
        <f>INDEX(hist_share!Y:Y,MATCH($C$1&amp;"-"&amp;$C63,hist_share!$AF:$AF,0))</f>
        <v>9.6543308542351139E-4</v>
      </c>
      <c r="G63">
        <f>INDEX(hist_share!Z:Z,MATCH($C$1&amp;"-"&amp;$C63,hist_share!$AF:$AF,0))</f>
        <v>1.1046168420306159E-3</v>
      </c>
      <c r="H63">
        <f>INDEX(hist_share!AA:AA,MATCH($C$1&amp;"-"&amp;$C63,hist_share!$AF:$AF,0))</f>
        <v>9.58755822376462E-4</v>
      </c>
      <c r="I63">
        <f>INDEX(hist_share!AB:AB,MATCH($C$1&amp;"-"&amp;$C63,hist_share!$AF:$AF,0))</f>
        <v>9.1282316085028535E-4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</row>
    <row r="64" spans="1:64" x14ac:dyDescent="0.25">
      <c r="C64" t="s">
        <v>7</v>
      </c>
      <c r="D64">
        <f>INDEX(hist_share!W:W,MATCH($C$1&amp;"-"&amp;$C64,hist_share!$AF:$AF,0))</f>
        <v>1.9672591569312071E-9</v>
      </c>
      <c r="E64">
        <f>INDEX(hist_share!X:X,MATCH($C$1&amp;"-"&amp;$C64,hist_share!$AF:$AF,0))</f>
        <v>1.372251430977462E-9</v>
      </c>
      <c r="F64">
        <f>INDEX(hist_share!Y:Y,MATCH($C$1&amp;"-"&amp;$C64,hist_share!$AF:$AF,0))</f>
        <v>1.0542809253455949E-9</v>
      </c>
      <c r="G64">
        <f>INDEX(hist_share!Z:Z,MATCH($C$1&amp;"-"&amp;$C64,hist_share!$AF:$AF,0))</f>
        <v>1.1631465675044919E-9</v>
      </c>
      <c r="H64">
        <f>INDEX(hist_share!AA:AA,MATCH($C$1&amp;"-"&amp;$C64,hist_share!$AF:$AF,0))</f>
        <v>9.8171132047211251E-10</v>
      </c>
      <c r="I64">
        <f>INDEX(hist_share!AB:AB,MATCH($C$1&amp;"-"&amp;$C64,hist_share!$AF:$AF,0))</f>
        <v>9.1282316085028539E-10</v>
      </c>
      <c r="J64" s="10">
        <f>INDEX(hist_share!AC:AC,MATCH($C$1&amp;"-"&amp;$C64,hist_share!$AF:$AF,0))</f>
        <v>9.1823657026504557E-10</v>
      </c>
      <c r="K64">
        <f>INDEX('7th_share'!C:C,MATCH($C$1&amp;"-"&amp;$C64,'7th_share'!$AK:$AK,0))</f>
        <v>8.1797787943773149E-10</v>
      </c>
      <c r="L64">
        <f>INDEX('7th_share'!D:D,MATCH($C$1&amp;"-"&amp;$C64,'7th_share'!$AK:$AK,0))</f>
        <v>7.722090618999371E-10</v>
      </c>
      <c r="M64">
        <f>INDEX('7th_share'!E:E,MATCH($C$1&amp;"-"&amp;$C64,'7th_share'!$AK:$AK,0))</f>
        <v>7.2756665620260366E-10</v>
      </c>
      <c r="N64">
        <f>INDEX('7th_share'!F:F,MATCH($C$1&amp;"-"&amp;$C64,'7th_share'!$AK:$AK,0))</f>
        <v>6.8406855964183585E-10</v>
      </c>
      <c r="O64">
        <f>INDEX('7th_share'!G:G,MATCH($C$1&amp;"-"&amp;$C64,'7th_share'!$AK:$AK,0))</f>
        <v>6.4173266951373766E-10</v>
      </c>
      <c r="P64">
        <f>INDEX('7th_share'!H:H,MATCH($C$1&amp;"-"&amp;$C64,'7th_share'!$AK:$AK,0))</f>
        <v>6.0057688311441469E-10</v>
      </c>
      <c r="Q64">
        <f>INDEX('7th_share'!I:I,MATCH($C$1&amp;"-"&amp;$C64,'7th_share'!$AK:$AK,0))</f>
        <v>5.6061909773997041E-10</v>
      </c>
      <c r="R64">
        <f>INDEX('7th_share'!J:J,MATCH($C$1&amp;"-"&amp;$C64,'7th_share'!$AK:$AK,0))</f>
        <v>5.2187721068650939E-10</v>
      </c>
      <c r="S64" s="14">
        <f>INDEX('7th_share'!K:K,MATCH($C$1&amp;"-"&amp;$C64,'7th_share'!$AK:$AK,0))</f>
        <v>4.8436911925013633E-10</v>
      </c>
      <c r="T64">
        <f>INDEX('7th_share'!L:L,MATCH($C$1&amp;"-"&amp;$C64,'7th_share'!$AK:$AK,0))</f>
        <v>4.4811272072695562E-10</v>
      </c>
      <c r="U64">
        <f>INDEX('7th_share'!M:M,MATCH($C$1&amp;"-"&amp;$C64,'7th_share'!$AK:$AK,0))</f>
        <v>4.1312591241307199E-10</v>
      </c>
      <c r="V64">
        <f>INDEX('7th_share'!N:N,MATCH($C$1&amp;"-"&amp;$C64,'7th_share'!$AK:$AK,0))</f>
        <v>3.7942659160458999E-10</v>
      </c>
      <c r="W64">
        <f>INDEX('7th_share'!O:O,MATCH($C$1&amp;"-"&amp;$C64,'7th_share'!$AK:$AK,0))</f>
        <v>3.4703265559761352E-10</v>
      </c>
      <c r="X64">
        <f>INDEX('7th_share'!P:P,MATCH($C$1&amp;"-"&amp;$C64,'7th_share'!$AK:$AK,0))</f>
        <v>3.1596200168824738E-10</v>
      </c>
      <c r="Y64">
        <f>INDEX('7th_share'!Q:Q,MATCH($C$1&amp;"-"&amp;$C64,'7th_share'!$AK:$AK,0))</f>
        <v>2.8623252717259612E-10</v>
      </c>
      <c r="Z64">
        <f>INDEX('7th_share'!R:R,MATCH($C$1&amp;"-"&amp;$C64,'7th_share'!$AK:$AK,0))</f>
        <v>2.5786212934676431E-10</v>
      </c>
      <c r="AA64">
        <f>INDEX('7th_share'!S:S,MATCH($C$1&amp;"-"&amp;$C64,'7th_share'!$AK:$AK,0))</f>
        <v>2.3086870550685621E-10</v>
      </c>
      <c r="AB64">
        <f>INDEX('7th_share'!T:T,MATCH($C$1&amp;"-"&amp;$C64,'7th_share'!$AK:$AK,0))</f>
        <v>2.0527015294897651E-10</v>
      </c>
      <c r="AC64">
        <f>INDEX('7th_share'!U:U,MATCH($C$1&amp;"-"&amp;$C64,'7th_share'!$AK:$AK,0))</f>
        <v>1.8108436896922931E-10</v>
      </c>
      <c r="AD64">
        <f>INDEX('7th_share'!V:V,MATCH($C$1&amp;"-"&amp;$C64,'7th_share'!$AK:$AK,0))</f>
        <v>1.5832925086371941E-10</v>
      </c>
      <c r="AE64">
        <f>INDEX('7th_share'!W:W,MATCH($C$1&amp;"-"&amp;$C64,'7th_share'!$AK:$AK,0))</f>
        <v>1.37022695928551E-10</v>
      </c>
      <c r="AF64">
        <f>INDEX('7th_share'!X:X,MATCH($C$1&amp;"-"&amp;$C64,'7th_share'!$AK:$AK,0))</f>
        <v>1.1718260145982921E-10</v>
      </c>
      <c r="AG64">
        <f>INDEX('7th_share'!Y:Y,MATCH($C$1&amp;"-"&amp;$C64,'7th_share'!$AK:$AK,0))</f>
        <v>9.8826864753657913E-11</v>
      </c>
      <c r="AH64">
        <f>INDEX('7th_share'!Z:Z,MATCH($C$1&amp;"-"&amp;$C64,'7th_share'!$AK:$AK,0))</f>
        <v>8.1973383106141823E-11</v>
      </c>
      <c r="AI64">
        <f>INDEX('7th_share'!AA:AA,MATCH($C$1&amp;"-"&amp;$C64,'7th_share'!$AK:$AK,0))</f>
        <v>6.6640053813385644E-11</v>
      </c>
      <c r="AJ64">
        <f>INDEX('7th_share'!AB:AB,MATCH($C$1&amp;"-"&amp;$C64,'7th_share'!$AK:$AK,0))</f>
        <v>5.2844774171493248E-11</v>
      </c>
      <c r="AK64">
        <f>INDEX('7th_share'!AC:AC,MATCH($C$1&amp;"-"&amp;$C64,'7th_share'!$AK:$AK,0))</f>
        <v>4.060544147656959E-11</v>
      </c>
      <c r="AL64">
        <f>INDEX('7th_share'!AD:AD,MATCH($C$1&amp;"-"&amp;$C64,'7th_share'!$AK:$AK,0))</f>
        <v>2.9939953024718859E-11</v>
      </c>
      <c r="AM64">
        <f>INDEX('7th_share'!AE:AE,MATCH($C$1&amp;"-"&amp;$C64,'7th_share'!$AK:$AK,0))</f>
        <v>2.086620611204559E-11</v>
      </c>
      <c r="AN64">
        <f>INDEX('7th_share'!AF:AF,MATCH($C$1&amp;"-"&amp;$C64,'7th_share'!$AK:$AK,0))</f>
        <v>1.340209803465445E-11</v>
      </c>
      <c r="AO64">
        <f>INDEX('7th_share'!AG:AG,MATCH($C$1&amp;"-"&amp;$C64,'7th_share'!$AK:$AK,0))</f>
        <v>7.5655260886497396E-12</v>
      </c>
      <c r="AP64">
        <f>INDEX('7th_share'!AH:AH,MATCH($C$1&amp;"-"&amp;$C64,'7th_share'!$AK:$AK,0))</f>
        <v>3.3743875701361379E-12</v>
      </c>
      <c r="AQ64">
        <f>INDEX('7th_share'!AI:AI,MATCH($C$1&amp;"-"&amp;$C64,'7th_share'!$AK:$AK,0))</f>
        <v>8.4657977521813292E-13</v>
      </c>
      <c r="AR64" s="3">
        <f>INDEX('7th_share'!AJ:AJ,MATCH($C$1&amp;"-"&amp;$C64,'7th_share'!$AK:$AK,0))</f>
        <v>0</v>
      </c>
      <c r="AS64" s="6">
        <f t="shared" ref="AS64:BH75" si="71">AR64</f>
        <v>0</v>
      </c>
      <c r="AT64" s="6">
        <f t="shared" si="71"/>
        <v>0</v>
      </c>
      <c r="AU64" s="6">
        <f t="shared" si="71"/>
        <v>0</v>
      </c>
      <c r="AV64" s="6">
        <f t="shared" si="71"/>
        <v>0</v>
      </c>
      <c r="AW64" s="6">
        <f t="shared" si="71"/>
        <v>0</v>
      </c>
      <c r="AX64" s="6">
        <f t="shared" si="71"/>
        <v>0</v>
      </c>
      <c r="AY64" s="6">
        <f t="shared" si="71"/>
        <v>0</v>
      </c>
      <c r="AZ64" s="6">
        <f t="shared" si="71"/>
        <v>0</v>
      </c>
      <c r="BA64" s="6">
        <f t="shared" si="71"/>
        <v>0</v>
      </c>
      <c r="BB64" s="6">
        <f t="shared" si="71"/>
        <v>0</v>
      </c>
      <c r="BC64" s="6">
        <f t="shared" si="71"/>
        <v>0</v>
      </c>
      <c r="BD64" s="6">
        <f t="shared" si="71"/>
        <v>0</v>
      </c>
      <c r="BE64" s="6">
        <f t="shared" si="71"/>
        <v>0</v>
      </c>
      <c r="BF64" s="6">
        <f t="shared" si="71"/>
        <v>0</v>
      </c>
      <c r="BG64" s="6">
        <f t="shared" si="71"/>
        <v>0</v>
      </c>
      <c r="BH64" s="6">
        <f t="shared" si="71"/>
        <v>0</v>
      </c>
      <c r="BI64" s="6">
        <f t="shared" ref="AT64:BL75" si="72">BH64</f>
        <v>0</v>
      </c>
      <c r="BJ64" s="6">
        <f t="shared" si="72"/>
        <v>0</v>
      </c>
      <c r="BK64" s="6">
        <f t="shared" si="72"/>
        <v>0</v>
      </c>
      <c r="BL64" s="6">
        <f t="shared" si="72"/>
        <v>0</v>
      </c>
    </row>
    <row r="65" spans="2:64" x14ac:dyDescent="0.25">
      <c r="C65" t="s">
        <v>8</v>
      </c>
      <c r="D65">
        <f>INDEX(hist_share!W:W,MATCH($C$1&amp;"-"&amp;$C65,hist_share!$AF:$AF,0))</f>
        <v>0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0</v>
      </c>
      <c r="L65">
        <f>INDEX('7th_share'!D:D,MATCH($C$1&amp;"-"&amp;$C65,'7th_share'!$AK:$AK,0))</f>
        <v>0</v>
      </c>
      <c r="M65">
        <f>INDEX('7th_share'!E:E,MATCH($C$1&amp;"-"&amp;$C65,'7th_share'!$AK:$AK,0))</f>
        <v>0</v>
      </c>
      <c r="N65">
        <f>INDEX('7th_share'!F:F,MATCH($C$1&amp;"-"&amp;$C65,'7th_share'!$AK:$AK,0))</f>
        <v>0</v>
      </c>
      <c r="O65">
        <f>INDEX('7th_share'!G:G,MATCH($C$1&amp;"-"&amp;$C65,'7th_share'!$AK:$AK,0))</f>
        <v>0</v>
      </c>
      <c r="P65">
        <f>INDEX('7th_share'!H:H,MATCH($C$1&amp;"-"&amp;$C65,'7th_share'!$AK:$AK,0))</f>
        <v>0</v>
      </c>
      <c r="Q65">
        <f>INDEX('7th_share'!I:I,MATCH($C$1&amp;"-"&amp;$C65,'7th_share'!$AK:$AK,0))</f>
        <v>0</v>
      </c>
      <c r="R65">
        <f>INDEX('7th_share'!J:J,MATCH($C$1&amp;"-"&amp;$C65,'7th_share'!$AK:$AK,0))</f>
        <v>0</v>
      </c>
      <c r="S65" s="14">
        <f>INDEX('7th_share'!K:K,MATCH($C$1&amp;"-"&amp;$C65,'7th_share'!$AK:$AK,0))</f>
        <v>0</v>
      </c>
      <c r="T65">
        <f>INDEX('7th_share'!L:L,MATCH($C$1&amp;"-"&amp;$C65,'7th_share'!$AK:$AK,0))</f>
        <v>0</v>
      </c>
      <c r="U65">
        <f>INDEX('7th_share'!M:M,MATCH($C$1&amp;"-"&amp;$C65,'7th_share'!$AK:$AK,0))</f>
        <v>0</v>
      </c>
      <c r="V65">
        <f>INDEX('7th_share'!N:N,MATCH($C$1&amp;"-"&amp;$C65,'7th_share'!$AK:$AK,0))</f>
        <v>0</v>
      </c>
      <c r="W65">
        <f>INDEX('7th_share'!O:O,MATCH($C$1&amp;"-"&amp;$C65,'7th_share'!$AK:$AK,0))</f>
        <v>0</v>
      </c>
      <c r="X65">
        <f>INDEX('7th_share'!P:P,MATCH($C$1&amp;"-"&amp;$C65,'7th_share'!$AK:$AK,0))</f>
        <v>0</v>
      </c>
      <c r="Y65">
        <f>INDEX('7th_share'!Q:Q,MATCH($C$1&amp;"-"&amp;$C65,'7th_share'!$AK:$AK,0))</f>
        <v>0</v>
      </c>
      <c r="Z65">
        <f>INDEX('7th_share'!R:R,MATCH($C$1&amp;"-"&amp;$C65,'7th_share'!$AK:$AK,0))</f>
        <v>0</v>
      </c>
      <c r="AA65">
        <f>INDEX('7th_share'!S:S,MATCH($C$1&amp;"-"&amp;$C65,'7th_share'!$AK:$AK,0))</f>
        <v>0</v>
      </c>
      <c r="AB65">
        <f>INDEX('7th_share'!T:T,MATCH($C$1&amp;"-"&amp;$C65,'7th_share'!$AK:$AK,0))</f>
        <v>0</v>
      </c>
      <c r="AC65">
        <f>INDEX('7th_share'!U:U,MATCH($C$1&amp;"-"&amp;$C65,'7th_share'!$AK:$AK,0))</f>
        <v>0</v>
      </c>
      <c r="AD65">
        <f>INDEX('7th_share'!V:V,MATCH($C$1&amp;"-"&amp;$C65,'7th_share'!$AK:$AK,0))</f>
        <v>0</v>
      </c>
      <c r="AE65">
        <f>INDEX('7th_share'!W:W,MATCH($C$1&amp;"-"&amp;$C65,'7th_share'!$AK:$AK,0))</f>
        <v>0</v>
      </c>
      <c r="AF65">
        <f>INDEX('7th_share'!X:X,MATCH($C$1&amp;"-"&amp;$C65,'7th_share'!$AK:$AK,0))</f>
        <v>0</v>
      </c>
      <c r="AG65">
        <f>INDEX('7th_share'!Y:Y,MATCH($C$1&amp;"-"&amp;$C65,'7th_share'!$AK:$AK,0))</f>
        <v>0</v>
      </c>
      <c r="AH65">
        <f>INDEX('7th_share'!Z:Z,MATCH($C$1&amp;"-"&amp;$C65,'7th_share'!$AK:$AK,0))</f>
        <v>0</v>
      </c>
      <c r="AI65">
        <f>INDEX('7th_share'!AA:AA,MATCH($C$1&amp;"-"&amp;$C65,'7th_share'!$AK:$AK,0))</f>
        <v>0</v>
      </c>
      <c r="AJ65">
        <f>INDEX('7th_share'!AB:AB,MATCH($C$1&amp;"-"&amp;$C65,'7th_share'!$AK:$AK,0))</f>
        <v>0</v>
      </c>
      <c r="AK65">
        <f>INDEX('7th_share'!AC:AC,MATCH($C$1&amp;"-"&amp;$C65,'7th_share'!$AK:$AK,0))</f>
        <v>0</v>
      </c>
      <c r="AL65">
        <f>INDEX('7th_share'!AD:AD,MATCH($C$1&amp;"-"&amp;$C65,'7th_share'!$AK:$AK,0))</f>
        <v>0</v>
      </c>
      <c r="AM65">
        <f>INDEX('7th_share'!AE:AE,MATCH($C$1&amp;"-"&amp;$C65,'7th_share'!$AK:$AK,0))</f>
        <v>0</v>
      </c>
      <c r="AN65">
        <f>INDEX('7th_share'!AF:AF,MATCH($C$1&amp;"-"&amp;$C65,'7th_share'!$AK:$AK,0))</f>
        <v>0</v>
      </c>
      <c r="AO65">
        <f>INDEX('7th_share'!AG:AG,MATCH($C$1&amp;"-"&amp;$C65,'7th_share'!$AK:$AK,0))</f>
        <v>0</v>
      </c>
      <c r="AP65">
        <f>INDEX('7th_share'!AH:AH,MATCH($C$1&amp;"-"&amp;$C65,'7th_share'!$AK:$AK,0))</f>
        <v>0</v>
      </c>
      <c r="AQ65">
        <f>INDEX('7th_share'!AI:AI,MATCH($C$1&amp;"-"&amp;$C65,'7th_share'!$AK:$AK,0))</f>
        <v>0</v>
      </c>
      <c r="AR65" s="3">
        <f>INDEX('7th_share'!AJ:AJ,MATCH($C$1&amp;"-"&amp;$C65,'7th_share'!$AK:$AK,0))</f>
        <v>0</v>
      </c>
      <c r="AS65" s="6">
        <f t="shared" si="71"/>
        <v>0</v>
      </c>
      <c r="AT65" s="6">
        <f t="shared" si="72"/>
        <v>0</v>
      </c>
      <c r="AU65" s="6">
        <f t="shared" si="72"/>
        <v>0</v>
      </c>
      <c r="AV65" s="6">
        <f t="shared" si="72"/>
        <v>0</v>
      </c>
      <c r="AW65" s="6">
        <f t="shared" si="72"/>
        <v>0</v>
      </c>
      <c r="AX65" s="6">
        <f t="shared" si="72"/>
        <v>0</v>
      </c>
      <c r="AY65" s="6">
        <f t="shared" si="72"/>
        <v>0</v>
      </c>
      <c r="AZ65" s="6">
        <f t="shared" si="72"/>
        <v>0</v>
      </c>
      <c r="BA65" s="6">
        <f t="shared" si="72"/>
        <v>0</v>
      </c>
      <c r="BB65" s="6">
        <f t="shared" si="72"/>
        <v>0</v>
      </c>
      <c r="BC65" s="6">
        <f t="shared" si="72"/>
        <v>0</v>
      </c>
      <c r="BD65" s="6">
        <f t="shared" si="72"/>
        <v>0</v>
      </c>
      <c r="BE65" s="6">
        <f t="shared" si="72"/>
        <v>0</v>
      </c>
      <c r="BF65" s="6">
        <f t="shared" si="72"/>
        <v>0</v>
      </c>
      <c r="BG65" s="6">
        <f t="shared" si="72"/>
        <v>0</v>
      </c>
      <c r="BH65" s="6">
        <f t="shared" si="72"/>
        <v>0</v>
      </c>
      <c r="BI65" s="6">
        <f t="shared" si="72"/>
        <v>0</v>
      </c>
      <c r="BJ65" s="6">
        <f t="shared" si="72"/>
        <v>0</v>
      </c>
      <c r="BK65" s="6">
        <f t="shared" si="72"/>
        <v>0</v>
      </c>
      <c r="BL65" s="6">
        <f t="shared" si="72"/>
        <v>0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9.4227405247813111E-7</v>
      </c>
      <c r="L66">
        <f>INDEX('7th_share'!D:D,MATCH($C$1&amp;"-"&amp;$C66,'7th_share'!$AK:$AK,0))</f>
        <v>2.0781341107871752E-6</v>
      </c>
      <c r="M66">
        <f>INDEX('7th_share'!E:E,MATCH($C$1&amp;"-"&amp;$C66,'7th_share'!$AK:$AK,0))</f>
        <v>3.6198250728863081E-6</v>
      </c>
      <c r="N66">
        <f>INDEX('7th_share'!F:F,MATCH($C$1&amp;"-"&amp;$C66,'7th_share'!$AK:$AK,0))</f>
        <v>5.5393586005831089E-6</v>
      </c>
      <c r="O66">
        <f>INDEX('7th_share'!G:G,MATCH($C$1&amp;"-"&amp;$C66,'7th_share'!$AK:$AK,0))</f>
        <v>7.8087463556851294E-6</v>
      </c>
      <c r="P66">
        <f>INDEX('7th_share'!H:H,MATCH($C$1&amp;"-"&amp;$C66,'7th_share'!$AK:$AK,0))</f>
        <v>1.0400000000000011E-5</v>
      </c>
      <c r="Q66">
        <f>INDEX('7th_share'!I:I,MATCH($C$1&amp;"-"&amp;$C66,'7th_share'!$AK:$AK,0))</f>
        <v>1.32851311953353E-5</v>
      </c>
      <c r="R66">
        <f>INDEX('7th_share'!J:J,MATCH($C$1&amp;"-"&amp;$C66,'7th_share'!$AK:$AK,0))</f>
        <v>1.643615160349853E-5</v>
      </c>
      <c r="S66" s="14">
        <f>INDEX('7th_share'!K:K,MATCH($C$1&amp;"-"&amp;$C66,'7th_share'!$AK:$AK,0))</f>
        <v>1.982507288629736E-5</v>
      </c>
      <c r="T66">
        <f>INDEX('7th_share'!L:L,MATCH($C$1&amp;"-"&amp;$C66,'7th_share'!$AK:$AK,0))</f>
        <v>2.342390670553934E-5</v>
      </c>
      <c r="U66">
        <f>INDEX('7th_share'!M:M,MATCH($C$1&amp;"-"&amp;$C66,'7th_share'!$AK:$AK,0))</f>
        <v>2.7204664723032069E-5</v>
      </c>
      <c r="V66">
        <f>INDEX('7th_share'!N:N,MATCH($C$1&amp;"-"&amp;$C66,'7th_share'!$AK:$AK,0))</f>
        <v>3.1139358600583033E-5</v>
      </c>
      <c r="W66">
        <f>INDEX('7th_share'!O:O,MATCH($C$1&amp;"-"&amp;$C66,'7th_share'!$AK:$AK,0))</f>
        <v>3.5199999999999968E-5</v>
      </c>
      <c r="X66">
        <f>INDEX('7th_share'!P:P,MATCH($C$1&amp;"-"&amp;$C66,'7th_share'!$AK:$AK,0))</f>
        <v>3.9358600583090359E-5</v>
      </c>
      <c r="Y66">
        <f>INDEX('7th_share'!Q:Q,MATCH($C$1&amp;"-"&amp;$C66,'7th_share'!$AK:$AK,0))</f>
        <v>4.3587172011661772E-5</v>
      </c>
      <c r="Z66">
        <f>INDEX('7th_share'!R:R,MATCH($C$1&amp;"-"&amp;$C66,'7th_share'!$AK:$AK,0))</f>
        <v>4.7857725947521842E-5</v>
      </c>
      <c r="AA66">
        <f>INDEX('7th_share'!S:S,MATCH($C$1&amp;"-"&amp;$C66,'7th_share'!$AK:$AK,0))</f>
        <v>5.2142274052478122E-5</v>
      </c>
      <c r="AB66">
        <f>INDEX('7th_share'!T:T,MATCH($C$1&amp;"-"&amp;$C66,'7th_share'!$AK:$AK,0))</f>
        <v>5.6412827988338152E-5</v>
      </c>
      <c r="AC66">
        <f>INDEX('7th_share'!U:U,MATCH($C$1&amp;"-"&amp;$C66,'7th_share'!$AK:$AK,0))</f>
        <v>6.0641399416909612E-5</v>
      </c>
      <c r="AD66">
        <f>INDEX('7th_share'!V:V,MATCH($C$1&amp;"-"&amp;$C66,'7th_share'!$AK:$AK,0))</f>
        <v>6.4800000000000003E-5</v>
      </c>
      <c r="AE66">
        <f>INDEX('7th_share'!W:W,MATCH($C$1&amp;"-"&amp;$C66,'7th_share'!$AK:$AK,0))</f>
        <v>6.8860641399416911E-5</v>
      </c>
      <c r="AF66">
        <f>INDEX('7th_share'!X:X,MATCH($C$1&amp;"-"&amp;$C66,'7th_share'!$AK:$AK,0))</f>
        <v>7.2795335276967942E-5</v>
      </c>
      <c r="AG66">
        <f>INDEX('7th_share'!Y:Y,MATCH($C$1&amp;"-"&amp;$C66,'7th_share'!$AK:$AK,0))</f>
        <v>7.6576093294460624E-5</v>
      </c>
      <c r="AH66">
        <f>INDEX('7th_share'!Z:Z,MATCH($C$1&amp;"-"&amp;$C66,'7th_share'!$AK:$AK,0))</f>
        <v>8.0174927113702617E-5</v>
      </c>
      <c r="AI66">
        <f>INDEX('7th_share'!AA:AA,MATCH($C$1&amp;"-"&amp;$C66,'7th_share'!$AK:$AK,0))</f>
        <v>8.3563848396501461E-5</v>
      </c>
      <c r="AJ66">
        <f>INDEX('7th_share'!AB:AB,MATCH($C$1&amp;"-"&amp;$C66,'7th_share'!$AK:$AK,0))</f>
        <v>8.6714868804664655E-5</v>
      </c>
      <c r="AK66">
        <f>INDEX('7th_share'!AC:AC,MATCH($C$1&amp;"-"&amp;$C66,'7th_share'!$AK:$AK,0))</f>
        <v>8.9599999999999996E-5</v>
      </c>
      <c r="AL66">
        <f>INDEX('7th_share'!AD:AD,MATCH($C$1&amp;"-"&amp;$C66,'7th_share'!$AK:$AK,0))</f>
        <v>9.219125364431482E-5</v>
      </c>
      <c r="AM66">
        <f>INDEX('7th_share'!AE:AE,MATCH($C$1&amp;"-"&amp;$C66,'7th_share'!$AK:$AK,0))</f>
        <v>9.4460641399416882E-5</v>
      </c>
      <c r="AN66">
        <f>INDEX('7th_share'!AF:AF,MATCH($C$1&amp;"-"&amp;$C66,'7th_share'!$AK:$AK,0))</f>
        <v>9.6380174927113642E-5</v>
      </c>
      <c r="AO66">
        <f>INDEX('7th_share'!AG:AG,MATCH($C$1&amp;"-"&amp;$C66,'7th_share'!$AK:$AK,0))</f>
        <v>9.7921865889212789E-5</v>
      </c>
      <c r="AP66">
        <f>INDEX('7th_share'!AH:AH,MATCH($C$1&amp;"-"&amp;$C66,'7th_share'!$AK:$AK,0))</f>
        <v>9.9057725947521833E-5</v>
      </c>
      <c r="AQ66">
        <f>INDEX('7th_share'!AI:AI,MATCH($C$1&amp;"-"&amp;$C66,'7th_share'!$AK:$AK,0))</f>
        <v>9.9759766763848396E-5</v>
      </c>
      <c r="AR66" s="3">
        <f>INDEX('7th_share'!AJ:AJ,MATCH($C$1&amp;"-"&amp;$C66,'7th_share'!$AK:$AK,0))</f>
        <v>1E-4</v>
      </c>
      <c r="AS66" s="6">
        <f t="shared" si="71"/>
        <v>1E-4</v>
      </c>
      <c r="AT66" s="6">
        <f t="shared" si="72"/>
        <v>1E-4</v>
      </c>
      <c r="AU66" s="6">
        <f t="shared" si="72"/>
        <v>1E-4</v>
      </c>
      <c r="AV66" s="6">
        <f t="shared" si="72"/>
        <v>1E-4</v>
      </c>
      <c r="AW66" s="6">
        <f t="shared" si="72"/>
        <v>1E-4</v>
      </c>
      <c r="AX66" s="6">
        <f t="shared" si="72"/>
        <v>1E-4</v>
      </c>
      <c r="AY66" s="6">
        <f t="shared" si="72"/>
        <v>1E-4</v>
      </c>
      <c r="AZ66" s="6">
        <f t="shared" si="72"/>
        <v>1E-4</v>
      </c>
      <c r="BA66" s="6">
        <f t="shared" si="72"/>
        <v>1E-4</v>
      </c>
      <c r="BB66" s="6">
        <f t="shared" si="72"/>
        <v>1E-4</v>
      </c>
      <c r="BC66" s="6">
        <f t="shared" si="72"/>
        <v>1E-4</v>
      </c>
      <c r="BD66" s="6">
        <f t="shared" si="72"/>
        <v>1E-4</v>
      </c>
      <c r="BE66" s="6">
        <f t="shared" si="72"/>
        <v>1E-4</v>
      </c>
      <c r="BF66" s="6">
        <f t="shared" si="72"/>
        <v>1E-4</v>
      </c>
      <c r="BG66" s="6">
        <f t="shared" si="72"/>
        <v>1E-4</v>
      </c>
      <c r="BH66" s="6">
        <f t="shared" si="72"/>
        <v>1E-4</v>
      </c>
      <c r="BI66" s="6">
        <f t="shared" si="72"/>
        <v>1E-4</v>
      </c>
      <c r="BJ66" s="6">
        <f t="shared" si="72"/>
        <v>1E-4</v>
      </c>
      <c r="BK66" s="6">
        <f t="shared" si="72"/>
        <v>1E-4</v>
      </c>
      <c r="BL66" s="6">
        <f t="shared" si="72"/>
        <v>1E-4</v>
      </c>
    </row>
    <row r="67" spans="2:64" x14ac:dyDescent="0.25">
      <c r="C67" t="s">
        <v>10</v>
      </c>
      <c r="D67">
        <f>INDEX(hist_share!W:W,MATCH($C$1&amp;"-"&amp;$C67,hist_share!$AF:$AF,0))</f>
        <v>0.93236988696894108</v>
      </c>
      <c r="E67">
        <f>INDEX(hist_share!X:X,MATCH($C$1&amp;"-"&amp;$C67,hist_share!$AF:$AF,0))</f>
        <v>0.93707125582358308</v>
      </c>
      <c r="F67">
        <f>INDEX(hist_share!Y:Y,MATCH($C$1&amp;"-"&amp;$C67,hist_share!$AF:$AF,0))</f>
        <v>0.93991122325575727</v>
      </c>
      <c r="G67">
        <f>INDEX(hist_share!Z:Z,MATCH($C$1&amp;"-"&amp;$C67,hist_share!$AF:$AF,0))</f>
        <v>0.938456752895791</v>
      </c>
      <c r="H67">
        <f>INDEX(hist_share!AA:AA,MATCH($C$1&amp;"-"&amp;$C67,hist_share!$AF:$AF,0))</f>
        <v>0.93998100072354041</v>
      </c>
      <c r="I67">
        <f>INDEX(hist_share!AB:AB,MATCH($C$1&amp;"-"&amp;$C67,hist_share!$AF:$AF,0))</f>
        <v>0.94046099710193243</v>
      </c>
      <c r="J67" s="10">
        <f>INDEX(hist_share!AC:AC,MATCH($C$1&amp;"-"&amp;$C67,hist_share!$AF:$AF,0))</f>
        <v>0.9403520874839002</v>
      </c>
      <c r="K67">
        <f>INDEX('7th_share'!C:C,MATCH($C$1&amp;"-"&amp;$C67,'7th_share'!$AK:$AK,0))</f>
        <v>0.94010346842120807</v>
      </c>
      <c r="L67">
        <f>INDEX('7th_share'!D:D,MATCH($C$1&amp;"-"&amp;$C67,'7th_share'!$AK:$AK,0))</f>
        <v>0.93961916841829407</v>
      </c>
      <c r="M67">
        <f>INDEX('7th_share'!E:E,MATCH($C$1&amp;"-"&amp;$C67,'7th_share'!$AK:$AK,0))</f>
        <v>0.93894824009162126</v>
      </c>
      <c r="N67">
        <f>INDEX('7th_share'!F:F,MATCH($C$1&amp;"-"&amp;$C67,'7th_share'!$AK:$AK,0))</f>
        <v>0.93810348002964628</v>
      </c>
      <c r="O67">
        <f>INDEX('7th_share'!G:G,MATCH($C$1&amp;"-"&amp;$C67,'7th_share'!$AK:$AK,0))</f>
        <v>0.93709768482082556</v>
      </c>
      <c r="P67">
        <f>INDEX('7th_share'!H:H,MATCH($C$1&amp;"-"&amp;$C67,'7th_share'!$AK:$AK,0))</f>
        <v>0.9359436510536161</v>
      </c>
      <c r="Q67">
        <f>INDEX('7th_share'!I:I,MATCH($C$1&amp;"-"&amp;$C67,'7th_share'!$AK:$AK,0))</f>
        <v>0.93465417531647443</v>
      </c>
      <c r="R67">
        <f>INDEX('7th_share'!J:J,MATCH($C$1&amp;"-"&amp;$C67,'7th_share'!$AK:$AK,0))</f>
        <v>0.93324205419785722</v>
      </c>
      <c r="S67" s="14">
        <f>INDEX('7th_share'!K:K,MATCH($C$1&amp;"-"&amp;$C67,'7th_share'!$AK:$AK,0))</f>
        <v>0.93172008428622122</v>
      </c>
      <c r="T67">
        <f>INDEX('7th_share'!L:L,MATCH($C$1&amp;"-"&amp;$C67,'7th_share'!$AK:$AK,0))</f>
        <v>0.93010106217002297</v>
      </c>
      <c r="U67">
        <f>INDEX('7th_share'!M:M,MATCH($C$1&amp;"-"&amp;$C67,'7th_share'!$AK:$AK,0))</f>
        <v>0.92839778443771925</v>
      </c>
      <c r="V67">
        <f>INDEX('7th_share'!N:N,MATCH($C$1&amp;"-"&amp;$C67,'7th_share'!$AK:$AK,0))</f>
        <v>0.92662304767776704</v>
      </c>
      <c r="W67">
        <f>INDEX('7th_share'!O:O,MATCH($C$1&amp;"-"&amp;$C67,'7th_share'!$AK:$AK,0))</f>
        <v>0.92478964847862244</v>
      </c>
      <c r="X67">
        <f>INDEX('7th_share'!P:P,MATCH($C$1&amp;"-"&amp;$C67,'7th_share'!$AK:$AK,0))</f>
        <v>0.92291038342874254</v>
      </c>
      <c r="Y67">
        <f>INDEX('7th_share'!Q:Q,MATCH($C$1&amp;"-"&amp;$C67,'7th_share'!$AK:$AK,0))</f>
        <v>0.92099804911658378</v>
      </c>
      <c r="Z67">
        <f>INDEX('7th_share'!R:R,MATCH($C$1&amp;"-"&amp;$C67,'7th_share'!$AK:$AK,0))</f>
        <v>0.91906544213060326</v>
      </c>
      <c r="AA67">
        <f>INDEX('7th_share'!S:S,MATCH($C$1&amp;"-"&amp;$C67,'7th_share'!$AK:$AK,0))</f>
        <v>0.91712535905925718</v>
      </c>
      <c r="AB67">
        <f>INDEX('7th_share'!T:T,MATCH($C$1&amp;"-"&amp;$C67,'7th_share'!$AK:$AK,0))</f>
        <v>0.91519059649100243</v>
      </c>
      <c r="AC67">
        <f>INDEX('7th_share'!U:U,MATCH($C$1&amp;"-"&amp;$C67,'7th_share'!$AK:$AK,0))</f>
        <v>0.91327395101429576</v>
      </c>
      <c r="AD67">
        <f>INDEX('7th_share'!V:V,MATCH($C$1&amp;"-"&amp;$C67,'7th_share'!$AK:$AK,0))</f>
        <v>0.91138821921759394</v>
      </c>
      <c r="AE67">
        <f>INDEX('7th_share'!W:W,MATCH($C$1&amp;"-"&amp;$C67,'7th_share'!$AK:$AK,0))</f>
        <v>0.90954619768935285</v>
      </c>
      <c r="AF67">
        <f>INDEX('7th_share'!X:X,MATCH($C$1&amp;"-"&amp;$C67,'7th_share'!$AK:$AK,0))</f>
        <v>0.90776068301803048</v>
      </c>
      <c r="AG67">
        <f>INDEX('7th_share'!Y:Y,MATCH($C$1&amp;"-"&amp;$C67,'7th_share'!$AK:$AK,0))</f>
        <v>0.90604447179208258</v>
      </c>
      <c r="AH67">
        <f>INDEX('7th_share'!Z:Z,MATCH($C$1&amp;"-"&amp;$C67,'7th_share'!$AK:$AK,0))</f>
        <v>0.90441036059996605</v>
      </c>
      <c r="AI67">
        <f>INDEX('7th_share'!AA:AA,MATCH($C$1&amp;"-"&amp;$C67,'7th_share'!$AK:$AK,0))</f>
        <v>0.90287114603013774</v>
      </c>
      <c r="AJ67">
        <f>INDEX('7th_share'!AB:AB,MATCH($C$1&amp;"-"&amp;$C67,'7th_share'!$AK:$AK,0))</f>
        <v>0.90143962467105421</v>
      </c>
      <c r="AK67">
        <f>INDEX('7th_share'!AC:AC,MATCH($C$1&amp;"-"&amp;$C67,'7th_share'!$AK:$AK,0))</f>
        <v>0.90012859311117221</v>
      </c>
      <c r="AL67">
        <f>INDEX('7th_share'!AD:AD,MATCH($C$1&amp;"-"&amp;$C67,'7th_share'!$AK:$AK,0))</f>
        <v>0.89895084793894819</v>
      </c>
      <c r="AM67">
        <f>INDEX('7th_share'!AE:AE,MATCH($C$1&amp;"-"&amp;$C67,'7th_share'!$AK:$AK,0))</f>
        <v>0.89791918574283924</v>
      </c>
      <c r="AN67">
        <f>INDEX('7th_share'!AF:AF,MATCH($C$1&amp;"-"&amp;$C67,'7th_share'!$AK:$AK,0))</f>
        <v>0.89704640311130157</v>
      </c>
      <c r="AO67">
        <f>INDEX('7th_share'!AG:AG,MATCH($C$1&amp;"-"&amp;$C67,'7th_share'!$AK:$AK,0))</f>
        <v>0.89634529663279217</v>
      </c>
      <c r="AP67">
        <f>INDEX('7th_share'!AH:AH,MATCH($C$1&amp;"-"&amp;$C67,'7th_share'!$AK:$AK,0))</f>
        <v>0.89582866289576757</v>
      </c>
      <c r="AQ67">
        <f>INDEX('7th_share'!AI:AI,MATCH($C$1&amp;"-"&amp;$C67,'7th_share'!$AK:$AK,0))</f>
        <v>0.89550929848868477</v>
      </c>
      <c r="AR67" s="3">
        <f>INDEX('7th_share'!AJ:AJ,MATCH($C$1&amp;"-"&amp;$C67,'7th_share'!$AK:$AK,0))</f>
        <v>0.8954000000000002</v>
      </c>
      <c r="AS67" s="6">
        <f t="shared" si="71"/>
        <v>0.8954000000000002</v>
      </c>
      <c r="AT67" s="6">
        <f t="shared" si="72"/>
        <v>0.8954000000000002</v>
      </c>
      <c r="AU67" s="6">
        <f t="shared" si="72"/>
        <v>0.8954000000000002</v>
      </c>
      <c r="AV67" s="6">
        <f t="shared" si="72"/>
        <v>0.8954000000000002</v>
      </c>
      <c r="AW67" s="6">
        <f t="shared" si="72"/>
        <v>0.8954000000000002</v>
      </c>
      <c r="AX67" s="6">
        <f t="shared" si="72"/>
        <v>0.8954000000000002</v>
      </c>
      <c r="AY67" s="6">
        <f t="shared" si="72"/>
        <v>0.8954000000000002</v>
      </c>
      <c r="AZ67" s="6">
        <f t="shared" si="72"/>
        <v>0.8954000000000002</v>
      </c>
      <c r="BA67" s="6">
        <f t="shared" si="72"/>
        <v>0.8954000000000002</v>
      </c>
      <c r="BB67" s="6">
        <f t="shared" si="72"/>
        <v>0.8954000000000002</v>
      </c>
      <c r="BC67" s="6">
        <f t="shared" si="72"/>
        <v>0.8954000000000002</v>
      </c>
      <c r="BD67" s="6">
        <f t="shared" si="72"/>
        <v>0.8954000000000002</v>
      </c>
      <c r="BE67" s="6">
        <f t="shared" si="72"/>
        <v>0.8954000000000002</v>
      </c>
      <c r="BF67" s="6">
        <f t="shared" si="72"/>
        <v>0.8954000000000002</v>
      </c>
      <c r="BG67" s="6">
        <f t="shared" si="72"/>
        <v>0.8954000000000002</v>
      </c>
      <c r="BH67" s="6">
        <f t="shared" si="72"/>
        <v>0.8954000000000002</v>
      </c>
      <c r="BI67" s="6">
        <f t="shared" si="72"/>
        <v>0.8954000000000002</v>
      </c>
      <c r="BJ67" s="6">
        <f t="shared" si="72"/>
        <v>0.8954000000000002</v>
      </c>
      <c r="BK67" s="6">
        <f t="shared" si="72"/>
        <v>0.8954000000000002</v>
      </c>
      <c r="BL67" s="6">
        <f t="shared" si="72"/>
        <v>0.8954000000000002</v>
      </c>
    </row>
    <row r="68" spans="2:64" x14ac:dyDescent="0.25">
      <c r="C68" t="s">
        <v>11</v>
      </c>
      <c r="D68">
        <f>INDEX(hist_share!W:W,MATCH($C$1&amp;"-"&amp;$C68,hist_share!$AF:$AF,0))</f>
        <v>4.9072099314154793E-2</v>
      </c>
      <c r="E68">
        <f>INDEX(hist_share!X:X,MATCH($C$1&amp;"-"&amp;$C68,hist_share!$AF:$AF,0))</f>
        <v>4.9319539780188583E-2</v>
      </c>
      <c r="F68">
        <f>INDEX(hist_share!Y:Y,MATCH($C$1&amp;"-"&amp;$C68,hist_share!$AF:$AF,0))</f>
        <v>4.9469011750303007E-2</v>
      </c>
      <c r="G68">
        <f>INDEX(hist_share!Z:Z,MATCH($C$1&amp;"-"&amp;$C68,hist_share!$AF:$AF,0))</f>
        <v>4.9392460678725852E-2</v>
      </c>
      <c r="H68">
        <f>INDEX(hist_share!AA:AA,MATCH($C$1&amp;"-"&amp;$C68,hist_share!$AF:$AF,0))</f>
        <v>4.9472684248607388E-2</v>
      </c>
      <c r="I68">
        <f>INDEX(hist_share!AB:AB,MATCH($C$1&amp;"-"&amp;$C68,hist_share!$AF:$AF,0))</f>
        <v>4.949794721589118E-2</v>
      </c>
      <c r="J68" s="10">
        <f>INDEX(hist_share!AC:AC,MATCH($C$1&amp;"-"&amp;$C68,hist_share!$AF:$AF,0))</f>
        <v>4.9492215130731619E-2</v>
      </c>
      <c r="K68">
        <f>INDEX('7th_share'!C:C,MATCH($C$1&amp;"-"&amp;$C68,'7th_share'!$AK:$AK,0))</f>
        <v>4.9506207897571652E-2</v>
      </c>
      <c r="L68">
        <f>INDEX('7th_share'!D:D,MATCH($C$1&amp;"-"&amp;$C68,'7th_share'!$AK:$AK,0))</f>
        <v>4.9513359454883381E-2</v>
      </c>
      <c r="M68">
        <f>INDEX('7th_share'!E:E,MATCH($C$1&amp;"-"&amp;$C68,'7th_share'!$AK:$AK,0))</f>
        <v>4.9522350767443032E-2</v>
      </c>
      <c r="N68">
        <f>INDEX('7th_share'!F:F,MATCH($C$1&amp;"-"&amp;$C68,'7th_share'!$AK:$AK,0))</f>
        <v>4.9533051043450793E-2</v>
      </c>
      <c r="O68">
        <f>INDEX('7th_share'!G:G,MATCH($C$1&amp;"-"&amp;$C68,'7th_share'!$AK:$AK,0))</f>
        <v>4.9545329491106828E-2</v>
      </c>
      <c r="P68">
        <f>INDEX('7th_share'!H:H,MATCH($C$1&amp;"-"&amp;$C68,'7th_share'!$AK:$AK,0))</f>
        <v>4.9559055318611399E-2</v>
      </c>
      <c r="Q68">
        <f>INDEX('7th_share'!I:I,MATCH($C$1&amp;"-"&amp;$C68,'7th_share'!$AK:$AK,0))</f>
        <v>4.9574097734164643E-2</v>
      </c>
      <c r="R68">
        <f>INDEX('7th_share'!J:J,MATCH($C$1&amp;"-"&amp;$C68,'7th_share'!$AK:$AK,0))</f>
        <v>4.9590325945966733E-2</v>
      </c>
      <c r="S68" s="14">
        <f>INDEX('7th_share'!K:K,MATCH($C$1&amp;"-"&amp;$C68,'7th_share'!$AK:$AK,0))</f>
        <v>4.9607609162217889E-2</v>
      </c>
      <c r="T68">
        <f>INDEX('7th_share'!L:L,MATCH($C$1&amp;"-"&amp;$C68,'7th_share'!$AK:$AK,0))</f>
        <v>4.9625816591118317E-2</v>
      </c>
      <c r="U68">
        <f>INDEX('7th_share'!M:M,MATCH($C$1&amp;"-"&amp;$C68,'7th_share'!$AK:$AK,0))</f>
        <v>4.9644817440868162E-2</v>
      </c>
      <c r="V68">
        <f>INDEX('7th_share'!N:N,MATCH($C$1&amp;"-"&amp;$C68,'7th_share'!$AK:$AK,0))</f>
        <v>4.9664480919667651E-2</v>
      </c>
      <c r="W68">
        <f>INDEX('7th_share'!O:O,MATCH($C$1&amp;"-"&amp;$C68,'7th_share'!$AK:$AK,0))</f>
        <v>4.9684676235716978E-2</v>
      </c>
      <c r="X68">
        <f>INDEX('7th_share'!P:P,MATCH($C$1&amp;"-"&amp;$C68,'7th_share'!$AK:$AK,0))</f>
        <v>4.9705272597216341E-2</v>
      </c>
      <c r="Y68">
        <f>INDEX('7th_share'!Q:Q,MATCH($C$1&amp;"-"&amp;$C68,'7th_share'!$AK:$AK,0))</f>
        <v>4.9726139212365877E-2</v>
      </c>
      <c r="Z68">
        <f>INDEX('7th_share'!R:R,MATCH($C$1&amp;"-"&amp;$C68,'7th_share'!$AK:$AK,0))</f>
        <v>4.9747145289365823E-2</v>
      </c>
      <c r="AA68">
        <f>INDEX('7th_share'!S:S,MATCH($C$1&amp;"-"&amp;$C68,'7th_share'!$AK:$AK,0))</f>
        <v>4.9768160036416327E-2</v>
      </c>
      <c r="AB68">
        <f>INDEX('7th_share'!T:T,MATCH($C$1&amp;"-"&amp;$C68,'7th_share'!$AK:$AK,0))</f>
        <v>4.9789052661717653E-2</v>
      </c>
      <c r="AC68">
        <f>INDEX('7th_share'!U:U,MATCH($C$1&amp;"-"&amp;$C68,'7th_share'!$AK:$AK,0))</f>
        <v>4.9809692373469931E-2</v>
      </c>
      <c r="AD68">
        <f>INDEX('7th_share'!V:V,MATCH($C$1&amp;"-"&amp;$C68,'7th_share'!$AK:$AK,0))</f>
        <v>4.9829948379873361E-2</v>
      </c>
      <c r="AE68">
        <f>INDEX('7th_share'!W:W,MATCH($C$1&amp;"-"&amp;$C68,'7th_share'!$AK:$AK,0))</f>
        <v>4.9849689889128128E-2</v>
      </c>
      <c r="AF68">
        <f>INDEX('7th_share'!X:X,MATCH($C$1&amp;"-"&amp;$C68,'7th_share'!$AK:$AK,0))</f>
        <v>4.9868786109434488E-2</v>
      </c>
      <c r="AG68">
        <f>INDEX('7th_share'!Y:Y,MATCH($C$1&amp;"-"&amp;$C68,'7th_share'!$AK:$AK,0))</f>
        <v>4.9887106248992549E-2</v>
      </c>
      <c r="AH68">
        <f>INDEX('7th_share'!Z:Z,MATCH($C$1&amp;"-"&amp;$C68,'7th_share'!$AK:$AK,0))</f>
        <v>4.990451951600252E-2</v>
      </c>
      <c r="AI68">
        <f>INDEX('7th_share'!AA:AA,MATCH($C$1&amp;"-"&amp;$C68,'7th_share'!$AK:$AK,0))</f>
        <v>4.9920895118664627E-2</v>
      </c>
      <c r="AJ68">
        <f>INDEX('7th_share'!AB:AB,MATCH($C$1&amp;"-"&amp;$C68,'7th_share'!$AK:$AK,0))</f>
        <v>4.9936102265179007E-2</v>
      </c>
      <c r="AK68">
        <f>INDEX('7th_share'!AC:AC,MATCH($C$1&amp;"-"&amp;$C68,'7th_share'!$AK:$AK,0))</f>
        <v>4.9950010163745923E-2</v>
      </c>
      <c r="AL68">
        <f>INDEX('7th_share'!AD:AD,MATCH($C$1&amp;"-"&amp;$C68,'7th_share'!$AK:$AK,0))</f>
        <v>4.9962488022565477E-2</v>
      </c>
      <c r="AM68">
        <f>INDEX('7th_share'!AE:AE,MATCH($C$1&amp;"-"&amp;$C68,'7th_share'!$AK:$AK,0))</f>
        <v>4.9973405049837938E-2</v>
      </c>
      <c r="AN68">
        <f>INDEX('7th_share'!AF:AF,MATCH($C$1&amp;"-"&amp;$C68,'7th_share'!$AK:$AK,0))</f>
        <v>4.9982630453763451E-2</v>
      </c>
      <c r="AO68">
        <f>INDEX('7th_share'!AG:AG,MATCH($C$1&amp;"-"&amp;$C68,'7th_share'!$AK:$AK,0))</f>
        <v>4.9990033442542221E-2</v>
      </c>
      <c r="AP68">
        <f>INDEX('7th_share'!AH:AH,MATCH($C$1&amp;"-"&amp;$C68,'7th_share'!$AK:$AK,0))</f>
        <v>4.9995483224374443E-2</v>
      </c>
      <c r="AQ68">
        <f>INDEX('7th_share'!AI:AI,MATCH($C$1&amp;"-"&amp;$C68,'7th_share'!$AK:$AK,0))</f>
        <v>4.9998849007460308E-2</v>
      </c>
      <c r="AR68" s="3">
        <f>INDEX('7th_share'!AJ:AJ,MATCH($C$1&amp;"-"&amp;$C68,'7th_share'!$AK:$AK,0))</f>
        <v>4.9999999999999982E-2</v>
      </c>
      <c r="AS68" s="6">
        <f t="shared" si="71"/>
        <v>4.9999999999999982E-2</v>
      </c>
      <c r="AT68" s="6">
        <f t="shared" si="72"/>
        <v>4.9999999999999982E-2</v>
      </c>
      <c r="AU68" s="6">
        <f t="shared" si="72"/>
        <v>4.9999999999999982E-2</v>
      </c>
      <c r="AV68" s="6">
        <f t="shared" si="72"/>
        <v>4.9999999999999982E-2</v>
      </c>
      <c r="AW68" s="6">
        <f t="shared" si="72"/>
        <v>4.9999999999999982E-2</v>
      </c>
      <c r="AX68" s="6">
        <f t="shared" si="72"/>
        <v>4.9999999999999982E-2</v>
      </c>
      <c r="AY68" s="6">
        <f t="shared" si="72"/>
        <v>4.9999999999999982E-2</v>
      </c>
      <c r="AZ68" s="6">
        <f t="shared" si="72"/>
        <v>4.9999999999999982E-2</v>
      </c>
      <c r="BA68" s="6">
        <f t="shared" si="72"/>
        <v>4.9999999999999982E-2</v>
      </c>
      <c r="BB68" s="6">
        <f t="shared" si="72"/>
        <v>4.9999999999999982E-2</v>
      </c>
      <c r="BC68" s="6">
        <f t="shared" si="72"/>
        <v>4.9999999999999982E-2</v>
      </c>
      <c r="BD68" s="6">
        <f t="shared" si="72"/>
        <v>4.9999999999999982E-2</v>
      </c>
      <c r="BE68" s="6">
        <f t="shared" si="72"/>
        <v>4.9999999999999982E-2</v>
      </c>
      <c r="BF68" s="6">
        <f t="shared" si="72"/>
        <v>4.9999999999999982E-2</v>
      </c>
      <c r="BG68" s="6">
        <f t="shared" si="72"/>
        <v>4.9999999999999982E-2</v>
      </c>
      <c r="BH68" s="6">
        <f t="shared" si="72"/>
        <v>4.9999999999999982E-2</v>
      </c>
      <c r="BI68" s="6">
        <f t="shared" si="72"/>
        <v>4.9999999999999982E-2</v>
      </c>
      <c r="BJ68" s="6">
        <f t="shared" si="72"/>
        <v>4.9999999999999982E-2</v>
      </c>
      <c r="BK68" s="6">
        <f t="shared" si="72"/>
        <v>4.9999999999999982E-2</v>
      </c>
      <c r="BL68" s="6">
        <f t="shared" si="72"/>
        <v>4.9999999999999982E-2</v>
      </c>
    </row>
    <row r="69" spans="2:64" x14ac:dyDescent="0.25">
      <c r="C69" t="s">
        <v>12</v>
      </c>
      <c r="D69">
        <f>INDEX(hist_share!W:W,MATCH($C$1&amp;"-"&amp;$C69,hist_share!$AF:$AF,0))</f>
        <v>1.6870919772404451E-2</v>
      </c>
      <c r="E69">
        <f>INDEX(hist_share!X:X,MATCH($C$1&amp;"-"&amp;$C69,hist_share!$AF:$AF,0))</f>
        <v>1.2372002749069889E-2</v>
      </c>
      <c r="F69">
        <f>INDEX(hist_share!Y:Y,MATCH($C$1&amp;"-"&amp;$C69,hist_share!$AF:$AF,0))</f>
        <v>9.6543308542351124E-3</v>
      </c>
      <c r="G69">
        <f>INDEX(hist_share!Z:Z,MATCH($C$1&amp;"-"&amp;$C69,hist_share!$AF:$AF,0))</f>
        <v>1.104616842030616E-2</v>
      </c>
      <c r="H69">
        <f>INDEX(hist_share!AA:AA,MATCH($C$1&amp;"-"&amp;$C69,hist_share!$AF:$AF,0))</f>
        <v>9.5875582237646192E-3</v>
      </c>
      <c r="I69">
        <f>INDEX(hist_share!AB:AB,MATCH($C$1&amp;"-"&amp;$C69,hist_share!$AF:$AF,0))</f>
        <v>9.1282316085028528E-3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6">
        <f t="shared" si="72"/>
        <v>0</v>
      </c>
      <c r="BH69" s="6">
        <f t="shared" si="72"/>
        <v>0</v>
      </c>
      <c r="BI69" s="6">
        <f t="shared" si="72"/>
        <v>0</v>
      </c>
      <c r="BJ69" s="6">
        <f t="shared" si="72"/>
        <v>0</v>
      </c>
      <c r="BK69" s="6">
        <f t="shared" si="72"/>
        <v>0</v>
      </c>
      <c r="BL69" s="6">
        <f t="shared" si="72"/>
        <v>0</v>
      </c>
    </row>
    <row r="70" spans="2:64" x14ac:dyDescent="0.25">
      <c r="C70" t="s">
        <v>13</v>
      </c>
      <c r="D70">
        <f>INDEX(hist_share!W:W,MATCH($C$1&amp;"-"&amp;$C70,hist_share!$AF:$AF,0))</f>
        <v>0</v>
      </c>
      <c r="E70">
        <f>INDEX(hist_share!X:X,MATCH($C$1&amp;"-"&amp;$C70,hist_share!$AF:$AF,0))</f>
        <v>0</v>
      </c>
      <c r="F70">
        <f>INDEX(hist_share!Y:Y,MATCH($C$1&amp;"-"&amp;$C70,hist_share!$AF:$AF,0))</f>
        <v>0</v>
      </c>
      <c r="G70">
        <f>INDEX(hist_share!Z:Z,MATCH($C$1&amp;"-"&amp;$C70,hist_share!$AF:$AF,0))</f>
        <v>0</v>
      </c>
      <c r="H70">
        <f>INDEX(hist_share!AA:AA,MATCH($C$1&amp;"-"&amp;$C70,hist_share!$AF:$AF,0))</f>
        <v>0</v>
      </c>
      <c r="I70">
        <f>INDEX(hist_share!AB:AB,MATCH($C$1&amp;"-"&amp;$C70,hist_share!$AF:$AF,0))</f>
        <v>0</v>
      </c>
      <c r="J70" s="10">
        <f>INDEX(hist_share!AC:AC,MATCH($C$1&amp;"-"&amp;$C70,hist_share!$AF:$AF,0))</f>
        <v>0</v>
      </c>
      <c r="K70">
        <f>INDEX('7th_share'!C:C,MATCH($C$1&amp;"-"&amp;$C70,'7th_share'!$AK:$AK,0))</f>
        <v>0</v>
      </c>
      <c r="L70">
        <f>INDEX('7th_share'!D:D,MATCH($C$1&amp;"-"&amp;$C70,'7th_share'!$AK:$AK,0))</f>
        <v>0</v>
      </c>
      <c r="M70">
        <f>INDEX('7th_share'!E:E,MATCH($C$1&amp;"-"&amp;$C70,'7th_share'!$AK:$AK,0))</f>
        <v>0</v>
      </c>
      <c r="N70">
        <f>INDEX('7th_share'!F:F,MATCH($C$1&amp;"-"&amp;$C70,'7th_share'!$AK:$AK,0))</f>
        <v>0</v>
      </c>
      <c r="O70">
        <f>INDEX('7th_share'!G:G,MATCH($C$1&amp;"-"&amp;$C70,'7th_share'!$AK:$AK,0))</f>
        <v>0</v>
      </c>
      <c r="P70">
        <f>INDEX('7th_share'!H:H,MATCH($C$1&amp;"-"&amp;$C70,'7th_share'!$AK:$AK,0))</f>
        <v>0</v>
      </c>
      <c r="Q70">
        <f>INDEX('7th_share'!I:I,MATCH($C$1&amp;"-"&amp;$C70,'7th_share'!$AK:$AK,0))</f>
        <v>0</v>
      </c>
      <c r="R70">
        <f>INDEX('7th_share'!J:J,MATCH($C$1&amp;"-"&amp;$C70,'7th_share'!$AK:$AK,0))</f>
        <v>0</v>
      </c>
      <c r="S70" s="14">
        <f>INDEX('7th_share'!K:K,MATCH($C$1&amp;"-"&amp;$C70,'7th_share'!$AK:$AK,0))</f>
        <v>0</v>
      </c>
      <c r="T70">
        <f>INDEX('7th_share'!L:L,MATCH($C$1&amp;"-"&amp;$C70,'7th_share'!$AK:$AK,0))</f>
        <v>0</v>
      </c>
      <c r="U70">
        <f>INDEX('7th_share'!M:M,MATCH($C$1&amp;"-"&amp;$C70,'7th_share'!$AK:$AK,0))</f>
        <v>0</v>
      </c>
      <c r="V70">
        <f>INDEX('7th_share'!N:N,MATCH($C$1&amp;"-"&amp;$C70,'7th_share'!$AK:$AK,0))</f>
        <v>0</v>
      </c>
      <c r="W70">
        <f>INDEX('7th_share'!O:O,MATCH($C$1&amp;"-"&amp;$C70,'7th_share'!$AK:$AK,0))</f>
        <v>0</v>
      </c>
      <c r="X70">
        <f>INDEX('7th_share'!P:P,MATCH($C$1&amp;"-"&amp;$C70,'7th_share'!$AK:$AK,0))</f>
        <v>0</v>
      </c>
      <c r="Y70">
        <f>INDEX('7th_share'!Q:Q,MATCH($C$1&amp;"-"&amp;$C70,'7th_share'!$AK:$AK,0))</f>
        <v>0</v>
      </c>
      <c r="Z70">
        <f>INDEX('7th_share'!R:R,MATCH($C$1&amp;"-"&amp;$C70,'7th_share'!$AK:$AK,0))</f>
        <v>0</v>
      </c>
      <c r="AA70">
        <f>INDEX('7th_share'!S:S,MATCH($C$1&amp;"-"&amp;$C70,'7th_share'!$AK:$AK,0))</f>
        <v>0</v>
      </c>
      <c r="AB70">
        <f>INDEX('7th_share'!T:T,MATCH($C$1&amp;"-"&amp;$C70,'7th_share'!$AK:$AK,0))</f>
        <v>0</v>
      </c>
      <c r="AC70">
        <f>INDEX('7th_share'!U:U,MATCH($C$1&amp;"-"&amp;$C70,'7th_share'!$AK:$AK,0))</f>
        <v>0</v>
      </c>
      <c r="AD70">
        <f>INDEX('7th_share'!V:V,MATCH($C$1&amp;"-"&amp;$C70,'7th_share'!$AK:$AK,0))</f>
        <v>0</v>
      </c>
      <c r="AE70">
        <f>INDEX('7th_share'!W:W,MATCH($C$1&amp;"-"&amp;$C70,'7th_share'!$AK:$AK,0))</f>
        <v>0</v>
      </c>
      <c r="AF70">
        <f>INDEX('7th_share'!X:X,MATCH($C$1&amp;"-"&amp;$C70,'7th_share'!$AK:$AK,0))</f>
        <v>0</v>
      </c>
      <c r="AG70">
        <f>INDEX('7th_share'!Y:Y,MATCH($C$1&amp;"-"&amp;$C70,'7th_share'!$AK:$AK,0))</f>
        <v>0</v>
      </c>
      <c r="AH70">
        <f>INDEX('7th_share'!Z:Z,MATCH($C$1&amp;"-"&amp;$C70,'7th_share'!$AK:$AK,0))</f>
        <v>0</v>
      </c>
      <c r="AI70">
        <f>INDEX('7th_share'!AA:AA,MATCH($C$1&amp;"-"&amp;$C70,'7th_share'!$AK:$AK,0))</f>
        <v>0</v>
      </c>
      <c r="AJ70">
        <f>INDEX('7th_share'!AB:AB,MATCH($C$1&amp;"-"&amp;$C70,'7th_share'!$AK:$AK,0))</f>
        <v>0</v>
      </c>
      <c r="AK70">
        <f>INDEX('7th_share'!AC:AC,MATCH($C$1&amp;"-"&amp;$C70,'7th_share'!$AK:$AK,0))</f>
        <v>0</v>
      </c>
      <c r="AL70">
        <f>INDEX('7th_share'!AD:AD,MATCH($C$1&amp;"-"&amp;$C70,'7th_share'!$AK:$AK,0))</f>
        <v>0</v>
      </c>
      <c r="AM70">
        <f>INDEX('7th_share'!AE:AE,MATCH($C$1&amp;"-"&amp;$C70,'7th_share'!$AK:$AK,0))</f>
        <v>0</v>
      </c>
      <c r="AN70">
        <f>INDEX('7th_share'!AF:AF,MATCH($C$1&amp;"-"&amp;$C70,'7th_share'!$AK:$AK,0))</f>
        <v>0</v>
      </c>
      <c r="AO70">
        <f>INDEX('7th_share'!AG:AG,MATCH($C$1&amp;"-"&amp;$C70,'7th_share'!$AK:$AK,0))</f>
        <v>0</v>
      </c>
      <c r="AP70">
        <f>INDEX('7th_share'!AH:AH,MATCH($C$1&amp;"-"&amp;$C70,'7th_share'!$AK:$AK,0))</f>
        <v>0</v>
      </c>
      <c r="AQ70">
        <f>INDEX('7th_share'!AI:AI,MATCH($C$1&amp;"-"&amp;$C70,'7th_share'!$AK:$AK,0))</f>
        <v>0</v>
      </c>
      <c r="AR70" s="3">
        <f>INDEX('7th_share'!AJ:AJ,MATCH($C$1&amp;"-"&amp;$C70,'7th_share'!$AK:$AK,0))</f>
        <v>0</v>
      </c>
      <c r="AS70" s="6">
        <f t="shared" si="71"/>
        <v>0</v>
      </c>
      <c r="AT70" s="6">
        <f t="shared" si="72"/>
        <v>0</v>
      </c>
      <c r="AU70" s="6">
        <f t="shared" si="72"/>
        <v>0</v>
      </c>
      <c r="AV70" s="6">
        <f t="shared" si="72"/>
        <v>0</v>
      </c>
      <c r="AW70" s="6">
        <f t="shared" si="72"/>
        <v>0</v>
      </c>
      <c r="AX70" s="6">
        <f t="shared" si="72"/>
        <v>0</v>
      </c>
      <c r="AY70" s="6">
        <f t="shared" si="72"/>
        <v>0</v>
      </c>
      <c r="AZ70" s="6">
        <f t="shared" si="72"/>
        <v>0</v>
      </c>
      <c r="BA70" s="6">
        <f t="shared" si="72"/>
        <v>0</v>
      </c>
      <c r="BB70" s="6">
        <f t="shared" si="72"/>
        <v>0</v>
      </c>
      <c r="BC70" s="6">
        <f t="shared" si="72"/>
        <v>0</v>
      </c>
      <c r="BD70" s="6">
        <f t="shared" si="72"/>
        <v>0</v>
      </c>
      <c r="BE70" s="6">
        <f t="shared" si="72"/>
        <v>0</v>
      </c>
      <c r="BF70" s="6">
        <f t="shared" si="72"/>
        <v>0</v>
      </c>
      <c r="BG70" s="6">
        <f t="shared" si="72"/>
        <v>0</v>
      </c>
      <c r="BH70" s="6">
        <f t="shared" si="72"/>
        <v>0</v>
      </c>
      <c r="BI70" s="6">
        <f t="shared" si="72"/>
        <v>0</v>
      </c>
      <c r="BJ70" s="6">
        <f t="shared" si="72"/>
        <v>0</v>
      </c>
      <c r="BK70" s="6">
        <f t="shared" si="72"/>
        <v>0</v>
      </c>
      <c r="BL70" s="6">
        <f t="shared" si="72"/>
        <v>0</v>
      </c>
    </row>
    <row r="71" spans="2:64" x14ac:dyDescent="0.25">
      <c r="C71" t="s">
        <v>14</v>
      </c>
      <c r="D71">
        <f>INDEX(hist_share!W:W,MATCH($C$1&amp;"-"&amp;$C71,hist_share!$AF:$AF,0))</f>
        <v>0</v>
      </c>
      <c r="E71">
        <f>INDEX(hist_share!X:X,MATCH($C$1&amp;"-"&amp;$C71,hist_share!$AF:$AF,0))</f>
        <v>0</v>
      </c>
      <c r="F71">
        <f>INDEX(hist_share!Y:Y,MATCH($C$1&amp;"-"&amp;$C71,hist_share!$AF:$AF,0))</f>
        <v>0</v>
      </c>
      <c r="G71">
        <f>INDEX(hist_share!Z:Z,MATCH($C$1&amp;"-"&amp;$C71,hist_share!$AF:$AF,0))</f>
        <v>0</v>
      </c>
      <c r="H71">
        <f>INDEX(hist_share!AA:AA,MATCH($C$1&amp;"-"&amp;$C71,hist_share!$AF:$AF,0))</f>
        <v>0</v>
      </c>
      <c r="I71">
        <f>INDEX(hist_share!AB:AB,MATCH($C$1&amp;"-"&amp;$C71,hist_share!$AF:$AF,0))</f>
        <v>0</v>
      </c>
      <c r="J71" s="10">
        <f>INDEX(hist_share!AC:AC,MATCH($C$1&amp;"-"&amp;$C71,hist_share!$AF:$AF,0))</f>
        <v>0</v>
      </c>
      <c r="K71">
        <f>INDEX('7th_share'!C:C,MATCH($C$1&amp;"-"&amp;$C71,'7th_share'!$AK:$AK,0))</f>
        <v>0</v>
      </c>
      <c r="L71">
        <f>INDEX('7th_share'!D:D,MATCH($C$1&amp;"-"&amp;$C71,'7th_share'!$AK:$AK,0))</f>
        <v>0</v>
      </c>
      <c r="M71">
        <f>INDEX('7th_share'!E:E,MATCH($C$1&amp;"-"&amp;$C71,'7th_share'!$AK:$AK,0))</f>
        <v>0</v>
      </c>
      <c r="N71">
        <f>INDEX('7th_share'!F:F,MATCH($C$1&amp;"-"&amp;$C71,'7th_share'!$AK:$AK,0))</f>
        <v>0</v>
      </c>
      <c r="O71">
        <f>INDEX('7th_share'!G:G,MATCH($C$1&amp;"-"&amp;$C71,'7th_share'!$AK:$AK,0))</f>
        <v>0</v>
      </c>
      <c r="P71">
        <f>INDEX('7th_share'!H:H,MATCH($C$1&amp;"-"&amp;$C71,'7th_share'!$AK:$AK,0))</f>
        <v>0</v>
      </c>
      <c r="Q71">
        <f>INDEX('7th_share'!I:I,MATCH($C$1&amp;"-"&amp;$C71,'7th_share'!$AK:$AK,0))</f>
        <v>0</v>
      </c>
      <c r="R71">
        <f>INDEX('7th_share'!J:J,MATCH($C$1&amp;"-"&amp;$C71,'7th_share'!$AK:$AK,0))</f>
        <v>0</v>
      </c>
      <c r="S71" s="14">
        <f>INDEX('7th_share'!K:K,MATCH($C$1&amp;"-"&amp;$C71,'7th_share'!$AK:$AK,0))</f>
        <v>0</v>
      </c>
      <c r="T71">
        <f>INDEX('7th_share'!L:L,MATCH($C$1&amp;"-"&amp;$C71,'7th_share'!$AK:$AK,0))</f>
        <v>0</v>
      </c>
      <c r="U71">
        <f>INDEX('7th_share'!M:M,MATCH($C$1&amp;"-"&amp;$C71,'7th_share'!$AK:$AK,0))</f>
        <v>0</v>
      </c>
      <c r="V71">
        <f>INDEX('7th_share'!N:N,MATCH($C$1&amp;"-"&amp;$C71,'7th_share'!$AK:$AK,0))</f>
        <v>0</v>
      </c>
      <c r="W71">
        <f>INDEX('7th_share'!O:O,MATCH($C$1&amp;"-"&amp;$C71,'7th_share'!$AK:$AK,0))</f>
        <v>0</v>
      </c>
      <c r="X71">
        <f>INDEX('7th_share'!P:P,MATCH($C$1&amp;"-"&amp;$C71,'7th_share'!$AK:$AK,0))</f>
        <v>0</v>
      </c>
      <c r="Y71">
        <f>INDEX('7th_share'!Q:Q,MATCH($C$1&amp;"-"&amp;$C71,'7th_share'!$AK:$AK,0))</f>
        <v>0</v>
      </c>
      <c r="Z71">
        <f>INDEX('7th_share'!R:R,MATCH($C$1&amp;"-"&amp;$C71,'7th_share'!$AK:$AK,0))</f>
        <v>0</v>
      </c>
      <c r="AA71">
        <f>INDEX('7th_share'!S:S,MATCH($C$1&amp;"-"&amp;$C71,'7th_share'!$AK:$AK,0))</f>
        <v>0</v>
      </c>
      <c r="AB71">
        <f>INDEX('7th_share'!T:T,MATCH($C$1&amp;"-"&amp;$C71,'7th_share'!$AK:$AK,0))</f>
        <v>0</v>
      </c>
      <c r="AC71">
        <f>INDEX('7th_share'!U:U,MATCH($C$1&amp;"-"&amp;$C71,'7th_share'!$AK:$AK,0))</f>
        <v>0</v>
      </c>
      <c r="AD71">
        <f>INDEX('7th_share'!V:V,MATCH($C$1&amp;"-"&amp;$C71,'7th_share'!$AK:$AK,0))</f>
        <v>0</v>
      </c>
      <c r="AE71">
        <f>INDEX('7th_share'!W:W,MATCH($C$1&amp;"-"&amp;$C71,'7th_share'!$AK:$AK,0))</f>
        <v>0</v>
      </c>
      <c r="AF71">
        <f>INDEX('7th_share'!X:X,MATCH($C$1&amp;"-"&amp;$C71,'7th_share'!$AK:$AK,0))</f>
        <v>0</v>
      </c>
      <c r="AG71">
        <f>INDEX('7th_share'!Y:Y,MATCH($C$1&amp;"-"&amp;$C71,'7th_share'!$AK:$AK,0))</f>
        <v>0</v>
      </c>
      <c r="AH71">
        <f>INDEX('7th_share'!Z:Z,MATCH($C$1&amp;"-"&amp;$C71,'7th_share'!$AK:$AK,0))</f>
        <v>0</v>
      </c>
      <c r="AI71">
        <f>INDEX('7th_share'!AA:AA,MATCH($C$1&amp;"-"&amp;$C71,'7th_share'!$AK:$AK,0))</f>
        <v>0</v>
      </c>
      <c r="AJ71">
        <f>INDEX('7th_share'!AB:AB,MATCH($C$1&amp;"-"&amp;$C71,'7th_share'!$AK:$AK,0))</f>
        <v>0</v>
      </c>
      <c r="AK71">
        <f>INDEX('7th_share'!AC:AC,MATCH($C$1&amp;"-"&amp;$C71,'7th_share'!$AK:$AK,0))</f>
        <v>0</v>
      </c>
      <c r="AL71">
        <f>INDEX('7th_share'!AD:AD,MATCH($C$1&amp;"-"&amp;$C71,'7th_share'!$AK:$AK,0))</f>
        <v>0</v>
      </c>
      <c r="AM71">
        <f>INDEX('7th_share'!AE:AE,MATCH($C$1&amp;"-"&amp;$C71,'7th_share'!$AK:$AK,0))</f>
        <v>0</v>
      </c>
      <c r="AN71">
        <f>INDEX('7th_share'!AF:AF,MATCH($C$1&amp;"-"&amp;$C71,'7th_share'!$AK:$AK,0))</f>
        <v>0</v>
      </c>
      <c r="AO71">
        <f>INDEX('7th_share'!AG:AG,MATCH($C$1&amp;"-"&amp;$C71,'7th_share'!$AK:$AK,0))</f>
        <v>0</v>
      </c>
      <c r="AP71">
        <f>INDEX('7th_share'!AH:AH,MATCH($C$1&amp;"-"&amp;$C71,'7th_share'!$AK:$AK,0))</f>
        <v>0</v>
      </c>
      <c r="AQ71">
        <f>INDEX('7th_share'!AI:AI,MATCH($C$1&amp;"-"&amp;$C71,'7th_share'!$AK:$AK,0))</f>
        <v>0</v>
      </c>
      <c r="AR71" s="3">
        <f>INDEX('7th_share'!AJ:AJ,MATCH($C$1&amp;"-"&amp;$C71,'7th_share'!$AK:$AK,0))</f>
        <v>0</v>
      </c>
      <c r="AS71" s="6">
        <f t="shared" si="71"/>
        <v>0</v>
      </c>
      <c r="AT71" s="6">
        <f t="shared" si="72"/>
        <v>0</v>
      </c>
      <c r="AU71" s="6">
        <f t="shared" si="72"/>
        <v>0</v>
      </c>
      <c r="AV71" s="6">
        <f t="shared" si="72"/>
        <v>0</v>
      </c>
      <c r="AW71" s="6">
        <f t="shared" si="72"/>
        <v>0</v>
      </c>
      <c r="AX71" s="6">
        <f t="shared" si="72"/>
        <v>0</v>
      </c>
      <c r="AY71" s="6">
        <f t="shared" si="72"/>
        <v>0</v>
      </c>
      <c r="AZ71" s="6">
        <f t="shared" si="72"/>
        <v>0</v>
      </c>
      <c r="BA71" s="6">
        <f t="shared" si="72"/>
        <v>0</v>
      </c>
      <c r="BB71" s="6">
        <f t="shared" si="72"/>
        <v>0</v>
      </c>
      <c r="BC71" s="6">
        <f t="shared" si="72"/>
        <v>0</v>
      </c>
      <c r="BD71" s="6">
        <f t="shared" si="72"/>
        <v>0</v>
      </c>
      <c r="BE71" s="6">
        <f t="shared" si="72"/>
        <v>0</v>
      </c>
      <c r="BF71" s="6">
        <f t="shared" si="72"/>
        <v>0</v>
      </c>
      <c r="BG71" s="6">
        <f t="shared" si="72"/>
        <v>0</v>
      </c>
      <c r="BH71" s="6">
        <f t="shared" si="72"/>
        <v>0</v>
      </c>
      <c r="BI71" s="6">
        <f t="shared" si="72"/>
        <v>0</v>
      </c>
      <c r="BJ71" s="6">
        <f t="shared" si="72"/>
        <v>0</v>
      </c>
      <c r="BK71" s="6">
        <f t="shared" si="72"/>
        <v>0</v>
      </c>
      <c r="BL71" s="6">
        <f t="shared" si="72"/>
        <v>0</v>
      </c>
    </row>
    <row r="72" spans="2:64" x14ac:dyDescent="0.25">
      <c r="C72" t="s">
        <v>15</v>
      </c>
      <c r="D72">
        <f>INDEX(hist_share!W:W,MATCH($C$1&amp;"-"&amp;$C72,hist_share!$AF:$AF,0))</f>
        <v>2.088010297622578E-3</v>
      </c>
      <c r="E72">
        <f>INDEX(hist_share!X:X,MATCH($C$1&amp;"-"&amp;$C72,hist_share!$AF:$AF,0))</f>
        <v>2.1226796344682311E-3</v>
      </c>
      <c r="F72">
        <f>INDEX(hist_share!Y:Y,MATCH($C$1&amp;"-"&amp;$C72,hist_share!$AF:$AF,0))</f>
        <v>1.895450548771665E-3</v>
      </c>
      <c r="G72">
        <f>INDEX(hist_share!Z:Z,MATCH($C$1&amp;"-"&amp;$C72,hist_share!$AF:$AF,0))</f>
        <v>1.902143413401669E-3</v>
      </c>
      <c r="H72">
        <f>INDEX(hist_share!AA:AA,MATCH($C$1&amp;"-"&amp;$C72,hist_share!$AF:$AF,0))</f>
        <v>1.906961299362878E-3</v>
      </c>
      <c r="I72">
        <f>INDEX(hist_share!AB:AB,MATCH($C$1&amp;"-"&amp;$C72,hist_share!$AF:$AF,0))</f>
        <v>1.9104437733779549E-3</v>
      </c>
      <c r="J72" s="10">
        <f>INDEX(hist_share!AC:AC,MATCH($C$1&amp;"-"&amp;$C72,hist_share!$AF:$AF,0))</f>
        <v>0</v>
      </c>
      <c r="K72">
        <f>INDEX('7th_share'!C:C,MATCH($C$1&amp;"-"&amp;$C72,'7th_share'!$AK:$AK,0))</f>
        <v>2.1165904132389541E-3</v>
      </c>
      <c r="L72">
        <f>INDEX('7th_share'!D:D,MATCH($C$1&amp;"-"&amp;$C72,'7th_share'!$AK:$AK,0))</f>
        <v>2.2243505239524131E-3</v>
      </c>
      <c r="M72">
        <f>INDEX('7th_share'!E:E,MATCH($C$1&amp;"-"&amp;$C72,'7th_share'!$AK:$AK,0))</f>
        <v>2.3347324725855952E-3</v>
      </c>
      <c r="N72">
        <f>INDEX('7th_share'!F:F,MATCH($C$1&amp;"-"&amp;$C72,'7th_share'!$AK:$AK,0))</f>
        <v>2.4473592421868158E-3</v>
      </c>
      <c r="O72">
        <f>INDEX('7th_share'!G:G,MATCH($C$1&amp;"-"&amp;$C72,'7th_share'!$AK:$AK,0))</f>
        <v>2.5618538158043908E-3</v>
      </c>
      <c r="P72">
        <f>INDEX('7th_share'!H:H,MATCH($C$1&amp;"-"&amp;$C72,'7th_share'!$AK:$AK,0))</f>
        <v>2.6778391764866322E-3</v>
      </c>
      <c r="Q72">
        <f>INDEX('7th_share'!I:I,MATCH($C$1&amp;"-"&amp;$C72,'7th_share'!$AK:$AK,0))</f>
        <v>2.7949383072818539E-3</v>
      </c>
      <c r="R72">
        <f>INDEX('7th_share'!J:J,MATCH($C$1&amp;"-"&amp;$C72,'7th_share'!$AK:$AK,0))</f>
        <v>2.9127741912383731E-3</v>
      </c>
      <c r="S72" s="14">
        <f>INDEX('7th_share'!K:K,MATCH($C$1&amp;"-"&amp;$C72,'7th_share'!$AK:$AK,0))</f>
        <v>3.0309698114045001E-3</v>
      </c>
      <c r="T72">
        <f>INDEX('7th_share'!L:L,MATCH($C$1&amp;"-"&amp;$C72,'7th_share'!$AK:$AK,0))</f>
        <v>3.149148150828555E-3</v>
      </c>
      <c r="U72">
        <f>INDEX('7th_share'!M:M,MATCH($C$1&amp;"-"&amp;$C72,'7th_share'!$AK:$AK,0))</f>
        <v>3.2669321925588449E-3</v>
      </c>
      <c r="V72">
        <f>INDEX('7th_share'!N:N,MATCH($C$1&amp;"-"&amp;$C72,'7th_share'!$AK:$AK,0))</f>
        <v>3.38394491964369E-3</v>
      </c>
      <c r="W72">
        <f>INDEX('7th_share'!O:O,MATCH($C$1&amp;"-"&amp;$C72,'7th_share'!$AK:$AK,0))</f>
        <v>3.499809315131398E-3</v>
      </c>
      <c r="X72">
        <f>INDEX('7th_share'!P:P,MATCH($C$1&amp;"-"&amp;$C72,'7th_share'!$AK:$AK,0))</f>
        <v>3.614148362070291E-3</v>
      </c>
      <c r="Y72">
        <f>INDEX('7th_share'!Q:Q,MATCH($C$1&amp;"-"&amp;$C72,'7th_share'!$AK:$AK,0))</f>
        <v>3.7265850435086721E-3</v>
      </c>
      <c r="Z72">
        <f>INDEX('7th_share'!R:R,MATCH($C$1&amp;"-"&amp;$C72,'7th_share'!$AK:$AK,0))</f>
        <v>3.836742342494869E-3</v>
      </c>
      <c r="AA72">
        <f>INDEX('7th_share'!S:S,MATCH($C$1&amp;"-"&amp;$C72,'7th_share'!$AK:$AK,0))</f>
        <v>3.9442432420771882E-3</v>
      </c>
      <c r="AB72">
        <f>INDEX('7th_share'!T:T,MATCH($C$1&amp;"-"&amp;$C72,'7th_share'!$AK:$AK,0))</f>
        <v>4.0487107253039476E-3</v>
      </c>
      <c r="AC72">
        <f>INDEX('7th_share'!U:U,MATCH($C$1&amp;"-"&amp;$C72,'7th_share'!$AK:$AK,0))</f>
        <v>4.149767775223457E-3</v>
      </c>
      <c r="AD72">
        <f>INDEX('7th_share'!V:V,MATCH($C$1&amp;"-"&amp;$C72,'7th_share'!$AK:$AK,0))</f>
        <v>4.2470373748840322E-3</v>
      </c>
      <c r="AE72">
        <f>INDEX('7th_share'!W:W,MATCH($C$1&amp;"-"&amp;$C72,'7th_share'!$AK:$AK,0))</f>
        <v>4.3401425073339881E-3</v>
      </c>
      <c r="AF72">
        <f>INDEX('7th_share'!X:X,MATCH($C$1&amp;"-"&amp;$C72,'7th_share'!$AK:$AK,0))</f>
        <v>4.428706155621639E-3</v>
      </c>
      <c r="AG72">
        <f>INDEX('7th_share'!Y:Y,MATCH($C$1&amp;"-"&amp;$C72,'7th_share'!$AK:$AK,0))</f>
        <v>4.5123513027952979E-3</v>
      </c>
      <c r="AH72">
        <f>INDEX('7th_share'!Z:Z,MATCH($C$1&amp;"-"&amp;$C72,'7th_share'!$AK:$AK,0))</f>
        <v>4.5907009319032807E-3</v>
      </c>
      <c r="AI72">
        <f>INDEX('7th_share'!AA:AA,MATCH($C$1&amp;"-"&amp;$C72,'7th_share'!$AK:$AK,0))</f>
        <v>4.663378025993899E-3</v>
      </c>
      <c r="AJ72">
        <f>INDEX('7th_share'!AB:AB,MATCH($C$1&amp;"-"&amp;$C72,'7th_share'!$AK:$AK,0))</f>
        <v>4.730005568115472E-3</v>
      </c>
      <c r="AK72">
        <f>INDEX('7th_share'!AC:AC,MATCH($C$1&amp;"-"&amp;$C72,'7th_share'!$AK:$AK,0))</f>
        <v>4.7902065413163103E-3</v>
      </c>
      <c r="AL72">
        <f>INDEX('7th_share'!AD:AD,MATCH($C$1&amp;"-"&amp;$C72,'7th_share'!$AK:$AK,0))</f>
        <v>4.8436039286447246E-3</v>
      </c>
      <c r="AM72">
        <f>INDEX('7th_share'!AE:AE,MATCH($C$1&amp;"-"&amp;$C72,'7th_share'!$AK:$AK,0))</f>
        <v>4.8898207131490377E-3</v>
      </c>
      <c r="AN72">
        <f>INDEX('7th_share'!AF:AF,MATCH($C$1&amp;"-"&amp;$C72,'7th_share'!$AK:$AK,0))</f>
        <v>4.9284798778775592E-3</v>
      </c>
      <c r="AO72">
        <f>INDEX('7th_share'!AG:AG,MATCH($C$1&amp;"-"&amp;$C72,'7th_share'!$AK:$AK,0))</f>
        <v>4.9592044058785973E-3</v>
      </c>
      <c r="AP72">
        <f>INDEX('7th_share'!AH:AH,MATCH($C$1&amp;"-"&amp;$C72,'7th_share'!$AK:$AK,0))</f>
        <v>4.9816172802004781E-3</v>
      </c>
      <c r="AQ72">
        <f>INDEX('7th_share'!AI:AI,MATCH($C$1&amp;"-"&amp;$C72,'7th_share'!$AK:$AK,0))</f>
        <v>4.9953414838915114E-3</v>
      </c>
      <c r="AR72" s="3">
        <f>INDEX('7th_share'!AJ:AJ,MATCH($C$1&amp;"-"&amp;$C72,'7th_share'!$AK:$AK,0))</f>
        <v>5.0000000000000088E-3</v>
      </c>
      <c r="AS72" s="6">
        <f t="shared" si="71"/>
        <v>5.0000000000000088E-3</v>
      </c>
      <c r="AT72" s="6">
        <f t="shared" si="72"/>
        <v>5.0000000000000088E-3</v>
      </c>
      <c r="AU72" s="6">
        <f t="shared" si="72"/>
        <v>5.0000000000000088E-3</v>
      </c>
      <c r="AV72" s="6">
        <f t="shared" si="72"/>
        <v>5.0000000000000088E-3</v>
      </c>
      <c r="AW72" s="6">
        <f t="shared" si="72"/>
        <v>5.0000000000000088E-3</v>
      </c>
      <c r="AX72" s="6">
        <f t="shared" si="72"/>
        <v>5.0000000000000088E-3</v>
      </c>
      <c r="AY72" s="6">
        <f t="shared" si="72"/>
        <v>5.0000000000000088E-3</v>
      </c>
      <c r="AZ72" s="6">
        <f t="shared" si="72"/>
        <v>5.0000000000000088E-3</v>
      </c>
      <c r="BA72" s="6">
        <f t="shared" si="72"/>
        <v>5.0000000000000088E-3</v>
      </c>
      <c r="BB72" s="6">
        <f t="shared" si="72"/>
        <v>5.0000000000000088E-3</v>
      </c>
      <c r="BC72" s="6">
        <f t="shared" si="72"/>
        <v>5.0000000000000088E-3</v>
      </c>
      <c r="BD72" s="6">
        <f t="shared" si="72"/>
        <v>5.0000000000000088E-3</v>
      </c>
      <c r="BE72" s="6">
        <f t="shared" si="72"/>
        <v>5.0000000000000088E-3</v>
      </c>
      <c r="BF72" s="6">
        <f t="shared" si="72"/>
        <v>5.0000000000000088E-3</v>
      </c>
      <c r="BG72" s="6">
        <f t="shared" si="72"/>
        <v>5.0000000000000088E-3</v>
      </c>
      <c r="BH72" s="6">
        <f t="shared" si="72"/>
        <v>5.0000000000000088E-3</v>
      </c>
      <c r="BI72" s="6">
        <f t="shared" si="72"/>
        <v>5.0000000000000088E-3</v>
      </c>
      <c r="BJ72" s="6">
        <f t="shared" si="72"/>
        <v>5.0000000000000088E-3</v>
      </c>
      <c r="BK72" s="6">
        <f t="shared" si="72"/>
        <v>5.0000000000000088E-3</v>
      </c>
      <c r="BL72" s="6">
        <f t="shared" si="72"/>
        <v>5.0000000000000088E-3</v>
      </c>
    </row>
    <row r="73" spans="2:64" x14ac:dyDescent="0.25">
      <c r="C73" t="s">
        <v>16</v>
      </c>
      <c r="D73">
        <f>INDEX(hist_share!W:W,MATCH($C$1&amp;"-"&amp;$C73,hist_share!$AF:$AF,0))</f>
        <v>0.17636693709599449</v>
      </c>
      <c r="E73">
        <f>INDEX(hist_share!X:X,MATCH($C$1&amp;"-"&amp;$C73,hist_share!$AF:$AF,0))</f>
        <v>0.1367784740073141</v>
      </c>
      <c r="F73">
        <f>INDEX(hist_share!Y:Y,MATCH($C$1&amp;"-"&amp;$C73,hist_share!$AF:$AF,0))</f>
        <v>0.1221365812379232</v>
      </c>
      <c r="G73">
        <f>INDEX(hist_share!Z:Z,MATCH($C$1&amp;"-"&amp;$C73,hist_share!$AF:$AF,0))</f>
        <v>0.1225678473583328</v>
      </c>
      <c r="H73">
        <f>INDEX(hist_share!AA:AA,MATCH($C$1&amp;"-"&amp;$C73,hist_share!$AF:$AF,0))</f>
        <v>0.1228782960379238</v>
      </c>
      <c r="I73">
        <f>INDEX(hist_share!AB:AB,MATCH($C$1&amp;"-"&amp;$C73,hist_share!$AF:$AF,0))</f>
        <v>0.1231026951765493</v>
      </c>
      <c r="J73" s="10">
        <f>INDEX(hist_share!AC:AC,MATCH($C$1&amp;"-"&amp;$C73,hist_share!$AF:$AF,0))</f>
        <v>0</v>
      </c>
      <c r="K73">
        <f>INDEX('7th_share'!C:C,MATCH($C$1&amp;"-"&amp;$C73,'7th_share'!$AK:$AK,0))</f>
        <v>0.1208515562428225</v>
      </c>
      <c r="L73">
        <f>INDEX('7th_share'!D:D,MATCH($C$1&amp;"-"&amp;$C73,'7th_share'!$AK:$AK,0))</f>
        <v>0.1197544758773611</v>
      </c>
      <c r="M73">
        <f>INDEX('7th_share'!E:E,MATCH($C$1&amp;"-"&amp;$C73,'7th_share'!$AK:$AK,0))</f>
        <v>0.1186775406124283</v>
      </c>
      <c r="N73">
        <f>INDEX('7th_share'!F:F,MATCH($C$1&amp;"-"&amp;$C73,'7th_share'!$AK:$AK,0))</f>
        <v>0.1176216147227194</v>
      </c>
      <c r="O73">
        <f>INDEX('7th_share'!G:G,MATCH($C$1&amp;"-"&amp;$C73,'7th_share'!$AK:$AK,0))</f>
        <v>0.11658756248292999</v>
      </c>
      <c r="P73">
        <f>INDEX('7th_share'!H:H,MATCH($C$1&amp;"-"&amp;$C73,'7th_share'!$AK:$AK,0))</f>
        <v>0.1155762481677554</v>
      </c>
      <c r="Q73">
        <f>INDEX('7th_share'!I:I,MATCH($C$1&amp;"-"&amp;$C73,'7th_share'!$AK:$AK,0))</f>
        <v>0.11458853605189109</v>
      </c>
      <c r="R73">
        <f>INDEX('7th_share'!J:J,MATCH($C$1&amp;"-"&amp;$C73,'7th_share'!$AK:$AK,0))</f>
        <v>0.1136252904100326</v>
      </c>
      <c r="S73" s="14">
        <f>INDEX('7th_share'!K:K,MATCH($C$1&amp;"-"&amp;$C73,'7th_share'!$AK:$AK,0))</f>
        <v>0.1126873755168753</v>
      </c>
      <c r="T73">
        <f>INDEX('7th_share'!L:L,MATCH($C$1&amp;"-"&amp;$C73,'7th_share'!$AK:$AK,0))</f>
        <v>0.11177565564711479</v>
      </c>
      <c r="U73">
        <f>INDEX('7th_share'!M:M,MATCH($C$1&amp;"-"&amp;$C73,'7th_share'!$AK:$AK,0))</f>
        <v>0.1108909950754462</v>
      </c>
      <c r="V73">
        <f>INDEX('7th_share'!N:N,MATCH($C$1&amp;"-"&amp;$C73,'7th_share'!$AK:$AK,0))</f>
        <v>0.11003425807656519</v>
      </c>
      <c r="W73">
        <f>INDEX('7th_share'!O:O,MATCH($C$1&amp;"-"&amp;$C73,'7th_share'!$AK:$AK,0))</f>
        <v>0.1092063089251671</v>
      </c>
      <c r="X73">
        <f>INDEX('7th_share'!P:P,MATCH($C$1&amp;"-"&amp;$C73,'7th_share'!$AK:$AK,0))</f>
        <v>0.1084080118959474</v>
      </c>
      <c r="Y73">
        <f>INDEX('7th_share'!Q:Q,MATCH($C$1&amp;"-"&amp;$C73,'7th_share'!$AK:$AK,0))</f>
        <v>0.1076402312636015</v>
      </c>
      <c r="Z73">
        <f>INDEX('7th_share'!R:R,MATCH($C$1&amp;"-"&amp;$C73,'7th_share'!$AK:$AK,0))</f>
        <v>0.10690383130282501</v>
      </c>
      <c r="AA73">
        <f>INDEX('7th_share'!S:S,MATCH($C$1&amp;"-"&amp;$C73,'7th_share'!$AK:$AK,0))</f>
        <v>0.1061996762883133</v>
      </c>
      <c r="AB73">
        <f>INDEX('7th_share'!T:T,MATCH($C$1&amp;"-"&amp;$C73,'7th_share'!$AK:$AK,0))</f>
        <v>0.1055286304947618</v>
      </c>
      <c r="AC73">
        <f>INDEX('7th_share'!U:U,MATCH($C$1&amp;"-"&amp;$C73,'7th_share'!$AK:$AK,0))</f>
        <v>0.1048915581968657</v>
      </c>
      <c r="AD73">
        <f>INDEX('7th_share'!V:V,MATCH($C$1&amp;"-"&amp;$C73,'7th_share'!$AK:$AK,0))</f>
        <v>0.1042893236693208</v>
      </c>
      <c r="AE73">
        <f>INDEX('7th_share'!W:W,MATCH($C$1&amp;"-"&amp;$C73,'7th_share'!$AK:$AK,0))</f>
        <v>0.1037227911868224</v>
      </c>
      <c r="AF73">
        <f>INDEX('7th_share'!X:X,MATCH($C$1&amp;"-"&amp;$C73,'7th_share'!$AK:$AK,0))</f>
        <v>0.1031928250240659</v>
      </c>
      <c r="AG73">
        <f>INDEX('7th_share'!Y:Y,MATCH($C$1&amp;"-"&amp;$C73,'7th_share'!$AK:$AK,0))</f>
        <v>0.1027002894557468</v>
      </c>
      <c r="AH73">
        <f>INDEX('7th_share'!Z:Z,MATCH($C$1&amp;"-"&amp;$C73,'7th_share'!$AK:$AK,0))</f>
        <v>0.1022460487565605</v>
      </c>
      <c r="AI73">
        <f>INDEX('7th_share'!AA:AA,MATCH($C$1&amp;"-"&amp;$C73,'7th_share'!$AK:$AK,0))</f>
        <v>0.10183096720120249</v>
      </c>
      <c r="AJ73">
        <f>INDEX('7th_share'!AB:AB,MATCH($C$1&amp;"-"&amp;$C73,'7th_share'!$AK:$AK,0))</f>
        <v>0.1014559090643681</v>
      </c>
      <c r="AK73">
        <f>INDEX('7th_share'!AC:AC,MATCH($C$1&amp;"-"&amp;$C73,'7th_share'!$AK:$AK,0))</f>
        <v>0.10112173862075299</v>
      </c>
      <c r="AL73">
        <f>INDEX('7th_share'!AD:AD,MATCH($C$1&amp;"-"&amp;$C73,'7th_share'!$AK:$AK,0))</f>
        <v>0.1008293201450524</v>
      </c>
      <c r="AM73">
        <f>INDEX('7th_share'!AE:AE,MATCH($C$1&amp;"-"&amp;$C73,'7th_share'!$AK:$AK,0))</f>
        <v>0.1005795179119619</v>
      </c>
      <c r="AN73">
        <f>INDEX('7th_share'!AF:AF,MATCH($C$1&amp;"-"&amp;$C73,'7th_share'!$AK:$AK,0))</f>
        <v>0.10037319619617691</v>
      </c>
      <c r="AO73">
        <f>INDEX('7th_share'!AG:AG,MATCH($C$1&amp;"-"&amp;$C73,'7th_share'!$AK:$AK,0))</f>
        <v>0.1002112192723926</v>
      </c>
      <c r="AP73">
        <f>INDEX('7th_share'!AH:AH,MATCH($C$1&amp;"-"&amp;$C73,'7th_share'!$AK:$AK,0))</f>
        <v>0.10009445141530481</v>
      </c>
      <c r="AQ73">
        <f>INDEX('7th_share'!AI:AI,MATCH($C$1&amp;"-"&amp;$C73,'7th_share'!$AK:$AK,0))</f>
        <v>0.10002375689960891</v>
      </c>
      <c r="AR73" s="3">
        <f>INDEX('7th_share'!AJ:AJ,MATCH($C$1&amp;"-"&amp;$C73,'7th_share'!$AK:$AK,0))</f>
        <v>0.1000000000000001</v>
      </c>
      <c r="AS73" s="6">
        <f t="shared" si="71"/>
        <v>0.1000000000000001</v>
      </c>
      <c r="AT73" s="6">
        <f t="shared" si="72"/>
        <v>0.1000000000000001</v>
      </c>
      <c r="AU73" s="6">
        <f t="shared" si="72"/>
        <v>0.1000000000000001</v>
      </c>
      <c r="AV73" s="6">
        <f t="shared" si="72"/>
        <v>0.1000000000000001</v>
      </c>
      <c r="AW73" s="6">
        <f t="shared" si="72"/>
        <v>0.1000000000000001</v>
      </c>
      <c r="AX73" s="6">
        <f t="shared" si="72"/>
        <v>0.1000000000000001</v>
      </c>
      <c r="AY73" s="6">
        <f t="shared" si="72"/>
        <v>0.1000000000000001</v>
      </c>
      <c r="AZ73" s="6">
        <f t="shared" si="72"/>
        <v>0.1000000000000001</v>
      </c>
      <c r="BA73" s="6">
        <f t="shared" si="72"/>
        <v>0.1000000000000001</v>
      </c>
      <c r="BB73" s="6">
        <f t="shared" si="72"/>
        <v>0.1000000000000001</v>
      </c>
      <c r="BC73" s="6">
        <f t="shared" si="72"/>
        <v>0.1000000000000001</v>
      </c>
      <c r="BD73" s="6">
        <f t="shared" si="72"/>
        <v>0.1000000000000001</v>
      </c>
      <c r="BE73" s="6">
        <f t="shared" si="72"/>
        <v>0.1000000000000001</v>
      </c>
      <c r="BF73" s="6">
        <f t="shared" si="72"/>
        <v>0.1000000000000001</v>
      </c>
      <c r="BG73" s="6">
        <f t="shared" si="72"/>
        <v>0.1000000000000001</v>
      </c>
      <c r="BH73" s="6">
        <f t="shared" si="72"/>
        <v>0.1000000000000001</v>
      </c>
      <c r="BI73" s="6">
        <f t="shared" si="72"/>
        <v>0.1000000000000001</v>
      </c>
      <c r="BJ73" s="6">
        <f t="shared" si="72"/>
        <v>0.1000000000000001</v>
      </c>
      <c r="BK73" s="6">
        <f t="shared" si="72"/>
        <v>0.1000000000000001</v>
      </c>
      <c r="BL73" s="6">
        <f t="shared" si="72"/>
        <v>0.1000000000000001</v>
      </c>
    </row>
    <row r="74" spans="2:64" x14ac:dyDescent="0.25">
      <c r="C74" t="s">
        <v>17</v>
      </c>
      <c r="D74">
        <f>INDEX(hist_share!W:W,MATCH($C$1&amp;"-"&amp;$C74,hist_share!$AF:$AF,0))</f>
        <v>0.28993975676488781</v>
      </c>
      <c r="E74">
        <f>INDEX(hist_share!X:X,MATCH($C$1&amp;"-"&amp;$C74,hist_share!$AF:$AF,0))</f>
        <v>0.33534958138781362</v>
      </c>
      <c r="F74">
        <f>INDEX(hist_share!Y:Y,MATCH($C$1&amp;"-"&amp;$C74,hist_share!$AF:$AF,0))</f>
        <v>0.43349699231033212</v>
      </c>
      <c r="G74">
        <f>INDEX(hist_share!Z:Z,MATCH($C$1&amp;"-"&amp;$C74,hist_share!$AF:$AF,0))</f>
        <v>0.43502767676365511</v>
      </c>
      <c r="H74">
        <f>INDEX(hist_share!AA:AA,MATCH($C$1&amp;"-"&amp;$C74,hist_share!$AF:$AF,0))</f>
        <v>0.43612954622410149</v>
      </c>
      <c r="I74">
        <f>INDEX(hist_share!AB:AB,MATCH($C$1&amp;"-"&amp;$C74,hist_share!$AF:$AF,0))</f>
        <v>0.43692600172240698</v>
      </c>
      <c r="J74" s="10">
        <f>INDEX(hist_share!AC:AC,MATCH($C$1&amp;"-"&amp;$C74,hist_share!$AF:$AF,0))</f>
        <v>0</v>
      </c>
      <c r="K74">
        <f>INDEX('7th_share'!C:C,MATCH($C$1&amp;"-"&amp;$C74,'7th_share'!$AK:$AK,0))</f>
        <v>0.4590154045139746</v>
      </c>
      <c r="L74">
        <f>INDEX('7th_share'!D:D,MATCH($C$1&amp;"-"&amp;$C74,'7th_share'!$AK:$AK,0))</f>
        <v>0.46720652776757238</v>
      </c>
      <c r="M74">
        <f>INDEX('7th_share'!E:E,MATCH($C$1&amp;"-"&amp;$C74,'7th_share'!$AK:$AK,0))</f>
        <v>0.47362408313290888</v>
      </c>
      <c r="N74">
        <f>INDEX('7th_share'!F:F,MATCH($C$1&amp;"-"&amp;$C74,'7th_share'!$AK:$AK,0))</f>
        <v>0.47836468376488139</v>
      </c>
      <c r="O74">
        <f>INDEX('7th_share'!G:G,MATCH($C$1&amp;"-"&amp;$C74,'7th_share'!$AK:$AK,0))</f>
        <v>0.48152494281838731</v>
      </c>
      <c r="P74">
        <f>INDEX('7th_share'!H:H,MATCH($C$1&amp;"-"&amp;$C74,'7th_share'!$AK:$AK,0))</f>
        <v>0.48320147344832381</v>
      </c>
      <c r="Q74">
        <f>INDEX('7th_share'!I:I,MATCH($C$1&amp;"-"&amp;$C74,'7th_share'!$AK:$AK,0))</f>
        <v>0.48349088880958779</v>
      </c>
      <c r="R74">
        <f>INDEX('7th_share'!J:J,MATCH($C$1&amp;"-"&amp;$C74,'7th_share'!$AK:$AK,0))</f>
        <v>0.4824898020570767</v>
      </c>
      <c r="S74" s="14">
        <f>INDEX('7th_share'!K:K,MATCH($C$1&amp;"-"&amp;$C74,'7th_share'!$AK:$AK,0))</f>
        <v>0.48029482634568799</v>
      </c>
      <c r="T74">
        <f>INDEX('7th_share'!L:L,MATCH($C$1&amp;"-"&amp;$C74,'7th_share'!$AK:$AK,0))</f>
        <v>0.47700257483031833</v>
      </c>
      <c r="U74">
        <f>INDEX('7th_share'!M:M,MATCH($C$1&amp;"-"&amp;$C74,'7th_share'!$AK:$AK,0))</f>
        <v>0.47270966066586517</v>
      </c>
      <c r="V74">
        <f>INDEX('7th_share'!N:N,MATCH($C$1&amp;"-"&amp;$C74,'7th_share'!$AK:$AK,0))</f>
        <v>0.46751269700722597</v>
      </c>
      <c r="W74">
        <f>INDEX('7th_share'!O:O,MATCH($C$1&amp;"-"&amp;$C74,'7th_share'!$AK:$AK,0))</f>
        <v>0.4615082970092978</v>
      </c>
      <c r="X74">
        <f>INDEX('7th_share'!P:P,MATCH($C$1&amp;"-"&amp;$C74,'7th_share'!$AK:$AK,0))</f>
        <v>0.45479307382697781</v>
      </c>
      <c r="Y74">
        <f>INDEX('7th_share'!Q:Q,MATCH($C$1&amp;"-"&amp;$C74,'7th_share'!$AK:$AK,0))</f>
        <v>0.44746364061516303</v>
      </c>
      <c r="Z74">
        <f>INDEX('7th_share'!R:R,MATCH($C$1&amp;"-"&amp;$C74,'7th_share'!$AK:$AK,0))</f>
        <v>0.43961661052875101</v>
      </c>
      <c r="AA74">
        <f>INDEX('7th_share'!S:S,MATCH($C$1&amp;"-"&amp;$C74,'7th_share'!$AK:$AK,0))</f>
        <v>0.43134859672263881</v>
      </c>
      <c r="AB74">
        <f>INDEX('7th_share'!T:T,MATCH($C$1&amp;"-"&amp;$C74,'7th_share'!$AK:$AK,0))</f>
        <v>0.42275621235172312</v>
      </c>
      <c r="AC74">
        <f>INDEX('7th_share'!U:U,MATCH($C$1&amp;"-"&amp;$C74,'7th_share'!$AK:$AK,0))</f>
        <v>0.41393607057090209</v>
      </c>
      <c r="AD74">
        <f>INDEX('7th_share'!V:V,MATCH($C$1&amp;"-"&amp;$C74,'7th_share'!$AK:$AK,0))</f>
        <v>0.40498478453507258</v>
      </c>
      <c r="AE74">
        <f>INDEX('7th_share'!W:W,MATCH($C$1&amp;"-"&amp;$C74,'7th_share'!$AK:$AK,0))</f>
        <v>0.39599896739913171</v>
      </c>
      <c r="AF74">
        <f>INDEX('7th_share'!X:X,MATCH($C$1&amp;"-"&amp;$C74,'7th_share'!$AK:$AK,0))</f>
        <v>0.38707523231797669</v>
      </c>
      <c r="AG74">
        <f>INDEX('7th_share'!Y:Y,MATCH($C$1&amp;"-"&amp;$C74,'7th_share'!$AK:$AK,0))</f>
        <v>0.37831019244650471</v>
      </c>
      <c r="AH74">
        <f>INDEX('7th_share'!Z:Z,MATCH($C$1&amp;"-"&amp;$C74,'7th_share'!$AK:$AK,0))</f>
        <v>0.36980046093961327</v>
      </c>
      <c r="AI74">
        <f>INDEX('7th_share'!AA:AA,MATCH($C$1&amp;"-"&amp;$C74,'7th_share'!$AK:$AK,0))</f>
        <v>0.36164265095219911</v>
      </c>
      <c r="AJ74">
        <f>INDEX('7th_share'!AB:AB,MATCH($C$1&amp;"-"&amp;$C74,'7th_share'!$AK:$AK,0))</f>
        <v>0.35393337563915961</v>
      </c>
      <c r="AK74">
        <f>INDEX('7th_share'!AC:AC,MATCH($C$1&amp;"-"&amp;$C74,'7th_share'!$AK:$AK,0))</f>
        <v>0.34676924815539228</v>
      </c>
      <c r="AL74">
        <f>INDEX('7th_share'!AD:AD,MATCH($C$1&amp;"-"&amp;$C74,'7th_share'!$AK:$AK,0))</f>
        <v>0.34024688165579359</v>
      </c>
      <c r="AM74">
        <f>INDEX('7th_share'!AE:AE,MATCH($C$1&amp;"-"&amp;$C74,'7th_share'!$AK:$AK,0))</f>
        <v>0.33446288929526208</v>
      </c>
      <c r="AN74">
        <f>INDEX('7th_share'!AF:AF,MATCH($C$1&amp;"-"&amp;$C74,'7th_share'!$AK:$AK,0))</f>
        <v>0.32951388422869338</v>
      </c>
      <c r="AO74">
        <f>INDEX('7th_share'!AG:AG,MATCH($C$1&amp;"-"&amp;$C74,'7th_share'!$AK:$AK,0))</f>
        <v>0.32549647961098588</v>
      </c>
      <c r="AP74">
        <f>INDEX('7th_share'!AH:AH,MATCH($C$1&amp;"-"&amp;$C74,'7th_share'!$AK:$AK,0))</f>
        <v>0.32250728859703631</v>
      </c>
      <c r="AQ74">
        <f>INDEX('7th_share'!AI:AI,MATCH($C$1&amp;"-"&amp;$C74,'7th_share'!$AK:$AK,0))</f>
        <v>0.32064292434174219</v>
      </c>
      <c r="AR74" s="3">
        <f>INDEX('7th_share'!AJ:AJ,MATCH($C$1&amp;"-"&amp;$C74,'7th_share'!$AK:$AK,0))</f>
        <v>0.32000000000000012</v>
      </c>
      <c r="AS74" s="6">
        <f t="shared" si="71"/>
        <v>0.32000000000000012</v>
      </c>
      <c r="AT74" s="6">
        <f t="shared" si="72"/>
        <v>0.32000000000000012</v>
      </c>
      <c r="AU74" s="6">
        <f t="shared" si="72"/>
        <v>0.32000000000000012</v>
      </c>
      <c r="AV74" s="6">
        <f t="shared" si="72"/>
        <v>0.32000000000000012</v>
      </c>
      <c r="AW74" s="6">
        <f t="shared" si="72"/>
        <v>0.32000000000000012</v>
      </c>
      <c r="AX74" s="6">
        <f t="shared" si="72"/>
        <v>0.32000000000000012</v>
      </c>
      <c r="AY74" s="6">
        <f t="shared" si="72"/>
        <v>0.32000000000000012</v>
      </c>
      <c r="AZ74" s="6">
        <f t="shared" si="72"/>
        <v>0.32000000000000012</v>
      </c>
      <c r="BA74" s="6">
        <f t="shared" si="72"/>
        <v>0.32000000000000012</v>
      </c>
      <c r="BB74" s="6">
        <f t="shared" si="72"/>
        <v>0.32000000000000012</v>
      </c>
      <c r="BC74" s="6">
        <f t="shared" si="72"/>
        <v>0.32000000000000012</v>
      </c>
      <c r="BD74" s="6">
        <f t="shared" si="72"/>
        <v>0.32000000000000012</v>
      </c>
      <c r="BE74" s="6">
        <f t="shared" si="72"/>
        <v>0.32000000000000012</v>
      </c>
      <c r="BF74" s="6">
        <f t="shared" si="72"/>
        <v>0.32000000000000012</v>
      </c>
      <c r="BG74" s="6">
        <f t="shared" si="72"/>
        <v>0.32000000000000012</v>
      </c>
      <c r="BH74" s="6">
        <f t="shared" si="72"/>
        <v>0.32000000000000012</v>
      </c>
      <c r="BI74" s="6">
        <f t="shared" si="72"/>
        <v>0.32000000000000012</v>
      </c>
      <c r="BJ74" s="6">
        <f t="shared" si="72"/>
        <v>0.32000000000000012</v>
      </c>
      <c r="BK74" s="6">
        <f t="shared" si="72"/>
        <v>0.32000000000000012</v>
      </c>
      <c r="BL74" s="6">
        <f t="shared" si="72"/>
        <v>0.32000000000000012</v>
      </c>
    </row>
    <row r="75" spans="2:64" x14ac:dyDescent="0.25">
      <c r="C75" t="s">
        <v>18</v>
      </c>
      <c r="D75">
        <f>INDEX(hist_share!W:W,MATCH($C$1&amp;"-"&amp;$C75,hist_share!$AF:$AF,0))</f>
        <v>0.42198166272082299</v>
      </c>
      <c r="E75">
        <f>INDEX(hist_share!X:X,MATCH($C$1&amp;"-"&amp;$C75,hist_share!$AF:$AF,0))</f>
        <v>0.43740700376044112</v>
      </c>
      <c r="F75">
        <f>INDEX(hist_share!Y:Y,MATCH($C$1&amp;"-"&amp;$C75,hist_share!$AF:$AF,0))</f>
        <v>0.39058336069729022</v>
      </c>
      <c r="G75">
        <f>INDEX(hist_share!Z:Z,MATCH($C$1&amp;"-"&amp;$C75,hist_share!$AF:$AF,0))</f>
        <v>0.39196251646665231</v>
      </c>
      <c r="H75">
        <f>INDEX(hist_share!AA:AA,MATCH($C$1&amp;"-"&amp;$C75,hist_share!$AF:$AF,0))</f>
        <v>0.3929553073845713</v>
      </c>
      <c r="I75">
        <f>INDEX(hist_share!AB:AB,MATCH($C$1&amp;"-"&amp;$C75,hist_share!$AF:$AF,0))</f>
        <v>0.39367291851150449</v>
      </c>
      <c r="J75" s="10">
        <f>INDEX(hist_share!AC:AC,MATCH($C$1&amp;"-"&amp;$C75,hist_share!$AF:$AF,0))</f>
        <v>0</v>
      </c>
      <c r="K75">
        <f>INDEX('7th_share'!C:C,MATCH($C$1&amp;"-"&amp;$C75,'7th_share'!$AK:$AK,0))</f>
        <v>0.38053192664945268</v>
      </c>
      <c r="L75">
        <f>INDEX('7th_share'!D:D,MATCH($C$1&amp;"-"&amp;$C75,'7th_share'!$AK:$AK,0))</f>
        <v>0.37627153640672961</v>
      </c>
      <c r="M75">
        <f>INDEX('7th_share'!E:E,MATCH($C$1&amp;"-"&amp;$C75,'7th_share'!$AK:$AK,0))</f>
        <v>0.37344123907938559</v>
      </c>
      <c r="N75">
        <f>INDEX('7th_share'!F:F,MATCH($C$1&amp;"-"&amp;$C75,'7th_share'!$AK:$AK,0))</f>
        <v>0.37195855150980339</v>
      </c>
      <c r="O75">
        <f>INDEX('7th_share'!G:G,MATCH($C$1&amp;"-"&amp;$C75,'7th_share'!$AK:$AK,0))</f>
        <v>0.37174099054036558</v>
      </c>
      <c r="P75">
        <f>INDEX('7th_share'!H:H,MATCH($C$1&amp;"-"&amp;$C75,'7th_share'!$AK:$AK,0))</f>
        <v>0.37270607301345499</v>
      </c>
      <c r="Q75">
        <f>INDEX('7th_share'!I:I,MATCH($C$1&amp;"-"&amp;$C75,'7th_share'!$AK:$AK,0))</f>
        <v>0.37477131577145428</v>
      </c>
      <c r="R75">
        <f>INDEX('7th_share'!J:J,MATCH($C$1&amp;"-"&amp;$C75,'7th_share'!$AK:$AK,0))</f>
        <v>0.37785423565674658</v>
      </c>
      <c r="S75" s="14">
        <f>INDEX('7th_share'!K:K,MATCH($C$1&amp;"-"&amp;$C75,'7th_share'!$AK:$AK,0))</f>
        <v>0.38187234951171423</v>
      </c>
      <c r="T75">
        <f>INDEX('7th_share'!L:L,MATCH($C$1&amp;"-"&amp;$C75,'7th_share'!$AK:$AK,0))</f>
        <v>0.38674317417874021</v>
      </c>
      <c r="U75">
        <f>INDEX('7th_share'!M:M,MATCH($C$1&amp;"-"&amp;$C75,'7th_share'!$AK:$AK,0))</f>
        <v>0.39238422650020721</v>
      </c>
      <c r="V75">
        <f>INDEX('7th_share'!N:N,MATCH($C$1&amp;"-"&amp;$C75,'7th_share'!$AK:$AK,0))</f>
        <v>0.39871302331849812</v>
      </c>
      <c r="W75">
        <f>INDEX('7th_share'!O:O,MATCH($C$1&amp;"-"&amp;$C75,'7th_share'!$AK:$AK,0))</f>
        <v>0.40564708147599521</v>
      </c>
      <c r="X75">
        <f>INDEX('7th_share'!P:P,MATCH($C$1&amp;"-"&amp;$C75,'7th_share'!$AK:$AK,0))</f>
        <v>0.41310391781508171</v>
      </c>
      <c r="Y75">
        <f>INDEX('7th_share'!Q:Q,MATCH($C$1&amp;"-"&amp;$C75,'7th_share'!$AK:$AK,0))</f>
        <v>0.42100104917814007</v>
      </c>
      <c r="Z75">
        <f>INDEX('7th_share'!R:R,MATCH($C$1&amp;"-"&amp;$C75,'7th_share'!$AK:$AK,0))</f>
        <v>0.42925599240755341</v>
      </c>
      <c r="AA75">
        <f>INDEX('7th_share'!S:S,MATCH($C$1&amp;"-"&amp;$C75,'7th_share'!$AK:$AK,0))</f>
        <v>0.43778626434570422</v>
      </c>
      <c r="AB75">
        <f>INDEX('7th_share'!T:T,MATCH($C$1&amp;"-"&amp;$C75,'7th_share'!$AK:$AK,0))</f>
        <v>0.44650938183497563</v>
      </c>
      <c r="AC75">
        <f>INDEX('7th_share'!U:U,MATCH($C$1&amp;"-"&amp;$C75,'7th_share'!$AK:$AK,0))</f>
        <v>0.45534286171774968</v>
      </c>
      <c r="AD75">
        <f>INDEX('7th_share'!V:V,MATCH($C$1&amp;"-"&amp;$C75,'7th_share'!$AK:$AK,0))</f>
        <v>0.46420422083640972</v>
      </c>
      <c r="AE75">
        <f>INDEX('7th_share'!W:W,MATCH($C$1&amp;"-"&amp;$C75,'7th_share'!$AK:$AK,0))</f>
        <v>0.47301097603333842</v>
      </c>
      <c r="AF75">
        <f>INDEX('7th_share'!X:X,MATCH($C$1&amp;"-"&amp;$C75,'7th_share'!$AK:$AK,0))</f>
        <v>0.4816806441509181</v>
      </c>
      <c r="AG75">
        <f>INDEX('7th_share'!Y:Y,MATCH($C$1&amp;"-"&amp;$C75,'7th_share'!$AK:$AK,0))</f>
        <v>0.4901307420315319</v>
      </c>
      <c r="AH75">
        <f>INDEX('7th_share'!Z:Z,MATCH($C$1&amp;"-"&amp;$C75,'7th_share'!$AK:$AK,0))</f>
        <v>0.49827878651756258</v>
      </c>
      <c r="AI75">
        <f>INDEX('7th_share'!AA:AA,MATCH($C$1&amp;"-"&amp;$C75,'7th_share'!$AK:$AK,0))</f>
        <v>0.50604229445139282</v>
      </c>
      <c r="AJ75">
        <f>INDEX('7th_share'!AB:AB,MATCH($C$1&amp;"-"&amp;$C75,'7th_share'!$AK:$AK,0))</f>
        <v>0.51333878267540545</v>
      </c>
      <c r="AK75">
        <f>INDEX('7th_share'!AC:AC,MATCH($C$1&amp;"-"&amp;$C75,'7th_share'!$AK:$AK,0))</f>
        <v>0.52008576803198303</v>
      </c>
      <c r="AL75">
        <f>INDEX('7th_share'!AD:AD,MATCH($C$1&amp;"-"&amp;$C75,'7th_share'!$AK:$AK,0))</f>
        <v>0.52620076736350885</v>
      </c>
      <c r="AM75">
        <f>INDEX('7th_share'!AE:AE,MATCH($C$1&amp;"-"&amp;$C75,'7th_share'!$AK:$AK,0))</f>
        <v>0.53160129751236451</v>
      </c>
      <c r="AN75">
        <f>INDEX('7th_share'!AF:AF,MATCH($C$1&amp;"-"&amp;$C75,'7th_share'!$AK:$AK,0))</f>
        <v>0.53620487532093397</v>
      </c>
      <c r="AO75">
        <f>INDEX('7th_share'!AG:AG,MATCH($C$1&amp;"-"&amp;$C75,'7th_share'!$AK:$AK,0))</f>
        <v>0.53992901763159962</v>
      </c>
      <c r="AP75">
        <f>INDEX('7th_share'!AH:AH,MATCH($C$1&amp;"-"&amp;$C75,'7th_share'!$AK:$AK,0))</f>
        <v>0.54269124128674373</v>
      </c>
      <c r="AQ75">
        <f>INDEX('7th_share'!AI:AI,MATCH($C$1&amp;"-"&amp;$C75,'7th_share'!$AK:$AK,0))</f>
        <v>0.54440906312874948</v>
      </c>
      <c r="AR75" s="3">
        <f>INDEX('7th_share'!AJ:AJ,MATCH($C$1&amp;"-"&amp;$C75,'7th_share'!$AK:$AK,0))</f>
        <v>0.54499999999999982</v>
      </c>
      <c r="AS75" s="6">
        <f t="shared" si="71"/>
        <v>0.54499999999999982</v>
      </c>
      <c r="AT75" s="6">
        <f t="shared" si="72"/>
        <v>0.54499999999999982</v>
      </c>
      <c r="AU75" s="6">
        <f t="shared" si="72"/>
        <v>0.54499999999999982</v>
      </c>
      <c r="AV75" s="6">
        <f t="shared" si="72"/>
        <v>0.54499999999999982</v>
      </c>
      <c r="AW75" s="6">
        <f t="shared" si="72"/>
        <v>0.54499999999999982</v>
      </c>
      <c r="AX75" s="6">
        <f t="shared" si="72"/>
        <v>0.54499999999999982</v>
      </c>
      <c r="AY75" s="6">
        <f t="shared" si="72"/>
        <v>0.54499999999999982</v>
      </c>
      <c r="AZ75" s="6">
        <f t="shared" si="72"/>
        <v>0.54499999999999982</v>
      </c>
      <c r="BA75" s="6">
        <f t="shared" si="72"/>
        <v>0.54499999999999982</v>
      </c>
      <c r="BB75" s="6">
        <f t="shared" si="72"/>
        <v>0.54499999999999982</v>
      </c>
      <c r="BC75" s="6">
        <f t="shared" si="72"/>
        <v>0.54499999999999982</v>
      </c>
      <c r="BD75" s="6">
        <f t="shared" si="72"/>
        <v>0.54499999999999982</v>
      </c>
      <c r="BE75" s="6">
        <f t="shared" si="72"/>
        <v>0.54499999999999982</v>
      </c>
      <c r="BF75" s="6">
        <f t="shared" si="72"/>
        <v>0.54499999999999982</v>
      </c>
      <c r="BG75" s="6">
        <f t="shared" si="72"/>
        <v>0.54499999999999982</v>
      </c>
      <c r="BH75" s="6">
        <f t="shared" si="72"/>
        <v>0.54499999999999982</v>
      </c>
      <c r="BI75" s="6">
        <f t="shared" si="72"/>
        <v>0.54499999999999982</v>
      </c>
      <c r="BJ75" s="6">
        <f t="shared" si="72"/>
        <v>0.54499999999999982</v>
      </c>
      <c r="BK75" s="6">
        <f t="shared" si="72"/>
        <v>0.54499999999999982</v>
      </c>
      <c r="BL75" s="6">
        <f t="shared" si="72"/>
        <v>0.54499999999999982</v>
      </c>
    </row>
    <row r="76" spans="2:64" x14ac:dyDescent="0.25">
      <c r="C76" t="s">
        <v>40</v>
      </c>
      <c r="D76">
        <f>INDEX(hist_share!W:W,MATCH($C$1&amp;"-"&amp;$C76,hist_share!$AF:$AF,0))</f>
        <v>0.10962363312067221</v>
      </c>
      <c r="E76">
        <f>INDEX(hist_share!X:X,MATCH($C$1&amp;"-"&amp;$C76,hist_share!$AF:$AF,0))</f>
        <v>8.8342261209963163E-2</v>
      </c>
      <c r="F76">
        <f>INDEX(hist_share!Y:Y,MATCH($C$1&amp;"-"&amp;$C76,hist_share!$AF:$AF,0))</f>
        <v>5.1887615205682719E-2</v>
      </c>
      <c r="G76">
        <f>INDEX(hist_share!Z:Z,MATCH($C$1&amp;"-"&amp;$C76,hist_share!$AF:$AF,0))</f>
        <v>4.8539815997958112E-2</v>
      </c>
      <c r="H76">
        <f>INDEX(hist_share!AA:AA,MATCH($C$1&amp;"-"&amp;$C76,hist_share!$AF:$AF,0))</f>
        <v>4.6129889054040321E-2</v>
      </c>
      <c r="I76">
        <f>INDEX(hist_share!AB:AB,MATCH($C$1&amp;"-"&amp;$C76,hist_share!$AF:$AF,0))</f>
        <v>4.4387940816161132E-2</v>
      </c>
      <c r="J76" s="10">
        <f>INDEX(hist_share!AC:AC,MATCH($C$1&amp;"-"&amp;$C76,hist_share!$AF:$AF,0))</f>
        <v>0</v>
      </c>
      <c r="K76" s="10">
        <f>INDEX(hist_share!AD:AD,MATCH($C$1&amp;"-"&amp;$C76,hist_share!$AF:$AF,0))</f>
        <v>0</v>
      </c>
      <c r="L76" s="10">
        <f>INDEX(hist_share!AE:AE,MATCH($C$1&amp;"-"&amp;$C76,hist_share!$AF:$AF,0))</f>
        <v>0</v>
      </c>
      <c r="M76" s="10">
        <v>0</v>
      </c>
      <c r="N76" s="10">
        <v>0</v>
      </c>
      <c r="O76" s="10">
        <f>INDEX(hist_share!AH:AH,MATCH($C$1&amp;"-"&amp;$C76,hist_share!$AF:$AF,0))</f>
        <v>0</v>
      </c>
      <c r="P76" s="10">
        <f>INDEX(hist_share!AI:AI,MATCH($C$1&amp;"-"&amp;$C76,hist_share!$AF:$AF,0))</f>
        <v>0</v>
      </c>
      <c r="Q76" s="10">
        <f>INDEX(hist_share!AJ:AJ,MATCH($C$1&amp;"-"&amp;$C76,hist_share!$AF:$AF,0))</f>
        <v>0</v>
      </c>
      <c r="R76" s="10">
        <f>INDEX(hist_share!AK:AK,MATCH($C$1&amp;"-"&amp;$C76,hist_share!$AF:$AF,0))</f>
        <v>0</v>
      </c>
      <c r="S76" s="10">
        <f>INDEX(hist_share!AL:AL,MATCH($C$1&amp;"-"&amp;$C76,hist_share!$AF:$AF,0))</f>
        <v>0</v>
      </c>
      <c r="T76" s="10">
        <f>INDEX(hist_share!AM:AM,MATCH($C$1&amp;"-"&amp;$C76,hist_share!$AF:$AF,0))</f>
        <v>0</v>
      </c>
      <c r="U76" s="10">
        <f>INDEX(hist_share!AN:AN,MATCH($C$1&amp;"-"&amp;$C76,hist_share!$AF:$AF,0))</f>
        <v>0</v>
      </c>
      <c r="V76" s="10">
        <f>INDEX(hist_share!AO:AO,MATCH($C$1&amp;"-"&amp;$C76,hist_share!$AF:$AF,0))</f>
        <v>0</v>
      </c>
      <c r="W76" s="10">
        <f>INDEX(hist_share!AP:AP,MATCH($C$1&amp;"-"&amp;$C76,hist_share!$AF:$AF,0))</f>
        <v>0</v>
      </c>
      <c r="X76" s="10">
        <f>INDEX(hist_share!AQ:AQ,MATCH($C$1&amp;"-"&amp;$C76,hist_share!$AF:$AF,0))</f>
        <v>0</v>
      </c>
      <c r="Y76" s="10">
        <f>INDEX(hist_share!AR:AR,MATCH($C$1&amp;"-"&amp;$C76,hist_share!$AF:$AF,0))</f>
        <v>0</v>
      </c>
      <c r="Z76" s="10">
        <f>INDEX(hist_share!AS:AS,MATCH($C$1&amp;"-"&amp;$C76,hist_share!$AF:$AF,0))</f>
        <v>0</v>
      </c>
      <c r="AA76" s="10">
        <f>INDEX(hist_share!AT:AT,MATCH($C$1&amp;"-"&amp;$C76,hist_share!$AF:$AF,0))</f>
        <v>0</v>
      </c>
      <c r="AB76" s="10">
        <f>INDEX(hist_share!AU:AU,MATCH($C$1&amp;"-"&amp;$C76,hist_share!$AF:$AF,0))</f>
        <v>0</v>
      </c>
      <c r="AC76" s="10">
        <f>INDEX(hist_share!AV:AV,MATCH($C$1&amp;"-"&amp;$C76,hist_share!$AF:$AF,0))</f>
        <v>0</v>
      </c>
      <c r="AD76" s="10">
        <f>INDEX(hist_share!AW:AW,MATCH($C$1&amp;"-"&amp;$C76,hist_share!$AF:$AF,0))</f>
        <v>0</v>
      </c>
      <c r="AE76" s="10">
        <f>INDEX(hist_share!AX:AX,MATCH($C$1&amp;"-"&amp;$C76,hist_share!$AF:$AF,0))</f>
        <v>0</v>
      </c>
      <c r="AF76" s="10">
        <f>INDEX(hist_share!AY:AY,MATCH($C$1&amp;"-"&amp;$C76,hist_share!$AF:$AF,0))</f>
        <v>0</v>
      </c>
      <c r="AG76" s="10">
        <f>INDEX(hist_share!AZ:AZ,MATCH($C$1&amp;"-"&amp;$C76,hist_share!$AF:$AF,0))</f>
        <v>0</v>
      </c>
      <c r="AH76" s="10">
        <f>INDEX(hist_share!BA:BA,MATCH($C$1&amp;"-"&amp;$C76,hist_share!$AF:$AF,0))</f>
        <v>0</v>
      </c>
      <c r="AI76" s="10">
        <f>INDEX(hist_share!BB:BB,MATCH($C$1&amp;"-"&amp;$C76,hist_share!$AF:$AF,0))</f>
        <v>0</v>
      </c>
      <c r="AJ76" s="10">
        <f>INDEX(hist_share!BC:BC,MATCH($C$1&amp;"-"&amp;$C76,hist_share!$AF:$AF,0))</f>
        <v>0</v>
      </c>
      <c r="AK76" s="10">
        <f>INDEX(hist_share!BD:BD,MATCH($C$1&amp;"-"&amp;$C76,hist_share!$AF:$AF,0))</f>
        <v>0</v>
      </c>
      <c r="AL76" s="10">
        <f>INDEX(hist_share!BE:BE,MATCH($C$1&amp;"-"&amp;$C76,hist_share!$AF:$AF,0))</f>
        <v>0</v>
      </c>
      <c r="AM76" s="10">
        <f>INDEX(hist_share!BF:BF,MATCH($C$1&amp;"-"&amp;$C76,hist_share!$AF:$AF,0))</f>
        <v>0</v>
      </c>
      <c r="AN76" s="10">
        <f>INDEX(hist_share!BG:BG,MATCH($C$1&amp;"-"&amp;$C76,hist_share!$AF:$AF,0))</f>
        <v>0</v>
      </c>
      <c r="AO76" s="10">
        <f>INDEX(hist_share!BH:BH,MATCH($C$1&amp;"-"&amp;$C76,hist_share!$AF:$AF,0))</f>
        <v>0</v>
      </c>
      <c r="AP76" s="10">
        <f>INDEX(hist_share!BI:BI,MATCH($C$1&amp;"-"&amp;$C76,hist_share!$AF:$AF,0))</f>
        <v>0</v>
      </c>
      <c r="AQ76" s="10">
        <f>INDEX(hist_share!BJ:BJ,MATCH($C$1&amp;"-"&amp;$C76,hist_share!$AF:$AF,0))</f>
        <v>0</v>
      </c>
      <c r="AR76" s="10">
        <f>INDEX(hist_share!BK:BK,MATCH($C$1&amp;"-"&amp;$C76,hist_share!$AF:$AF,0))</f>
        <v>0</v>
      </c>
      <c r="AS76" s="10">
        <f>INDEX(hist_share!BL:BL,MATCH($C$1&amp;"-"&amp;$C76,hist_share!$AF:$AF,0))</f>
        <v>0</v>
      </c>
      <c r="AT76" s="10">
        <f>INDEX(hist_share!BM:BM,MATCH($C$1&amp;"-"&amp;$C76,hist_share!$AF:$AF,0))</f>
        <v>0</v>
      </c>
      <c r="AU76" s="10">
        <f>INDEX(hist_share!BN:BN,MATCH($C$1&amp;"-"&amp;$C76,hist_share!$AF:$AF,0))</f>
        <v>0</v>
      </c>
      <c r="AV76" s="10">
        <f>INDEX(hist_share!BO:BO,MATCH($C$1&amp;"-"&amp;$C76,hist_share!$AF:$AF,0))</f>
        <v>0</v>
      </c>
      <c r="AW76" s="10">
        <f>INDEX(hist_share!BP:BP,MATCH($C$1&amp;"-"&amp;$C76,hist_share!$AF:$AF,0))</f>
        <v>0</v>
      </c>
      <c r="AX76" s="10">
        <f>INDEX(hist_share!BQ:BQ,MATCH($C$1&amp;"-"&amp;$C76,hist_share!$AF:$AF,0))</f>
        <v>0</v>
      </c>
      <c r="AY76" s="10">
        <f>INDEX(hist_share!BR:BR,MATCH($C$1&amp;"-"&amp;$C76,hist_share!$AF:$AF,0))</f>
        <v>0</v>
      </c>
      <c r="AZ76" s="10">
        <f>INDEX(hist_share!BS:BS,MATCH($C$1&amp;"-"&amp;$C76,hist_share!$AF:$AF,0))</f>
        <v>0</v>
      </c>
      <c r="BA76" s="10">
        <f>INDEX(hist_share!BT:BT,MATCH($C$1&amp;"-"&amp;$C76,hist_share!$AF:$AF,0))</f>
        <v>0</v>
      </c>
      <c r="BB76" s="10">
        <f>INDEX(hist_share!BU:BU,MATCH($C$1&amp;"-"&amp;$C76,hist_share!$AF:$AF,0))</f>
        <v>0</v>
      </c>
      <c r="BC76" s="10">
        <f>INDEX(hist_share!BV:BV,MATCH($C$1&amp;"-"&amp;$C76,hist_share!$AF:$AF,0))</f>
        <v>0</v>
      </c>
      <c r="BD76" s="10">
        <f>INDEX(hist_share!BW:BW,MATCH($C$1&amp;"-"&amp;$C76,hist_share!$AF:$AF,0))</f>
        <v>0</v>
      </c>
      <c r="BE76" s="10">
        <f>INDEX(hist_share!BX:BX,MATCH($C$1&amp;"-"&amp;$C76,hist_share!$AF:$AF,0))</f>
        <v>0</v>
      </c>
      <c r="BF76" s="10">
        <f>INDEX(hist_share!BY:BY,MATCH($C$1&amp;"-"&amp;$C76,hist_share!$AF:$AF,0))</f>
        <v>0</v>
      </c>
      <c r="BG76" s="10">
        <f>INDEX(hist_share!BZ:BZ,MATCH($C$1&amp;"-"&amp;$C76,hist_share!$AF:$AF,0))</f>
        <v>0</v>
      </c>
      <c r="BH76" s="10">
        <f>INDEX(hist_share!CA:CA,MATCH($C$1&amp;"-"&amp;$C76,hist_share!$AF:$AF,0))</f>
        <v>0</v>
      </c>
      <c r="BI76" s="10">
        <f>INDEX(hist_share!CB:CB,MATCH($C$1&amp;"-"&amp;$C76,hist_share!$AF:$AF,0))</f>
        <v>0</v>
      </c>
      <c r="BJ76" s="10">
        <f>INDEX(hist_share!CC:CC,MATCH($C$1&amp;"-"&amp;$C76,hist_share!$AF:$AF,0))</f>
        <v>0</v>
      </c>
      <c r="BK76" s="10">
        <f>INDEX(hist_share!CD:CD,MATCH($C$1&amp;"-"&amp;$C76,hist_share!$AF:$AF,0))</f>
        <v>0</v>
      </c>
      <c r="BL76" s="10">
        <f>INDEX(hist_share!CE:CE,MATCH($C$1&amp;"-"&amp;$C76,hist_share!$AF:$AF,0))</f>
        <v>0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 s="14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 s="3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02_BD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 s="6">
        <v>1</v>
      </c>
      <c r="O79" s="6">
        <v>1</v>
      </c>
      <c r="P79" s="6">
        <v>1</v>
      </c>
      <c r="Q79">
        <v>1</v>
      </c>
      <c r="R79">
        <v>1</v>
      </c>
      <c r="S79" s="14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 s="3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73">$C$1</f>
        <v>02_BD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 s="6">
        <v>1</v>
      </c>
      <c r="O80">
        <v>1</v>
      </c>
      <c r="P80">
        <v>1</v>
      </c>
      <c r="Q80">
        <v>1</v>
      </c>
      <c r="R80">
        <v>1</v>
      </c>
      <c r="S80" s="14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 s="3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73"/>
        <v>02_BD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 s="6">
        <v>1</v>
      </c>
      <c r="O81">
        <v>1</v>
      </c>
      <c r="P81">
        <v>1</v>
      </c>
      <c r="Q81">
        <v>1</v>
      </c>
      <c r="R81">
        <v>1</v>
      </c>
      <c r="S81" s="14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 s="3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73"/>
        <v>02_BD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 s="6">
        <v>1</v>
      </c>
      <c r="O82">
        <v>1</v>
      </c>
      <c r="P82">
        <v>1</v>
      </c>
      <c r="Q82">
        <v>1</v>
      </c>
      <c r="R82">
        <v>1</v>
      </c>
      <c r="S82" s="14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 s="3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73"/>
        <v>02_BD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 s="6">
        <v>1</v>
      </c>
      <c r="O83">
        <v>1</v>
      </c>
      <c r="P83">
        <v>1</v>
      </c>
      <c r="Q83">
        <v>1</v>
      </c>
      <c r="R83">
        <v>1</v>
      </c>
      <c r="S83" s="14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 s="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73"/>
        <v>02_BD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 s="6">
        <v>1</v>
      </c>
      <c r="O84">
        <v>1</v>
      </c>
      <c r="P84">
        <v>1</v>
      </c>
      <c r="Q84">
        <v>1</v>
      </c>
      <c r="R84">
        <v>1</v>
      </c>
      <c r="S84" s="1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 s="3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73"/>
        <v>02_BD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 s="6">
        <v>1</v>
      </c>
      <c r="O85">
        <v>1</v>
      </c>
      <c r="P85">
        <v>1</v>
      </c>
      <c r="Q85">
        <v>1</v>
      </c>
      <c r="R85">
        <v>1</v>
      </c>
      <c r="S85" s="14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 s="3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73"/>
        <v>02_BD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 s="6">
        <v>1</v>
      </c>
      <c r="O86" s="6">
        <v>1</v>
      </c>
      <c r="P86" s="6">
        <v>1</v>
      </c>
      <c r="Q86">
        <v>1</v>
      </c>
      <c r="R86">
        <v>1</v>
      </c>
      <c r="S86" s="14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 s="3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73"/>
        <v>02_BD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 s="6">
        <v>1</v>
      </c>
      <c r="O87" s="6">
        <v>1</v>
      </c>
      <c r="P87" s="6">
        <v>1</v>
      </c>
      <c r="Q87">
        <v>1</v>
      </c>
      <c r="R87">
        <v>1</v>
      </c>
      <c r="S87" s="14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 s="3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73"/>
        <v>02_BD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 s="6">
        <v>1</v>
      </c>
      <c r="O88" s="6">
        <v>1</v>
      </c>
      <c r="P88" s="6">
        <v>1</v>
      </c>
      <c r="Q88">
        <v>1</v>
      </c>
      <c r="R88">
        <v>1</v>
      </c>
      <c r="S88" s="14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 s="3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73"/>
        <v>02_BD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 s="6">
        <v>1</v>
      </c>
      <c r="O89" s="6">
        <v>1</v>
      </c>
      <c r="P89" s="6">
        <v>1</v>
      </c>
      <c r="Q89">
        <v>1</v>
      </c>
      <c r="R89">
        <v>1</v>
      </c>
      <c r="S89" s="14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 s="3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73"/>
        <v>02_BD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1</v>
      </c>
      <c r="O90" s="6">
        <v>1</v>
      </c>
      <c r="P90" s="6">
        <v>1</v>
      </c>
      <c r="Q90">
        <v>1</v>
      </c>
      <c r="R90">
        <v>1</v>
      </c>
      <c r="S90" s="14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 s="3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73"/>
        <v>02_BD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1</v>
      </c>
      <c r="O91" s="6">
        <v>1</v>
      </c>
      <c r="P91" s="6">
        <v>1</v>
      </c>
      <c r="Q91">
        <v>1</v>
      </c>
      <c r="R91">
        <v>1</v>
      </c>
      <c r="S91" s="14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 s="3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73"/>
        <v>02_BD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 s="6">
        <v>1</v>
      </c>
      <c r="P92" s="6">
        <v>1</v>
      </c>
      <c r="Q92">
        <v>1</v>
      </c>
      <c r="R92">
        <v>1</v>
      </c>
      <c r="S92" s="14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 s="3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74">SUM(D95:D107)</f>
        <v>0</v>
      </c>
      <c r="E109">
        <f t="shared" si="74"/>
        <v>0</v>
      </c>
      <c r="F109">
        <f t="shared" si="74"/>
        <v>0</v>
      </c>
      <c r="G109">
        <f t="shared" si="74"/>
        <v>0</v>
      </c>
      <c r="H109">
        <f t="shared" si="74"/>
        <v>0</v>
      </c>
      <c r="I109">
        <f t="shared" si="74"/>
        <v>0</v>
      </c>
      <c r="J109" s="10">
        <f t="shared" si="74"/>
        <v>0</v>
      </c>
      <c r="K109">
        <f t="shared" si="74"/>
        <v>0</v>
      </c>
      <c r="L109">
        <f t="shared" si="74"/>
        <v>0</v>
      </c>
      <c r="M109">
        <f t="shared" si="74"/>
        <v>0</v>
      </c>
      <c r="N109">
        <f t="shared" si="74"/>
        <v>0</v>
      </c>
      <c r="O109">
        <f t="shared" si="74"/>
        <v>0</v>
      </c>
      <c r="P109">
        <f t="shared" si="74"/>
        <v>0</v>
      </c>
      <c r="Q109">
        <f t="shared" si="74"/>
        <v>0</v>
      </c>
      <c r="R109">
        <f t="shared" si="74"/>
        <v>0</v>
      </c>
      <c r="S109" s="14">
        <f t="shared" si="74"/>
        <v>0</v>
      </c>
      <c r="T109">
        <f t="shared" si="74"/>
        <v>0</v>
      </c>
      <c r="U109">
        <f t="shared" si="74"/>
        <v>0</v>
      </c>
      <c r="V109">
        <f t="shared" si="74"/>
        <v>0</v>
      </c>
      <c r="W109">
        <f t="shared" si="74"/>
        <v>0</v>
      </c>
      <c r="X109">
        <f t="shared" si="74"/>
        <v>0</v>
      </c>
      <c r="Y109">
        <f t="shared" si="74"/>
        <v>0</v>
      </c>
      <c r="Z109">
        <f t="shared" si="74"/>
        <v>0</v>
      </c>
      <c r="AA109">
        <f t="shared" si="74"/>
        <v>0</v>
      </c>
      <c r="AB109">
        <f t="shared" si="74"/>
        <v>0</v>
      </c>
      <c r="AC109">
        <f t="shared" si="74"/>
        <v>0</v>
      </c>
      <c r="AD109">
        <f t="shared" si="74"/>
        <v>0</v>
      </c>
      <c r="AE109">
        <f t="shared" si="74"/>
        <v>0</v>
      </c>
      <c r="AF109">
        <f t="shared" si="74"/>
        <v>0</v>
      </c>
      <c r="AG109">
        <f t="shared" si="74"/>
        <v>0</v>
      </c>
      <c r="AH109">
        <f t="shared" si="74"/>
        <v>0</v>
      </c>
      <c r="AI109">
        <f t="shared" si="74"/>
        <v>0</v>
      </c>
      <c r="AJ109">
        <f t="shared" ref="AJ109:BL109" si="75">SUM(AJ95:AJ107)</f>
        <v>0</v>
      </c>
      <c r="AK109">
        <f t="shared" si="75"/>
        <v>0</v>
      </c>
      <c r="AL109">
        <f t="shared" si="75"/>
        <v>0</v>
      </c>
      <c r="AM109">
        <f t="shared" si="75"/>
        <v>0</v>
      </c>
      <c r="AN109">
        <f t="shared" si="75"/>
        <v>0</v>
      </c>
      <c r="AO109">
        <f t="shared" si="75"/>
        <v>0</v>
      </c>
      <c r="AP109">
        <f t="shared" si="75"/>
        <v>0</v>
      </c>
      <c r="AQ109">
        <f t="shared" si="75"/>
        <v>0</v>
      </c>
      <c r="AR109" s="3">
        <f t="shared" si="75"/>
        <v>0</v>
      </c>
      <c r="AS109">
        <f t="shared" si="75"/>
        <v>0</v>
      </c>
      <c r="AT109">
        <f t="shared" si="75"/>
        <v>0</v>
      </c>
      <c r="AU109">
        <f t="shared" si="75"/>
        <v>0</v>
      </c>
      <c r="AV109">
        <f t="shared" si="75"/>
        <v>0</v>
      </c>
      <c r="AW109">
        <f t="shared" si="75"/>
        <v>0</v>
      </c>
      <c r="AX109">
        <f t="shared" si="75"/>
        <v>0</v>
      </c>
      <c r="AY109">
        <f t="shared" si="75"/>
        <v>0</v>
      </c>
      <c r="AZ109">
        <f t="shared" si="75"/>
        <v>0</v>
      </c>
      <c r="BA109">
        <f t="shared" si="75"/>
        <v>0</v>
      </c>
      <c r="BB109">
        <f t="shared" si="75"/>
        <v>0</v>
      </c>
      <c r="BC109">
        <f t="shared" si="75"/>
        <v>0</v>
      </c>
      <c r="BD109">
        <f t="shared" si="75"/>
        <v>0</v>
      </c>
      <c r="BE109">
        <f t="shared" si="75"/>
        <v>0</v>
      </c>
      <c r="BF109">
        <f t="shared" si="75"/>
        <v>0</v>
      </c>
      <c r="BG109">
        <f t="shared" si="75"/>
        <v>0</v>
      </c>
      <c r="BH109">
        <f t="shared" si="75"/>
        <v>0</v>
      </c>
      <c r="BI109">
        <f t="shared" si="75"/>
        <v>0</v>
      </c>
      <c r="BJ109">
        <f t="shared" si="75"/>
        <v>0</v>
      </c>
      <c r="BK109">
        <f t="shared" si="75"/>
        <v>0</v>
      </c>
      <c r="BL109">
        <f t="shared" si="75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76">M112-0.005</f>
        <v>0.98</v>
      </c>
      <c r="O112">
        <f t="shared" si="76"/>
        <v>0.97499999999999998</v>
      </c>
      <c r="P112">
        <f t="shared" si="76"/>
        <v>0.97</v>
      </c>
      <c r="Q112">
        <f t="shared" si="76"/>
        <v>0.96499999999999997</v>
      </c>
      <c r="R112">
        <f t="shared" si="76"/>
        <v>0.96</v>
      </c>
      <c r="S112" s="14">
        <f t="shared" si="76"/>
        <v>0.95499999999999996</v>
      </c>
      <c r="T112">
        <f t="shared" si="76"/>
        <v>0.95</v>
      </c>
      <c r="U112">
        <f t="shared" si="76"/>
        <v>0.94499999999999995</v>
      </c>
      <c r="V112">
        <f t="shared" si="76"/>
        <v>0.94</v>
      </c>
      <c r="W112">
        <f t="shared" si="76"/>
        <v>0.93499999999999994</v>
      </c>
      <c r="X112">
        <f t="shared" si="76"/>
        <v>0.92999999999999994</v>
      </c>
      <c r="Y112">
        <f t="shared" si="76"/>
        <v>0.92499999999999993</v>
      </c>
      <c r="Z112">
        <f t="shared" si="76"/>
        <v>0.91999999999999993</v>
      </c>
      <c r="AA112">
        <f t="shared" si="76"/>
        <v>0.91499999999999992</v>
      </c>
      <c r="AB112">
        <f t="shared" si="76"/>
        <v>0.90999999999999992</v>
      </c>
      <c r="AC112">
        <f t="shared" si="76"/>
        <v>0.90499999999999992</v>
      </c>
      <c r="AD112">
        <f t="shared" si="76"/>
        <v>0.89999999999999991</v>
      </c>
      <c r="AE112">
        <f t="shared" si="76"/>
        <v>0.89499999999999991</v>
      </c>
      <c r="AF112">
        <f t="shared" si="76"/>
        <v>0.8899999999999999</v>
      </c>
      <c r="AG112">
        <f t="shared" si="76"/>
        <v>0.8849999999999999</v>
      </c>
      <c r="AH112">
        <f t="shared" si="76"/>
        <v>0.87999999999999989</v>
      </c>
      <c r="AI112">
        <f t="shared" si="76"/>
        <v>0.87499999999999989</v>
      </c>
      <c r="AJ112">
        <f t="shared" si="76"/>
        <v>0.86999999999999988</v>
      </c>
      <c r="AK112">
        <f t="shared" si="76"/>
        <v>0.86499999999999988</v>
      </c>
      <c r="AL112">
        <f t="shared" si="76"/>
        <v>0.85999999999999988</v>
      </c>
      <c r="AM112">
        <f t="shared" si="76"/>
        <v>0.85499999999999987</v>
      </c>
      <c r="AN112">
        <f t="shared" si="76"/>
        <v>0.84999999999999987</v>
      </c>
      <c r="AO112">
        <f t="shared" si="76"/>
        <v>0.84499999999999986</v>
      </c>
      <c r="AP112">
        <f t="shared" si="76"/>
        <v>0.83999999999999986</v>
      </c>
      <c r="AQ112">
        <f t="shared" si="76"/>
        <v>0.83499999999999985</v>
      </c>
      <c r="AR112" s="3">
        <f t="shared" si="76"/>
        <v>0.82999999999999985</v>
      </c>
      <c r="AS112">
        <f t="shared" si="76"/>
        <v>0.82499999999999984</v>
      </c>
      <c r="AT112">
        <f t="shared" si="76"/>
        <v>0.81999999999999984</v>
      </c>
      <c r="AU112">
        <f t="shared" si="76"/>
        <v>0.81499999999999984</v>
      </c>
      <c r="AV112">
        <f t="shared" si="76"/>
        <v>0.80999999999999983</v>
      </c>
      <c r="AW112">
        <f t="shared" si="76"/>
        <v>0.80499999999999983</v>
      </c>
      <c r="AX112">
        <f t="shared" si="76"/>
        <v>0.79999999999999982</v>
      </c>
      <c r="AY112">
        <f t="shared" si="76"/>
        <v>0.79499999999999982</v>
      </c>
      <c r="AZ112">
        <f t="shared" si="76"/>
        <v>0.78999999999999981</v>
      </c>
      <c r="BA112">
        <f t="shared" si="76"/>
        <v>0.78499999999999981</v>
      </c>
      <c r="BB112">
        <f t="shared" si="76"/>
        <v>0.7799999999999998</v>
      </c>
      <c r="BC112">
        <f t="shared" si="76"/>
        <v>0.7749999999999998</v>
      </c>
      <c r="BD112">
        <f t="shared" si="76"/>
        <v>0.7699999999999998</v>
      </c>
      <c r="BE112">
        <f t="shared" si="76"/>
        <v>0.76499999999999979</v>
      </c>
      <c r="BF112">
        <f t="shared" si="76"/>
        <v>0.75999999999999979</v>
      </c>
      <c r="BG112">
        <f t="shared" si="76"/>
        <v>0.75499999999999978</v>
      </c>
      <c r="BH112">
        <f t="shared" si="76"/>
        <v>0.74999999999999978</v>
      </c>
      <c r="BI112">
        <f t="shared" si="76"/>
        <v>0.74499999999999977</v>
      </c>
      <c r="BJ112">
        <f t="shared" si="76"/>
        <v>0.73999999999999977</v>
      </c>
      <c r="BK112">
        <f t="shared" si="76"/>
        <v>0.73499999999999976</v>
      </c>
      <c r="BL112">
        <f t="shared" si="76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 s="14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 s="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 s="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 s="3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 s="14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 s="3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 s="14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 s="3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 s="14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 s="3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 s="14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 s="3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77">M119-0.005</f>
        <v>0.98</v>
      </c>
      <c r="O119">
        <f t="shared" si="77"/>
        <v>0.97499999999999998</v>
      </c>
      <c r="P119">
        <f t="shared" si="77"/>
        <v>0.97</v>
      </c>
      <c r="Q119">
        <f t="shared" si="77"/>
        <v>0.96499999999999997</v>
      </c>
      <c r="R119">
        <f t="shared" si="77"/>
        <v>0.96</v>
      </c>
      <c r="S119" s="14">
        <f t="shared" si="77"/>
        <v>0.95499999999999996</v>
      </c>
      <c r="T119">
        <f t="shared" si="77"/>
        <v>0.95</v>
      </c>
      <c r="U119">
        <f t="shared" si="77"/>
        <v>0.94499999999999995</v>
      </c>
      <c r="V119">
        <f t="shared" si="77"/>
        <v>0.94</v>
      </c>
      <c r="W119">
        <f t="shared" si="77"/>
        <v>0.93499999999999994</v>
      </c>
      <c r="X119">
        <f t="shared" si="77"/>
        <v>0.92999999999999994</v>
      </c>
      <c r="Y119">
        <f t="shared" si="77"/>
        <v>0.92499999999999993</v>
      </c>
      <c r="Z119">
        <f t="shared" si="77"/>
        <v>0.91999999999999993</v>
      </c>
      <c r="AA119">
        <f t="shared" si="77"/>
        <v>0.91499999999999992</v>
      </c>
      <c r="AB119">
        <f t="shared" si="77"/>
        <v>0.90999999999999992</v>
      </c>
      <c r="AC119">
        <f t="shared" si="77"/>
        <v>0.90499999999999992</v>
      </c>
      <c r="AD119">
        <f t="shared" si="77"/>
        <v>0.89999999999999991</v>
      </c>
      <c r="AE119">
        <f t="shared" si="77"/>
        <v>0.89499999999999991</v>
      </c>
      <c r="AF119">
        <f t="shared" si="77"/>
        <v>0.8899999999999999</v>
      </c>
      <c r="AG119">
        <f t="shared" si="77"/>
        <v>0.8849999999999999</v>
      </c>
      <c r="AH119">
        <f t="shared" si="77"/>
        <v>0.87999999999999989</v>
      </c>
      <c r="AI119">
        <f t="shared" si="77"/>
        <v>0.87499999999999989</v>
      </c>
      <c r="AJ119">
        <f t="shared" si="77"/>
        <v>0.86999999999999988</v>
      </c>
      <c r="AK119">
        <f t="shared" si="77"/>
        <v>0.86499999999999988</v>
      </c>
      <c r="AL119">
        <f t="shared" si="77"/>
        <v>0.85999999999999988</v>
      </c>
      <c r="AM119">
        <f t="shared" si="77"/>
        <v>0.85499999999999987</v>
      </c>
      <c r="AN119">
        <f t="shared" si="77"/>
        <v>0.84999999999999987</v>
      </c>
      <c r="AO119">
        <f t="shared" si="77"/>
        <v>0.84499999999999986</v>
      </c>
      <c r="AP119">
        <f t="shared" si="77"/>
        <v>0.83999999999999986</v>
      </c>
      <c r="AQ119">
        <f t="shared" si="77"/>
        <v>0.83499999999999985</v>
      </c>
      <c r="AR119" s="3">
        <f t="shared" si="77"/>
        <v>0.82999999999999985</v>
      </c>
      <c r="AS119">
        <f t="shared" si="77"/>
        <v>0.82499999999999984</v>
      </c>
      <c r="AT119">
        <f t="shared" si="77"/>
        <v>0.81999999999999984</v>
      </c>
      <c r="AU119">
        <f t="shared" si="77"/>
        <v>0.81499999999999984</v>
      </c>
      <c r="AV119">
        <f t="shared" si="77"/>
        <v>0.80999999999999983</v>
      </c>
      <c r="AW119">
        <f t="shared" si="77"/>
        <v>0.80499999999999983</v>
      </c>
      <c r="AX119">
        <f t="shared" si="77"/>
        <v>0.79999999999999982</v>
      </c>
      <c r="AY119">
        <f t="shared" si="77"/>
        <v>0.79499999999999982</v>
      </c>
      <c r="AZ119">
        <f t="shared" si="77"/>
        <v>0.78999999999999981</v>
      </c>
      <c r="BA119">
        <f t="shared" si="77"/>
        <v>0.78499999999999981</v>
      </c>
      <c r="BB119">
        <f t="shared" si="77"/>
        <v>0.7799999999999998</v>
      </c>
      <c r="BC119">
        <f t="shared" si="77"/>
        <v>0.7749999999999998</v>
      </c>
      <c r="BD119">
        <f t="shared" si="77"/>
        <v>0.7699999999999998</v>
      </c>
      <c r="BE119">
        <f t="shared" si="77"/>
        <v>0.76499999999999979</v>
      </c>
      <c r="BF119">
        <f t="shared" si="77"/>
        <v>0.75999999999999979</v>
      </c>
      <c r="BG119">
        <f t="shared" si="77"/>
        <v>0.75499999999999978</v>
      </c>
      <c r="BH119">
        <f t="shared" si="77"/>
        <v>0.74999999999999978</v>
      </c>
      <c r="BI119">
        <f t="shared" si="77"/>
        <v>0.74499999999999977</v>
      </c>
      <c r="BJ119">
        <f t="shared" si="77"/>
        <v>0.73999999999999977</v>
      </c>
      <c r="BK119">
        <f t="shared" si="77"/>
        <v>0.73499999999999976</v>
      </c>
      <c r="BL119">
        <f t="shared" si="77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 s="14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 s="3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 s="14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 s="3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 s="14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 s="3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 s="14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 s="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 s="1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 s="3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 s="14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 s="3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78">(D$28*(D63*D112))+D95</f>
        <v>8.5758501684759982E-4</v>
      </c>
      <c r="E127" s="6">
        <f t="shared" si="78"/>
        <v>9.0158424832228036E-4</v>
      </c>
      <c r="F127" s="6">
        <f t="shared" si="78"/>
        <v>9.1572659830399658E-4</v>
      </c>
      <c r="G127" s="6">
        <f t="shared" si="78"/>
        <v>9.4967983648058167E-4</v>
      </c>
      <c r="H127" s="6">
        <f t="shared" si="78"/>
        <v>9.7661685506018935E-4</v>
      </c>
      <c r="I127" s="6">
        <f t="shared" si="78"/>
        <v>1E-3</v>
      </c>
      <c r="J127" s="10">
        <f t="shared" si="78"/>
        <v>0</v>
      </c>
      <c r="K127" s="6">
        <f>(K$24*(K63*K112))+K95</f>
        <v>0</v>
      </c>
      <c r="L127" s="6">
        <f t="shared" ref="L127:BL132" si="79">(L$24*(L63*L112))+L95</f>
        <v>0</v>
      </c>
      <c r="M127" s="6">
        <f t="shared" si="79"/>
        <v>0</v>
      </c>
      <c r="N127" s="6">
        <f t="shared" si="79"/>
        <v>0</v>
      </c>
      <c r="O127" s="6">
        <f t="shared" si="79"/>
        <v>0</v>
      </c>
      <c r="P127" s="6">
        <f t="shared" si="79"/>
        <v>0</v>
      </c>
      <c r="Q127" s="6">
        <f t="shared" si="79"/>
        <v>0</v>
      </c>
      <c r="R127" s="6">
        <f t="shared" si="79"/>
        <v>0</v>
      </c>
      <c r="S127" s="6">
        <f t="shared" si="79"/>
        <v>0</v>
      </c>
      <c r="T127" s="6">
        <f t="shared" si="79"/>
        <v>0</v>
      </c>
      <c r="U127" s="6">
        <f t="shared" si="79"/>
        <v>0</v>
      </c>
      <c r="V127" s="6">
        <f t="shared" si="79"/>
        <v>0</v>
      </c>
      <c r="W127" s="6">
        <f t="shared" si="79"/>
        <v>0</v>
      </c>
      <c r="X127" s="6">
        <f t="shared" si="79"/>
        <v>0</v>
      </c>
      <c r="Y127" s="6">
        <f t="shared" si="79"/>
        <v>0</v>
      </c>
      <c r="Z127" s="6">
        <f t="shared" si="79"/>
        <v>0</v>
      </c>
      <c r="AA127" s="6">
        <f t="shared" si="79"/>
        <v>0</v>
      </c>
      <c r="AB127" s="6">
        <f t="shared" si="79"/>
        <v>0</v>
      </c>
      <c r="AC127" s="6">
        <f t="shared" si="79"/>
        <v>0</v>
      </c>
      <c r="AD127" s="6">
        <f t="shared" si="79"/>
        <v>0</v>
      </c>
      <c r="AE127" s="6">
        <f t="shared" si="79"/>
        <v>0</v>
      </c>
      <c r="AF127" s="6">
        <f t="shared" si="79"/>
        <v>0</v>
      </c>
      <c r="AG127" s="6">
        <f t="shared" si="79"/>
        <v>0</v>
      </c>
      <c r="AH127" s="6">
        <f t="shared" si="79"/>
        <v>0</v>
      </c>
      <c r="AI127" s="6">
        <f t="shared" si="79"/>
        <v>0</v>
      </c>
      <c r="AJ127" s="6">
        <f t="shared" si="79"/>
        <v>0</v>
      </c>
      <c r="AK127" s="6">
        <f t="shared" si="79"/>
        <v>0</v>
      </c>
      <c r="AL127" s="6">
        <f t="shared" si="79"/>
        <v>0</v>
      </c>
      <c r="AM127" s="6">
        <f t="shared" si="79"/>
        <v>0</v>
      </c>
      <c r="AN127" s="6">
        <f t="shared" si="79"/>
        <v>0</v>
      </c>
      <c r="AO127" s="6">
        <f t="shared" si="79"/>
        <v>0</v>
      </c>
      <c r="AP127" s="6">
        <f t="shared" si="79"/>
        <v>0</v>
      </c>
      <c r="AQ127" s="6">
        <f t="shared" si="79"/>
        <v>0</v>
      </c>
      <c r="AR127" s="6">
        <f t="shared" si="79"/>
        <v>0</v>
      </c>
      <c r="AS127" s="6">
        <f t="shared" si="79"/>
        <v>0</v>
      </c>
      <c r="AT127" s="6">
        <f t="shared" si="79"/>
        <v>0</v>
      </c>
      <c r="AU127" s="6">
        <f t="shared" si="79"/>
        <v>0</v>
      </c>
      <c r="AV127" s="6">
        <f t="shared" si="79"/>
        <v>0</v>
      </c>
      <c r="AW127" s="6">
        <f t="shared" si="79"/>
        <v>0</v>
      </c>
      <c r="AX127" s="6">
        <f t="shared" si="79"/>
        <v>0</v>
      </c>
      <c r="AY127" s="6">
        <f t="shared" si="79"/>
        <v>0</v>
      </c>
      <c r="AZ127" s="6">
        <f t="shared" si="79"/>
        <v>0</v>
      </c>
      <c r="BA127" s="6">
        <f t="shared" si="79"/>
        <v>0</v>
      </c>
      <c r="BB127" s="6">
        <f t="shared" si="79"/>
        <v>0</v>
      </c>
      <c r="BC127" s="6">
        <f t="shared" si="79"/>
        <v>0</v>
      </c>
      <c r="BD127" s="6">
        <f t="shared" si="79"/>
        <v>0</v>
      </c>
      <c r="BE127" s="6">
        <f t="shared" si="79"/>
        <v>0</v>
      </c>
      <c r="BF127" s="6">
        <f t="shared" si="79"/>
        <v>0</v>
      </c>
      <c r="BG127" s="6">
        <f t="shared" si="79"/>
        <v>0</v>
      </c>
      <c r="BH127" s="6">
        <f t="shared" si="79"/>
        <v>0</v>
      </c>
      <c r="BI127" s="6">
        <f t="shared" si="79"/>
        <v>0</v>
      </c>
      <c r="BJ127" s="6">
        <f t="shared" si="79"/>
        <v>0</v>
      </c>
      <c r="BK127" s="6">
        <f t="shared" si="79"/>
        <v>0</v>
      </c>
      <c r="BL127" s="6">
        <f t="shared" si="79"/>
        <v>0</v>
      </c>
    </row>
    <row r="128" spans="3:64" x14ac:dyDescent="0.25">
      <c r="C128" t="s">
        <v>7</v>
      </c>
      <c r="D128" s="6">
        <f t="shared" ref="D128:J128" si="80">(D$28*(D64*D113))+D96</f>
        <v>9.9999999999999903E-10</v>
      </c>
      <c r="E128" s="6">
        <f t="shared" si="80"/>
        <v>9.9999999999999965E-10</v>
      </c>
      <c r="F128" s="6">
        <f t="shared" si="80"/>
        <v>1.0000000000000001E-9</v>
      </c>
      <c r="G128" s="6">
        <f t="shared" si="80"/>
        <v>9.9999999999999986E-10</v>
      </c>
      <c r="H128" s="6">
        <f t="shared" si="80"/>
        <v>9.999999999999982E-10</v>
      </c>
      <c r="I128" s="6">
        <f t="shared" si="80"/>
        <v>1.0000000000000001E-9</v>
      </c>
      <c r="J128" s="10">
        <f t="shared" si="80"/>
        <v>1.0000000000000001E-9</v>
      </c>
      <c r="K128" s="6">
        <f t="shared" ref="K128:Z133" si="81">(K$24*(K64*K113))+K96</f>
        <v>8.9725726005623273E-10</v>
      </c>
      <c r="L128" s="6">
        <f t="shared" si="81"/>
        <v>8.5404061630705397E-10</v>
      </c>
      <c r="M128" s="6">
        <f t="shared" si="81"/>
        <v>8.1609229842653449E-10</v>
      </c>
      <c r="N128" s="6">
        <f t="shared" si="81"/>
        <v>7.8605012583343837E-10</v>
      </c>
      <c r="O128" s="6">
        <f t="shared" si="81"/>
        <v>7.6387098544739037E-10</v>
      </c>
      <c r="P128" s="6">
        <f t="shared" si="81"/>
        <v>7.2281254329571757E-10</v>
      </c>
      <c r="Q128" s="6">
        <f t="shared" si="81"/>
        <v>6.8355138137562879E-10</v>
      </c>
      <c r="R128" s="6">
        <f t="shared" si="81"/>
        <v>6.5382031770857539E-10</v>
      </c>
      <c r="S128" s="6">
        <f t="shared" si="81"/>
        <v>6.2209395277428011E-10</v>
      </c>
      <c r="T128" s="6">
        <f t="shared" si="81"/>
        <v>5.8814773679313434E-10</v>
      </c>
      <c r="U128" s="6">
        <f t="shared" si="81"/>
        <v>5.6449427905836232E-10</v>
      </c>
      <c r="V128" s="6">
        <f t="shared" si="81"/>
        <v>5.3798953332365709E-10</v>
      </c>
      <c r="W128" s="6">
        <f t="shared" si="81"/>
        <v>5.1074649226937208E-10</v>
      </c>
      <c r="X128" s="6">
        <f t="shared" si="81"/>
        <v>4.8117819384087533E-10</v>
      </c>
      <c r="Y128" s="6">
        <f t="shared" si="81"/>
        <v>4.4972730646562202E-10</v>
      </c>
      <c r="Z128" s="6">
        <f t="shared" si="81"/>
        <v>4.1818798078130536E-10</v>
      </c>
      <c r="AA128" s="6">
        <f t="shared" si="79"/>
        <v>3.8535846350892747E-10</v>
      </c>
      <c r="AB128" s="6">
        <f t="shared" si="79"/>
        <v>3.5224981068389244E-10</v>
      </c>
      <c r="AC128" s="6">
        <f t="shared" si="79"/>
        <v>3.2236591307126663E-10</v>
      </c>
      <c r="AD128" s="6">
        <f t="shared" si="79"/>
        <v>2.9107522486579141E-10</v>
      </c>
      <c r="AE128" s="6">
        <f t="shared" si="79"/>
        <v>2.6020577945326194E-10</v>
      </c>
      <c r="AF128" s="6">
        <f t="shared" si="79"/>
        <v>2.2957888833581853E-10</v>
      </c>
      <c r="AG128" s="6">
        <f t="shared" si="79"/>
        <v>1.9950412246526916E-10</v>
      </c>
      <c r="AH128" s="6">
        <f t="shared" si="79"/>
        <v>1.7032544455910523E-10</v>
      </c>
      <c r="AI128" s="6">
        <f t="shared" si="79"/>
        <v>1.4235664741810441E-10</v>
      </c>
      <c r="AJ128" s="6">
        <f t="shared" si="79"/>
        <v>1.157679097124065E-10</v>
      </c>
      <c r="AK128" s="6">
        <f t="shared" si="79"/>
        <v>9.1264560972381324E-11</v>
      </c>
      <c r="AL128" s="6">
        <f t="shared" si="79"/>
        <v>6.9442997517887428E-11</v>
      </c>
      <c r="AM128" s="6">
        <f t="shared" si="79"/>
        <v>4.9875320654100132E-11</v>
      </c>
      <c r="AN128" s="6">
        <f t="shared" si="79"/>
        <v>3.2921890644841332E-11</v>
      </c>
      <c r="AO128" s="6">
        <f t="shared" si="79"/>
        <v>1.910403498842259E-11</v>
      </c>
      <c r="AP128" s="6">
        <f t="shared" si="79"/>
        <v>8.7352772049512975E-12</v>
      </c>
      <c r="AQ128" s="6">
        <f t="shared" si="79"/>
        <v>2.2473853920995737E-12</v>
      </c>
      <c r="AR128" s="6">
        <f t="shared" si="79"/>
        <v>0</v>
      </c>
      <c r="AS128" s="6">
        <f t="shared" si="79"/>
        <v>0</v>
      </c>
      <c r="AT128" s="6">
        <f t="shared" si="79"/>
        <v>0</v>
      </c>
      <c r="AU128" s="6">
        <f t="shared" si="79"/>
        <v>0</v>
      </c>
      <c r="AV128" s="6">
        <f t="shared" si="79"/>
        <v>0</v>
      </c>
      <c r="AW128" s="6">
        <f t="shared" si="79"/>
        <v>0</v>
      </c>
      <c r="AX128" s="6">
        <f t="shared" si="79"/>
        <v>0</v>
      </c>
      <c r="AY128" s="6">
        <f t="shared" si="79"/>
        <v>0</v>
      </c>
      <c r="AZ128" s="6">
        <f t="shared" si="79"/>
        <v>0</v>
      </c>
      <c r="BA128" s="6">
        <f t="shared" si="79"/>
        <v>0</v>
      </c>
      <c r="BB128" s="6">
        <f t="shared" si="79"/>
        <v>0</v>
      </c>
      <c r="BC128" s="6">
        <f t="shared" si="79"/>
        <v>0</v>
      </c>
      <c r="BD128" s="6">
        <f t="shared" si="79"/>
        <v>0</v>
      </c>
      <c r="BE128" s="6">
        <f t="shared" si="79"/>
        <v>0</v>
      </c>
      <c r="BF128" s="6">
        <f t="shared" si="79"/>
        <v>0</v>
      </c>
      <c r="BG128" s="6">
        <f t="shared" si="79"/>
        <v>0</v>
      </c>
      <c r="BH128" s="6">
        <f t="shared" si="79"/>
        <v>0</v>
      </c>
      <c r="BI128" s="6">
        <f t="shared" si="79"/>
        <v>0</v>
      </c>
      <c r="BJ128" s="6">
        <f t="shared" si="79"/>
        <v>0</v>
      </c>
      <c r="BK128" s="6">
        <f t="shared" si="79"/>
        <v>0</v>
      </c>
      <c r="BL128" s="6">
        <f t="shared" si="79"/>
        <v>0</v>
      </c>
    </row>
    <row r="129" spans="1:64" x14ac:dyDescent="0.25">
      <c r="C129" t="s">
        <v>8</v>
      </c>
      <c r="D129" s="6">
        <f t="shared" ref="D129:J129" si="82">(D$28*(D65*D114))+D97</f>
        <v>0</v>
      </c>
      <c r="E129" s="6">
        <f t="shared" si="82"/>
        <v>0</v>
      </c>
      <c r="F129" s="6">
        <f t="shared" si="82"/>
        <v>0</v>
      </c>
      <c r="G129" s="6">
        <f t="shared" si="82"/>
        <v>0</v>
      </c>
      <c r="H129" s="6">
        <f t="shared" si="82"/>
        <v>0</v>
      </c>
      <c r="I129" s="6">
        <f t="shared" si="82"/>
        <v>0</v>
      </c>
      <c r="J129" s="10">
        <f t="shared" si="82"/>
        <v>0</v>
      </c>
      <c r="K129" s="6">
        <f t="shared" si="81"/>
        <v>0</v>
      </c>
      <c r="L129" s="6">
        <f t="shared" si="79"/>
        <v>0</v>
      </c>
      <c r="M129" s="6">
        <f t="shared" si="79"/>
        <v>0</v>
      </c>
      <c r="N129" s="6">
        <f t="shared" si="79"/>
        <v>0</v>
      </c>
      <c r="O129" s="6">
        <f t="shared" si="79"/>
        <v>0</v>
      </c>
      <c r="P129" s="6">
        <f t="shared" si="79"/>
        <v>0</v>
      </c>
      <c r="Q129" s="6">
        <f t="shared" si="79"/>
        <v>0</v>
      </c>
      <c r="R129" s="6">
        <f t="shared" si="79"/>
        <v>0</v>
      </c>
      <c r="S129" s="6">
        <f t="shared" si="79"/>
        <v>0</v>
      </c>
      <c r="T129" s="6">
        <f t="shared" si="79"/>
        <v>0</v>
      </c>
      <c r="U129" s="6">
        <f t="shared" si="79"/>
        <v>0</v>
      </c>
      <c r="V129" s="6">
        <f t="shared" si="79"/>
        <v>0</v>
      </c>
      <c r="W129" s="6">
        <f t="shared" si="79"/>
        <v>0</v>
      </c>
      <c r="X129" s="6">
        <f t="shared" si="79"/>
        <v>0</v>
      </c>
      <c r="Y129" s="6">
        <f t="shared" si="79"/>
        <v>0</v>
      </c>
      <c r="Z129" s="6">
        <f t="shared" si="79"/>
        <v>0</v>
      </c>
      <c r="AA129" s="6">
        <f t="shared" si="79"/>
        <v>0</v>
      </c>
      <c r="AB129" s="6">
        <f t="shared" si="79"/>
        <v>0</v>
      </c>
      <c r="AC129" s="6">
        <f t="shared" si="79"/>
        <v>0</v>
      </c>
      <c r="AD129" s="6">
        <f t="shared" si="79"/>
        <v>0</v>
      </c>
      <c r="AE129" s="6">
        <f t="shared" si="79"/>
        <v>0</v>
      </c>
      <c r="AF129" s="6">
        <f t="shared" si="79"/>
        <v>0</v>
      </c>
      <c r="AG129" s="6">
        <f t="shared" si="79"/>
        <v>0</v>
      </c>
      <c r="AH129" s="6">
        <f t="shared" si="79"/>
        <v>0</v>
      </c>
      <c r="AI129" s="6">
        <f t="shared" si="79"/>
        <v>0</v>
      </c>
      <c r="AJ129" s="6">
        <f t="shared" si="79"/>
        <v>0</v>
      </c>
      <c r="AK129" s="6">
        <f t="shared" si="79"/>
        <v>0</v>
      </c>
      <c r="AL129" s="6">
        <f t="shared" si="79"/>
        <v>0</v>
      </c>
      <c r="AM129" s="6">
        <f t="shared" si="79"/>
        <v>0</v>
      </c>
      <c r="AN129" s="6">
        <f t="shared" si="79"/>
        <v>0</v>
      </c>
      <c r="AO129" s="6">
        <f t="shared" si="79"/>
        <v>0</v>
      </c>
      <c r="AP129" s="6">
        <f t="shared" si="79"/>
        <v>0</v>
      </c>
      <c r="AQ129" s="6">
        <f t="shared" si="79"/>
        <v>0</v>
      </c>
      <c r="AR129" s="6">
        <f t="shared" si="79"/>
        <v>0</v>
      </c>
      <c r="AS129" s="6">
        <f t="shared" si="79"/>
        <v>0</v>
      </c>
      <c r="AT129" s="6">
        <f t="shared" si="79"/>
        <v>0</v>
      </c>
      <c r="AU129" s="6">
        <f t="shared" si="79"/>
        <v>0</v>
      </c>
      <c r="AV129" s="6">
        <f t="shared" si="79"/>
        <v>0</v>
      </c>
      <c r="AW129" s="6">
        <f t="shared" si="79"/>
        <v>0</v>
      </c>
      <c r="AX129" s="6">
        <f t="shared" si="79"/>
        <v>0</v>
      </c>
      <c r="AY129" s="6">
        <f t="shared" si="79"/>
        <v>0</v>
      </c>
      <c r="AZ129" s="6">
        <f t="shared" si="79"/>
        <v>0</v>
      </c>
      <c r="BA129" s="6">
        <f t="shared" si="79"/>
        <v>0</v>
      </c>
      <c r="BB129" s="6">
        <f t="shared" si="79"/>
        <v>0</v>
      </c>
      <c r="BC129" s="6">
        <f t="shared" si="79"/>
        <v>0</v>
      </c>
      <c r="BD129" s="6">
        <f t="shared" si="79"/>
        <v>0</v>
      </c>
      <c r="BE129" s="6">
        <f t="shared" si="79"/>
        <v>0</v>
      </c>
      <c r="BF129" s="6">
        <f t="shared" si="79"/>
        <v>0</v>
      </c>
      <c r="BG129" s="6">
        <f t="shared" si="79"/>
        <v>0</v>
      </c>
      <c r="BH129" s="6">
        <f t="shared" si="79"/>
        <v>0</v>
      </c>
      <c r="BI129" s="6">
        <f t="shared" si="79"/>
        <v>0</v>
      </c>
      <c r="BJ129" s="6">
        <f t="shared" si="79"/>
        <v>0</v>
      </c>
      <c r="BK129" s="6">
        <f t="shared" si="79"/>
        <v>0</v>
      </c>
      <c r="BL129" s="6">
        <f t="shared" si="79"/>
        <v>0</v>
      </c>
    </row>
    <row r="130" spans="1:64" x14ac:dyDescent="0.25">
      <c r="C130" t="s">
        <v>9</v>
      </c>
      <c r="D130" s="6">
        <f t="shared" ref="D130:J130" si="83">(D$28*(D66*D115))+D98</f>
        <v>0</v>
      </c>
      <c r="E130" s="6">
        <f t="shared" si="83"/>
        <v>0</v>
      </c>
      <c r="F130" s="6">
        <f t="shared" si="83"/>
        <v>0</v>
      </c>
      <c r="G130" s="6">
        <f t="shared" si="83"/>
        <v>0</v>
      </c>
      <c r="H130" s="6">
        <f t="shared" si="83"/>
        <v>0</v>
      </c>
      <c r="I130" s="6">
        <f t="shared" si="83"/>
        <v>0</v>
      </c>
      <c r="J130" s="10">
        <f t="shared" si="83"/>
        <v>0</v>
      </c>
      <c r="K130" s="6">
        <f t="shared" si="81"/>
        <v>1.0336003647553058E-6</v>
      </c>
      <c r="L130" s="6">
        <f t="shared" si="79"/>
        <v>2.2983554898703984E-6</v>
      </c>
      <c r="M130" s="6">
        <f t="shared" si="79"/>
        <v>4.0602621607925381E-6</v>
      </c>
      <c r="N130" s="6">
        <f t="shared" si="79"/>
        <v>6.3651712443920356E-6</v>
      </c>
      <c r="O130" s="6">
        <f t="shared" si="79"/>
        <v>9.2949526449163072E-6</v>
      </c>
      <c r="P130" s="6">
        <f t="shared" si="79"/>
        <v>1.2516716280009355E-5</v>
      </c>
      <c r="Q130" s="6">
        <f t="shared" si="79"/>
        <v>1.6198288315429345E-5</v>
      </c>
      <c r="R130" s="6">
        <f t="shared" si="79"/>
        <v>2.0591605924254459E-5</v>
      </c>
      <c r="S130" s="6">
        <f t="shared" si="79"/>
        <v>2.5462106203153576E-5</v>
      </c>
      <c r="T130" s="6">
        <f t="shared" si="79"/>
        <v>3.0743866617682842E-5</v>
      </c>
      <c r="U130" s="6">
        <f t="shared" si="79"/>
        <v>3.7172390156194261E-5</v>
      </c>
      <c r="V130" s="6">
        <f t="shared" si="79"/>
        <v>4.4152543264505911E-5</v>
      </c>
      <c r="W130" s="6">
        <f t="shared" si="79"/>
        <v>5.1805719830377579E-5</v>
      </c>
      <c r="X130" s="6">
        <f t="shared" si="79"/>
        <v>5.9939170658128806E-5</v>
      </c>
      <c r="Y130" s="6">
        <f t="shared" si="79"/>
        <v>6.8483975804183606E-5</v>
      </c>
      <c r="Z130" s="6">
        <f t="shared" si="79"/>
        <v>7.7613280513424003E-5</v>
      </c>
      <c r="AA130" s="6">
        <f t="shared" si="79"/>
        <v>8.7034171948989681E-5</v>
      </c>
      <c r="AB130" s="6">
        <f t="shared" si="79"/>
        <v>9.6806124483058621E-5</v>
      </c>
      <c r="AC130" s="6">
        <f t="shared" si="79"/>
        <v>1.0795365830980835E-4</v>
      </c>
      <c r="AD130" s="6">
        <f t="shared" si="79"/>
        <v>1.1912943734912454E-4</v>
      </c>
      <c r="AE130" s="6">
        <f t="shared" si="79"/>
        <v>1.3076619714393848E-4</v>
      </c>
      <c r="AF130" s="6">
        <f t="shared" si="79"/>
        <v>1.4261735053431584E-4</v>
      </c>
      <c r="AG130" s="6">
        <f t="shared" si="79"/>
        <v>1.5458596539120185E-4</v>
      </c>
      <c r="AH130" s="6">
        <f t="shared" si="79"/>
        <v>1.6658858748641914E-4</v>
      </c>
      <c r="AI130" s="6">
        <f t="shared" si="79"/>
        <v>1.7850929917303317E-4</v>
      </c>
      <c r="AJ130" s="6">
        <f t="shared" si="79"/>
        <v>1.8996767911096408E-4</v>
      </c>
      <c r="AK130" s="6">
        <f t="shared" si="79"/>
        <v>2.0138445404771393E-4</v>
      </c>
      <c r="AL130" s="6">
        <f t="shared" si="79"/>
        <v>2.1382922654245546E-4</v>
      </c>
      <c r="AM130" s="6">
        <f t="shared" si="79"/>
        <v>2.2578396636598839E-4</v>
      </c>
      <c r="AN130" s="6">
        <f t="shared" si="79"/>
        <v>2.3675528794644613E-4</v>
      </c>
      <c r="AO130" s="6">
        <f t="shared" si="79"/>
        <v>2.4726671088818095E-4</v>
      </c>
      <c r="AP130" s="6">
        <f t="shared" si="79"/>
        <v>2.5643073815874391E-4</v>
      </c>
      <c r="AQ130" s="6">
        <f t="shared" si="79"/>
        <v>2.6482872507386037E-4</v>
      </c>
      <c r="AR130" s="6">
        <f t="shared" si="79"/>
        <v>2.7189531196803758E-4</v>
      </c>
      <c r="AS130" s="6">
        <f t="shared" si="79"/>
        <v>2.7179783303669561E-4</v>
      </c>
      <c r="AT130" s="6">
        <f t="shared" si="79"/>
        <v>2.7153581093335188E-4</v>
      </c>
      <c r="AU130" s="6">
        <f t="shared" si="79"/>
        <v>2.7111585134831904E-4</v>
      </c>
      <c r="AV130" s="6">
        <f t="shared" si="79"/>
        <v>2.7052806067292423E-4</v>
      </c>
      <c r="AW130" s="6">
        <f t="shared" si="79"/>
        <v>2.6980984337766277E-4</v>
      </c>
      <c r="AX130" s="6">
        <f t="shared" si="79"/>
        <v>2.6893260666848118E-4</v>
      </c>
      <c r="AY130" s="6">
        <f t="shared" si="79"/>
        <v>2.6793485501697129E-4</v>
      </c>
      <c r="AZ130" s="6">
        <f t="shared" si="79"/>
        <v>2.6678359585638342E-4</v>
      </c>
      <c r="BA130" s="6">
        <f t="shared" si="79"/>
        <v>2.6552173352413906E-4</v>
      </c>
      <c r="BB130" s="6">
        <f t="shared" si="79"/>
        <v>2.6413387477703168E-4</v>
      </c>
      <c r="BC130" s="6">
        <f t="shared" si="79"/>
        <v>2.6263982494882578E-4</v>
      </c>
      <c r="BD130" s="6">
        <f t="shared" si="79"/>
        <v>2.6103299048186576E-4</v>
      </c>
      <c r="BE130" s="6">
        <f t="shared" si="79"/>
        <v>2.5932437711893857E-4</v>
      </c>
      <c r="BF130" s="6">
        <f t="shared" si="79"/>
        <v>2.5754588976774898E-4</v>
      </c>
      <c r="BG130" s="6">
        <f t="shared" si="79"/>
        <v>2.5568433521335404E-4</v>
      </c>
      <c r="BH130" s="6">
        <f t="shared" si="79"/>
        <v>2.5375841895385759E-4</v>
      </c>
      <c r="BI130" s="6">
        <f t="shared" si="79"/>
        <v>2.5177914682790231E-4</v>
      </c>
      <c r="BJ130" s="6">
        <f t="shared" si="79"/>
        <v>2.4974322528600228E-4</v>
      </c>
      <c r="BK130" s="6">
        <f t="shared" si="79"/>
        <v>2.4765616044131509E-4</v>
      </c>
      <c r="BL130" s="6">
        <f t="shared" si="79"/>
        <v>2.4554105770808413E-4</v>
      </c>
    </row>
    <row r="131" spans="1:64" x14ac:dyDescent="0.25">
      <c r="C131" t="s">
        <v>10</v>
      </c>
      <c r="D131" s="6">
        <f t="shared" ref="D131:J131" si="84">(D$28*(D67*D116))+D99</f>
        <v>0.47394359999999941</v>
      </c>
      <c r="E131" s="6">
        <f t="shared" si="84"/>
        <v>0.68287139999999991</v>
      </c>
      <c r="F131" s="6">
        <f t="shared" si="84"/>
        <v>0.89151875999999985</v>
      </c>
      <c r="G131" s="6">
        <f t="shared" si="84"/>
        <v>0.80682587999999977</v>
      </c>
      <c r="H131" s="6">
        <f t="shared" si="84"/>
        <v>0.95749226999999815</v>
      </c>
      <c r="I131" s="6">
        <f t="shared" si="84"/>
        <v>1.0302773170499999</v>
      </c>
      <c r="J131" s="10">
        <f t="shared" si="84"/>
        <v>1.0240847706734999</v>
      </c>
      <c r="K131" s="6">
        <f t="shared" si="81"/>
        <v>1.0312194051320758</v>
      </c>
      <c r="L131" s="6">
        <f t="shared" si="79"/>
        <v>1.039191293243158</v>
      </c>
      <c r="M131" s="6">
        <f t="shared" si="79"/>
        <v>1.0531934370925045</v>
      </c>
      <c r="N131" s="6">
        <f t="shared" si="79"/>
        <v>1.0779568043708592</v>
      </c>
      <c r="O131" s="6">
        <f t="shared" si="79"/>
        <v>1.1154515984155118</v>
      </c>
      <c r="P131" s="6">
        <f t="shared" si="79"/>
        <v>1.1264366475302097</v>
      </c>
      <c r="Q131" s="6">
        <f t="shared" si="79"/>
        <v>1.1396046892116511</v>
      </c>
      <c r="R131" s="6">
        <f t="shared" si="79"/>
        <v>1.169188084630076</v>
      </c>
      <c r="S131" s="6">
        <f t="shared" si="79"/>
        <v>1.1966440614755141</v>
      </c>
      <c r="T131" s="6">
        <f t="shared" si="79"/>
        <v>1.220757209964388</v>
      </c>
      <c r="U131" s="6">
        <f t="shared" si="79"/>
        <v>1.2685605580739858</v>
      </c>
      <c r="V131" s="6">
        <f t="shared" si="79"/>
        <v>1.3138602091089604</v>
      </c>
      <c r="W131" s="6">
        <f t="shared" si="79"/>
        <v>1.3610623133840036</v>
      </c>
      <c r="X131" s="6">
        <f t="shared" si="79"/>
        <v>1.4054992340927126</v>
      </c>
      <c r="Y131" s="6">
        <f t="shared" si="79"/>
        <v>1.4470681441439937</v>
      </c>
      <c r="Z131" s="6">
        <f t="shared" si="79"/>
        <v>1.4904946392249181</v>
      </c>
      <c r="AA131" s="6">
        <f t="shared" si="79"/>
        <v>1.5308355389104611</v>
      </c>
      <c r="AB131" s="6">
        <f t="shared" si="79"/>
        <v>1.5704948319192138</v>
      </c>
      <c r="AC131" s="6">
        <f t="shared" si="79"/>
        <v>1.6258078639186904</v>
      </c>
      <c r="AD131" s="6">
        <f t="shared" si="79"/>
        <v>1.6755118173150083</v>
      </c>
      <c r="AE131" s="6">
        <f t="shared" si="79"/>
        <v>1.7272261045127684</v>
      </c>
      <c r="AF131" s="6">
        <f t="shared" si="79"/>
        <v>1.7784439488970065</v>
      </c>
      <c r="AG131" s="6">
        <f t="shared" si="79"/>
        <v>1.8290533420235537</v>
      </c>
      <c r="AH131" s="6">
        <f t="shared" si="79"/>
        <v>1.8791965257013798</v>
      </c>
      <c r="AI131" s="6">
        <f t="shared" si="79"/>
        <v>1.9287155703583041</v>
      </c>
      <c r="AJ131" s="6">
        <f t="shared" si="79"/>
        <v>1.9747985059305884</v>
      </c>
      <c r="AK131" s="6">
        <f t="shared" si="79"/>
        <v>2.0231239430405163</v>
      </c>
      <c r="AL131" s="6">
        <f t="shared" si="79"/>
        <v>2.0850347176759927</v>
      </c>
      <c r="AM131" s="6">
        <f t="shared" si="79"/>
        <v>2.1462458038569743</v>
      </c>
      <c r="AN131" s="6">
        <f t="shared" si="79"/>
        <v>2.2035701805952335</v>
      </c>
      <c r="AO131" s="6">
        <f t="shared" si="79"/>
        <v>2.2634000210865795</v>
      </c>
      <c r="AP131" s="6">
        <f t="shared" si="79"/>
        <v>2.3190316867542546</v>
      </c>
      <c r="AQ131" s="6">
        <f t="shared" si="79"/>
        <v>2.3772768672559472</v>
      </c>
      <c r="AR131" s="6">
        <f t="shared" si="79"/>
        <v>2.4345506233618091</v>
      </c>
      <c r="AS131" s="6">
        <f t="shared" si="79"/>
        <v>2.433677797010573</v>
      </c>
      <c r="AT131" s="6">
        <f t="shared" si="79"/>
        <v>2.4313316510972331</v>
      </c>
      <c r="AU131" s="6">
        <f t="shared" si="79"/>
        <v>2.4275713329728492</v>
      </c>
      <c r="AV131" s="6">
        <f t="shared" si="79"/>
        <v>2.4223082552653641</v>
      </c>
      <c r="AW131" s="6">
        <f t="shared" si="79"/>
        <v>2.4158773376035927</v>
      </c>
      <c r="AX131" s="6">
        <f t="shared" si="79"/>
        <v>2.4080225601095808</v>
      </c>
      <c r="AY131" s="6">
        <f t="shared" si="79"/>
        <v>2.3990886918219614</v>
      </c>
      <c r="AZ131" s="6">
        <f t="shared" si="79"/>
        <v>2.3887803172980577</v>
      </c>
      <c r="BA131" s="6">
        <f t="shared" si="79"/>
        <v>2.3774816019751417</v>
      </c>
      <c r="BB131" s="6">
        <f t="shared" si="79"/>
        <v>2.3650547147535419</v>
      </c>
      <c r="BC131" s="6">
        <f t="shared" si="79"/>
        <v>2.3516769925917864</v>
      </c>
      <c r="BD131" s="6">
        <f t="shared" si="79"/>
        <v>2.3372893967746262</v>
      </c>
      <c r="BE131" s="6">
        <f t="shared" si="79"/>
        <v>2.3219904727229763</v>
      </c>
      <c r="BF131" s="6">
        <f t="shared" si="79"/>
        <v>2.3060658969804244</v>
      </c>
      <c r="BG131" s="6">
        <f t="shared" si="79"/>
        <v>2.2893975375003723</v>
      </c>
      <c r="BH131" s="6">
        <f t="shared" si="79"/>
        <v>2.2721528833128413</v>
      </c>
      <c r="BI131" s="6">
        <f t="shared" si="79"/>
        <v>2.2544304806970379</v>
      </c>
      <c r="BJ131" s="6">
        <f t="shared" si="79"/>
        <v>2.2362008392108645</v>
      </c>
      <c r="BK131" s="6">
        <f t="shared" si="79"/>
        <v>2.2175132605915358</v>
      </c>
      <c r="BL131" s="6">
        <f t="shared" si="79"/>
        <v>2.1985746307181859</v>
      </c>
    </row>
    <row r="132" spans="1:64" x14ac:dyDescent="0.25">
      <c r="C132" t="s">
        <v>11</v>
      </c>
      <c r="D132" s="6">
        <f t="shared" ref="D132:J132" si="85">(D$28*(D68*D117))+D100</f>
        <v>2.4944399999999967E-2</v>
      </c>
      <c r="E132" s="6">
        <f t="shared" si="85"/>
        <v>3.5940599999999996E-2</v>
      </c>
      <c r="F132" s="6">
        <f t="shared" si="85"/>
        <v>4.6922039999999991E-2</v>
      </c>
      <c r="G132" s="6">
        <f t="shared" si="85"/>
        <v>4.2464519999999999E-2</v>
      </c>
      <c r="H132" s="6">
        <f t="shared" si="85"/>
        <v>5.0394329999999897E-2</v>
      </c>
      <c r="I132" s="6">
        <f t="shared" si="85"/>
        <v>5.4225121949999996E-2</v>
      </c>
      <c r="J132" s="10">
        <f t="shared" si="85"/>
        <v>5.3899198456500021E-2</v>
      </c>
      <c r="K132" s="6">
        <f t="shared" si="81"/>
        <v>5.4304407943749078E-2</v>
      </c>
      <c r="L132" s="6">
        <f t="shared" si="79"/>
        <v>5.4760326070559348E-2</v>
      </c>
      <c r="M132" s="6">
        <f t="shared" si="79"/>
        <v>5.5547912643805146E-2</v>
      </c>
      <c r="N132" s="6">
        <f t="shared" si="79"/>
        <v>5.6917483572120939E-2</v>
      </c>
      <c r="O132" s="6">
        <f t="shared" si="79"/>
        <v>5.8975086450507169E-2</v>
      </c>
      <c r="P132" s="6">
        <f t="shared" si="79"/>
        <v>5.9645830243110279E-2</v>
      </c>
      <c r="Q132" s="6">
        <f t="shared" ref="L132:BL133" si="86">(Q$24*(Q68*Q117))+Q100</f>
        <v>6.0444681822730342E-2</v>
      </c>
      <c r="R132" s="6">
        <f t="shared" si="86"/>
        <v>6.212795270866945E-2</v>
      </c>
      <c r="S132" s="6">
        <f t="shared" si="86"/>
        <v>6.3712966919075589E-2</v>
      </c>
      <c r="T132" s="6">
        <f t="shared" si="86"/>
        <v>6.513386111250756E-2</v>
      </c>
      <c r="U132" s="6">
        <f t="shared" si="86"/>
        <v>6.7834562268382539E-2</v>
      </c>
      <c r="V132" s="6">
        <f t="shared" si="86"/>
        <v>7.0419341985862138E-2</v>
      </c>
      <c r="W132" s="6">
        <f t="shared" si="86"/>
        <v>7.3123591390073156E-2</v>
      </c>
      <c r="X132" s="6">
        <f t="shared" si="86"/>
        <v>7.5696106382739575E-2</v>
      </c>
      <c r="Y132" s="6">
        <f t="shared" si="86"/>
        <v>7.8129494470162042E-2</v>
      </c>
      <c r="Z132" s="6">
        <f t="shared" si="86"/>
        <v>8.0677446862381486E-2</v>
      </c>
      <c r="AA132" s="6">
        <f t="shared" si="86"/>
        <v>8.3071378778663649E-2</v>
      </c>
      <c r="AB132" s="6">
        <f t="shared" si="86"/>
        <v>8.5439525046682341E-2</v>
      </c>
      <c r="AC132" s="6">
        <f t="shared" si="86"/>
        <v>8.8671082176623492E-2</v>
      </c>
      <c r="AD132" s="6">
        <f t="shared" si="86"/>
        <v>9.160823632145422E-2</v>
      </c>
      <c r="AE132" s="6">
        <f t="shared" si="86"/>
        <v>9.4664444639650458E-2</v>
      </c>
      <c r="AF132" s="6">
        <f t="shared" si="86"/>
        <v>9.7700685383618077E-2</v>
      </c>
      <c r="AG132" s="6">
        <f t="shared" si="86"/>
        <v>0.10070827784879741</v>
      </c>
      <c r="AH132" s="6">
        <f t="shared" si="86"/>
        <v>0.1036923102352087</v>
      </c>
      <c r="AI132" s="6">
        <f t="shared" si="86"/>
        <v>0.10664113935298848</v>
      </c>
      <c r="AJ132" s="6">
        <f t="shared" si="86"/>
        <v>0.10939583466974603</v>
      </c>
      <c r="AK132" s="6">
        <f t="shared" si="86"/>
        <v>0.11226736078687205</v>
      </c>
      <c r="AL132" s="6">
        <f t="shared" si="86"/>
        <v>0.11588344607200914</v>
      </c>
      <c r="AM132" s="6">
        <f t="shared" si="86"/>
        <v>0.119448623657516</v>
      </c>
      <c r="AN132" s="6">
        <f t="shared" si="86"/>
        <v>0.12278097725336803</v>
      </c>
      <c r="AO132" s="6">
        <f t="shared" si="86"/>
        <v>0.12623198132797503</v>
      </c>
      <c r="AP132" s="6">
        <f t="shared" si="86"/>
        <v>0.12942330893625939</v>
      </c>
      <c r="AQ132" s="6">
        <f t="shared" si="86"/>
        <v>0.13273017637611972</v>
      </c>
      <c r="AR132" s="6">
        <f t="shared" si="86"/>
        <v>0.13594765598401873</v>
      </c>
      <c r="AS132" s="6">
        <f t="shared" si="86"/>
        <v>0.13589891651834776</v>
      </c>
      <c r="AT132" s="6">
        <f t="shared" si="86"/>
        <v>0.13576790546667589</v>
      </c>
      <c r="AU132" s="6">
        <f t="shared" si="86"/>
        <v>0.13555792567415947</v>
      </c>
      <c r="AV132" s="6">
        <f t="shared" si="86"/>
        <v>0.13526403033646206</v>
      </c>
      <c r="AW132" s="6">
        <f t="shared" si="86"/>
        <v>0.13490492168883131</v>
      </c>
      <c r="AX132" s="6">
        <f t="shared" si="86"/>
        <v>0.13446630333424053</v>
      </c>
      <c r="AY132" s="6">
        <f t="shared" si="86"/>
        <v>0.13396742750848559</v>
      </c>
      <c r="AZ132" s="6">
        <f t="shared" si="86"/>
        <v>0.13339179792819167</v>
      </c>
      <c r="BA132" s="6">
        <f t="shared" si="86"/>
        <v>0.13276086676206947</v>
      </c>
      <c r="BB132" s="6">
        <f t="shared" si="86"/>
        <v>0.13206693738851577</v>
      </c>
      <c r="BC132" s="6">
        <f t="shared" si="86"/>
        <v>0.13131991247441283</v>
      </c>
      <c r="BD132" s="6">
        <f t="shared" si="86"/>
        <v>0.13051649524093284</v>
      </c>
      <c r="BE132" s="6">
        <f t="shared" si="86"/>
        <v>0.12966218855946923</v>
      </c>
      <c r="BF132" s="6">
        <f t="shared" si="86"/>
        <v>0.12877294488387442</v>
      </c>
      <c r="BG132" s="6">
        <f t="shared" si="86"/>
        <v>0.12784216760667697</v>
      </c>
      <c r="BH132" s="6">
        <f t="shared" si="86"/>
        <v>0.12687920947692874</v>
      </c>
      <c r="BI132" s="6">
        <f t="shared" si="86"/>
        <v>0.1258895734139511</v>
      </c>
      <c r="BJ132" s="6">
        <f t="shared" si="86"/>
        <v>0.12487161264300109</v>
      </c>
      <c r="BK132" s="6">
        <f t="shared" si="86"/>
        <v>0.1238280802206575</v>
      </c>
      <c r="BL132" s="6">
        <f t="shared" si="86"/>
        <v>0.12277052885404202</v>
      </c>
    </row>
    <row r="133" spans="1:64" x14ac:dyDescent="0.25">
      <c r="C133" t="s">
        <v>12</v>
      </c>
      <c r="D133" s="6">
        <f t="shared" ref="D133:J133" si="87">(D$28*(D69*D118))+D101</f>
        <v>8.575850168475993E-3</v>
      </c>
      <c r="E133" s="6">
        <f t="shared" si="87"/>
        <v>9.0158424832228017E-3</v>
      </c>
      <c r="F133" s="6">
        <f t="shared" si="87"/>
        <v>9.1572659830399649E-3</v>
      </c>
      <c r="G133" s="6">
        <f t="shared" si="87"/>
        <v>9.4967983648058182E-3</v>
      </c>
      <c r="H133" s="6">
        <f t="shared" si="87"/>
        <v>9.7661685506018926E-3</v>
      </c>
      <c r="I133" s="6">
        <f t="shared" si="87"/>
        <v>0.01</v>
      </c>
      <c r="J133" s="10">
        <f t="shared" si="87"/>
        <v>0</v>
      </c>
      <c r="K133" s="6">
        <f t="shared" si="81"/>
        <v>0</v>
      </c>
      <c r="L133" s="6">
        <f t="shared" si="86"/>
        <v>0</v>
      </c>
      <c r="M133" s="6">
        <f t="shared" si="86"/>
        <v>0</v>
      </c>
      <c r="N133" s="6">
        <f t="shared" si="86"/>
        <v>0</v>
      </c>
      <c r="O133" s="6">
        <f t="shared" si="86"/>
        <v>0</v>
      </c>
      <c r="P133" s="6">
        <f t="shared" si="86"/>
        <v>0</v>
      </c>
      <c r="Q133" s="6">
        <f t="shared" si="86"/>
        <v>0</v>
      </c>
      <c r="R133" s="6">
        <f t="shared" si="86"/>
        <v>0</v>
      </c>
      <c r="S133" s="6">
        <f t="shared" si="86"/>
        <v>0</v>
      </c>
      <c r="T133" s="6">
        <f t="shared" si="86"/>
        <v>0</v>
      </c>
      <c r="U133" s="6">
        <f t="shared" si="86"/>
        <v>0</v>
      </c>
      <c r="V133" s="6">
        <f t="shared" si="86"/>
        <v>0</v>
      </c>
      <c r="W133" s="6">
        <f t="shared" si="86"/>
        <v>0</v>
      </c>
      <c r="X133" s="6">
        <f t="shared" si="86"/>
        <v>0</v>
      </c>
      <c r="Y133" s="6">
        <f t="shared" si="86"/>
        <v>0</v>
      </c>
      <c r="Z133" s="6">
        <f t="shared" si="86"/>
        <v>0</v>
      </c>
      <c r="AA133" s="6">
        <f t="shared" si="86"/>
        <v>0</v>
      </c>
      <c r="AB133" s="6">
        <f t="shared" si="86"/>
        <v>0</v>
      </c>
      <c r="AC133" s="6">
        <f t="shared" si="86"/>
        <v>0</v>
      </c>
      <c r="AD133" s="6">
        <f t="shared" si="86"/>
        <v>0</v>
      </c>
      <c r="AE133" s="6">
        <f t="shared" si="86"/>
        <v>0</v>
      </c>
      <c r="AF133" s="6">
        <f t="shared" si="86"/>
        <v>0</v>
      </c>
      <c r="AG133" s="6">
        <f t="shared" si="86"/>
        <v>0</v>
      </c>
      <c r="AH133" s="6">
        <f t="shared" si="86"/>
        <v>0</v>
      </c>
      <c r="AI133" s="6">
        <f t="shared" si="86"/>
        <v>0</v>
      </c>
      <c r="AJ133" s="6">
        <f t="shared" si="86"/>
        <v>0</v>
      </c>
      <c r="AK133" s="6">
        <f t="shared" si="86"/>
        <v>0</v>
      </c>
      <c r="AL133" s="6">
        <f t="shared" si="86"/>
        <v>0</v>
      </c>
      <c r="AM133" s="6">
        <f t="shared" si="86"/>
        <v>0</v>
      </c>
      <c r="AN133" s="6">
        <f t="shared" si="86"/>
        <v>0</v>
      </c>
      <c r="AO133" s="6">
        <f t="shared" si="86"/>
        <v>0</v>
      </c>
      <c r="AP133" s="6">
        <f t="shared" si="86"/>
        <v>0</v>
      </c>
      <c r="AQ133" s="6">
        <f t="shared" si="86"/>
        <v>0</v>
      </c>
      <c r="AR133" s="6">
        <f t="shared" si="86"/>
        <v>0</v>
      </c>
      <c r="AS133" s="6">
        <f t="shared" si="86"/>
        <v>0</v>
      </c>
      <c r="AT133" s="6">
        <f t="shared" si="86"/>
        <v>0</v>
      </c>
      <c r="AU133" s="6">
        <f t="shared" si="86"/>
        <v>0</v>
      </c>
      <c r="AV133" s="6">
        <f t="shared" si="86"/>
        <v>0</v>
      </c>
      <c r="AW133" s="6">
        <f t="shared" si="86"/>
        <v>0</v>
      </c>
      <c r="AX133" s="6">
        <f t="shared" si="86"/>
        <v>0</v>
      </c>
      <c r="AY133" s="6">
        <f t="shared" si="86"/>
        <v>0</v>
      </c>
      <c r="AZ133" s="6">
        <f t="shared" si="86"/>
        <v>0</v>
      </c>
      <c r="BA133" s="6">
        <f t="shared" si="86"/>
        <v>0</v>
      </c>
      <c r="BB133" s="6">
        <f t="shared" si="86"/>
        <v>0</v>
      </c>
      <c r="BC133" s="6">
        <f t="shared" si="86"/>
        <v>0</v>
      </c>
      <c r="BD133" s="6">
        <f t="shared" si="86"/>
        <v>0</v>
      </c>
      <c r="BE133" s="6">
        <f t="shared" si="86"/>
        <v>0</v>
      </c>
      <c r="BF133" s="6">
        <f t="shared" si="86"/>
        <v>0</v>
      </c>
      <c r="BG133" s="6">
        <f t="shared" si="86"/>
        <v>0</v>
      </c>
      <c r="BH133" s="6">
        <f t="shared" si="86"/>
        <v>0</v>
      </c>
      <c r="BI133" s="6">
        <f t="shared" si="86"/>
        <v>0</v>
      </c>
      <c r="BJ133" s="6">
        <f t="shared" si="86"/>
        <v>0</v>
      </c>
      <c r="BK133" s="6">
        <f t="shared" si="86"/>
        <v>0</v>
      </c>
      <c r="BL133" s="6">
        <f t="shared" si="86"/>
        <v>0</v>
      </c>
    </row>
    <row r="134" spans="1:64" x14ac:dyDescent="0.25">
      <c r="C134" t="s">
        <v>13</v>
      </c>
      <c r="D134" s="6">
        <f t="shared" ref="D134:J134" si="88">(D$27*(D70*D119))+D102</f>
        <v>0</v>
      </c>
      <c r="E134" s="6">
        <f t="shared" si="88"/>
        <v>0</v>
      </c>
      <c r="F134" s="6">
        <f t="shared" si="88"/>
        <v>0</v>
      </c>
      <c r="G134" s="6">
        <f t="shared" si="88"/>
        <v>0</v>
      </c>
      <c r="H134" s="6">
        <f t="shared" si="88"/>
        <v>0</v>
      </c>
      <c r="I134" s="6">
        <f t="shared" si="88"/>
        <v>0</v>
      </c>
      <c r="J134" s="10">
        <f t="shared" si="88"/>
        <v>0</v>
      </c>
      <c r="K134" s="6">
        <f>(K$23*(K70*K119))+K102</f>
        <v>0</v>
      </c>
      <c r="L134" s="6">
        <f t="shared" ref="L134:BL139" si="89">(L$23*(L70*L119))+L102</f>
        <v>0</v>
      </c>
      <c r="M134" s="6">
        <f t="shared" si="89"/>
        <v>0</v>
      </c>
      <c r="N134" s="6">
        <f t="shared" si="89"/>
        <v>0</v>
      </c>
      <c r="O134" s="6">
        <f t="shared" si="89"/>
        <v>0</v>
      </c>
      <c r="P134" s="6">
        <f t="shared" si="89"/>
        <v>0</v>
      </c>
      <c r="Q134" s="6">
        <f t="shared" si="89"/>
        <v>0</v>
      </c>
      <c r="R134" s="6">
        <f t="shared" si="89"/>
        <v>0</v>
      </c>
      <c r="S134" s="6">
        <f t="shared" si="89"/>
        <v>0</v>
      </c>
      <c r="T134" s="6">
        <f t="shared" si="89"/>
        <v>0</v>
      </c>
      <c r="U134" s="6">
        <f t="shared" si="89"/>
        <v>0</v>
      </c>
      <c r="V134" s="6">
        <f t="shared" si="89"/>
        <v>0</v>
      </c>
      <c r="W134" s="6">
        <f t="shared" si="89"/>
        <v>0</v>
      </c>
      <c r="X134" s="6">
        <f t="shared" si="89"/>
        <v>0</v>
      </c>
      <c r="Y134" s="6">
        <f t="shared" si="89"/>
        <v>0</v>
      </c>
      <c r="Z134" s="6">
        <f t="shared" si="89"/>
        <v>0</v>
      </c>
      <c r="AA134" s="6">
        <f t="shared" si="89"/>
        <v>0</v>
      </c>
      <c r="AB134" s="6">
        <f t="shared" si="89"/>
        <v>0</v>
      </c>
      <c r="AC134" s="6">
        <f t="shared" si="89"/>
        <v>0</v>
      </c>
      <c r="AD134" s="6">
        <f t="shared" si="89"/>
        <v>0</v>
      </c>
      <c r="AE134" s="6">
        <f t="shared" si="89"/>
        <v>0</v>
      </c>
      <c r="AF134" s="6">
        <f t="shared" si="89"/>
        <v>0</v>
      </c>
      <c r="AG134" s="6">
        <f t="shared" si="89"/>
        <v>0</v>
      </c>
      <c r="AH134" s="6">
        <f t="shared" si="89"/>
        <v>0</v>
      </c>
      <c r="AI134" s="6">
        <f t="shared" si="89"/>
        <v>0</v>
      </c>
      <c r="AJ134" s="6">
        <f t="shared" si="89"/>
        <v>0</v>
      </c>
      <c r="AK134" s="6">
        <f t="shared" si="89"/>
        <v>0</v>
      </c>
      <c r="AL134" s="6">
        <f t="shared" si="89"/>
        <v>0</v>
      </c>
      <c r="AM134" s="6">
        <f t="shared" si="89"/>
        <v>0</v>
      </c>
      <c r="AN134" s="6">
        <f t="shared" si="89"/>
        <v>0</v>
      </c>
      <c r="AO134" s="6">
        <f t="shared" si="89"/>
        <v>0</v>
      </c>
      <c r="AP134" s="6">
        <f t="shared" si="89"/>
        <v>0</v>
      </c>
      <c r="AQ134" s="6">
        <f t="shared" si="89"/>
        <v>0</v>
      </c>
      <c r="AR134" s="6">
        <f t="shared" si="89"/>
        <v>0</v>
      </c>
      <c r="AS134" s="6">
        <f t="shared" si="89"/>
        <v>0</v>
      </c>
      <c r="AT134" s="6">
        <f t="shared" si="89"/>
        <v>0</v>
      </c>
      <c r="AU134" s="6">
        <f t="shared" si="89"/>
        <v>0</v>
      </c>
      <c r="AV134" s="6">
        <f t="shared" si="89"/>
        <v>0</v>
      </c>
      <c r="AW134" s="6">
        <f t="shared" si="89"/>
        <v>0</v>
      </c>
      <c r="AX134" s="6">
        <f t="shared" si="89"/>
        <v>0</v>
      </c>
      <c r="AY134" s="6">
        <f t="shared" si="89"/>
        <v>0</v>
      </c>
      <c r="AZ134" s="6">
        <f t="shared" si="89"/>
        <v>0</v>
      </c>
      <c r="BA134" s="6">
        <f t="shared" si="89"/>
        <v>0</v>
      </c>
      <c r="BB134" s="6">
        <f t="shared" si="89"/>
        <v>0</v>
      </c>
      <c r="BC134" s="6">
        <f t="shared" si="89"/>
        <v>0</v>
      </c>
      <c r="BD134" s="6">
        <f t="shared" si="89"/>
        <v>0</v>
      </c>
      <c r="BE134" s="6">
        <f t="shared" si="89"/>
        <v>0</v>
      </c>
      <c r="BF134" s="6">
        <f t="shared" si="89"/>
        <v>0</v>
      </c>
      <c r="BG134" s="6">
        <f t="shared" si="89"/>
        <v>0</v>
      </c>
      <c r="BH134" s="6">
        <f t="shared" si="89"/>
        <v>0</v>
      </c>
      <c r="BI134" s="6">
        <f t="shared" si="89"/>
        <v>0</v>
      </c>
      <c r="BJ134" s="6">
        <f t="shared" si="89"/>
        <v>0</v>
      </c>
      <c r="BK134" s="6">
        <f t="shared" si="89"/>
        <v>0</v>
      </c>
      <c r="BL134" s="6">
        <f t="shared" si="89"/>
        <v>0</v>
      </c>
    </row>
    <row r="135" spans="1:64" x14ac:dyDescent="0.25">
      <c r="C135" t="s">
        <v>14</v>
      </c>
      <c r="D135" s="6">
        <f t="shared" ref="D135:J135" si="90">(D$27*(D71*D120))+D103</f>
        <v>0</v>
      </c>
      <c r="E135" s="6">
        <f t="shared" si="90"/>
        <v>0</v>
      </c>
      <c r="F135" s="6">
        <f t="shared" si="90"/>
        <v>0</v>
      </c>
      <c r="G135" s="6">
        <f t="shared" si="90"/>
        <v>0</v>
      </c>
      <c r="H135" s="6">
        <f t="shared" si="90"/>
        <v>0</v>
      </c>
      <c r="I135" s="6">
        <f t="shared" si="90"/>
        <v>0</v>
      </c>
      <c r="J135" s="10">
        <f t="shared" si="90"/>
        <v>0</v>
      </c>
      <c r="K135" s="6">
        <f t="shared" ref="K135:Z140" si="91">(K$23*(K71*K120))+K103</f>
        <v>0</v>
      </c>
      <c r="L135" s="6">
        <f t="shared" si="91"/>
        <v>0</v>
      </c>
      <c r="M135" s="6">
        <f t="shared" si="91"/>
        <v>0</v>
      </c>
      <c r="N135" s="6">
        <f t="shared" si="91"/>
        <v>0</v>
      </c>
      <c r="O135" s="6">
        <f t="shared" si="91"/>
        <v>0</v>
      </c>
      <c r="P135" s="6">
        <f t="shared" si="91"/>
        <v>0</v>
      </c>
      <c r="Q135" s="6">
        <f t="shared" si="91"/>
        <v>0</v>
      </c>
      <c r="R135" s="6">
        <f t="shared" si="91"/>
        <v>0</v>
      </c>
      <c r="S135" s="6">
        <f t="shared" si="91"/>
        <v>0</v>
      </c>
      <c r="T135" s="6">
        <f t="shared" si="91"/>
        <v>0</v>
      </c>
      <c r="U135" s="6">
        <f t="shared" si="91"/>
        <v>0</v>
      </c>
      <c r="V135" s="6">
        <f t="shared" si="91"/>
        <v>0</v>
      </c>
      <c r="W135" s="6">
        <f t="shared" si="91"/>
        <v>0</v>
      </c>
      <c r="X135" s="6">
        <f t="shared" si="91"/>
        <v>0</v>
      </c>
      <c r="Y135" s="6">
        <f t="shared" si="91"/>
        <v>0</v>
      </c>
      <c r="Z135" s="6">
        <f t="shared" si="91"/>
        <v>0</v>
      </c>
      <c r="AA135" s="6">
        <f t="shared" si="89"/>
        <v>0</v>
      </c>
      <c r="AB135" s="6">
        <f t="shared" si="89"/>
        <v>0</v>
      </c>
      <c r="AC135" s="6">
        <f t="shared" si="89"/>
        <v>0</v>
      </c>
      <c r="AD135" s="6">
        <f t="shared" si="89"/>
        <v>0</v>
      </c>
      <c r="AE135" s="6">
        <f t="shared" si="89"/>
        <v>0</v>
      </c>
      <c r="AF135" s="6">
        <f t="shared" si="89"/>
        <v>0</v>
      </c>
      <c r="AG135" s="6">
        <f t="shared" si="89"/>
        <v>0</v>
      </c>
      <c r="AH135" s="6">
        <f t="shared" si="89"/>
        <v>0</v>
      </c>
      <c r="AI135" s="6">
        <f t="shared" si="89"/>
        <v>0</v>
      </c>
      <c r="AJ135" s="6">
        <f t="shared" si="89"/>
        <v>0</v>
      </c>
      <c r="AK135" s="6">
        <f t="shared" si="89"/>
        <v>0</v>
      </c>
      <c r="AL135" s="6">
        <f t="shared" si="89"/>
        <v>0</v>
      </c>
      <c r="AM135" s="6">
        <f t="shared" si="89"/>
        <v>0</v>
      </c>
      <c r="AN135" s="6">
        <f t="shared" si="89"/>
        <v>0</v>
      </c>
      <c r="AO135" s="6">
        <f t="shared" si="89"/>
        <v>0</v>
      </c>
      <c r="AP135" s="6">
        <f t="shared" si="89"/>
        <v>0</v>
      </c>
      <c r="AQ135" s="6">
        <f t="shared" si="89"/>
        <v>0</v>
      </c>
      <c r="AR135" s="6">
        <f t="shared" si="89"/>
        <v>0</v>
      </c>
      <c r="AS135" s="6">
        <f t="shared" si="89"/>
        <v>0</v>
      </c>
      <c r="AT135" s="6">
        <f t="shared" si="89"/>
        <v>0</v>
      </c>
      <c r="AU135" s="6">
        <f t="shared" si="89"/>
        <v>0</v>
      </c>
      <c r="AV135" s="6">
        <f t="shared" si="89"/>
        <v>0</v>
      </c>
      <c r="AW135" s="6">
        <f t="shared" si="89"/>
        <v>0</v>
      </c>
      <c r="AX135" s="6">
        <f t="shared" si="89"/>
        <v>0</v>
      </c>
      <c r="AY135" s="6">
        <f t="shared" si="89"/>
        <v>0</v>
      </c>
      <c r="AZ135" s="6">
        <f t="shared" si="89"/>
        <v>0</v>
      </c>
      <c r="BA135" s="6">
        <f t="shared" si="89"/>
        <v>0</v>
      </c>
      <c r="BB135" s="6">
        <f t="shared" si="89"/>
        <v>0</v>
      </c>
      <c r="BC135" s="6">
        <f t="shared" si="89"/>
        <v>0</v>
      </c>
      <c r="BD135" s="6">
        <f t="shared" si="89"/>
        <v>0</v>
      </c>
      <c r="BE135" s="6">
        <f t="shared" si="89"/>
        <v>0</v>
      </c>
      <c r="BF135" s="6">
        <f t="shared" si="89"/>
        <v>0</v>
      </c>
      <c r="BG135" s="6">
        <f t="shared" si="89"/>
        <v>0</v>
      </c>
      <c r="BH135" s="6">
        <f t="shared" si="89"/>
        <v>0</v>
      </c>
      <c r="BI135" s="6">
        <f t="shared" si="89"/>
        <v>0</v>
      </c>
      <c r="BJ135" s="6">
        <f t="shared" si="89"/>
        <v>0</v>
      </c>
      <c r="BK135" s="6">
        <f t="shared" si="89"/>
        <v>0</v>
      </c>
      <c r="BL135" s="6">
        <f t="shared" si="89"/>
        <v>0</v>
      </c>
    </row>
    <row r="136" spans="1:64" x14ac:dyDescent="0.25">
      <c r="C136" t="s">
        <v>15</v>
      </c>
      <c r="D136" s="6">
        <f t="shared" ref="D136:J136" si="92">(D$27*(D72*D121))+D104</f>
        <v>4.8951000000000012E-3</v>
      </c>
      <c r="E136" s="6">
        <f t="shared" si="92"/>
        <v>6.1991999999999933E-3</v>
      </c>
      <c r="F136" s="6">
        <f t="shared" si="92"/>
        <v>1.0045728616471867E-2</v>
      </c>
      <c r="G136" s="6">
        <f t="shared" si="92"/>
        <v>1.1011625985322097E-2</v>
      </c>
      <c r="H136" s="6">
        <f t="shared" si="92"/>
        <v>1.2401685795053007E-2</v>
      </c>
      <c r="I136" s="6">
        <f t="shared" si="92"/>
        <v>1.2911910790975804E-2</v>
      </c>
      <c r="J136" s="10">
        <f t="shared" si="92"/>
        <v>0</v>
      </c>
      <c r="K136" s="6">
        <f t="shared" si="91"/>
        <v>1.3773917899656374E-2</v>
      </c>
      <c r="L136" s="6">
        <f t="shared" si="89"/>
        <v>1.4794351279566645E-2</v>
      </c>
      <c r="M136" s="6">
        <f t="shared" si="89"/>
        <v>1.5850586718596644E-2</v>
      </c>
      <c r="N136" s="6">
        <f t="shared" si="89"/>
        <v>1.6936801431336503E-2</v>
      </c>
      <c r="O136" s="6">
        <f t="shared" si="89"/>
        <v>1.8049930196884573E-2</v>
      </c>
      <c r="P136" s="6">
        <f t="shared" si="89"/>
        <v>1.9717066790255623E-2</v>
      </c>
      <c r="Q136" s="6">
        <f t="shared" si="89"/>
        <v>2.1441976780157787E-2</v>
      </c>
      <c r="R136" s="6">
        <f t="shared" si="89"/>
        <v>2.3221835237280768E-2</v>
      </c>
      <c r="S136" s="6">
        <f t="shared" si="89"/>
        <v>2.5039483510872491E-2</v>
      </c>
      <c r="T136" s="6">
        <f t="shared" si="89"/>
        <v>2.6899929147139717E-2</v>
      </c>
      <c r="U136" s="6">
        <f t="shared" si="89"/>
        <v>2.8786695453035662E-2</v>
      </c>
      <c r="V136" s="6">
        <f t="shared" si="89"/>
        <v>3.0693286856198435E-2</v>
      </c>
      <c r="W136" s="6">
        <f t="shared" si="89"/>
        <v>3.2608869178373343E-2</v>
      </c>
      <c r="X136" s="6">
        <f t="shared" si="89"/>
        <v>3.4520648851220713E-2</v>
      </c>
      <c r="Y136" s="6">
        <f t="shared" si="89"/>
        <v>3.6421063468074187E-2</v>
      </c>
      <c r="Z136" s="6">
        <f t="shared" si="89"/>
        <v>3.8302032062396248E-2</v>
      </c>
      <c r="AA136" s="6">
        <f t="shared" si="89"/>
        <v>4.0146963973497408E-2</v>
      </c>
      <c r="AB136" s="6">
        <f t="shared" si="89"/>
        <v>4.1947967868997883E-2</v>
      </c>
      <c r="AC136" s="6">
        <f t="shared" si="89"/>
        <v>4.3703639493651039E-2</v>
      </c>
      <c r="AD136" s="6">
        <f t="shared" si="89"/>
        <v>4.5396333611410579E-2</v>
      </c>
      <c r="AE136" s="6">
        <f t="shared" si="89"/>
        <v>4.7016100069246759E-2</v>
      </c>
      <c r="AF136" s="6">
        <f t="shared" si="89"/>
        <v>4.855733484149892E-2</v>
      </c>
      <c r="AG136" s="6">
        <f t="shared" si="89"/>
        <v>5.0005737783599201E-2</v>
      </c>
      <c r="AH136" s="6">
        <f t="shared" si="89"/>
        <v>5.1361149882147059E-2</v>
      </c>
      <c r="AI136" s="6">
        <f t="shared" si="89"/>
        <v>5.2606826050887963E-2</v>
      </c>
      <c r="AJ136" s="6">
        <f t="shared" si="89"/>
        <v>5.374328728942606E-2</v>
      </c>
      <c r="AK136" s="6">
        <f t="shared" si="89"/>
        <v>5.4752477325331693E-2</v>
      </c>
      <c r="AL136" s="6">
        <f t="shared" si="89"/>
        <v>5.5630509787132763E-2</v>
      </c>
      <c r="AM136" s="6">
        <f t="shared" si="89"/>
        <v>5.636164058647683E-2</v>
      </c>
      <c r="AN136" s="6">
        <f t="shared" si="89"/>
        <v>5.694448904194134E-2</v>
      </c>
      <c r="AO136" s="6">
        <f t="shared" si="89"/>
        <v>5.7370950429390721E-2</v>
      </c>
      <c r="AP136" s="6">
        <f t="shared" si="89"/>
        <v>5.76316621258256E-2</v>
      </c>
      <c r="AQ136" s="6">
        <f t="shared" si="89"/>
        <v>5.7724645430622071E-2</v>
      </c>
      <c r="AR136" s="6">
        <f t="shared" si="89"/>
        <v>5.7634938939484598E-2</v>
      </c>
      <c r="AS136" s="6">
        <f t="shared" si="89"/>
        <v>5.74182056805881E-2</v>
      </c>
      <c r="AT136" s="6">
        <f t="shared" si="89"/>
        <v>5.7130001878354097E-2</v>
      </c>
      <c r="AU136" s="6">
        <f t="shared" si="89"/>
        <v>5.6773561689325604E-2</v>
      </c>
      <c r="AV136" s="6">
        <f t="shared" si="89"/>
        <v>5.6345093529479098E-2</v>
      </c>
      <c r="AW136" s="6">
        <f t="shared" si="89"/>
        <v>5.5861215892725601E-2</v>
      </c>
      <c r="AX136" s="6">
        <f t="shared" si="89"/>
        <v>5.5310240224115598E-2</v>
      </c>
      <c r="AY136" s="6">
        <f t="shared" si="89"/>
        <v>5.4709268996533597E-2</v>
      </c>
      <c r="AZ136" s="6">
        <f t="shared" si="89"/>
        <v>5.4044932129875094E-2</v>
      </c>
      <c r="BA136" s="6">
        <f t="shared" si="89"/>
        <v>5.3336166531704088E-2</v>
      </c>
      <c r="BB136" s="6">
        <f t="shared" si="89"/>
        <v>5.2577175495206095E-2</v>
      </c>
      <c r="BC136" s="6">
        <f t="shared" si="89"/>
        <v>5.1777029293069585E-2</v>
      </c>
      <c r="BD136" s="6">
        <f t="shared" si="89"/>
        <v>5.093371598891009E-2</v>
      </c>
      <c r="BE136" s="6">
        <f t="shared" si="89"/>
        <v>5.0052586889153587E-2</v>
      </c>
      <c r="BF136" s="6">
        <f t="shared" si="89"/>
        <v>4.9147486373094587E-2</v>
      </c>
      <c r="BG136" s="6">
        <f t="shared" si="89"/>
        <v>4.8213595748433084E-2</v>
      </c>
      <c r="BH136" s="6">
        <f t="shared" si="89"/>
        <v>4.7259156217406083E-2</v>
      </c>
      <c r="BI136" s="6">
        <f t="shared" si="89"/>
        <v>4.6289130044135582E-2</v>
      </c>
      <c r="BJ136" s="6">
        <f t="shared" si="89"/>
        <v>4.530266808541708E-2</v>
      </c>
      <c r="BK136" s="6">
        <f t="shared" si="89"/>
        <v>4.4302452066018974E-2</v>
      </c>
      <c r="BL136" s="6">
        <f t="shared" si="89"/>
        <v>4.3298018832072377E-2</v>
      </c>
    </row>
    <row r="137" spans="1:64" x14ac:dyDescent="0.25">
      <c r="C137" t="s">
        <v>16</v>
      </c>
      <c r="D137" s="6">
        <f t="shared" ref="D137:J137" si="93">(D$27*(D73*D122))+D105</f>
        <v>0.41347200000000017</v>
      </c>
      <c r="E137" s="6">
        <f t="shared" si="93"/>
        <v>0.39945599999999953</v>
      </c>
      <c r="F137" s="6">
        <f t="shared" si="93"/>
        <v>0.64731361630877893</v>
      </c>
      <c r="G137" s="6">
        <f t="shared" si="93"/>
        <v>0.70955285675455237</v>
      </c>
      <c r="H137" s="6">
        <f t="shared" si="93"/>
        <v>0.79912372579505264</v>
      </c>
      <c r="I137" s="6">
        <f t="shared" si="93"/>
        <v>0.83200094156020632</v>
      </c>
      <c r="J137" s="10">
        <f t="shared" si="93"/>
        <v>0</v>
      </c>
      <c r="K137" s="6">
        <f t="shared" si="91"/>
        <v>0.7864532520427775</v>
      </c>
      <c r="L137" s="6">
        <f t="shared" si="89"/>
        <v>0.79649756832479024</v>
      </c>
      <c r="M137" s="6">
        <f t="shared" si="89"/>
        <v>0.80570629445344522</v>
      </c>
      <c r="N137" s="6">
        <f t="shared" si="89"/>
        <v>0.81399326190126919</v>
      </c>
      <c r="O137" s="6">
        <f t="shared" si="89"/>
        <v>0.82143538076197753</v>
      </c>
      <c r="P137" s="6">
        <f t="shared" si="89"/>
        <v>0.85099382535759549</v>
      </c>
      <c r="Q137" s="6">
        <f t="shared" si="89"/>
        <v>0.8790908632564487</v>
      </c>
      <c r="R137" s="6">
        <f t="shared" si="89"/>
        <v>0.9058676023108243</v>
      </c>
      <c r="S137" s="6">
        <f t="shared" si="89"/>
        <v>0.93093427408001739</v>
      </c>
      <c r="T137" s="6">
        <f t="shared" si="89"/>
        <v>0.95478430142811288</v>
      </c>
      <c r="U137" s="6">
        <f t="shared" si="89"/>
        <v>0.97712015908743066</v>
      </c>
      <c r="V137" s="6">
        <f t="shared" si="89"/>
        <v>0.99804019490618567</v>
      </c>
      <c r="W137" s="6">
        <f t="shared" si="89"/>
        <v>1.0175109328949539</v>
      </c>
      <c r="X137" s="6">
        <f t="shared" si="89"/>
        <v>1.0354624482474897</v>
      </c>
      <c r="Y137" s="6">
        <f t="shared" si="89"/>
        <v>1.052001134765111</v>
      </c>
      <c r="Z137" s="6">
        <f t="shared" si="89"/>
        <v>1.0672163019138883</v>
      </c>
      <c r="AA137" s="6">
        <f t="shared" si="89"/>
        <v>1.0809664405227275</v>
      </c>
      <c r="AB137" s="6">
        <f t="shared" si="89"/>
        <v>1.0933632708277259</v>
      </c>
      <c r="AC137" s="6">
        <f t="shared" si="89"/>
        <v>1.1046745489550411</v>
      </c>
      <c r="AD137" s="6">
        <f t="shared" si="89"/>
        <v>1.1147424690441154</v>
      </c>
      <c r="AE137" s="6">
        <f t="shared" si="89"/>
        <v>1.1236131352048147</v>
      </c>
      <c r="AF137" s="6">
        <f t="shared" si="89"/>
        <v>1.1314294473055724</v>
      </c>
      <c r="AG137" s="6">
        <f t="shared" si="89"/>
        <v>1.1381214360775553</v>
      </c>
      <c r="AH137" s="6">
        <f t="shared" si="89"/>
        <v>1.1439374319829163</v>
      </c>
      <c r="AI137" s="6">
        <f t="shared" si="89"/>
        <v>1.1487389502388896</v>
      </c>
      <c r="AJ137" s="6">
        <f t="shared" si="89"/>
        <v>1.1527627165624319</v>
      </c>
      <c r="AK137" s="6">
        <f t="shared" si="89"/>
        <v>1.1558302660180211</v>
      </c>
      <c r="AL137" s="6">
        <f t="shared" si="89"/>
        <v>1.1580605193556301</v>
      </c>
      <c r="AM137" s="6">
        <f t="shared" si="89"/>
        <v>1.1593117562922648</v>
      </c>
      <c r="AN137" s="6">
        <f t="shared" si="89"/>
        <v>1.1597288641785588</v>
      </c>
      <c r="AO137" s="6">
        <f t="shared" si="89"/>
        <v>1.1593014570099538</v>
      </c>
      <c r="AP137" s="6">
        <f t="shared" si="89"/>
        <v>1.1579792826647179</v>
      </c>
      <c r="AQ137" s="6">
        <f t="shared" si="89"/>
        <v>1.1558440839905668</v>
      </c>
      <c r="AR137" s="6">
        <f t="shared" si="89"/>
        <v>1.1526987787896912</v>
      </c>
      <c r="AS137" s="6">
        <f t="shared" si="89"/>
        <v>1.1483641136117611</v>
      </c>
      <c r="AT137" s="6">
        <f t="shared" si="89"/>
        <v>1.1426000375670811</v>
      </c>
      <c r="AU137" s="6">
        <f t="shared" si="89"/>
        <v>1.1354712337865112</v>
      </c>
      <c r="AV137" s="6">
        <f t="shared" si="89"/>
        <v>1.126901870589581</v>
      </c>
      <c r="AW137" s="6">
        <f t="shared" si="89"/>
        <v>1.1172243178545112</v>
      </c>
      <c r="AX137" s="6">
        <f t="shared" si="89"/>
        <v>1.1062048044823112</v>
      </c>
      <c r="AY137" s="6">
        <f t="shared" si="89"/>
        <v>1.0941853799306711</v>
      </c>
      <c r="AZ137" s="6">
        <f t="shared" si="89"/>
        <v>1.0808986425975011</v>
      </c>
      <c r="BA137" s="6">
        <f t="shared" si="89"/>
        <v>1.0667233306340811</v>
      </c>
      <c r="BB137" s="6">
        <f t="shared" si="89"/>
        <v>1.051543509904121</v>
      </c>
      <c r="BC137" s="6">
        <f t="shared" si="89"/>
        <v>1.0355405858613911</v>
      </c>
      <c r="BD137" s="6">
        <f t="shared" si="89"/>
        <v>1.0186743197782011</v>
      </c>
      <c r="BE137" s="6">
        <f t="shared" si="89"/>
        <v>1.001051737783071</v>
      </c>
      <c r="BF137" s="6">
        <f t="shared" si="89"/>
        <v>0.98294972746189102</v>
      </c>
      <c r="BG137" s="6">
        <f t="shared" si="89"/>
        <v>0.96427191496866105</v>
      </c>
      <c r="BH137" s="6">
        <f t="shared" si="89"/>
        <v>0.94518312434812102</v>
      </c>
      <c r="BI137" s="6">
        <f t="shared" si="89"/>
        <v>0.92578260088271103</v>
      </c>
      <c r="BJ137" s="6">
        <f t="shared" si="89"/>
        <v>0.90605336170834105</v>
      </c>
      <c r="BK137" s="6">
        <f t="shared" si="89"/>
        <v>0.88604904132037887</v>
      </c>
      <c r="BL137" s="6">
        <f t="shared" si="89"/>
        <v>0.86596037664144687</v>
      </c>
    </row>
    <row r="138" spans="1:64" x14ac:dyDescent="0.25">
      <c r="C138" t="s">
        <v>17</v>
      </c>
      <c r="D138" s="6">
        <f t="shared" ref="D138:J138" si="94">(D$27*(D74*D123))+D106</f>
        <v>0.67973041366501341</v>
      </c>
      <c r="E138" s="6">
        <f t="shared" si="94"/>
        <v>0.97937488596112765</v>
      </c>
      <c r="F138" s="6">
        <f t="shared" si="94"/>
        <v>2.2974976285340101</v>
      </c>
      <c r="G138" s="6">
        <f t="shared" si="94"/>
        <v>2.5184021541352637</v>
      </c>
      <c r="H138" s="6">
        <f t="shared" si="94"/>
        <v>2.8363142975252993</v>
      </c>
      <c r="I138" s="6">
        <f t="shared" si="94"/>
        <v>2.9530047599999985</v>
      </c>
      <c r="J138" s="10">
        <f t="shared" si="94"/>
        <v>0</v>
      </c>
      <c r="K138" s="6">
        <f t="shared" si="91"/>
        <v>2.9870873726476002</v>
      </c>
      <c r="L138" s="6">
        <f t="shared" si="89"/>
        <v>3.10743177276674</v>
      </c>
      <c r="M138" s="6">
        <f t="shared" si="89"/>
        <v>3.2154517444134152</v>
      </c>
      <c r="N138" s="6">
        <f t="shared" si="89"/>
        <v>3.3104938257656182</v>
      </c>
      <c r="O138" s="6">
        <f t="shared" si="89"/>
        <v>3.3926571267696257</v>
      </c>
      <c r="P138" s="6">
        <f t="shared" si="89"/>
        <v>3.5578371579545416</v>
      </c>
      <c r="Q138" s="6">
        <f t="shared" si="89"/>
        <v>3.709205453395211</v>
      </c>
      <c r="R138" s="6">
        <f t="shared" si="89"/>
        <v>3.8466073754499011</v>
      </c>
      <c r="S138" s="6">
        <f t="shared" si="89"/>
        <v>3.9678172772916604</v>
      </c>
      <c r="T138" s="6">
        <f t="shared" si="89"/>
        <v>4.0745417018766776</v>
      </c>
      <c r="U138" s="6">
        <f t="shared" si="89"/>
        <v>4.1652988912015765</v>
      </c>
      <c r="V138" s="6">
        <f t="shared" si="89"/>
        <v>4.2404653914014334</v>
      </c>
      <c r="W138" s="6">
        <f t="shared" si="89"/>
        <v>4.3000238946861149</v>
      </c>
      <c r="X138" s="6">
        <f t="shared" si="89"/>
        <v>4.3439699837211769</v>
      </c>
      <c r="Y138" s="6">
        <f t="shared" si="89"/>
        <v>4.3731999844974068</v>
      </c>
      <c r="Z138" s="6">
        <f t="shared" si="89"/>
        <v>4.3886735174103508</v>
      </c>
      <c r="AA138" s="6">
        <f t="shared" si="89"/>
        <v>4.3905346373928182</v>
      </c>
      <c r="AB138" s="6">
        <f t="shared" si="89"/>
        <v>4.3801015225206061</v>
      </c>
      <c r="AC138" s="6">
        <f t="shared" si="89"/>
        <v>4.359403653780376</v>
      </c>
      <c r="AD138" s="6">
        <f t="shared" si="89"/>
        <v>4.3288586286108197</v>
      </c>
      <c r="AE138" s="6">
        <f t="shared" si="89"/>
        <v>4.2897962560203142</v>
      </c>
      <c r="AF138" s="6">
        <f t="shared" si="89"/>
        <v>4.2439802967412623</v>
      </c>
      <c r="AG138" s="6">
        <f t="shared" si="89"/>
        <v>4.1924218694195634</v>
      </c>
      <c r="AH138" s="6">
        <f t="shared" si="89"/>
        <v>4.1373588004418291</v>
      </c>
      <c r="AI138" s="6">
        <f t="shared" si="89"/>
        <v>4.079633245509747</v>
      </c>
      <c r="AJ138" s="6">
        <f t="shared" si="89"/>
        <v>4.0214631493278068</v>
      </c>
      <c r="AK138" s="6">
        <f t="shared" si="89"/>
        <v>3.9636026615948596</v>
      </c>
      <c r="AL138" s="6">
        <f t="shared" si="89"/>
        <v>3.9078561663670648</v>
      </c>
      <c r="AM138" s="6">
        <f t="shared" si="89"/>
        <v>3.8551264477413145</v>
      </c>
      <c r="AN138" s="6">
        <f t="shared" si="89"/>
        <v>3.8072590808079019</v>
      </c>
      <c r="AO138" s="6">
        <f t="shared" si="89"/>
        <v>3.7655319015620758</v>
      </c>
      <c r="AP138" s="6">
        <f t="shared" si="89"/>
        <v>3.7310435635859469</v>
      </c>
      <c r="AQ138" s="6">
        <f t="shared" si="89"/>
        <v>3.7052520187360276</v>
      </c>
      <c r="AR138" s="6">
        <f t="shared" si="89"/>
        <v>3.6886360921270094</v>
      </c>
      <c r="AS138" s="6">
        <f t="shared" si="89"/>
        <v>3.6747651635576331</v>
      </c>
      <c r="AT138" s="6">
        <f t="shared" si="89"/>
        <v>3.6563201202146574</v>
      </c>
      <c r="AU138" s="6">
        <f t="shared" si="89"/>
        <v>3.6335079481168333</v>
      </c>
      <c r="AV138" s="6">
        <f t="shared" si="89"/>
        <v>3.6060859858866574</v>
      </c>
      <c r="AW138" s="6">
        <f t="shared" si="89"/>
        <v>3.5751178171344336</v>
      </c>
      <c r="AX138" s="6">
        <f t="shared" si="89"/>
        <v>3.5398553743433934</v>
      </c>
      <c r="AY138" s="6">
        <f t="shared" si="89"/>
        <v>3.5013932157781458</v>
      </c>
      <c r="AZ138" s="6">
        <f t="shared" si="89"/>
        <v>3.4588756563120011</v>
      </c>
      <c r="BA138" s="6">
        <f t="shared" si="89"/>
        <v>3.4135146580290572</v>
      </c>
      <c r="BB138" s="6">
        <f t="shared" si="89"/>
        <v>3.3649392316931852</v>
      </c>
      <c r="BC138" s="6">
        <f t="shared" si="89"/>
        <v>3.313729874756449</v>
      </c>
      <c r="BD138" s="6">
        <f t="shared" si="89"/>
        <v>3.2597578232902413</v>
      </c>
      <c r="BE138" s="6">
        <f t="shared" si="89"/>
        <v>3.2033655609058251</v>
      </c>
      <c r="BF138" s="6">
        <f t="shared" si="89"/>
        <v>3.1454391278780491</v>
      </c>
      <c r="BG138" s="6">
        <f t="shared" si="89"/>
        <v>3.0856701278997134</v>
      </c>
      <c r="BH138" s="6">
        <f t="shared" si="89"/>
        <v>3.0245859979139853</v>
      </c>
      <c r="BI138" s="6">
        <f t="shared" si="89"/>
        <v>2.9625043228246732</v>
      </c>
      <c r="BJ138" s="6">
        <f t="shared" si="89"/>
        <v>2.8993707574666892</v>
      </c>
      <c r="BK138" s="6">
        <f t="shared" si="89"/>
        <v>2.8353569322252103</v>
      </c>
      <c r="BL138" s="6">
        <f t="shared" si="89"/>
        <v>2.7710732052526281</v>
      </c>
    </row>
    <row r="139" spans="1:64" x14ac:dyDescent="0.25">
      <c r="C139" t="s">
        <v>18</v>
      </c>
      <c r="D139" s="6">
        <f t="shared" ref="D139:J139" si="95">(D$27*(D75*D124))+D107</f>
        <v>0.9892874759940864</v>
      </c>
      <c r="E139" s="6">
        <f t="shared" si="95"/>
        <v>1.2774294592933337</v>
      </c>
      <c r="F139" s="6">
        <f t="shared" si="95"/>
        <v>2.0700589874092192</v>
      </c>
      <c r="G139" s="6">
        <f t="shared" si="95"/>
        <v>2.2690952749339326</v>
      </c>
      <c r="H139" s="6">
        <f t="shared" si="95"/>
        <v>2.5555360013389437</v>
      </c>
      <c r="I139" s="6">
        <f t="shared" si="95"/>
        <v>2.6606747999999985</v>
      </c>
      <c r="J139" s="10">
        <f t="shared" si="95"/>
        <v>0</v>
      </c>
      <c r="K139" s="6">
        <f t="shared" si="91"/>
        <v>2.4763485098880529</v>
      </c>
      <c r="L139" s="6">
        <f t="shared" si="89"/>
        <v>2.5026151346920082</v>
      </c>
      <c r="M139" s="6">
        <f t="shared" si="89"/>
        <v>2.5353066416953145</v>
      </c>
      <c r="N139" s="6">
        <f t="shared" si="89"/>
        <v>2.5741166311080557</v>
      </c>
      <c r="O139" s="6">
        <f t="shared" si="89"/>
        <v>2.61915761515358</v>
      </c>
      <c r="P139" s="6">
        <f t="shared" si="89"/>
        <v>2.7442538742680411</v>
      </c>
      <c r="Q139" s="6">
        <f t="shared" ref="L139:BL140" si="96">(Q$23*(Q75*Q124))+Q107</f>
        <v>2.875139615677512</v>
      </c>
      <c r="R139" s="6">
        <f t="shared" si="96"/>
        <v>3.012409554617463</v>
      </c>
      <c r="S139" s="6">
        <f t="shared" si="96"/>
        <v>3.1547283522516802</v>
      </c>
      <c r="T139" s="6">
        <f t="shared" si="96"/>
        <v>3.3035486059335932</v>
      </c>
      <c r="U139" s="6">
        <f t="shared" si="96"/>
        <v>3.457508317608883</v>
      </c>
      <c r="V139" s="6">
        <f t="shared" si="96"/>
        <v>3.616433922129374</v>
      </c>
      <c r="W139" s="6">
        <f t="shared" si="96"/>
        <v>3.7795466613709081</v>
      </c>
      <c r="X139" s="6">
        <f t="shared" si="96"/>
        <v>3.9457747323325361</v>
      </c>
      <c r="Y139" s="6">
        <f t="shared" si="96"/>
        <v>4.1145729275525067</v>
      </c>
      <c r="Z139" s="6">
        <f t="shared" si="96"/>
        <v>4.2852439169732497</v>
      </c>
      <c r="AA139" s="6">
        <f t="shared" si="96"/>
        <v>4.4560612274822384</v>
      </c>
      <c r="AB139" s="6">
        <f t="shared" si="96"/>
        <v>4.6262038641976684</v>
      </c>
      <c r="AC139" s="6">
        <f t="shared" si="96"/>
        <v>4.7954828685439743</v>
      </c>
      <c r="AD139" s="6">
        <f t="shared" si="96"/>
        <v>4.9618517128048545</v>
      </c>
      <c r="AE139" s="6">
        <f t="shared" si="96"/>
        <v>5.1240555685569671</v>
      </c>
      <c r="AF139" s="6">
        <f t="shared" si="96"/>
        <v>5.2812554057161156</v>
      </c>
      <c r="AG139" s="6">
        <f t="shared" si="96"/>
        <v>5.4316137465907648</v>
      </c>
      <c r="AH139" s="6">
        <f t="shared" si="96"/>
        <v>5.5747851617971778</v>
      </c>
      <c r="AI139" s="6">
        <f t="shared" si="96"/>
        <v>5.7085826647997067</v>
      </c>
      <c r="AJ139" s="6">
        <f t="shared" si="96"/>
        <v>5.832659872559173</v>
      </c>
      <c r="AK139" s="6">
        <f t="shared" si="96"/>
        <v>5.9446255554512888</v>
      </c>
      <c r="AL139" s="6">
        <f t="shared" si="96"/>
        <v>6.0436025261469295</v>
      </c>
      <c r="AM139" s="6">
        <f t="shared" si="96"/>
        <v>6.127406918034259</v>
      </c>
      <c r="AN139" s="6">
        <f t="shared" si="96"/>
        <v>6.1954017067221585</v>
      </c>
      <c r="AO139" s="6">
        <f t="shared" si="96"/>
        <v>6.2462117651801501</v>
      </c>
      <c r="AP139" s="6">
        <f t="shared" si="96"/>
        <v>6.2783221787812344</v>
      </c>
      <c r="AQ139" s="6">
        <f t="shared" si="96"/>
        <v>6.2910253962943523</v>
      </c>
      <c r="AR139" s="6">
        <f t="shared" si="96"/>
        <v>6.2822083444038084</v>
      </c>
      <c r="AS139" s="6">
        <f t="shared" si="96"/>
        <v>6.2585844191840891</v>
      </c>
      <c r="AT139" s="6">
        <f t="shared" si="96"/>
        <v>6.2271702047405837</v>
      </c>
      <c r="AU139" s="6">
        <f t="shared" si="96"/>
        <v>6.188318224136478</v>
      </c>
      <c r="AV139" s="6">
        <f t="shared" si="96"/>
        <v>6.1416151947132089</v>
      </c>
      <c r="AW139" s="6">
        <f t="shared" si="96"/>
        <v>6.0888725323070778</v>
      </c>
      <c r="AX139" s="6">
        <f t="shared" si="96"/>
        <v>6.0288161844285879</v>
      </c>
      <c r="AY139" s="6">
        <f t="shared" si="96"/>
        <v>5.9633103206221501</v>
      </c>
      <c r="AZ139" s="6">
        <f t="shared" si="96"/>
        <v>5.8908976021563735</v>
      </c>
      <c r="BA139" s="6">
        <f t="shared" si="96"/>
        <v>5.813642151955734</v>
      </c>
      <c r="BB139" s="6">
        <f t="shared" si="96"/>
        <v>5.7309121289774518</v>
      </c>
      <c r="BC139" s="6">
        <f t="shared" si="96"/>
        <v>5.6436961929445735</v>
      </c>
      <c r="BD139" s="6">
        <f t="shared" si="96"/>
        <v>5.5517750427911885</v>
      </c>
      <c r="BE139" s="6">
        <f t="shared" si="96"/>
        <v>5.4557319709177294</v>
      </c>
      <c r="BF139" s="6">
        <f t="shared" si="96"/>
        <v>5.3570760146672987</v>
      </c>
      <c r="BG139" s="6">
        <f t="shared" si="96"/>
        <v>5.2552819365791956</v>
      </c>
      <c r="BH139" s="6">
        <f t="shared" si="96"/>
        <v>5.1512480276972523</v>
      </c>
      <c r="BI139" s="6">
        <f t="shared" si="96"/>
        <v>5.0455151748107685</v>
      </c>
      <c r="BJ139" s="6">
        <f t="shared" si="96"/>
        <v>4.9379908213104518</v>
      </c>
      <c r="BK139" s="6">
        <f t="shared" si="96"/>
        <v>4.8289672751960584</v>
      </c>
      <c r="BL139" s="6">
        <f t="shared" si="96"/>
        <v>4.7194840526958792</v>
      </c>
    </row>
    <row r="140" spans="1:64" x14ac:dyDescent="0.25">
      <c r="C140" t="s">
        <v>40</v>
      </c>
      <c r="D140" s="6">
        <f t="shared" ref="D140:J140" si="97">(D$27*(D76*D125))+D108</f>
        <v>0.25700000000000006</v>
      </c>
      <c r="E140" s="6">
        <f t="shared" si="97"/>
        <v>0.25799999999999973</v>
      </c>
      <c r="F140" s="6">
        <f t="shared" si="97"/>
        <v>0.27499999999999991</v>
      </c>
      <c r="G140" s="6">
        <f t="shared" si="97"/>
        <v>0.28099999999999986</v>
      </c>
      <c r="H140" s="6">
        <f t="shared" si="97"/>
        <v>0.29999999999999982</v>
      </c>
      <c r="I140" s="6">
        <f t="shared" si="97"/>
        <v>0.29999999999999988</v>
      </c>
      <c r="J140" s="10">
        <f t="shared" si="97"/>
        <v>0</v>
      </c>
      <c r="K140" s="6">
        <f t="shared" si="91"/>
        <v>0</v>
      </c>
      <c r="L140" s="6">
        <f t="shared" si="96"/>
        <v>0</v>
      </c>
      <c r="M140" s="6">
        <f t="shared" si="96"/>
        <v>0</v>
      </c>
      <c r="N140" s="6">
        <f t="shared" si="96"/>
        <v>0</v>
      </c>
      <c r="O140" s="6">
        <f t="shared" si="96"/>
        <v>0</v>
      </c>
      <c r="P140" s="6">
        <f t="shared" si="96"/>
        <v>0</v>
      </c>
      <c r="Q140" s="6">
        <f t="shared" si="96"/>
        <v>0</v>
      </c>
      <c r="R140" s="6">
        <f t="shared" si="96"/>
        <v>0</v>
      </c>
      <c r="S140" s="6">
        <f t="shared" si="96"/>
        <v>0</v>
      </c>
      <c r="T140" s="6">
        <f t="shared" si="96"/>
        <v>0</v>
      </c>
      <c r="U140" s="6">
        <f t="shared" si="96"/>
        <v>0</v>
      </c>
      <c r="V140" s="6">
        <f t="shared" si="96"/>
        <v>0</v>
      </c>
      <c r="W140" s="6">
        <f t="shared" si="96"/>
        <v>0</v>
      </c>
      <c r="X140" s="6">
        <f t="shared" si="96"/>
        <v>0</v>
      </c>
      <c r="Y140" s="6">
        <f t="shared" si="96"/>
        <v>0</v>
      </c>
      <c r="Z140" s="6">
        <f t="shared" si="96"/>
        <v>0</v>
      </c>
      <c r="AA140" s="6">
        <f t="shared" si="96"/>
        <v>0</v>
      </c>
      <c r="AB140" s="6">
        <f t="shared" si="96"/>
        <v>0</v>
      </c>
      <c r="AC140" s="6">
        <f t="shared" si="96"/>
        <v>0</v>
      </c>
      <c r="AD140" s="6">
        <f t="shared" si="96"/>
        <v>0</v>
      </c>
      <c r="AE140" s="6">
        <f t="shared" si="96"/>
        <v>0</v>
      </c>
      <c r="AF140" s="6">
        <f t="shared" si="96"/>
        <v>0</v>
      </c>
      <c r="AG140" s="6">
        <f t="shared" si="96"/>
        <v>0</v>
      </c>
      <c r="AH140" s="6">
        <f t="shared" si="96"/>
        <v>0</v>
      </c>
      <c r="AI140" s="6">
        <f t="shared" si="96"/>
        <v>0</v>
      </c>
      <c r="AJ140" s="6">
        <f t="shared" si="96"/>
        <v>0</v>
      </c>
      <c r="AK140" s="6">
        <f t="shared" si="96"/>
        <v>0</v>
      </c>
      <c r="AL140" s="6">
        <f t="shared" si="96"/>
        <v>0</v>
      </c>
      <c r="AM140" s="6">
        <f t="shared" si="96"/>
        <v>0</v>
      </c>
      <c r="AN140" s="6">
        <f t="shared" si="96"/>
        <v>0</v>
      </c>
      <c r="AO140" s="6">
        <f t="shared" si="96"/>
        <v>0</v>
      </c>
      <c r="AP140" s="6">
        <f t="shared" si="96"/>
        <v>0</v>
      </c>
      <c r="AQ140" s="6">
        <f t="shared" si="96"/>
        <v>0</v>
      </c>
      <c r="AR140" s="6">
        <f t="shared" si="96"/>
        <v>0</v>
      </c>
      <c r="AS140" s="6">
        <f t="shared" si="96"/>
        <v>0</v>
      </c>
      <c r="AT140" s="6">
        <f t="shared" si="96"/>
        <v>0</v>
      </c>
      <c r="AU140" s="6">
        <f t="shared" si="96"/>
        <v>0</v>
      </c>
      <c r="AV140" s="6">
        <f t="shared" si="96"/>
        <v>0</v>
      </c>
      <c r="AW140" s="6">
        <f t="shared" si="96"/>
        <v>0</v>
      </c>
      <c r="AX140" s="6">
        <f t="shared" si="96"/>
        <v>0</v>
      </c>
      <c r="AY140" s="6">
        <f t="shared" si="96"/>
        <v>0</v>
      </c>
      <c r="AZ140" s="6">
        <f t="shared" si="96"/>
        <v>0</v>
      </c>
      <c r="BA140" s="6">
        <f t="shared" si="96"/>
        <v>0</v>
      </c>
      <c r="BB140" s="6">
        <f t="shared" si="96"/>
        <v>0</v>
      </c>
      <c r="BC140" s="6">
        <f t="shared" si="96"/>
        <v>0</v>
      </c>
      <c r="BD140" s="6">
        <f t="shared" si="96"/>
        <v>0</v>
      </c>
      <c r="BE140" s="6">
        <f t="shared" si="96"/>
        <v>0</v>
      </c>
      <c r="BF140" s="6">
        <f t="shared" si="96"/>
        <v>0</v>
      </c>
      <c r="BG140" s="6">
        <f t="shared" si="96"/>
        <v>0</v>
      </c>
      <c r="BH140" s="6">
        <f t="shared" si="96"/>
        <v>0</v>
      </c>
      <c r="BI140" s="6">
        <f t="shared" si="96"/>
        <v>0</v>
      </c>
      <c r="BJ140" s="6">
        <f t="shared" si="96"/>
        <v>0</v>
      </c>
      <c r="BK140" s="6">
        <f t="shared" si="96"/>
        <v>0</v>
      </c>
      <c r="BL140" s="6">
        <f t="shared" si="96"/>
        <v>0</v>
      </c>
    </row>
    <row r="142" spans="1:64" s="8" customFormat="1" x14ac:dyDescent="0.25">
      <c r="A142" s="8" t="s">
        <v>744</v>
      </c>
      <c r="J142" s="10"/>
      <c r="S142" s="14"/>
      <c r="AR142" s="3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 s="14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 s="3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98">SUM(D146:D158)</f>
        <v>0</v>
      </c>
      <c r="E160">
        <f t="shared" si="98"/>
        <v>0</v>
      </c>
      <c r="F160">
        <f t="shared" si="98"/>
        <v>0</v>
      </c>
      <c r="G160">
        <f t="shared" si="98"/>
        <v>0</v>
      </c>
      <c r="H160">
        <f t="shared" si="98"/>
        <v>0</v>
      </c>
      <c r="I160">
        <f t="shared" si="98"/>
        <v>0</v>
      </c>
      <c r="J160" s="10">
        <f t="shared" si="98"/>
        <v>0</v>
      </c>
      <c r="K160">
        <f t="shared" si="98"/>
        <v>0</v>
      </c>
      <c r="L160">
        <f t="shared" si="98"/>
        <v>0</v>
      </c>
      <c r="M160">
        <f t="shared" si="98"/>
        <v>0</v>
      </c>
      <c r="N160">
        <f t="shared" si="98"/>
        <v>0</v>
      </c>
      <c r="O160">
        <f t="shared" si="98"/>
        <v>0</v>
      </c>
      <c r="P160">
        <f t="shared" si="98"/>
        <v>0</v>
      </c>
      <c r="Q160">
        <f t="shared" si="98"/>
        <v>0</v>
      </c>
      <c r="R160">
        <f t="shared" si="98"/>
        <v>0</v>
      </c>
      <c r="S160" s="14">
        <f t="shared" si="98"/>
        <v>0</v>
      </c>
      <c r="T160">
        <f t="shared" si="98"/>
        <v>0</v>
      </c>
      <c r="U160">
        <f t="shared" si="98"/>
        <v>0</v>
      </c>
      <c r="V160">
        <f t="shared" si="98"/>
        <v>0</v>
      </c>
      <c r="W160">
        <f t="shared" si="98"/>
        <v>0</v>
      </c>
      <c r="X160">
        <f t="shared" si="98"/>
        <v>0</v>
      </c>
      <c r="Y160">
        <f t="shared" si="98"/>
        <v>0</v>
      </c>
      <c r="Z160">
        <f t="shared" si="98"/>
        <v>0</v>
      </c>
      <c r="AA160">
        <f t="shared" si="98"/>
        <v>0</v>
      </c>
      <c r="AB160">
        <f t="shared" si="98"/>
        <v>0</v>
      </c>
      <c r="AC160">
        <f t="shared" si="98"/>
        <v>0</v>
      </c>
      <c r="AD160">
        <f t="shared" si="98"/>
        <v>0</v>
      </c>
      <c r="AE160">
        <f t="shared" si="98"/>
        <v>0</v>
      </c>
      <c r="AF160">
        <f t="shared" si="98"/>
        <v>0</v>
      </c>
      <c r="AG160">
        <f t="shared" si="98"/>
        <v>0</v>
      </c>
      <c r="AH160">
        <f t="shared" si="98"/>
        <v>0</v>
      </c>
      <c r="AI160">
        <f t="shared" si="98"/>
        <v>0</v>
      </c>
      <c r="AJ160">
        <f t="shared" si="98"/>
        <v>0</v>
      </c>
      <c r="AK160">
        <f t="shared" si="98"/>
        <v>0</v>
      </c>
      <c r="AL160">
        <f t="shared" si="98"/>
        <v>0</v>
      </c>
      <c r="AM160">
        <f t="shared" si="98"/>
        <v>0</v>
      </c>
      <c r="AN160">
        <f t="shared" si="98"/>
        <v>0</v>
      </c>
      <c r="AO160">
        <f t="shared" si="98"/>
        <v>0</v>
      </c>
      <c r="AP160">
        <f t="shared" si="98"/>
        <v>0</v>
      </c>
      <c r="AQ160">
        <f t="shared" si="98"/>
        <v>0</v>
      </c>
      <c r="AR160" s="3">
        <f t="shared" si="98"/>
        <v>0</v>
      </c>
      <c r="AS160">
        <f t="shared" si="98"/>
        <v>0</v>
      </c>
      <c r="AT160">
        <f t="shared" si="98"/>
        <v>0</v>
      </c>
      <c r="AU160">
        <f t="shared" si="98"/>
        <v>0</v>
      </c>
      <c r="AV160">
        <f t="shared" si="98"/>
        <v>0</v>
      </c>
      <c r="AW160">
        <f t="shared" si="98"/>
        <v>0</v>
      </c>
      <c r="AX160">
        <f t="shared" si="98"/>
        <v>0</v>
      </c>
      <c r="AY160">
        <f t="shared" si="98"/>
        <v>0</v>
      </c>
      <c r="AZ160">
        <f t="shared" si="98"/>
        <v>0</v>
      </c>
      <c r="BA160">
        <f t="shared" si="98"/>
        <v>0</v>
      </c>
      <c r="BB160">
        <f t="shared" si="98"/>
        <v>0</v>
      </c>
      <c r="BC160">
        <f t="shared" si="98"/>
        <v>0</v>
      </c>
      <c r="BD160">
        <f t="shared" si="98"/>
        <v>0</v>
      </c>
      <c r="BE160">
        <f t="shared" si="98"/>
        <v>0</v>
      </c>
      <c r="BF160">
        <f t="shared" si="98"/>
        <v>0</v>
      </c>
      <c r="BG160">
        <f t="shared" si="98"/>
        <v>0</v>
      </c>
      <c r="BH160">
        <f t="shared" si="98"/>
        <v>0</v>
      </c>
      <c r="BI160">
        <f t="shared" si="98"/>
        <v>0</v>
      </c>
      <c r="BJ160">
        <f t="shared" si="98"/>
        <v>0</v>
      </c>
      <c r="BK160">
        <f t="shared" si="98"/>
        <v>0</v>
      </c>
      <c r="BL160">
        <f t="shared" si="98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 s="14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 s="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 s="1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 s="3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 s="14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 s="3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 s="14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 s="3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14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 s="3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 s="14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 s="3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 s="14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 s="3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 s="14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 s="3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14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 s="3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 s="14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 s="3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 s="14">
        <v>1</v>
      </c>
      <c r="T173">
        <f>S173+0.01</f>
        <v>1.01</v>
      </c>
      <c r="U173" s="6">
        <f t="shared" ref="U173:BL173" si="99">T173+0.01</f>
        <v>1.02</v>
      </c>
      <c r="V173" s="6">
        <f t="shared" si="99"/>
        <v>1.03</v>
      </c>
      <c r="W173" s="6">
        <f t="shared" si="99"/>
        <v>1.04</v>
      </c>
      <c r="X173" s="6">
        <f t="shared" si="99"/>
        <v>1.05</v>
      </c>
      <c r="Y173" s="6">
        <f t="shared" si="99"/>
        <v>1.06</v>
      </c>
      <c r="Z173" s="6">
        <f t="shared" si="99"/>
        <v>1.07</v>
      </c>
      <c r="AA173" s="6">
        <f t="shared" si="99"/>
        <v>1.08</v>
      </c>
      <c r="AB173" s="6">
        <f t="shared" si="99"/>
        <v>1.0900000000000001</v>
      </c>
      <c r="AC173" s="6">
        <f t="shared" si="99"/>
        <v>1.1000000000000001</v>
      </c>
      <c r="AD173" s="6">
        <f t="shared" si="99"/>
        <v>1.1100000000000001</v>
      </c>
      <c r="AE173" s="6">
        <f t="shared" si="99"/>
        <v>1.1200000000000001</v>
      </c>
      <c r="AF173" s="6">
        <f t="shared" si="99"/>
        <v>1.1300000000000001</v>
      </c>
      <c r="AG173" s="6">
        <f t="shared" si="99"/>
        <v>1.1400000000000001</v>
      </c>
      <c r="AH173" s="6">
        <f t="shared" si="99"/>
        <v>1.1500000000000001</v>
      </c>
      <c r="AI173" s="6">
        <f t="shared" si="99"/>
        <v>1.1600000000000001</v>
      </c>
      <c r="AJ173" s="6">
        <f t="shared" si="99"/>
        <v>1.1700000000000002</v>
      </c>
      <c r="AK173" s="6">
        <f t="shared" si="99"/>
        <v>1.1800000000000002</v>
      </c>
      <c r="AL173" s="6">
        <f t="shared" si="99"/>
        <v>1.1900000000000002</v>
      </c>
      <c r="AM173" s="6">
        <f t="shared" si="99"/>
        <v>1.2000000000000002</v>
      </c>
      <c r="AN173" s="6">
        <f t="shared" si="99"/>
        <v>1.2100000000000002</v>
      </c>
      <c r="AO173" s="6">
        <f t="shared" si="99"/>
        <v>1.2200000000000002</v>
      </c>
      <c r="AP173" s="6">
        <f t="shared" si="99"/>
        <v>1.2300000000000002</v>
      </c>
      <c r="AQ173" s="6">
        <f t="shared" si="99"/>
        <v>1.2400000000000002</v>
      </c>
      <c r="AR173" s="6">
        <f t="shared" si="99"/>
        <v>1.2500000000000002</v>
      </c>
      <c r="AS173" s="6">
        <f t="shared" si="99"/>
        <v>1.2600000000000002</v>
      </c>
      <c r="AT173" s="6">
        <f t="shared" si="99"/>
        <v>1.2700000000000002</v>
      </c>
      <c r="AU173" s="6">
        <f t="shared" si="99"/>
        <v>1.2800000000000002</v>
      </c>
      <c r="AV173" s="6">
        <f t="shared" si="99"/>
        <v>1.2900000000000003</v>
      </c>
      <c r="AW173" s="6">
        <f t="shared" si="99"/>
        <v>1.3000000000000003</v>
      </c>
      <c r="AX173" s="6">
        <f t="shared" si="99"/>
        <v>1.3100000000000003</v>
      </c>
      <c r="AY173" s="6">
        <f t="shared" si="99"/>
        <v>1.3200000000000003</v>
      </c>
      <c r="AZ173" s="6">
        <f t="shared" si="99"/>
        <v>1.3300000000000003</v>
      </c>
      <c r="BA173" s="6">
        <f t="shared" si="99"/>
        <v>1.3400000000000003</v>
      </c>
      <c r="BB173" s="6">
        <f t="shared" si="99"/>
        <v>1.3500000000000003</v>
      </c>
      <c r="BC173" s="6">
        <f t="shared" si="99"/>
        <v>1.3600000000000003</v>
      </c>
      <c r="BD173" s="6">
        <f t="shared" si="99"/>
        <v>1.3700000000000003</v>
      </c>
      <c r="BE173" s="6">
        <f t="shared" si="99"/>
        <v>1.3800000000000003</v>
      </c>
      <c r="BF173" s="6">
        <f t="shared" si="99"/>
        <v>1.3900000000000003</v>
      </c>
      <c r="BG173" s="6">
        <f t="shared" si="99"/>
        <v>1.4000000000000004</v>
      </c>
      <c r="BH173" s="6">
        <f t="shared" si="99"/>
        <v>1.4100000000000004</v>
      </c>
      <c r="BI173" s="6">
        <f t="shared" si="99"/>
        <v>1.4200000000000004</v>
      </c>
      <c r="BJ173" s="6">
        <f t="shared" si="99"/>
        <v>1.4300000000000004</v>
      </c>
      <c r="BK173" s="6">
        <f t="shared" si="99"/>
        <v>1.4400000000000004</v>
      </c>
      <c r="BL173" s="6">
        <f t="shared" si="99"/>
        <v>1.4500000000000004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 s="1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 s="3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14">
        <v>1</v>
      </c>
      <c r="T175">
        <f>S175- 0.005</f>
        <v>0.995</v>
      </c>
      <c r="U175" s="6">
        <f t="shared" ref="U175:BL175" si="100">T175- 0.005</f>
        <v>0.99</v>
      </c>
      <c r="V175" s="6">
        <f t="shared" si="100"/>
        <v>0.98499999999999999</v>
      </c>
      <c r="W175" s="6">
        <f t="shared" si="100"/>
        <v>0.98</v>
      </c>
      <c r="X175" s="6">
        <f t="shared" si="100"/>
        <v>0.97499999999999998</v>
      </c>
      <c r="Y175" s="6">
        <f t="shared" si="100"/>
        <v>0.97</v>
      </c>
      <c r="Z175" s="6">
        <f t="shared" si="100"/>
        <v>0.96499999999999997</v>
      </c>
      <c r="AA175" s="6">
        <f t="shared" si="100"/>
        <v>0.96</v>
      </c>
      <c r="AB175" s="6">
        <f t="shared" si="100"/>
        <v>0.95499999999999996</v>
      </c>
      <c r="AC175" s="6">
        <f t="shared" si="100"/>
        <v>0.95</v>
      </c>
      <c r="AD175" s="6">
        <f t="shared" si="100"/>
        <v>0.94499999999999995</v>
      </c>
      <c r="AE175" s="6">
        <f t="shared" si="100"/>
        <v>0.94</v>
      </c>
      <c r="AF175" s="6">
        <f t="shared" si="100"/>
        <v>0.93499999999999994</v>
      </c>
      <c r="AG175" s="6">
        <f t="shared" si="100"/>
        <v>0.92999999999999994</v>
      </c>
      <c r="AH175" s="6">
        <f t="shared" si="100"/>
        <v>0.92499999999999993</v>
      </c>
      <c r="AI175" s="6">
        <f t="shared" si="100"/>
        <v>0.91999999999999993</v>
      </c>
      <c r="AJ175" s="6">
        <f t="shared" si="100"/>
        <v>0.91499999999999992</v>
      </c>
      <c r="AK175" s="6">
        <f t="shared" si="100"/>
        <v>0.90999999999999992</v>
      </c>
      <c r="AL175" s="6">
        <f t="shared" si="100"/>
        <v>0.90499999999999992</v>
      </c>
      <c r="AM175" s="6">
        <f t="shared" si="100"/>
        <v>0.89999999999999991</v>
      </c>
      <c r="AN175" s="6">
        <f t="shared" si="100"/>
        <v>0.89499999999999991</v>
      </c>
      <c r="AO175" s="6">
        <f t="shared" si="100"/>
        <v>0.8899999999999999</v>
      </c>
      <c r="AP175" s="6">
        <f t="shared" si="100"/>
        <v>0.8849999999999999</v>
      </c>
      <c r="AQ175" s="6">
        <f t="shared" si="100"/>
        <v>0.87999999999999989</v>
      </c>
      <c r="AR175" s="6">
        <f t="shared" si="100"/>
        <v>0.87499999999999989</v>
      </c>
      <c r="AS175" s="6">
        <f>AR175- 0.005</f>
        <v>0.86999999999999988</v>
      </c>
      <c r="AT175" s="6">
        <f t="shared" si="100"/>
        <v>0.86499999999999988</v>
      </c>
      <c r="AU175" s="6">
        <f t="shared" si="100"/>
        <v>0.85999999999999988</v>
      </c>
      <c r="AV175" s="6">
        <f t="shared" si="100"/>
        <v>0.85499999999999987</v>
      </c>
      <c r="AW175" s="6">
        <f t="shared" si="100"/>
        <v>0.84999999999999987</v>
      </c>
      <c r="AX175" s="6">
        <f t="shared" si="100"/>
        <v>0.84499999999999986</v>
      </c>
      <c r="AY175" s="6">
        <f t="shared" si="100"/>
        <v>0.83999999999999986</v>
      </c>
      <c r="AZ175" s="6">
        <f t="shared" si="100"/>
        <v>0.83499999999999985</v>
      </c>
      <c r="BA175" s="6">
        <f t="shared" si="100"/>
        <v>0.82999999999999985</v>
      </c>
      <c r="BB175" s="6">
        <f t="shared" si="100"/>
        <v>0.82499999999999984</v>
      </c>
      <c r="BC175" s="6">
        <f t="shared" si="100"/>
        <v>0.81999999999999984</v>
      </c>
      <c r="BD175" s="6">
        <f t="shared" si="100"/>
        <v>0.81499999999999984</v>
      </c>
      <c r="BE175" s="6">
        <f t="shared" si="100"/>
        <v>0.80999999999999983</v>
      </c>
      <c r="BF175" s="6">
        <f t="shared" si="100"/>
        <v>0.80499999999999983</v>
      </c>
      <c r="BG175" s="6">
        <f t="shared" si="100"/>
        <v>0.79999999999999982</v>
      </c>
      <c r="BH175" s="6">
        <f t="shared" si="100"/>
        <v>0.79499999999999982</v>
      </c>
      <c r="BI175" s="6">
        <f t="shared" si="100"/>
        <v>0.78999999999999981</v>
      </c>
      <c r="BJ175" s="6">
        <f t="shared" si="100"/>
        <v>0.78499999999999981</v>
      </c>
      <c r="BK175" s="6">
        <f t="shared" si="100"/>
        <v>0.7799999999999998</v>
      </c>
      <c r="BL175" s="6">
        <f t="shared" si="100"/>
        <v>0.7749999999999998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 s="14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 s="3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101">(D$24*(D63*D163))+D146</f>
        <v>8.5758501684759982E-4</v>
      </c>
      <c r="E178" s="6">
        <f t="shared" si="101"/>
        <v>9.0158424832228036E-4</v>
      </c>
      <c r="F178" s="6">
        <f t="shared" si="101"/>
        <v>9.1572659830399658E-4</v>
      </c>
      <c r="G178" s="6">
        <f t="shared" si="101"/>
        <v>9.4967983648058167E-4</v>
      </c>
      <c r="H178" s="6">
        <f t="shared" si="101"/>
        <v>9.7661685506018935E-4</v>
      </c>
      <c r="I178" s="6">
        <f t="shared" si="101"/>
        <v>1E-3</v>
      </c>
      <c r="J178" s="10">
        <f t="shared" si="101"/>
        <v>0</v>
      </c>
      <c r="K178" s="6">
        <f>(K$24*(K63*K163))+K146</f>
        <v>0</v>
      </c>
      <c r="L178">
        <f t="shared" si="101"/>
        <v>0</v>
      </c>
      <c r="M178" s="6">
        <f t="shared" si="101"/>
        <v>0</v>
      </c>
      <c r="N178" s="6">
        <f t="shared" si="101"/>
        <v>0</v>
      </c>
      <c r="O178" s="6">
        <f t="shared" si="101"/>
        <v>0</v>
      </c>
      <c r="P178" s="6">
        <f t="shared" si="101"/>
        <v>0</v>
      </c>
      <c r="Q178" s="6">
        <f t="shared" si="101"/>
        <v>0</v>
      </c>
      <c r="R178" s="6">
        <f t="shared" si="101"/>
        <v>0</v>
      </c>
      <c r="S178" s="14">
        <f t="shared" si="101"/>
        <v>0</v>
      </c>
      <c r="T178" s="6">
        <f t="shared" si="101"/>
        <v>0</v>
      </c>
      <c r="U178" s="6">
        <f t="shared" si="101"/>
        <v>0</v>
      </c>
      <c r="V178" s="6">
        <f t="shared" si="101"/>
        <v>0</v>
      </c>
      <c r="W178" s="6">
        <f t="shared" si="101"/>
        <v>0</v>
      </c>
      <c r="X178" s="6">
        <f t="shared" si="101"/>
        <v>0</v>
      </c>
      <c r="Y178" s="6">
        <f t="shared" si="101"/>
        <v>0</v>
      </c>
      <c r="Z178" s="6">
        <f t="shared" si="101"/>
        <v>0</v>
      </c>
      <c r="AA178" s="6">
        <f t="shared" si="101"/>
        <v>0</v>
      </c>
      <c r="AB178" s="6">
        <f t="shared" si="101"/>
        <v>0</v>
      </c>
      <c r="AC178" s="6">
        <f t="shared" si="101"/>
        <v>0</v>
      </c>
      <c r="AD178" s="6">
        <f t="shared" si="101"/>
        <v>0</v>
      </c>
      <c r="AE178" s="6">
        <f t="shared" si="101"/>
        <v>0</v>
      </c>
      <c r="AF178" s="6">
        <f t="shared" si="101"/>
        <v>0</v>
      </c>
      <c r="AG178" s="6">
        <f t="shared" si="101"/>
        <v>0</v>
      </c>
      <c r="AH178" s="6">
        <f t="shared" si="101"/>
        <v>0</v>
      </c>
      <c r="AI178" s="6">
        <f t="shared" si="101"/>
        <v>0</v>
      </c>
      <c r="AJ178" s="6">
        <f t="shared" ref="AJ178:BL178" si="102">(AJ$24*(AJ63*AJ163))+AJ146</f>
        <v>0</v>
      </c>
      <c r="AK178" s="6">
        <f t="shared" si="102"/>
        <v>0</v>
      </c>
      <c r="AL178" s="6">
        <f t="shared" si="102"/>
        <v>0</v>
      </c>
      <c r="AM178" s="6">
        <f t="shared" si="102"/>
        <v>0</v>
      </c>
      <c r="AN178" s="6">
        <f t="shared" si="102"/>
        <v>0</v>
      </c>
      <c r="AO178" s="6">
        <f t="shared" si="102"/>
        <v>0</v>
      </c>
      <c r="AP178" s="6">
        <f t="shared" si="102"/>
        <v>0</v>
      </c>
      <c r="AQ178" s="6">
        <f t="shared" si="102"/>
        <v>0</v>
      </c>
      <c r="AR178" s="3">
        <f t="shared" si="102"/>
        <v>0</v>
      </c>
      <c r="AS178" s="6">
        <f t="shared" si="102"/>
        <v>0</v>
      </c>
      <c r="AT178" s="6">
        <f t="shared" si="102"/>
        <v>0</v>
      </c>
      <c r="AU178" s="6">
        <f t="shared" si="102"/>
        <v>0</v>
      </c>
      <c r="AV178" s="6">
        <f t="shared" si="102"/>
        <v>0</v>
      </c>
      <c r="AW178" s="6">
        <f t="shared" si="102"/>
        <v>0</v>
      </c>
      <c r="AX178" s="6">
        <f t="shared" si="102"/>
        <v>0</v>
      </c>
      <c r="AY178" s="6">
        <f t="shared" si="102"/>
        <v>0</v>
      </c>
      <c r="AZ178" s="6">
        <f t="shared" si="102"/>
        <v>0</v>
      </c>
      <c r="BA178" s="6">
        <f t="shared" si="102"/>
        <v>0</v>
      </c>
      <c r="BB178" s="6">
        <f t="shared" si="102"/>
        <v>0</v>
      </c>
      <c r="BC178" s="6">
        <f t="shared" si="102"/>
        <v>0</v>
      </c>
      <c r="BD178" s="6">
        <f t="shared" si="102"/>
        <v>0</v>
      </c>
      <c r="BE178" s="6">
        <f t="shared" si="102"/>
        <v>0</v>
      </c>
      <c r="BF178" s="6">
        <f t="shared" si="102"/>
        <v>0</v>
      </c>
      <c r="BG178" s="6">
        <f t="shared" si="102"/>
        <v>0</v>
      </c>
      <c r="BH178" s="6">
        <f t="shared" si="102"/>
        <v>0</v>
      </c>
      <c r="BI178" s="6">
        <f t="shared" si="102"/>
        <v>0</v>
      </c>
      <c r="BJ178" s="6">
        <f t="shared" si="102"/>
        <v>0</v>
      </c>
      <c r="BK178" s="6">
        <f t="shared" si="102"/>
        <v>0</v>
      </c>
      <c r="BL178" s="6">
        <f t="shared" si="102"/>
        <v>0</v>
      </c>
    </row>
    <row r="179" spans="3:64" x14ac:dyDescent="0.25">
      <c r="C179" t="s">
        <v>7</v>
      </c>
      <c r="D179" s="6">
        <f t="shared" ref="D179:AI179" si="103">(D$24*(D64*D164))+D147</f>
        <v>9.9999999999999903E-10</v>
      </c>
      <c r="E179" s="6">
        <f t="shared" si="103"/>
        <v>9.9999999999999965E-10</v>
      </c>
      <c r="F179" s="6">
        <f t="shared" si="103"/>
        <v>1.0000000000000001E-9</v>
      </c>
      <c r="G179" s="6">
        <f t="shared" si="103"/>
        <v>9.9999999999999986E-10</v>
      </c>
      <c r="H179" s="6">
        <f t="shared" si="103"/>
        <v>9.999999999999982E-10</v>
      </c>
      <c r="I179" s="6">
        <f t="shared" si="103"/>
        <v>1.0000000000000001E-9</v>
      </c>
      <c r="J179" s="10">
        <f t="shared" si="103"/>
        <v>1.0000000000000001E-9</v>
      </c>
      <c r="K179" s="6">
        <f t="shared" si="103"/>
        <v>8.9725726005623273E-10</v>
      </c>
      <c r="L179" s="6">
        <f t="shared" si="103"/>
        <v>8.5404061630705397E-10</v>
      </c>
      <c r="M179" s="6">
        <f t="shared" si="103"/>
        <v>8.1609229842653449E-10</v>
      </c>
      <c r="N179" s="6">
        <f t="shared" si="103"/>
        <v>7.8605012583343837E-10</v>
      </c>
      <c r="O179" s="6">
        <f t="shared" si="103"/>
        <v>7.6387098544739037E-10</v>
      </c>
      <c r="P179" s="6">
        <f t="shared" si="103"/>
        <v>7.2281254329571757E-10</v>
      </c>
      <c r="Q179" s="6">
        <f t="shared" si="103"/>
        <v>6.8355138137562879E-10</v>
      </c>
      <c r="R179" s="6">
        <f t="shared" si="103"/>
        <v>6.5382031770857539E-10</v>
      </c>
      <c r="S179" s="14">
        <f t="shared" si="103"/>
        <v>6.2209395277428011E-10</v>
      </c>
      <c r="T179" s="6">
        <f t="shared" si="103"/>
        <v>5.8814773679313434E-10</v>
      </c>
      <c r="U179" s="6">
        <f t="shared" si="103"/>
        <v>5.6449427905836232E-10</v>
      </c>
      <c r="V179" s="6">
        <f t="shared" si="103"/>
        <v>5.3798953332365709E-10</v>
      </c>
      <c r="W179" s="6">
        <f t="shared" si="103"/>
        <v>5.1074649226937208E-10</v>
      </c>
      <c r="X179" s="6">
        <f t="shared" si="103"/>
        <v>4.8117819384087533E-10</v>
      </c>
      <c r="Y179" s="6">
        <f t="shared" si="103"/>
        <v>4.4972730646562202E-10</v>
      </c>
      <c r="Z179" s="6">
        <f t="shared" si="103"/>
        <v>4.1818798078130536E-10</v>
      </c>
      <c r="AA179" s="6">
        <f t="shared" si="103"/>
        <v>3.8535846350892747E-10</v>
      </c>
      <c r="AB179" s="6">
        <f t="shared" si="103"/>
        <v>3.5224981068389244E-10</v>
      </c>
      <c r="AC179" s="6">
        <f t="shared" si="103"/>
        <v>3.2236591307126663E-10</v>
      </c>
      <c r="AD179" s="6">
        <f t="shared" si="103"/>
        <v>2.9107522486579141E-10</v>
      </c>
      <c r="AE179" s="6">
        <f t="shared" si="103"/>
        <v>2.6020577945326194E-10</v>
      </c>
      <c r="AF179" s="6">
        <f t="shared" si="103"/>
        <v>2.2957888833581853E-10</v>
      </c>
      <c r="AG179" s="6">
        <f t="shared" si="103"/>
        <v>1.9950412246526916E-10</v>
      </c>
      <c r="AH179" s="6">
        <f t="shared" si="103"/>
        <v>1.7032544455910523E-10</v>
      </c>
      <c r="AI179" s="6">
        <f t="shared" si="103"/>
        <v>1.4235664741810441E-10</v>
      </c>
      <c r="AJ179" s="6">
        <f t="shared" ref="AJ179:BL179" si="104">(AJ$24*(AJ64*AJ164))+AJ147</f>
        <v>1.157679097124065E-10</v>
      </c>
      <c r="AK179" s="6">
        <f t="shared" si="104"/>
        <v>9.1264560972381324E-11</v>
      </c>
      <c r="AL179" s="6">
        <f t="shared" si="104"/>
        <v>6.9442997517887428E-11</v>
      </c>
      <c r="AM179" s="6">
        <f t="shared" si="104"/>
        <v>4.9875320654100132E-11</v>
      </c>
      <c r="AN179" s="6">
        <f t="shared" si="104"/>
        <v>3.2921890644841332E-11</v>
      </c>
      <c r="AO179" s="6">
        <f t="shared" si="104"/>
        <v>1.910403498842259E-11</v>
      </c>
      <c r="AP179" s="6">
        <f t="shared" si="104"/>
        <v>8.7352772049512975E-12</v>
      </c>
      <c r="AQ179" s="6">
        <f t="shared" si="104"/>
        <v>2.2473853920995737E-12</v>
      </c>
      <c r="AR179" s="3">
        <f t="shared" si="104"/>
        <v>0</v>
      </c>
      <c r="AS179" s="6">
        <f t="shared" si="104"/>
        <v>0</v>
      </c>
      <c r="AT179" s="6">
        <f t="shared" si="104"/>
        <v>0</v>
      </c>
      <c r="AU179" s="6">
        <f t="shared" si="104"/>
        <v>0</v>
      </c>
      <c r="AV179" s="6">
        <f t="shared" si="104"/>
        <v>0</v>
      </c>
      <c r="AW179" s="6">
        <f t="shared" si="104"/>
        <v>0</v>
      </c>
      <c r="AX179" s="6">
        <f t="shared" si="104"/>
        <v>0</v>
      </c>
      <c r="AY179" s="6">
        <f t="shared" si="104"/>
        <v>0</v>
      </c>
      <c r="AZ179" s="6">
        <f t="shared" si="104"/>
        <v>0</v>
      </c>
      <c r="BA179" s="6">
        <f t="shared" si="104"/>
        <v>0</v>
      </c>
      <c r="BB179" s="6">
        <f t="shared" si="104"/>
        <v>0</v>
      </c>
      <c r="BC179" s="6">
        <f t="shared" si="104"/>
        <v>0</v>
      </c>
      <c r="BD179" s="6">
        <f t="shared" si="104"/>
        <v>0</v>
      </c>
      <c r="BE179" s="6">
        <f t="shared" si="104"/>
        <v>0</v>
      </c>
      <c r="BF179" s="6">
        <f t="shared" si="104"/>
        <v>0</v>
      </c>
      <c r="BG179" s="6">
        <f t="shared" si="104"/>
        <v>0</v>
      </c>
      <c r="BH179" s="6">
        <f t="shared" si="104"/>
        <v>0</v>
      </c>
      <c r="BI179" s="6">
        <f t="shared" si="104"/>
        <v>0</v>
      </c>
      <c r="BJ179" s="6">
        <f t="shared" si="104"/>
        <v>0</v>
      </c>
      <c r="BK179" s="6">
        <f t="shared" si="104"/>
        <v>0</v>
      </c>
      <c r="BL179" s="6">
        <f t="shared" si="104"/>
        <v>0</v>
      </c>
    </row>
    <row r="180" spans="3:64" x14ac:dyDescent="0.25">
      <c r="C180" t="s">
        <v>8</v>
      </c>
      <c r="D180" s="6">
        <f t="shared" ref="D180:AI180" si="105">(D$24*(D65*D165))+D148</f>
        <v>0</v>
      </c>
      <c r="E180" s="6">
        <f t="shared" si="105"/>
        <v>0</v>
      </c>
      <c r="F180" s="6">
        <f t="shared" si="105"/>
        <v>0</v>
      </c>
      <c r="G180" s="6">
        <f t="shared" si="105"/>
        <v>0</v>
      </c>
      <c r="H180" s="6">
        <f t="shared" si="105"/>
        <v>0</v>
      </c>
      <c r="I180" s="6">
        <f t="shared" si="105"/>
        <v>0</v>
      </c>
      <c r="J180" s="10">
        <f t="shared" si="105"/>
        <v>0</v>
      </c>
      <c r="K180" s="6">
        <f t="shared" si="105"/>
        <v>0</v>
      </c>
      <c r="L180" s="6">
        <f t="shared" si="105"/>
        <v>0</v>
      </c>
      <c r="M180" s="6">
        <f t="shared" si="105"/>
        <v>0</v>
      </c>
      <c r="N180" s="6">
        <f t="shared" si="105"/>
        <v>0</v>
      </c>
      <c r="O180" s="6">
        <f t="shared" si="105"/>
        <v>0</v>
      </c>
      <c r="P180" s="6">
        <f t="shared" si="105"/>
        <v>0</v>
      </c>
      <c r="Q180" s="6">
        <f t="shared" si="105"/>
        <v>0</v>
      </c>
      <c r="R180" s="6">
        <f t="shared" si="105"/>
        <v>0</v>
      </c>
      <c r="S180" s="14">
        <f t="shared" si="105"/>
        <v>0</v>
      </c>
      <c r="T180" s="6">
        <f t="shared" si="105"/>
        <v>0</v>
      </c>
      <c r="U180" s="6">
        <f t="shared" si="105"/>
        <v>0</v>
      </c>
      <c r="V180" s="6">
        <f t="shared" si="105"/>
        <v>0</v>
      </c>
      <c r="W180" s="6">
        <f t="shared" si="105"/>
        <v>0</v>
      </c>
      <c r="X180" s="6">
        <f t="shared" si="105"/>
        <v>0</v>
      </c>
      <c r="Y180" s="6">
        <f t="shared" si="105"/>
        <v>0</v>
      </c>
      <c r="Z180" s="6">
        <f t="shared" si="105"/>
        <v>0</v>
      </c>
      <c r="AA180" s="6">
        <f t="shared" si="105"/>
        <v>0</v>
      </c>
      <c r="AB180" s="6">
        <f t="shared" si="105"/>
        <v>0</v>
      </c>
      <c r="AC180" s="6">
        <f t="shared" si="105"/>
        <v>0</v>
      </c>
      <c r="AD180" s="6">
        <f t="shared" si="105"/>
        <v>0</v>
      </c>
      <c r="AE180" s="6">
        <f t="shared" si="105"/>
        <v>0</v>
      </c>
      <c r="AF180" s="6">
        <f t="shared" si="105"/>
        <v>0</v>
      </c>
      <c r="AG180" s="6">
        <f t="shared" si="105"/>
        <v>0</v>
      </c>
      <c r="AH180" s="6">
        <f t="shared" si="105"/>
        <v>0</v>
      </c>
      <c r="AI180" s="6">
        <f t="shared" si="105"/>
        <v>0</v>
      </c>
      <c r="AJ180" s="6">
        <f t="shared" ref="AJ180:BL180" si="106">(AJ$24*(AJ65*AJ165))+AJ148</f>
        <v>0</v>
      </c>
      <c r="AK180" s="6">
        <f t="shared" si="106"/>
        <v>0</v>
      </c>
      <c r="AL180" s="6">
        <f t="shared" si="106"/>
        <v>0</v>
      </c>
      <c r="AM180" s="6">
        <f t="shared" si="106"/>
        <v>0</v>
      </c>
      <c r="AN180" s="6">
        <f t="shared" si="106"/>
        <v>0</v>
      </c>
      <c r="AO180" s="6">
        <f t="shared" si="106"/>
        <v>0</v>
      </c>
      <c r="AP180" s="6">
        <f t="shared" si="106"/>
        <v>0</v>
      </c>
      <c r="AQ180" s="6">
        <f t="shared" si="106"/>
        <v>0</v>
      </c>
      <c r="AR180" s="3">
        <f t="shared" si="106"/>
        <v>0</v>
      </c>
      <c r="AS180" s="6">
        <f t="shared" si="106"/>
        <v>0</v>
      </c>
      <c r="AT180" s="6">
        <f t="shared" si="106"/>
        <v>0</v>
      </c>
      <c r="AU180" s="6">
        <f t="shared" si="106"/>
        <v>0</v>
      </c>
      <c r="AV180" s="6">
        <f t="shared" si="106"/>
        <v>0</v>
      </c>
      <c r="AW180" s="6">
        <f t="shared" si="106"/>
        <v>0</v>
      </c>
      <c r="AX180" s="6">
        <f t="shared" si="106"/>
        <v>0</v>
      </c>
      <c r="AY180" s="6">
        <f t="shared" si="106"/>
        <v>0</v>
      </c>
      <c r="AZ180" s="6">
        <f t="shared" si="106"/>
        <v>0</v>
      </c>
      <c r="BA180" s="6">
        <f t="shared" si="106"/>
        <v>0</v>
      </c>
      <c r="BB180" s="6">
        <f t="shared" si="106"/>
        <v>0</v>
      </c>
      <c r="BC180" s="6">
        <f t="shared" si="106"/>
        <v>0</v>
      </c>
      <c r="BD180" s="6">
        <f t="shared" si="106"/>
        <v>0</v>
      </c>
      <c r="BE180" s="6">
        <f t="shared" si="106"/>
        <v>0</v>
      </c>
      <c r="BF180" s="6">
        <f t="shared" si="106"/>
        <v>0</v>
      </c>
      <c r="BG180" s="6">
        <f t="shared" si="106"/>
        <v>0</v>
      </c>
      <c r="BH180" s="6">
        <f t="shared" si="106"/>
        <v>0</v>
      </c>
      <c r="BI180" s="6">
        <f t="shared" si="106"/>
        <v>0</v>
      </c>
      <c r="BJ180" s="6">
        <f t="shared" si="106"/>
        <v>0</v>
      </c>
      <c r="BK180" s="6">
        <f t="shared" si="106"/>
        <v>0</v>
      </c>
      <c r="BL180" s="6">
        <f t="shared" si="106"/>
        <v>0</v>
      </c>
    </row>
    <row r="181" spans="3:64" x14ac:dyDescent="0.25">
      <c r="C181" t="s">
        <v>9</v>
      </c>
      <c r="D181" s="6">
        <f t="shared" ref="D181:AI181" si="107">(D$24*(D66*D166))+D149</f>
        <v>0</v>
      </c>
      <c r="E181" s="6">
        <f t="shared" si="107"/>
        <v>0</v>
      </c>
      <c r="F181" s="6">
        <f t="shared" si="107"/>
        <v>0</v>
      </c>
      <c r="G181" s="6">
        <f t="shared" si="107"/>
        <v>0</v>
      </c>
      <c r="H181" s="6">
        <f t="shared" si="107"/>
        <v>0</v>
      </c>
      <c r="I181" s="6">
        <f t="shared" si="107"/>
        <v>0</v>
      </c>
      <c r="J181" s="10">
        <f t="shared" si="107"/>
        <v>0</v>
      </c>
      <c r="K181" s="6">
        <f t="shared" si="107"/>
        <v>1.0336003647553058E-6</v>
      </c>
      <c r="L181" s="6">
        <f t="shared" si="107"/>
        <v>2.2983554898703984E-6</v>
      </c>
      <c r="M181" s="6">
        <f t="shared" si="107"/>
        <v>4.0602621607925381E-6</v>
      </c>
      <c r="N181" s="6">
        <f t="shared" si="107"/>
        <v>6.3651712443920356E-6</v>
      </c>
      <c r="O181" s="6">
        <f t="shared" si="107"/>
        <v>9.2949526449163072E-6</v>
      </c>
      <c r="P181" s="6">
        <f t="shared" si="107"/>
        <v>1.2516716280009355E-5</v>
      </c>
      <c r="Q181" s="6">
        <f t="shared" si="107"/>
        <v>1.6198288315429345E-5</v>
      </c>
      <c r="R181" s="6">
        <f t="shared" si="107"/>
        <v>2.0591605924254459E-5</v>
      </c>
      <c r="S181" s="14">
        <f t="shared" si="107"/>
        <v>2.5462106203153576E-5</v>
      </c>
      <c r="T181" s="6">
        <f t="shared" si="107"/>
        <v>3.0743866617682842E-5</v>
      </c>
      <c r="U181" s="6">
        <f t="shared" si="107"/>
        <v>3.7172390156194261E-5</v>
      </c>
      <c r="V181" s="6">
        <f t="shared" si="107"/>
        <v>4.4152543264505911E-5</v>
      </c>
      <c r="W181" s="6">
        <f t="shared" si="107"/>
        <v>5.1805719830377579E-5</v>
      </c>
      <c r="X181" s="6">
        <f t="shared" si="107"/>
        <v>5.9939170658128806E-5</v>
      </c>
      <c r="Y181" s="6">
        <f t="shared" si="107"/>
        <v>6.8483975804183606E-5</v>
      </c>
      <c r="Z181" s="6">
        <f t="shared" si="107"/>
        <v>7.7613280513424003E-5</v>
      </c>
      <c r="AA181" s="6">
        <f t="shared" si="107"/>
        <v>8.7034171948989681E-5</v>
      </c>
      <c r="AB181" s="6">
        <f t="shared" si="107"/>
        <v>9.6806124483058621E-5</v>
      </c>
      <c r="AC181" s="6">
        <f t="shared" si="107"/>
        <v>1.0795365830980835E-4</v>
      </c>
      <c r="AD181" s="6">
        <f t="shared" si="107"/>
        <v>1.1912943734912454E-4</v>
      </c>
      <c r="AE181" s="6">
        <f t="shared" si="107"/>
        <v>1.3076619714393848E-4</v>
      </c>
      <c r="AF181" s="6">
        <f t="shared" si="107"/>
        <v>1.4261735053431584E-4</v>
      </c>
      <c r="AG181" s="6">
        <f t="shared" si="107"/>
        <v>1.5458596539120185E-4</v>
      </c>
      <c r="AH181" s="6">
        <f t="shared" si="107"/>
        <v>1.6658858748641914E-4</v>
      </c>
      <c r="AI181" s="6">
        <f t="shared" si="107"/>
        <v>1.7850929917303317E-4</v>
      </c>
      <c r="AJ181" s="6">
        <f t="shared" ref="AJ181:BL181" si="108">(AJ$24*(AJ66*AJ166))+AJ149</f>
        <v>1.8996767911096408E-4</v>
      </c>
      <c r="AK181" s="6">
        <f t="shared" si="108"/>
        <v>2.0138445404771393E-4</v>
      </c>
      <c r="AL181" s="6">
        <f t="shared" si="108"/>
        <v>2.1382922654245546E-4</v>
      </c>
      <c r="AM181" s="6">
        <f t="shared" si="108"/>
        <v>2.2578396636598839E-4</v>
      </c>
      <c r="AN181" s="6">
        <f t="shared" si="108"/>
        <v>2.3675528794644613E-4</v>
      </c>
      <c r="AO181" s="6">
        <f t="shared" si="108"/>
        <v>2.4726671088818095E-4</v>
      </c>
      <c r="AP181" s="6">
        <f t="shared" si="108"/>
        <v>2.5643073815874391E-4</v>
      </c>
      <c r="AQ181" s="6">
        <f t="shared" si="108"/>
        <v>2.6482872507386037E-4</v>
      </c>
      <c r="AR181" s="3">
        <f t="shared" si="108"/>
        <v>2.7189531196803758E-4</v>
      </c>
      <c r="AS181" s="6">
        <f t="shared" si="108"/>
        <v>2.7179783303669561E-4</v>
      </c>
      <c r="AT181" s="6">
        <f t="shared" si="108"/>
        <v>2.7153581093335188E-4</v>
      </c>
      <c r="AU181" s="6">
        <f t="shared" si="108"/>
        <v>2.7111585134831904E-4</v>
      </c>
      <c r="AV181" s="6">
        <f t="shared" si="108"/>
        <v>2.7052806067292423E-4</v>
      </c>
      <c r="AW181" s="6">
        <f t="shared" si="108"/>
        <v>2.6980984337766277E-4</v>
      </c>
      <c r="AX181" s="6">
        <f t="shared" si="108"/>
        <v>2.6893260666848118E-4</v>
      </c>
      <c r="AY181" s="6">
        <f t="shared" si="108"/>
        <v>2.6793485501697129E-4</v>
      </c>
      <c r="AZ181" s="6">
        <f t="shared" si="108"/>
        <v>2.6678359585638342E-4</v>
      </c>
      <c r="BA181" s="6">
        <f t="shared" si="108"/>
        <v>2.6552173352413906E-4</v>
      </c>
      <c r="BB181" s="6">
        <f t="shared" si="108"/>
        <v>2.6413387477703168E-4</v>
      </c>
      <c r="BC181" s="6">
        <f t="shared" si="108"/>
        <v>2.6263982494882578E-4</v>
      </c>
      <c r="BD181" s="6">
        <f t="shared" si="108"/>
        <v>2.6103299048186576E-4</v>
      </c>
      <c r="BE181" s="6">
        <f t="shared" si="108"/>
        <v>2.5932437711893857E-4</v>
      </c>
      <c r="BF181" s="6">
        <f t="shared" si="108"/>
        <v>2.5754588976774898E-4</v>
      </c>
      <c r="BG181" s="6">
        <f t="shared" si="108"/>
        <v>2.5568433521335404E-4</v>
      </c>
      <c r="BH181" s="6">
        <f t="shared" si="108"/>
        <v>2.5375841895385759E-4</v>
      </c>
      <c r="BI181" s="6">
        <f t="shared" si="108"/>
        <v>2.5177914682790231E-4</v>
      </c>
      <c r="BJ181" s="6">
        <f t="shared" si="108"/>
        <v>2.4974322528600228E-4</v>
      </c>
      <c r="BK181" s="6">
        <f t="shared" si="108"/>
        <v>2.4765616044131509E-4</v>
      </c>
      <c r="BL181" s="6">
        <f t="shared" si="108"/>
        <v>2.4554105770808413E-4</v>
      </c>
    </row>
    <row r="182" spans="3:64" x14ac:dyDescent="0.25">
      <c r="C182" t="s">
        <v>10</v>
      </c>
      <c r="D182" s="6">
        <f t="shared" ref="D182:AI182" si="109">(D$24*(D67*D167))+D150</f>
        <v>0.47394359999999941</v>
      </c>
      <c r="E182" s="6">
        <f t="shared" si="109"/>
        <v>0.68287139999999991</v>
      </c>
      <c r="F182" s="6">
        <f t="shared" si="109"/>
        <v>0.89151875999999985</v>
      </c>
      <c r="G182" s="6">
        <f t="shared" si="109"/>
        <v>0.80682587999999977</v>
      </c>
      <c r="H182" s="6">
        <f t="shared" si="109"/>
        <v>0.95749226999999815</v>
      </c>
      <c r="I182" s="6">
        <f t="shared" si="109"/>
        <v>1.0302773170499999</v>
      </c>
      <c r="J182" s="10">
        <f t="shared" si="109"/>
        <v>1.0240847706734999</v>
      </c>
      <c r="K182" s="6">
        <f t="shared" si="109"/>
        <v>1.0312194051320758</v>
      </c>
      <c r="L182" s="6">
        <f t="shared" si="109"/>
        <v>1.039191293243158</v>
      </c>
      <c r="M182" s="6">
        <f t="shared" si="109"/>
        <v>1.0531934370925045</v>
      </c>
      <c r="N182" s="6">
        <f t="shared" si="109"/>
        <v>1.0779568043708592</v>
      </c>
      <c r="O182" s="6">
        <f t="shared" si="109"/>
        <v>1.1154515984155118</v>
      </c>
      <c r="P182" s="6">
        <f t="shared" si="109"/>
        <v>1.1264366475302097</v>
      </c>
      <c r="Q182" s="6">
        <f t="shared" si="109"/>
        <v>1.1396046892116511</v>
      </c>
      <c r="R182" s="6">
        <f t="shared" si="109"/>
        <v>1.169188084630076</v>
      </c>
      <c r="S182" s="14">
        <f t="shared" si="109"/>
        <v>1.1966440614755141</v>
      </c>
      <c r="T182" s="6">
        <f t="shared" si="109"/>
        <v>1.220757209964388</v>
      </c>
      <c r="U182" s="6">
        <f t="shared" si="109"/>
        <v>1.2685605580739858</v>
      </c>
      <c r="V182" s="6">
        <f t="shared" si="109"/>
        <v>1.3138602091089604</v>
      </c>
      <c r="W182" s="6">
        <f t="shared" si="109"/>
        <v>1.3610623133840036</v>
      </c>
      <c r="X182" s="6">
        <f t="shared" si="109"/>
        <v>1.4054992340927126</v>
      </c>
      <c r="Y182" s="6">
        <f t="shared" si="109"/>
        <v>1.4470681441439937</v>
      </c>
      <c r="Z182" s="6">
        <f t="shared" si="109"/>
        <v>1.4904946392249181</v>
      </c>
      <c r="AA182" s="6">
        <f t="shared" si="109"/>
        <v>1.5308355389104611</v>
      </c>
      <c r="AB182" s="6">
        <f t="shared" si="109"/>
        <v>1.5704948319192138</v>
      </c>
      <c r="AC182" s="6">
        <f t="shared" si="109"/>
        <v>1.6258078639186904</v>
      </c>
      <c r="AD182" s="6">
        <f t="shared" si="109"/>
        <v>1.6755118173150083</v>
      </c>
      <c r="AE182" s="6">
        <f t="shared" si="109"/>
        <v>1.7272261045127684</v>
      </c>
      <c r="AF182" s="6">
        <f t="shared" si="109"/>
        <v>1.7784439488970065</v>
      </c>
      <c r="AG182" s="6">
        <f t="shared" si="109"/>
        <v>1.8290533420235537</v>
      </c>
      <c r="AH182" s="6">
        <f t="shared" si="109"/>
        <v>1.8791965257013798</v>
      </c>
      <c r="AI182" s="6">
        <f t="shared" si="109"/>
        <v>1.9287155703583041</v>
      </c>
      <c r="AJ182" s="6">
        <f t="shared" ref="AJ182:BL182" si="110">(AJ$24*(AJ67*AJ167))+AJ150</f>
        <v>1.9747985059305884</v>
      </c>
      <c r="AK182" s="6">
        <f t="shared" si="110"/>
        <v>2.0231239430405163</v>
      </c>
      <c r="AL182" s="6">
        <f t="shared" si="110"/>
        <v>2.0850347176759927</v>
      </c>
      <c r="AM182" s="6">
        <f t="shared" si="110"/>
        <v>2.1462458038569743</v>
      </c>
      <c r="AN182" s="6">
        <f t="shared" si="110"/>
        <v>2.2035701805952335</v>
      </c>
      <c r="AO182" s="6">
        <f t="shared" si="110"/>
        <v>2.2634000210865795</v>
      </c>
      <c r="AP182" s="6">
        <f t="shared" si="110"/>
        <v>2.3190316867542546</v>
      </c>
      <c r="AQ182" s="6">
        <f t="shared" si="110"/>
        <v>2.3772768672559472</v>
      </c>
      <c r="AR182" s="3">
        <f t="shared" si="110"/>
        <v>2.4345506233618091</v>
      </c>
      <c r="AS182" s="6">
        <f t="shared" si="110"/>
        <v>2.433677797010573</v>
      </c>
      <c r="AT182" s="6">
        <f t="shared" si="110"/>
        <v>2.4313316510972331</v>
      </c>
      <c r="AU182" s="6">
        <f t="shared" si="110"/>
        <v>2.4275713329728492</v>
      </c>
      <c r="AV182" s="6">
        <f t="shared" si="110"/>
        <v>2.4223082552653641</v>
      </c>
      <c r="AW182" s="6">
        <f t="shared" si="110"/>
        <v>2.4158773376035927</v>
      </c>
      <c r="AX182" s="6">
        <f t="shared" si="110"/>
        <v>2.4080225601095808</v>
      </c>
      <c r="AY182" s="6">
        <f t="shared" si="110"/>
        <v>2.3990886918219614</v>
      </c>
      <c r="AZ182" s="6">
        <f t="shared" si="110"/>
        <v>2.3887803172980577</v>
      </c>
      <c r="BA182" s="6">
        <f t="shared" si="110"/>
        <v>2.3774816019751417</v>
      </c>
      <c r="BB182" s="6">
        <f t="shared" si="110"/>
        <v>2.3650547147535419</v>
      </c>
      <c r="BC182" s="6">
        <f t="shared" si="110"/>
        <v>2.3516769925917864</v>
      </c>
      <c r="BD182" s="6">
        <f t="shared" si="110"/>
        <v>2.3372893967746262</v>
      </c>
      <c r="BE182" s="6">
        <f t="shared" si="110"/>
        <v>2.3219904727229763</v>
      </c>
      <c r="BF182" s="6">
        <f t="shared" si="110"/>
        <v>2.3060658969804244</v>
      </c>
      <c r="BG182" s="6">
        <f t="shared" si="110"/>
        <v>2.2893975375003723</v>
      </c>
      <c r="BH182" s="6">
        <f t="shared" si="110"/>
        <v>2.2721528833128413</v>
      </c>
      <c r="BI182" s="6">
        <f t="shared" si="110"/>
        <v>2.2544304806970379</v>
      </c>
      <c r="BJ182" s="6">
        <f t="shared" si="110"/>
        <v>2.2362008392108645</v>
      </c>
      <c r="BK182" s="6">
        <f t="shared" si="110"/>
        <v>2.2175132605915358</v>
      </c>
      <c r="BL182" s="6">
        <f t="shared" si="110"/>
        <v>2.1985746307181859</v>
      </c>
    </row>
    <row r="183" spans="3:64" x14ac:dyDescent="0.25">
      <c r="C183" t="s">
        <v>11</v>
      </c>
      <c r="D183" s="6">
        <f t="shared" ref="D183:AI183" si="111">(D$24*(D68*D168))+D151</f>
        <v>2.4944399999999967E-2</v>
      </c>
      <c r="E183" s="6">
        <f t="shared" si="111"/>
        <v>3.5940599999999996E-2</v>
      </c>
      <c r="F183" s="6">
        <f t="shared" si="111"/>
        <v>4.6922039999999991E-2</v>
      </c>
      <c r="G183" s="6">
        <f t="shared" si="111"/>
        <v>4.2464519999999999E-2</v>
      </c>
      <c r="H183" s="6">
        <f t="shared" si="111"/>
        <v>5.0394329999999897E-2</v>
      </c>
      <c r="I183" s="6">
        <f t="shared" si="111"/>
        <v>5.4225121949999996E-2</v>
      </c>
      <c r="J183" s="10">
        <f t="shared" si="111"/>
        <v>5.3899198456500021E-2</v>
      </c>
      <c r="K183" s="6">
        <f t="shared" si="111"/>
        <v>5.4304407943749078E-2</v>
      </c>
      <c r="L183" s="6">
        <f t="shared" si="111"/>
        <v>5.4760326070559348E-2</v>
      </c>
      <c r="M183" s="6">
        <f t="shared" si="111"/>
        <v>5.5547912643805146E-2</v>
      </c>
      <c r="N183" s="6">
        <f t="shared" si="111"/>
        <v>5.6917483572120939E-2</v>
      </c>
      <c r="O183" s="6">
        <f t="shared" si="111"/>
        <v>5.8975086450507169E-2</v>
      </c>
      <c r="P183" s="6">
        <f t="shared" si="111"/>
        <v>5.9645830243110279E-2</v>
      </c>
      <c r="Q183" s="6">
        <f t="shared" si="111"/>
        <v>6.0444681822730342E-2</v>
      </c>
      <c r="R183" s="6">
        <f t="shared" si="111"/>
        <v>6.212795270866945E-2</v>
      </c>
      <c r="S183" s="14">
        <f t="shared" si="111"/>
        <v>6.3712966919075589E-2</v>
      </c>
      <c r="T183" s="6">
        <f t="shared" si="111"/>
        <v>6.513386111250756E-2</v>
      </c>
      <c r="U183" s="6">
        <f t="shared" si="111"/>
        <v>6.7834562268382539E-2</v>
      </c>
      <c r="V183" s="6">
        <f t="shared" si="111"/>
        <v>7.0419341985862138E-2</v>
      </c>
      <c r="W183" s="6">
        <f t="shared" si="111"/>
        <v>7.3123591390073156E-2</v>
      </c>
      <c r="X183" s="6">
        <f t="shared" si="111"/>
        <v>7.5696106382739575E-2</v>
      </c>
      <c r="Y183" s="6">
        <f t="shared" si="111"/>
        <v>7.8129494470162042E-2</v>
      </c>
      <c r="Z183" s="6">
        <f t="shared" si="111"/>
        <v>8.0677446862381486E-2</v>
      </c>
      <c r="AA183" s="6">
        <f t="shared" si="111"/>
        <v>8.3071378778663649E-2</v>
      </c>
      <c r="AB183" s="6">
        <f t="shared" si="111"/>
        <v>8.5439525046682341E-2</v>
      </c>
      <c r="AC183" s="6">
        <f t="shared" si="111"/>
        <v>8.8671082176623492E-2</v>
      </c>
      <c r="AD183" s="6">
        <f t="shared" si="111"/>
        <v>9.160823632145422E-2</v>
      </c>
      <c r="AE183" s="6">
        <f t="shared" si="111"/>
        <v>9.4664444639650458E-2</v>
      </c>
      <c r="AF183" s="6">
        <f t="shared" si="111"/>
        <v>9.7700685383618077E-2</v>
      </c>
      <c r="AG183" s="6">
        <f t="shared" si="111"/>
        <v>0.10070827784879741</v>
      </c>
      <c r="AH183" s="6">
        <f t="shared" si="111"/>
        <v>0.1036923102352087</v>
      </c>
      <c r="AI183" s="6">
        <f t="shared" si="111"/>
        <v>0.10664113935298848</v>
      </c>
      <c r="AJ183" s="6">
        <f t="shared" ref="AJ183:BL183" si="112">(AJ$24*(AJ68*AJ168))+AJ151</f>
        <v>0.10939583466974603</v>
      </c>
      <c r="AK183" s="6">
        <f t="shared" si="112"/>
        <v>0.11226736078687205</v>
      </c>
      <c r="AL183" s="6">
        <f t="shared" si="112"/>
        <v>0.11588344607200914</v>
      </c>
      <c r="AM183" s="6">
        <f t="shared" si="112"/>
        <v>0.119448623657516</v>
      </c>
      <c r="AN183" s="6">
        <f t="shared" si="112"/>
        <v>0.12278097725336803</v>
      </c>
      <c r="AO183" s="6">
        <f t="shared" si="112"/>
        <v>0.12623198132797503</v>
      </c>
      <c r="AP183" s="6">
        <f t="shared" si="112"/>
        <v>0.12942330893625939</v>
      </c>
      <c r="AQ183" s="6">
        <f t="shared" si="112"/>
        <v>0.13273017637611972</v>
      </c>
      <c r="AR183" s="3">
        <f t="shared" si="112"/>
        <v>0.13594765598401873</v>
      </c>
      <c r="AS183" s="6">
        <f t="shared" si="112"/>
        <v>0.13589891651834776</v>
      </c>
      <c r="AT183" s="6">
        <f t="shared" si="112"/>
        <v>0.13576790546667589</v>
      </c>
      <c r="AU183" s="6">
        <f t="shared" si="112"/>
        <v>0.13555792567415947</v>
      </c>
      <c r="AV183" s="6">
        <f t="shared" si="112"/>
        <v>0.13526403033646206</v>
      </c>
      <c r="AW183" s="6">
        <f t="shared" si="112"/>
        <v>0.13490492168883131</v>
      </c>
      <c r="AX183" s="6">
        <f t="shared" si="112"/>
        <v>0.13446630333424053</v>
      </c>
      <c r="AY183" s="6">
        <f t="shared" si="112"/>
        <v>0.13396742750848559</v>
      </c>
      <c r="AZ183" s="6">
        <f t="shared" si="112"/>
        <v>0.13339179792819167</v>
      </c>
      <c r="BA183" s="6">
        <f t="shared" si="112"/>
        <v>0.13276086676206947</v>
      </c>
      <c r="BB183" s="6">
        <f t="shared" si="112"/>
        <v>0.13206693738851577</v>
      </c>
      <c r="BC183" s="6">
        <f t="shared" si="112"/>
        <v>0.13131991247441283</v>
      </c>
      <c r="BD183" s="6">
        <f t="shared" si="112"/>
        <v>0.13051649524093284</v>
      </c>
      <c r="BE183" s="6">
        <f t="shared" si="112"/>
        <v>0.12966218855946923</v>
      </c>
      <c r="BF183" s="6">
        <f t="shared" si="112"/>
        <v>0.12877294488387442</v>
      </c>
      <c r="BG183" s="6">
        <f t="shared" si="112"/>
        <v>0.12784216760667697</v>
      </c>
      <c r="BH183" s="6">
        <f t="shared" si="112"/>
        <v>0.12687920947692874</v>
      </c>
      <c r="BI183" s="6">
        <f t="shared" si="112"/>
        <v>0.1258895734139511</v>
      </c>
      <c r="BJ183" s="6">
        <f t="shared" si="112"/>
        <v>0.12487161264300109</v>
      </c>
      <c r="BK183" s="6">
        <f t="shared" si="112"/>
        <v>0.1238280802206575</v>
      </c>
      <c r="BL183" s="6">
        <f t="shared" si="112"/>
        <v>0.12277052885404202</v>
      </c>
    </row>
    <row r="184" spans="3:64" x14ac:dyDescent="0.25">
      <c r="C184" t="s">
        <v>12</v>
      </c>
      <c r="D184" s="6">
        <f t="shared" ref="D184:AI184" si="113">(D$24*(D69*D169))+D152</f>
        <v>8.575850168475993E-3</v>
      </c>
      <c r="E184" s="6">
        <f t="shared" si="113"/>
        <v>9.0158424832228017E-3</v>
      </c>
      <c r="F184" s="6">
        <f t="shared" si="113"/>
        <v>9.1572659830399649E-3</v>
      </c>
      <c r="G184" s="6">
        <f t="shared" si="113"/>
        <v>9.4967983648058182E-3</v>
      </c>
      <c r="H184" s="6">
        <f t="shared" si="113"/>
        <v>9.7661685506018926E-3</v>
      </c>
      <c r="I184" s="6">
        <f t="shared" si="113"/>
        <v>0.01</v>
      </c>
      <c r="J184" s="10">
        <f t="shared" si="113"/>
        <v>0</v>
      </c>
      <c r="K184" s="6">
        <f t="shared" si="113"/>
        <v>0</v>
      </c>
      <c r="L184" s="6">
        <f t="shared" si="113"/>
        <v>0</v>
      </c>
      <c r="M184" s="6">
        <f t="shared" si="113"/>
        <v>0</v>
      </c>
      <c r="N184" s="6">
        <f t="shared" si="113"/>
        <v>0</v>
      </c>
      <c r="O184" s="6">
        <f t="shared" si="113"/>
        <v>0</v>
      </c>
      <c r="P184" s="6">
        <f t="shared" si="113"/>
        <v>0</v>
      </c>
      <c r="Q184" s="6">
        <f t="shared" si="113"/>
        <v>0</v>
      </c>
      <c r="R184" s="6">
        <f t="shared" si="113"/>
        <v>0</v>
      </c>
      <c r="S184" s="14">
        <f t="shared" si="113"/>
        <v>0</v>
      </c>
      <c r="T184" s="6">
        <f t="shared" si="113"/>
        <v>0</v>
      </c>
      <c r="U184" s="6">
        <f t="shared" si="113"/>
        <v>0</v>
      </c>
      <c r="V184" s="6">
        <f t="shared" si="113"/>
        <v>0</v>
      </c>
      <c r="W184" s="6">
        <f t="shared" si="113"/>
        <v>0</v>
      </c>
      <c r="X184" s="6">
        <f t="shared" si="113"/>
        <v>0</v>
      </c>
      <c r="Y184" s="6">
        <f t="shared" si="113"/>
        <v>0</v>
      </c>
      <c r="Z184" s="6">
        <f t="shared" si="113"/>
        <v>0</v>
      </c>
      <c r="AA184" s="6">
        <f t="shared" si="113"/>
        <v>0</v>
      </c>
      <c r="AB184" s="6">
        <f t="shared" si="113"/>
        <v>0</v>
      </c>
      <c r="AC184" s="6">
        <f t="shared" si="113"/>
        <v>0</v>
      </c>
      <c r="AD184" s="6">
        <f t="shared" si="113"/>
        <v>0</v>
      </c>
      <c r="AE184" s="6">
        <f t="shared" si="113"/>
        <v>0</v>
      </c>
      <c r="AF184" s="6">
        <f t="shared" si="113"/>
        <v>0</v>
      </c>
      <c r="AG184" s="6">
        <f t="shared" si="113"/>
        <v>0</v>
      </c>
      <c r="AH184" s="6">
        <f t="shared" si="113"/>
        <v>0</v>
      </c>
      <c r="AI184" s="6">
        <f t="shared" si="113"/>
        <v>0</v>
      </c>
      <c r="AJ184" s="6">
        <f t="shared" ref="AJ184:BL184" si="114">(AJ$24*(AJ69*AJ169))+AJ152</f>
        <v>0</v>
      </c>
      <c r="AK184" s="6">
        <f t="shared" si="114"/>
        <v>0</v>
      </c>
      <c r="AL184" s="6">
        <f t="shared" si="114"/>
        <v>0</v>
      </c>
      <c r="AM184" s="6">
        <f t="shared" si="114"/>
        <v>0</v>
      </c>
      <c r="AN184" s="6">
        <f t="shared" si="114"/>
        <v>0</v>
      </c>
      <c r="AO184" s="6">
        <f t="shared" si="114"/>
        <v>0</v>
      </c>
      <c r="AP184" s="6">
        <f t="shared" si="114"/>
        <v>0</v>
      </c>
      <c r="AQ184" s="6">
        <f t="shared" si="114"/>
        <v>0</v>
      </c>
      <c r="AR184" s="3">
        <f t="shared" si="114"/>
        <v>0</v>
      </c>
      <c r="AS184" s="6">
        <f t="shared" si="114"/>
        <v>0</v>
      </c>
      <c r="AT184" s="6">
        <f t="shared" si="114"/>
        <v>0</v>
      </c>
      <c r="AU184" s="6">
        <f t="shared" si="114"/>
        <v>0</v>
      </c>
      <c r="AV184" s="6">
        <f t="shared" si="114"/>
        <v>0</v>
      </c>
      <c r="AW184" s="6">
        <f t="shared" si="114"/>
        <v>0</v>
      </c>
      <c r="AX184" s="6">
        <f t="shared" si="114"/>
        <v>0</v>
      </c>
      <c r="AY184" s="6">
        <f t="shared" si="114"/>
        <v>0</v>
      </c>
      <c r="AZ184" s="6">
        <f t="shared" si="114"/>
        <v>0</v>
      </c>
      <c r="BA184" s="6">
        <f t="shared" si="114"/>
        <v>0</v>
      </c>
      <c r="BB184" s="6">
        <f t="shared" si="114"/>
        <v>0</v>
      </c>
      <c r="BC184" s="6">
        <f t="shared" si="114"/>
        <v>0</v>
      </c>
      <c r="BD184" s="6">
        <f t="shared" si="114"/>
        <v>0</v>
      </c>
      <c r="BE184" s="6">
        <f t="shared" si="114"/>
        <v>0</v>
      </c>
      <c r="BF184" s="6">
        <f t="shared" si="114"/>
        <v>0</v>
      </c>
      <c r="BG184" s="6">
        <f t="shared" si="114"/>
        <v>0</v>
      </c>
      <c r="BH184" s="6">
        <f t="shared" si="114"/>
        <v>0</v>
      </c>
      <c r="BI184" s="6">
        <f t="shared" si="114"/>
        <v>0</v>
      </c>
      <c r="BJ184" s="6">
        <f t="shared" si="114"/>
        <v>0</v>
      </c>
      <c r="BK184" s="6">
        <f t="shared" si="114"/>
        <v>0</v>
      </c>
      <c r="BL184" s="6">
        <f t="shared" si="114"/>
        <v>0</v>
      </c>
    </row>
    <row r="185" spans="3:64" x14ac:dyDescent="0.25">
      <c r="C185" t="s">
        <v>13</v>
      </c>
      <c r="D185" s="6">
        <f t="shared" ref="D185:AI185" si="115">(D$23*(D70*D170))+D153</f>
        <v>0</v>
      </c>
      <c r="E185" s="6">
        <f t="shared" si="115"/>
        <v>0</v>
      </c>
      <c r="F185" s="6">
        <f t="shared" si="115"/>
        <v>0</v>
      </c>
      <c r="G185" s="6">
        <f t="shared" si="115"/>
        <v>0</v>
      </c>
      <c r="H185" s="6">
        <f t="shared" si="115"/>
        <v>0</v>
      </c>
      <c r="I185" s="6">
        <f t="shared" si="115"/>
        <v>0</v>
      </c>
      <c r="J185" s="10">
        <f t="shared" si="115"/>
        <v>0</v>
      </c>
      <c r="K185" s="6">
        <f t="shared" si="115"/>
        <v>0</v>
      </c>
      <c r="L185">
        <f t="shared" si="115"/>
        <v>0</v>
      </c>
      <c r="M185" s="6">
        <f t="shared" si="115"/>
        <v>0</v>
      </c>
      <c r="N185" s="6">
        <f t="shared" si="115"/>
        <v>0</v>
      </c>
      <c r="O185" s="6">
        <f t="shared" si="115"/>
        <v>0</v>
      </c>
      <c r="P185" s="6">
        <f t="shared" si="115"/>
        <v>0</v>
      </c>
      <c r="Q185" s="6">
        <f t="shared" si="115"/>
        <v>0</v>
      </c>
      <c r="R185" s="6">
        <f t="shared" si="115"/>
        <v>0</v>
      </c>
      <c r="S185" s="14">
        <f t="shared" si="115"/>
        <v>0</v>
      </c>
      <c r="T185" s="6">
        <f t="shared" si="115"/>
        <v>0</v>
      </c>
      <c r="U185" s="6">
        <f t="shared" si="115"/>
        <v>0</v>
      </c>
      <c r="V185" s="6">
        <f t="shared" si="115"/>
        <v>0</v>
      </c>
      <c r="W185" s="6">
        <f t="shared" si="115"/>
        <v>0</v>
      </c>
      <c r="X185" s="6">
        <f t="shared" si="115"/>
        <v>0</v>
      </c>
      <c r="Y185" s="6">
        <f t="shared" si="115"/>
        <v>0</v>
      </c>
      <c r="Z185" s="6">
        <f t="shared" si="115"/>
        <v>0</v>
      </c>
      <c r="AA185" s="6">
        <f t="shared" si="115"/>
        <v>0</v>
      </c>
      <c r="AB185" s="6">
        <f t="shared" si="115"/>
        <v>0</v>
      </c>
      <c r="AC185" s="6">
        <f t="shared" si="115"/>
        <v>0</v>
      </c>
      <c r="AD185" s="6">
        <f t="shared" si="115"/>
        <v>0</v>
      </c>
      <c r="AE185" s="6">
        <f t="shared" si="115"/>
        <v>0</v>
      </c>
      <c r="AF185" s="6">
        <f t="shared" si="115"/>
        <v>0</v>
      </c>
      <c r="AG185" s="6">
        <f t="shared" si="115"/>
        <v>0</v>
      </c>
      <c r="AH185" s="6">
        <f t="shared" si="115"/>
        <v>0</v>
      </c>
      <c r="AI185" s="6">
        <f t="shared" si="115"/>
        <v>0</v>
      </c>
      <c r="AJ185" s="6">
        <f t="shared" ref="AJ185:BL185" si="116">(AJ$23*(AJ70*AJ170))+AJ153</f>
        <v>0</v>
      </c>
      <c r="AK185" s="6">
        <f t="shared" si="116"/>
        <v>0</v>
      </c>
      <c r="AL185" s="6">
        <f t="shared" si="116"/>
        <v>0</v>
      </c>
      <c r="AM185" s="6">
        <f t="shared" si="116"/>
        <v>0</v>
      </c>
      <c r="AN185" s="6">
        <f t="shared" si="116"/>
        <v>0</v>
      </c>
      <c r="AO185" s="6">
        <f t="shared" si="116"/>
        <v>0</v>
      </c>
      <c r="AP185" s="6">
        <f t="shared" si="116"/>
        <v>0</v>
      </c>
      <c r="AQ185" s="6">
        <f t="shared" si="116"/>
        <v>0</v>
      </c>
      <c r="AR185" s="3">
        <f t="shared" si="116"/>
        <v>0</v>
      </c>
      <c r="AS185" s="6">
        <f t="shared" si="116"/>
        <v>0</v>
      </c>
      <c r="AT185" s="6">
        <f t="shared" si="116"/>
        <v>0</v>
      </c>
      <c r="AU185" s="6">
        <f t="shared" si="116"/>
        <v>0</v>
      </c>
      <c r="AV185" s="6">
        <f t="shared" si="116"/>
        <v>0</v>
      </c>
      <c r="AW185" s="6">
        <f t="shared" si="116"/>
        <v>0</v>
      </c>
      <c r="AX185" s="6">
        <f t="shared" si="116"/>
        <v>0</v>
      </c>
      <c r="AY185" s="6">
        <f t="shared" si="116"/>
        <v>0</v>
      </c>
      <c r="AZ185" s="6">
        <f t="shared" si="116"/>
        <v>0</v>
      </c>
      <c r="BA185" s="6">
        <f t="shared" si="116"/>
        <v>0</v>
      </c>
      <c r="BB185" s="6">
        <f t="shared" si="116"/>
        <v>0</v>
      </c>
      <c r="BC185" s="6">
        <f t="shared" si="116"/>
        <v>0</v>
      </c>
      <c r="BD185" s="6">
        <f t="shared" si="116"/>
        <v>0</v>
      </c>
      <c r="BE185" s="6">
        <f t="shared" si="116"/>
        <v>0</v>
      </c>
      <c r="BF185" s="6">
        <f t="shared" si="116"/>
        <v>0</v>
      </c>
      <c r="BG185" s="6">
        <f t="shared" si="116"/>
        <v>0</v>
      </c>
      <c r="BH185" s="6">
        <f t="shared" si="116"/>
        <v>0</v>
      </c>
      <c r="BI185" s="6">
        <f t="shared" si="116"/>
        <v>0</v>
      </c>
      <c r="BJ185" s="6">
        <f t="shared" si="116"/>
        <v>0</v>
      </c>
      <c r="BK185" s="6">
        <f t="shared" si="116"/>
        <v>0</v>
      </c>
      <c r="BL185" s="6">
        <f t="shared" si="116"/>
        <v>0</v>
      </c>
    </row>
    <row r="186" spans="3:64" x14ac:dyDescent="0.25">
      <c r="C186" t="s">
        <v>14</v>
      </c>
      <c r="D186" s="6">
        <f t="shared" ref="D186:AI186" si="117">(D$23*(D71*D171))+D154</f>
        <v>0</v>
      </c>
      <c r="E186" s="6">
        <f t="shared" si="117"/>
        <v>0</v>
      </c>
      <c r="F186" s="6">
        <f t="shared" si="117"/>
        <v>0</v>
      </c>
      <c r="G186" s="6">
        <f t="shared" si="117"/>
        <v>0</v>
      </c>
      <c r="H186" s="6">
        <f t="shared" si="117"/>
        <v>0</v>
      </c>
      <c r="I186" s="6">
        <f t="shared" si="117"/>
        <v>0</v>
      </c>
      <c r="J186" s="10">
        <f t="shared" si="117"/>
        <v>0</v>
      </c>
      <c r="K186" s="6">
        <f t="shared" si="117"/>
        <v>0</v>
      </c>
      <c r="L186" s="6">
        <f t="shared" si="117"/>
        <v>0</v>
      </c>
      <c r="M186" s="6">
        <f t="shared" si="117"/>
        <v>0</v>
      </c>
      <c r="N186" s="6">
        <f t="shared" si="117"/>
        <v>0</v>
      </c>
      <c r="O186" s="6">
        <f t="shared" si="117"/>
        <v>0</v>
      </c>
      <c r="P186" s="6">
        <f t="shared" si="117"/>
        <v>0</v>
      </c>
      <c r="Q186" s="6">
        <f t="shared" si="117"/>
        <v>0</v>
      </c>
      <c r="R186" s="6">
        <f t="shared" si="117"/>
        <v>0</v>
      </c>
      <c r="S186" s="14">
        <f t="shared" si="117"/>
        <v>0</v>
      </c>
      <c r="T186" s="6">
        <f t="shared" si="117"/>
        <v>0</v>
      </c>
      <c r="U186" s="6">
        <f t="shared" si="117"/>
        <v>0</v>
      </c>
      <c r="V186" s="6">
        <f t="shared" si="117"/>
        <v>0</v>
      </c>
      <c r="W186" s="6">
        <f t="shared" si="117"/>
        <v>0</v>
      </c>
      <c r="X186" s="6">
        <f t="shared" si="117"/>
        <v>0</v>
      </c>
      <c r="Y186" s="6">
        <f t="shared" si="117"/>
        <v>0</v>
      </c>
      <c r="Z186" s="6">
        <f t="shared" si="117"/>
        <v>0</v>
      </c>
      <c r="AA186" s="6">
        <f t="shared" si="117"/>
        <v>0</v>
      </c>
      <c r="AB186" s="6">
        <f t="shared" si="117"/>
        <v>0</v>
      </c>
      <c r="AC186" s="6">
        <f t="shared" si="117"/>
        <v>0</v>
      </c>
      <c r="AD186" s="6">
        <f t="shared" si="117"/>
        <v>0</v>
      </c>
      <c r="AE186" s="6">
        <f t="shared" si="117"/>
        <v>0</v>
      </c>
      <c r="AF186" s="6">
        <f t="shared" si="117"/>
        <v>0</v>
      </c>
      <c r="AG186" s="6">
        <f t="shared" si="117"/>
        <v>0</v>
      </c>
      <c r="AH186" s="6">
        <f t="shared" si="117"/>
        <v>0</v>
      </c>
      <c r="AI186" s="6">
        <f t="shared" si="117"/>
        <v>0</v>
      </c>
      <c r="AJ186" s="6">
        <f t="shared" ref="AJ186:BL186" si="118">(AJ$23*(AJ71*AJ171))+AJ154</f>
        <v>0</v>
      </c>
      <c r="AK186" s="6">
        <f t="shared" si="118"/>
        <v>0</v>
      </c>
      <c r="AL186" s="6">
        <f t="shared" si="118"/>
        <v>0</v>
      </c>
      <c r="AM186" s="6">
        <f t="shared" si="118"/>
        <v>0</v>
      </c>
      <c r="AN186" s="6">
        <f t="shared" si="118"/>
        <v>0</v>
      </c>
      <c r="AO186" s="6">
        <f t="shared" si="118"/>
        <v>0</v>
      </c>
      <c r="AP186" s="6">
        <f t="shared" si="118"/>
        <v>0</v>
      </c>
      <c r="AQ186" s="6">
        <f t="shared" si="118"/>
        <v>0</v>
      </c>
      <c r="AR186" s="3">
        <f t="shared" si="118"/>
        <v>0</v>
      </c>
      <c r="AS186" s="6">
        <f t="shared" si="118"/>
        <v>0</v>
      </c>
      <c r="AT186" s="6">
        <f t="shared" si="118"/>
        <v>0</v>
      </c>
      <c r="AU186" s="6">
        <f t="shared" si="118"/>
        <v>0</v>
      </c>
      <c r="AV186" s="6">
        <f t="shared" si="118"/>
        <v>0</v>
      </c>
      <c r="AW186" s="6">
        <f t="shared" si="118"/>
        <v>0</v>
      </c>
      <c r="AX186" s="6">
        <f t="shared" si="118"/>
        <v>0</v>
      </c>
      <c r="AY186" s="6">
        <f t="shared" si="118"/>
        <v>0</v>
      </c>
      <c r="AZ186" s="6">
        <f t="shared" si="118"/>
        <v>0</v>
      </c>
      <c r="BA186" s="6">
        <f t="shared" si="118"/>
        <v>0</v>
      </c>
      <c r="BB186" s="6">
        <f t="shared" si="118"/>
        <v>0</v>
      </c>
      <c r="BC186" s="6">
        <f t="shared" si="118"/>
        <v>0</v>
      </c>
      <c r="BD186" s="6">
        <f t="shared" si="118"/>
        <v>0</v>
      </c>
      <c r="BE186" s="6">
        <f t="shared" si="118"/>
        <v>0</v>
      </c>
      <c r="BF186" s="6">
        <f t="shared" si="118"/>
        <v>0</v>
      </c>
      <c r="BG186" s="6">
        <f t="shared" si="118"/>
        <v>0</v>
      </c>
      <c r="BH186" s="6">
        <f t="shared" si="118"/>
        <v>0</v>
      </c>
      <c r="BI186" s="6">
        <f t="shared" si="118"/>
        <v>0</v>
      </c>
      <c r="BJ186" s="6">
        <f t="shared" si="118"/>
        <v>0</v>
      </c>
      <c r="BK186" s="6">
        <f t="shared" si="118"/>
        <v>0</v>
      </c>
      <c r="BL186" s="6">
        <f t="shared" si="118"/>
        <v>0</v>
      </c>
    </row>
    <row r="187" spans="3:64" x14ac:dyDescent="0.25">
      <c r="C187" t="s">
        <v>15</v>
      </c>
      <c r="D187" s="6">
        <f t="shared" ref="D187:AI187" si="119">(D$23*(D72*D172))+D155</f>
        <v>4.8951000000000012E-3</v>
      </c>
      <c r="E187" s="6">
        <f t="shared" si="119"/>
        <v>6.1991999999999933E-3</v>
      </c>
      <c r="F187" s="6">
        <f t="shared" si="119"/>
        <v>1.0045728616471867E-2</v>
      </c>
      <c r="G187" s="6">
        <f t="shared" si="119"/>
        <v>1.1011625985322097E-2</v>
      </c>
      <c r="H187" s="6">
        <f t="shared" si="119"/>
        <v>1.2401685795053007E-2</v>
      </c>
      <c r="I187" s="6">
        <f t="shared" si="119"/>
        <v>1.2911910790975804E-2</v>
      </c>
      <c r="J187" s="10">
        <f t="shared" si="119"/>
        <v>0</v>
      </c>
      <c r="K187" s="6">
        <f>(K$23*(K72*K172))+K155</f>
        <v>1.3773917899656374E-2</v>
      </c>
      <c r="L187" s="6">
        <f t="shared" si="119"/>
        <v>1.4794351279566645E-2</v>
      </c>
      <c r="M187" s="6">
        <f t="shared" si="119"/>
        <v>1.5850586718596644E-2</v>
      </c>
      <c r="N187" s="6">
        <f t="shared" si="119"/>
        <v>1.6936801431336503E-2</v>
      </c>
      <c r="O187" s="6">
        <f t="shared" si="119"/>
        <v>1.8049930196884573E-2</v>
      </c>
      <c r="P187" s="6">
        <f t="shared" si="119"/>
        <v>1.9717066790255623E-2</v>
      </c>
      <c r="Q187" s="6">
        <f t="shared" si="119"/>
        <v>2.1441976780157787E-2</v>
      </c>
      <c r="R187" s="6">
        <f t="shared" si="119"/>
        <v>2.3221835237280768E-2</v>
      </c>
      <c r="S187" s="14">
        <f t="shared" si="119"/>
        <v>2.5039483510872491E-2</v>
      </c>
      <c r="T187" s="6">
        <f t="shared" si="119"/>
        <v>2.6899929147139717E-2</v>
      </c>
      <c r="U187" s="6">
        <f t="shared" si="119"/>
        <v>2.8786695453035662E-2</v>
      </c>
      <c r="V187" s="6">
        <f t="shared" si="119"/>
        <v>3.0693286856198435E-2</v>
      </c>
      <c r="W187" s="6">
        <f t="shared" si="119"/>
        <v>3.2608869178373343E-2</v>
      </c>
      <c r="X187" s="6">
        <f t="shared" si="119"/>
        <v>3.4520648851220713E-2</v>
      </c>
      <c r="Y187" s="6">
        <f t="shared" si="119"/>
        <v>3.6421063468074187E-2</v>
      </c>
      <c r="Z187" s="6">
        <f t="shared" si="119"/>
        <v>3.8302032062396248E-2</v>
      </c>
      <c r="AA187" s="6">
        <f t="shared" si="119"/>
        <v>4.0146963973497408E-2</v>
      </c>
      <c r="AB187" s="6">
        <f t="shared" si="119"/>
        <v>4.1947967868997883E-2</v>
      </c>
      <c r="AC187" s="6">
        <f t="shared" si="119"/>
        <v>4.3703639493651039E-2</v>
      </c>
      <c r="AD187" s="6">
        <f t="shared" si="119"/>
        <v>4.5396333611410579E-2</v>
      </c>
      <c r="AE187" s="6">
        <f t="shared" si="119"/>
        <v>4.7016100069246759E-2</v>
      </c>
      <c r="AF187" s="6">
        <f t="shared" si="119"/>
        <v>4.855733484149892E-2</v>
      </c>
      <c r="AG187" s="6">
        <f t="shared" si="119"/>
        <v>5.0005737783599201E-2</v>
      </c>
      <c r="AH187" s="6">
        <f t="shared" si="119"/>
        <v>5.1361149882147059E-2</v>
      </c>
      <c r="AI187" s="6">
        <f t="shared" si="119"/>
        <v>5.2606826050887963E-2</v>
      </c>
      <c r="AJ187" s="6">
        <f t="shared" ref="AJ187:BL187" si="120">(AJ$23*(AJ72*AJ172))+AJ155</f>
        <v>5.374328728942606E-2</v>
      </c>
      <c r="AK187" s="6">
        <f t="shared" si="120"/>
        <v>5.4752477325331693E-2</v>
      </c>
      <c r="AL187" s="6">
        <f t="shared" si="120"/>
        <v>5.5630509787132763E-2</v>
      </c>
      <c r="AM187" s="6">
        <f t="shared" si="120"/>
        <v>5.636164058647683E-2</v>
      </c>
      <c r="AN187" s="6">
        <f t="shared" si="120"/>
        <v>5.694448904194134E-2</v>
      </c>
      <c r="AO187" s="6">
        <f t="shared" si="120"/>
        <v>5.7370950429390721E-2</v>
      </c>
      <c r="AP187" s="6">
        <f t="shared" si="120"/>
        <v>5.76316621258256E-2</v>
      </c>
      <c r="AQ187" s="6">
        <f t="shared" si="120"/>
        <v>5.7724645430622071E-2</v>
      </c>
      <c r="AR187" s="3">
        <f t="shared" si="120"/>
        <v>5.7634938939484598E-2</v>
      </c>
      <c r="AS187" s="6">
        <f t="shared" si="120"/>
        <v>5.74182056805881E-2</v>
      </c>
      <c r="AT187" s="6">
        <f t="shared" si="120"/>
        <v>5.7130001878354097E-2</v>
      </c>
      <c r="AU187" s="6">
        <f t="shared" si="120"/>
        <v>5.6773561689325604E-2</v>
      </c>
      <c r="AV187" s="6">
        <f t="shared" si="120"/>
        <v>5.6345093529479098E-2</v>
      </c>
      <c r="AW187" s="6">
        <f t="shared" si="120"/>
        <v>5.5861215892725601E-2</v>
      </c>
      <c r="AX187" s="6">
        <f t="shared" si="120"/>
        <v>5.5310240224115598E-2</v>
      </c>
      <c r="AY187" s="6">
        <f t="shared" si="120"/>
        <v>5.4709268996533597E-2</v>
      </c>
      <c r="AZ187" s="6">
        <f t="shared" si="120"/>
        <v>5.4044932129875094E-2</v>
      </c>
      <c r="BA187" s="6">
        <f t="shared" si="120"/>
        <v>5.3336166531704088E-2</v>
      </c>
      <c r="BB187" s="6">
        <f t="shared" si="120"/>
        <v>5.2577175495206095E-2</v>
      </c>
      <c r="BC187" s="6">
        <f t="shared" si="120"/>
        <v>5.1777029293069585E-2</v>
      </c>
      <c r="BD187" s="6">
        <f t="shared" si="120"/>
        <v>5.093371598891009E-2</v>
      </c>
      <c r="BE187" s="6">
        <f t="shared" si="120"/>
        <v>5.0052586889153587E-2</v>
      </c>
      <c r="BF187" s="6">
        <f t="shared" si="120"/>
        <v>4.9147486373094587E-2</v>
      </c>
      <c r="BG187" s="6">
        <f t="shared" si="120"/>
        <v>4.8213595748433084E-2</v>
      </c>
      <c r="BH187" s="6">
        <f t="shared" si="120"/>
        <v>4.7259156217406083E-2</v>
      </c>
      <c r="BI187" s="6">
        <f t="shared" si="120"/>
        <v>4.6289130044135582E-2</v>
      </c>
      <c r="BJ187" s="6">
        <f t="shared" si="120"/>
        <v>4.530266808541708E-2</v>
      </c>
      <c r="BK187" s="6">
        <f t="shared" si="120"/>
        <v>4.4302452066018974E-2</v>
      </c>
      <c r="BL187" s="6">
        <f t="shared" si="120"/>
        <v>4.3298018832072377E-2</v>
      </c>
    </row>
    <row r="188" spans="3:64" x14ac:dyDescent="0.25">
      <c r="C188" t="s">
        <v>16</v>
      </c>
      <c r="D188" s="6">
        <f t="shared" ref="D188:AI188" si="121">(D$23*(D73*D173))+D156</f>
        <v>0.41347200000000017</v>
      </c>
      <c r="E188" s="6">
        <f t="shared" si="121"/>
        <v>0.39945599999999953</v>
      </c>
      <c r="F188" s="6">
        <f t="shared" si="121"/>
        <v>0.64731361630877893</v>
      </c>
      <c r="G188" s="6">
        <f t="shared" si="121"/>
        <v>0.70955285675455237</v>
      </c>
      <c r="H188" s="6">
        <f t="shared" si="121"/>
        <v>0.79912372579505264</v>
      </c>
      <c r="I188" s="6">
        <f t="shared" si="121"/>
        <v>0.83200094156020632</v>
      </c>
      <c r="J188" s="10">
        <f t="shared" si="121"/>
        <v>0</v>
      </c>
      <c r="K188" s="6">
        <f t="shared" si="121"/>
        <v>0.7864532520427775</v>
      </c>
      <c r="L188" s="6">
        <f t="shared" si="121"/>
        <v>0.79649756832479024</v>
      </c>
      <c r="M188" s="6">
        <f t="shared" si="121"/>
        <v>0.80570629445344522</v>
      </c>
      <c r="N188" s="6">
        <f t="shared" si="121"/>
        <v>0.81399326190126919</v>
      </c>
      <c r="O188" s="6">
        <f t="shared" si="121"/>
        <v>0.82143538076197753</v>
      </c>
      <c r="P188" s="6">
        <f t="shared" si="121"/>
        <v>0.85099382535759549</v>
      </c>
      <c r="Q188" s="6">
        <f t="shared" si="121"/>
        <v>0.8790908632564487</v>
      </c>
      <c r="R188" s="6">
        <f t="shared" si="121"/>
        <v>0.9058676023108243</v>
      </c>
      <c r="S188" s="14">
        <f t="shared" si="121"/>
        <v>0.93093427408001739</v>
      </c>
      <c r="T188" s="6">
        <f t="shared" si="121"/>
        <v>0.96433214444239401</v>
      </c>
      <c r="U188" s="6">
        <f t="shared" si="121"/>
        <v>0.99666256226917938</v>
      </c>
      <c r="V188" s="6">
        <f t="shared" si="121"/>
        <v>1.0279814007533712</v>
      </c>
      <c r="W188" s="6">
        <f t="shared" si="121"/>
        <v>1.0582113702107523</v>
      </c>
      <c r="X188" s="6">
        <f t="shared" si="121"/>
        <v>1.087235570659864</v>
      </c>
      <c r="Y188" s="6">
        <f t="shared" si="121"/>
        <v>1.1151212028510178</v>
      </c>
      <c r="Z188" s="6">
        <f t="shared" si="121"/>
        <v>1.1419214430478606</v>
      </c>
      <c r="AA188" s="6">
        <f t="shared" si="121"/>
        <v>1.1674437557645458</v>
      </c>
      <c r="AB188" s="6">
        <f t="shared" si="121"/>
        <v>1.1917659652022212</v>
      </c>
      <c r="AC188" s="6">
        <f t="shared" si="121"/>
        <v>1.2151420038505452</v>
      </c>
      <c r="AD188" s="6">
        <f t="shared" si="121"/>
        <v>1.2373641406389684</v>
      </c>
      <c r="AE188" s="6">
        <f t="shared" si="121"/>
        <v>1.2584467114293925</v>
      </c>
      <c r="AF188" s="6">
        <f t="shared" si="121"/>
        <v>1.2785152754552969</v>
      </c>
      <c r="AG188" s="6">
        <f t="shared" si="121"/>
        <v>1.2974584371284132</v>
      </c>
      <c r="AH188" s="6">
        <f t="shared" si="121"/>
        <v>1.3155280467803538</v>
      </c>
      <c r="AI188" s="6">
        <f t="shared" si="121"/>
        <v>1.3325371822771122</v>
      </c>
      <c r="AJ188" s="6">
        <f t="shared" ref="AJ188:BL188" si="122">(AJ$23*(AJ73*AJ173))+AJ156</f>
        <v>1.3487323783780456</v>
      </c>
      <c r="AK188" s="6">
        <f t="shared" si="122"/>
        <v>1.3638797139012651</v>
      </c>
      <c r="AL188" s="6">
        <f t="shared" si="122"/>
        <v>1.3780920180332001</v>
      </c>
      <c r="AM188" s="6">
        <f t="shared" si="122"/>
        <v>1.391174107550718</v>
      </c>
      <c r="AN188" s="6">
        <f t="shared" si="122"/>
        <v>1.4032719256560564</v>
      </c>
      <c r="AO188" s="6">
        <f t="shared" si="122"/>
        <v>1.4143477775521438</v>
      </c>
      <c r="AP188" s="6">
        <f t="shared" si="122"/>
        <v>1.4243145176776033</v>
      </c>
      <c r="AQ188" s="6">
        <f t="shared" si="122"/>
        <v>1.433246664148303</v>
      </c>
      <c r="AR188" s="3">
        <f t="shared" si="122"/>
        <v>1.440873473487114</v>
      </c>
      <c r="AS188" s="6">
        <f t="shared" si="122"/>
        <v>1.4469387831508191</v>
      </c>
      <c r="AT188" s="6">
        <f t="shared" si="122"/>
        <v>1.4511020477101932</v>
      </c>
      <c r="AU188" s="6">
        <f t="shared" si="122"/>
        <v>1.4534031792467348</v>
      </c>
      <c r="AV188" s="6">
        <f t="shared" si="122"/>
        <v>1.4537034130605602</v>
      </c>
      <c r="AW188" s="6">
        <f t="shared" si="122"/>
        <v>1.452391613210865</v>
      </c>
      <c r="AX188" s="6">
        <f t="shared" si="122"/>
        <v>1.4491282938718282</v>
      </c>
      <c r="AY188" s="6">
        <f t="shared" si="122"/>
        <v>1.4443247015084864</v>
      </c>
      <c r="AZ188" s="6">
        <f t="shared" si="122"/>
        <v>1.437595194654677</v>
      </c>
      <c r="BA188" s="6">
        <f t="shared" si="122"/>
        <v>1.4294092630496689</v>
      </c>
      <c r="BB188" s="6">
        <f t="shared" si="122"/>
        <v>1.4195837383705638</v>
      </c>
      <c r="BC188" s="6">
        <f t="shared" si="122"/>
        <v>1.4083351967714921</v>
      </c>
      <c r="BD188" s="6">
        <f t="shared" si="122"/>
        <v>1.395583818096136</v>
      </c>
      <c r="BE188" s="6">
        <f t="shared" si="122"/>
        <v>1.3814513981406384</v>
      </c>
      <c r="BF188" s="6">
        <f t="shared" si="122"/>
        <v>1.3663001211720289</v>
      </c>
      <c r="BG188" s="6">
        <f t="shared" si="122"/>
        <v>1.3499806809561259</v>
      </c>
      <c r="BH188" s="6">
        <f t="shared" si="122"/>
        <v>1.332708205330851</v>
      </c>
      <c r="BI188" s="6">
        <f t="shared" si="122"/>
        <v>1.3146112932534499</v>
      </c>
      <c r="BJ188" s="6">
        <f t="shared" si="122"/>
        <v>1.2956563072429279</v>
      </c>
      <c r="BK188" s="6">
        <f t="shared" si="122"/>
        <v>1.2759106195013459</v>
      </c>
      <c r="BL188" s="6">
        <f t="shared" si="122"/>
        <v>1.2556425461300982</v>
      </c>
    </row>
    <row r="189" spans="3:64" x14ac:dyDescent="0.25">
      <c r="C189" t="s">
        <v>17</v>
      </c>
      <c r="D189" s="6">
        <f t="shared" ref="D189:AI189" si="123">(D$23*(D74*D174))+D157</f>
        <v>0.67973041366501341</v>
      </c>
      <c r="E189" s="6">
        <f t="shared" si="123"/>
        <v>0.97937488596112765</v>
      </c>
      <c r="F189" s="6">
        <f t="shared" si="123"/>
        <v>2.2974976285340101</v>
      </c>
      <c r="G189" s="6">
        <f t="shared" si="123"/>
        <v>2.5184021541352637</v>
      </c>
      <c r="H189" s="6">
        <f t="shared" si="123"/>
        <v>2.8363142975252993</v>
      </c>
      <c r="I189" s="6">
        <f t="shared" si="123"/>
        <v>2.9530047599999985</v>
      </c>
      <c r="J189" s="10">
        <f t="shared" si="123"/>
        <v>0</v>
      </c>
      <c r="K189" s="6">
        <f t="shared" si="123"/>
        <v>2.9870873726476002</v>
      </c>
      <c r="L189" s="6">
        <f t="shared" si="123"/>
        <v>3.10743177276674</v>
      </c>
      <c r="M189" s="6">
        <f t="shared" si="123"/>
        <v>3.2154517444134152</v>
      </c>
      <c r="N189" s="6">
        <f t="shared" si="123"/>
        <v>3.3104938257656182</v>
      </c>
      <c r="O189" s="6">
        <f t="shared" si="123"/>
        <v>3.3926571267696257</v>
      </c>
      <c r="P189" s="6">
        <f t="shared" si="123"/>
        <v>3.5578371579545416</v>
      </c>
      <c r="Q189" s="6">
        <f t="shared" si="123"/>
        <v>3.709205453395211</v>
      </c>
      <c r="R189" s="6">
        <f t="shared" si="123"/>
        <v>3.8466073754499011</v>
      </c>
      <c r="S189" s="14">
        <f t="shared" si="123"/>
        <v>3.9678172772916604</v>
      </c>
      <c r="T189" s="6">
        <f t="shared" si="123"/>
        <v>4.0745417018766776</v>
      </c>
      <c r="U189" s="6">
        <f t="shared" si="123"/>
        <v>4.1652988912015765</v>
      </c>
      <c r="V189" s="6">
        <f t="shared" si="123"/>
        <v>4.2404653914014334</v>
      </c>
      <c r="W189" s="6">
        <f t="shared" si="123"/>
        <v>4.3000238946861149</v>
      </c>
      <c r="X189" s="6">
        <f t="shared" si="123"/>
        <v>4.3439699837211769</v>
      </c>
      <c r="Y189" s="6">
        <f t="shared" si="123"/>
        <v>4.3731999844974068</v>
      </c>
      <c r="Z189" s="6">
        <f t="shared" si="123"/>
        <v>4.3886735174103508</v>
      </c>
      <c r="AA189" s="6">
        <f t="shared" si="123"/>
        <v>4.3905346373928182</v>
      </c>
      <c r="AB189" s="6">
        <f t="shared" si="123"/>
        <v>4.3801015225206061</v>
      </c>
      <c r="AC189" s="6">
        <f t="shared" si="123"/>
        <v>4.359403653780376</v>
      </c>
      <c r="AD189" s="6">
        <f t="shared" si="123"/>
        <v>4.3288586286108197</v>
      </c>
      <c r="AE189" s="6">
        <f t="shared" si="123"/>
        <v>4.2897962560203142</v>
      </c>
      <c r="AF189" s="6">
        <f t="shared" si="123"/>
        <v>4.2439802967412623</v>
      </c>
      <c r="AG189" s="6">
        <f t="shared" si="123"/>
        <v>4.1924218694195634</v>
      </c>
      <c r="AH189" s="6">
        <f t="shared" si="123"/>
        <v>4.1373588004418291</v>
      </c>
      <c r="AI189" s="6">
        <f t="shared" si="123"/>
        <v>4.079633245509747</v>
      </c>
      <c r="AJ189" s="6">
        <f t="shared" ref="AJ189:BL189" si="124">(AJ$23*(AJ74*AJ174))+AJ157</f>
        <v>4.0214631493278068</v>
      </c>
      <c r="AK189" s="6">
        <f t="shared" si="124"/>
        <v>3.9636026615948596</v>
      </c>
      <c r="AL189" s="6">
        <f t="shared" si="124"/>
        <v>3.9078561663670648</v>
      </c>
      <c r="AM189" s="6">
        <f t="shared" si="124"/>
        <v>3.8551264477413145</v>
      </c>
      <c r="AN189" s="6">
        <f t="shared" si="124"/>
        <v>3.8072590808079019</v>
      </c>
      <c r="AO189" s="6">
        <f t="shared" si="124"/>
        <v>3.7655319015620758</v>
      </c>
      <c r="AP189" s="6">
        <f t="shared" si="124"/>
        <v>3.7310435635859469</v>
      </c>
      <c r="AQ189" s="6">
        <f t="shared" si="124"/>
        <v>3.7052520187360276</v>
      </c>
      <c r="AR189" s="3">
        <f t="shared" si="124"/>
        <v>3.6886360921270094</v>
      </c>
      <c r="AS189" s="6">
        <f t="shared" si="124"/>
        <v>3.6747651635576331</v>
      </c>
      <c r="AT189" s="6">
        <f t="shared" si="124"/>
        <v>3.6563201202146574</v>
      </c>
      <c r="AU189" s="6">
        <f t="shared" si="124"/>
        <v>3.6335079481168333</v>
      </c>
      <c r="AV189" s="6">
        <f t="shared" si="124"/>
        <v>3.6060859858866574</v>
      </c>
      <c r="AW189" s="6">
        <f t="shared" si="124"/>
        <v>3.5751178171344336</v>
      </c>
      <c r="AX189" s="6">
        <f t="shared" si="124"/>
        <v>3.5398553743433934</v>
      </c>
      <c r="AY189" s="6">
        <f t="shared" si="124"/>
        <v>3.5013932157781458</v>
      </c>
      <c r="AZ189" s="6">
        <f t="shared" si="124"/>
        <v>3.4588756563120011</v>
      </c>
      <c r="BA189" s="6">
        <f t="shared" si="124"/>
        <v>3.4135146580290572</v>
      </c>
      <c r="BB189" s="6">
        <f t="shared" si="124"/>
        <v>3.3649392316931852</v>
      </c>
      <c r="BC189" s="6">
        <f t="shared" si="124"/>
        <v>3.313729874756449</v>
      </c>
      <c r="BD189" s="6">
        <f t="shared" si="124"/>
        <v>3.2597578232902413</v>
      </c>
      <c r="BE189" s="6">
        <f t="shared" si="124"/>
        <v>3.2033655609058251</v>
      </c>
      <c r="BF189" s="6">
        <f t="shared" si="124"/>
        <v>3.1454391278780491</v>
      </c>
      <c r="BG189" s="6">
        <f t="shared" si="124"/>
        <v>3.0856701278997134</v>
      </c>
      <c r="BH189" s="6">
        <f t="shared" si="124"/>
        <v>3.0245859979139853</v>
      </c>
      <c r="BI189" s="6">
        <f t="shared" si="124"/>
        <v>2.9625043228246732</v>
      </c>
      <c r="BJ189" s="6">
        <f t="shared" si="124"/>
        <v>2.8993707574666892</v>
      </c>
      <c r="BK189" s="6">
        <f t="shared" si="124"/>
        <v>2.8353569322252103</v>
      </c>
      <c r="BL189" s="6">
        <f t="shared" si="124"/>
        <v>2.7710732052526281</v>
      </c>
    </row>
    <row r="190" spans="3:64" x14ac:dyDescent="0.25">
      <c r="C190" t="s">
        <v>18</v>
      </c>
      <c r="D190" s="6">
        <f t="shared" ref="D190:AI190" si="125">(D$23*(D75*D175))+D158</f>
        <v>0.9892874759940864</v>
      </c>
      <c r="E190" s="6">
        <f t="shared" si="125"/>
        <v>1.2774294592933337</v>
      </c>
      <c r="F190" s="6">
        <f t="shared" si="125"/>
        <v>2.0700589874092192</v>
      </c>
      <c r="G190" s="6">
        <f t="shared" si="125"/>
        <v>2.2690952749339326</v>
      </c>
      <c r="H190" s="6">
        <f t="shared" si="125"/>
        <v>2.5555360013389437</v>
      </c>
      <c r="I190" s="6">
        <f t="shared" si="125"/>
        <v>2.6606747999999985</v>
      </c>
      <c r="J190" s="10">
        <f t="shared" si="125"/>
        <v>0</v>
      </c>
      <c r="K190" s="6">
        <f t="shared" si="125"/>
        <v>2.4763485098880529</v>
      </c>
      <c r="L190" s="6">
        <f t="shared" si="125"/>
        <v>2.5026151346920082</v>
      </c>
      <c r="M190" s="6">
        <f t="shared" si="125"/>
        <v>2.5353066416953145</v>
      </c>
      <c r="N190" s="6">
        <f t="shared" si="125"/>
        <v>2.5741166311080557</v>
      </c>
      <c r="O190" s="6">
        <f t="shared" si="125"/>
        <v>2.61915761515358</v>
      </c>
      <c r="P190" s="6">
        <f t="shared" si="125"/>
        <v>2.7442538742680411</v>
      </c>
      <c r="Q190" s="6">
        <f t="shared" si="125"/>
        <v>2.875139615677512</v>
      </c>
      <c r="R190" s="6">
        <f t="shared" si="125"/>
        <v>3.012409554617463</v>
      </c>
      <c r="S190" s="14">
        <f t="shared" si="125"/>
        <v>3.1547283522516802</v>
      </c>
      <c r="T190" s="6">
        <f t="shared" si="125"/>
        <v>3.2870308629039253</v>
      </c>
      <c r="U190" s="6">
        <f t="shared" si="125"/>
        <v>3.4229332344327941</v>
      </c>
      <c r="V190" s="6">
        <f t="shared" si="125"/>
        <v>3.5621874132974334</v>
      </c>
      <c r="W190" s="6">
        <f t="shared" si="125"/>
        <v>3.7039557281434896</v>
      </c>
      <c r="X190" s="6">
        <f t="shared" si="125"/>
        <v>3.8471303640242227</v>
      </c>
      <c r="Y190" s="6">
        <f t="shared" si="125"/>
        <v>3.9911357397259315</v>
      </c>
      <c r="Z190" s="6">
        <f t="shared" si="125"/>
        <v>4.1352603798791856</v>
      </c>
      <c r="AA190" s="6">
        <f t="shared" si="125"/>
        <v>4.2778187783829491</v>
      </c>
      <c r="AB190" s="6">
        <f t="shared" si="125"/>
        <v>4.4180246903087728</v>
      </c>
      <c r="AC190" s="6">
        <f t="shared" si="125"/>
        <v>4.5557087251167756</v>
      </c>
      <c r="AD190" s="6">
        <f t="shared" si="125"/>
        <v>4.688949868600587</v>
      </c>
      <c r="AE190" s="6">
        <f t="shared" si="125"/>
        <v>4.8166122344435482</v>
      </c>
      <c r="AF190" s="6">
        <f t="shared" si="125"/>
        <v>4.9379738043445682</v>
      </c>
      <c r="AG190" s="6">
        <f t="shared" si="125"/>
        <v>5.0514007843294113</v>
      </c>
      <c r="AH190" s="6">
        <f t="shared" si="125"/>
        <v>5.1566762746623889</v>
      </c>
      <c r="AI190" s="6">
        <f t="shared" si="125"/>
        <v>5.2518960516157298</v>
      </c>
      <c r="AJ190" s="6">
        <f t="shared" ref="AJ190:BL190" si="126">(AJ$23*(AJ75*AJ175))+AJ158</f>
        <v>5.3368837833916425</v>
      </c>
      <c r="AK190" s="6">
        <f t="shared" si="126"/>
        <v>5.4096092554606727</v>
      </c>
      <c r="AL190" s="6">
        <f t="shared" si="126"/>
        <v>5.4694602861629713</v>
      </c>
      <c r="AM190" s="6">
        <f t="shared" si="126"/>
        <v>5.5146662262308324</v>
      </c>
      <c r="AN190" s="6">
        <f t="shared" si="126"/>
        <v>5.5448845275163317</v>
      </c>
      <c r="AO190" s="6">
        <f t="shared" si="126"/>
        <v>5.5591284710103324</v>
      </c>
      <c r="AP190" s="6">
        <f t="shared" si="126"/>
        <v>5.5563151282213914</v>
      </c>
      <c r="AQ190" s="6">
        <f t="shared" si="126"/>
        <v>5.5361023487390293</v>
      </c>
      <c r="AR190" s="3">
        <f t="shared" si="126"/>
        <v>5.4969323013533318</v>
      </c>
      <c r="AS190" s="6">
        <f t="shared" si="126"/>
        <v>5.444968444690157</v>
      </c>
      <c r="AT190" s="6">
        <f t="shared" si="126"/>
        <v>5.3865022271006042</v>
      </c>
      <c r="AU190" s="6">
        <f t="shared" si="126"/>
        <v>5.3219536727573704</v>
      </c>
      <c r="AV190" s="6">
        <f t="shared" si="126"/>
        <v>5.2510809914797925</v>
      </c>
      <c r="AW190" s="6">
        <f t="shared" si="126"/>
        <v>5.1755416524610149</v>
      </c>
      <c r="AX190" s="6">
        <f t="shared" si="126"/>
        <v>5.0943496758421558</v>
      </c>
      <c r="AY190" s="6">
        <f t="shared" si="126"/>
        <v>5.0091806693226051</v>
      </c>
      <c r="AZ190" s="6">
        <f t="shared" si="126"/>
        <v>4.9188994978005711</v>
      </c>
      <c r="BA190" s="6">
        <f t="shared" si="126"/>
        <v>4.8253229861232576</v>
      </c>
      <c r="BB190" s="6">
        <f t="shared" si="126"/>
        <v>4.7280025064063969</v>
      </c>
      <c r="BC190" s="6">
        <f t="shared" si="126"/>
        <v>4.6278308782145485</v>
      </c>
      <c r="BD190" s="6">
        <f t="shared" si="126"/>
        <v>4.5246966598748175</v>
      </c>
      <c r="BE190" s="6">
        <f t="shared" si="126"/>
        <v>4.4191428964433603</v>
      </c>
      <c r="BF190" s="6">
        <f t="shared" si="126"/>
        <v>4.3124461918071741</v>
      </c>
      <c r="BG190" s="6">
        <f t="shared" si="126"/>
        <v>4.2042255492633558</v>
      </c>
      <c r="BH190" s="6">
        <f t="shared" si="126"/>
        <v>4.0952421820193141</v>
      </c>
      <c r="BI190" s="6">
        <f t="shared" si="126"/>
        <v>3.9859569881005061</v>
      </c>
      <c r="BJ190" s="6">
        <f t="shared" si="126"/>
        <v>3.8763227947287033</v>
      </c>
      <c r="BK190" s="6">
        <f t="shared" si="126"/>
        <v>3.7665944746529245</v>
      </c>
      <c r="BL190" s="6">
        <f t="shared" si="126"/>
        <v>3.6576001408393051</v>
      </c>
    </row>
    <row r="191" spans="3:64" x14ac:dyDescent="0.25">
      <c r="C191" t="s">
        <v>40</v>
      </c>
      <c r="D191" s="6">
        <f t="shared" ref="D191:AI191" si="127">(D$23*(D76*D176))+D159</f>
        <v>0.25700000000000006</v>
      </c>
      <c r="E191" s="6">
        <f t="shared" si="127"/>
        <v>0.25799999999999973</v>
      </c>
      <c r="F191" s="6">
        <f t="shared" si="127"/>
        <v>0.27499999999999991</v>
      </c>
      <c r="G191" s="6">
        <f t="shared" si="127"/>
        <v>0.28099999999999986</v>
      </c>
      <c r="H191" s="6">
        <f t="shared" si="127"/>
        <v>0.29999999999999982</v>
      </c>
      <c r="I191" s="6">
        <f t="shared" si="127"/>
        <v>0.29999999999999988</v>
      </c>
      <c r="J191" s="10">
        <f t="shared" si="127"/>
        <v>0</v>
      </c>
      <c r="K191" s="6">
        <f t="shared" si="127"/>
        <v>0</v>
      </c>
      <c r="L191" s="6">
        <f t="shared" si="127"/>
        <v>0</v>
      </c>
      <c r="M191" s="6">
        <f t="shared" si="127"/>
        <v>0</v>
      </c>
      <c r="N191" s="6">
        <f t="shared" si="127"/>
        <v>0</v>
      </c>
      <c r="O191" s="6">
        <f t="shared" si="127"/>
        <v>0</v>
      </c>
      <c r="P191" s="6">
        <f t="shared" si="127"/>
        <v>0</v>
      </c>
      <c r="Q191" s="6">
        <f t="shared" si="127"/>
        <v>0</v>
      </c>
      <c r="R191" s="6">
        <f t="shared" si="127"/>
        <v>0</v>
      </c>
      <c r="S191" s="14">
        <f t="shared" si="127"/>
        <v>0</v>
      </c>
      <c r="T191" s="6">
        <f t="shared" si="127"/>
        <v>0</v>
      </c>
      <c r="U191" s="6">
        <f t="shared" si="127"/>
        <v>0</v>
      </c>
      <c r="V191" s="6">
        <f t="shared" si="127"/>
        <v>0</v>
      </c>
      <c r="W191" s="6">
        <f t="shared" si="127"/>
        <v>0</v>
      </c>
      <c r="X191" s="6">
        <f t="shared" si="127"/>
        <v>0</v>
      </c>
      <c r="Y191" s="6">
        <f t="shared" si="127"/>
        <v>0</v>
      </c>
      <c r="Z191" s="6">
        <f t="shared" si="127"/>
        <v>0</v>
      </c>
      <c r="AA191" s="6">
        <f t="shared" si="127"/>
        <v>0</v>
      </c>
      <c r="AB191" s="6">
        <f t="shared" si="127"/>
        <v>0</v>
      </c>
      <c r="AC191" s="6">
        <f t="shared" si="127"/>
        <v>0</v>
      </c>
      <c r="AD191" s="6">
        <f t="shared" si="127"/>
        <v>0</v>
      </c>
      <c r="AE191" s="6">
        <f t="shared" si="127"/>
        <v>0</v>
      </c>
      <c r="AF191" s="6">
        <f t="shared" si="127"/>
        <v>0</v>
      </c>
      <c r="AG191" s="6">
        <f t="shared" si="127"/>
        <v>0</v>
      </c>
      <c r="AH191" s="6">
        <f t="shared" si="127"/>
        <v>0</v>
      </c>
      <c r="AI191" s="6">
        <f t="shared" si="127"/>
        <v>0</v>
      </c>
      <c r="AJ191" s="6">
        <f t="shared" ref="AJ191:BL191" si="128">(AJ$23*(AJ76*AJ176))+AJ159</f>
        <v>0</v>
      </c>
      <c r="AK191" s="6">
        <f t="shared" si="128"/>
        <v>0</v>
      </c>
      <c r="AL191" s="6">
        <f t="shared" si="128"/>
        <v>0</v>
      </c>
      <c r="AM191" s="6">
        <f t="shared" si="128"/>
        <v>0</v>
      </c>
      <c r="AN191" s="6">
        <f t="shared" si="128"/>
        <v>0</v>
      </c>
      <c r="AO191" s="6">
        <f t="shared" si="128"/>
        <v>0</v>
      </c>
      <c r="AP191" s="6">
        <f t="shared" si="128"/>
        <v>0</v>
      </c>
      <c r="AQ191" s="6">
        <f t="shared" si="128"/>
        <v>0</v>
      </c>
      <c r="AR191" s="3">
        <f t="shared" si="128"/>
        <v>0</v>
      </c>
      <c r="AS191" s="6">
        <f t="shared" si="128"/>
        <v>0</v>
      </c>
      <c r="AT191" s="6">
        <f t="shared" si="128"/>
        <v>0</v>
      </c>
      <c r="AU191" s="6">
        <f t="shared" si="128"/>
        <v>0</v>
      </c>
      <c r="AV191" s="6">
        <f t="shared" si="128"/>
        <v>0</v>
      </c>
      <c r="AW191" s="6">
        <f t="shared" si="128"/>
        <v>0</v>
      </c>
      <c r="AX191" s="6">
        <f t="shared" si="128"/>
        <v>0</v>
      </c>
      <c r="AY191" s="6">
        <f t="shared" si="128"/>
        <v>0</v>
      </c>
      <c r="AZ191" s="6">
        <f t="shared" si="128"/>
        <v>0</v>
      </c>
      <c r="BA191" s="6">
        <f t="shared" si="128"/>
        <v>0</v>
      </c>
      <c r="BB191" s="6">
        <f t="shared" si="128"/>
        <v>0</v>
      </c>
      <c r="BC191" s="6">
        <f t="shared" si="128"/>
        <v>0</v>
      </c>
      <c r="BD191" s="6">
        <f t="shared" si="128"/>
        <v>0</v>
      </c>
      <c r="BE191" s="6">
        <f t="shared" si="128"/>
        <v>0</v>
      </c>
      <c r="BF191" s="6">
        <f t="shared" si="128"/>
        <v>0</v>
      </c>
      <c r="BG191" s="6">
        <f t="shared" si="128"/>
        <v>0</v>
      </c>
      <c r="BH191" s="6">
        <f t="shared" si="128"/>
        <v>0</v>
      </c>
      <c r="BI191" s="6">
        <f t="shared" si="128"/>
        <v>0</v>
      </c>
      <c r="BJ191" s="6">
        <f t="shared" si="128"/>
        <v>0</v>
      </c>
      <c r="BK191" s="6">
        <f t="shared" si="128"/>
        <v>0</v>
      </c>
      <c r="BL191" s="6">
        <f t="shared" si="128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7" tint="0.39997558519241921"/>
  </sheetPr>
  <dimension ref="A1:BN191"/>
  <sheetViews>
    <sheetView topLeftCell="C1" workbookViewId="0">
      <selection activeCell="M92" sqref="M92"/>
    </sheetView>
  </sheetViews>
  <sheetFormatPr defaultRowHeight="15" x14ac:dyDescent="0.25"/>
  <cols>
    <col min="3" max="3" width="24.5703125" customWidth="1"/>
    <col min="10" max="10" width="8.7109375" style="10"/>
    <col min="19" max="19" width="8.7109375" style="13"/>
    <col min="44" max="44" width="8.7109375" style="3"/>
  </cols>
  <sheetData>
    <row r="1" spans="3:4" x14ac:dyDescent="0.25">
      <c r="C1" t="str">
        <f>D1</f>
        <v>05_PRC</v>
      </c>
      <c r="D1" t="s">
        <v>87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13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3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5507.4009401499998</v>
      </c>
      <c r="E23" s="6">
        <f>INDEX(Activity_Demand_tot!X:X,MATCH($C$1&amp;"-"&amp;$C23,Activity_Demand_tot!$CH:$CH,0))</f>
        <v>6118.3756868</v>
      </c>
      <c r="F23" s="6">
        <f>INDEX(Activity_Demand_tot!Y:Y,MATCH($C$1&amp;"-"&amp;$C23,Activity_Demand_tot!$CH:$CH,0))</f>
        <v>6693.8339243999999</v>
      </c>
      <c r="G23" s="6">
        <f>INDEX(Activity_Demand_tot!Z:Z,MATCH($C$1&amp;"-"&amp;$C23,Activity_Demand_tot!$CH:$CH,0))</f>
        <v>6485.5265240999997</v>
      </c>
      <c r="H23" s="6">
        <f>INDEX(Activity_Demand_tot!AA:AA,MATCH($C$1&amp;"-"&amp;$C23,Activity_Demand_tot!$CH:$CH,0))</f>
        <v>7043.6318610199996</v>
      </c>
      <c r="I23" s="6">
        <f>INDEX(Activity_Demand_tot!AB:AB,MATCH($C$1&amp;"-"&amp;$C23,Activity_Demand_tot!$CH:$CH,0))</f>
        <v>7608.8149999999996</v>
      </c>
      <c r="J23" s="10">
        <f>J27</f>
        <v>8240.19</v>
      </c>
      <c r="K23" s="12">
        <f>(K27 -100)*K25</f>
        <v>8419.8313016831362</v>
      </c>
      <c r="L23" s="12">
        <f>(L27 -100)*L25</f>
        <v>8833.4279319028756</v>
      </c>
      <c r="M23" s="12">
        <f t="shared" ref="M23:BL23" si="0">(M27 -100)*M25</f>
        <v>9228.7316151316991</v>
      </c>
      <c r="N23" s="12">
        <f t="shared" si="0"/>
        <v>9332.8030854688732</v>
      </c>
      <c r="O23" s="12">
        <f t="shared" si="0"/>
        <v>9911.6483330867522</v>
      </c>
      <c r="P23" s="12">
        <f t="shared" si="0"/>
        <v>10307.642812644424</v>
      </c>
      <c r="Q23" s="12">
        <f t="shared" si="0"/>
        <v>10725.2342139145</v>
      </c>
      <c r="R23" s="12">
        <f t="shared" si="0"/>
        <v>11146.926447977392</v>
      </c>
      <c r="S23" s="12">
        <f t="shared" si="0"/>
        <v>11571.705707656643</v>
      </c>
      <c r="T23" s="12">
        <f t="shared" si="0"/>
        <v>11844.524044648562</v>
      </c>
      <c r="U23" s="12">
        <f t="shared" si="0"/>
        <v>12103.946215359234</v>
      </c>
      <c r="V23" s="12">
        <f t="shared" si="0"/>
        <v>12349.768649445243</v>
      </c>
      <c r="W23" s="12">
        <f t="shared" si="0"/>
        <v>12581.899733612248</v>
      </c>
      <c r="X23" s="12">
        <f t="shared" si="0"/>
        <v>12800.244731472603</v>
      </c>
      <c r="Y23" s="12">
        <f t="shared" si="0"/>
        <v>13004.654355781262</v>
      </c>
      <c r="Z23" s="12">
        <f t="shared" si="0"/>
        <v>13194.277741503814</v>
      </c>
      <c r="AA23" s="12">
        <f t="shared" si="0"/>
        <v>13368.67101807791</v>
      </c>
      <c r="AB23" s="12">
        <f t="shared" si="0"/>
        <v>13527.271325819114</v>
      </c>
      <c r="AC23" s="12">
        <f t="shared" si="0"/>
        <v>13669.667206044256</v>
      </c>
      <c r="AD23" s="12">
        <f t="shared" si="0"/>
        <v>13795.789679325608</v>
      </c>
      <c r="AE23" s="12">
        <f t="shared" si="0"/>
        <v>13906.633536607218</v>
      </c>
      <c r="AF23" s="12">
        <f t="shared" si="0"/>
        <v>14002.729976883058</v>
      </c>
      <c r="AG23" s="12">
        <f t="shared" si="0"/>
        <v>14084.75288482374</v>
      </c>
      <c r="AH23" s="12">
        <f t="shared" si="0"/>
        <v>14153.481850142372</v>
      </c>
      <c r="AI23" s="12">
        <f t="shared" si="0"/>
        <v>14209.793526893598</v>
      </c>
      <c r="AJ23" s="12">
        <f t="shared" si="0"/>
        <v>14254.013404369645</v>
      </c>
      <c r="AK23" s="12">
        <f t="shared" si="0"/>
        <v>14287.15599764006</v>
      </c>
      <c r="AL23" s="12">
        <f t="shared" si="0"/>
        <v>14310.225021933758</v>
      </c>
      <c r="AM23" s="12">
        <f t="shared" si="0"/>
        <v>14324.226945459683</v>
      </c>
      <c r="AN23" s="12">
        <f t="shared" si="0"/>
        <v>14330.200461788099</v>
      </c>
      <c r="AO23" s="12">
        <f t="shared" si="0"/>
        <v>14329.992535935646</v>
      </c>
      <c r="AP23" s="12">
        <f t="shared" si="0"/>
        <v>14324.638694125635</v>
      </c>
      <c r="AQ23" s="12">
        <f t="shared" si="0"/>
        <v>14315.005237063442</v>
      </c>
      <c r="AR23" s="12">
        <f t="shared" si="0"/>
        <v>14301.726708252907</v>
      </c>
      <c r="AS23" s="12">
        <f t="shared" si="0"/>
        <v>14443.494981581624</v>
      </c>
      <c r="AT23" s="12">
        <f t="shared" si="0"/>
        <v>14584.598741554582</v>
      </c>
      <c r="AU23" s="12">
        <f t="shared" si="0"/>
        <v>14724.933573372855</v>
      </c>
      <c r="AV23" s="12">
        <f t="shared" si="0"/>
        <v>14864.403686368523</v>
      </c>
      <c r="AW23" s="12">
        <f t="shared" si="0"/>
        <v>15002.915927057162</v>
      </c>
      <c r="AX23" s="12">
        <f t="shared" si="0"/>
        <v>15140.366516553673</v>
      </c>
      <c r="AY23" s="12">
        <f t="shared" si="0"/>
        <v>15276.656445432267</v>
      </c>
      <c r="AZ23" s="12">
        <f t="shared" si="0"/>
        <v>15411.711887098649</v>
      </c>
      <c r="BA23" s="12">
        <f t="shared" si="0"/>
        <v>15545.47495578182</v>
      </c>
      <c r="BB23" s="12">
        <f t="shared" si="0"/>
        <v>15677.889315706576</v>
      </c>
      <c r="BC23" s="12">
        <f t="shared" si="0"/>
        <v>15808.881898320778</v>
      </c>
      <c r="BD23" s="12">
        <f t="shared" si="0"/>
        <v>15938.376680455023</v>
      </c>
      <c r="BE23" s="12">
        <f t="shared" si="0"/>
        <v>16066.318429492963</v>
      </c>
      <c r="BF23" s="12">
        <f t="shared" si="0"/>
        <v>16192.659175641234</v>
      </c>
      <c r="BG23" s="12">
        <f t="shared" si="0"/>
        <v>16317.347552736042</v>
      </c>
      <c r="BH23" s="12">
        <f t="shared" si="0"/>
        <v>16440.327698760488</v>
      </c>
      <c r="BI23" s="12">
        <f t="shared" si="0"/>
        <v>16561.527850034359</v>
      </c>
      <c r="BJ23" s="12">
        <f t="shared" si="0"/>
        <v>16680.857812802959</v>
      </c>
      <c r="BK23" s="12">
        <f t="shared" si="0"/>
        <v>16798.209548627485</v>
      </c>
      <c r="BL23" s="12">
        <f t="shared" si="0"/>
        <v>16913.472858509638</v>
      </c>
    </row>
    <row r="24" spans="1:64" s="6" customFormat="1" x14ac:dyDescent="0.25">
      <c r="C24" s="6" t="s">
        <v>1</v>
      </c>
      <c r="D24" s="6">
        <f>D28</f>
        <v>9583.8422989320406</v>
      </c>
      <c r="E24" s="6">
        <f>INDEX(Activity_Demand_tot!X:X,MATCH($C$1&amp;"-"&amp;$C24,Activity_Demand_tot!$CH:$CH,0))</f>
        <v>10996.87113</v>
      </c>
      <c r="F24" s="6">
        <f>INDEX(Activity_Demand_tot!Y:Y,MATCH($C$1&amp;"-"&amp;$C24,Activity_Demand_tot!$CH:$CH,0))</f>
        <v>12039.236038564601</v>
      </c>
      <c r="G24" s="6">
        <f>INDEX(Activity_Demand_tot!Z:Z,MATCH($C$1&amp;"-"&amp;$C24,Activity_Demand_tot!$CH:$CH,0))</f>
        <v>11930.8432063865</v>
      </c>
      <c r="H24" s="6">
        <f>INDEX(Activity_Demand_tot!AA:AA,MATCH($C$1&amp;"-"&amp;$C24,Activity_Demand_tot!$CH:$CH,0))</f>
        <v>12573.2630064845</v>
      </c>
      <c r="I24" s="6">
        <f>INDEX(Activity_Demand_tot!AB:AB,MATCH($C$1&amp;"-"&amp;$C24,Activity_Demand_tot!$CH:$CH,0))</f>
        <v>12302.466066291199</v>
      </c>
      <c r="J24" s="10">
        <f>J28</f>
        <v>12752.526333944799</v>
      </c>
      <c r="K24" s="12">
        <f>(K28-1100)*K25</f>
        <v>13000.347844022253</v>
      </c>
      <c r="L24" s="12">
        <f>(L28-1100)*L25 -500</f>
        <v>13307.722089430497</v>
      </c>
      <c r="M24" s="12">
        <f>(M28-1100)*M25 -500</f>
        <v>14135.355794405024</v>
      </c>
      <c r="N24" s="12">
        <f>(N28-1100)*N25 -500</f>
        <v>14430.731114282544</v>
      </c>
      <c r="O24" s="12">
        <f>(O28-1100)*O25 -500</f>
        <v>15461.243604973695</v>
      </c>
      <c r="P24" s="12">
        <f t="shared" ref="P24" si="1">(P28-1100)*P25 -500</f>
        <v>16336.659165937228</v>
      </c>
      <c r="Q24" s="12">
        <f t="shared" ref="Q24:R24" si="2">(Q28-1100)*Q25 -500</f>
        <v>17312.169908361037</v>
      </c>
      <c r="R24" s="12">
        <f t="shared" si="2"/>
        <v>18329.451073087999</v>
      </c>
      <c r="S24" s="12">
        <f t="shared" ref="S24" si="3">(S28-1100)*S25 -500</f>
        <v>19385.82800105296</v>
      </c>
      <c r="T24" s="12">
        <f t="shared" ref="T24:U24" si="4">(T28-1100)*T25 -500</f>
        <v>19939.232462346245</v>
      </c>
      <c r="U24" s="12">
        <f t="shared" si="4"/>
        <v>20465.669186551233</v>
      </c>
      <c r="V24" s="12">
        <f t="shared" ref="V24" si="5">(V28-1100)*V25 -500</f>
        <v>20964.503144985043</v>
      </c>
      <c r="W24" s="12">
        <f t="shared" ref="W24:X24" si="6">(W28-1100)*W25 -500</f>
        <v>21435.446624778713</v>
      </c>
      <c r="X24" s="12">
        <f t="shared" si="6"/>
        <v>21878.17278274514</v>
      </c>
      <c r="Y24" s="12">
        <f t="shared" ref="Y24" si="7">(Y28-1100)*Y25 -500</f>
        <v>22292.206284143118</v>
      </c>
      <c r="Z24" s="12">
        <f t="shared" ref="Z24:AA24" si="8">(Z28-1100)*Z25 -500</f>
        <v>22675.562374681947</v>
      </c>
      <c r="AA24" s="12">
        <f t="shared" si="8"/>
        <v>23027.045222769688</v>
      </c>
      <c r="AB24" s="12">
        <f t="shared" ref="AB24" si="9">(AB28-1100)*AB25 -500</f>
        <v>23345.223514895853</v>
      </c>
      <c r="AC24" s="12">
        <f t="shared" ref="AC24:AD24" si="10">(AC28-1100)*AC25 -500</f>
        <v>23628.896615922891</v>
      </c>
      <c r="AD24" s="12">
        <f t="shared" si="10"/>
        <v>23877.67043732843</v>
      </c>
      <c r="AE24" s="12">
        <f t="shared" ref="AE24" si="11">(AE28-1100)*AE25 -500</f>
        <v>24093.709949509455</v>
      </c>
      <c r="AF24" s="12">
        <f t="shared" ref="AF24:AG24" si="12">(AF28-1100)*AF25 -500</f>
        <v>24278.033465415589</v>
      </c>
      <c r="AG24" s="12">
        <f t="shared" si="12"/>
        <v>24432.0429955728</v>
      </c>
      <c r="AH24" s="12">
        <f t="shared" ref="AH24" si="13">(AH28-1100)*AH25 -500</f>
        <v>24557.469541083545</v>
      </c>
      <c r="AI24" s="12">
        <f t="shared" ref="AI24:AJ24" si="14">(AI28-1100)*AI25 -500</f>
        <v>24656.458177520475</v>
      </c>
      <c r="AJ24" s="12">
        <f t="shared" si="14"/>
        <v>24729.591817671968</v>
      </c>
      <c r="AK24" s="12">
        <f t="shared" ref="AK24" si="15">(AK28-1100)*AK25 -500</f>
        <v>24779.397956872377</v>
      </c>
      <c r="AL24" s="12">
        <f t="shared" ref="AL24:AM24" si="16">(AL28-1100)*AL25 -500</f>
        <v>24808.214586886741</v>
      </c>
      <c r="AM24" s="12">
        <f t="shared" si="16"/>
        <v>24818.503670117701</v>
      </c>
      <c r="AN24" s="12">
        <f t="shared" ref="AN24" si="17">(AN28-1100)*AN25 -500</f>
        <v>24812.940971295269</v>
      </c>
      <c r="AO24" s="12">
        <f t="shared" ref="AO24:AP24" si="18">(AO28-1100)*AO25 -500</f>
        <v>24795.926406683167</v>
      </c>
      <c r="AP24" s="12">
        <f t="shared" si="18"/>
        <v>24770.109575997201</v>
      </c>
      <c r="AQ24" s="12">
        <f t="shared" ref="AQ24" si="19">(AQ28-1100)*AQ25 -500</f>
        <v>24737.823338060261</v>
      </c>
      <c r="AR24" s="12">
        <f t="shared" ref="AR24:AS24" si="20">(AR28-1100)*AR25 -500</f>
        <v>24700.70819057187</v>
      </c>
      <c r="AS24" s="12">
        <f t="shared" si="20"/>
        <v>25079.121546597522</v>
      </c>
      <c r="AT24" s="12">
        <f t="shared" ref="AT24" si="21">(AT28-1100)*AT25 -500</f>
        <v>25462.985808295674</v>
      </c>
      <c r="AU24" s="12">
        <f t="shared" ref="AU24:AV24" si="22">(AU28-1100)*AU25 -500</f>
        <v>25852.311022035898</v>
      </c>
      <c r="AV24" s="12">
        <f t="shared" si="22"/>
        <v>26247.17343372801</v>
      </c>
      <c r="AW24" s="12">
        <f t="shared" ref="AW24" si="23">(AW28-1100)*AW25 -500</f>
        <v>26647.715517111781</v>
      </c>
      <c r="AX24" s="12">
        <f t="shared" ref="AX24:AY24" si="24">(AX28-1100)*AX25 -500</f>
        <v>27054.017562029057</v>
      </c>
      <c r="AY24" s="12">
        <f t="shared" si="24"/>
        <v>27466.0334833165</v>
      </c>
      <c r="AZ24" s="12">
        <f t="shared" ref="AZ24" si="25">(AZ28-1100)*AZ25 -500</f>
        <v>27884.040391803086</v>
      </c>
      <c r="BA24" s="12">
        <f t="shared" ref="BA24:BB24" si="26">(BA28-1100)*BA25 -500</f>
        <v>28307.932201930689</v>
      </c>
      <c r="BB24" s="12">
        <f t="shared" si="26"/>
        <v>28737.926084445393</v>
      </c>
      <c r="BC24" s="12">
        <f t="shared" ref="BC24" si="27">(BC28-1100)*BC25 -500</f>
        <v>29174.048735513137</v>
      </c>
      <c r="BD24" s="12">
        <f t="shared" ref="BD24:BE24" si="28">(BD28-1100)*BD25 -500</f>
        <v>29616.457509019401</v>
      </c>
      <c r="BE24" s="12">
        <f t="shared" si="28"/>
        <v>30065.119347204469</v>
      </c>
      <c r="BF24" s="12">
        <f t="shared" ref="BF24" si="29">(BF28-1100)*BF25 -500</f>
        <v>30520.260354284939</v>
      </c>
      <c r="BG24" s="12">
        <f t="shared" ref="BG24:BH24" si="30">(BG28-1100)*BG25 -500</f>
        <v>30981.85206736824</v>
      </c>
      <c r="BH24" s="12">
        <f t="shared" si="30"/>
        <v>31450.061030999084</v>
      </c>
      <c r="BI24" s="12">
        <f t="shared" ref="BI24" si="31">(BI28-1100)*BI25 -500</f>
        <v>31924.991949857405</v>
      </c>
      <c r="BJ24" s="12">
        <f t="shared" ref="BJ24:BK24" si="32">(BJ28-1100)*BJ25 -500</f>
        <v>32406.687722779337</v>
      </c>
      <c r="BK24" s="12">
        <f t="shared" si="32"/>
        <v>32895.257917686817</v>
      </c>
      <c r="BL24" s="12">
        <f t="shared" ref="BL24" si="33">(BL28-1100)*BL25 -500</f>
        <v>33390.814586377244</v>
      </c>
    </row>
    <row r="25" spans="1:64" x14ac:dyDescent="0.25">
      <c r="J25" s="10">
        <v>1</v>
      </c>
      <c r="K25">
        <f>J25-0.008</f>
        <v>0.99199999999999999</v>
      </c>
      <c r="L25" s="6">
        <f t="shared" ref="L25:AR25" si="34">K25-0.008</f>
        <v>0.98399999999999999</v>
      </c>
      <c r="M25" s="6">
        <f t="shared" si="34"/>
        <v>0.97599999999999998</v>
      </c>
      <c r="N25" s="6">
        <f t="shared" si="34"/>
        <v>0.96799999999999997</v>
      </c>
      <c r="O25" s="6">
        <f t="shared" si="34"/>
        <v>0.96</v>
      </c>
      <c r="P25" s="6">
        <f t="shared" si="34"/>
        <v>0.95199999999999996</v>
      </c>
      <c r="Q25" s="6">
        <f t="shared" si="34"/>
        <v>0.94399999999999995</v>
      </c>
      <c r="R25" s="6">
        <f t="shared" si="34"/>
        <v>0.93599999999999994</v>
      </c>
      <c r="S25" s="6">
        <f t="shared" si="34"/>
        <v>0.92799999999999994</v>
      </c>
      <c r="T25" s="6">
        <f t="shared" si="34"/>
        <v>0.91999999999999993</v>
      </c>
      <c r="U25" s="6">
        <f t="shared" si="34"/>
        <v>0.91199999999999992</v>
      </c>
      <c r="V25" s="6">
        <f t="shared" si="34"/>
        <v>0.90399999999999991</v>
      </c>
      <c r="W25" s="6">
        <f t="shared" si="34"/>
        <v>0.89599999999999991</v>
      </c>
      <c r="X25" s="6">
        <f t="shared" si="34"/>
        <v>0.8879999999999999</v>
      </c>
      <c r="Y25" s="6">
        <f t="shared" si="34"/>
        <v>0.87999999999999989</v>
      </c>
      <c r="Z25" s="6">
        <f t="shared" si="34"/>
        <v>0.87199999999999989</v>
      </c>
      <c r="AA25" s="6">
        <f t="shared" si="34"/>
        <v>0.86399999999999988</v>
      </c>
      <c r="AB25" s="6">
        <f t="shared" si="34"/>
        <v>0.85599999999999987</v>
      </c>
      <c r="AC25" s="6">
        <f t="shared" si="34"/>
        <v>0.84799999999999986</v>
      </c>
      <c r="AD25" s="6">
        <f t="shared" si="34"/>
        <v>0.83999999999999986</v>
      </c>
      <c r="AE25" s="6">
        <f t="shared" si="34"/>
        <v>0.83199999999999985</v>
      </c>
      <c r="AF25" s="6">
        <f t="shared" si="34"/>
        <v>0.82399999999999984</v>
      </c>
      <c r="AG25" s="6">
        <f t="shared" si="34"/>
        <v>0.81599999999999984</v>
      </c>
      <c r="AH25" s="6">
        <f t="shared" si="34"/>
        <v>0.80799999999999983</v>
      </c>
      <c r="AI25" s="6">
        <f t="shared" si="34"/>
        <v>0.79999999999999982</v>
      </c>
      <c r="AJ25" s="6">
        <f t="shared" si="34"/>
        <v>0.79199999999999982</v>
      </c>
      <c r="AK25" s="6">
        <f t="shared" si="34"/>
        <v>0.78399999999999981</v>
      </c>
      <c r="AL25" s="6">
        <f t="shared" si="34"/>
        <v>0.7759999999999998</v>
      </c>
      <c r="AM25" s="6">
        <f t="shared" si="34"/>
        <v>0.76799999999999979</v>
      </c>
      <c r="AN25" s="6">
        <f t="shared" si="34"/>
        <v>0.75999999999999979</v>
      </c>
      <c r="AO25" s="6">
        <f t="shared" si="34"/>
        <v>0.75199999999999978</v>
      </c>
      <c r="AP25" s="6">
        <f t="shared" si="34"/>
        <v>0.74399999999999977</v>
      </c>
      <c r="AQ25" s="6">
        <f t="shared" si="34"/>
        <v>0.73599999999999977</v>
      </c>
      <c r="AR25" s="6">
        <f t="shared" si="34"/>
        <v>0.72799999999999976</v>
      </c>
      <c r="AS25">
        <f>AR25</f>
        <v>0.72799999999999976</v>
      </c>
      <c r="AT25" s="6">
        <f t="shared" ref="AT25:BL25" si="35">AS25</f>
        <v>0.72799999999999976</v>
      </c>
      <c r="AU25" s="6">
        <f t="shared" si="35"/>
        <v>0.72799999999999976</v>
      </c>
      <c r="AV25" s="6">
        <f t="shared" si="35"/>
        <v>0.72799999999999976</v>
      </c>
      <c r="AW25" s="6">
        <f t="shared" si="35"/>
        <v>0.72799999999999976</v>
      </c>
      <c r="AX25" s="6">
        <f t="shared" si="35"/>
        <v>0.72799999999999976</v>
      </c>
      <c r="AY25" s="6">
        <f t="shared" si="35"/>
        <v>0.72799999999999976</v>
      </c>
      <c r="AZ25" s="6">
        <f t="shared" si="35"/>
        <v>0.72799999999999976</v>
      </c>
      <c r="BA25" s="6">
        <f t="shared" si="35"/>
        <v>0.72799999999999976</v>
      </c>
      <c r="BB25" s="6">
        <f t="shared" si="35"/>
        <v>0.72799999999999976</v>
      </c>
      <c r="BC25" s="6">
        <f t="shared" si="35"/>
        <v>0.72799999999999976</v>
      </c>
      <c r="BD25" s="6">
        <f t="shared" si="35"/>
        <v>0.72799999999999976</v>
      </c>
      <c r="BE25" s="6">
        <f t="shared" si="35"/>
        <v>0.72799999999999976</v>
      </c>
      <c r="BF25" s="6">
        <f t="shared" si="35"/>
        <v>0.72799999999999976</v>
      </c>
      <c r="BG25" s="6">
        <f t="shared" si="35"/>
        <v>0.72799999999999976</v>
      </c>
      <c r="BH25" s="6">
        <f t="shared" si="35"/>
        <v>0.72799999999999976</v>
      </c>
      <c r="BI25" s="6">
        <f t="shared" si="35"/>
        <v>0.72799999999999976</v>
      </c>
      <c r="BJ25" s="6">
        <f t="shared" si="35"/>
        <v>0.72799999999999976</v>
      </c>
      <c r="BK25" s="6">
        <f t="shared" si="35"/>
        <v>0.72799999999999976</v>
      </c>
      <c r="BL25" s="6">
        <f t="shared" si="35"/>
        <v>0.72799999999999976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 s="13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 s="3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5507.4009401499998</v>
      </c>
      <c r="E27">
        <f>INDEX(Activity_Demand_tot!X:X,MATCH($C$1&amp;"-"&amp;$C27,Activity_Demand_tot!$CH:$CH,0))</f>
        <v>6118.3756868</v>
      </c>
      <c r="F27">
        <f>INDEX(Activity_Demand_tot!Y:Y,MATCH($C$1&amp;"-"&amp;$C27,Activity_Demand_tot!$CH:$CH,0))</f>
        <v>6693.8339243999999</v>
      </c>
      <c r="G27">
        <f>INDEX(Activity_Demand_tot!Z:Z,MATCH($C$1&amp;"-"&amp;$C27,Activity_Demand_tot!$CH:$CH,0))</f>
        <v>6485.5265240999997</v>
      </c>
      <c r="H27">
        <f>INDEX(Activity_Demand_tot!AA:AA,MATCH($C$1&amp;"-"&amp;$C27,Activity_Demand_tot!$CH:$CH,0))</f>
        <v>7043.6318610199996</v>
      </c>
      <c r="I27">
        <f>INDEX(Activity_Demand_tot!AB:AB,MATCH($C$1&amp;"-"&amp;$C27,Activity_Demand_tot!$CH:$CH,0))</f>
        <v>7608.8149999999996</v>
      </c>
      <c r="J27" s="10">
        <f>INDEX(Activity_Demand_tot!AC:AC,MATCH($C$1&amp;"-"&amp;$C27,Activity_Demand_tot!$CH:$CH,0))</f>
        <v>8240.19</v>
      </c>
      <c r="K27" s="6">
        <f>INDEX(Activity_Demand_tot!AD:AD,MATCH($C$1&amp;"-"&amp;$C27,Activity_Demand_tot!$CH:$CH,0))</f>
        <v>8587.7331670192907</v>
      </c>
      <c r="L27" s="6">
        <f>INDEX(Activity_Demand_tot!AE:AE,MATCH($C$1&amp;"-"&amp;$C27,Activity_Demand_tot!$CH:$CH,0))</f>
        <v>9077.0609064053606</v>
      </c>
      <c r="M27" s="6">
        <f>INDEX(Activity_Demand_tot!AF:AF,MATCH($C$1&amp;"-"&amp;$C27,Activity_Demand_tot!$CH:$CH,0))</f>
        <v>9555.6676384546099</v>
      </c>
      <c r="N27" s="6">
        <f>INDEX(Activity_Demand_tot!AG:AG,MATCH($C$1&amp;"-"&amp;$C27,Activity_Demand_tot!$CH:$CH,0))</f>
        <v>9741.3255015174309</v>
      </c>
      <c r="O27" s="6">
        <f>INDEX(Activity_Demand_tot!AH:AH,MATCH($C$1&amp;"-"&amp;$C27,Activity_Demand_tot!$CH:$CH,0))</f>
        <v>10424.633680298701</v>
      </c>
      <c r="P27" s="6">
        <f>INDEX(Activity_Demand_tot!AI:AI,MATCH($C$1&amp;"-"&amp;$C27,Activity_Demand_tot!$CH:$CH,0))</f>
        <v>10927.355895634901</v>
      </c>
      <c r="Q27" s="6">
        <f>INDEX(Activity_Demand_tot!AJ:AJ,MATCH($C$1&amp;"-"&amp;$C27,Activity_Demand_tot!$CH:$CH,0))</f>
        <v>11461.476921519599</v>
      </c>
      <c r="R27" s="6">
        <f>INDEX(Activity_Demand_tot!AK:AK,MATCH($C$1&amp;"-"&amp;$C27,Activity_Demand_tot!$CH:$CH,0))</f>
        <v>12009.109452967299</v>
      </c>
      <c r="S27" s="13">
        <f>INDEX(Activity_Demand_tot!AL:AL,MATCH($C$1&amp;"-"&amp;$C27,Activity_Demand_tot!$CH:$CH,0))</f>
        <v>12569.5104608369</v>
      </c>
      <c r="T27" s="6">
        <f>INDEX(Activity_Demand_tot!AM:AM,MATCH($C$1&amp;"-"&amp;$C27,Activity_Demand_tot!$CH:$CH,0))</f>
        <v>12974.482657226699</v>
      </c>
      <c r="U27" s="6">
        <f>INDEX(Activity_Demand_tot!AN:AN,MATCH($C$1&amp;"-"&amp;$C27,Activity_Demand_tot!$CH:$CH,0))</f>
        <v>13371.8708501746</v>
      </c>
      <c r="V27" s="6">
        <f>INDEX(Activity_Demand_tot!AO:AO,MATCH($C$1&amp;"-"&amp;$C27,Activity_Demand_tot!$CH:$CH,0))</f>
        <v>13761.248506023499</v>
      </c>
      <c r="W27" s="6">
        <f>INDEX(Activity_Demand_tot!AP:AP,MATCH($C$1&amp;"-"&amp;$C27,Activity_Demand_tot!$CH:$CH,0))</f>
        <v>14142.2988098351</v>
      </c>
      <c r="X27" s="6">
        <f>INDEX(Activity_Demand_tot!AQ:AQ,MATCH($C$1&amp;"-"&amp;$C27,Activity_Demand_tot!$CH:$CH,0))</f>
        <v>14514.6900129196</v>
      </c>
      <c r="Y27" s="6">
        <f>INDEX(Activity_Demand_tot!AR:AR,MATCH($C$1&amp;"-"&amp;$C27,Activity_Demand_tot!$CH:$CH,0))</f>
        <v>14878.0163133878</v>
      </c>
      <c r="Z27" s="6">
        <f>INDEX(Activity_Demand_tot!AS:AS,MATCH($C$1&amp;"-"&amp;$C27,Activity_Demand_tot!$CH:$CH,0))</f>
        <v>15231.052455853</v>
      </c>
      <c r="AA27" s="6">
        <f>INDEX(Activity_Demand_tot!AT:AT,MATCH($C$1&amp;"-"&amp;$C27,Activity_Demand_tot!$CH:$CH,0))</f>
        <v>15572.998863516101</v>
      </c>
      <c r="AB27" s="6">
        <f>INDEX(Activity_Demand_tot!AU:AU,MATCH($C$1&amp;"-"&amp;$C27,Activity_Demand_tot!$CH:$CH,0))</f>
        <v>15902.8870628728</v>
      </c>
      <c r="AC27" s="6">
        <f>INDEX(Activity_Demand_tot!AV:AV,MATCH($C$1&amp;"-"&amp;$C27,Activity_Demand_tot!$CH:$CH,0))</f>
        <v>16219.890573165399</v>
      </c>
      <c r="AD27" s="6">
        <f>INDEX(Activity_Demand_tot!AW:AW,MATCH($C$1&amp;"-"&amp;$C27,Activity_Demand_tot!$CH:$CH,0))</f>
        <v>16523.559142054299</v>
      </c>
      <c r="AE27" s="6">
        <f>INDEX(Activity_Demand_tot!AX:AX,MATCH($C$1&amp;"-"&amp;$C27,Activity_Demand_tot!$CH:$CH,0))</f>
        <v>16814.703769960601</v>
      </c>
      <c r="AF27" s="6">
        <f>INDEX(Activity_Demand_tot!AY:AY,MATCH($C$1&amp;"-"&amp;$C27,Activity_Demand_tot!$CH:$CH,0))</f>
        <v>17093.6043408775</v>
      </c>
      <c r="AG27" s="6">
        <f>INDEX(Activity_Demand_tot!AZ:AZ,MATCH($C$1&amp;"-"&amp;$C27,Activity_Demand_tot!$CH:$CH,0))</f>
        <v>17360.726574538901</v>
      </c>
      <c r="AH27" s="6">
        <f>INDEX(Activity_Demand_tot!BA:BA,MATCH($C$1&amp;"-"&amp;$C27,Activity_Demand_tot!$CH:$CH,0))</f>
        <v>17616.685458096999</v>
      </c>
      <c r="AI27" s="6">
        <f>INDEX(Activity_Demand_tot!BB:BB,MATCH($C$1&amp;"-"&amp;$C27,Activity_Demand_tot!$CH:$CH,0))</f>
        <v>17862.241908617001</v>
      </c>
      <c r="AJ27" s="6">
        <f>INDEX(Activity_Demand_tot!BC:BC,MATCH($C$1&amp;"-"&amp;$C27,Activity_Demand_tot!$CH:$CH,0))</f>
        <v>18097.4916721839</v>
      </c>
      <c r="AK27" s="6">
        <f>INDEX(Activity_Demand_tot!BD:BD,MATCH($C$1&amp;"-"&amp;$C27,Activity_Demand_tot!$CH:$CH,0))</f>
        <v>18323.413262295999</v>
      </c>
      <c r="AL27" s="6">
        <f>INDEX(Activity_Demand_tot!BE:BE,MATCH($C$1&amp;"-"&amp;$C27,Activity_Demand_tot!$CH:$CH,0))</f>
        <v>18541.011626203301</v>
      </c>
      <c r="AM27" s="6">
        <f>INDEX(Activity_Demand_tot!BF:BF,MATCH($C$1&amp;"-"&amp;$C27,Activity_Demand_tot!$CH:$CH,0))</f>
        <v>18751.337168567301</v>
      </c>
      <c r="AN27" s="6">
        <f>INDEX(Activity_Demand_tot!BG:BG,MATCH($C$1&amp;"-"&amp;$C27,Activity_Demand_tot!$CH:$CH,0))</f>
        <v>18955.526923405399</v>
      </c>
      <c r="AO27" s="6">
        <f>INDEX(Activity_Demand_tot!BH:BH,MATCH($C$1&amp;"-"&amp;$C27,Activity_Demand_tot!$CH:$CH,0))</f>
        <v>19155.841138212301</v>
      </c>
      <c r="AP27" s="6">
        <f>INDEX(Activity_Demand_tot!BI:BI,MATCH($C$1&amp;"-"&amp;$C27,Activity_Demand_tot!$CH:$CH,0))</f>
        <v>19353.546631889301</v>
      </c>
      <c r="AQ27" s="6">
        <f>INDEX(Activity_Demand_tot!BJ:BJ,MATCH($C$1&amp;"-"&amp;$C27,Activity_Demand_tot!$CH:$CH,0))</f>
        <v>19549.7353764449</v>
      </c>
      <c r="AR27" s="3">
        <f>INDEX(Activity_Demand_tot!BK:BK,MATCH($C$1&amp;"-"&amp;$C27,Activity_Demand_tot!$CH:$CH,0))</f>
        <v>19745.2289948529</v>
      </c>
      <c r="AS27" s="6">
        <f>INDEX(Activity_Demand_tot!BL:BL,MATCH($C$1&amp;"-"&amp;$C27,Activity_Demand_tot!$CH:$CH,0))</f>
        <v>19939.965634040698</v>
      </c>
      <c r="AT27" s="6">
        <f>INDEX(Activity_Demand_tot!BM:BM,MATCH($C$1&amp;"-"&amp;$C27,Activity_Demand_tot!$CH:$CH,0))</f>
        <v>20133.7894801574</v>
      </c>
      <c r="AU27" s="6">
        <f>INDEX(Activity_Demand_tot!BN:BN,MATCH($C$1&amp;"-"&amp;$C27,Activity_Demand_tot!$CH:$CH,0))</f>
        <v>20326.557106281402</v>
      </c>
      <c r="AV27" s="6">
        <f>INDEX(Activity_Demand_tot!BO:BO,MATCH($C$1&amp;"-"&amp;$C27,Activity_Demand_tot!$CH:$CH,0))</f>
        <v>20518.136931824902</v>
      </c>
      <c r="AW27" s="6">
        <f>INDEX(Activity_Demand_tot!BP:BP,MATCH($C$1&amp;"-"&amp;$C27,Activity_Demand_tot!$CH:$CH,0))</f>
        <v>20708.400998704899</v>
      </c>
      <c r="AX27" s="6">
        <f>INDEX(Activity_Demand_tot!BQ:BQ,MATCH($C$1&amp;"-"&amp;$C27,Activity_Demand_tot!$CH:$CH,0))</f>
        <v>20897.206753507799</v>
      </c>
      <c r="AY27" s="6">
        <f>INDEX(Activity_Demand_tot!BR:BR,MATCH($C$1&amp;"-"&amp;$C27,Activity_Demand_tot!$CH:$CH,0))</f>
        <v>21084.418194275098</v>
      </c>
      <c r="AZ27" s="6">
        <f>INDEX(Activity_Demand_tot!BS:BS,MATCH($C$1&amp;"-"&amp;$C27,Activity_Demand_tot!$CH:$CH,0))</f>
        <v>21269.933910849799</v>
      </c>
      <c r="BA27" s="6">
        <f>INDEX(Activity_Demand_tot!BT:BT,MATCH($C$1&amp;"-"&amp;$C27,Activity_Demand_tot!$CH:$CH,0))</f>
        <v>21453.6743898102</v>
      </c>
      <c r="BB27" s="6">
        <f>INDEX(Activity_Demand_tot!BU:BU,MATCH($C$1&amp;"-"&amp;$C27,Activity_Demand_tot!$CH:$CH,0))</f>
        <v>21635.562246849699</v>
      </c>
      <c r="BC27" s="6">
        <f>INDEX(Activity_Demand_tot!BV:BV,MATCH($C$1&amp;"-"&amp;$C27,Activity_Demand_tot!$CH:$CH,0))</f>
        <v>21815.497113078</v>
      </c>
      <c r="BD27" s="6">
        <f>INDEX(Activity_Demand_tot!BW:BW,MATCH($C$1&amp;"-"&amp;$C27,Activity_Demand_tot!$CH:$CH,0))</f>
        <v>21993.3745610646</v>
      </c>
      <c r="BE27" s="6">
        <f>INDEX(Activity_Demand_tot!BX:BX,MATCH($C$1&amp;"-"&amp;$C27,Activity_Demand_tot!$CH:$CH,0))</f>
        <v>22169.118721831001</v>
      </c>
      <c r="BF27" s="6">
        <f>INDEX(Activity_Demand_tot!BY:BY,MATCH($C$1&amp;"-"&amp;$C27,Activity_Demand_tot!$CH:$CH,0))</f>
        <v>22342.6637028039</v>
      </c>
      <c r="BG27" s="6">
        <f>INDEX(Activity_Demand_tot!BZ:BZ,MATCH($C$1&amp;"-"&amp;$C27,Activity_Demand_tot!$CH:$CH,0))</f>
        <v>22513.938946065999</v>
      </c>
      <c r="BH27" s="6">
        <f>INDEX(Activity_Demand_tot!CA:CA,MATCH($C$1&amp;"-"&amp;$C27,Activity_Demand_tot!$CH:$CH,0))</f>
        <v>22682.867718077599</v>
      </c>
      <c r="BI27" s="6">
        <f>INDEX(Activity_Demand_tot!CB:CB,MATCH($C$1&amp;"-"&amp;$C27,Activity_Demand_tot!$CH:$CH,0))</f>
        <v>22849.351442354899</v>
      </c>
      <c r="BJ27" s="6">
        <f>INDEX(Activity_Demand_tot!CC:CC,MATCH($C$1&amp;"-"&amp;$C27,Activity_Demand_tot!$CH:$CH,0))</f>
        <v>23013.266226377698</v>
      </c>
      <c r="BK27" s="6">
        <f>INDEX(Activity_Demand_tot!CD:CD,MATCH($C$1&amp;"-"&amp;$C27,Activity_Demand_tot!$CH:$CH,0))</f>
        <v>23174.463665697102</v>
      </c>
      <c r="BL27" s="6">
        <f>INDEX(Activity_Demand_tot!CE:CE,MATCH($C$1&amp;"-"&amp;$C27,Activity_Demand_tot!$CH:$CH,0))</f>
        <v>23332.792388062699</v>
      </c>
    </row>
    <row r="28" spans="1:64" x14ac:dyDescent="0.25">
      <c r="C28" t="s">
        <v>1</v>
      </c>
      <c r="D28">
        <f>INDEX(Activity_Demand_tot!W:W,MATCH($C$1&amp;"-"&amp;$C28,Activity_Demand_tot!$CH:$CH,0))</f>
        <v>9583.8422989320406</v>
      </c>
      <c r="E28">
        <f>INDEX(Activity_Demand_tot!X:X,MATCH($C$1&amp;"-"&amp;$C28,Activity_Demand_tot!$CH:$CH,0))</f>
        <v>10996.87113</v>
      </c>
      <c r="F28">
        <f>INDEX(Activity_Demand_tot!Y:Y,MATCH($C$1&amp;"-"&amp;$C28,Activity_Demand_tot!$CH:$CH,0))</f>
        <v>12039.236038564601</v>
      </c>
      <c r="G28">
        <f>INDEX(Activity_Demand_tot!Z:Z,MATCH($C$1&amp;"-"&amp;$C28,Activity_Demand_tot!$CH:$CH,0))</f>
        <v>11930.8432063865</v>
      </c>
      <c r="H28">
        <f>INDEX(Activity_Demand_tot!AA:AA,MATCH($C$1&amp;"-"&amp;$C28,Activity_Demand_tot!$CH:$CH,0))</f>
        <v>12573.2630064845</v>
      </c>
      <c r="I28">
        <f>INDEX(Activity_Demand_tot!AB:AB,MATCH($C$1&amp;"-"&amp;$C28,Activity_Demand_tot!$CH:$CH,0))</f>
        <v>12302.466066291199</v>
      </c>
      <c r="J28" s="10">
        <f>INDEX(Activity_Demand_tot!AC:AC,MATCH($C$1&amp;"-"&amp;$C28,Activity_Demand_tot!$CH:$CH,0))</f>
        <v>12752.526333944799</v>
      </c>
      <c r="K28" s="6">
        <f>INDEX(Activity_Demand_tot!AD:AD,MATCH($C$1&amp;"-"&amp;$C28,Activity_Demand_tot!$CH:$CH,0))</f>
        <v>14205.1893588934</v>
      </c>
      <c r="L28" s="6">
        <f>INDEX(Activity_Demand_tot!AE:AE,MATCH($C$1&amp;"-"&amp;$C28,Activity_Demand_tot!$CH:$CH,0))</f>
        <v>15132.237895762701</v>
      </c>
      <c r="M28" s="6">
        <f>INDEX(Activity_Demand_tot!AF:AF,MATCH($C$1&amp;"-"&amp;$C28,Activity_Demand_tot!$CH:$CH,0))</f>
        <v>16095.241592628099</v>
      </c>
      <c r="N28" s="6">
        <f>INDEX(Activity_Demand_tot!AG:AG,MATCH($C$1&amp;"-"&amp;$C28,Activity_Demand_tot!$CH:$CH,0))</f>
        <v>16524.309002358001</v>
      </c>
      <c r="O28" s="6">
        <f>INDEX(Activity_Demand_tot!AH:AH,MATCH($C$1&amp;"-"&amp;$C28,Activity_Demand_tot!$CH:$CH,0))</f>
        <v>17726.295421847601</v>
      </c>
      <c r="P28" s="6">
        <f>INDEX(Activity_Demand_tot!AI:AI,MATCH($C$1&amp;"-"&amp;$C28,Activity_Demand_tot!$CH:$CH,0))</f>
        <v>18785.566350774399</v>
      </c>
      <c r="Q28" s="6">
        <f>INDEX(Activity_Demand_tot!AJ:AJ,MATCH($C$1&amp;"-"&amp;$C28,Activity_Demand_tot!$CH:$CH,0))</f>
        <v>19968.824055467201</v>
      </c>
      <c r="R28" s="6">
        <f>INDEX(Activity_Demand_tot!AK:AK,MATCH($C$1&amp;"-"&amp;$C28,Activity_Demand_tot!$CH:$CH,0))</f>
        <v>21216.9349071453</v>
      </c>
      <c r="S28" s="13">
        <f>INDEX(Activity_Demand_tot!AL:AL,MATCH($C$1&amp;"-"&amp;$C28,Activity_Demand_tot!$CH:$CH,0))</f>
        <v>22528.693966651899</v>
      </c>
      <c r="T28" s="6">
        <f>INDEX(Activity_Demand_tot!AM:AM,MATCH($C$1&amp;"-"&amp;$C28,Activity_Demand_tot!$CH:$CH,0))</f>
        <v>23316.557024289399</v>
      </c>
      <c r="U28" s="6">
        <f>INDEX(Activity_Demand_tot!AN:AN,MATCH($C$1&amp;"-"&amp;$C28,Activity_Demand_tot!$CH:$CH,0))</f>
        <v>24088.672353674599</v>
      </c>
      <c r="V28" s="6">
        <f>INDEX(Activity_Demand_tot!AO:AO,MATCH($C$1&amp;"-"&amp;$C28,Activity_Demand_tot!$CH:$CH,0))</f>
        <v>24843.919408169299</v>
      </c>
      <c r="W28" s="6">
        <f>INDEX(Activity_Demand_tot!AP:AP,MATCH($C$1&amp;"-"&amp;$C28,Activity_Demand_tot!$CH:$CH,0))</f>
        <v>25581.525250869101</v>
      </c>
      <c r="X28" s="6">
        <f>INDEX(Activity_Demand_tot!AQ:AQ,MATCH($C$1&amp;"-"&amp;$C28,Activity_Demand_tot!$CH:$CH,0))</f>
        <v>26300.6450256139</v>
      </c>
      <c r="Y28" s="6">
        <f>INDEX(Activity_Demand_tot!AR:AR,MATCH($C$1&amp;"-"&amp;$C28,Activity_Demand_tot!$CH:$CH,0))</f>
        <v>27000.234413799</v>
      </c>
      <c r="Z28" s="6">
        <f>INDEX(Activity_Demand_tot!AS:AS,MATCH($C$1&amp;"-"&amp;$C28,Activity_Demand_tot!$CH:$CH,0))</f>
        <v>27677.4797874793</v>
      </c>
      <c r="AA28" s="6">
        <f>INDEX(Activity_Demand_tot!AT:AT,MATCH($C$1&amp;"-"&amp;$C28,Activity_Demand_tot!$CH:$CH,0))</f>
        <v>28330.376415242699</v>
      </c>
      <c r="AB28" s="6">
        <f>INDEX(Activity_Demand_tot!AU:AU,MATCH($C$1&amp;"-"&amp;$C28,Activity_Demand_tot!$CH:$CH,0))</f>
        <v>28956.569526747498</v>
      </c>
      <c r="AC28" s="6">
        <f>INDEX(Activity_Demand_tot!AV:AV,MATCH($C$1&amp;"-"&amp;$C28,Activity_Demand_tot!$CH:$CH,0))</f>
        <v>29553.887518776999</v>
      </c>
      <c r="AD28" s="6">
        <f>INDEX(Activity_Demand_tot!AW:AW,MATCH($C$1&amp;"-"&amp;$C28,Activity_Demand_tot!$CH:$CH,0))</f>
        <v>30121.036234914802</v>
      </c>
      <c r="AE28" s="6">
        <f>INDEX(Activity_Demand_tot!AX:AX,MATCH($C$1&amp;"-"&amp;$C28,Activity_Demand_tot!$CH:$CH,0))</f>
        <v>30659.747535468101</v>
      </c>
      <c r="AF28" s="6">
        <f>INDEX(Activity_Demand_tot!AY:AY,MATCH($C$1&amp;"-"&amp;$C28,Activity_Demand_tot!$CH:$CH,0))</f>
        <v>31170.428962883001</v>
      </c>
      <c r="AG28" s="6">
        <f>INDEX(Activity_Demand_tot!AZ:AZ,MATCH($C$1&amp;"-"&amp;$C28,Activity_Demand_tot!$CH:$CH,0))</f>
        <v>31653.9742592804</v>
      </c>
      <c r="AH28" s="6">
        <f>INDEX(Activity_Demand_tot!BA:BA,MATCH($C$1&amp;"-"&amp;$C28,Activity_Demand_tot!$CH:$CH,0))</f>
        <v>32111.7197290638</v>
      </c>
      <c r="AI28" s="6">
        <f>INDEX(Activity_Demand_tot!BB:BB,MATCH($C$1&amp;"-"&amp;$C28,Activity_Demand_tot!$CH:$CH,0))</f>
        <v>32545.5727219006</v>
      </c>
      <c r="AJ28" s="6">
        <f>INDEX(Activity_Demand_tot!BC:BC,MATCH($C$1&amp;"-"&amp;$C28,Activity_Demand_tot!$CH:$CH,0))</f>
        <v>32955.545224333298</v>
      </c>
      <c r="AK28" s="6">
        <f>INDEX(Activity_Demand_tot!BD:BD,MATCH($C$1&amp;"-"&amp;$C28,Activity_Demand_tot!$CH:$CH,0))</f>
        <v>33344.130047031103</v>
      </c>
      <c r="AL28" s="6">
        <f>INDEX(Activity_Demand_tot!BE:BE,MATCH($C$1&amp;"-"&amp;$C28,Activity_Demand_tot!$CH:$CH,0))</f>
        <v>33713.6785913489</v>
      </c>
      <c r="AM28" s="6">
        <f>INDEX(Activity_Demand_tot!BF:BF,MATCH($C$1&amp;"-"&amp;$C28,Activity_Demand_tot!$CH:$CH,0))</f>
        <v>34066.801653799099</v>
      </c>
      <c r="AN28" s="6">
        <f>INDEX(Activity_Demand_tot!BG:BG,MATCH($C$1&amp;"-"&amp;$C28,Activity_Demand_tot!$CH:$CH,0))</f>
        <v>34406.5012780201</v>
      </c>
      <c r="AO28" s="6">
        <f>INDEX(Activity_Demand_tot!BH:BH,MATCH($C$1&amp;"-"&amp;$C28,Activity_Demand_tot!$CH:$CH,0))</f>
        <v>34738.200008887201</v>
      </c>
      <c r="AP28" s="6">
        <f>INDEX(Activity_Demand_tot!BI:BI,MATCH($C$1&amp;"-"&amp;$C28,Activity_Demand_tot!$CH:$CH,0))</f>
        <v>35065.201043007</v>
      </c>
      <c r="AQ28" s="6">
        <f>INDEX(Activity_Demand_tot!BJ:BJ,MATCH($C$1&amp;"-"&amp;$C28,Activity_Demand_tot!$CH:$CH,0))</f>
        <v>35390.520839755802</v>
      </c>
      <c r="AR28" s="3">
        <f>INDEX(Activity_Demand_tot!BK:BK,MATCH($C$1&amp;"-"&amp;$C28,Activity_Demand_tot!$CH:$CH,0))</f>
        <v>35716.357404631701</v>
      </c>
      <c r="AS28" s="6">
        <f>INDEX(Activity_Demand_tot!BL:BL,MATCH($C$1&amp;"-"&amp;$C28,Activity_Demand_tot!$CH:$CH,0))</f>
        <v>36236.155970601001</v>
      </c>
      <c r="AT28" s="6">
        <f>INDEX(Activity_Demand_tot!BM:BM,MATCH($C$1&amp;"-"&amp;$C28,Activity_Demand_tot!$CH:$CH,0))</f>
        <v>36763.4420443622</v>
      </c>
      <c r="AU28" s="6">
        <f>INDEX(Activity_Demand_tot!BN:BN,MATCH($C$1&amp;"-"&amp;$C28,Activity_Demand_tot!$CH:$CH,0))</f>
        <v>37298.229425873498</v>
      </c>
      <c r="AV28" s="6">
        <f>INDEX(Activity_Demand_tot!BO:BO,MATCH($C$1&amp;"-"&amp;$C28,Activity_Demand_tot!$CH:$CH,0))</f>
        <v>37840.622848527499</v>
      </c>
      <c r="AW28" s="6">
        <f>INDEX(Activity_Demand_tot!BP:BP,MATCH($C$1&amp;"-"&amp;$C28,Activity_Demand_tot!$CH:$CH,0))</f>
        <v>38390.818018010701</v>
      </c>
      <c r="AX28" s="6">
        <f>INDEX(Activity_Demand_tot!BQ:BQ,MATCH($C$1&amp;"-"&amp;$C28,Activity_Demand_tot!$CH:$CH,0))</f>
        <v>38948.925222567399</v>
      </c>
      <c r="AY28" s="6">
        <f>INDEX(Activity_Demand_tot!BR:BR,MATCH($C$1&amp;"-"&amp;$C28,Activity_Demand_tot!$CH:$CH,0))</f>
        <v>39514.881158401797</v>
      </c>
      <c r="AZ28" s="6">
        <f>INDEX(Activity_Demand_tot!BS:BS,MATCH($C$1&amp;"-"&amp;$C28,Activity_Demand_tot!$CH:$CH,0))</f>
        <v>40089.066472257</v>
      </c>
      <c r="BA28" s="6">
        <f>INDEX(Activity_Demand_tot!BT:BT,MATCH($C$1&amp;"-"&amp;$C28,Activity_Demand_tot!$CH:$CH,0))</f>
        <v>40671.335442212498</v>
      </c>
      <c r="BB28" s="6">
        <f>INDEX(Activity_Demand_tot!BU:BU,MATCH($C$1&amp;"-"&amp;$C28,Activity_Demand_tot!$CH:$CH,0))</f>
        <v>41261.986379732698</v>
      </c>
      <c r="BC28" s="6">
        <f>INDEX(Activity_Demand_tot!BV:BV,MATCH($C$1&amp;"-"&amp;$C28,Activity_Demand_tot!$CH:$CH,0))</f>
        <v>41861.055955375203</v>
      </c>
      <c r="BD28" s="6">
        <f>INDEX(Activity_Demand_tot!BW:BW,MATCH($C$1&amp;"-"&amp;$C28,Activity_Demand_tot!$CH:$CH,0))</f>
        <v>42468.760314587103</v>
      </c>
      <c r="BE28" s="6">
        <f>INDEX(Activity_Demand_tot!BX:BX,MATCH($C$1&amp;"-"&amp;$C28,Activity_Demand_tot!$CH:$CH,0))</f>
        <v>43085.054048357801</v>
      </c>
      <c r="BF28" s="6">
        <f>INDEX(Activity_Demand_tot!BY:BY,MATCH($C$1&amp;"-"&amp;$C28,Activity_Demand_tot!$CH:$CH,0))</f>
        <v>43710.247739402403</v>
      </c>
      <c r="BG28" s="6">
        <f>INDEX(Activity_Demand_tot!BZ:BZ,MATCH($C$1&amp;"-"&amp;$C28,Activity_Demand_tot!$CH:$CH,0))</f>
        <v>44344.302290341002</v>
      </c>
      <c r="BH28" s="6">
        <f>INDEX(Activity_Demand_tot!CA:CA,MATCH($C$1&amp;"-"&amp;$C28,Activity_Demand_tot!$CH:$CH,0))</f>
        <v>44987.446471152602</v>
      </c>
      <c r="BI28" s="6">
        <f>INDEX(Activity_Demand_tot!CB:CB,MATCH($C$1&amp;"-"&amp;$C28,Activity_Demand_tot!$CH:$CH,0))</f>
        <v>45639.824106947002</v>
      </c>
      <c r="BJ28" s="6">
        <f>INDEX(Activity_Demand_tot!CC:CC,MATCH($C$1&amp;"-"&amp;$C28,Activity_Demand_tot!$CH:$CH,0))</f>
        <v>46301.494124696903</v>
      </c>
      <c r="BK28" s="6">
        <f>INDEX(Activity_Demand_tot!CD:CD,MATCH($C$1&amp;"-"&amp;$C28,Activity_Demand_tot!$CH:$CH,0))</f>
        <v>46972.6070297896</v>
      </c>
      <c r="BL28" s="6">
        <f>INDEX(Activity_Demand_tot!CE:CE,MATCH($C$1&amp;"-"&amp;$C28,Activity_Demand_tot!$CH:$CH,0))</f>
        <v>47653.316739529197</v>
      </c>
    </row>
    <row r="29" spans="1:64" x14ac:dyDescent="0.25">
      <c r="K29">
        <f>(L24-K24)/L24</f>
        <v>2.3097434958637465E-2</v>
      </c>
      <c r="L29" s="6">
        <f>(M24-L24)/M24</f>
        <v>5.8550610045635804E-2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 s="13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 s="3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05_PRC</v>
      </c>
      <c r="B32" t="s">
        <v>742</v>
      </c>
      <c r="C32" t="str">
        <f t="shared" ref="C32:AH32" si="36">C127</f>
        <v>air_freight(gtkm)</v>
      </c>
      <c r="D32">
        <f t="shared" si="36"/>
        <v>17.889815999999993</v>
      </c>
      <c r="E32">
        <f t="shared" si="36"/>
        <v>17.390999999999991</v>
      </c>
      <c r="F32">
        <f t="shared" si="36"/>
        <v>16.388936199999911</v>
      </c>
      <c r="G32">
        <f t="shared" si="36"/>
        <v>17.029180999999955</v>
      </c>
      <c r="H32">
        <f t="shared" si="36"/>
        <v>18.777149099999871</v>
      </c>
      <c r="I32">
        <f t="shared" si="36"/>
        <v>20.80699999999991</v>
      </c>
      <c r="J32" s="10">
        <f t="shared" si="36"/>
        <v>22.244999999999841</v>
      </c>
      <c r="K32">
        <f t="shared" si="36"/>
        <v>23.310667490807027</v>
      </c>
      <c r="L32">
        <f t="shared" si="36"/>
        <v>24.484946477631841</v>
      </c>
      <c r="M32">
        <f t="shared" si="36"/>
        <v>26.64319461513875</v>
      </c>
      <c r="N32">
        <f t="shared" si="36"/>
        <v>27.822130318380413</v>
      </c>
      <c r="O32">
        <f t="shared" si="36"/>
        <v>30.447517711203531</v>
      </c>
      <c r="P32">
        <f t="shared" si="36"/>
        <v>32.81700674613041</v>
      </c>
      <c r="Q32">
        <f t="shared" si="36"/>
        <v>35.430245598715942</v>
      </c>
      <c r="R32">
        <f t="shared" si="36"/>
        <v>38.172455735171631</v>
      </c>
      <c r="S32" s="13">
        <f t="shared" si="36"/>
        <v>41.037728392879025</v>
      </c>
      <c r="T32">
        <f t="shared" si="36"/>
        <v>42.860046391460777</v>
      </c>
      <c r="U32">
        <f t="shared" si="36"/>
        <v>44.224221088035229</v>
      </c>
      <c r="V32">
        <f t="shared" si="36"/>
        <v>45.495275816004934</v>
      </c>
      <c r="W32">
        <f t="shared" si="36"/>
        <v>46.670105902158632</v>
      </c>
      <c r="X32">
        <f t="shared" si="36"/>
        <v>47.745975145344843</v>
      </c>
      <c r="Y32">
        <f t="shared" si="36"/>
        <v>48.720260357934087</v>
      </c>
      <c r="Z32">
        <f t="shared" si="36"/>
        <v>49.587459220608274</v>
      </c>
      <c r="AA32">
        <f t="shared" si="36"/>
        <v>50.344206650692144</v>
      </c>
      <c r="AB32">
        <f t="shared" si="36"/>
        <v>50.987042264864094</v>
      </c>
      <c r="AC32">
        <f t="shared" si="36"/>
        <v>51.513429631114946</v>
      </c>
      <c r="AD32">
        <f t="shared" si="36"/>
        <v>51.923003179519419</v>
      </c>
      <c r="AE32">
        <f t="shared" si="36"/>
        <v>52.22133411179027</v>
      </c>
      <c r="AF32">
        <f t="shared" si="36"/>
        <v>52.411803401603024</v>
      </c>
      <c r="AG32">
        <f t="shared" si="36"/>
        <v>52.498894236584086</v>
      </c>
      <c r="AH32">
        <f t="shared" si="36"/>
        <v>52.488018502383724</v>
      </c>
      <c r="AI32">
        <f t="shared" ref="AI32:AR32" si="37">AI127</f>
        <v>52.385638549368537</v>
      </c>
      <c r="AJ32">
        <f t="shared" si="37"/>
        <v>52.195027000461408</v>
      </c>
      <c r="AK32">
        <f t="shared" si="37"/>
        <v>51.923690892271367</v>
      </c>
      <c r="AL32">
        <f t="shared" si="37"/>
        <v>51.578753853891328</v>
      </c>
      <c r="AM32">
        <f t="shared" si="37"/>
        <v>51.167576719130714</v>
      </c>
      <c r="AN32">
        <f t="shared" si="37"/>
        <v>50.697892497723295</v>
      </c>
      <c r="AO32">
        <f t="shared" si="37"/>
        <v>50.180806610367938</v>
      </c>
      <c r="AP32">
        <f t="shared" si="37"/>
        <v>49.62362583488558</v>
      </c>
      <c r="AQ32">
        <f t="shared" si="37"/>
        <v>49.032839003149412</v>
      </c>
      <c r="AR32" s="3">
        <f t="shared" si="37"/>
        <v>48.413388053520727</v>
      </c>
      <c r="AS32" s="6">
        <f t="shared" ref="AS32:BL32" si="38">AS127</f>
        <v>48.590797996532551</v>
      </c>
      <c r="AT32" s="6">
        <f t="shared" si="38"/>
        <v>48.761617822886066</v>
      </c>
      <c r="AU32" s="6">
        <f t="shared" si="38"/>
        <v>48.925498609202791</v>
      </c>
      <c r="AV32" s="6">
        <f t="shared" si="38"/>
        <v>49.082214321071227</v>
      </c>
      <c r="AW32" s="6">
        <f t="shared" si="38"/>
        <v>49.231654417863865</v>
      </c>
      <c r="AX32" s="6">
        <f t="shared" si="38"/>
        <v>49.373582050702879</v>
      </c>
      <c r="AY32" s="6">
        <f t="shared" si="38"/>
        <v>49.507525353677835</v>
      </c>
      <c r="AZ32" s="6">
        <f t="shared" si="38"/>
        <v>49.633591897409339</v>
      </c>
      <c r="BA32" s="6">
        <f t="shared" si="38"/>
        <v>49.751190844893031</v>
      </c>
      <c r="BB32" s="6">
        <f t="shared" si="38"/>
        <v>49.860301756512598</v>
      </c>
      <c r="BC32" s="6">
        <f t="shared" si="38"/>
        <v>49.960558459566087</v>
      </c>
      <c r="BD32" s="6">
        <f t="shared" si="38"/>
        <v>50.051813190242633</v>
      </c>
      <c r="BE32" s="6">
        <f t="shared" si="38"/>
        <v>50.133586511463292</v>
      </c>
      <c r="BF32" s="6">
        <f t="shared" si="38"/>
        <v>50.205828282798564</v>
      </c>
      <c r="BG32" s="6">
        <f t="shared" si="38"/>
        <v>50.268054979304807</v>
      </c>
      <c r="BH32" s="6">
        <f t="shared" si="38"/>
        <v>50.320097649598374</v>
      </c>
      <c r="BI32" s="6">
        <f t="shared" si="38"/>
        <v>50.361674800899898</v>
      </c>
      <c r="BJ32" s="6">
        <f t="shared" si="38"/>
        <v>50.392399408921705</v>
      </c>
      <c r="BK32" s="6">
        <f t="shared" si="38"/>
        <v>50.411982758854883</v>
      </c>
      <c r="BL32" s="6">
        <f t="shared" si="38"/>
        <v>50.420130025429465</v>
      </c>
    </row>
    <row r="33" spans="1:64" x14ac:dyDescent="0.25">
      <c r="A33" t="str">
        <f t="shared" ref="A33:A60" si="39">$C$1</f>
        <v>05_PRC</v>
      </c>
      <c r="B33" t="s">
        <v>742</v>
      </c>
      <c r="C33" t="str">
        <f t="shared" ref="C33:AH33" si="40">C128</f>
        <v>pipeline_freight(gtkm)</v>
      </c>
      <c r="D33">
        <f t="shared" si="40"/>
        <v>219.71931593204093</v>
      </c>
      <c r="E33">
        <f t="shared" si="40"/>
        <v>288.54396999999994</v>
      </c>
      <c r="F33">
        <f t="shared" si="40"/>
        <v>321.10419736466412</v>
      </c>
      <c r="G33">
        <f t="shared" si="40"/>
        <v>349.58895659653507</v>
      </c>
      <c r="H33">
        <f t="shared" si="40"/>
        <v>432.82750642595596</v>
      </c>
      <c r="I33">
        <f t="shared" si="40"/>
        <v>466.49999999999801</v>
      </c>
      <c r="J33" s="10">
        <f t="shared" si="40"/>
        <v>419.59999999999701</v>
      </c>
      <c r="K33">
        <f t="shared" si="40"/>
        <v>427.47109696728086</v>
      </c>
      <c r="L33">
        <f t="shared" si="40"/>
        <v>438.50340724399325</v>
      </c>
      <c r="M33">
        <f t="shared" si="40"/>
        <v>467.96955779391743</v>
      </c>
      <c r="N33">
        <f t="shared" si="40"/>
        <v>481.14558677249596</v>
      </c>
      <c r="O33">
        <f t="shared" si="40"/>
        <v>520.29745702818889</v>
      </c>
      <c r="P33">
        <f t="shared" si="40"/>
        <v>555.94795119182868</v>
      </c>
      <c r="Q33">
        <f t="shared" si="40"/>
        <v>596.80401426580454</v>
      </c>
      <c r="R33">
        <f t="shared" si="40"/>
        <v>641.04166281071821</v>
      </c>
      <c r="S33" s="13">
        <f t="shared" si="40"/>
        <v>688.69687924258596</v>
      </c>
      <c r="T33">
        <f t="shared" si="40"/>
        <v>720.30360098603296</v>
      </c>
      <c r="U33">
        <f t="shared" si="40"/>
        <v>752.42411877569725</v>
      </c>
      <c r="V33">
        <f t="shared" si="40"/>
        <v>784.93078487213779</v>
      </c>
      <c r="W33">
        <f t="shared" si="40"/>
        <v>817.69021343852387</v>
      </c>
      <c r="X33">
        <f t="shared" si="40"/>
        <v>850.5508745719992</v>
      </c>
      <c r="Y33">
        <f t="shared" si="40"/>
        <v>883.34010036296695</v>
      </c>
      <c r="Z33">
        <f t="shared" si="40"/>
        <v>915.81006760365915</v>
      </c>
      <c r="AA33">
        <f t="shared" si="40"/>
        <v>947.72812068164558</v>
      </c>
      <c r="AB33">
        <f t="shared" si="40"/>
        <v>978.83842388836706</v>
      </c>
      <c r="AC33">
        <f t="shared" si="40"/>
        <v>1008.8827146341441</v>
      </c>
      <c r="AD33">
        <f t="shared" si="40"/>
        <v>1037.6281127271038</v>
      </c>
      <c r="AE33">
        <f t="shared" si="40"/>
        <v>1064.9496183070391</v>
      </c>
      <c r="AF33">
        <f t="shared" si="40"/>
        <v>1090.6749042971653</v>
      </c>
      <c r="AG33">
        <f t="shared" si="40"/>
        <v>1114.6515195706568</v>
      </c>
      <c r="AH33">
        <f t="shared" si="40"/>
        <v>1136.7471419793926</v>
      </c>
      <c r="AI33">
        <f t="shared" ref="AI33:AR33" si="41">AI128</f>
        <v>1156.8558568384251</v>
      </c>
      <c r="AJ33">
        <f t="shared" si="41"/>
        <v>1174.806443146575</v>
      </c>
      <c r="AK33">
        <f t="shared" si="41"/>
        <v>1190.5272070694921</v>
      </c>
      <c r="AL33">
        <f t="shared" si="41"/>
        <v>1203.9482934104381</v>
      </c>
      <c r="AM33">
        <f t="shared" si="41"/>
        <v>1215.0165714266288</v>
      </c>
      <c r="AN33">
        <f t="shared" si="41"/>
        <v>1223.7000726109536</v>
      </c>
      <c r="AO33">
        <f t="shared" si="41"/>
        <v>1230.0626612834853</v>
      </c>
      <c r="AP33">
        <f t="shared" si="41"/>
        <v>1234.0917764321443</v>
      </c>
      <c r="AQ33">
        <f t="shared" si="41"/>
        <v>1235.7661756125331</v>
      </c>
      <c r="AR33" s="3">
        <f t="shared" si="41"/>
        <v>1235.0354095285948</v>
      </c>
      <c r="AS33" s="6">
        <f t="shared" ref="AS33:BL33" si="42">AS128</f>
        <v>1253.9560773298774</v>
      </c>
      <c r="AT33" s="6">
        <f t="shared" si="42"/>
        <v>1273.1492904147851</v>
      </c>
      <c r="AU33" s="6">
        <f t="shared" si="42"/>
        <v>1292.6155511017962</v>
      </c>
      <c r="AV33" s="6">
        <f t="shared" si="42"/>
        <v>1312.358671686402</v>
      </c>
      <c r="AW33" s="6">
        <f t="shared" si="42"/>
        <v>1332.3857758555905</v>
      </c>
      <c r="AX33" s="6">
        <f t="shared" si="42"/>
        <v>1352.7008781014542</v>
      </c>
      <c r="AY33" s="6">
        <f t="shared" si="42"/>
        <v>1373.3016741658264</v>
      </c>
      <c r="AZ33" s="6">
        <f t="shared" si="42"/>
        <v>1394.2020195901557</v>
      </c>
      <c r="BA33" s="6">
        <f t="shared" si="42"/>
        <v>1415.3966100965358</v>
      </c>
      <c r="BB33" s="6">
        <f t="shared" si="42"/>
        <v>1436.8963042222711</v>
      </c>
      <c r="BC33" s="6">
        <f t="shared" si="42"/>
        <v>1458.7024367756583</v>
      </c>
      <c r="BD33" s="6">
        <f t="shared" si="42"/>
        <v>1480.8228754509717</v>
      </c>
      <c r="BE33" s="6">
        <f t="shared" si="42"/>
        <v>1503.255967360225</v>
      </c>
      <c r="BF33" s="6">
        <f t="shared" si="42"/>
        <v>1526.0130177142485</v>
      </c>
      <c r="BG33" s="6">
        <f t="shared" si="42"/>
        <v>1549.0926033684136</v>
      </c>
      <c r="BH33" s="6">
        <f t="shared" si="42"/>
        <v>1572.5030515499559</v>
      </c>
      <c r="BI33" s="6">
        <f t="shared" si="42"/>
        <v>1596.249597492872</v>
      </c>
      <c r="BJ33" s="6">
        <f t="shared" si="42"/>
        <v>1620.3343861389685</v>
      </c>
      <c r="BK33" s="6">
        <f t="shared" si="42"/>
        <v>1644.7628958843425</v>
      </c>
      <c r="BL33" s="6">
        <f t="shared" si="42"/>
        <v>1669.5407293188639</v>
      </c>
    </row>
    <row r="34" spans="1:64" x14ac:dyDescent="0.25">
      <c r="A34" t="str">
        <f t="shared" si="39"/>
        <v>05_PRC</v>
      </c>
      <c r="B34" t="s">
        <v>742</v>
      </c>
      <c r="C34" t="str">
        <f t="shared" ref="C34:AH34" si="43">C129</f>
        <v>rail_freight(gtkm)</v>
      </c>
      <c r="D34">
        <f t="shared" si="43"/>
        <v>2764.4133169999991</v>
      </c>
      <c r="E34">
        <f t="shared" si="43"/>
        <v>2946.5785200000005</v>
      </c>
      <c r="F34">
        <f t="shared" si="43"/>
        <v>2918.7085949999837</v>
      </c>
      <c r="G34">
        <f t="shared" si="43"/>
        <v>2917.3890587899932</v>
      </c>
      <c r="H34">
        <f t="shared" si="43"/>
        <v>2753.0190435086097</v>
      </c>
      <c r="I34">
        <f t="shared" si="43"/>
        <v>2375.4299999999894</v>
      </c>
      <c r="J34" s="10">
        <f t="shared" si="43"/>
        <v>2379.2299999999832</v>
      </c>
      <c r="K34">
        <f t="shared" si="43"/>
        <v>2233.8678904702206</v>
      </c>
      <c r="L34">
        <f t="shared" si="43"/>
        <v>2108.6821656492257</v>
      </c>
      <c r="M34">
        <f t="shared" si="43"/>
        <v>2069.2036015925328</v>
      </c>
      <c r="N34">
        <f t="shared" si="43"/>
        <v>1956.2725565898675</v>
      </c>
      <c r="O34">
        <f t="shared" si="43"/>
        <v>1947.0768270945862</v>
      </c>
      <c r="P34">
        <f t="shared" si="43"/>
        <v>1918.5377679499341</v>
      </c>
      <c r="Q34">
        <f t="shared" si="43"/>
        <v>1904.6974655029439</v>
      </c>
      <c r="R34">
        <f t="shared" si="43"/>
        <v>1899.3969994565873</v>
      </c>
      <c r="S34" s="13">
        <f t="shared" si="43"/>
        <v>1903.589651682161</v>
      </c>
      <c r="T34">
        <f t="shared" si="43"/>
        <v>1867.7569053358013</v>
      </c>
      <c r="U34">
        <f t="shared" si="43"/>
        <v>1841.9369693758026</v>
      </c>
      <c r="V34">
        <f t="shared" si="43"/>
        <v>1826.5262302012882</v>
      </c>
      <c r="W34">
        <f t="shared" si="43"/>
        <v>1821.7110204920739</v>
      </c>
      <c r="X34">
        <f t="shared" si="43"/>
        <v>1827.4437878148753</v>
      </c>
      <c r="Y34">
        <f t="shared" si="43"/>
        <v>1843.4480823762171</v>
      </c>
      <c r="Z34">
        <f t="shared" si="43"/>
        <v>1869.1205474540875</v>
      </c>
      <c r="AA34">
        <f t="shared" si="43"/>
        <v>1903.7326687991647</v>
      </c>
      <c r="AB34">
        <f t="shared" si="43"/>
        <v>1946.3553955276609</v>
      </c>
      <c r="AC34">
        <f t="shared" si="43"/>
        <v>1995.9098837020533</v>
      </c>
      <c r="AD34">
        <f t="shared" si="43"/>
        <v>2051.2318375837663</v>
      </c>
      <c r="AE34">
        <f t="shared" si="43"/>
        <v>2111.2475078101484</v>
      </c>
      <c r="AF34">
        <f t="shared" si="43"/>
        <v>2174.6853629660154</v>
      </c>
      <c r="AG34">
        <f t="shared" si="43"/>
        <v>2240.2277604024193</v>
      </c>
      <c r="AH34">
        <f t="shared" si="43"/>
        <v>2306.5298221515641</v>
      </c>
      <c r="AI34">
        <f t="shared" ref="AI34:AR34" si="44">AI129</f>
        <v>2372.2501804518979</v>
      </c>
      <c r="AJ34">
        <f t="shared" si="44"/>
        <v>2435.8782592710877</v>
      </c>
      <c r="AK34">
        <f t="shared" si="44"/>
        <v>2496.0850897731198</v>
      </c>
      <c r="AL34">
        <f t="shared" si="44"/>
        <v>2551.5387564458006</v>
      </c>
      <c r="AM34">
        <f t="shared" si="44"/>
        <v>2600.9457739556888</v>
      </c>
      <c r="AN34">
        <f t="shared" si="44"/>
        <v>2643.0696552683744</v>
      </c>
      <c r="AO34">
        <f t="shared" si="44"/>
        <v>2676.9004285844844</v>
      </c>
      <c r="AP34">
        <f t="shared" si="44"/>
        <v>2701.286593759361</v>
      </c>
      <c r="AQ34">
        <f t="shared" si="44"/>
        <v>2715.0778582899297</v>
      </c>
      <c r="AR34" s="3">
        <f t="shared" si="44"/>
        <v>2717.0779009628759</v>
      </c>
      <c r="AS34" s="6">
        <f t="shared" ref="AS34:BL34" si="45">AS129</f>
        <v>2758.7033701256973</v>
      </c>
      <c r="AT34" s="6">
        <f t="shared" si="45"/>
        <v>2800.9284389124937</v>
      </c>
      <c r="AU34" s="6">
        <f t="shared" si="45"/>
        <v>2843.7542124239176</v>
      </c>
      <c r="AV34" s="6">
        <f t="shared" si="45"/>
        <v>2887.1890777100493</v>
      </c>
      <c r="AW34" s="6">
        <f t="shared" si="45"/>
        <v>2931.2487068822638</v>
      </c>
      <c r="AX34" s="6">
        <f t="shared" si="45"/>
        <v>2975.9419318231635</v>
      </c>
      <c r="AY34" s="6">
        <f t="shared" si="45"/>
        <v>3021.2636831647819</v>
      </c>
      <c r="AZ34" s="6">
        <f t="shared" si="45"/>
        <v>3067.244443098306</v>
      </c>
      <c r="BA34" s="6">
        <f t="shared" si="45"/>
        <v>3113.8725422123416</v>
      </c>
      <c r="BB34" s="6">
        <f t="shared" si="45"/>
        <v>3161.1718692889585</v>
      </c>
      <c r="BC34" s="6">
        <f t="shared" si="45"/>
        <v>3209.1453609064097</v>
      </c>
      <c r="BD34" s="6">
        <f t="shared" si="45"/>
        <v>3257.8103259920986</v>
      </c>
      <c r="BE34" s="6">
        <f t="shared" si="45"/>
        <v>3307.1631281924551</v>
      </c>
      <c r="BF34" s="6">
        <f t="shared" si="45"/>
        <v>3357.2286389713063</v>
      </c>
      <c r="BG34" s="6">
        <f t="shared" si="45"/>
        <v>3408.0037274104689</v>
      </c>
      <c r="BH34" s="6">
        <f t="shared" si="45"/>
        <v>3459.5067134098613</v>
      </c>
      <c r="BI34" s="6">
        <f t="shared" si="45"/>
        <v>3511.7491144842761</v>
      </c>
      <c r="BJ34" s="6">
        <f t="shared" si="45"/>
        <v>3564.7356495056879</v>
      </c>
      <c r="BK34" s="6">
        <f t="shared" si="45"/>
        <v>3618.4783709455101</v>
      </c>
      <c r="BL34" s="6">
        <f t="shared" si="45"/>
        <v>3672.9896045014566</v>
      </c>
    </row>
    <row r="35" spans="1:64" x14ac:dyDescent="0.25">
      <c r="A35" t="str">
        <f t="shared" si="39"/>
        <v>05_PRC</v>
      </c>
      <c r="B35" t="s">
        <v>742</v>
      </c>
      <c r="C35" t="str">
        <f t="shared" ref="C35:AH35" si="46">C130</f>
        <v>road_freight_2w(gtkm)</v>
      </c>
      <c r="D35">
        <f t="shared" si="46"/>
        <v>4.3346325774225765</v>
      </c>
      <c r="E35">
        <f t="shared" si="46"/>
        <v>5.1323417182817188</v>
      </c>
      <c r="F35">
        <f t="shared" si="46"/>
        <v>5.9475389310688982</v>
      </c>
      <c r="G35">
        <f t="shared" si="46"/>
        <v>5.5682395104894979</v>
      </c>
      <c r="H35">
        <f t="shared" si="46"/>
        <v>5.6790109890109477</v>
      </c>
      <c r="I35">
        <f t="shared" si="46"/>
        <v>5.7897802197801962</v>
      </c>
      <c r="J35" s="10">
        <f t="shared" si="46"/>
        <v>6.1019080919080482</v>
      </c>
      <c r="K35">
        <f t="shared" si="46"/>
        <v>6.359117226222164</v>
      </c>
      <c r="L35">
        <f t="shared" si="46"/>
        <v>6.6359221495234291</v>
      </c>
      <c r="M35">
        <f t="shared" si="46"/>
        <v>7.167258015161126</v>
      </c>
      <c r="N35">
        <f t="shared" si="46"/>
        <v>7.4228786319730498</v>
      </c>
      <c r="O35">
        <f t="shared" si="46"/>
        <v>8.0508154480708036</v>
      </c>
      <c r="P35">
        <f t="shared" si="46"/>
        <v>8.5944733262929009</v>
      </c>
      <c r="Q35">
        <f t="shared" si="46"/>
        <v>9.1851254673373788</v>
      </c>
      <c r="R35">
        <f t="shared" si="46"/>
        <v>9.7912736869601176</v>
      </c>
      <c r="S35" s="13">
        <f t="shared" si="46"/>
        <v>10.41034748084158</v>
      </c>
      <c r="T35">
        <f t="shared" si="46"/>
        <v>10.748989227714064</v>
      </c>
      <c r="U35">
        <f t="shared" si="46"/>
        <v>11.061126971433707</v>
      </c>
      <c r="V35">
        <f t="shared" si="46"/>
        <v>11.346296036198703</v>
      </c>
      <c r="W35">
        <f t="shared" si="46"/>
        <v>11.604429801896963</v>
      </c>
      <c r="X35">
        <f t="shared" si="46"/>
        <v>11.835639402348876</v>
      </c>
      <c r="Y35">
        <f t="shared" si="46"/>
        <v>12.040141909499678</v>
      </c>
      <c r="Z35">
        <f t="shared" si="46"/>
        <v>12.217514993365546</v>
      </c>
      <c r="AA35">
        <f t="shared" si="46"/>
        <v>12.367931322953563</v>
      </c>
      <c r="AB35">
        <f t="shared" si="46"/>
        <v>12.491594133165222</v>
      </c>
      <c r="AC35">
        <f t="shared" si="46"/>
        <v>12.588975720418674</v>
      </c>
      <c r="AD35">
        <f t="shared" si="46"/>
        <v>12.661106597040925</v>
      </c>
      <c r="AE35">
        <f t="shared" si="46"/>
        <v>12.710473935239836</v>
      </c>
      <c r="AF35">
        <f t="shared" si="46"/>
        <v>12.739023509959297</v>
      </c>
      <c r="AG35">
        <f t="shared" si="46"/>
        <v>12.74895522935376</v>
      </c>
      <c r="AH35">
        <f t="shared" si="46"/>
        <v>12.742671957602372</v>
      </c>
      <c r="AI35">
        <f t="shared" ref="AI35:AR35" si="47">AI130</f>
        <v>12.722802659097587</v>
      </c>
      <c r="AJ35">
        <f t="shared" si="47"/>
        <v>12.691168113940414</v>
      </c>
      <c r="AK35">
        <f t="shared" si="47"/>
        <v>12.650580142799537</v>
      </c>
      <c r="AL35">
        <f t="shared" si="47"/>
        <v>12.60372063820699</v>
      </c>
      <c r="AM35">
        <f t="shared" si="47"/>
        <v>12.553294884521833</v>
      </c>
      <c r="AN35">
        <f t="shared" si="47"/>
        <v>12.502070319806506</v>
      </c>
      <c r="AO35">
        <f t="shared" si="47"/>
        <v>12.453630943298018</v>
      </c>
      <c r="AP35">
        <f t="shared" si="47"/>
        <v>12.410627000667507</v>
      </c>
      <c r="AQ35">
        <f t="shared" si="47"/>
        <v>12.375510298779366</v>
      </c>
      <c r="AR35" s="3">
        <f t="shared" si="47"/>
        <v>12.350354095285946</v>
      </c>
      <c r="AS35" s="6">
        <f t="shared" ref="AS35:BL35" si="48">AS130</f>
        <v>12.539560773298772</v>
      </c>
      <c r="AT35" s="6">
        <f t="shared" si="48"/>
        <v>12.731492904147849</v>
      </c>
      <c r="AU35" s="6">
        <f t="shared" si="48"/>
        <v>12.92615551101796</v>
      </c>
      <c r="AV35" s="6">
        <f t="shared" si="48"/>
        <v>13.123586716864017</v>
      </c>
      <c r="AW35" s="6">
        <f t="shared" si="48"/>
        <v>13.323857758555903</v>
      </c>
      <c r="AX35" s="6">
        <f t="shared" si="48"/>
        <v>13.527008781014541</v>
      </c>
      <c r="AY35" s="6">
        <f t="shared" si="48"/>
        <v>13.733016741658263</v>
      </c>
      <c r="AZ35" s="6">
        <f t="shared" si="48"/>
        <v>13.942020195901556</v>
      </c>
      <c r="BA35" s="6">
        <f t="shared" si="48"/>
        <v>14.153966100965357</v>
      </c>
      <c r="BB35" s="6">
        <f t="shared" si="48"/>
        <v>14.36896304222271</v>
      </c>
      <c r="BC35" s="6">
        <f t="shared" si="48"/>
        <v>14.587024367756582</v>
      </c>
      <c r="BD35" s="6">
        <f t="shared" si="48"/>
        <v>14.808228754509713</v>
      </c>
      <c r="BE35" s="6">
        <f t="shared" si="48"/>
        <v>15.032559673602247</v>
      </c>
      <c r="BF35" s="6">
        <f t="shared" si="48"/>
        <v>15.260130177142484</v>
      </c>
      <c r="BG35" s="6">
        <f t="shared" si="48"/>
        <v>15.490926033684133</v>
      </c>
      <c r="BH35" s="6">
        <f t="shared" si="48"/>
        <v>15.725030515499556</v>
      </c>
      <c r="BI35" s="6">
        <f t="shared" si="48"/>
        <v>15.962495974928716</v>
      </c>
      <c r="BJ35" s="6">
        <f t="shared" si="48"/>
        <v>16.203343861389683</v>
      </c>
      <c r="BK35" s="6">
        <f t="shared" si="48"/>
        <v>16.447628958843424</v>
      </c>
      <c r="BL35" s="6">
        <f t="shared" si="48"/>
        <v>16.695407293188637</v>
      </c>
    </row>
    <row r="36" spans="1:64" x14ac:dyDescent="0.25">
      <c r="A36" t="str">
        <f t="shared" si="39"/>
        <v>05_PRC</v>
      </c>
      <c r="B36" t="s">
        <v>742</v>
      </c>
      <c r="C36" t="str">
        <f t="shared" ref="C36:AH36" si="49">C131</f>
        <v>road_freight_ht(gtkm)</v>
      </c>
      <c r="D36">
        <f t="shared" si="49"/>
        <v>4204.5936000999</v>
      </c>
      <c r="E36">
        <f t="shared" si="49"/>
        <v>4978.371466733267</v>
      </c>
      <c r="F36">
        <f t="shared" si="49"/>
        <v>5769.1127631368317</v>
      </c>
      <c r="G36">
        <f t="shared" si="49"/>
        <v>5401.1923251748112</v>
      </c>
      <c r="H36">
        <f t="shared" si="49"/>
        <v>5508.6406593406209</v>
      </c>
      <c r="I36">
        <f t="shared" si="49"/>
        <v>5616.0868131867892</v>
      </c>
      <c r="J36" s="10">
        <f t="shared" si="49"/>
        <v>5918.8508491508064</v>
      </c>
      <c r="K36">
        <f t="shared" si="49"/>
        <v>6168.4098622333931</v>
      </c>
      <c r="L36" s="6">
        <f t="shared" si="49"/>
        <v>6437.1099352239098</v>
      </c>
      <c r="M36">
        <f t="shared" si="49"/>
        <v>6952.8617354943117</v>
      </c>
      <c r="N36">
        <f t="shared" si="49"/>
        <v>7201.2966806871564</v>
      </c>
      <c r="O36">
        <f t="shared" si="49"/>
        <v>7811.1005134446395</v>
      </c>
      <c r="P36">
        <f t="shared" si="49"/>
        <v>8339.3325305188337</v>
      </c>
      <c r="Q36">
        <f t="shared" si="49"/>
        <v>8913.3703027801439</v>
      </c>
      <c r="R36">
        <f t="shared" si="49"/>
        <v>9502.6690657420095</v>
      </c>
      <c r="S36" s="13">
        <f t="shared" si="49"/>
        <v>10104.748901201536</v>
      </c>
      <c r="T36">
        <f t="shared" si="49"/>
        <v>10434.839401594576</v>
      </c>
      <c r="U36">
        <f t="shared" si="49"/>
        <v>10739.373951916461</v>
      </c>
      <c r="V36">
        <f t="shared" si="49"/>
        <v>11017.889309566448</v>
      </c>
      <c r="W36">
        <f t="shared" si="49"/>
        <v>11270.306518894822</v>
      </c>
      <c r="X36">
        <f t="shared" si="49"/>
        <v>11496.71722913454</v>
      </c>
      <c r="Y36">
        <f t="shared" si="49"/>
        <v>11697.314089310286</v>
      </c>
      <c r="Z36">
        <f t="shared" si="49"/>
        <v>11871.66662873423</v>
      </c>
      <c r="AA36">
        <f t="shared" si="49"/>
        <v>12019.920428487707</v>
      </c>
      <c r="AB36">
        <f t="shared" si="49"/>
        <v>12142.249029485864</v>
      </c>
      <c r="AC36">
        <f t="shared" si="49"/>
        <v>12239.085912851197</v>
      </c>
      <c r="AD36">
        <f t="shared" si="49"/>
        <v>12311.406018041022</v>
      </c>
      <c r="AE36">
        <f t="shared" si="49"/>
        <v>12361.600159135798</v>
      </c>
      <c r="AF36">
        <f t="shared" si="49"/>
        <v>12391.532885845167</v>
      </c>
      <c r="AG36">
        <f t="shared" si="49"/>
        <v>12403.316149193093</v>
      </c>
      <c r="AH36">
        <f t="shared" si="49"/>
        <v>12399.259880118207</v>
      </c>
      <c r="AI36">
        <f t="shared" ref="AI36:AR36" si="50">AI131</f>
        <v>12381.894830635931</v>
      </c>
      <c r="AJ36">
        <f t="shared" si="50"/>
        <v>12352.966156388107</v>
      </c>
      <c r="AK36">
        <f t="shared" si="50"/>
        <v>12315.184491686025</v>
      </c>
      <c r="AL36">
        <f t="shared" si="50"/>
        <v>12271.135349757958</v>
      </c>
      <c r="AM36">
        <f t="shared" si="50"/>
        <v>12223.428376160859</v>
      </c>
      <c r="AN36">
        <f t="shared" si="50"/>
        <v>12174.735116823053</v>
      </c>
      <c r="AO36">
        <f t="shared" si="50"/>
        <v>12128.523715135058</v>
      </c>
      <c r="AP36">
        <f t="shared" si="50"/>
        <v>12087.354318462478</v>
      </c>
      <c r="AQ36">
        <f t="shared" si="50"/>
        <v>12053.594757073506</v>
      </c>
      <c r="AR36" s="3">
        <f t="shared" si="50"/>
        <v>12029.244888808498</v>
      </c>
      <c r="AS36" s="6">
        <f t="shared" ref="AS36:BL36" si="51">AS131</f>
        <v>12213.53219319299</v>
      </c>
      <c r="AT36" s="6">
        <f t="shared" si="51"/>
        <v>12400.47408863999</v>
      </c>
      <c r="AU36" s="6">
        <f t="shared" si="51"/>
        <v>12590.07546773148</v>
      </c>
      <c r="AV36" s="6">
        <f t="shared" si="51"/>
        <v>12782.373462225538</v>
      </c>
      <c r="AW36" s="6">
        <f t="shared" si="51"/>
        <v>12977.437456833433</v>
      </c>
      <c r="AX36" s="6">
        <f t="shared" si="51"/>
        <v>13175.306552708147</v>
      </c>
      <c r="AY36" s="6">
        <f t="shared" si="51"/>
        <v>13375.958306375132</v>
      </c>
      <c r="AZ36" s="6">
        <f t="shared" si="51"/>
        <v>13579.5276708081</v>
      </c>
      <c r="BA36" s="6">
        <f t="shared" si="51"/>
        <v>13785.962982340243</v>
      </c>
      <c r="BB36" s="6">
        <f t="shared" si="51"/>
        <v>13995.370003124903</v>
      </c>
      <c r="BC36" s="6">
        <f t="shared" si="51"/>
        <v>14207.761734194894</v>
      </c>
      <c r="BD36" s="6">
        <f t="shared" si="51"/>
        <v>14423.214806892445</v>
      </c>
      <c r="BE36" s="6">
        <f t="shared" si="51"/>
        <v>14641.713122088573</v>
      </c>
      <c r="BF36" s="6">
        <f t="shared" si="51"/>
        <v>14863.366792536761</v>
      </c>
      <c r="BG36" s="6">
        <f t="shared" si="51"/>
        <v>15088.16195680833</v>
      </c>
      <c r="BH36" s="6">
        <f t="shared" si="51"/>
        <v>15316.179722096551</v>
      </c>
      <c r="BI36" s="6">
        <f t="shared" si="51"/>
        <v>15547.471079580553</v>
      </c>
      <c r="BJ36" s="6">
        <f t="shared" si="51"/>
        <v>15782.056920993533</v>
      </c>
      <c r="BK36" s="6">
        <f t="shared" si="51"/>
        <v>16019.990605913476</v>
      </c>
      <c r="BL36" s="6">
        <f t="shared" si="51"/>
        <v>16261.326703565714</v>
      </c>
    </row>
    <row r="37" spans="1:64" x14ac:dyDescent="0.25">
      <c r="A37" t="str">
        <f t="shared" si="39"/>
        <v>05_PRC</v>
      </c>
      <c r="B37" t="s">
        <v>742</v>
      </c>
      <c r="C37" t="str">
        <f t="shared" ref="C37:AH37" si="52">C132</f>
        <v>road_freight_lt(gtkm)</v>
      </c>
      <c r="D37">
        <f t="shared" si="52"/>
        <v>130.03897732267728</v>
      </c>
      <c r="E37">
        <f t="shared" si="52"/>
        <v>153.97025154845161</v>
      </c>
      <c r="F37">
        <f t="shared" si="52"/>
        <v>178.4261679320669</v>
      </c>
      <c r="G37">
        <f t="shared" si="52"/>
        <v>167.04718531468484</v>
      </c>
      <c r="H37">
        <f t="shared" si="52"/>
        <v>170.37032967032852</v>
      </c>
      <c r="I37">
        <f t="shared" si="52"/>
        <v>173.69340659340583</v>
      </c>
      <c r="J37" s="10">
        <f t="shared" si="52"/>
        <v>183.05724275724154</v>
      </c>
      <c r="K37">
        <f t="shared" si="52"/>
        <v>191.93119074997855</v>
      </c>
      <c r="L37">
        <f t="shared" si="52"/>
        <v>203.7230427440731</v>
      </c>
      <c r="M37">
        <f t="shared" si="52"/>
        <v>225.89330424535939</v>
      </c>
      <c r="N37">
        <f t="shared" si="52"/>
        <v>242.01349324211009</v>
      </c>
      <c r="O37">
        <f t="shared" si="52"/>
        <v>273.1912177215965</v>
      </c>
      <c r="P37">
        <f t="shared" si="52"/>
        <v>304.96877004670688</v>
      </c>
      <c r="Q37">
        <f t="shared" si="52"/>
        <v>342.02925462081998</v>
      </c>
      <c r="R37">
        <f t="shared" si="52"/>
        <v>383.57602494626718</v>
      </c>
      <c r="S37" s="13">
        <f t="shared" si="52"/>
        <v>429.76770816661707</v>
      </c>
      <c r="T37">
        <f t="shared" si="52"/>
        <v>468.06706429054441</v>
      </c>
      <c r="U37">
        <f t="shared" si="52"/>
        <v>508.24762759415103</v>
      </c>
      <c r="V37">
        <f t="shared" si="52"/>
        <v>550.07658402603147</v>
      </c>
      <c r="W37">
        <f t="shared" si="52"/>
        <v>593.30108751566763</v>
      </c>
      <c r="X37">
        <f t="shared" si="52"/>
        <v>637.64183705298217</v>
      </c>
      <c r="Y37">
        <f t="shared" si="52"/>
        <v>682.79190645833603</v>
      </c>
      <c r="Z37">
        <f t="shared" si="52"/>
        <v>728.37444027014328</v>
      </c>
      <c r="AA37">
        <f t="shared" si="52"/>
        <v>774.01123108707782</v>
      </c>
      <c r="AB37">
        <f t="shared" si="52"/>
        <v>819.29542951828046</v>
      </c>
      <c r="AC37">
        <f t="shared" si="52"/>
        <v>863.8098924017911</v>
      </c>
      <c r="AD37">
        <f t="shared" si="52"/>
        <v>907.15402885975959</v>
      </c>
      <c r="AE37">
        <f t="shared" si="52"/>
        <v>949.02195223795684</v>
      </c>
      <c r="AF37">
        <f t="shared" si="52"/>
        <v>989.07212603051551</v>
      </c>
      <c r="AG37">
        <f t="shared" si="52"/>
        <v>1026.9862494800886</v>
      </c>
      <c r="AH37">
        <f t="shared" si="52"/>
        <v>1062.4715804969799</v>
      </c>
      <c r="AI37">
        <f t="shared" ref="AI37:AR37" si="53">AI132</f>
        <v>1095.2684777204538</v>
      </c>
      <c r="AJ37">
        <f t="shared" si="53"/>
        <v>1125.0640460720369</v>
      </c>
      <c r="AK37">
        <f t="shared" si="53"/>
        <v>1151.6480847679236</v>
      </c>
      <c r="AL37">
        <f t="shared" si="53"/>
        <v>1174.8224063473074</v>
      </c>
      <c r="AM37">
        <f t="shared" si="53"/>
        <v>1194.414764592756</v>
      </c>
      <c r="AN37">
        <f t="shared" si="53"/>
        <v>1210.2829752827683</v>
      </c>
      <c r="AO37">
        <f t="shared" si="53"/>
        <v>1222.3886806791443</v>
      </c>
      <c r="AP37">
        <f t="shared" si="53"/>
        <v>1230.6260467832592</v>
      </c>
      <c r="AQ37">
        <f t="shared" si="53"/>
        <v>1234.8862359704553</v>
      </c>
      <c r="AR37" s="3">
        <f t="shared" si="53"/>
        <v>1235.0354095285954</v>
      </c>
      <c r="AS37" s="6">
        <f t="shared" ref="AS37:BL37" si="54">AS132</f>
        <v>1253.9560773298781</v>
      </c>
      <c r="AT37" s="6">
        <f t="shared" si="54"/>
        <v>1273.1492904147858</v>
      </c>
      <c r="AU37" s="6">
        <f t="shared" si="54"/>
        <v>1292.6155511017969</v>
      </c>
      <c r="AV37" s="6">
        <f t="shared" si="54"/>
        <v>1312.3586716864027</v>
      </c>
      <c r="AW37" s="6">
        <f t="shared" si="54"/>
        <v>1332.3857758555912</v>
      </c>
      <c r="AX37" s="6">
        <f t="shared" si="54"/>
        <v>1352.7008781014549</v>
      </c>
      <c r="AY37" s="6">
        <f t="shared" si="54"/>
        <v>1373.3016741658271</v>
      </c>
      <c r="AZ37" s="6">
        <f t="shared" si="54"/>
        <v>1394.2020195901566</v>
      </c>
      <c r="BA37" s="6">
        <f t="shared" si="54"/>
        <v>1415.3966100965367</v>
      </c>
      <c r="BB37" s="6">
        <f t="shared" si="54"/>
        <v>1436.896304222272</v>
      </c>
      <c r="BC37" s="6">
        <f t="shared" si="54"/>
        <v>1458.7024367756592</v>
      </c>
      <c r="BD37" s="6">
        <f t="shared" si="54"/>
        <v>1480.8228754509723</v>
      </c>
      <c r="BE37" s="6">
        <f t="shared" si="54"/>
        <v>1503.2559673602259</v>
      </c>
      <c r="BF37" s="6">
        <f t="shared" si="54"/>
        <v>1526.0130177142494</v>
      </c>
      <c r="BG37" s="6">
        <f t="shared" si="54"/>
        <v>1549.0926033684145</v>
      </c>
      <c r="BH37" s="6">
        <f t="shared" si="54"/>
        <v>1572.5030515499568</v>
      </c>
      <c r="BI37" s="6">
        <f t="shared" si="54"/>
        <v>1596.2495974928729</v>
      </c>
      <c r="BJ37" s="6">
        <f t="shared" si="54"/>
        <v>1620.3343861389694</v>
      </c>
      <c r="BK37" s="6">
        <f t="shared" si="54"/>
        <v>1644.7628958843434</v>
      </c>
      <c r="BL37" s="6">
        <f t="shared" si="54"/>
        <v>1669.5407293188648</v>
      </c>
    </row>
    <row r="38" spans="1:64" x14ac:dyDescent="0.25">
      <c r="A38" t="str">
        <f t="shared" si="39"/>
        <v>05_PRC</v>
      </c>
      <c r="B38" t="s">
        <v>742</v>
      </c>
      <c r="C38" t="str">
        <f t="shared" ref="C38:AH38" si="55">C133</f>
        <v>ship_freight(gtkm)</v>
      </c>
      <c r="D38">
        <f t="shared" si="55"/>
        <v>2242.8526399999987</v>
      </c>
      <c r="E38">
        <f t="shared" si="55"/>
        <v>2606.8835800000002</v>
      </c>
      <c r="F38">
        <f t="shared" si="55"/>
        <v>2829.5478399999824</v>
      </c>
      <c r="G38">
        <f t="shared" si="55"/>
        <v>3073.0282599999928</v>
      </c>
      <c r="H38">
        <f t="shared" si="55"/>
        <v>3683.9493074499733</v>
      </c>
      <c r="I38">
        <f t="shared" si="55"/>
        <v>3644.1590662912295</v>
      </c>
      <c r="J38" s="10">
        <f t="shared" si="55"/>
        <v>3823.4413339448588</v>
      </c>
      <c r="K38">
        <f t="shared" si="55"/>
        <v>3948.9980188843529</v>
      </c>
      <c r="L38">
        <f t="shared" si="55"/>
        <v>4088.58266994214</v>
      </c>
      <c r="M38">
        <f t="shared" si="55"/>
        <v>4385.6171426486026</v>
      </c>
      <c r="N38">
        <f t="shared" si="55"/>
        <v>4514.7577880405615</v>
      </c>
      <c r="O38">
        <f t="shared" si="55"/>
        <v>4871.0792565254123</v>
      </c>
      <c r="P38">
        <f t="shared" si="55"/>
        <v>5176.4606661574981</v>
      </c>
      <c r="Q38">
        <f t="shared" si="55"/>
        <v>5510.6535001252723</v>
      </c>
      <c r="R38">
        <f t="shared" si="55"/>
        <v>5854.8035907102867</v>
      </c>
      <c r="S38" s="13">
        <f t="shared" si="55"/>
        <v>6207.5767848863416</v>
      </c>
      <c r="T38">
        <f t="shared" si="55"/>
        <v>6394.6564545201145</v>
      </c>
      <c r="U38">
        <f t="shared" si="55"/>
        <v>6567.9995381457056</v>
      </c>
      <c r="V38">
        <f t="shared" si="55"/>
        <v>6727.4047388409817</v>
      </c>
      <c r="W38">
        <f t="shared" si="55"/>
        <v>6872.8681892686582</v>
      </c>
      <c r="X38">
        <f t="shared" si="55"/>
        <v>7004.4543949080753</v>
      </c>
      <c r="Y38">
        <f t="shared" si="55"/>
        <v>7122.2559842934224</v>
      </c>
      <c r="Z38">
        <f t="shared" si="55"/>
        <v>7225.955142623704</v>
      </c>
      <c r="AA38">
        <f t="shared" si="55"/>
        <v>7315.5556997543272</v>
      </c>
      <c r="AB38">
        <f t="shared" si="55"/>
        <v>7391.0507088674449</v>
      </c>
      <c r="AC38">
        <f t="shared" si="55"/>
        <v>7452.5654502899852</v>
      </c>
      <c r="AD38">
        <f t="shared" si="55"/>
        <v>7500.5310882675167</v>
      </c>
      <c r="AE38">
        <f t="shared" si="55"/>
        <v>7536.2209327427727</v>
      </c>
      <c r="AF38">
        <f t="shared" si="55"/>
        <v>7560.5715356349256</v>
      </c>
      <c r="AG38">
        <f t="shared" si="55"/>
        <v>7574.6572153363941</v>
      </c>
      <c r="AH38">
        <f t="shared" si="55"/>
        <v>7579.66350330156</v>
      </c>
      <c r="AI38">
        <f t="shared" ref="AI38:AR38" si="56">AI133</f>
        <v>7576.9045973656894</v>
      </c>
      <c r="AJ38">
        <f t="shared" si="56"/>
        <v>7567.2102458479058</v>
      </c>
      <c r="AK38">
        <f t="shared" si="56"/>
        <v>7551.9994445283282</v>
      </c>
      <c r="AL38">
        <f t="shared" si="56"/>
        <v>7532.6162346857272</v>
      </c>
      <c r="AM38">
        <f t="shared" si="56"/>
        <v>7510.4228423914174</v>
      </c>
      <c r="AN38">
        <f t="shared" si="56"/>
        <v>7486.8243828223631</v>
      </c>
      <c r="AO38">
        <f t="shared" si="56"/>
        <v>7463.7220661238316</v>
      </c>
      <c r="AP38">
        <f t="shared" si="56"/>
        <v>7442.4653683786364</v>
      </c>
      <c r="AQ38">
        <f t="shared" si="56"/>
        <v>7424.290721365941</v>
      </c>
      <c r="AR38" s="3">
        <f t="shared" si="56"/>
        <v>7410.2124571715904</v>
      </c>
      <c r="AS38" s="6">
        <f t="shared" ref="AS38:BL38" si="57">AS133</f>
        <v>7523.7364639792868</v>
      </c>
      <c r="AT38" s="6">
        <f t="shared" si="57"/>
        <v>7638.895742488733</v>
      </c>
      <c r="AU38" s="6">
        <f t="shared" si="57"/>
        <v>7755.6933066108004</v>
      </c>
      <c r="AV38" s="6">
        <f t="shared" si="57"/>
        <v>7874.1520301184346</v>
      </c>
      <c r="AW38" s="6">
        <f t="shared" si="57"/>
        <v>7994.3146551335667</v>
      </c>
      <c r="AX38" s="6">
        <f t="shared" si="57"/>
        <v>8116.20526860875</v>
      </c>
      <c r="AY38" s="6">
        <f t="shared" si="57"/>
        <v>8239.8100449949834</v>
      </c>
      <c r="AZ38" s="6">
        <f t="shared" si="57"/>
        <v>8365.2121175409593</v>
      </c>
      <c r="BA38" s="6">
        <f t="shared" si="57"/>
        <v>8492.3796605792413</v>
      </c>
      <c r="BB38" s="6">
        <f t="shared" si="57"/>
        <v>8621.3778253336532</v>
      </c>
      <c r="BC38" s="6">
        <f t="shared" si="57"/>
        <v>8752.2146206539765</v>
      </c>
      <c r="BD38" s="6">
        <f t="shared" si="57"/>
        <v>8884.9372527058567</v>
      </c>
      <c r="BE38" s="6">
        <f t="shared" si="57"/>
        <v>9019.5358041613763</v>
      </c>
      <c r="BF38" s="6">
        <f t="shared" si="57"/>
        <v>9156.0781062855185</v>
      </c>
      <c r="BG38" s="6">
        <f t="shared" si="57"/>
        <v>9294.555620210509</v>
      </c>
      <c r="BH38" s="6">
        <f t="shared" si="57"/>
        <v>9435.0183092997631</v>
      </c>
      <c r="BI38" s="6">
        <f t="shared" si="57"/>
        <v>9577.4975849572602</v>
      </c>
      <c r="BJ38" s="6">
        <f t="shared" si="57"/>
        <v>9722.0063168338402</v>
      </c>
      <c r="BK38" s="6">
        <f t="shared" si="57"/>
        <v>9868.5773753060839</v>
      </c>
      <c r="BL38" s="6">
        <f t="shared" si="57"/>
        <v>10017.244375913213</v>
      </c>
    </row>
    <row r="39" spans="1:64" x14ac:dyDescent="0.25">
      <c r="A39" t="str">
        <f t="shared" si="39"/>
        <v>05_PRC</v>
      </c>
      <c r="B39" t="s">
        <v>742</v>
      </c>
      <c r="C39" t="str">
        <f t="shared" ref="C39:AH39" si="58">C134</f>
        <v>air_passenger(gpkm)</v>
      </c>
      <c r="D39">
        <f t="shared" si="58"/>
        <v>403.89959579999999</v>
      </c>
      <c r="E39">
        <f t="shared" si="58"/>
        <v>453.69628999999998</v>
      </c>
      <c r="F39">
        <f t="shared" si="58"/>
        <v>502.57366139999999</v>
      </c>
      <c r="G39">
        <f t="shared" si="58"/>
        <v>565.67595610000001</v>
      </c>
      <c r="H39">
        <f t="shared" si="58"/>
        <v>633.41902770000002</v>
      </c>
      <c r="I39">
        <f t="shared" si="58"/>
        <v>728.25999999999988</v>
      </c>
      <c r="J39" s="10">
        <f t="shared" si="58"/>
        <v>837.8100000000004</v>
      </c>
      <c r="K39">
        <f t="shared" si="58"/>
        <v>851.81312607009409</v>
      </c>
      <c r="L39">
        <f t="shared" si="58"/>
        <v>916.65572458667771</v>
      </c>
      <c r="M39">
        <f t="shared" si="58"/>
        <v>981.21389247187255</v>
      </c>
      <c r="N39">
        <f t="shared" si="58"/>
        <v>1015.5717048708133</v>
      </c>
      <c r="O39">
        <f t="shared" si="58"/>
        <v>1102.7432422770914</v>
      </c>
      <c r="P39">
        <f t="shared" si="58"/>
        <v>1171.359124754812</v>
      </c>
      <c r="Q39">
        <f t="shared" si="58"/>
        <v>1243.737848896272</v>
      </c>
      <c r="R39">
        <f t="shared" si="58"/>
        <v>1317.8714287363186</v>
      </c>
      <c r="S39" s="13">
        <f t="shared" si="58"/>
        <v>1393.5718252214438</v>
      </c>
      <c r="T39">
        <f t="shared" si="58"/>
        <v>1451.7580118620542</v>
      </c>
      <c r="U39">
        <f t="shared" si="58"/>
        <v>1495.0768906731371</v>
      </c>
      <c r="V39">
        <f t="shared" si="58"/>
        <v>1535.9284733735469</v>
      </c>
      <c r="W39">
        <f t="shared" si="58"/>
        <v>1574.1926202190759</v>
      </c>
      <c r="X39">
        <f t="shared" si="58"/>
        <v>1609.7573321171153</v>
      </c>
      <c r="Y39">
        <f t="shared" si="58"/>
        <v>1642.5123899926318</v>
      </c>
      <c r="Z39">
        <f t="shared" si="58"/>
        <v>1672.2673752729158</v>
      </c>
      <c r="AA39">
        <f t="shared" si="58"/>
        <v>1698.8915606766659</v>
      </c>
      <c r="AB39">
        <f t="shared" si="58"/>
        <v>1722.2483340282504</v>
      </c>
      <c r="AC39">
        <f t="shared" si="58"/>
        <v>1742.2300674451401</v>
      </c>
      <c r="AD39">
        <f t="shared" si="58"/>
        <v>1758.7831032094628</v>
      </c>
      <c r="AE39">
        <f t="shared" si="58"/>
        <v>1771.9999854078358</v>
      </c>
      <c r="AF39">
        <f t="shared" si="58"/>
        <v>1781.9242953862911</v>
      </c>
      <c r="AG39">
        <f t="shared" si="58"/>
        <v>1788.6272713389492</v>
      </c>
      <c r="AH39">
        <f t="shared" si="58"/>
        <v>1792.2023379232162</v>
      </c>
      <c r="AI39">
        <f t="shared" ref="AI39:AR39" si="59">AI134</f>
        <v>1792.7630986611298</v>
      </c>
      <c r="AJ39">
        <f t="shared" si="59"/>
        <v>1790.3477513257299</v>
      </c>
      <c r="AK39">
        <f t="shared" si="59"/>
        <v>1784.7622917178726</v>
      </c>
      <c r="AL39">
        <f t="shared" si="59"/>
        <v>1776.5393026209842</v>
      </c>
      <c r="AM39">
        <f t="shared" si="59"/>
        <v>1765.8390251255807</v>
      </c>
      <c r="AN39">
        <f t="shared" si="59"/>
        <v>1752.8282307999982</v>
      </c>
      <c r="AO39">
        <f t="shared" si="59"/>
        <v>1737.7731245894611</v>
      </c>
      <c r="AP39">
        <f t="shared" si="59"/>
        <v>1720.839128251504</v>
      </c>
      <c r="AQ39">
        <f t="shared" si="59"/>
        <v>1702.1704899484175</v>
      </c>
      <c r="AR39" s="3">
        <f t="shared" si="59"/>
        <v>1681.8830608905391</v>
      </c>
      <c r="AS39" s="6">
        <f t="shared" ref="AS39:BL39" si="60">AS134</f>
        <v>1679.0562916088611</v>
      </c>
      <c r="AT39" s="6">
        <f t="shared" si="60"/>
        <v>1675.770395404619</v>
      </c>
      <c r="AU39" s="6">
        <f t="shared" si="60"/>
        <v>1672.0162072564849</v>
      </c>
      <c r="AV39" s="6">
        <f t="shared" si="60"/>
        <v>1667.7860936105455</v>
      </c>
      <c r="AW39" s="6">
        <f t="shared" si="60"/>
        <v>1663.0732305142838</v>
      </c>
      <c r="AX39" s="6">
        <f t="shared" si="60"/>
        <v>1657.8701335626245</v>
      </c>
      <c r="AY39" s="6">
        <f t="shared" si="60"/>
        <v>1652.1703945734969</v>
      </c>
      <c r="AZ39" s="6">
        <f t="shared" si="60"/>
        <v>1645.9708295421331</v>
      </c>
      <c r="BA39" s="6">
        <f t="shared" si="60"/>
        <v>1639.2703340871901</v>
      </c>
      <c r="BB39" s="6">
        <f t="shared" si="60"/>
        <v>1632.0682777650518</v>
      </c>
      <c r="BC39" s="6">
        <f t="shared" si="60"/>
        <v>1624.3626150524572</v>
      </c>
      <c r="BD39" s="6">
        <f t="shared" si="60"/>
        <v>1616.1513953981366</v>
      </c>
      <c r="BE39" s="6">
        <f t="shared" si="60"/>
        <v>1607.4351588707682</v>
      </c>
      <c r="BF39" s="6">
        <f t="shared" si="60"/>
        <v>1598.2154606357872</v>
      </c>
      <c r="BG39" s="6">
        <f t="shared" si="60"/>
        <v>1588.4937842588508</v>
      </c>
      <c r="BH39" s="6">
        <f t="shared" si="60"/>
        <v>1578.271459081004</v>
      </c>
      <c r="BI39" s="6">
        <f t="shared" si="60"/>
        <v>1567.5486110057493</v>
      </c>
      <c r="BJ39" s="6">
        <f t="shared" si="60"/>
        <v>1556.3240339345132</v>
      </c>
      <c r="BK39" s="6">
        <f t="shared" si="60"/>
        <v>1544.5953679962943</v>
      </c>
      <c r="BL39" s="6">
        <f t="shared" si="60"/>
        <v>1532.3606409809704</v>
      </c>
    </row>
    <row r="40" spans="1:64" x14ac:dyDescent="0.25">
      <c r="A40" t="str">
        <f t="shared" si="39"/>
        <v>05_PRC</v>
      </c>
      <c r="B40" t="s">
        <v>742</v>
      </c>
      <c r="C40" t="str">
        <f t="shared" ref="C40:AH40" si="61">C135</f>
        <v>rail_passenger(gpkm)</v>
      </c>
      <c r="D40">
        <f t="shared" si="61"/>
        <v>876.21782600000006</v>
      </c>
      <c r="E40">
        <f t="shared" si="61"/>
        <v>961.22935529999972</v>
      </c>
      <c r="F40">
        <f t="shared" si="61"/>
        <v>981.23271799999975</v>
      </c>
      <c r="G40">
        <f t="shared" si="61"/>
        <v>1059.5618579999998</v>
      </c>
      <c r="H40">
        <f t="shared" si="61"/>
        <v>1160.4752040000001</v>
      </c>
      <c r="I40">
        <f t="shared" si="61"/>
        <v>1196.0599999999997</v>
      </c>
      <c r="J40" s="10">
        <f t="shared" si="61"/>
        <v>1257.9299999999998</v>
      </c>
      <c r="K40">
        <f t="shared" si="61"/>
        <v>1241.6158821288479</v>
      </c>
      <c r="L40">
        <f t="shared" si="61"/>
        <v>1266.3635948458214</v>
      </c>
      <c r="M40">
        <f t="shared" si="61"/>
        <v>1289.9966417755727</v>
      </c>
      <c r="N40">
        <f t="shared" si="61"/>
        <v>1275.7684594218704</v>
      </c>
      <c r="O40">
        <f t="shared" si="61"/>
        <v>1328.9990438856619</v>
      </c>
      <c r="P40">
        <f t="shared" si="61"/>
        <v>1359.7495009058757</v>
      </c>
      <c r="Q40">
        <f t="shared" si="61"/>
        <v>1396.0805758850149</v>
      </c>
      <c r="R40">
        <f t="shared" si="61"/>
        <v>1435.8666429901616</v>
      </c>
      <c r="S40" s="13">
        <f t="shared" si="61"/>
        <v>1479.1673585166764</v>
      </c>
      <c r="T40">
        <f t="shared" si="61"/>
        <v>1506.4223725649288</v>
      </c>
      <c r="U40">
        <f t="shared" si="61"/>
        <v>1535.4849021606806</v>
      </c>
      <c r="V40">
        <f t="shared" si="61"/>
        <v>1566.2823468040815</v>
      </c>
      <c r="W40">
        <f t="shared" si="61"/>
        <v>1598.7082459506869</v>
      </c>
      <c r="X40">
        <f t="shared" si="61"/>
        <v>1632.6105457344504</v>
      </c>
      <c r="Y40">
        <f t="shared" si="61"/>
        <v>1667.7879992240221</v>
      </c>
      <c r="Z40">
        <f t="shared" si="61"/>
        <v>1703.9094037017092</v>
      </c>
      <c r="AA40">
        <f t="shared" si="61"/>
        <v>1740.6572004814607</v>
      </c>
      <c r="AB40">
        <f t="shared" si="61"/>
        <v>1777.6628692423139</v>
      </c>
      <c r="AC40">
        <f t="shared" si="61"/>
        <v>1814.5450062240807</v>
      </c>
      <c r="AD40">
        <f t="shared" si="61"/>
        <v>1850.9391391255681</v>
      </c>
      <c r="AE40">
        <f t="shared" si="61"/>
        <v>1886.6016469341594</v>
      </c>
      <c r="AF40">
        <f t="shared" si="61"/>
        <v>1921.2122913050789</v>
      </c>
      <c r="AG40">
        <f t="shared" si="61"/>
        <v>1954.458906414774</v>
      </c>
      <c r="AH40">
        <f t="shared" si="61"/>
        <v>1986.0370558073541</v>
      </c>
      <c r="AI40">
        <f t="shared" ref="AI40:AR40" si="62">AI135</f>
        <v>2015.6530757418511</v>
      </c>
      <c r="AJ40">
        <f t="shared" si="62"/>
        <v>2042.9200216334755</v>
      </c>
      <c r="AK40">
        <f t="shared" si="62"/>
        <v>2067.1726765588014</v>
      </c>
      <c r="AL40">
        <f t="shared" si="62"/>
        <v>2088.577086800216</v>
      </c>
      <c r="AM40">
        <f t="shared" si="62"/>
        <v>2106.885248810353</v>
      </c>
      <c r="AN40">
        <f t="shared" si="62"/>
        <v>2121.8638036011457</v>
      </c>
      <c r="AO40">
        <f t="shared" si="62"/>
        <v>2133.4103980971831</v>
      </c>
      <c r="AP40">
        <f t="shared" si="62"/>
        <v>2141.3141559245282</v>
      </c>
      <c r="AQ40">
        <f t="shared" si="62"/>
        <v>2145.3481831152153</v>
      </c>
      <c r="AR40" s="3">
        <f t="shared" si="62"/>
        <v>2145.2590062379404</v>
      </c>
      <c r="AS40" s="6">
        <f t="shared" ref="AS40:BL40" si="63">AS135</f>
        <v>2166.5242472372479</v>
      </c>
      <c r="AT40" s="6">
        <f t="shared" si="63"/>
        <v>2187.6898112331919</v>
      </c>
      <c r="AU40" s="6">
        <f t="shared" si="63"/>
        <v>2208.7400360059328</v>
      </c>
      <c r="AV40" s="6">
        <f t="shared" si="63"/>
        <v>2229.660552955283</v>
      </c>
      <c r="AW40" s="6">
        <f t="shared" si="63"/>
        <v>2250.4373890585789</v>
      </c>
      <c r="AX40" s="6">
        <f t="shared" si="63"/>
        <v>2271.0549774830556</v>
      </c>
      <c r="AY40" s="6">
        <f t="shared" si="63"/>
        <v>2291.4984668148445</v>
      </c>
      <c r="AZ40" s="6">
        <f t="shared" si="63"/>
        <v>2311.7567830648018</v>
      </c>
      <c r="BA40" s="6">
        <f t="shared" si="63"/>
        <v>2331.8212433672775</v>
      </c>
      <c r="BB40" s="6">
        <f t="shared" si="63"/>
        <v>2351.683397355991</v>
      </c>
      <c r="BC40" s="6">
        <f t="shared" si="63"/>
        <v>2371.3322847481213</v>
      </c>
      <c r="BD40" s="6">
        <f t="shared" si="63"/>
        <v>2390.7565020682582</v>
      </c>
      <c r="BE40" s="6">
        <f t="shared" si="63"/>
        <v>2409.9477644239491</v>
      </c>
      <c r="BF40" s="6">
        <f t="shared" si="63"/>
        <v>2428.8988763461898</v>
      </c>
      <c r="BG40" s="6">
        <f t="shared" si="63"/>
        <v>2447.6021329104115</v>
      </c>
      <c r="BH40" s="6">
        <f t="shared" si="63"/>
        <v>2466.0491548140781</v>
      </c>
      <c r="BI40" s="6">
        <f t="shared" si="63"/>
        <v>2484.229177505159</v>
      </c>
      <c r="BJ40" s="6">
        <f t="shared" si="63"/>
        <v>2502.1286719204486</v>
      </c>
      <c r="BK40" s="6">
        <f t="shared" si="63"/>
        <v>2519.7314322941279</v>
      </c>
      <c r="BL40" s="6">
        <f t="shared" si="63"/>
        <v>2537.020928776451</v>
      </c>
    </row>
    <row r="41" spans="1:64" x14ac:dyDescent="0.25">
      <c r="A41" t="str">
        <f t="shared" si="39"/>
        <v>05_PRC</v>
      </c>
      <c r="B41" t="s">
        <v>742</v>
      </c>
      <c r="C41" t="str">
        <f t="shared" ref="C41:AH41" si="64">C136</f>
        <v>road_passenger_2w(gpkm)</v>
      </c>
      <c r="D41">
        <f t="shared" si="64"/>
        <v>135.89876391749999</v>
      </c>
      <c r="E41">
        <f t="shared" si="64"/>
        <v>150.99862657500003</v>
      </c>
      <c r="F41">
        <f t="shared" si="64"/>
        <v>167.77625175000003</v>
      </c>
      <c r="G41">
        <f t="shared" si="64"/>
        <v>186.41805749999997</v>
      </c>
      <c r="H41">
        <f t="shared" si="64"/>
        <v>207.13117500000001</v>
      </c>
      <c r="I41">
        <f t="shared" si="64"/>
        <v>230.14574999999991</v>
      </c>
      <c r="J41" s="10">
        <f t="shared" si="64"/>
        <v>255.71749999999997</v>
      </c>
      <c r="K41">
        <f t="shared" si="64"/>
        <v>261.61962911689466</v>
      </c>
      <c r="L41">
        <f t="shared" si="64"/>
        <v>277.33386033163038</v>
      </c>
      <c r="M41">
        <f t="shared" si="64"/>
        <v>292.31258282654221</v>
      </c>
      <c r="N41">
        <f t="shared" si="64"/>
        <v>297.79975635195245</v>
      </c>
      <c r="O41">
        <f t="shared" si="64"/>
        <v>318.18894678532121</v>
      </c>
      <c r="P41">
        <f t="shared" si="64"/>
        <v>332.49680449328702</v>
      </c>
      <c r="Q41">
        <f t="shared" si="64"/>
        <v>347.2357461814924</v>
      </c>
      <c r="R41">
        <f t="shared" si="64"/>
        <v>361.82541483396625</v>
      </c>
      <c r="S41" s="13">
        <f t="shared" si="64"/>
        <v>376.21701369216936</v>
      </c>
      <c r="T41">
        <f t="shared" si="64"/>
        <v>385.3532075907433</v>
      </c>
      <c r="U41">
        <f t="shared" si="64"/>
        <v>401.60863045730554</v>
      </c>
      <c r="V41">
        <f t="shared" si="64"/>
        <v>417.41371139969436</v>
      </c>
      <c r="W41">
        <f t="shared" si="64"/>
        <v>432.73160691232039</v>
      </c>
      <c r="X41">
        <f t="shared" si="64"/>
        <v>447.53031889486527</v>
      </c>
      <c r="Y41">
        <f t="shared" si="64"/>
        <v>461.78095887986842</v>
      </c>
      <c r="Z41">
        <f t="shared" si="64"/>
        <v>475.43435313351046</v>
      </c>
      <c r="AA41">
        <f t="shared" si="64"/>
        <v>488.45981391227923</v>
      </c>
      <c r="AB41">
        <f t="shared" si="64"/>
        <v>500.82677794034942</v>
      </c>
      <c r="AC41">
        <f t="shared" si="64"/>
        <v>512.51465099512973</v>
      </c>
      <c r="AD41">
        <f t="shared" si="64"/>
        <v>523.52034742602109</v>
      </c>
      <c r="AE41">
        <f t="shared" si="64"/>
        <v>533.88659721497856</v>
      </c>
      <c r="AF41">
        <f t="shared" si="64"/>
        <v>543.64471250572547</v>
      </c>
      <c r="AG41">
        <f t="shared" si="64"/>
        <v>552.83703265625525</v>
      </c>
      <c r="AH41">
        <f t="shared" si="64"/>
        <v>561.5154239160446</v>
      </c>
      <c r="AI41">
        <f t="shared" ref="AI41:AR41" si="65">AI136</f>
        <v>569.74080730843548</v>
      </c>
      <c r="AJ41">
        <f t="shared" si="65"/>
        <v>577.55252213989354</v>
      </c>
      <c r="AK41">
        <f t="shared" si="65"/>
        <v>584.91478217603549</v>
      </c>
      <c r="AL41">
        <f t="shared" si="65"/>
        <v>592.02927747281069</v>
      </c>
      <c r="AM41">
        <f t="shared" si="65"/>
        <v>598.98247850766268</v>
      </c>
      <c r="AN41">
        <f t="shared" si="65"/>
        <v>605.86625077444978</v>
      </c>
      <c r="AO41">
        <f t="shared" si="65"/>
        <v>612.8109386544254</v>
      </c>
      <c r="AP41">
        <f t="shared" si="65"/>
        <v>619.91722967736587</v>
      </c>
      <c r="AQ41">
        <f t="shared" si="65"/>
        <v>627.28230778272427</v>
      </c>
      <c r="AR41" s="3">
        <f t="shared" si="65"/>
        <v>634.99666584642841</v>
      </c>
      <c r="AS41" s="6">
        <f t="shared" ref="AS41:BL41" si="66">AS136</f>
        <v>649.95727417117246</v>
      </c>
      <c r="AT41" s="6">
        <f t="shared" si="66"/>
        <v>665.05770261488829</v>
      </c>
      <c r="AU41" s="6">
        <f t="shared" si="66"/>
        <v>680.2919310898252</v>
      </c>
      <c r="AV41" s="6">
        <f t="shared" si="66"/>
        <v>695.6540925220462</v>
      </c>
      <c r="AW41" s="6">
        <f t="shared" si="66"/>
        <v>711.13821494250885</v>
      </c>
      <c r="AX41" s="6">
        <f t="shared" si="66"/>
        <v>726.73759279457556</v>
      </c>
      <c r="AY41" s="6">
        <f t="shared" si="66"/>
        <v>742.44550324800753</v>
      </c>
      <c r="AZ41" s="6">
        <f t="shared" si="66"/>
        <v>758.25622484525275</v>
      </c>
      <c r="BA41" s="6">
        <f t="shared" si="66"/>
        <v>774.16465279793397</v>
      </c>
      <c r="BB41" s="6">
        <f t="shared" si="66"/>
        <v>790.16562151161065</v>
      </c>
      <c r="BC41" s="6">
        <f t="shared" si="66"/>
        <v>806.25297681435904</v>
      </c>
      <c r="BD41" s="6">
        <f t="shared" si="66"/>
        <v>822.42023671147842</v>
      </c>
      <c r="BE41" s="6">
        <f t="shared" si="66"/>
        <v>838.661822019532</v>
      </c>
      <c r="BF41" s="6">
        <f t="shared" si="66"/>
        <v>854.97240447385639</v>
      </c>
      <c r="BG41" s="6">
        <f t="shared" si="66"/>
        <v>871.34635931610376</v>
      </c>
      <c r="BH41" s="6">
        <f t="shared" si="66"/>
        <v>887.77769573306557</v>
      </c>
      <c r="BI41" s="6">
        <f t="shared" si="66"/>
        <v>904.25942061187516</v>
      </c>
      <c r="BJ41" s="6">
        <f t="shared" si="66"/>
        <v>920.78335126672243</v>
      </c>
      <c r="BK41" s="6">
        <f t="shared" si="66"/>
        <v>937.34009281341275</v>
      </c>
      <c r="BL41" s="6">
        <f t="shared" si="66"/>
        <v>953.91986921994271</v>
      </c>
    </row>
    <row r="42" spans="1:64" x14ac:dyDescent="0.25">
      <c r="A42" t="str">
        <f t="shared" si="39"/>
        <v>05_PRC</v>
      </c>
      <c r="B42" t="s">
        <v>742</v>
      </c>
      <c r="C42" t="str">
        <f t="shared" ref="C42:AH42" si="67">C137</f>
        <v>road_passenger_bus(gpkm)</v>
      </c>
      <c r="D42">
        <f t="shared" si="67"/>
        <v>1502.0812299999996</v>
      </c>
      <c r="E42">
        <f t="shared" si="67"/>
        <v>1676.0246599999984</v>
      </c>
      <c r="F42">
        <f t="shared" si="67"/>
        <v>1846.7545999999998</v>
      </c>
      <c r="G42">
        <f t="shared" si="67"/>
        <v>1125.0942999999995</v>
      </c>
      <c r="H42">
        <f t="shared" si="67"/>
        <v>1099.68</v>
      </c>
      <c r="I42">
        <f t="shared" si="67"/>
        <v>1074.2699999999995</v>
      </c>
      <c r="J42" s="10">
        <f t="shared" si="67"/>
        <v>1022.8699999999999</v>
      </c>
      <c r="K42">
        <f t="shared" si="67"/>
        <v>1096.0719115160919</v>
      </c>
      <c r="L42">
        <f t="shared" si="67"/>
        <v>1108.500451968381</v>
      </c>
      <c r="M42">
        <f t="shared" si="67"/>
        <v>1119.9443776922064</v>
      </c>
      <c r="N42">
        <f t="shared" si="67"/>
        <v>1098.88762016239</v>
      </c>
      <c r="O42">
        <f t="shared" si="67"/>
        <v>1136.2119164321198</v>
      </c>
      <c r="P42">
        <f t="shared" si="67"/>
        <v>1154.4095767207702</v>
      </c>
      <c r="Q42">
        <f t="shared" si="67"/>
        <v>1177.6597911908696</v>
      </c>
      <c r="R42">
        <f t="shared" si="67"/>
        <v>1204.1961074145045</v>
      </c>
      <c r="S42" s="13">
        <f t="shared" si="67"/>
        <v>1234.1179681770352</v>
      </c>
      <c r="T42">
        <f t="shared" si="67"/>
        <v>1251.2245067901727</v>
      </c>
      <c r="U42">
        <f t="shared" si="67"/>
        <v>1270.5144899650356</v>
      </c>
      <c r="V42">
        <f t="shared" si="67"/>
        <v>1291.9426669869911</v>
      </c>
      <c r="W42">
        <f t="shared" si="67"/>
        <v>1315.4251901010523</v>
      </c>
      <c r="X42">
        <f t="shared" si="67"/>
        <v>1340.8304030814215</v>
      </c>
      <c r="Y42">
        <f t="shared" si="67"/>
        <v>1367.9765097214063</v>
      </c>
      <c r="Z42">
        <f t="shared" si="67"/>
        <v>1396.5660251279262</v>
      </c>
      <c r="AA42">
        <f t="shared" si="67"/>
        <v>1426.3041478904674</v>
      </c>
      <c r="AB42">
        <f t="shared" si="67"/>
        <v>1456.8461554266644</v>
      </c>
      <c r="AC42">
        <f t="shared" si="67"/>
        <v>1487.8291498199144</v>
      </c>
      <c r="AD42">
        <f t="shared" si="67"/>
        <v>1518.8971523344494</v>
      </c>
      <c r="AE42">
        <f t="shared" si="67"/>
        <v>1549.7873316739688</v>
      </c>
      <c r="AF42">
        <f t="shared" si="67"/>
        <v>1580.1691081161503</v>
      </c>
      <c r="AG42">
        <f t="shared" si="67"/>
        <v>1609.7145381024593</v>
      </c>
      <c r="AH42">
        <f t="shared" si="67"/>
        <v>1638.0989783836885</v>
      </c>
      <c r="AI42">
        <f t="shared" ref="AI42:AR42" si="68">AI137</f>
        <v>1665.0044796077807</v>
      </c>
      <c r="AJ42">
        <f t="shared" si="68"/>
        <v>1690.0345174668614</v>
      </c>
      <c r="AK42">
        <f t="shared" si="68"/>
        <v>1712.5608254963624</v>
      </c>
      <c r="AL42">
        <f t="shared" si="68"/>
        <v>1732.6428886720605</v>
      </c>
      <c r="AM42">
        <f t="shared" si="68"/>
        <v>1749.9986935895929</v>
      </c>
      <c r="AN42">
        <f t="shared" si="68"/>
        <v>1764.3592610794572</v>
      </c>
      <c r="AO42">
        <f t="shared" si="68"/>
        <v>1775.5657908168814</v>
      </c>
      <c r="AP42">
        <f t="shared" si="68"/>
        <v>1783.3706927804237</v>
      </c>
      <c r="AQ42">
        <f t="shared" si="68"/>
        <v>1787.5142704738355</v>
      </c>
      <c r="AR42" s="3">
        <f t="shared" si="68"/>
        <v>1787.715838531612</v>
      </c>
      <c r="AS42" s="6">
        <f t="shared" ref="AS42:BL42" si="69">AS137</f>
        <v>1805.4368726977016</v>
      </c>
      <c r="AT42" s="6">
        <f t="shared" si="69"/>
        <v>1823.0748426943214</v>
      </c>
      <c r="AU42" s="6">
        <f t="shared" si="69"/>
        <v>1840.6166966716055</v>
      </c>
      <c r="AV42" s="6">
        <f t="shared" si="69"/>
        <v>1858.050460796064</v>
      </c>
      <c r="AW42" s="6">
        <f t="shared" si="69"/>
        <v>1875.3644908821439</v>
      </c>
      <c r="AX42" s="6">
        <f t="shared" si="69"/>
        <v>1892.5458145692078</v>
      </c>
      <c r="AY42" s="6">
        <f t="shared" si="69"/>
        <v>1909.5820556790318</v>
      </c>
      <c r="AZ42" s="6">
        <f t="shared" si="69"/>
        <v>1926.4639858873295</v>
      </c>
      <c r="BA42" s="6">
        <f t="shared" si="69"/>
        <v>1943.1843694727258</v>
      </c>
      <c r="BB42" s="6">
        <f t="shared" si="69"/>
        <v>1959.7361644633204</v>
      </c>
      <c r="BC42" s="6">
        <f t="shared" si="69"/>
        <v>1976.1102372900957</v>
      </c>
      <c r="BD42" s="6">
        <f t="shared" si="69"/>
        <v>1992.2970850568763</v>
      </c>
      <c r="BE42" s="6">
        <f t="shared" si="69"/>
        <v>2008.2898036866188</v>
      </c>
      <c r="BF42" s="6">
        <f t="shared" si="69"/>
        <v>2024.0823969551527</v>
      </c>
      <c r="BG42" s="6">
        <f t="shared" si="69"/>
        <v>2039.6684440920037</v>
      </c>
      <c r="BH42" s="6">
        <f t="shared" si="69"/>
        <v>2055.0409623450591</v>
      </c>
      <c r="BI42" s="6">
        <f t="shared" si="69"/>
        <v>2070.1909812542931</v>
      </c>
      <c r="BJ42" s="6">
        <f t="shared" si="69"/>
        <v>2085.107226600368</v>
      </c>
      <c r="BK42" s="6">
        <f t="shared" si="69"/>
        <v>2099.7761935784338</v>
      </c>
      <c r="BL42" s="6">
        <f t="shared" si="69"/>
        <v>2114.184107313703</v>
      </c>
    </row>
    <row r="43" spans="1:64" x14ac:dyDescent="0.25">
      <c r="A43" t="str">
        <f t="shared" si="39"/>
        <v>05_PRC</v>
      </c>
      <c r="B43" t="s">
        <v>742</v>
      </c>
      <c r="C43" t="str">
        <f t="shared" ref="C43:AH43" si="70">C138</f>
        <v>road_passenger_lt(gpkm)</v>
      </c>
      <c r="D43">
        <f t="shared" si="70"/>
        <v>135.89876391749999</v>
      </c>
      <c r="E43">
        <f t="shared" si="70"/>
        <v>150.99862657500003</v>
      </c>
      <c r="F43">
        <f t="shared" si="70"/>
        <v>167.77625175000003</v>
      </c>
      <c r="G43">
        <f t="shared" si="70"/>
        <v>186.41805749999997</v>
      </c>
      <c r="H43">
        <f t="shared" si="70"/>
        <v>207.13117500000001</v>
      </c>
      <c r="I43">
        <f t="shared" si="70"/>
        <v>230.14574999999991</v>
      </c>
      <c r="J43" s="10">
        <f t="shared" si="70"/>
        <v>255.71749999999997</v>
      </c>
      <c r="K43">
        <f t="shared" si="70"/>
        <v>261.51109225532662</v>
      </c>
      <c r="L43">
        <f t="shared" si="70"/>
        <v>277.08285790370343</v>
      </c>
      <c r="M43">
        <f t="shared" si="70"/>
        <v>291.85600633502634</v>
      </c>
      <c r="N43">
        <f t="shared" si="70"/>
        <v>297.0934497190442</v>
      </c>
      <c r="O43">
        <f t="shared" si="70"/>
        <v>317.13185177402931</v>
      </c>
      <c r="P43">
        <f t="shared" si="70"/>
        <v>331.03304240893033</v>
      </c>
      <c r="Q43">
        <f t="shared" si="70"/>
        <v>345.29053956636022</v>
      </c>
      <c r="R43">
        <f t="shared" si="70"/>
        <v>359.32457126328597</v>
      </c>
      <c r="S43" s="13">
        <f t="shared" si="70"/>
        <v>373.08587063417457</v>
      </c>
      <c r="T43">
        <f t="shared" si="70"/>
        <v>381.56662872845544</v>
      </c>
      <c r="U43">
        <f t="shared" si="70"/>
        <v>387.29369987566906</v>
      </c>
      <c r="V43">
        <f t="shared" si="70"/>
        <v>392.1495434647909</v>
      </c>
      <c r="W43">
        <f t="shared" si="70"/>
        <v>396.15941449038354</v>
      </c>
      <c r="X43">
        <f t="shared" si="70"/>
        <v>399.35263602438579</v>
      </c>
      <c r="Y43">
        <f t="shared" si="70"/>
        <v>401.76058923792635</v>
      </c>
      <c r="Z43">
        <f t="shared" si="70"/>
        <v>403.39659845550364</v>
      </c>
      <c r="AA43">
        <f t="shared" si="70"/>
        <v>404.29021152669179</v>
      </c>
      <c r="AB43">
        <f t="shared" si="70"/>
        <v>404.47043515899048</v>
      </c>
      <c r="AC43">
        <f t="shared" si="70"/>
        <v>403.97352592009241</v>
      </c>
      <c r="AD43">
        <f t="shared" si="70"/>
        <v>402.84788734158292</v>
      </c>
      <c r="AE43">
        <f t="shared" si="70"/>
        <v>401.17383445265722</v>
      </c>
      <c r="AF43">
        <f t="shared" si="70"/>
        <v>399.01775255817472</v>
      </c>
      <c r="AG43">
        <f t="shared" si="70"/>
        <v>396.4495685795913</v>
      </c>
      <c r="AH43">
        <f t="shared" si="70"/>
        <v>393.54110706899763</v>
      </c>
      <c r="AI43">
        <f t="shared" ref="AI43:AR43" si="71">AI138</f>
        <v>390.36535093554619</v>
      </c>
      <c r="AJ43">
        <f t="shared" si="71"/>
        <v>386.97557746465623</v>
      </c>
      <c r="AK43">
        <f t="shared" si="71"/>
        <v>383.3722006357973</v>
      </c>
      <c r="AL43">
        <f t="shared" si="71"/>
        <v>379.70875941985577</v>
      </c>
      <c r="AM43">
        <f t="shared" si="71"/>
        <v>376.05419933307536</v>
      </c>
      <c r="AN43">
        <f t="shared" si="71"/>
        <v>372.47552844348604</v>
      </c>
      <c r="AO43">
        <f t="shared" si="71"/>
        <v>369.05776664569453</v>
      </c>
      <c r="AP43">
        <f t="shared" si="71"/>
        <v>365.8617739224166</v>
      </c>
      <c r="AQ43">
        <f t="shared" si="71"/>
        <v>362.94161602660387</v>
      </c>
      <c r="AR43" s="3">
        <f t="shared" si="71"/>
        <v>360.34329525130636</v>
      </c>
      <c r="AS43" s="6">
        <f t="shared" ref="AS43:BL43" si="72">AS138</f>
        <v>361.84755848593909</v>
      </c>
      <c r="AT43" s="6">
        <f t="shared" si="72"/>
        <v>363.29467854752329</v>
      </c>
      <c r="AU43" s="6">
        <f t="shared" si="72"/>
        <v>364.68235485717469</v>
      </c>
      <c r="AV43" s="6">
        <f t="shared" si="72"/>
        <v>366.00855898055994</v>
      </c>
      <c r="AW43" s="6">
        <f t="shared" si="72"/>
        <v>367.27138189435874</v>
      </c>
      <c r="AX43" s="6">
        <f t="shared" si="72"/>
        <v>368.46870932917932</v>
      </c>
      <c r="AY43" s="6">
        <f t="shared" si="72"/>
        <v>369.59860183348911</v>
      </c>
      <c r="AZ43" s="6">
        <f t="shared" si="72"/>
        <v>370.65978231203093</v>
      </c>
      <c r="BA43" s="6">
        <f t="shared" si="72"/>
        <v>371.65139704812225</v>
      </c>
      <c r="BB43" s="6">
        <f t="shared" si="72"/>
        <v>372.57266230672747</v>
      </c>
      <c r="BC43" s="6">
        <f t="shared" si="72"/>
        <v>373.42243136665019</v>
      </c>
      <c r="BD43" s="6">
        <f t="shared" si="72"/>
        <v>374.19952997986132</v>
      </c>
      <c r="BE43" s="6">
        <f t="shared" si="72"/>
        <v>374.90331257368359</v>
      </c>
      <c r="BF43" s="6">
        <f t="shared" si="72"/>
        <v>375.53333363971274</v>
      </c>
      <c r="BG43" s="6">
        <f t="shared" si="72"/>
        <v>376.08909685758715</v>
      </c>
      <c r="BH43" s="6">
        <f t="shared" si="72"/>
        <v>376.57003234213437</v>
      </c>
      <c r="BI43" s="6">
        <f t="shared" si="72"/>
        <v>376.97524024120253</v>
      </c>
      <c r="BJ43" s="6">
        <f t="shared" si="72"/>
        <v>377.30344492790459</v>
      </c>
      <c r="BK43" s="6">
        <f t="shared" si="72"/>
        <v>377.55302134978257</v>
      </c>
      <c r="BL43" s="6">
        <f t="shared" si="72"/>
        <v>377.7223580696209</v>
      </c>
    </row>
    <row r="44" spans="1:64" x14ac:dyDescent="0.25">
      <c r="A44" t="str">
        <f t="shared" si="39"/>
        <v>05_PRC</v>
      </c>
      <c r="B44" t="s">
        <v>742</v>
      </c>
      <c r="C44" t="str">
        <f t="shared" ref="C44:AH44" si="73">C139</f>
        <v>road_passenger_lv(gpkm)</v>
      </c>
      <c r="D44">
        <f t="shared" si="73"/>
        <v>2446.1777505150012</v>
      </c>
      <c r="E44">
        <f t="shared" si="73"/>
        <v>2717.9752783500012</v>
      </c>
      <c r="F44">
        <f t="shared" si="73"/>
        <v>3019.9725315000005</v>
      </c>
      <c r="G44">
        <f t="shared" si="73"/>
        <v>3355.5250350000006</v>
      </c>
      <c r="H44">
        <f t="shared" si="73"/>
        <v>3728.3611500000011</v>
      </c>
      <c r="I44">
        <f t="shared" si="73"/>
        <v>4142.6235000000015</v>
      </c>
      <c r="J44" s="10">
        <f t="shared" si="73"/>
        <v>4602.9150000000009</v>
      </c>
      <c r="K44">
        <f t="shared" si="73"/>
        <v>4707.1996605958811</v>
      </c>
      <c r="L44">
        <f t="shared" si="73"/>
        <v>4987.4914422666616</v>
      </c>
      <c r="M44">
        <f t="shared" si="73"/>
        <v>5253.4081140304797</v>
      </c>
      <c r="N44">
        <f t="shared" si="73"/>
        <v>5347.6820949428011</v>
      </c>
      <c r="O44">
        <f t="shared" si="73"/>
        <v>5708.3733319325311</v>
      </c>
      <c r="P44">
        <f t="shared" si="73"/>
        <v>5958.5947633607493</v>
      </c>
      <c r="Q44">
        <f t="shared" si="73"/>
        <v>6215.2297121944912</v>
      </c>
      <c r="R44">
        <f t="shared" si="73"/>
        <v>6467.8422827391551</v>
      </c>
      <c r="S44" s="13">
        <f t="shared" si="73"/>
        <v>6715.5456714151469</v>
      </c>
      <c r="T44">
        <f t="shared" si="73"/>
        <v>6868.1993171122058</v>
      </c>
      <c r="U44">
        <f t="shared" si="73"/>
        <v>6971.2865977620504</v>
      </c>
      <c r="V44">
        <f t="shared" si="73"/>
        <v>7058.6917823662498</v>
      </c>
      <c r="W44">
        <f t="shared" si="73"/>
        <v>7130.8694608269116</v>
      </c>
      <c r="X44">
        <f t="shared" si="73"/>
        <v>7188.3474484389508</v>
      </c>
      <c r="Y44">
        <f t="shared" si="73"/>
        <v>7231.6906062826856</v>
      </c>
      <c r="Z44">
        <f t="shared" si="73"/>
        <v>7261.1387721990759</v>
      </c>
      <c r="AA44">
        <f t="shared" si="73"/>
        <v>7277.2238074804563</v>
      </c>
      <c r="AB44">
        <f t="shared" si="73"/>
        <v>7280.4678328618356</v>
      </c>
      <c r="AC44">
        <f t="shared" si="73"/>
        <v>7271.5234665616717</v>
      </c>
      <c r="AD44">
        <f t="shared" si="73"/>
        <v>7251.261972148508</v>
      </c>
      <c r="AE44">
        <f t="shared" si="73"/>
        <v>7221.1290201478332</v>
      </c>
      <c r="AF44">
        <f t="shared" si="73"/>
        <v>7182.3195460471543</v>
      </c>
      <c r="AG44">
        <f t="shared" si="73"/>
        <v>7136.0922344326646</v>
      </c>
      <c r="AH44">
        <f t="shared" si="73"/>
        <v>7083.7399272419643</v>
      </c>
      <c r="AI44">
        <f t="shared" ref="AI44:AR44" si="74">AI139</f>
        <v>7026.5763168398462</v>
      </c>
      <c r="AJ44">
        <f t="shared" si="74"/>
        <v>6965.5603943638271</v>
      </c>
      <c r="AK44">
        <f t="shared" si="74"/>
        <v>6900.6996114443691</v>
      </c>
      <c r="AL44">
        <f t="shared" si="74"/>
        <v>6834.7576695574307</v>
      </c>
      <c r="AM44">
        <f t="shared" si="74"/>
        <v>6768.97558799537</v>
      </c>
      <c r="AN44">
        <f t="shared" si="74"/>
        <v>6704.5595119827658</v>
      </c>
      <c r="AO44">
        <f t="shared" si="74"/>
        <v>6643.0397996225038</v>
      </c>
      <c r="AP44">
        <f t="shared" si="74"/>
        <v>6585.5119306035203</v>
      </c>
      <c r="AQ44">
        <f t="shared" si="74"/>
        <v>6532.9490884788829</v>
      </c>
      <c r="AR44" s="3">
        <f t="shared" si="74"/>
        <v>6486.1793145235242</v>
      </c>
      <c r="AS44" s="6">
        <f t="shared" ref="AS44:BL44" si="75">AS139</f>
        <v>6513.2560527469122</v>
      </c>
      <c r="AT44" s="6">
        <f t="shared" si="75"/>
        <v>6539.3042138554283</v>
      </c>
      <c r="AU44" s="6">
        <f t="shared" si="75"/>
        <v>6564.2823874291553</v>
      </c>
      <c r="AV44" s="6">
        <f t="shared" si="75"/>
        <v>6588.1540616500879</v>
      </c>
      <c r="AW44" s="6">
        <f t="shared" si="75"/>
        <v>6610.8848740984668</v>
      </c>
      <c r="AX44" s="6">
        <f t="shared" si="75"/>
        <v>6632.4367679252373</v>
      </c>
      <c r="AY44" s="6">
        <f t="shared" si="75"/>
        <v>6652.7748330028135</v>
      </c>
      <c r="AZ44" s="6">
        <f t="shared" si="75"/>
        <v>6671.8760816165659</v>
      </c>
      <c r="BA44" s="6">
        <f t="shared" si="75"/>
        <v>6689.7251468662098</v>
      </c>
      <c r="BB44" s="6">
        <f t="shared" si="75"/>
        <v>6706.3079215211037</v>
      </c>
      <c r="BC44" s="6">
        <f t="shared" si="75"/>
        <v>6721.6037645997139</v>
      </c>
      <c r="BD44" s="6">
        <f t="shared" si="75"/>
        <v>6735.591539637514</v>
      </c>
      <c r="BE44" s="6">
        <f t="shared" si="75"/>
        <v>6748.2596263263149</v>
      </c>
      <c r="BF44" s="6">
        <f t="shared" si="75"/>
        <v>6759.6000055148397</v>
      </c>
      <c r="BG44" s="6">
        <f t="shared" si="75"/>
        <v>6769.603743436578</v>
      </c>
      <c r="BH44" s="6">
        <f t="shared" si="75"/>
        <v>6778.2605821584275</v>
      </c>
      <c r="BI44" s="6">
        <f t="shared" si="75"/>
        <v>6785.554324341655</v>
      </c>
      <c r="BJ44" s="6">
        <f t="shared" si="75"/>
        <v>6791.4620087022922</v>
      </c>
      <c r="BK44" s="6">
        <f t="shared" si="75"/>
        <v>6795.9543842960966</v>
      </c>
      <c r="BL44" s="6">
        <f t="shared" si="75"/>
        <v>6799.0024452531861</v>
      </c>
    </row>
    <row r="45" spans="1:64" x14ac:dyDescent="0.25">
      <c r="A45" t="str">
        <f t="shared" si="39"/>
        <v>05_PRC</v>
      </c>
      <c r="B45" t="s">
        <v>742</v>
      </c>
      <c r="C45" t="str">
        <f t="shared" ref="C45:AH45" si="76">C140</f>
        <v>ship_passenger(gpkm)</v>
      </c>
      <c r="D45">
        <f t="shared" si="76"/>
        <v>7.2270100000000035</v>
      </c>
      <c r="E45">
        <f t="shared" si="76"/>
        <v>7.4528500000000033</v>
      </c>
      <c r="F45">
        <f t="shared" si="76"/>
        <v>7.7479100000000036</v>
      </c>
      <c r="G45">
        <f t="shared" si="76"/>
        <v>6.833260000000001</v>
      </c>
      <c r="H45">
        <f t="shared" si="76"/>
        <v>7.4341293199999967</v>
      </c>
      <c r="I45">
        <f t="shared" si="76"/>
        <v>7.3099999999999978</v>
      </c>
      <c r="J45" s="10">
        <f t="shared" si="76"/>
        <v>7.2299999999999986</v>
      </c>
      <c r="K45">
        <f t="shared" si="76"/>
        <v>7.3876185271418571</v>
      </c>
      <c r="L45">
        <f t="shared" si="76"/>
        <v>7.7505110862319651</v>
      </c>
      <c r="M45">
        <f t="shared" si="76"/>
        <v>8.0973532864414732</v>
      </c>
      <c r="N45">
        <f t="shared" si="76"/>
        <v>8.1886663181237243</v>
      </c>
      <c r="O45">
        <f t="shared" si="76"/>
        <v>8.6965491630917739</v>
      </c>
      <c r="P45">
        <f t="shared" si="76"/>
        <v>9.0439974728033175</v>
      </c>
      <c r="Q45">
        <f t="shared" si="76"/>
        <v>9.4103950717886136</v>
      </c>
      <c r="R45">
        <f t="shared" si="76"/>
        <v>9.7803907699793964</v>
      </c>
      <c r="S45" s="13">
        <f t="shared" si="76"/>
        <v>10.153095045910046</v>
      </c>
      <c r="T45">
        <f t="shared" si="76"/>
        <v>10.392467751691294</v>
      </c>
      <c r="U45">
        <f t="shared" si="76"/>
        <v>10.620086568033896</v>
      </c>
      <c r="V45">
        <f t="shared" si="76"/>
        <v>10.83577288090312</v>
      </c>
      <c r="W45">
        <f t="shared" si="76"/>
        <v>11.039446308157522</v>
      </c>
      <c r="X45">
        <f t="shared" si="76"/>
        <v>11.231023727431879</v>
      </c>
      <c r="Y45">
        <f t="shared" si="76"/>
        <v>11.410374153059395</v>
      </c>
      <c r="Z45">
        <f t="shared" si="76"/>
        <v>11.576751030142818</v>
      </c>
      <c r="AA45">
        <f t="shared" si="76"/>
        <v>11.729764903564513</v>
      </c>
      <c r="AB45">
        <f t="shared" si="76"/>
        <v>11.868921916323794</v>
      </c>
      <c r="AC45">
        <f t="shared" si="76"/>
        <v>11.99386105171118</v>
      </c>
      <c r="AD45">
        <f t="shared" si="76"/>
        <v>12.104521786697166</v>
      </c>
      <c r="AE45">
        <f t="shared" si="76"/>
        <v>12.201776957772838</v>
      </c>
      <c r="AF45">
        <f t="shared" si="76"/>
        <v>12.28609264262893</v>
      </c>
      <c r="AG45">
        <f t="shared" si="76"/>
        <v>12.358060112360954</v>
      </c>
      <c r="AH45">
        <f t="shared" si="76"/>
        <v>12.418363384403676</v>
      </c>
      <c r="AI45">
        <f t="shared" ref="AI45:AR45" si="77">AI140</f>
        <v>12.467771641120009</v>
      </c>
      <c r="AJ45">
        <f t="shared" si="77"/>
        <v>12.506570469078079</v>
      </c>
      <c r="AK45">
        <f t="shared" si="77"/>
        <v>12.535650010853828</v>
      </c>
      <c r="AL45">
        <f t="shared" si="77"/>
        <v>12.55589093316793</v>
      </c>
      <c r="AM45">
        <f t="shared" si="77"/>
        <v>12.56817631822488</v>
      </c>
      <c r="AN45">
        <f t="shared" si="77"/>
        <v>12.573417522985263</v>
      </c>
      <c r="AO45">
        <f t="shared" si="77"/>
        <v>12.573235087396613</v>
      </c>
      <c r="AP45">
        <f t="shared" si="77"/>
        <v>12.568537589367274</v>
      </c>
      <c r="AQ45">
        <f t="shared" si="77"/>
        <v>12.560085127159526</v>
      </c>
      <c r="AR45" s="3">
        <f t="shared" si="77"/>
        <v>12.548434453655618</v>
      </c>
      <c r="AS45" s="6">
        <f t="shared" ref="AS45:BL45" si="78">AS140</f>
        <v>12.672822922388331</v>
      </c>
      <c r="AT45" s="6">
        <f t="shared" si="78"/>
        <v>12.796628342482347</v>
      </c>
      <c r="AU45" s="6">
        <f t="shared" si="78"/>
        <v>12.919759099667084</v>
      </c>
      <c r="AV45" s="6">
        <f t="shared" si="78"/>
        <v>13.042131146544484</v>
      </c>
      <c r="AW45" s="6">
        <f t="shared" si="78"/>
        <v>13.163662749599615</v>
      </c>
      <c r="AX45" s="6">
        <f t="shared" si="78"/>
        <v>13.284262852517118</v>
      </c>
      <c r="AY45" s="6">
        <f t="shared" si="78"/>
        <v>13.403844583738392</v>
      </c>
      <c r="AZ45" s="6">
        <f t="shared" si="78"/>
        <v>13.522343167296288</v>
      </c>
      <c r="BA45" s="6">
        <f t="shared" si="78"/>
        <v>13.639707813812851</v>
      </c>
      <c r="BB45" s="6">
        <f t="shared" si="78"/>
        <v>13.755889093887218</v>
      </c>
      <c r="BC45" s="6">
        <f t="shared" si="78"/>
        <v>13.870822896663693</v>
      </c>
      <c r="BD45" s="6">
        <f t="shared" si="78"/>
        <v>13.984442518884855</v>
      </c>
      <c r="BE45" s="6">
        <f t="shared" si="78"/>
        <v>14.096699499069086</v>
      </c>
      <c r="BF45" s="6">
        <f t="shared" si="78"/>
        <v>14.207551748186157</v>
      </c>
      <c r="BG45" s="6">
        <f t="shared" si="78"/>
        <v>14.316954197206806</v>
      </c>
      <c r="BH45" s="6">
        <f t="shared" si="78"/>
        <v>14.424857832408996</v>
      </c>
      <c r="BI45" s="6">
        <f t="shared" si="78"/>
        <v>14.53119968784074</v>
      </c>
      <c r="BJ45" s="6">
        <f t="shared" si="78"/>
        <v>14.635900626874545</v>
      </c>
      <c r="BK45" s="6">
        <f t="shared" si="78"/>
        <v>14.738865855833019</v>
      </c>
      <c r="BL45" s="6">
        <f t="shared" si="78"/>
        <v>14.839998685348839</v>
      </c>
    </row>
    <row r="47" spans="1:64" x14ac:dyDescent="0.25">
      <c r="A47" t="str">
        <f t="shared" si="39"/>
        <v>05_PRC</v>
      </c>
      <c r="B47" t="s">
        <v>743</v>
      </c>
      <c r="C47" t="s">
        <v>6</v>
      </c>
      <c r="D47">
        <f t="shared" ref="D47:D60" si="79">D178</f>
        <v>17.889815999999993</v>
      </c>
      <c r="E47">
        <f t="shared" ref="E47:BL47" si="80">E178</f>
        <v>17.390999999999991</v>
      </c>
      <c r="F47">
        <f t="shared" si="80"/>
        <v>16.388936199999911</v>
      </c>
      <c r="G47">
        <f t="shared" si="80"/>
        <v>17.029180999999955</v>
      </c>
      <c r="H47">
        <f t="shared" si="80"/>
        <v>18.777149099999871</v>
      </c>
      <c r="I47">
        <f t="shared" si="80"/>
        <v>20.80699999999991</v>
      </c>
      <c r="J47" s="10">
        <f t="shared" si="80"/>
        <v>22.244999999999841</v>
      </c>
      <c r="K47">
        <f t="shared" si="80"/>
        <v>23.310667490807027</v>
      </c>
      <c r="L47">
        <f t="shared" si="80"/>
        <v>24.484946477631841</v>
      </c>
      <c r="M47">
        <f t="shared" si="80"/>
        <v>26.64319461513875</v>
      </c>
      <c r="N47">
        <f t="shared" si="80"/>
        <v>27.822130318380413</v>
      </c>
      <c r="O47">
        <f t="shared" si="80"/>
        <v>30.447517711203531</v>
      </c>
      <c r="P47">
        <f t="shared" si="80"/>
        <v>32.81700674613041</v>
      </c>
      <c r="Q47">
        <f t="shared" si="80"/>
        <v>35.430245598715942</v>
      </c>
      <c r="R47">
        <f t="shared" si="80"/>
        <v>38.172455735171631</v>
      </c>
      <c r="S47" s="13">
        <f t="shared" si="80"/>
        <v>41.037728392879025</v>
      </c>
      <c r="T47">
        <f t="shared" si="80"/>
        <v>42.860046391460777</v>
      </c>
      <c r="U47">
        <f t="shared" si="80"/>
        <v>44.625853771983081</v>
      </c>
      <c r="V47">
        <f t="shared" si="80"/>
        <v>46.329201441960222</v>
      </c>
      <c r="W47">
        <f t="shared" si="80"/>
        <v>47.96516536706951</v>
      </c>
      <c r="X47">
        <f t="shared" si="80"/>
        <v>49.529019860316232</v>
      </c>
      <c r="Y47">
        <f t="shared" si="80"/>
        <v>51.015979432391724</v>
      </c>
      <c r="Z47">
        <f t="shared" si="80"/>
        <v>52.418033002757156</v>
      </c>
      <c r="AA47">
        <f t="shared" si="80"/>
        <v>53.729142636811261</v>
      </c>
      <c r="AB47">
        <f t="shared" si="80"/>
        <v>54.942933475069069</v>
      </c>
      <c r="AC47">
        <f t="shared" si="80"/>
        <v>56.053786323302447</v>
      </c>
      <c r="AD47">
        <f t="shared" si="80"/>
        <v>57.058245252219145</v>
      </c>
      <c r="AE47">
        <f t="shared" si="80"/>
        <v>57.959305340499746</v>
      </c>
      <c r="AF47">
        <f t="shared" si="80"/>
        <v>58.757627131841957</v>
      </c>
      <c r="AG47">
        <f t="shared" si="80"/>
        <v>59.455146360797393</v>
      </c>
      <c r="AH47">
        <f t="shared" si="80"/>
        <v>60.054941078242258</v>
      </c>
      <c r="AI47">
        <f t="shared" si="80"/>
        <v>60.561431848980973</v>
      </c>
      <c r="AJ47">
        <f t="shared" si="80"/>
        <v>60.975498832314727</v>
      </c>
      <c r="AK47">
        <f t="shared" si="80"/>
        <v>61.303058904688754</v>
      </c>
      <c r="AL47">
        <f t="shared" si="80"/>
        <v>61.54982560130231</v>
      </c>
      <c r="AM47">
        <f t="shared" si="80"/>
        <v>61.722046705827175</v>
      </c>
      <c r="AN47">
        <f t="shared" si="80"/>
        <v>61.82669816795525</v>
      </c>
      <c r="AO47">
        <f t="shared" si="80"/>
        <v>61.875223933869229</v>
      </c>
      <c r="AP47">
        <f t="shared" si="80"/>
        <v>61.874845180655349</v>
      </c>
      <c r="AQ47">
        <f t="shared" si="80"/>
        <v>61.832079449116542</v>
      </c>
      <c r="AR47" s="3">
        <f t="shared" si="80"/>
        <v>61.751770476429506</v>
      </c>
      <c r="AS47">
        <f t="shared" si="80"/>
        <v>62.697803866493629</v>
      </c>
      <c r="AT47">
        <f t="shared" si="80"/>
        <v>63.657464520739012</v>
      </c>
      <c r="AU47">
        <f t="shared" si="80"/>
        <v>64.630777555089566</v>
      </c>
      <c r="AV47">
        <f t="shared" si="80"/>
        <v>65.617933584319843</v>
      </c>
      <c r="AW47">
        <f t="shared" si="80"/>
        <v>66.619288792779273</v>
      </c>
      <c r="AX47">
        <f t="shared" si="80"/>
        <v>67.63504390507245</v>
      </c>
      <c r="AY47">
        <f t="shared" si="80"/>
        <v>68.665083708291064</v>
      </c>
      <c r="AZ47">
        <f t="shared" si="80"/>
        <v>69.71010097950753</v>
      </c>
      <c r="BA47">
        <f t="shared" si="80"/>
        <v>70.76983050482653</v>
      </c>
      <c r="BB47">
        <f t="shared" si="80"/>
        <v>71.844815211113286</v>
      </c>
      <c r="BC47">
        <f t="shared" si="80"/>
        <v>72.935121838782649</v>
      </c>
      <c r="BD47">
        <f t="shared" si="80"/>
        <v>74.041143772548295</v>
      </c>
      <c r="BE47">
        <f t="shared" si="80"/>
        <v>75.162798368010968</v>
      </c>
      <c r="BF47">
        <f t="shared" si="80"/>
        <v>76.300650885712145</v>
      </c>
      <c r="BG47">
        <f t="shared" si="80"/>
        <v>77.45463016842038</v>
      </c>
      <c r="BH47">
        <f t="shared" si="80"/>
        <v>78.625152577497488</v>
      </c>
      <c r="BI47">
        <f t="shared" si="80"/>
        <v>79.812479874643287</v>
      </c>
      <c r="BJ47">
        <f t="shared" si="80"/>
        <v>81.016719306948119</v>
      </c>
      <c r="BK47">
        <f t="shared" si="80"/>
        <v>82.238144794216808</v>
      </c>
      <c r="BL47">
        <f t="shared" si="80"/>
        <v>83.477036465942874</v>
      </c>
    </row>
    <row r="48" spans="1:64" x14ac:dyDescent="0.25">
      <c r="A48" t="str">
        <f t="shared" si="39"/>
        <v>05_PRC</v>
      </c>
      <c r="B48" t="s">
        <v>743</v>
      </c>
      <c r="C48" t="s">
        <v>7</v>
      </c>
      <c r="D48">
        <f t="shared" si="79"/>
        <v>219.71931593204093</v>
      </c>
      <c r="E48">
        <f t="shared" ref="E48:BL48" si="81">E179</f>
        <v>288.54396999999994</v>
      </c>
      <c r="F48">
        <f t="shared" si="81"/>
        <v>321.10419736466412</v>
      </c>
      <c r="G48">
        <f t="shared" si="81"/>
        <v>349.58895659653507</v>
      </c>
      <c r="H48">
        <f t="shared" si="81"/>
        <v>432.82750642595596</v>
      </c>
      <c r="I48">
        <f t="shared" si="81"/>
        <v>466.49999999999801</v>
      </c>
      <c r="J48" s="10">
        <f t="shared" si="81"/>
        <v>419.59999999999701</v>
      </c>
      <c r="K48">
        <f t="shared" si="81"/>
        <v>427.47109696728086</v>
      </c>
      <c r="L48">
        <f t="shared" si="81"/>
        <v>438.50340724399325</v>
      </c>
      <c r="M48">
        <f t="shared" si="81"/>
        <v>467.96955779391743</v>
      </c>
      <c r="N48">
        <f t="shared" si="81"/>
        <v>481.14558677249596</v>
      </c>
      <c r="O48">
        <f t="shared" si="81"/>
        <v>520.29745702818889</v>
      </c>
      <c r="P48">
        <f t="shared" si="81"/>
        <v>555.94795119182868</v>
      </c>
      <c r="Q48">
        <f t="shared" si="81"/>
        <v>596.80401426580454</v>
      </c>
      <c r="R48">
        <f t="shared" si="81"/>
        <v>641.04166281071821</v>
      </c>
      <c r="S48" s="13">
        <f t="shared" si="81"/>
        <v>688.69687924258596</v>
      </c>
      <c r="T48">
        <f t="shared" si="81"/>
        <v>720.30360098603296</v>
      </c>
      <c r="U48">
        <f t="shared" si="81"/>
        <v>752.42411877569725</v>
      </c>
      <c r="V48">
        <f t="shared" si="81"/>
        <v>784.93078487213779</v>
      </c>
      <c r="W48">
        <f t="shared" si="81"/>
        <v>817.69021343852387</v>
      </c>
      <c r="X48">
        <f t="shared" si="81"/>
        <v>850.5508745719992</v>
      </c>
      <c r="Y48">
        <f t="shared" si="81"/>
        <v>883.34010036296695</v>
      </c>
      <c r="Z48">
        <f t="shared" si="81"/>
        <v>915.81006760365915</v>
      </c>
      <c r="AA48">
        <f t="shared" si="81"/>
        <v>947.72812068164558</v>
      </c>
      <c r="AB48">
        <f t="shared" si="81"/>
        <v>978.83842388836706</v>
      </c>
      <c r="AC48">
        <f t="shared" si="81"/>
        <v>1008.8827146341441</v>
      </c>
      <c r="AD48">
        <f t="shared" si="81"/>
        <v>1037.6281127271038</v>
      </c>
      <c r="AE48">
        <f t="shared" si="81"/>
        <v>1064.9496183070391</v>
      </c>
      <c r="AF48">
        <f t="shared" si="81"/>
        <v>1090.6749042971653</v>
      </c>
      <c r="AG48">
        <f t="shared" si="81"/>
        <v>1114.6515195706568</v>
      </c>
      <c r="AH48">
        <f t="shared" si="81"/>
        <v>1136.7471419793926</v>
      </c>
      <c r="AI48">
        <f t="shared" si="81"/>
        <v>1156.8558568384251</v>
      </c>
      <c r="AJ48">
        <f t="shared" si="81"/>
        <v>1174.806443146575</v>
      </c>
      <c r="AK48">
        <f t="shared" si="81"/>
        <v>1190.5272070694921</v>
      </c>
      <c r="AL48">
        <f t="shared" si="81"/>
        <v>1203.9482934104381</v>
      </c>
      <c r="AM48">
        <f t="shared" si="81"/>
        <v>1215.0165714266288</v>
      </c>
      <c r="AN48">
        <f t="shared" si="81"/>
        <v>1223.7000726109536</v>
      </c>
      <c r="AO48">
        <f t="shared" si="81"/>
        <v>1230.0626612834853</v>
      </c>
      <c r="AP48">
        <f t="shared" si="81"/>
        <v>1234.0917764321443</v>
      </c>
      <c r="AQ48">
        <f t="shared" si="81"/>
        <v>1235.7661756125331</v>
      </c>
      <c r="AR48" s="3">
        <f t="shared" si="81"/>
        <v>1235.0354095285948</v>
      </c>
      <c r="AS48">
        <f t="shared" si="81"/>
        <v>1253.9560773298774</v>
      </c>
      <c r="AT48">
        <f t="shared" si="81"/>
        <v>1273.1492904147851</v>
      </c>
      <c r="AU48">
        <f t="shared" si="81"/>
        <v>1292.6155511017962</v>
      </c>
      <c r="AV48">
        <f t="shared" si="81"/>
        <v>1312.358671686402</v>
      </c>
      <c r="AW48">
        <f t="shared" si="81"/>
        <v>1332.3857758555905</v>
      </c>
      <c r="AX48">
        <f t="shared" si="81"/>
        <v>1352.7008781014542</v>
      </c>
      <c r="AY48">
        <f t="shared" si="81"/>
        <v>1373.3016741658264</v>
      </c>
      <c r="AZ48">
        <f t="shared" si="81"/>
        <v>1394.2020195901557</v>
      </c>
      <c r="BA48">
        <f t="shared" si="81"/>
        <v>1415.3966100965358</v>
      </c>
      <c r="BB48">
        <f t="shared" si="81"/>
        <v>1436.8963042222711</v>
      </c>
      <c r="BC48">
        <f t="shared" si="81"/>
        <v>1458.7024367756583</v>
      </c>
      <c r="BD48">
        <f t="shared" si="81"/>
        <v>1480.8228754509717</v>
      </c>
      <c r="BE48">
        <f t="shared" si="81"/>
        <v>1503.255967360225</v>
      </c>
      <c r="BF48">
        <f t="shared" si="81"/>
        <v>1526.0130177142485</v>
      </c>
      <c r="BG48">
        <f t="shared" si="81"/>
        <v>1549.0926033684136</v>
      </c>
      <c r="BH48">
        <f t="shared" si="81"/>
        <v>1572.5030515499559</v>
      </c>
      <c r="BI48">
        <f t="shared" si="81"/>
        <v>1596.249597492872</v>
      </c>
      <c r="BJ48">
        <f t="shared" si="81"/>
        <v>1620.3343861389685</v>
      </c>
      <c r="BK48">
        <f t="shared" si="81"/>
        <v>1644.7628958843425</v>
      </c>
      <c r="BL48">
        <f t="shared" si="81"/>
        <v>1669.5407293188639</v>
      </c>
    </row>
    <row r="49" spans="1:64" x14ac:dyDescent="0.25">
      <c r="A49" t="str">
        <f t="shared" si="39"/>
        <v>05_PRC</v>
      </c>
      <c r="B49" t="s">
        <v>743</v>
      </c>
      <c r="C49" t="s">
        <v>8</v>
      </c>
      <c r="D49">
        <f t="shared" si="79"/>
        <v>2764.4133169999991</v>
      </c>
      <c r="E49">
        <f t="shared" ref="E49:BL49" si="82">E180</f>
        <v>2946.5785200000005</v>
      </c>
      <c r="F49">
        <f t="shared" si="82"/>
        <v>2918.7085949999837</v>
      </c>
      <c r="G49">
        <f t="shared" si="82"/>
        <v>2917.3890587899932</v>
      </c>
      <c r="H49">
        <f t="shared" si="82"/>
        <v>2753.0190435086097</v>
      </c>
      <c r="I49">
        <f t="shared" si="82"/>
        <v>2375.4299999999894</v>
      </c>
      <c r="J49" s="10">
        <f t="shared" si="82"/>
        <v>2379.2299999999832</v>
      </c>
      <c r="K49">
        <f t="shared" si="82"/>
        <v>2233.8678904702206</v>
      </c>
      <c r="L49">
        <f t="shared" si="82"/>
        <v>2108.6821656492257</v>
      </c>
      <c r="M49">
        <f t="shared" si="82"/>
        <v>2069.2036015925328</v>
      </c>
      <c r="N49">
        <f t="shared" si="82"/>
        <v>1956.2725565898675</v>
      </c>
      <c r="O49">
        <f t="shared" si="82"/>
        <v>1947.0768270945862</v>
      </c>
      <c r="P49">
        <f t="shared" si="82"/>
        <v>1918.5377679499341</v>
      </c>
      <c r="Q49">
        <f t="shared" si="82"/>
        <v>1904.6974655029439</v>
      </c>
      <c r="R49">
        <f t="shared" si="82"/>
        <v>1899.3969994565873</v>
      </c>
      <c r="S49" s="13">
        <f t="shared" si="82"/>
        <v>1903.589651682161</v>
      </c>
      <c r="T49">
        <f t="shared" si="82"/>
        <v>1905.1120434425175</v>
      </c>
      <c r="U49">
        <f t="shared" si="82"/>
        <v>1915.6144481508347</v>
      </c>
      <c r="V49">
        <f t="shared" si="82"/>
        <v>1936.1178040133657</v>
      </c>
      <c r="W49">
        <f t="shared" si="82"/>
        <v>1967.4479021314398</v>
      </c>
      <c r="X49">
        <f t="shared" si="82"/>
        <v>2010.1881665963629</v>
      </c>
      <c r="Y49">
        <f t="shared" si="82"/>
        <v>2064.6618522613635</v>
      </c>
      <c r="Z49">
        <f t="shared" si="82"/>
        <v>2130.79742409766</v>
      </c>
      <c r="AA49">
        <f t="shared" si="82"/>
        <v>2189.2925691190394</v>
      </c>
      <c r="AB49">
        <f t="shared" si="82"/>
        <v>2257.7722588120869</v>
      </c>
      <c r="AC49">
        <f t="shared" si="82"/>
        <v>2335.2145639314026</v>
      </c>
      <c r="AD49">
        <f t="shared" si="82"/>
        <v>2420.4535683488448</v>
      </c>
      <c r="AE49">
        <f t="shared" si="82"/>
        <v>2512.3845342940767</v>
      </c>
      <c r="AF49">
        <f t="shared" si="82"/>
        <v>2609.622435559219</v>
      </c>
      <c r="AG49">
        <f t="shared" si="82"/>
        <v>2710.675590086928</v>
      </c>
      <c r="AH49">
        <f t="shared" si="82"/>
        <v>2813.9663830249087</v>
      </c>
      <c r="AI49">
        <f t="shared" si="82"/>
        <v>2917.8677219558349</v>
      </c>
      <c r="AJ49">
        <f t="shared" si="82"/>
        <v>3020.4890414961492</v>
      </c>
      <c r="AK49">
        <f t="shared" si="82"/>
        <v>3120.1063622164002</v>
      </c>
      <c r="AL49">
        <f t="shared" si="82"/>
        <v>3214.9388331217087</v>
      </c>
      <c r="AM49">
        <f t="shared" si="82"/>
        <v>3303.2011329237257</v>
      </c>
      <c r="AN49">
        <f t="shared" si="82"/>
        <v>3383.1291587435194</v>
      </c>
      <c r="AO49">
        <f t="shared" si="82"/>
        <v>3453.2015528739857</v>
      </c>
      <c r="AP49">
        <f t="shared" si="82"/>
        <v>3511.6725718871703</v>
      </c>
      <c r="AQ49">
        <f t="shared" si="82"/>
        <v>3556.7519943598086</v>
      </c>
      <c r="AR49" s="3">
        <f t="shared" si="82"/>
        <v>3586.5428292709971</v>
      </c>
      <c r="AS49">
        <f t="shared" si="82"/>
        <v>3663.5580755269266</v>
      </c>
      <c r="AT49">
        <f t="shared" si="82"/>
        <v>3742.0403943870924</v>
      </c>
      <c r="AU49">
        <f t="shared" si="82"/>
        <v>3822.0056614977461</v>
      </c>
      <c r="AV49">
        <f t="shared" si="82"/>
        <v>3903.4796330639879</v>
      </c>
      <c r="AW49">
        <f t="shared" si="82"/>
        <v>3986.49824135988</v>
      </c>
      <c r="AX49">
        <f t="shared" si="82"/>
        <v>4071.088562734089</v>
      </c>
      <c r="AY49">
        <f t="shared" si="82"/>
        <v>4157.2588280347409</v>
      </c>
      <c r="AZ49">
        <f t="shared" si="82"/>
        <v>4245.0663092480563</v>
      </c>
      <c r="BA49">
        <f t="shared" si="82"/>
        <v>4334.5105787595812</v>
      </c>
      <c r="BB49">
        <f t="shared" si="82"/>
        <v>4425.6406170045429</v>
      </c>
      <c r="BC49">
        <f t="shared" si="82"/>
        <v>4518.4766681562269</v>
      </c>
      <c r="BD49">
        <f t="shared" si="82"/>
        <v>4613.059421604813</v>
      </c>
      <c r="BE49">
        <f t="shared" si="82"/>
        <v>4709.4002945460579</v>
      </c>
      <c r="BF49">
        <f t="shared" si="82"/>
        <v>4807.5514110069116</v>
      </c>
      <c r="BG49">
        <f t="shared" si="82"/>
        <v>4907.5253674710766</v>
      </c>
      <c r="BH49">
        <f t="shared" si="82"/>
        <v>5009.3657210174806</v>
      </c>
      <c r="BI49">
        <f t="shared" si="82"/>
        <v>5113.1067106891069</v>
      </c>
      <c r="BJ49">
        <f t="shared" si="82"/>
        <v>5218.7729908763285</v>
      </c>
      <c r="BK49">
        <f t="shared" si="82"/>
        <v>5326.4001620317922</v>
      </c>
      <c r="BL49">
        <f t="shared" si="82"/>
        <v>5436.0246146621566</v>
      </c>
    </row>
    <row r="50" spans="1:64" x14ac:dyDescent="0.25">
      <c r="A50" t="str">
        <f t="shared" si="39"/>
        <v>05_PRC</v>
      </c>
      <c r="B50" t="s">
        <v>743</v>
      </c>
      <c r="C50" t="s">
        <v>9</v>
      </c>
      <c r="D50">
        <f t="shared" si="79"/>
        <v>4.3346325774225765</v>
      </c>
      <c r="E50">
        <f t="shared" ref="E50:BL50" si="83">E181</f>
        <v>5.1323417182817188</v>
      </c>
      <c r="F50">
        <f t="shared" si="83"/>
        <v>5.9475389310688982</v>
      </c>
      <c r="G50">
        <f t="shared" si="83"/>
        <v>5.5682395104894979</v>
      </c>
      <c r="H50">
        <f t="shared" si="83"/>
        <v>5.6790109890109477</v>
      </c>
      <c r="I50">
        <f t="shared" si="83"/>
        <v>5.7897802197801962</v>
      </c>
      <c r="J50" s="10">
        <f t="shared" si="83"/>
        <v>6.1019080919080482</v>
      </c>
      <c r="K50">
        <f t="shared" si="83"/>
        <v>6.359117226222164</v>
      </c>
      <c r="L50">
        <f t="shared" si="83"/>
        <v>6.6359221495234291</v>
      </c>
      <c r="M50">
        <f t="shared" si="83"/>
        <v>7.167258015161126</v>
      </c>
      <c r="N50">
        <f t="shared" si="83"/>
        <v>7.4228786319730498</v>
      </c>
      <c r="O50">
        <f t="shared" si="83"/>
        <v>8.0508154480708036</v>
      </c>
      <c r="P50">
        <f t="shared" si="83"/>
        <v>8.5944733262929009</v>
      </c>
      <c r="Q50">
        <f t="shared" si="83"/>
        <v>9.1851254673373788</v>
      </c>
      <c r="R50">
        <f t="shared" si="83"/>
        <v>9.7912736869601176</v>
      </c>
      <c r="S50" s="13">
        <f t="shared" si="83"/>
        <v>10.41034748084158</v>
      </c>
      <c r="T50">
        <f t="shared" si="83"/>
        <v>10.748989227714064</v>
      </c>
      <c r="U50">
        <f t="shared" si="83"/>
        <v>11.061126971433707</v>
      </c>
      <c r="V50">
        <f t="shared" si="83"/>
        <v>11.346296036198703</v>
      </c>
      <c r="W50">
        <f t="shared" si="83"/>
        <v>11.604429801896963</v>
      </c>
      <c r="X50">
        <f t="shared" si="83"/>
        <v>11.835639402348876</v>
      </c>
      <c r="Y50">
        <f t="shared" si="83"/>
        <v>12.040141909499678</v>
      </c>
      <c r="Z50">
        <f t="shared" si="83"/>
        <v>12.217514993365546</v>
      </c>
      <c r="AA50">
        <f t="shared" si="83"/>
        <v>12.367931322953563</v>
      </c>
      <c r="AB50">
        <f t="shared" si="83"/>
        <v>12.491594133165222</v>
      </c>
      <c r="AC50">
        <f t="shared" si="83"/>
        <v>12.588975720418674</v>
      </c>
      <c r="AD50">
        <f t="shared" si="83"/>
        <v>12.661106597040925</v>
      </c>
      <c r="AE50">
        <f t="shared" si="83"/>
        <v>12.710473935239836</v>
      </c>
      <c r="AF50">
        <f t="shared" si="83"/>
        <v>12.739023509959297</v>
      </c>
      <c r="AG50">
        <f t="shared" si="83"/>
        <v>12.74895522935376</v>
      </c>
      <c r="AH50">
        <f t="shared" si="83"/>
        <v>12.742671957602372</v>
      </c>
      <c r="AI50">
        <f t="shared" si="83"/>
        <v>12.722802659097587</v>
      </c>
      <c r="AJ50">
        <f t="shared" si="83"/>
        <v>12.691168113940414</v>
      </c>
      <c r="AK50">
        <f t="shared" si="83"/>
        <v>12.650580142799537</v>
      </c>
      <c r="AL50">
        <f t="shared" si="83"/>
        <v>12.60372063820699</v>
      </c>
      <c r="AM50">
        <f t="shared" si="83"/>
        <v>12.553294884521833</v>
      </c>
      <c r="AN50">
        <f t="shared" si="83"/>
        <v>12.502070319806506</v>
      </c>
      <c r="AO50">
        <f t="shared" si="83"/>
        <v>12.453630943298018</v>
      </c>
      <c r="AP50">
        <f t="shared" si="83"/>
        <v>12.410627000667507</v>
      </c>
      <c r="AQ50">
        <f t="shared" si="83"/>
        <v>12.375510298779366</v>
      </c>
      <c r="AR50" s="3">
        <f t="shared" si="83"/>
        <v>12.350354095285946</v>
      </c>
      <c r="AS50">
        <f t="shared" si="83"/>
        <v>12.539560773298772</v>
      </c>
      <c r="AT50">
        <f t="shared" si="83"/>
        <v>12.731492904147849</v>
      </c>
      <c r="AU50">
        <f t="shared" si="83"/>
        <v>12.92615551101796</v>
      </c>
      <c r="AV50">
        <f t="shared" si="83"/>
        <v>13.123586716864017</v>
      </c>
      <c r="AW50">
        <f t="shared" si="83"/>
        <v>13.323857758555903</v>
      </c>
      <c r="AX50">
        <f t="shared" si="83"/>
        <v>13.527008781014541</v>
      </c>
      <c r="AY50">
        <f t="shared" si="83"/>
        <v>13.733016741658263</v>
      </c>
      <c r="AZ50">
        <f t="shared" si="83"/>
        <v>13.942020195901556</v>
      </c>
      <c r="BA50">
        <f t="shared" si="83"/>
        <v>14.153966100965357</v>
      </c>
      <c r="BB50">
        <f t="shared" si="83"/>
        <v>14.36896304222271</v>
      </c>
      <c r="BC50">
        <f t="shared" si="83"/>
        <v>14.587024367756582</v>
      </c>
      <c r="BD50">
        <f t="shared" si="83"/>
        <v>14.808228754509713</v>
      </c>
      <c r="BE50">
        <f t="shared" si="83"/>
        <v>15.032559673602247</v>
      </c>
      <c r="BF50">
        <f t="shared" si="83"/>
        <v>15.260130177142484</v>
      </c>
      <c r="BG50">
        <f t="shared" si="83"/>
        <v>15.490926033684133</v>
      </c>
      <c r="BH50">
        <f t="shared" si="83"/>
        <v>15.725030515499556</v>
      </c>
      <c r="BI50">
        <f t="shared" si="83"/>
        <v>15.962495974928716</v>
      </c>
      <c r="BJ50">
        <f t="shared" si="83"/>
        <v>16.203343861389683</v>
      </c>
      <c r="BK50">
        <f t="shared" si="83"/>
        <v>16.447628958843424</v>
      </c>
      <c r="BL50">
        <f t="shared" si="83"/>
        <v>16.695407293188637</v>
      </c>
    </row>
    <row r="51" spans="1:64" x14ac:dyDescent="0.25">
      <c r="A51" t="str">
        <f t="shared" si="39"/>
        <v>05_PRC</v>
      </c>
      <c r="B51" t="s">
        <v>743</v>
      </c>
      <c r="C51" t="s">
        <v>10</v>
      </c>
      <c r="D51">
        <f t="shared" si="79"/>
        <v>4204.5936000999</v>
      </c>
      <c r="E51">
        <f t="shared" ref="E51:BL51" si="84">E182</f>
        <v>4978.371466733267</v>
      </c>
      <c r="F51">
        <f t="shared" si="84"/>
        <v>5769.1127631368317</v>
      </c>
      <c r="G51">
        <f t="shared" si="84"/>
        <v>5401.1923251748112</v>
      </c>
      <c r="H51">
        <f t="shared" si="84"/>
        <v>5508.6406593406209</v>
      </c>
      <c r="I51">
        <f t="shared" si="84"/>
        <v>5616.0868131867892</v>
      </c>
      <c r="J51" s="10">
        <f t="shared" si="84"/>
        <v>5918.8508491508064</v>
      </c>
      <c r="K51">
        <f t="shared" si="84"/>
        <v>6168.4098622333931</v>
      </c>
      <c r="L51">
        <f t="shared" si="84"/>
        <v>6437.1099352239098</v>
      </c>
      <c r="M51">
        <f t="shared" si="84"/>
        <v>6952.8617354943117</v>
      </c>
      <c r="N51">
        <f t="shared" si="84"/>
        <v>7201.2966806871564</v>
      </c>
      <c r="O51">
        <f t="shared" si="84"/>
        <v>7811.1005134446395</v>
      </c>
      <c r="P51">
        <f t="shared" si="84"/>
        <v>8339.3325305188337</v>
      </c>
      <c r="Q51">
        <f t="shared" si="84"/>
        <v>8913.3703027801439</v>
      </c>
      <c r="R51">
        <f t="shared" si="84"/>
        <v>9502.6690657420095</v>
      </c>
      <c r="S51" s="13">
        <f t="shared" si="84"/>
        <v>10104.748901201536</v>
      </c>
      <c r="T51">
        <f t="shared" si="84"/>
        <v>10361.795525783415</v>
      </c>
      <c r="U51">
        <f t="shared" si="84"/>
        <v>10589.02271658963</v>
      </c>
      <c r="V51">
        <f t="shared" si="84"/>
        <v>10786.51363406555</v>
      </c>
      <c r="W51">
        <f t="shared" si="84"/>
        <v>10954.737936365767</v>
      </c>
      <c r="X51">
        <f t="shared" si="84"/>
        <v>11094.33212611483</v>
      </c>
      <c r="Y51">
        <f t="shared" si="84"/>
        <v>11206.026897559253</v>
      </c>
      <c r="Z51">
        <f t="shared" si="84"/>
        <v>11289.954963926253</v>
      </c>
      <c r="AA51">
        <f t="shared" si="84"/>
        <v>11346.804884492394</v>
      </c>
      <c r="AB51">
        <f t="shared" si="84"/>
        <v>11377.287340628254</v>
      </c>
      <c r="AC51">
        <f t="shared" si="84"/>
        <v>11382.349898951612</v>
      </c>
      <c r="AD51">
        <f t="shared" si="84"/>
        <v>11363.427754651862</v>
      </c>
      <c r="AE51">
        <f t="shared" si="84"/>
        <v>11323.22574576839</v>
      </c>
      <c r="AF51">
        <f t="shared" si="84"/>
        <v>11263.903393233257</v>
      </c>
      <c r="AG51">
        <f t="shared" si="84"/>
        <v>11187.791166572169</v>
      </c>
      <c r="AH51">
        <f t="shared" si="84"/>
        <v>11097.337592705793</v>
      </c>
      <c r="AI51">
        <f t="shared" si="84"/>
        <v>10995.122609604707</v>
      </c>
      <c r="AJ51">
        <f t="shared" si="84"/>
        <v>10882.963183777922</v>
      </c>
      <c r="AK51">
        <f t="shared" si="84"/>
        <v>10763.471245733585</v>
      </c>
      <c r="AL51">
        <f t="shared" si="84"/>
        <v>10639.074348240149</v>
      </c>
      <c r="AM51">
        <f t="shared" si="84"/>
        <v>10512.148403498337</v>
      </c>
      <c r="AN51">
        <f t="shared" si="84"/>
        <v>10385.049054650064</v>
      </c>
      <c r="AO51">
        <f t="shared" si="84"/>
        <v>10260.731063004258</v>
      </c>
      <c r="AP51">
        <f t="shared" si="84"/>
        <v>10141.290273190018</v>
      </c>
      <c r="AQ51">
        <f t="shared" si="84"/>
        <v>10028.590837885156</v>
      </c>
      <c r="AR51" s="3">
        <f t="shared" si="84"/>
        <v>9924.1270332670083</v>
      </c>
      <c r="AS51">
        <f t="shared" si="84"/>
        <v>9990.6693340318634</v>
      </c>
      <c r="AT51">
        <f t="shared" si="84"/>
        <v>10056.78448588703</v>
      </c>
      <c r="AU51">
        <f t="shared" si="84"/>
        <v>10122.420676056108</v>
      </c>
      <c r="AV51">
        <f t="shared" si="84"/>
        <v>10187.55164939375</v>
      </c>
      <c r="AW51">
        <f t="shared" si="84"/>
        <v>10252.175590898411</v>
      </c>
      <c r="AX51">
        <f t="shared" si="84"/>
        <v>10316.265030770477</v>
      </c>
      <c r="AY51">
        <f t="shared" si="84"/>
        <v>10379.743645747099</v>
      </c>
      <c r="AZ51">
        <f t="shared" si="84"/>
        <v>10442.656778851426</v>
      </c>
      <c r="BA51">
        <f t="shared" si="84"/>
        <v>10504.903792543262</v>
      </c>
      <c r="BB51">
        <f t="shared" si="84"/>
        <v>10566.504352359299</v>
      </c>
      <c r="BC51">
        <f t="shared" si="84"/>
        <v>10627.405777177779</v>
      </c>
      <c r="BD51">
        <f t="shared" si="84"/>
        <v>10687.602171907298</v>
      </c>
      <c r="BE51">
        <f t="shared" si="84"/>
        <v>10747.017431613009</v>
      </c>
      <c r="BF51">
        <f t="shared" si="84"/>
        <v>10805.667658174221</v>
      </c>
      <c r="BG51">
        <f t="shared" si="84"/>
        <v>10863.476608901992</v>
      </c>
      <c r="BH51">
        <f t="shared" si="84"/>
        <v>10920.436141854836</v>
      </c>
      <c r="BI51">
        <f t="shared" si="84"/>
        <v>10976.514582183867</v>
      </c>
      <c r="BJ51">
        <f t="shared" si="84"/>
        <v>11031.657787774477</v>
      </c>
      <c r="BK51">
        <f t="shared" si="84"/>
        <v>11085.833499292121</v>
      </c>
      <c r="BL51">
        <f t="shared" si="84"/>
        <v>11139.008791942508</v>
      </c>
    </row>
    <row r="52" spans="1:64" x14ac:dyDescent="0.25">
      <c r="A52" t="str">
        <f t="shared" si="39"/>
        <v>05_PRC</v>
      </c>
      <c r="B52" t="s">
        <v>743</v>
      </c>
      <c r="C52" t="s">
        <v>11</v>
      </c>
      <c r="D52">
        <f t="shared" si="79"/>
        <v>130.03897732267728</v>
      </c>
      <c r="E52">
        <f t="shared" ref="E52:BL52" si="85">E183</f>
        <v>153.97025154845161</v>
      </c>
      <c r="F52">
        <f t="shared" si="85"/>
        <v>178.4261679320669</v>
      </c>
      <c r="G52">
        <f t="shared" si="85"/>
        <v>167.04718531468484</v>
      </c>
      <c r="H52">
        <f t="shared" si="85"/>
        <v>170.37032967032852</v>
      </c>
      <c r="I52">
        <f t="shared" si="85"/>
        <v>173.69340659340583</v>
      </c>
      <c r="J52" s="10">
        <f t="shared" si="85"/>
        <v>183.05724275724154</v>
      </c>
      <c r="K52">
        <f t="shared" si="85"/>
        <v>191.93119074997855</v>
      </c>
      <c r="L52">
        <f t="shared" si="85"/>
        <v>203.7230427440731</v>
      </c>
      <c r="M52">
        <f t="shared" si="85"/>
        <v>225.89330424535939</v>
      </c>
      <c r="N52">
        <f t="shared" si="85"/>
        <v>242.01349324211009</v>
      </c>
      <c r="O52">
        <f t="shared" si="85"/>
        <v>273.1912177215965</v>
      </c>
      <c r="P52">
        <f t="shared" si="85"/>
        <v>304.96877004670688</v>
      </c>
      <c r="Q52">
        <f t="shared" si="85"/>
        <v>342.02925462081998</v>
      </c>
      <c r="R52">
        <f t="shared" si="85"/>
        <v>383.57602494626718</v>
      </c>
      <c r="S52" s="13">
        <f t="shared" si="85"/>
        <v>429.76770816661707</v>
      </c>
      <c r="T52">
        <f t="shared" si="85"/>
        <v>464.79059484051061</v>
      </c>
      <c r="U52">
        <f t="shared" si="85"/>
        <v>501.13216080783292</v>
      </c>
      <c r="V52">
        <f t="shared" si="85"/>
        <v>538.52497576148471</v>
      </c>
      <c r="W52">
        <f t="shared" si="85"/>
        <v>576.68865706522888</v>
      </c>
      <c r="X52">
        <f t="shared" si="85"/>
        <v>615.32437275612779</v>
      </c>
      <c r="Y52">
        <f t="shared" si="85"/>
        <v>654.11464638708594</v>
      </c>
      <c r="Z52">
        <f t="shared" si="85"/>
        <v>692.68409269690619</v>
      </c>
      <c r="AA52">
        <f t="shared" si="85"/>
        <v>730.66660214620151</v>
      </c>
      <c r="AB52">
        <f t="shared" si="85"/>
        <v>767.67981745862869</v>
      </c>
      <c r="AC52">
        <f t="shared" si="85"/>
        <v>803.34319993366557</v>
      </c>
      <c r="AD52">
        <f t="shared" si="85"/>
        <v>837.30316863755797</v>
      </c>
      <c r="AE52">
        <f t="shared" si="85"/>
        <v>869.30410824996852</v>
      </c>
      <c r="AF52">
        <f t="shared" si="85"/>
        <v>899.06656256173858</v>
      </c>
      <c r="AG52">
        <f t="shared" si="85"/>
        <v>926.3415970310399</v>
      </c>
      <c r="AH52">
        <f t="shared" si="85"/>
        <v>950.91206454479686</v>
      </c>
      <c r="AI52">
        <f t="shared" si="85"/>
        <v>972.59840821576279</v>
      </c>
      <c r="AJ52">
        <f t="shared" si="85"/>
        <v>991.18142458946454</v>
      </c>
      <c r="AK52">
        <f t="shared" si="85"/>
        <v>1006.5404260871651</v>
      </c>
      <c r="AL52">
        <f t="shared" si="85"/>
        <v>1018.5710263031154</v>
      </c>
      <c r="AM52">
        <f t="shared" si="85"/>
        <v>1027.1966975497699</v>
      </c>
      <c r="AN52">
        <f t="shared" si="85"/>
        <v>1032.3713779162013</v>
      </c>
      <c r="AO52">
        <f t="shared" si="85"/>
        <v>1034.1408238545557</v>
      </c>
      <c r="AP52">
        <f t="shared" si="85"/>
        <v>1032.4952532511543</v>
      </c>
      <c r="AQ52">
        <f t="shared" si="85"/>
        <v>1027.4253483274185</v>
      </c>
      <c r="AR52" s="3">
        <f t="shared" si="85"/>
        <v>1018.9042128610911</v>
      </c>
      <c r="AS52">
        <f t="shared" si="85"/>
        <v>1025.73607125584</v>
      </c>
      <c r="AT52">
        <f t="shared" si="85"/>
        <v>1032.5240745263911</v>
      </c>
      <c r="AU52">
        <f t="shared" si="85"/>
        <v>1039.2629030858445</v>
      </c>
      <c r="AV52">
        <f t="shared" si="85"/>
        <v>1045.9498613340627</v>
      </c>
      <c r="AW52">
        <f t="shared" si="85"/>
        <v>1052.5847629259169</v>
      </c>
      <c r="AX52">
        <f t="shared" si="85"/>
        <v>1059.1647875534391</v>
      </c>
      <c r="AY52">
        <f t="shared" si="85"/>
        <v>1065.6820991526815</v>
      </c>
      <c r="AZ52">
        <f t="shared" si="85"/>
        <v>1072.1413530648301</v>
      </c>
      <c r="BA52">
        <f t="shared" si="85"/>
        <v>1078.5322168935606</v>
      </c>
      <c r="BB52">
        <f t="shared" si="85"/>
        <v>1084.8567096878151</v>
      </c>
      <c r="BC52">
        <f t="shared" si="85"/>
        <v>1091.1094227081928</v>
      </c>
      <c r="BD52">
        <f t="shared" si="85"/>
        <v>1097.2897507091702</v>
      </c>
      <c r="BE52">
        <f t="shared" si="85"/>
        <v>1103.3898800424054</v>
      </c>
      <c r="BF52">
        <f t="shared" si="85"/>
        <v>1109.4114638782589</v>
      </c>
      <c r="BG52">
        <f t="shared" si="85"/>
        <v>1115.346674425258</v>
      </c>
      <c r="BH52">
        <f t="shared" si="85"/>
        <v>1121.1946757551186</v>
      </c>
      <c r="BI52">
        <f t="shared" si="85"/>
        <v>1126.9522158299676</v>
      </c>
      <c r="BJ52">
        <f t="shared" si="85"/>
        <v>1132.6137359111392</v>
      </c>
      <c r="BK52">
        <f t="shared" si="85"/>
        <v>1138.1759239519652</v>
      </c>
      <c r="BL52">
        <f t="shared" si="85"/>
        <v>1143.6353995834218</v>
      </c>
    </row>
    <row r="53" spans="1:64" x14ac:dyDescent="0.25">
      <c r="A53" t="str">
        <f t="shared" si="39"/>
        <v>05_PRC</v>
      </c>
      <c r="B53" t="s">
        <v>743</v>
      </c>
      <c r="C53" t="s">
        <v>12</v>
      </c>
      <c r="D53">
        <f t="shared" si="79"/>
        <v>2242.8526399999987</v>
      </c>
      <c r="E53">
        <f t="shared" ref="E53:BL53" si="86">E184</f>
        <v>2606.8835800000002</v>
      </c>
      <c r="F53">
        <f t="shared" si="86"/>
        <v>2829.5478399999824</v>
      </c>
      <c r="G53">
        <f t="shared" si="86"/>
        <v>3073.0282599999928</v>
      </c>
      <c r="H53">
        <f t="shared" si="86"/>
        <v>3683.9493074499733</v>
      </c>
      <c r="I53">
        <f t="shared" si="86"/>
        <v>3644.1590662912295</v>
      </c>
      <c r="J53" s="10">
        <f t="shared" si="86"/>
        <v>3823.4413339448588</v>
      </c>
      <c r="K53">
        <f t="shared" si="86"/>
        <v>3948.9980188843529</v>
      </c>
      <c r="L53">
        <f t="shared" si="86"/>
        <v>4088.58266994214</v>
      </c>
      <c r="M53">
        <f t="shared" si="86"/>
        <v>4385.6171426486026</v>
      </c>
      <c r="N53">
        <f t="shared" si="86"/>
        <v>4514.7577880405615</v>
      </c>
      <c r="O53">
        <f t="shared" si="86"/>
        <v>4871.0792565254123</v>
      </c>
      <c r="P53">
        <f t="shared" si="86"/>
        <v>5176.4606661574981</v>
      </c>
      <c r="Q53">
        <f t="shared" si="86"/>
        <v>5510.6535001252723</v>
      </c>
      <c r="R53">
        <f t="shared" si="86"/>
        <v>5854.8035907102867</v>
      </c>
      <c r="S53" s="13">
        <f t="shared" si="86"/>
        <v>6207.5767848863416</v>
      </c>
      <c r="T53">
        <f t="shared" si="86"/>
        <v>6394.6564545201145</v>
      </c>
      <c r="U53">
        <f t="shared" si="86"/>
        <v>6567.9995381457056</v>
      </c>
      <c r="V53">
        <f t="shared" si="86"/>
        <v>6727.4047388409817</v>
      </c>
      <c r="W53">
        <f t="shared" si="86"/>
        <v>6872.8681892686582</v>
      </c>
      <c r="X53">
        <f t="shared" si="86"/>
        <v>7004.4543949080753</v>
      </c>
      <c r="Y53">
        <f t="shared" si="86"/>
        <v>7122.2559842934224</v>
      </c>
      <c r="Z53">
        <f t="shared" si="86"/>
        <v>7225.955142623704</v>
      </c>
      <c r="AA53">
        <f t="shared" si="86"/>
        <v>7315.5556997543272</v>
      </c>
      <c r="AB53">
        <f t="shared" si="86"/>
        <v>7391.0507088674449</v>
      </c>
      <c r="AC53">
        <f t="shared" si="86"/>
        <v>7452.5654502899852</v>
      </c>
      <c r="AD53">
        <f t="shared" si="86"/>
        <v>7500.5310882675167</v>
      </c>
      <c r="AE53">
        <f t="shared" si="86"/>
        <v>7536.2209327427727</v>
      </c>
      <c r="AF53">
        <f t="shared" si="86"/>
        <v>7560.5715356349256</v>
      </c>
      <c r="AG53">
        <f t="shared" si="86"/>
        <v>7574.6572153363941</v>
      </c>
      <c r="AH53">
        <f t="shared" si="86"/>
        <v>7579.66350330156</v>
      </c>
      <c r="AI53">
        <f t="shared" si="86"/>
        <v>7576.9045973656894</v>
      </c>
      <c r="AJ53">
        <f t="shared" si="86"/>
        <v>7567.2102458479058</v>
      </c>
      <c r="AK53">
        <f t="shared" si="86"/>
        <v>7551.9994445283282</v>
      </c>
      <c r="AL53">
        <f t="shared" si="86"/>
        <v>7532.6162346857272</v>
      </c>
      <c r="AM53">
        <f t="shared" si="86"/>
        <v>7510.4228423914174</v>
      </c>
      <c r="AN53">
        <f t="shared" si="86"/>
        <v>7486.8243828223631</v>
      </c>
      <c r="AO53">
        <f t="shared" si="86"/>
        <v>7463.7220661238316</v>
      </c>
      <c r="AP53">
        <f t="shared" si="86"/>
        <v>7442.4653683786364</v>
      </c>
      <c r="AQ53">
        <f t="shared" si="86"/>
        <v>7424.290721365941</v>
      </c>
      <c r="AR53" s="3">
        <f t="shared" si="86"/>
        <v>7410.2124571715904</v>
      </c>
      <c r="AS53">
        <f t="shared" si="86"/>
        <v>7523.7364639792868</v>
      </c>
      <c r="AT53">
        <f t="shared" si="86"/>
        <v>7638.895742488733</v>
      </c>
      <c r="AU53">
        <f t="shared" si="86"/>
        <v>7755.6933066108004</v>
      </c>
      <c r="AV53">
        <f t="shared" si="86"/>
        <v>7874.1520301184346</v>
      </c>
      <c r="AW53">
        <f t="shared" si="86"/>
        <v>7994.3146551335667</v>
      </c>
      <c r="AX53">
        <f t="shared" si="86"/>
        <v>8116.20526860875</v>
      </c>
      <c r="AY53">
        <f t="shared" si="86"/>
        <v>8239.8100449949834</v>
      </c>
      <c r="AZ53">
        <f t="shared" si="86"/>
        <v>8365.2121175409593</v>
      </c>
      <c r="BA53">
        <f t="shared" si="86"/>
        <v>8492.3796605792413</v>
      </c>
      <c r="BB53">
        <f t="shared" si="86"/>
        <v>8621.3778253336532</v>
      </c>
      <c r="BC53">
        <f t="shared" si="86"/>
        <v>8752.2146206539765</v>
      </c>
      <c r="BD53">
        <f t="shared" si="86"/>
        <v>8884.9372527058567</v>
      </c>
      <c r="BE53">
        <f t="shared" si="86"/>
        <v>9019.5358041613763</v>
      </c>
      <c r="BF53">
        <f t="shared" si="86"/>
        <v>9156.0781062855185</v>
      </c>
      <c r="BG53">
        <f t="shared" si="86"/>
        <v>9294.555620210509</v>
      </c>
      <c r="BH53">
        <f t="shared" si="86"/>
        <v>9435.0183092997631</v>
      </c>
      <c r="BI53">
        <f t="shared" si="86"/>
        <v>9577.4975849572602</v>
      </c>
      <c r="BJ53">
        <f t="shared" si="86"/>
        <v>9722.0063168338402</v>
      </c>
      <c r="BK53">
        <f t="shared" si="86"/>
        <v>9868.5773753060839</v>
      </c>
      <c r="BL53">
        <f t="shared" si="86"/>
        <v>10017.244375913213</v>
      </c>
    </row>
    <row r="54" spans="1:64" x14ac:dyDescent="0.25">
      <c r="A54" t="str">
        <f t="shared" si="39"/>
        <v>05_PRC</v>
      </c>
      <c r="B54" t="s">
        <v>743</v>
      </c>
      <c r="C54" t="s">
        <v>13</v>
      </c>
      <c r="D54">
        <f t="shared" si="79"/>
        <v>403.89959579999999</v>
      </c>
      <c r="E54">
        <f t="shared" ref="E54:BL54" si="87">E185</f>
        <v>453.69628999999998</v>
      </c>
      <c r="F54">
        <f t="shared" si="87"/>
        <v>502.57366139999999</v>
      </c>
      <c r="G54">
        <f t="shared" si="87"/>
        <v>565.67595610000001</v>
      </c>
      <c r="H54">
        <f t="shared" si="87"/>
        <v>633.41902770000002</v>
      </c>
      <c r="I54">
        <f t="shared" si="87"/>
        <v>728.25999999999988</v>
      </c>
      <c r="J54" s="10">
        <f t="shared" si="87"/>
        <v>837.8100000000004</v>
      </c>
      <c r="K54">
        <f t="shared" si="87"/>
        <v>851.81312607009409</v>
      </c>
      <c r="L54">
        <f t="shared" si="87"/>
        <v>916.65572458667771</v>
      </c>
      <c r="M54">
        <f t="shared" si="87"/>
        <v>981.21389247187255</v>
      </c>
      <c r="N54">
        <f t="shared" si="87"/>
        <v>1015.5717048708133</v>
      </c>
      <c r="O54">
        <f t="shared" si="87"/>
        <v>1102.7432422770914</v>
      </c>
      <c r="P54">
        <f t="shared" si="87"/>
        <v>1171.359124754812</v>
      </c>
      <c r="Q54">
        <f t="shared" si="87"/>
        <v>1243.737848896272</v>
      </c>
      <c r="R54">
        <f t="shared" si="87"/>
        <v>1317.8714287363186</v>
      </c>
      <c r="S54" s="13">
        <f t="shared" si="87"/>
        <v>1393.5718252214438</v>
      </c>
      <c r="T54">
        <f t="shared" si="87"/>
        <v>1437.2404317434336</v>
      </c>
      <c r="U54">
        <f t="shared" si="87"/>
        <v>1478.4816880521437</v>
      </c>
      <c r="V54">
        <f t="shared" si="87"/>
        <v>1517.1594899922002</v>
      </c>
      <c r="W54">
        <f t="shared" si="87"/>
        <v>1553.1602419427677</v>
      </c>
      <c r="X54">
        <f t="shared" si="87"/>
        <v>1586.3791136008915</v>
      </c>
      <c r="Y54">
        <f t="shared" si="87"/>
        <v>1616.713766066046</v>
      </c>
      <c r="Z54">
        <f t="shared" si="87"/>
        <v>1643.9837833021265</v>
      </c>
      <c r="AA54">
        <f t="shared" si="87"/>
        <v>1668.0685547732471</v>
      </c>
      <c r="AB54">
        <f t="shared" si="87"/>
        <v>1688.8426551354607</v>
      </c>
      <c r="AC54">
        <f t="shared" si="87"/>
        <v>1706.2100769321287</v>
      </c>
      <c r="AD54">
        <f t="shared" si="87"/>
        <v>1720.1285295125513</v>
      </c>
      <c r="AE54">
        <f t="shared" si="87"/>
        <v>1730.6992088334023</v>
      </c>
      <c r="AF54">
        <f t="shared" si="87"/>
        <v>1737.975489894701</v>
      </c>
      <c r="AG54">
        <f t="shared" si="87"/>
        <v>1742.0378860152846</v>
      </c>
      <c r="AH54">
        <f t="shared" si="87"/>
        <v>1742.9885437468347</v>
      </c>
      <c r="AI54">
        <f t="shared" si="87"/>
        <v>1740.9491362720798</v>
      </c>
      <c r="AJ54">
        <f t="shared" si="87"/>
        <v>1735.9680299069576</v>
      </c>
      <c r="AK54">
        <f t="shared" si="87"/>
        <v>1727.8690427492979</v>
      </c>
      <c r="AL54">
        <f t="shared" si="87"/>
        <v>1717.1799941801876</v>
      </c>
      <c r="AM54">
        <f t="shared" si="87"/>
        <v>1704.0666104951322</v>
      </c>
      <c r="AN54">
        <f t="shared" si="87"/>
        <v>1688.700368697559</v>
      </c>
      <c r="AO54">
        <f t="shared" si="87"/>
        <v>1671.3477647099626</v>
      </c>
      <c r="AP54">
        <f t="shared" si="87"/>
        <v>1652.1772178973292</v>
      </c>
      <c r="AQ54">
        <f t="shared" si="87"/>
        <v>1631.3361568231996</v>
      </c>
      <c r="AR54" s="3">
        <f t="shared" si="87"/>
        <v>1608.9442546784494</v>
      </c>
      <c r="AS54">
        <f t="shared" si="87"/>
        <v>1614.0605641917439</v>
      </c>
      <c r="AT54">
        <f t="shared" si="87"/>
        <v>1618.8904603125561</v>
      </c>
      <c r="AU54">
        <f t="shared" si="87"/>
        <v>1623.4239264643545</v>
      </c>
      <c r="AV54">
        <f t="shared" si="87"/>
        <v>1627.6522036573506</v>
      </c>
      <c r="AW54">
        <f t="shared" si="87"/>
        <v>1631.5671070674637</v>
      </c>
      <c r="AX54">
        <f t="shared" si="87"/>
        <v>1635.159583787794</v>
      </c>
      <c r="AY54">
        <f t="shared" si="87"/>
        <v>1638.4214037726078</v>
      </c>
      <c r="AZ54">
        <f t="shared" si="87"/>
        <v>1641.3473159760033</v>
      </c>
      <c r="BA54">
        <f t="shared" si="87"/>
        <v>1643.9339765739246</v>
      </c>
      <c r="BB54">
        <f t="shared" si="87"/>
        <v>1646.1783781491877</v>
      </c>
      <c r="BC54">
        <f t="shared" si="87"/>
        <v>1648.0759378999383</v>
      </c>
      <c r="BD54">
        <f t="shared" si="87"/>
        <v>1649.621986427092</v>
      </c>
      <c r="BE54">
        <f t="shared" si="87"/>
        <v>1650.8142186303992</v>
      </c>
      <c r="BF54">
        <f t="shared" si="87"/>
        <v>1651.651235915403</v>
      </c>
      <c r="BG54">
        <f t="shared" si="87"/>
        <v>1652.1314397145215</v>
      </c>
      <c r="BH54">
        <f t="shared" si="87"/>
        <v>1652.2529337254261</v>
      </c>
      <c r="BI54">
        <f t="shared" si="87"/>
        <v>1652.0124030409245</v>
      </c>
      <c r="BJ54">
        <f t="shared" si="87"/>
        <v>1651.4049234674899</v>
      </c>
      <c r="BK54">
        <f t="shared" si="87"/>
        <v>1650.4240881526475</v>
      </c>
      <c r="BL54">
        <f t="shared" si="87"/>
        <v>1649.0636037046868</v>
      </c>
    </row>
    <row r="55" spans="1:64" x14ac:dyDescent="0.25">
      <c r="A55" t="str">
        <f t="shared" si="39"/>
        <v>05_PRC</v>
      </c>
      <c r="B55" t="s">
        <v>743</v>
      </c>
      <c r="C55" t="s">
        <v>14</v>
      </c>
      <c r="D55">
        <f t="shared" si="79"/>
        <v>876.21782600000006</v>
      </c>
      <c r="E55">
        <f t="shared" ref="E55:BL55" si="88">E186</f>
        <v>961.22935529999972</v>
      </c>
      <c r="F55">
        <f t="shared" si="88"/>
        <v>981.23271799999975</v>
      </c>
      <c r="G55">
        <f t="shared" si="88"/>
        <v>1059.5618579999998</v>
      </c>
      <c r="H55">
        <f t="shared" si="88"/>
        <v>1160.4752040000001</v>
      </c>
      <c r="I55">
        <f t="shared" si="88"/>
        <v>1196.0599999999997</v>
      </c>
      <c r="J55" s="10">
        <f t="shared" si="88"/>
        <v>1257.9299999999998</v>
      </c>
      <c r="K55">
        <f t="shared" si="88"/>
        <v>1241.6158821288479</v>
      </c>
      <c r="L55">
        <f t="shared" si="88"/>
        <v>1266.3635948458214</v>
      </c>
      <c r="M55">
        <f t="shared" si="88"/>
        <v>1289.9966417755727</v>
      </c>
      <c r="N55">
        <f t="shared" si="88"/>
        <v>1275.7684594218704</v>
      </c>
      <c r="O55">
        <f t="shared" si="88"/>
        <v>1328.9990438856619</v>
      </c>
      <c r="P55">
        <f t="shared" si="88"/>
        <v>1359.7495009058757</v>
      </c>
      <c r="Q55">
        <f t="shared" si="88"/>
        <v>1396.0805758850149</v>
      </c>
      <c r="R55">
        <f t="shared" si="88"/>
        <v>1435.8666429901616</v>
      </c>
      <c r="S55" s="13">
        <f t="shared" si="88"/>
        <v>1479.1673585166764</v>
      </c>
      <c r="T55">
        <f t="shared" si="88"/>
        <v>1536.5508200162274</v>
      </c>
      <c r="U55">
        <f t="shared" si="88"/>
        <v>1596.9042982471078</v>
      </c>
      <c r="V55">
        <f t="shared" si="88"/>
        <v>1660.2592876123265</v>
      </c>
      <c r="W55">
        <f t="shared" si="88"/>
        <v>1726.604905626742</v>
      </c>
      <c r="X55">
        <f t="shared" si="88"/>
        <v>1795.8716003078957</v>
      </c>
      <c r="Y55">
        <f t="shared" si="88"/>
        <v>1867.9225591309046</v>
      </c>
      <c r="Z55">
        <f t="shared" si="88"/>
        <v>1942.4567202199487</v>
      </c>
      <c r="AA55">
        <f t="shared" si="88"/>
        <v>2001.7557805536803</v>
      </c>
      <c r="AB55">
        <f t="shared" si="88"/>
        <v>2062.0889283210845</v>
      </c>
      <c r="AC55">
        <f t="shared" si="88"/>
        <v>2123.0176572821747</v>
      </c>
      <c r="AD55">
        <f t="shared" si="88"/>
        <v>2184.1081841681707</v>
      </c>
      <c r="AE55">
        <f t="shared" si="88"/>
        <v>2245.0559598516497</v>
      </c>
      <c r="AF55">
        <f t="shared" si="88"/>
        <v>2305.454749566095</v>
      </c>
      <c r="AG55">
        <f t="shared" si="88"/>
        <v>2364.8952767618771</v>
      </c>
      <c r="AH55">
        <f t="shared" si="88"/>
        <v>2422.9652080849728</v>
      </c>
      <c r="AI55">
        <f t="shared" si="88"/>
        <v>2479.2532831624771</v>
      </c>
      <c r="AJ55">
        <f t="shared" si="88"/>
        <v>2533.2208268255099</v>
      </c>
      <c r="AK55">
        <f t="shared" si="88"/>
        <v>2583.9658456985021</v>
      </c>
      <c r="AL55">
        <f t="shared" si="88"/>
        <v>2631.607129368273</v>
      </c>
      <c r="AM55">
        <f t="shared" si="88"/>
        <v>2675.7442659891485</v>
      </c>
      <c r="AN55">
        <f t="shared" si="88"/>
        <v>2715.9856686094672</v>
      </c>
      <c r="AO55">
        <f t="shared" si="88"/>
        <v>2752.099413545367</v>
      </c>
      <c r="AP55">
        <f t="shared" si="88"/>
        <v>2783.7084027018873</v>
      </c>
      <c r="AQ55">
        <f t="shared" si="88"/>
        <v>2810.4061198809327</v>
      </c>
      <c r="AR55" s="3">
        <f t="shared" si="88"/>
        <v>2831.7418882340817</v>
      </c>
      <c r="AS55">
        <f t="shared" si="88"/>
        <v>2877.1442003310658</v>
      </c>
      <c r="AT55">
        <f t="shared" si="88"/>
        <v>2922.7535878075446</v>
      </c>
      <c r="AU55">
        <f t="shared" si="88"/>
        <v>2968.5466083919741</v>
      </c>
      <c r="AV55">
        <f t="shared" si="88"/>
        <v>3014.5010675955432</v>
      </c>
      <c r="AW55">
        <f t="shared" si="88"/>
        <v>3060.5948491196677</v>
      </c>
      <c r="AX55">
        <f t="shared" si="88"/>
        <v>3106.8032091968207</v>
      </c>
      <c r="AY55">
        <f t="shared" si="88"/>
        <v>3153.1018903372269</v>
      </c>
      <c r="AZ55">
        <f t="shared" si="88"/>
        <v>3199.4713877616869</v>
      </c>
      <c r="BA55">
        <f t="shared" si="88"/>
        <v>3245.8951707672509</v>
      </c>
      <c r="BB55">
        <f t="shared" si="88"/>
        <v>3292.3567562983881</v>
      </c>
      <c r="BC55">
        <f t="shared" si="88"/>
        <v>3338.835856925356</v>
      </c>
      <c r="BD55">
        <f t="shared" si="88"/>
        <v>3385.3112069286544</v>
      </c>
      <c r="BE55">
        <f t="shared" si="88"/>
        <v>3431.7656165397048</v>
      </c>
      <c r="BF55">
        <f t="shared" si="88"/>
        <v>3478.1831909277453</v>
      </c>
      <c r="BG55">
        <f t="shared" si="88"/>
        <v>3524.5470713909931</v>
      </c>
      <c r="BH55">
        <f t="shared" si="88"/>
        <v>3570.8391761707862</v>
      </c>
      <c r="BI55">
        <f t="shared" si="88"/>
        <v>3617.0376824475125</v>
      </c>
      <c r="BJ55">
        <f t="shared" si="88"/>
        <v>3663.116375691538</v>
      </c>
      <c r="BK55">
        <f t="shared" si="88"/>
        <v>3709.0446683369569</v>
      </c>
      <c r="BL55">
        <f t="shared" si="88"/>
        <v>3754.7909745891484</v>
      </c>
    </row>
    <row r="56" spans="1:64" x14ac:dyDescent="0.25">
      <c r="A56" t="str">
        <f t="shared" si="39"/>
        <v>05_PRC</v>
      </c>
      <c r="B56" t="s">
        <v>743</v>
      </c>
      <c r="C56" t="s">
        <v>15</v>
      </c>
      <c r="D56">
        <f t="shared" si="79"/>
        <v>135.89876391749999</v>
      </c>
      <c r="E56">
        <f t="shared" ref="E56:BL56" si="89">E187</f>
        <v>150.99862657500003</v>
      </c>
      <c r="F56">
        <f t="shared" si="89"/>
        <v>167.77625175000003</v>
      </c>
      <c r="G56">
        <f t="shared" si="89"/>
        <v>186.41805749999997</v>
      </c>
      <c r="H56">
        <f t="shared" si="89"/>
        <v>207.13117500000001</v>
      </c>
      <c r="I56">
        <f t="shared" si="89"/>
        <v>230.14574999999991</v>
      </c>
      <c r="J56" s="10">
        <f t="shared" si="89"/>
        <v>255.71749999999997</v>
      </c>
      <c r="K56">
        <f t="shared" si="89"/>
        <v>261.61962911689466</v>
      </c>
      <c r="L56">
        <f t="shared" si="89"/>
        <v>277.33386033163038</v>
      </c>
      <c r="M56">
        <f t="shared" si="89"/>
        <v>292.31258282654221</v>
      </c>
      <c r="N56">
        <f t="shared" si="89"/>
        <v>297.79975635195245</v>
      </c>
      <c r="O56">
        <f t="shared" si="89"/>
        <v>318.18894678532121</v>
      </c>
      <c r="P56">
        <f t="shared" si="89"/>
        <v>332.49680449328702</v>
      </c>
      <c r="Q56">
        <f t="shared" si="89"/>
        <v>347.2357461814924</v>
      </c>
      <c r="R56">
        <f t="shared" si="89"/>
        <v>361.82541483396625</v>
      </c>
      <c r="S56" s="13">
        <f t="shared" si="89"/>
        <v>376.21701369216936</v>
      </c>
      <c r="T56">
        <f t="shared" si="89"/>
        <v>385.3532075907433</v>
      </c>
      <c r="U56">
        <f t="shared" si="89"/>
        <v>393.73395142873096</v>
      </c>
      <c r="V56">
        <f t="shared" si="89"/>
        <v>401.35933788432152</v>
      </c>
      <c r="W56">
        <f t="shared" si="89"/>
        <v>408.23736501162296</v>
      </c>
      <c r="X56">
        <f t="shared" si="89"/>
        <v>414.37992490265299</v>
      </c>
      <c r="Y56">
        <f t="shared" si="89"/>
        <v>419.80087170897121</v>
      </c>
      <c r="Z56">
        <f t="shared" si="89"/>
        <v>424.49495815492003</v>
      </c>
      <c r="AA56">
        <f t="shared" si="89"/>
        <v>428.47352097568347</v>
      </c>
      <c r="AB56">
        <f t="shared" si="89"/>
        <v>431.74722236237017</v>
      </c>
      <c r="AC56">
        <f t="shared" si="89"/>
        <v>434.3344499958726</v>
      </c>
      <c r="AD56">
        <f t="shared" si="89"/>
        <v>436.26695618835083</v>
      </c>
      <c r="AE56">
        <f t="shared" si="89"/>
        <v>437.61196493031014</v>
      </c>
      <c r="AF56">
        <f t="shared" si="89"/>
        <v>438.42315524655277</v>
      </c>
      <c r="AG56">
        <f t="shared" si="89"/>
        <v>438.7595497271866</v>
      </c>
      <c r="AH56">
        <f t="shared" si="89"/>
        <v>438.68392493440973</v>
      </c>
      <c r="AI56">
        <f t="shared" si="89"/>
        <v>438.26215946802728</v>
      </c>
      <c r="AJ56">
        <f t="shared" si="89"/>
        <v>437.53978949991921</v>
      </c>
      <c r="AK56">
        <f t="shared" si="89"/>
        <v>436.50356878808606</v>
      </c>
      <c r="AL56">
        <f t="shared" si="89"/>
        <v>435.31564520059607</v>
      </c>
      <c r="AM56">
        <f t="shared" si="89"/>
        <v>434.0452742809149</v>
      </c>
      <c r="AN56">
        <f t="shared" si="89"/>
        <v>432.76160769603541</v>
      </c>
      <c r="AO56">
        <f t="shared" si="89"/>
        <v>431.55699905241215</v>
      </c>
      <c r="AP56">
        <f t="shared" si="89"/>
        <v>430.4980761648373</v>
      </c>
      <c r="AQ56">
        <f t="shared" si="89"/>
        <v>429.64541628953708</v>
      </c>
      <c r="AR56" s="3">
        <f t="shared" si="89"/>
        <v>429.05180124758664</v>
      </c>
      <c r="AS56">
        <f t="shared" si="89"/>
        <v>433.30484944744813</v>
      </c>
      <c r="AT56">
        <f t="shared" si="89"/>
        <v>437.53796224663688</v>
      </c>
      <c r="AU56">
        <f t="shared" si="89"/>
        <v>441.74800720118509</v>
      </c>
      <c r="AV56">
        <f t="shared" si="89"/>
        <v>445.93211059105511</v>
      </c>
      <c r="AW56">
        <f t="shared" si="89"/>
        <v>450.08747781171428</v>
      </c>
      <c r="AX56">
        <f t="shared" si="89"/>
        <v>454.2109954966096</v>
      </c>
      <c r="AY56">
        <f t="shared" si="89"/>
        <v>458.29969336296739</v>
      </c>
      <c r="AZ56">
        <f t="shared" si="89"/>
        <v>462.35135661295885</v>
      </c>
      <c r="BA56">
        <f t="shared" si="89"/>
        <v>466.36424867345397</v>
      </c>
      <c r="BB56">
        <f t="shared" si="89"/>
        <v>470.33667947119665</v>
      </c>
      <c r="BC56">
        <f t="shared" si="89"/>
        <v>474.26645694962275</v>
      </c>
      <c r="BD56">
        <f t="shared" si="89"/>
        <v>478.15130041365006</v>
      </c>
      <c r="BE56">
        <f t="shared" si="89"/>
        <v>481.98955288478828</v>
      </c>
      <c r="BF56">
        <f t="shared" si="89"/>
        <v>485.77977526923638</v>
      </c>
      <c r="BG56">
        <f t="shared" si="89"/>
        <v>489.52042658208063</v>
      </c>
      <c r="BH56">
        <f t="shared" si="89"/>
        <v>493.20983096281401</v>
      </c>
      <c r="BI56">
        <f t="shared" si="89"/>
        <v>496.84583550103014</v>
      </c>
      <c r="BJ56">
        <f t="shared" si="89"/>
        <v>500.42573438408812</v>
      </c>
      <c r="BK56">
        <f t="shared" si="89"/>
        <v>503.94628645882386</v>
      </c>
      <c r="BL56">
        <f t="shared" si="89"/>
        <v>507.40418575528849</v>
      </c>
    </row>
    <row r="57" spans="1:64" x14ac:dyDescent="0.25">
      <c r="A57" t="str">
        <f t="shared" si="39"/>
        <v>05_PRC</v>
      </c>
      <c r="B57" t="s">
        <v>743</v>
      </c>
      <c r="C57" t="s">
        <v>16</v>
      </c>
      <c r="D57">
        <f t="shared" si="79"/>
        <v>1502.0812299999996</v>
      </c>
      <c r="E57">
        <f t="shared" ref="E57:BL57" si="90">E188</f>
        <v>1676.0246599999984</v>
      </c>
      <c r="F57">
        <f t="shared" si="90"/>
        <v>1846.7545999999998</v>
      </c>
      <c r="G57">
        <f t="shared" si="90"/>
        <v>1125.0942999999995</v>
      </c>
      <c r="H57">
        <f t="shared" si="90"/>
        <v>1099.68</v>
      </c>
      <c r="I57">
        <f t="shared" si="90"/>
        <v>1074.2699999999995</v>
      </c>
      <c r="J57" s="10">
        <f t="shared" si="90"/>
        <v>1022.8699999999999</v>
      </c>
      <c r="K57">
        <f t="shared" si="90"/>
        <v>1096.0719115160919</v>
      </c>
      <c r="L57">
        <f t="shared" si="90"/>
        <v>1108.500451968381</v>
      </c>
      <c r="M57">
        <f t="shared" si="90"/>
        <v>1119.9443776922064</v>
      </c>
      <c r="N57">
        <f t="shared" si="90"/>
        <v>1098.88762016239</v>
      </c>
      <c r="O57">
        <f t="shared" si="90"/>
        <v>1136.2119164321198</v>
      </c>
      <c r="P57">
        <f t="shared" si="90"/>
        <v>1154.4095767207702</v>
      </c>
      <c r="Q57">
        <f t="shared" si="90"/>
        <v>1177.6597911908696</v>
      </c>
      <c r="R57">
        <f t="shared" si="90"/>
        <v>1204.1961074145045</v>
      </c>
      <c r="S57" s="13">
        <f t="shared" si="90"/>
        <v>1234.1179681770352</v>
      </c>
      <c r="T57">
        <f t="shared" si="90"/>
        <v>1251.2245067901727</v>
      </c>
      <c r="U57">
        <f t="shared" si="90"/>
        <v>1270.5144899650356</v>
      </c>
      <c r="V57">
        <f t="shared" si="90"/>
        <v>1291.9426669869911</v>
      </c>
      <c r="W57">
        <f t="shared" si="90"/>
        <v>1315.4251901010523</v>
      </c>
      <c r="X57">
        <f t="shared" si="90"/>
        <v>1340.8304030814215</v>
      </c>
      <c r="Y57">
        <f t="shared" si="90"/>
        <v>1367.9765097214063</v>
      </c>
      <c r="Z57">
        <f t="shared" si="90"/>
        <v>1396.5660251279262</v>
      </c>
      <c r="AA57">
        <f t="shared" si="90"/>
        <v>1426.3041478904674</v>
      </c>
      <c r="AB57">
        <f t="shared" si="90"/>
        <v>1456.8461554266644</v>
      </c>
      <c r="AC57">
        <f t="shared" si="90"/>
        <v>1487.8291498199144</v>
      </c>
      <c r="AD57">
        <f t="shared" si="90"/>
        <v>1518.8971523344494</v>
      </c>
      <c r="AE57">
        <f t="shared" si="90"/>
        <v>1549.7873316739688</v>
      </c>
      <c r="AF57">
        <f t="shared" si="90"/>
        <v>1580.1691081161503</v>
      </c>
      <c r="AG57">
        <f t="shared" si="90"/>
        <v>1609.7145381024593</v>
      </c>
      <c r="AH57">
        <f t="shared" si="90"/>
        <v>1638.0989783836885</v>
      </c>
      <c r="AI57">
        <f t="shared" si="90"/>
        <v>1665.0044796077807</v>
      </c>
      <c r="AJ57">
        <f t="shared" si="90"/>
        <v>1690.0345174668614</v>
      </c>
      <c r="AK57">
        <f t="shared" si="90"/>
        <v>1712.5608254963624</v>
      </c>
      <c r="AL57">
        <f t="shared" si="90"/>
        <v>1732.6428886720605</v>
      </c>
      <c r="AM57">
        <f t="shared" si="90"/>
        <v>1749.9986935895929</v>
      </c>
      <c r="AN57">
        <f t="shared" si="90"/>
        <v>1764.3592610794572</v>
      </c>
      <c r="AO57">
        <f t="shared" si="90"/>
        <v>1775.5657908168814</v>
      </c>
      <c r="AP57">
        <f t="shared" si="90"/>
        <v>1783.3706927804237</v>
      </c>
      <c r="AQ57">
        <f t="shared" si="90"/>
        <v>1787.5142704738355</v>
      </c>
      <c r="AR57" s="3">
        <f t="shared" si="90"/>
        <v>1787.715838531612</v>
      </c>
      <c r="AS57">
        <f t="shared" si="90"/>
        <v>1805.4368726977016</v>
      </c>
      <c r="AT57">
        <f t="shared" si="90"/>
        <v>1823.0748426943214</v>
      </c>
      <c r="AU57">
        <f t="shared" si="90"/>
        <v>1840.6166966716055</v>
      </c>
      <c r="AV57">
        <f t="shared" si="90"/>
        <v>1858.050460796064</v>
      </c>
      <c r="AW57">
        <f t="shared" si="90"/>
        <v>1875.3644908821439</v>
      </c>
      <c r="AX57">
        <f t="shared" si="90"/>
        <v>1892.5458145692078</v>
      </c>
      <c r="AY57">
        <f t="shared" si="90"/>
        <v>1909.5820556790318</v>
      </c>
      <c r="AZ57">
        <f t="shared" si="90"/>
        <v>1926.4639858873295</v>
      </c>
      <c r="BA57">
        <f t="shared" si="90"/>
        <v>1943.1843694727258</v>
      </c>
      <c r="BB57">
        <f t="shared" si="90"/>
        <v>1959.7361644633204</v>
      </c>
      <c r="BC57">
        <f t="shared" si="90"/>
        <v>1976.1102372900957</v>
      </c>
      <c r="BD57">
        <f t="shared" si="90"/>
        <v>1992.2970850568763</v>
      </c>
      <c r="BE57">
        <f t="shared" si="90"/>
        <v>2008.2898036866188</v>
      </c>
      <c r="BF57">
        <f t="shared" si="90"/>
        <v>2024.0823969551527</v>
      </c>
      <c r="BG57">
        <f t="shared" si="90"/>
        <v>2039.6684440920037</v>
      </c>
      <c r="BH57">
        <f t="shared" si="90"/>
        <v>2055.0409623450591</v>
      </c>
      <c r="BI57">
        <f t="shared" si="90"/>
        <v>2070.1909812542931</v>
      </c>
      <c r="BJ57">
        <f t="shared" si="90"/>
        <v>2085.107226600368</v>
      </c>
      <c r="BK57">
        <f t="shared" si="90"/>
        <v>2099.7761935784338</v>
      </c>
      <c r="BL57">
        <f t="shared" si="90"/>
        <v>2114.184107313703</v>
      </c>
    </row>
    <row r="58" spans="1:64" x14ac:dyDescent="0.25">
      <c r="A58" t="str">
        <f t="shared" si="39"/>
        <v>05_PRC</v>
      </c>
      <c r="B58" t="s">
        <v>743</v>
      </c>
      <c r="C58" t="s">
        <v>17</v>
      </c>
      <c r="D58">
        <f t="shared" si="79"/>
        <v>135.89876391749999</v>
      </c>
      <c r="E58">
        <f t="shared" ref="E58:BL58" si="91">E189</f>
        <v>150.99862657500003</v>
      </c>
      <c r="F58">
        <f t="shared" si="91"/>
        <v>167.77625175000003</v>
      </c>
      <c r="G58">
        <f t="shared" si="91"/>
        <v>186.41805749999997</v>
      </c>
      <c r="H58">
        <f t="shared" si="91"/>
        <v>207.13117500000001</v>
      </c>
      <c r="I58">
        <f t="shared" si="91"/>
        <v>230.14574999999991</v>
      </c>
      <c r="J58" s="10">
        <f t="shared" si="91"/>
        <v>255.71749999999997</v>
      </c>
      <c r="K58">
        <f t="shared" si="91"/>
        <v>261.51109225532662</v>
      </c>
      <c r="L58">
        <f t="shared" si="91"/>
        <v>277.08285790370343</v>
      </c>
      <c r="M58">
        <f t="shared" si="91"/>
        <v>291.85600633502634</v>
      </c>
      <c r="N58">
        <f t="shared" si="91"/>
        <v>297.0934497190442</v>
      </c>
      <c r="O58">
        <f t="shared" si="91"/>
        <v>317.13185177402931</v>
      </c>
      <c r="P58">
        <f t="shared" si="91"/>
        <v>331.03304240893033</v>
      </c>
      <c r="Q58">
        <f t="shared" si="91"/>
        <v>345.29053956636022</v>
      </c>
      <c r="R58">
        <f t="shared" si="91"/>
        <v>359.32457126328597</v>
      </c>
      <c r="S58" s="13">
        <f t="shared" si="91"/>
        <v>373.08587063417457</v>
      </c>
      <c r="T58">
        <f t="shared" si="91"/>
        <v>378.89566232735626</v>
      </c>
      <c r="U58">
        <f t="shared" si="91"/>
        <v>383.79054078131617</v>
      </c>
      <c r="V58">
        <f t="shared" si="91"/>
        <v>387.79232631518221</v>
      </c>
      <c r="W58">
        <f t="shared" si="91"/>
        <v>390.93091460370835</v>
      </c>
      <c r="X58">
        <f t="shared" si="91"/>
        <v>393.24009567707378</v>
      </c>
      <c r="Y58">
        <f t="shared" si="91"/>
        <v>394.75553281018813</v>
      </c>
      <c r="Z58">
        <f t="shared" si="91"/>
        <v>395.49501559915865</v>
      </c>
      <c r="AA58">
        <f t="shared" si="91"/>
        <v>395.49218619813166</v>
      </c>
      <c r="AB58">
        <f t="shared" si="91"/>
        <v>394.77999764997298</v>
      </c>
      <c r="AC58">
        <f t="shared" si="91"/>
        <v>393.39830272846694</v>
      </c>
      <c r="AD58">
        <f t="shared" si="91"/>
        <v>391.39852633292736</v>
      </c>
      <c r="AE58">
        <f t="shared" si="91"/>
        <v>388.86267974458622</v>
      </c>
      <c r="AF58">
        <f t="shared" si="91"/>
        <v>385.85865646317109</v>
      </c>
      <c r="AG58">
        <f t="shared" si="91"/>
        <v>382.45723086501749</v>
      </c>
      <c r="AH58">
        <f t="shared" si="91"/>
        <v>378.73042024382028</v>
      </c>
      <c r="AI58">
        <f t="shared" si="91"/>
        <v>374.75073689812433</v>
      </c>
      <c r="AJ58">
        <f t="shared" si="91"/>
        <v>370.57117798517623</v>
      </c>
      <c r="AK58">
        <f t="shared" si="91"/>
        <v>366.1937741592206</v>
      </c>
      <c r="AL58">
        <f t="shared" si="91"/>
        <v>361.76647738133511</v>
      </c>
      <c r="AM58">
        <f t="shared" si="91"/>
        <v>357.35537174192797</v>
      </c>
      <c r="AN58">
        <f t="shared" si="91"/>
        <v>353.02402862477061</v>
      </c>
      <c r="AO58">
        <f t="shared" si="91"/>
        <v>348.85236936565087</v>
      </c>
      <c r="AP58">
        <f t="shared" si="91"/>
        <v>344.89666103472752</v>
      </c>
      <c r="AQ58">
        <f t="shared" si="91"/>
        <v>341.20612941710107</v>
      </c>
      <c r="AR58" s="3">
        <f t="shared" si="91"/>
        <v>337.82183929809969</v>
      </c>
      <c r="AS58">
        <f t="shared" si="91"/>
        <v>338.27577467599781</v>
      </c>
      <c r="AT58">
        <f t="shared" si="91"/>
        <v>338.65745322073712</v>
      </c>
      <c r="AU58">
        <f t="shared" si="91"/>
        <v>338.96487087302711</v>
      </c>
      <c r="AV58">
        <f t="shared" si="91"/>
        <v>339.19630407849559</v>
      </c>
      <c r="AW58">
        <f t="shared" si="91"/>
        <v>339.35016572695127</v>
      </c>
      <c r="AX58">
        <f t="shared" si="91"/>
        <v>339.42470518205573</v>
      </c>
      <c r="AY58">
        <f t="shared" si="91"/>
        <v>339.41836097371305</v>
      </c>
      <c r="AZ58">
        <f t="shared" si="91"/>
        <v>339.33020547375207</v>
      </c>
      <c r="BA58">
        <f t="shared" si="91"/>
        <v>339.15971802475343</v>
      </c>
      <c r="BB58">
        <f t="shared" si="91"/>
        <v>338.90645788142075</v>
      </c>
      <c r="BC58">
        <f t="shared" si="91"/>
        <v>338.56967110576284</v>
      </c>
      <c r="BD58">
        <f t="shared" si="91"/>
        <v>338.14859965253322</v>
      </c>
      <c r="BE58">
        <f t="shared" si="91"/>
        <v>337.64298334856903</v>
      </c>
      <c r="BF58">
        <f t="shared" si="91"/>
        <v>337.05275747663103</v>
      </c>
      <c r="BG58">
        <f t="shared" si="91"/>
        <v>336.37782576082327</v>
      </c>
      <c r="BH58">
        <f t="shared" si="91"/>
        <v>335.61804132492722</v>
      </c>
      <c r="BI58">
        <f t="shared" si="91"/>
        <v>334.77298064187289</v>
      </c>
      <c r="BJ58">
        <f t="shared" si="91"/>
        <v>333.84190886658899</v>
      </c>
      <c r="BK58">
        <f t="shared" si="91"/>
        <v>332.82380990324776</v>
      </c>
      <c r="BL58">
        <f t="shared" si="91"/>
        <v>331.71771189447475</v>
      </c>
    </row>
    <row r="59" spans="1:64" x14ac:dyDescent="0.25">
      <c r="A59" t="str">
        <f t="shared" si="39"/>
        <v>05_PRC</v>
      </c>
      <c r="B59" t="s">
        <v>743</v>
      </c>
      <c r="C59" t="s">
        <v>18</v>
      </c>
      <c r="D59">
        <f t="shared" si="79"/>
        <v>2446.1777505150012</v>
      </c>
      <c r="E59">
        <f t="shared" ref="E59:BL60" si="92">E190</f>
        <v>2717.9752783500012</v>
      </c>
      <c r="F59">
        <f t="shared" si="92"/>
        <v>3019.9725315000005</v>
      </c>
      <c r="G59">
        <f t="shared" si="92"/>
        <v>3355.5250350000006</v>
      </c>
      <c r="H59">
        <f t="shared" si="92"/>
        <v>3728.3611500000011</v>
      </c>
      <c r="I59">
        <f t="shared" si="92"/>
        <v>4142.6235000000015</v>
      </c>
      <c r="J59" s="10">
        <f t="shared" si="92"/>
        <v>4602.9150000000009</v>
      </c>
      <c r="K59">
        <f t="shared" si="92"/>
        <v>4707.1996605958811</v>
      </c>
      <c r="L59">
        <f t="shared" si="92"/>
        <v>4987.4914422666616</v>
      </c>
      <c r="M59">
        <f t="shared" si="92"/>
        <v>5253.4081140304797</v>
      </c>
      <c r="N59">
        <f t="shared" si="92"/>
        <v>5347.6820949428011</v>
      </c>
      <c r="O59">
        <f t="shared" si="92"/>
        <v>5708.3733319325311</v>
      </c>
      <c r="P59">
        <f t="shared" si="92"/>
        <v>5958.5947633607493</v>
      </c>
      <c r="Q59">
        <f t="shared" si="92"/>
        <v>6215.2297121944912</v>
      </c>
      <c r="R59">
        <f t="shared" si="92"/>
        <v>6467.8422827391551</v>
      </c>
      <c r="S59" s="13">
        <f t="shared" si="92"/>
        <v>6715.5456714151469</v>
      </c>
      <c r="T59">
        <f t="shared" si="92"/>
        <v>6820.1219218924198</v>
      </c>
      <c r="U59">
        <f t="shared" si="92"/>
        <v>6908.2297340637006</v>
      </c>
      <c r="V59">
        <f t="shared" si="92"/>
        <v>6980.2618736732911</v>
      </c>
      <c r="W59">
        <f t="shared" si="92"/>
        <v>7036.7564628667587</v>
      </c>
      <c r="X59">
        <f t="shared" si="92"/>
        <v>7078.3217221873329</v>
      </c>
      <c r="Y59">
        <f t="shared" si="92"/>
        <v>7105.5995905833988</v>
      </c>
      <c r="Z59">
        <f t="shared" si="92"/>
        <v>7118.9102807848667</v>
      </c>
      <c r="AA59">
        <f t="shared" si="92"/>
        <v>7118.8593515663733</v>
      </c>
      <c r="AB59">
        <f t="shared" si="92"/>
        <v>7106.0399576995205</v>
      </c>
      <c r="AC59">
        <f t="shared" si="92"/>
        <v>7081.1694491124126</v>
      </c>
      <c r="AD59">
        <f t="shared" si="92"/>
        <v>7045.1734739927069</v>
      </c>
      <c r="AE59">
        <f t="shared" si="92"/>
        <v>6999.5282354025558</v>
      </c>
      <c r="AF59">
        <f t="shared" si="92"/>
        <v>6945.4558163370875</v>
      </c>
      <c r="AG59">
        <f t="shared" si="92"/>
        <v>6884.2301555703343</v>
      </c>
      <c r="AH59">
        <f t="shared" si="92"/>
        <v>6817.1475643887725</v>
      </c>
      <c r="AI59">
        <f t="shared" si="92"/>
        <v>6745.5132641662522</v>
      </c>
      <c r="AJ59">
        <f t="shared" si="92"/>
        <v>6670.2812037331869</v>
      </c>
      <c r="AK59">
        <f t="shared" si="92"/>
        <v>6591.4879348659879</v>
      </c>
      <c r="AL59">
        <f t="shared" si="92"/>
        <v>6511.796592864056</v>
      </c>
      <c r="AM59">
        <f t="shared" si="92"/>
        <v>6432.3966913547165</v>
      </c>
      <c r="AN59">
        <f t="shared" si="92"/>
        <v>6354.4325152458878</v>
      </c>
      <c r="AO59">
        <f t="shared" si="92"/>
        <v>6279.3426485817181</v>
      </c>
      <c r="AP59">
        <f t="shared" si="92"/>
        <v>6208.1398986251161</v>
      </c>
      <c r="AQ59">
        <f t="shared" si="92"/>
        <v>6141.7103295078314</v>
      </c>
      <c r="AR59" s="3">
        <f t="shared" si="92"/>
        <v>6080.7931073658037</v>
      </c>
      <c r="AS59">
        <f t="shared" si="92"/>
        <v>6088.9639441679701</v>
      </c>
      <c r="AT59">
        <f t="shared" si="92"/>
        <v>6095.8341579732778</v>
      </c>
      <c r="AU59">
        <f t="shared" si="92"/>
        <v>6101.3676757144967</v>
      </c>
      <c r="AV59">
        <f t="shared" si="92"/>
        <v>6105.5334734129301</v>
      </c>
      <c r="AW59">
        <f t="shared" si="92"/>
        <v>6108.3029830851328</v>
      </c>
      <c r="AX59">
        <f t="shared" si="92"/>
        <v>6109.6446932770123</v>
      </c>
      <c r="AY59">
        <f t="shared" si="92"/>
        <v>6109.5304975268446</v>
      </c>
      <c r="AZ59">
        <f t="shared" si="92"/>
        <v>6107.9436985275461</v>
      </c>
      <c r="BA59">
        <f t="shared" si="92"/>
        <v>6104.8749244455703</v>
      </c>
      <c r="BB59">
        <f t="shared" si="92"/>
        <v>6100.316241865582</v>
      </c>
      <c r="BC59">
        <f t="shared" si="92"/>
        <v>6094.2540799037397</v>
      </c>
      <c r="BD59">
        <f t="shared" si="92"/>
        <v>6086.6747937456066</v>
      </c>
      <c r="BE59">
        <f t="shared" si="92"/>
        <v>6077.5737002742517</v>
      </c>
      <c r="BF59">
        <f t="shared" si="92"/>
        <v>6066.9496345793668</v>
      </c>
      <c r="BG59">
        <f t="shared" si="92"/>
        <v>6054.8008636948271</v>
      </c>
      <c r="BH59">
        <f t="shared" si="92"/>
        <v>6041.124743848698</v>
      </c>
      <c r="BI59">
        <f t="shared" si="92"/>
        <v>6025.9136515537202</v>
      </c>
      <c r="BJ59">
        <f t="shared" si="92"/>
        <v>6009.1543595986104</v>
      </c>
      <c r="BK59">
        <f t="shared" si="92"/>
        <v>5990.828578258469</v>
      </c>
      <c r="BL59">
        <f t="shared" si="92"/>
        <v>5970.9188141005534</v>
      </c>
    </row>
    <row r="60" spans="1:64" x14ac:dyDescent="0.25">
      <c r="A60" t="str">
        <f t="shared" si="39"/>
        <v>05_PRC</v>
      </c>
      <c r="B60" t="s">
        <v>743</v>
      </c>
      <c r="D60">
        <f t="shared" si="79"/>
        <v>7.2270100000000035</v>
      </c>
      <c r="E60">
        <f t="shared" si="92"/>
        <v>7.4528500000000033</v>
      </c>
      <c r="F60">
        <f t="shared" si="92"/>
        <v>7.7479100000000036</v>
      </c>
      <c r="G60">
        <f t="shared" si="92"/>
        <v>6.833260000000001</v>
      </c>
      <c r="H60">
        <f t="shared" si="92"/>
        <v>7.4341293199999967</v>
      </c>
      <c r="I60">
        <f t="shared" si="92"/>
        <v>7.3099999999999978</v>
      </c>
      <c r="J60" s="10">
        <f t="shared" si="92"/>
        <v>7.2299999999999986</v>
      </c>
      <c r="K60">
        <f t="shared" si="92"/>
        <v>7.3876185271418571</v>
      </c>
      <c r="L60">
        <f t="shared" si="92"/>
        <v>7.7505110862319651</v>
      </c>
      <c r="M60">
        <f t="shared" si="92"/>
        <v>8.0973532864414732</v>
      </c>
      <c r="N60">
        <f t="shared" si="92"/>
        <v>8.1886663181237243</v>
      </c>
      <c r="O60">
        <f t="shared" si="92"/>
        <v>8.6965491630917739</v>
      </c>
      <c r="P60">
        <f t="shared" si="92"/>
        <v>9.0439974728033175</v>
      </c>
      <c r="Q60">
        <f t="shared" si="92"/>
        <v>9.4103950717886136</v>
      </c>
      <c r="R60">
        <f t="shared" si="92"/>
        <v>9.7803907699793964</v>
      </c>
      <c r="S60" s="13">
        <f t="shared" si="92"/>
        <v>10.153095045910046</v>
      </c>
      <c r="T60">
        <f t="shared" si="92"/>
        <v>10.392467751691294</v>
      </c>
      <c r="U60">
        <f t="shared" si="92"/>
        <v>10.620086568033896</v>
      </c>
      <c r="V60">
        <f t="shared" si="92"/>
        <v>10.83577288090312</v>
      </c>
      <c r="W60">
        <f t="shared" si="92"/>
        <v>11.039446308157522</v>
      </c>
      <c r="X60">
        <f t="shared" si="92"/>
        <v>11.231023727431879</v>
      </c>
      <c r="Y60">
        <f t="shared" si="92"/>
        <v>11.410374153059395</v>
      </c>
      <c r="Z60">
        <f t="shared" si="92"/>
        <v>11.576751030142818</v>
      </c>
      <c r="AA60">
        <f t="shared" si="92"/>
        <v>11.729764903564513</v>
      </c>
      <c r="AB60">
        <f t="shared" si="92"/>
        <v>11.868921916323794</v>
      </c>
      <c r="AC60">
        <f t="shared" si="92"/>
        <v>11.99386105171118</v>
      </c>
      <c r="AD60">
        <f t="shared" si="92"/>
        <v>12.104521786697166</v>
      </c>
      <c r="AE60">
        <f t="shared" si="92"/>
        <v>12.201776957772838</v>
      </c>
      <c r="AF60">
        <f t="shared" si="92"/>
        <v>12.28609264262893</v>
      </c>
      <c r="AG60">
        <f t="shared" si="92"/>
        <v>12.358060112360954</v>
      </c>
      <c r="AH60">
        <f t="shared" si="92"/>
        <v>12.418363384403676</v>
      </c>
      <c r="AI60">
        <f t="shared" si="92"/>
        <v>12.467771641120009</v>
      </c>
      <c r="AJ60">
        <f t="shared" si="92"/>
        <v>12.506570469078079</v>
      </c>
      <c r="AK60">
        <f t="shared" si="92"/>
        <v>12.535650010853828</v>
      </c>
      <c r="AL60">
        <f t="shared" si="92"/>
        <v>12.55589093316793</v>
      </c>
      <c r="AM60">
        <f t="shared" si="92"/>
        <v>12.56817631822488</v>
      </c>
      <c r="AN60">
        <f t="shared" si="92"/>
        <v>12.573417522985263</v>
      </c>
      <c r="AO60">
        <f t="shared" si="92"/>
        <v>12.573235087396613</v>
      </c>
      <c r="AP60">
        <f t="shared" si="92"/>
        <v>12.568537589367274</v>
      </c>
      <c r="AQ60">
        <f t="shared" si="92"/>
        <v>12.560085127159526</v>
      </c>
      <c r="AR60" s="3">
        <f t="shared" si="92"/>
        <v>12.548434453655618</v>
      </c>
      <c r="AS60">
        <f t="shared" si="92"/>
        <v>12.672822922388331</v>
      </c>
      <c r="AT60">
        <f t="shared" si="92"/>
        <v>12.796628342482347</v>
      </c>
      <c r="AU60">
        <f t="shared" si="92"/>
        <v>12.919759099667084</v>
      </c>
      <c r="AV60">
        <f t="shared" si="92"/>
        <v>13.042131146544484</v>
      </c>
      <c r="AW60">
        <f t="shared" si="92"/>
        <v>13.163662749599615</v>
      </c>
      <c r="AX60">
        <f t="shared" si="92"/>
        <v>13.284262852517118</v>
      </c>
      <c r="AY60">
        <f t="shared" si="92"/>
        <v>13.403844583738392</v>
      </c>
      <c r="AZ60">
        <f t="shared" si="92"/>
        <v>13.522343167296288</v>
      </c>
      <c r="BA60">
        <f t="shared" si="92"/>
        <v>13.639707813812851</v>
      </c>
      <c r="BB60">
        <f t="shared" si="92"/>
        <v>13.755889093887218</v>
      </c>
      <c r="BC60">
        <f t="shared" si="92"/>
        <v>13.870822896663693</v>
      </c>
      <c r="BD60">
        <f t="shared" si="92"/>
        <v>13.984442518884855</v>
      </c>
      <c r="BE60">
        <f t="shared" si="92"/>
        <v>14.096699499069086</v>
      </c>
      <c r="BF60">
        <f t="shared" si="92"/>
        <v>14.207551748186157</v>
      </c>
      <c r="BG60">
        <f t="shared" si="92"/>
        <v>14.316954197206806</v>
      </c>
      <c r="BH60">
        <f t="shared" si="92"/>
        <v>14.424857832408996</v>
      </c>
      <c r="BI60">
        <f t="shared" si="92"/>
        <v>14.53119968784074</v>
      </c>
      <c r="BJ60">
        <f t="shared" si="92"/>
        <v>14.635900626874545</v>
      </c>
      <c r="BK60">
        <f t="shared" si="92"/>
        <v>14.738865855833019</v>
      </c>
      <c r="BL60">
        <f t="shared" si="92"/>
        <v>14.839998685348839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13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3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1.8666642711758219E-3</v>
      </c>
      <c r="E63">
        <f>INDEX(hist_share!X:X,MATCH($C$1&amp;"-"&amp;$C63,hist_share!$AF:$AF,0))</f>
        <v>1.5814498319032309E-3</v>
      </c>
      <c r="F63">
        <f>INDEX(hist_share!Y:Y,MATCH($C$1&amp;"-"&amp;$C63,hist_share!$AF:$AF,0))</f>
        <v>1.3612937023165059E-3</v>
      </c>
      <c r="G63">
        <f>INDEX(hist_share!Z:Z,MATCH($C$1&amp;"-"&amp;$C63,hist_share!$AF:$AF,0))</f>
        <v>1.427324180313119E-3</v>
      </c>
      <c r="H63">
        <f>INDEX(hist_share!AA:AA,MATCH($C$1&amp;"-"&amp;$C63,hist_share!$AF:$AF,0))</f>
        <v>1.49341893908652E-3</v>
      </c>
      <c r="I63">
        <f>INDEX(hist_share!AB:AB,MATCH($C$1&amp;"-"&amp;$C63,hist_share!$AF:$AF,0))</f>
        <v>1.6912869247419559E-3</v>
      </c>
      <c r="J63" s="10">
        <f>INDEX(hist_share!AC:AC,MATCH($C$1&amp;"-"&amp;$C63,hist_share!$AF:$AF,0))</f>
        <v>1.744360248117103E-3</v>
      </c>
      <c r="K63">
        <f>INDEX('7th_share'!C:C,MATCH($C$1&amp;"-"&amp;$C63,'7th_share'!$AK:$AK,0))</f>
        <v>1.7930802906574231E-3</v>
      </c>
      <c r="L63">
        <f>INDEX('7th_share'!D:D,MATCH($C$1&amp;"-"&amp;$C63,'7th_share'!$AK:$AK,0))</f>
        <v>1.8399051552991719E-3</v>
      </c>
      <c r="M63">
        <f>INDEX('7th_share'!E:E,MATCH($C$1&amp;"-"&amp;$C63,'7th_share'!$AK:$AK,0))</f>
        <v>1.8848619732433269E-3</v>
      </c>
      <c r="N63">
        <f>INDEX('7th_share'!F:F,MATCH($C$1&amp;"-"&amp;$C63,'7th_share'!$AK:$AK,0))</f>
        <v>1.9279778756908571E-3</v>
      </c>
      <c r="O63">
        <f>INDEX('7th_share'!G:G,MATCH($C$1&amp;"-"&amp;$C63,'7th_share'!$AK:$AK,0))</f>
        <v>1.969279993842729E-3</v>
      </c>
      <c r="P63">
        <f>INDEX('7th_share'!H:H,MATCH($C$1&amp;"-"&amp;$C63,'7th_share'!$AK:$AK,0))</f>
        <v>2.008795458899917E-3</v>
      </c>
      <c r="Q63">
        <f>INDEX('7th_share'!I:I,MATCH($C$1&amp;"-"&amp;$C63,'7th_share'!$AK:$AK,0))</f>
        <v>2.0465514020633919E-3</v>
      </c>
      <c r="R63">
        <f>INDEX('7th_share'!J:J,MATCH($C$1&amp;"-"&amp;$C63,'7th_share'!$AK:$AK,0))</f>
        <v>2.0825749545341208E-3</v>
      </c>
      <c r="S63" s="13">
        <f>INDEX('7th_share'!K:K,MATCH($C$1&amp;"-"&amp;$C63,'7th_share'!$AK:$AK,0))</f>
        <v>2.1168932475130811E-3</v>
      </c>
      <c r="T63">
        <f>INDEX('7th_share'!L:L,MATCH($C$1&amp;"-"&amp;$C63,'7th_share'!$AK:$AK,0))</f>
        <v>2.1495334122012362E-3</v>
      </c>
      <c r="U63">
        <f>INDEX('7th_share'!M:M,MATCH($C$1&amp;"-"&amp;$C63,'7th_share'!$AK:$AK,0))</f>
        <v>2.1805225797995611E-3</v>
      </c>
      <c r="V63">
        <f>INDEX('7th_share'!N:N,MATCH($C$1&amp;"-"&amp;$C63,'7th_share'!$AK:$AK,0))</f>
        <v>2.2098878815090218E-3</v>
      </c>
      <c r="W63">
        <f>INDEX('7th_share'!O:O,MATCH($C$1&amp;"-"&amp;$C63,'7th_share'!$AK:$AK,0))</f>
        <v>2.237656448530597E-3</v>
      </c>
      <c r="X63">
        <f>INDEX('7th_share'!P:P,MATCH($C$1&amp;"-"&amp;$C63,'7th_share'!$AK:$AK,0))</f>
        <v>2.2638554120652499E-3</v>
      </c>
      <c r="Y63">
        <f>INDEX('7th_share'!Q:Q,MATCH($C$1&amp;"-"&amp;$C63,'7th_share'!$AK:$AK,0))</f>
        <v>2.2885119033139571E-3</v>
      </c>
      <c r="Z63">
        <f>INDEX('7th_share'!R:R,MATCH($C$1&amp;"-"&amp;$C63,'7th_share'!$AK:$AK,0))</f>
        <v>2.3116530534776818E-3</v>
      </c>
      <c r="AA63">
        <f>INDEX('7th_share'!S:S,MATCH($C$1&amp;"-"&amp;$C63,'7th_share'!$AK:$AK,0))</f>
        <v>2.3333059937574018E-3</v>
      </c>
      <c r="AB63">
        <f>INDEX('7th_share'!T:T,MATCH($C$1&amp;"-"&amp;$C63,'7th_share'!$AK:$AK,0))</f>
        <v>2.3534978553540818E-3</v>
      </c>
      <c r="AC63">
        <f>INDEX('7th_share'!U:U,MATCH($C$1&amp;"-"&amp;$C63,'7th_share'!$AK:$AK,0))</f>
        <v>2.3722557694686969E-3</v>
      </c>
      <c r="AD63">
        <f>INDEX('7th_share'!V:V,MATCH($C$1&amp;"-"&amp;$C63,'7th_share'!$AK:$AK,0))</f>
        <v>2.3896068673022169E-3</v>
      </c>
      <c r="AE63">
        <f>INDEX('7th_share'!W:W,MATCH($C$1&amp;"-"&amp;$C63,'7th_share'!$AK:$AK,0))</f>
        <v>2.4055782800556122E-3</v>
      </c>
      <c r="AF63">
        <f>INDEX('7th_share'!X:X,MATCH($C$1&amp;"-"&amp;$C63,'7th_share'!$AK:$AK,0))</f>
        <v>2.4201971389298501E-3</v>
      </c>
      <c r="AG63">
        <f>INDEX('7th_share'!Y:Y,MATCH($C$1&amp;"-"&amp;$C63,'7th_share'!$AK:$AK,0))</f>
        <v>2.4334905751259091E-3</v>
      </c>
      <c r="AH63">
        <f>INDEX('7th_share'!Z:Z,MATCH($C$1&amp;"-"&amp;$C63,'7th_share'!$AK:$AK,0))</f>
        <v>2.4454857198447518E-3</v>
      </c>
      <c r="AI63">
        <f>INDEX('7th_share'!AA:AA,MATCH($C$1&amp;"-"&amp;$C63,'7th_share'!$AK:$AK,0))</f>
        <v>2.4562097042873498E-3</v>
      </c>
      <c r="AJ63">
        <f>INDEX('7th_share'!AB:AB,MATCH($C$1&amp;"-"&amp;$C63,'7th_share'!$AK:$AK,0))</f>
        <v>2.465689659654679E-3</v>
      </c>
      <c r="AK63">
        <f>INDEX('7th_share'!AC:AC,MATCH($C$1&amp;"-"&amp;$C63,'7th_share'!$AK:$AK,0))</f>
        <v>2.4739527171477069E-3</v>
      </c>
      <c r="AL63">
        <f>INDEX('7th_share'!AD:AD,MATCH($C$1&amp;"-"&amp;$C63,'7th_share'!$AK:$AK,0))</f>
        <v>2.4810260079674031E-3</v>
      </c>
      <c r="AM63">
        <f>INDEX('7th_share'!AE:AE,MATCH($C$1&amp;"-"&amp;$C63,'7th_share'!$AK:$AK,0))</f>
        <v>2.4869366633147412E-3</v>
      </c>
      <c r="AN63">
        <f>INDEX('7th_share'!AF:AF,MATCH($C$1&amp;"-"&amp;$C63,'7th_share'!$AK:$AK,0))</f>
        <v>2.4917118143906909E-3</v>
      </c>
      <c r="AO63">
        <f>INDEX('7th_share'!AG:AG,MATCH($C$1&amp;"-"&amp;$C63,'7th_share'!$AK:$AK,0))</f>
        <v>2.4953785923962171E-3</v>
      </c>
      <c r="AP63">
        <f>INDEX('7th_share'!AH:AH,MATCH($C$1&amp;"-"&amp;$C63,'7th_share'!$AK:$AK,0))</f>
        <v>2.4979641285322969E-3</v>
      </c>
      <c r="AQ63">
        <f>INDEX('7th_share'!AI:AI,MATCH($C$1&amp;"-"&amp;$C63,'7th_share'!$AK:$AK,0))</f>
        <v>2.4994955539998981E-3</v>
      </c>
      <c r="AR63" s="3">
        <f>INDEX('7th_share'!AJ:AJ,MATCH($C$1&amp;"-"&amp;$C63,'7th_share'!$AK:$AK,0))</f>
        <v>2.4999999999999931E-3</v>
      </c>
      <c r="AS63">
        <f>AR63</f>
        <v>2.4999999999999931E-3</v>
      </c>
      <c r="AT63" s="6">
        <f t="shared" ref="AT63:BL76" si="93">AS63</f>
        <v>2.4999999999999931E-3</v>
      </c>
      <c r="AU63" s="6">
        <f t="shared" si="93"/>
        <v>2.4999999999999931E-3</v>
      </c>
      <c r="AV63" s="6">
        <f t="shared" si="93"/>
        <v>2.4999999999999931E-3</v>
      </c>
      <c r="AW63" s="6">
        <f t="shared" si="93"/>
        <v>2.4999999999999931E-3</v>
      </c>
      <c r="AX63" s="6">
        <f t="shared" si="93"/>
        <v>2.4999999999999931E-3</v>
      </c>
      <c r="AY63" s="6">
        <f t="shared" si="93"/>
        <v>2.4999999999999931E-3</v>
      </c>
      <c r="AZ63" s="6">
        <f t="shared" si="93"/>
        <v>2.4999999999999931E-3</v>
      </c>
      <c r="BA63" s="6">
        <f t="shared" si="93"/>
        <v>2.4999999999999931E-3</v>
      </c>
      <c r="BB63" s="6">
        <f t="shared" si="93"/>
        <v>2.4999999999999931E-3</v>
      </c>
      <c r="BC63" s="6">
        <f t="shared" si="93"/>
        <v>2.4999999999999931E-3</v>
      </c>
      <c r="BD63" s="6">
        <f t="shared" si="93"/>
        <v>2.4999999999999931E-3</v>
      </c>
      <c r="BE63" s="6">
        <f t="shared" si="93"/>
        <v>2.4999999999999931E-3</v>
      </c>
      <c r="BF63" s="6">
        <f t="shared" si="93"/>
        <v>2.4999999999999931E-3</v>
      </c>
      <c r="BG63" s="6">
        <f t="shared" si="93"/>
        <v>2.4999999999999931E-3</v>
      </c>
      <c r="BH63" s="6">
        <f t="shared" si="93"/>
        <v>2.4999999999999931E-3</v>
      </c>
      <c r="BI63" s="6">
        <f t="shared" si="93"/>
        <v>2.4999999999999931E-3</v>
      </c>
      <c r="BJ63" s="6">
        <f t="shared" si="93"/>
        <v>2.4999999999999931E-3</v>
      </c>
      <c r="BK63" s="6">
        <f t="shared" si="93"/>
        <v>2.4999999999999931E-3</v>
      </c>
      <c r="BL63" s="6">
        <f t="shared" si="93"/>
        <v>2.4999999999999931E-3</v>
      </c>
    </row>
    <row r="64" spans="1:64" x14ac:dyDescent="0.25">
      <c r="C64" t="s">
        <v>7</v>
      </c>
      <c r="D64">
        <f>INDEX(hist_share!W:W,MATCH($C$1&amp;"-"&amp;$C64,hist_share!$AF:$AF,0))</f>
        <v>2.2926015378667591E-2</v>
      </c>
      <c r="E64">
        <f>INDEX(hist_share!X:X,MATCH($C$1&amp;"-"&amp;$C64,hist_share!$AF:$AF,0))</f>
        <v>2.6238733416893281E-2</v>
      </c>
      <c r="F64">
        <f>INDEX(hist_share!Y:Y,MATCH($C$1&amp;"-"&amp;$C64,hist_share!$AF:$AF,0))</f>
        <v>2.667147619135378E-2</v>
      </c>
      <c r="G64">
        <f>INDEX(hist_share!Z:Z,MATCH($C$1&amp;"-"&amp;$C64,hist_share!$AF:$AF,0))</f>
        <v>2.9301278254113879E-2</v>
      </c>
      <c r="H64">
        <f>INDEX(hist_share!AA:AA,MATCH($C$1&amp;"-"&amp;$C64,hist_share!$AF:$AF,0))</f>
        <v>3.4424437491105589E-2</v>
      </c>
      <c r="I64">
        <f>INDEX(hist_share!AB:AB,MATCH($C$1&amp;"-"&amp;$C64,hist_share!$AF:$AF,0))</f>
        <v>3.7919226721397727E-2</v>
      </c>
      <c r="J64" s="10">
        <f>INDEX(hist_share!AC:AC,MATCH($C$1&amp;"-"&amp;$C64,hist_share!$AF:$AF,0))</f>
        <v>3.2903284338500177E-2</v>
      </c>
      <c r="K64">
        <f>INDEX('7th_share'!C:C,MATCH($C$1&amp;"-"&amp;$C64,'7th_share'!$AK:$AK,0))</f>
        <v>3.2881512256138452E-2</v>
      </c>
      <c r="L64">
        <f>INDEX('7th_share'!D:D,MATCH($C$1&amp;"-"&amp;$C64,'7th_share'!$AK:$AK,0))</f>
        <v>3.2951049345422492E-2</v>
      </c>
      <c r="M64">
        <f>INDEX('7th_share'!E:E,MATCH($C$1&amp;"-"&amp;$C64,'7th_share'!$AK:$AK,0))</f>
        <v>3.3106316147991581E-2</v>
      </c>
      <c r="N64">
        <f>INDEX('7th_share'!F:F,MATCH($C$1&amp;"-"&amp;$C64,'7th_share'!$AK:$AK,0))</f>
        <v>3.3341733205484732E-2</v>
      </c>
      <c r="O64">
        <f>INDEX('7th_share'!G:G,MATCH($C$1&amp;"-"&amp;$C64,'7th_share'!$AK:$AK,0))</f>
        <v>3.3651721059541131E-2</v>
      </c>
      <c r="P64">
        <f>INDEX('7th_share'!H:H,MATCH($C$1&amp;"-"&amp;$C64,'7th_share'!$AK:$AK,0))</f>
        <v>3.403070025179987E-2</v>
      </c>
      <c r="Q64">
        <f>INDEX('7th_share'!I:I,MATCH($C$1&amp;"-"&amp;$C64,'7th_share'!$AK:$AK,0))</f>
        <v>3.4473091323900057E-2</v>
      </c>
      <c r="R64">
        <f>INDEX('7th_share'!J:J,MATCH($C$1&amp;"-"&amp;$C64,'7th_share'!$AK:$AK,0))</f>
        <v>3.4973314817480818E-2</v>
      </c>
      <c r="S64" s="13">
        <f>INDEX('7th_share'!K:K,MATCH($C$1&amp;"-"&amp;$C64,'7th_share'!$AK:$AK,0))</f>
        <v>3.5525791274181262E-2</v>
      </c>
      <c r="T64">
        <f>INDEX('7th_share'!L:L,MATCH($C$1&amp;"-"&amp;$C64,'7th_share'!$AK:$AK,0))</f>
        <v>3.6124941235640473E-2</v>
      </c>
      <c r="U64">
        <f>INDEX('7th_share'!M:M,MATCH($C$1&amp;"-"&amp;$C64,'7th_share'!$AK:$AK,0))</f>
        <v>3.6765185243497617E-2</v>
      </c>
      <c r="V64">
        <f>INDEX('7th_share'!N:N,MATCH($C$1&amp;"-"&amp;$C64,'7th_share'!$AK:$AK,0))</f>
        <v>3.7440943839391803E-2</v>
      </c>
      <c r="W64">
        <f>INDEX('7th_share'!O:O,MATCH($C$1&amp;"-"&amp;$C64,'7th_share'!$AK:$AK,0))</f>
        <v>3.8146637564962109E-2</v>
      </c>
      <c r="X64">
        <f>INDEX('7th_share'!P:P,MATCH($C$1&amp;"-"&amp;$C64,'7th_share'!$AK:$AK,0))</f>
        <v>3.8876686961847699E-2</v>
      </c>
      <c r="Y64">
        <f>INDEX('7th_share'!Q:Q,MATCH($C$1&amp;"-"&amp;$C64,'7th_share'!$AK:$AK,0))</f>
        <v>3.9625512571687622E-2</v>
      </c>
      <c r="Z64">
        <f>INDEX('7th_share'!R:R,MATCH($C$1&amp;"-"&amp;$C64,'7th_share'!$AK:$AK,0))</f>
        <v>4.0387534936121051E-2</v>
      </c>
      <c r="AA64">
        <f>INDEX('7th_share'!S:S,MATCH($C$1&amp;"-"&amp;$C64,'7th_share'!$AK:$AK,0))</f>
        <v>4.1157174596787152E-2</v>
      </c>
      <c r="AB64">
        <f>INDEX('7th_share'!T:T,MATCH($C$1&amp;"-"&amp;$C64,'7th_share'!$AK:$AK,0))</f>
        <v>4.1928852095324813E-2</v>
      </c>
      <c r="AC64">
        <f>INDEX('7th_share'!U:U,MATCH($C$1&amp;"-"&amp;$C64,'7th_share'!$AK:$AK,0))</f>
        <v>4.2696987973373443E-2</v>
      </c>
      <c r="AD64">
        <f>INDEX('7th_share'!V:V,MATCH($C$1&amp;"-"&amp;$C64,'7th_share'!$AK:$AK,0))</f>
        <v>4.3456002772571958E-2</v>
      </c>
      <c r="AE64">
        <f>INDEX('7th_share'!W:W,MATCH($C$1&amp;"-"&amp;$C64,'7th_share'!$AK:$AK,0))</f>
        <v>4.4200317034559532E-2</v>
      </c>
      <c r="AF64">
        <f>INDEX('7th_share'!X:X,MATCH($C$1&amp;"-"&amp;$C64,'7th_share'!$AK:$AK,0))</f>
        <v>4.4924351300975322E-2</v>
      </c>
      <c r="AG64">
        <f>INDEX('7th_share'!Y:Y,MATCH($C$1&amp;"-"&amp;$C64,'7th_share'!$AK:$AK,0))</f>
        <v>4.562252611345833E-2</v>
      </c>
      <c r="AH64">
        <f>INDEX('7th_share'!Z:Z,MATCH($C$1&amp;"-"&amp;$C64,'7th_share'!$AK:$AK,0))</f>
        <v>4.6289262013647851E-2</v>
      </c>
      <c r="AI64">
        <f>INDEX('7th_share'!AA:AA,MATCH($C$1&amp;"-"&amp;$C64,'7th_share'!$AK:$AK,0))</f>
        <v>4.6918979543182783E-2</v>
      </c>
      <c r="AJ64">
        <f>INDEX('7th_share'!AB:AB,MATCH($C$1&amp;"-"&amp;$C64,'7th_share'!$AK:$AK,0))</f>
        <v>4.7506099243702388E-2</v>
      </c>
      <c r="AK64">
        <f>INDEX('7th_share'!AC:AC,MATCH($C$1&amp;"-"&amp;$C64,'7th_share'!$AK:$AK,0))</f>
        <v>4.8045041656845762E-2</v>
      </c>
      <c r="AL64">
        <f>INDEX('7th_share'!AD:AD,MATCH($C$1&amp;"-"&amp;$C64,'7th_share'!$AK:$AK,0))</f>
        <v>4.8530227324252002E-2</v>
      </c>
      <c r="AM64">
        <f>INDEX('7th_share'!AE:AE,MATCH($C$1&amp;"-"&amp;$C64,'7th_share'!$AK:$AK,0))</f>
        <v>4.8956076787560282E-2</v>
      </c>
      <c r="AN64">
        <f>INDEX('7th_share'!AF:AF,MATCH($C$1&amp;"-"&amp;$C64,'7th_share'!$AK:$AK,0))</f>
        <v>4.9317010588409697E-2</v>
      </c>
      <c r="AO64">
        <f>INDEX('7th_share'!AG:AG,MATCH($C$1&amp;"-"&amp;$C64,'7th_share'!$AK:$AK,0))</f>
        <v>4.9607449268439123E-2</v>
      </c>
      <c r="AP64">
        <f>INDEX('7th_share'!AH:AH,MATCH($C$1&amp;"-"&amp;$C64,'7th_share'!$AK:$AK,0))</f>
        <v>4.9821813369287933E-2</v>
      </c>
      <c r="AQ64">
        <f>INDEX('7th_share'!AI:AI,MATCH($C$1&amp;"-"&amp;$C64,'7th_share'!$AK:$AK,0))</f>
        <v>4.9954523432595252E-2</v>
      </c>
      <c r="AR64" s="3">
        <f>INDEX('7th_share'!AJ:AJ,MATCH($C$1&amp;"-"&amp;$C64,'7th_share'!$AK:$AK,0))</f>
        <v>5.0000000000000051E-2</v>
      </c>
      <c r="AS64" s="6">
        <f t="shared" ref="AS64:BH76" si="94">AR64</f>
        <v>5.0000000000000051E-2</v>
      </c>
      <c r="AT64" s="6">
        <f t="shared" si="94"/>
        <v>5.0000000000000051E-2</v>
      </c>
      <c r="AU64" s="6">
        <f t="shared" si="94"/>
        <v>5.0000000000000051E-2</v>
      </c>
      <c r="AV64" s="6">
        <f t="shared" si="94"/>
        <v>5.0000000000000051E-2</v>
      </c>
      <c r="AW64" s="6">
        <f t="shared" si="94"/>
        <v>5.0000000000000051E-2</v>
      </c>
      <c r="AX64" s="6">
        <f t="shared" si="94"/>
        <v>5.0000000000000051E-2</v>
      </c>
      <c r="AY64" s="6">
        <f t="shared" si="94"/>
        <v>5.0000000000000051E-2</v>
      </c>
      <c r="AZ64" s="6">
        <f t="shared" si="94"/>
        <v>5.0000000000000051E-2</v>
      </c>
      <c r="BA64" s="6">
        <f t="shared" si="94"/>
        <v>5.0000000000000051E-2</v>
      </c>
      <c r="BB64" s="6">
        <f t="shared" si="94"/>
        <v>5.0000000000000051E-2</v>
      </c>
      <c r="BC64" s="6">
        <f t="shared" si="94"/>
        <v>5.0000000000000051E-2</v>
      </c>
      <c r="BD64" s="6">
        <f t="shared" si="94"/>
        <v>5.0000000000000051E-2</v>
      </c>
      <c r="BE64" s="6">
        <f t="shared" si="94"/>
        <v>5.0000000000000051E-2</v>
      </c>
      <c r="BF64" s="6">
        <f t="shared" si="94"/>
        <v>5.0000000000000051E-2</v>
      </c>
      <c r="BG64" s="6">
        <f t="shared" si="94"/>
        <v>5.0000000000000051E-2</v>
      </c>
      <c r="BH64" s="6">
        <f t="shared" si="94"/>
        <v>5.0000000000000051E-2</v>
      </c>
      <c r="BI64" s="6">
        <f t="shared" si="93"/>
        <v>5.0000000000000051E-2</v>
      </c>
      <c r="BJ64" s="6">
        <f t="shared" si="93"/>
        <v>5.0000000000000051E-2</v>
      </c>
      <c r="BK64" s="6">
        <f t="shared" si="93"/>
        <v>5.0000000000000051E-2</v>
      </c>
      <c r="BL64" s="6">
        <f t="shared" si="93"/>
        <v>5.0000000000000051E-2</v>
      </c>
    </row>
    <row r="65" spans="2:64" x14ac:dyDescent="0.25">
      <c r="C65" t="s">
        <v>8</v>
      </c>
      <c r="D65">
        <f>INDEX(hist_share!W:W,MATCH($C$1&amp;"-"&amp;$C65,hist_share!$AF:$AF,0))</f>
        <v>0.28844520086771952</v>
      </c>
      <c r="E65">
        <f>INDEX(hist_share!X:X,MATCH($C$1&amp;"-"&amp;$C65,hist_share!$AF:$AF,0))</f>
        <v>0.26794699011808831</v>
      </c>
      <c r="F65">
        <f>INDEX(hist_share!Y:Y,MATCH($C$1&amp;"-"&amp;$C65,hist_share!$AF:$AF,0))</f>
        <v>0.24243304024031509</v>
      </c>
      <c r="G65">
        <f>INDEX(hist_share!Z:Z,MATCH($C$1&amp;"-"&amp;$C65,hist_share!$AF:$AF,0))</f>
        <v>0.24452496846395019</v>
      </c>
      <c r="H65">
        <f>INDEX(hist_share!AA:AA,MATCH($C$1&amp;"-"&amp;$C65,hist_share!$AF:$AF,0))</f>
        <v>0.21895820059508619</v>
      </c>
      <c r="I65">
        <f>INDEX(hist_share!AB:AB,MATCH($C$1&amp;"-"&amp;$C65,hist_share!$AF:$AF,0))</f>
        <v>0.19308567787954939</v>
      </c>
      <c r="J65" s="10">
        <f>INDEX(hist_share!AC:AC,MATCH($C$1&amp;"-"&amp;$C65,hist_share!$AF:$AF,0))</f>
        <v>0.18656930695111959</v>
      </c>
      <c r="K65">
        <f>INDEX('7th_share'!C:C,MATCH($C$1&amp;"-"&amp;$C65,'7th_share'!$AK:$AK,0))</f>
        <v>0.17183139384207979</v>
      </c>
      <c r="L65">
        <f>INDEX('7th_share'!D:D,MATCH($C$1&amp;"-"&amp;$C65,'7th_share'!$AK:$AK,0))</f>
        <v>0.1584555306669668</v>
      </c>
      <c r="M65">
        <f>INDEX('7th_share'!E:E,MATCH($C$1&amp;"-"&amp;$C65,'7th_share'!$AK:$AK,0))</f>
        <v>0.14638496771418749</v>
      </c>
      <c r="N65">
        <f>INDEX('7th_share'!F:F,MATCH($C$1&amp;"-"&amp;$C65,'7th_share'!$AK:$AK,0))</f>
        <v>0.13556295527214721</v>
      </c>
      <c r="O65">
        <f>INDEX('7th_share'!G:G,MATCH($C$1&amp;"-"&amp;$C65,'7th_share'!$AK:$AK,0))</f>
        <v>0.12593274362925341</v>
      </c>
      <c r="P65">
        <f>INDEX('7th_share'!H:H,MATCH($C$1&amp;"-"&amp;$C65,'7th_share'!$AK:$AK,0))</f>
        <v>0.11743758307391169</v>
      </c>
      <c r="Q65">
        <f>INDEX('7th_share'!I:I,MATCH($C$1&amp;"-"&amp;$C65,'7th_share'!$AK:$AK,0))</f>
        <v>0.1100207238945279</v>
      </c>
      <c r="R65">
        <f>INDEX('7th_share'!J:J,MATCH($C$1&amp;"-"&amp;$C65,'7th_share'!$AK:$AK,0))</f>
        <v>0.1036254163795093</v>
      </c>
      <c r="S65" s="13">
        <f>INDEX('7th_share'!K:K,MATCH($C$1&amp;"-"&amp;$C65,'7th_share'!$AK:$AK,0))</f>
        <v>9.8194910817261241E-2</v>
      </c>
      <c r="T65">
        <f>INDEX('7th_share'!L:L,MATCH($C$1&amp;"-"&amp;$C65,'7th_share'!$AK:$AK,0))</f>
        <v>9.3672457496191047E-2</v>
      </c>
      <c r="U65">
        <f>INDEX('7th_share'!M:M,MATCH($C$1&amp;"-"&amp;$C65,'7th_share'!$AK:$AK,0))</f>
        <v>9.0001306704703757E-2</v>
      </c>
      <c r="V65">
        <f>INDEX('7th_share'!N:N,MATCH($C$1&amp;"-"&amp;$C65,'7th_share'!$AK:$AK,0))</f>
        <v>8.7124708731206674E-2</v>
      </c>
      <c r="W65">
        <f>INDEX('7th_share'!O:O,MATCH($C$1&amp;"-"&amp;$C65,'7th_share'!$AK:$AK,0))</f>
        <v>8.4985913864105464E-2</v>
      </c>
      <c r="X65">
        <f>INDEX('7th_share'!P:P,MATCH($C$1&amp;"-"&amp;$C65,'7th_share'!$AK:$AK,0))</f>
        <v>8.3528172391806974E-2</v>
      </c>
      <c r="Y65">
        <f>INDEX('7th_share'!Q:Q,MATCH($C$1&amp;"-"&amp;$C65,'7th_share'!$AK:$AK,0))</f>
        <v>8.2694734602716188E-2</v>
      </c>
      <c r="Z65">
        <f>INDEX('7th_share'!R:R,MATCH($C$1&amp;"-"&amp;$C65,'7th_share'!$AK:$AK,0))</f>
        <v>8.2428850785241189E-2</v>
      </c>
      <c r="AA65">
        <f>INDEX('7th_share'!S:S,MATCH($C$1&amp;"-"&amp;$C65,'7th_share'!$AK:$AK,0))</f>
        <v>8.2673771227786907E-2</v>
      </c>
      <c r="AB65">
        <f>INDEX('7th_share'!T:T,MATCH($C$1&amp;"-"&amp;$C65,'7th_share'!$AK:$AK,0))</f>
        <v>8.3372746218760882E-2</v>
      </c>
      <c r="AC65">
        <f>INDEX('7th_share'!U:U,MATCH($C$1&amp;"-"&amp;$C65,'7th_share'!$AK:$AK,0))</f>
        <v>8.4469026046568002E-2</v>
      </c>
      <c r="AD65">
        <f>INDEX('7th_share'!V:V,MATCH($C$1&amp;"-"&amp;$C65,'7th_share'!$AK:$AK,0))</f>
        <v>8.5905860999615585E-2</v>
      </c>
      <c r="AE65">
        <f>INDEX('7th_share'!W:W,MATCH($C$1&amp;"-"&amp;$C65,'7th_share'!$AK:$AK,0))</f>
        <v>8.7626501366309215E-2</v>
      </c>
      <c r="AF65">
        <f>INDEX('7th_share'!X:X,MATCH($C$1&amp;"-"&amp;$C65,'7th_share'!$AK:$AK,0))</f>
        <v>8.9574197435055292E-2</v>
      </c>
      <c r="AG65">
        <f>INDEX('7th_share'!Y:Y,MATCH($C$1&amp;"-"&amp;$C65,'7th_share'!$AK:$AK,0))</f>
        <v>9.1692199494260843E-2</v>
      </c>
      <c r="AH65">
        <f>INDEX('7th_share'!Z:Z,MATCH($C$1&amp;"-"&amp;$C65,'7th_share'!$AK:$AK,0))</f>
        <v>9.3923757832330534E-2</v>
      </c>
      <c r="AI65">
        <f>INDEX('7th_share'!AA:AA,MATCH($C$1&amp;"-"&amp;$C65,'7th_share'!$AK:$AK,0))</f>
        <v>9.6212122737672864E-2</v>
      </c>
      <c r="AJ65">
        <f>INDEX('7th_share'!AB:AB,MATCH($C$1&amp;"-"&amp;$C65,'7th_share'!$AK:$AK,0))</f>
        <v>9.8500544498692014E-2</v>
      </c>
      <c r="AK65">
        <f>INDEX('7th_share'!AC:AC,MATCH($C$1&amp;"-"&amp;$C65,'7th_share'!$AK:$AK,0))</f>
        <v>0.10073227340379549</v>
      </c>
      <c r="AL65">
        <f>INDEX('7th_share'!AD:AD,MATCH($C$1&amp;"-"&amp;$C65,'7th_share'!$AK:$AK,0))</f>
        <v>0.10285055974138931</v>
      </c>
      <c r="AM65">
        <f>INDEX('7th_share'!AE:AE,MATCH($C$1&amp;"-"&amp;$C65,'7th_share'!$AK:$AK,0))</f>
        <v>0.1047986537998789</v>
      </c>
      <c r="AN65">
        <f>INDEX('7th_share'!AF:AF,MATCH($C$1&amp;"-"&amp;$C65,'7th_share'!$AK:$AK,0))</f>
        <v>0.1065198058676719</v>
      </c>
      <c r="AO65">
        <f>INDEX('7th_share'!AG:AG,MATCH($C$1&amp;"-"&amp;$C65,'7th_share'!$AK:$AK,0))</f>
        <v>0.107957266233174</v>
      </c>
      <c r="AP65">
        <f>INDEX('7th_share'!AH:AH,MATCH($C$1&amp;"-"&amp;$C65,'7th_share'!$AK:$AK,0))</f>
        <v>0.1090542851847926</v>
      </c>
      <c r="AQ65">
        <f>INDEX('7th_share'!AI:AI,MATCH($C$1&amp;"-"&amp;$C65,'7th_share'!$AK:$AK,0))</f>
        <v>0.1097541130109317</v>
      </c>
      <c r="AR65" s="3">
        <f>INDEX('7th_share'!AJ:AJ,MATCH($C$1&amp;"-"&amp;$C65,'7th_share'!$AK:$AK,0))</f>
        <v>0.10999999999999879</v>
      </c>
      <c r="AS65" s="6">
        <f t="shared" si="94"/>
        <v>0.10999999999999879</v>
      </c>
      <c r="AT65" s="6">
        <f t="shared" si="93"/>
        <v>0.10999999999999879</v>
      </c>
      <c r="AU65" s="6">
        <f t="shared" si="93"/>
        <v>0.10999999999999879</v>
      </c>
      <c r="AV65" s="6">
        <f t="shared" si="93"/>
        <v>0.10999999999999879</v>
      </c>
      <c r="AW65" s="6">
        <f t="shared" si="93"/>
        <v>0.10999999999999879</v>
      </c>
      <c r="AX65" s="6">
        <f t="shared" si="93"/>
        <v>0.10999999999999879</v>
      </c>
      <c r="AY65" s="6">
        <f t="shared" si="93"/>
        <v>0.10999999999999879</v>
      </c>
      <c r="AZ65" s="6">
        <f t="shared" si="93"/>
        <v>0.10999999999999879</v>
      </c>
      <c r="BA65" s="6">
        <f t="shared" si="93"/>
        <v>0.10999999999999879</v>
      </c>
      <c r="BB65" s="6">
        <f t="shared" si="93"/>
        <v>0.10999999999999879</v>
      </c>
      <c r="BC65" s="6">
        <f t="shared" si="93"/>
        <v>0.10999999999999879</v>
      </c>
      <c r="BD65" s="6">
        <f t="shared" si="93"/>
        <v>0.10999999999999879</v>
      </c>
      <c r="BE65" s="6">
        <f t="shared" si="93"/>
        <v>0.10999999999999879</v>
      </c>
      <c r="BF65" s="6">
        <f t="shared" si="93"/>
        <v>0.10999999999999879</v>
      </c>
      <c r="BG65" s="6">
        <f t="shared" si="93"/>
        <v>0.10999999999999879</v>
      </c>
      <c r="BH65" s="6">
        <f t="shared" si="93"/>
        <v>0.10999999999999879</v>
      </c>
      <c r="BI65" s="6">
        <f t="shared" si="93"/>
        <v>0.10999999999999879</v>
      </c>
      <c r="BJ65" s="6">
        <f t="shared" si="93"/>
        <v>0.10999999999999879</v>
      </c>
      <c r="BK65" s="6">
        <f t="shared" si="93"/>
        <v>0.10999999999999879</v>
      </c>
      <c r="BL65" s="6">
        <f t="shared" si="93"/>
        <v>0.10999999999999879</v>
      </c>
    </row>
    <row r="66" spans="2:64" x14ac:dyDescent="0.25">
      <c r="C66" t="s">
        <v>9</v>
      </c>
      <c r="D66">
        <f>INDEX(hist_share!W:W,MATCH($C$1&amp;"-"&amp;$C66,hist_share!$AF:$AF,0))</f>
        <v>4.522854657057117E-4</v>
      </c>
      <c r="E66">
        <f>INDEX(hist_share!X:X,MATCH($C$1&amp;"-"&amp;$C66,hist_share!$AF:$AF,0))</f>
        <v>4.6670927190193591E-4</v>
      </c>
      <c r="F66">
        <f>INDEX(hist_share!Y:Y,MATCH($C$1&amp;"-"&amp;$C66,hist_share!$AF:$AF,0))</f>
        <v>4.940129848785658E-4</v>
      </c>
      <c r="G66">
        <f>INDEX(hist_share!Z:Z,MATCH($C$1&amp;"-"&amp;$C66,hist_share!$AF:$AF,0))</f>
        <v>4.6670963771519992E-4</v>
      </c>
      <c r="H66">
        <f>INDEX(hist_share!AA:AA,MATCH($C$1&amp;"-"&amp;$C66,hist_share!$AF:$AF,0))</f>
        <v>4.5167360183924178E-4</v>
      </c>
      <c r="I66">
        <f>INDEX(hist_share!AB:AB,MATCH($C$1&amp;"-"&amp;$C66,hist_share!$AF:$AF,0))</f>
        <v>4.7061948300302281E-4</v>
      </c>
      <c r="J66" s="10">
        <f>INDEX(hist_share!AC:AC,MATCH($C$1&amp;"-"&amp;$C66,hist_share!$AF:$AF,0))</f>
        <v>4.7848621772032178E-4</v>
      </c>
      <c r="K66">
        <f>INDEX('7th_share'!C:C,MATCH($C$1&amp;"-"&amp;$C66,'7th_share'!$AK:$AK,0))</f>
        <v>4.8914977526129638E-4</v>
      </c>
      <c r="L66">
        <f>INDEX('7th_share'!D:D,MATCH($C$1&amp;"-"&amp;$C66,'7th_share'!$AK:$AK,0))</f>
        <v>4.9865199355146833E-4</v>
      </c>
      <c r="M66">
        <f>INDEX('7th_share'!E:E,MATCH($C$1&amp;"-"&amp;$C66,'7th_share'!$AK:$AK,0))</f>
        <v>5.0704475496810833E-4</v>
      </c>
      <c r="N66">
        <f>INDEX('7th_share'!F:F,MATCH($C$1&amp;"-"&amp;$C66,'7th_share'!$AK:$AK,0))</f>
        <v>5.1437994188848792E-4</v>
      </c>
      <c r="O66">
        <f>INDEX('7th_share'!G:G,MATCH($C$1&amp;"-"&amp;$C66,'7th_share'!$AK:$AK,0))</f>
        <v>5.2070943668987616E-4</v>
      </c>
      <c r="P66">
        <f>INDEX('7th_share'!H:H,MATCH($C$1&amp;"-"&amp;$C66,'7th_share'!$AK:$AK,0))</f>
        <v>5.2608512174954461E-4</v>
      </c>
      <c r="Q66">
        <f>INDEX('7th_share'!I:I,MATCH($C$1&amp;"-"&amp;$C66,'7th_share'!$AK:$AK,0))</f>
        <v>5.3055887944476309E-4</v>
      </c>
      <c r="R66">
        <f>INDEX('7th_share'!J:J,MATCH($C$1&amp;"-"&amp;$C66,'7th_share'!$AK:$AK,0))</f>
        <v>5.3418259215280261E-4</v>
      </c>
      <c r="S66" s="13">
        <f>INDEX('7th_share'!K:K,MATCH($C$1&amp;"-"&amp;$C66,'7th_share'!$AK:$AK,0))</f>
        <v>5.3700814225093364E-4</v>
      </c>
      <c r="T66">
        <f>INDEX('7th_share'!L:L,MATCH($C$1&amp;"-"&amp;$C66,'7th_share'!$AK:$AK,0))</f>
        <v>5.3908741211642578E-4</v>
      </c>
      <c r="U66">
        <f>INDEX('7th_share'!M:M,MATCH($C$1&amp;"-"&amp;$C66,'7th_share'!$AK:$AK,0))</f>
        <v>5.4047228412655048E-4</v>
      </c>
      <c r="V66">
        <f>INDEX('7th_share'!N:N,MATCH($C$1&amp;"-"&amp;$C66,'7th_share'!$AK:$AK,0))</f>
        <v>5.4121464065857777E-4</v>
      </c>
      <c r="W66">
        <f>INDEX('7th_share'!O:O,MATCH($C$1&amp;"-"&amp;$C66,'7th_share'!$AK:$AK,0))</f>
        <v>5.4136636408977834E-4</v>
      </c>
      <c r="X66">
        <f>INDEX('7th_share'!P:P,MATCH($C$1&amp;"-"&amp;$C66,'7th_share'!$AK:$AK,0))</f>
        <v>5.4097933679742212E-4</v>
      </c>
      <c r="Y66">
        <f>INDEX('7th_share'!Q:Q,MATCH($C$1&amp;"-"&amp;$C66,'7th_share'!$AK:$AK,0))</f>
        <v>5.4010544115878141E-4</v>
      </c>
      <c r="Z66">
        <f>INDEX('7th_share'!R:R,MATCH($C$1&amp;"-"&amp;$C66,'7th_share'!$AK:$AK,0))</f>
        <v>5.3879655955112388E-4</v>
      </c>
      <c r="AA66">
        <f>INDEX('7th_share'!S:S,MATCH($C$1&amp;"-"&amp;$C66,'7th_share'!$AK:$AK,0))</f>
        <v>5.3710457435172184E-4</v>
      </c>
      <c r="AB66">
        <f>INDEX('7th_share'!T:T,MATCH($C$1&amp;"-"&amp;$C66,'7th_share'!$AK:$AK,0))</f>
        <v>5.3508136793784509E-4</v>
      </c>
      <c r="AC66">
        <f>INDEX('7th_share'!U:U,MATCH($C$1&amp;"-"&amp;$C66,'7th_share'!$AK:$AK,0))</f>
        <v>5.3277882268676455E-4</v>
      </c>
      <c r="AD66">
        <f>INDEX('7th_share'!V:V,MATCH($C$1&amp;"-"&amp;$C66,'7th_share'!$AK:$AK,0))</f>
        <v>5.3024882097575015E-4</v>
      </c>
      <c r="AE66">
        <f>INDEX('7th_share'!W:W,MATCH($C$1&amp;"-"&amp;$C66,'7th_share'!$AK:$AK,0))</f>
        <v>5.2754324518207375E-4</v>
      </c>
      <c r="AF66">
        <f>INDEX('7th_share'!X:X,MATCH($C$1&amp;"-"&amp;$C66,'7th_share'!$AK:$AK,0))</f>
        <v>5.2471397768300389E-4</v>
      </c>
      <c r="AG66">
        <f>INDEX('7th_share'!Y:Y,MATCH($C$1&amp;"-"&amp;$C66,'7th_share'!$AK:$AK,0))</f>
        <v>5.2181290085581179E-4</v>
      </c>
      <c r="AH66">
        <f>INDEX('7th_share'!Z:Z,MATCH($C$1&amp;"-"&amp;$C66,'7th_share'!$AK:$AK,0))</f>
        <v>5.1889189707776911E-4</v>
      </c>
      <c r="AI66">
        <f>INDEX('7th_share'!AA:AA,MATCH($C$1&amp;"-"&amp;$C66,'7th_share'!$AK:$AK,0))</f>
        <v>5.1600284872614372E-4</v>
      </c>
      <c r="AJ66">
        <f>INDEX('7th_share'!AB:AB,MATCH($C$1&amp;"-"&amp;$C66,'7th_share'!$AK:$AK,0))</f>
        <v>5.1319763817820891E-4</v>
      </c>
      <c r="AK66">
        <f>INDEX('7th_share'!AC:AC,MATCH($C$1&amp;"-"&amp;$C66,'7th_share'!$AK:$AK,0))</f>
        <v>5.1052814781123428E-4</v>
      </c>
      <c r="AL66">
        <f>INDEX('7th_share'!AD:AD,MATCH($C$1&amp;"-"&amp;$C66,'7th_share'!$AK:$AK,0))</f>
        <v>5.0804626000248857E-4</v>
      </c>
      <c r="AM66">
        <f>INDEX('7th_share'!AE:AE,MATCH($C$1&amp;"-"&amp;$C66,'7th_share'!$AK:$AK,0))</f>
        <v>5.0580385712924408E-4</v>
      </c>
      <c r="AN66">
        <f>INDEX('7th_share'!AF:AF,MATCH($C$1&amp;"-"&amp;$C66,'7th_share'!$AK:$AK,0))</f>
        <v>5.0385282156877194E-4</v>
      </c>
      <c r="AO66">
        <f>INDEX('7th_share'!AG:AG,MATCH($C$1&amp;"-"&amp;$C66,'7th_share'!$AK:$AK,0))</f>
        <v>5.0224503569834078E-4</v>
      </c>
      <c r="AP66">
        <f>INDEX('7th_share'!AH:AH,MATCH($C$1&amp;"-"&amp;$C66,'7th_share'!$AK:$AK,0))</f>
        <v>5.0103238189522128E-4</v>
      </c>
      <c r="AQ66">
        <f>INDEX('7th_share'!AI:AI,MATCH($C$1&amp;"-"&amp;$C66,'7th_share'!$AK:$AK,0))</f>
        <v>5.0026674253668402E-4</v>
      </c>
      <c r="AR66" s="3">
        <f>INDEX('7th_share'!AJ:AJ,MATCH($C$1&amp;"-"&amp;$C66,'7th_share'!$AK:$AK,0))</f>
        <v>5.0000000000000044E-4</v>
      </c>
      <c r="AS66" s="6">
        <f t="shared" si="94"/>
        <v>5.0000000000000044E-4</v>
      </c>
      <c r="AT66" s="6">
        <f t="shared" si="93"/>
        <v>5.0000000000000044E-4</v>
      </c>
      <c r="AU66" s="6">
        <f t="shared" si="93"/>
        <v>5.0000000000000044E-4</v>
      </c>
      <c r="AV66" s="6">
        <f t="shared" si="93"/>
        <v>5.0000000000000044E-4</v>
      </c>
      <c r="AW66" s="6">
        <f t="shared" si="93"/>
        <v>5.0000000000000044E-4</v>
      </c>
      <c r="AX66" s="6">
        <f t="shared" si="93"/>
        <v>5.0000000000000044E-4</v>
      </c>
      <c r="AY66" s="6">
        <f t="shared" si="93"/>
        <v>5.0000000000000044E-4</v>
      </c>
      <c r="AZ66" s="6">
        <f t="shared" si="93"/>
        <v>5.0000000000000044E-4</v>
      </c>
      <c r="BA66" s="6">
        <f t="shared" si="93"/>
        <v>5.0000000000000044E-4</v>
      </c>
      <c r="BB66" s="6">
        <f t="shared" si="93"/>
        <v>5.0000000000000044E-4</v>
      </c>
      <c r="BC66" s="6">
        <f t="shared" si="93"/>
        <v>5.0000000000000044E-4</v>
      </c>
      <c r="BD66" s="6">
        <f t="shared" si="93"/>
        <v>5.0000000000000044E-4</v>
      </c>
      <c r="BE66" s="6">
        <f t="shared" si="93"/>
        <v>5.0000000000000044E-4</v>
      </c>
      <c r="BF66" s="6">
        <f t="shared" si="93"/>
        <v>5.0000000000000044E-4</v>
      </c>
      <c r="BG66" s="6">
        <f t="shared" si="93"/>
        <v>5.0000000000000044E-4</v>
      </c>
      <c r="BH66" s="6">
        <f t="shared" si="93"/>
        <v>5.0000000000000044E-4</v>
      </c>
      <c r="BI66" s="6">
        <f t="shared" si="93"/>
        <v>5.0000000000000044E-4</v>
      </c>
      <c r="BJ66" s="6">
        <f t="shared" si="93"/>
        <v>5.0000000000000044E-4</v>
      </c>
      <c r="BK66" s="6">
        <f t="shared" si="93"/>
        <v>5.0000000000000044E-4</v>
      </c>
      <c r="BL66" s="6">
        <f t="shared" si="93"/>
        <v>5.0000000000000044E-4</v>
      </c>
    </row>
    <row r="67" spans="2:64" x14ac:dyDescent="0.25">
      <c r="C67" t="s">
        <v>10</v>
      </c>
      <c r="D67">
        <f>INDEX(hist_share!W:W,MATCH($C$1&amp;"-"&amp;$C67,hist_share!$AF:$AF,0))</f>
        <v>0.43871690173454042</v>
      </c>
      <c r="E67">
        <f>INDEX(hist_share!X:X,MATCH($C$1&amp;"-"&amp;$C67,hist_share!$AF:$AF,0))</f>
        <v>0.4527079937448778</v>
      </c>
      <c r="F67">
        <f>INDEX(hist_share!Y:Y,MATCH($C$1&amp;"-"&amp;$C67,hist_share!$AF:$AF,0))</f>
        <v>0.47919259533220881</v>
      </c>
      <c r="G67">
        <f>INDEX(hist_share!Z:Z,MATCH($C$1&amp;"-"&amp;$C67,hist_share!$AF:$AF,0))</f>
        <v>0.45270834858374381</v>
      </c>
      <c r="H67">
        <f>INDEX(hist_share!AA:AA,MATCH($C$1&amp;"-"&amp;$C67,hist_share!$AF:$AF,0))</f>
        <v>0.43812339378406462</v>
      </c>
      <c r="I67">
        <f>INDEX(hist_share!AB:AB,MATCH($C$1&amp;"-"&amp;$C67,hist_share!$AF:$AF,0))</f>
        <v>0.45650089851293207</v>
      </c>
      <c r="J67" s="10">
        <f>INDEX(hist_share!AC:AC,MATCH($C$1&amp;"-"&amp;$C67,hist_share!$AF:$AF,0))</f>
        <v>0.46413163118871209</v>
      </c>
      <c r="K67">
        <f>INDEX('7th_share'!C:C,MATCH($C$1&amp;"-"&amp;$C67,'7th_share'!$AK:$AK,0))</f>
        <v>0.47448037054406328</v>
      </c>
      <c r="L67">
        <f>INDEX('7th_share'!D:D,MATCH($C$1&amp;"-"&amp;$C67,'7th_share'!$AK:$AK,0))</f>
        <v>0.48371238082410128</v>
      </c>
      <c r="M67">
        <f>INDEX('7th_share'!E:E,MATCH($C$1&amp;"-"&amp;$C67,'7th_share'!$AK:$AK,0))</f>
        <v>0.491877377309905</v>
      </c>
      <c r="N67">
        <f>INDEX('7th_share'!F:F,MATCH($C$1&amp;"-"&amp;$C67,'7th_share'!$AK:$AK,0))</f>
        <v>0.49902507528255508</v>
      </c>
      <c r="O67">
        <f>INDEX('7th_share'!G:G,MATCH($C$1&amp;"-"&amp;$C67,'7th_share'!$AK:$AK,0))</f>
        <v>0.50520519002313002</v>
      </c>
      <c r="P67">
        <f>INDEX('7th_share'!H:H,MATCH($C$1&amp;"-"&amp;$C67,'7th_share'!$AK:$AK,0))</f>
        <v>0.51046743681270956</v>
      </c>
      <c r="Q67">
        <f>INDEX('7th_share'!I:I,MATCH($C$1&amp;"-"&amp;$C67,'7th_share'!$AK:$AK,0))</f>
        <v>0.51486153093237419</v>
      </c>
      <c r="R67">
        <f>INDEX('7th_share'!J:J,MATCH($C$1&amp;"-"&amp;$C67,'7th_share'!$AK:$AK,0))</f>
        <v>0.51843718766320235</v>
      </c>
      <c r="S67" s="13">
        <f>INDEX('7th_share'!K:K,MATCH($C$1&amp;"-"&amp;$C67,'7th_share'!$AK:$AK,0))</f>
        <v>0.52124412228627459</v>
      </c>
      <c r="T67">
        <f>INDEX('7th_share'!L:L,MATCH($C$1&amp;"-"&amp;$C67,'7th_share'!$AK:$AK,0))</f>
        <v>0.52333205008266959</v>
      </c>
      <c r="U67">
        <f>INDEX('7th_share'!M:M,MATCH($C$1&amp;"-"&amp;$C67,'7th_share'!$AK:$AK,0))</f>
        <v>0.52475068633346766</v>
      </c>
      <c r="V67">
        <f>INDEX('7th_share'!N:N,MATCH($C$1&amp;"-"&amp;$C67,'7th_share'!$AK:$AK,0))</f>
        <v>0.52554974631974793</v>
      </c>
      <c r="W67">
        <f>INDEX('7th_share'!O:O,MATCH($C$1&amp;"-"&amp;$C67,'7th_share'!$AK:$AK,0))</f>
        <v>0.52577894532258995</v>
      </c>
      <c r="X67">
        <f>INDEX('7th_share'!P:P,MATCH($C$1&amp;"-"&amp;$C67,'7th_share'!$AK:$AK,0))</f>
        <v>0.52548799862307338</v>
      </c>
      <c r="Y67">
        <f>INDEX('7th_share'!Q:Q,MATCH($C$1&amp;"-"&amp;$C67,'7th_share'!$AK:$AK,0))</f>
        <v>0.52472662150227878</v>
      </c>
      <c r="Z67">
        <f>INDEX('7th_share'!R:R,MATCH($C$1&amp;"-"&amp;$C67,'7th_share'!$AK:$AK,0))</f>
        <v>0.52354452924128392</v>
      </c>
      <c r="AA67">
        <f>INDEX('7th_share'!S:S,MATCH($C$1&amp;"-"&amp;$C67,'7th_share'!$AK:$AK,0))</f>
        <v>0.52199143712116935</v>
      </c>
      <c r="AB67">
        <f>INDEX('7th_share'!T:T,MATCH($C$1&amp;"-"&amp;$C67,'7th_share'!$AK:$AK,0))</f>
        <v>0.52011706042301442</v>
      </c>
      <c r="AC67">
        <f>INDEX('7th_share'!U:U,MATCH($C$1&amp;"-"&amp;$C67,'7th_share'!$AK:$AK,0))</f>
        <v>0.51797111442789923</v>
      </c>
      <c r="AD67">
        <f>INDEX('7th_share'!V:V,MATCH($C$1&amp;"-"&amp;$C67,'7th_share'!$AK:$AK,0))</f>
        <v>0.51560331441690221</v>
      </c>
      <c r="AE67">
        <f>INDEX('7th_share'!W:W,MATCH($C$1&amp;"-"&amp;$C67,'7th_share'!$AK:$AK,0))</f>
        <v>0.51306337567110449</v>
      </c>
      <c r="AF67">
        <f>INDEX('7th_share'!X:X,MATCH($C$1&amp;"-"&amp;$C67,'7th_share'!$AK:$AK,0))</f>
        <v>0.51040101347158473</v>
      </c>
      <c r="AG67">
        <f>INDEX('7th_share'!Y:Y,MATCH($C$1&amp;"-"&amp;$C67,'7th_share'!$AK:$AK,0))</f>
        <v>0.50766594309942203</v>
      </c>
      <c r="AH67">
        <f>INDEX('7th_share'!Z:Z,MATCH($C$1&amp;"-"&amp;$C67,'7th_share'!$AK:$AK,0))</f>
        <v>0.50490787983569729</v>
      </c>
      <c r="AI67">
        <f>INDEX('7th_share'!AA:AA,MATCH($C$1&amp;"-"&amp;$C67,'7th_share'!$AK:$AK,0))</f>
        <v>0.50217653896148884</v>
      </c>
      <c r="AJ67">
        <f>INDEX('7th_share'!AB:AB,MATCH($C$1&amp;"-"&amp;$C67,'7th_share'!$AK:$AK,0))</f>
        <v>0.49952163575787678</v>
      </c>
      <c r="AK67">
        <f>INDEX('7th_share'!AC:AC,MATCH($C$1&amp;"-"&amp;$C67,'7th_share'!$AK:$AK,0))</f>
        <v>0.49699288550594112</v>
      </c>
      <c r="AL67">
        <f>INDEX('7th_share'!AD:AD,MATCH($C$1&amp;"-"&amp;$C67,'7th_share'!$AK:$AK,0))</f>
        <v>0.4946400034867604</v>
      </c>
      <c r="AM67">
        <f>INDEX('7th_share'!AE:AE,MATCH($C$1&amp;"-"&amp;$C67,'7th_share'!$AK:$AK,0))</f>
        <v>0.49251270498141558</v>
      </c>
      <c r="AN67">
        <f>INDEX('7th_share'!AF:AF,MATCH($C$1&amp;"-"&amp;$C67,'7th_share'!$AK:$AK,0))</f>
        <v>0.49066070527098488</v>
      </c>
      <c r="AO67">
        <f>INDEX('7th_share'!AG:AG,MATCH($C$1&amp;"-"&amp;$C67,'7th_share'!$AK:$AK,0))</f>
        <v>0.48913371963654861</v>
      </c>
      <c r="AP67">
        <f>INDEX('7th_share'!AH:AH,MATCH($C$1&amp;"-"&amp;$C67,'7th_share'!$AK:$AK,0))</f>
        <v>0.48798146335918507</v>
      </c>
      <c r="AQ67">
        <f>INDEX('7th_share'!AI:AI,MATCH($C$1&amp;"-"&amp;$C67,'7th_share'!$AK:$AK,0))</f>
        <v>0.48725365171997592</v>
      </c>
      <c r="AR67" s="3">
        <f>INDEX('7th_share'!AJ:AJ,MATCH($C$1&amp;"-"&amp;$C67,'7th_share'!$AK:$AK,0))</f>
        <v>0.48699999999999988</v>
      </c>
      <c r="AS67" s="6">
        <f t="shared" si="94"/>
        <v>0.48699999999999988</v>
      </c>
      <c r="AT67" s="6">
        <f t="shared" si="93"/>
        <v>0.48699999999999988</v>
      </c>
      <c r="AU67" s="6">
        <f t="shared" si="93"/>
        <v>0.48699999999999988</v>
      </c>
      <c r="AV67" s="6">
        <f t="shared" si="93"/>
        <v>0.48699999999999988</v>
      </c>
      <c r="AW67" s="6">
        <f t="shared" si="93"/>
        <v>0.48699999999999988</v>
      </c>
      <c r="AX67" s="6">
        <f t="shared" si="93"/>
        <v>0.48699999999999988</v>
      </c>
      <c r="AY67" s="6">
        <f t="shared" si="93"/>
        <v>0.48699999999999988</v>
      </c>
      <c r="AZ67" s="6">
        <f t="shared" si="93"/>
        <v>0.48699999999999988</v>
      </c>
      <c r="BA67" s="6">
        <f t="shared" si="93"/>
        <v>0.48699999999999988</v>
      </c>
      <c r="BB67" s="6">
        <f t="shared" si="93"/>
        <v>0.48699999999999988</v>
      </c>
      <c r="BC67" s="6">
        <f t="shared" si="93"/>
        <v>0.48699999999999988</v>
      </c>
      <c r="BD67" s="6">
        <f t="shared" si="93"/>
        <v>0.48699999999999988</v>
      </c>
      <c r="BE67" s="6">
        <f t="shared" si="93"/>
        <v>0.48699999999999988</v>
      </c>
      <c r="BF67" s="6">
        <f t="shared" si="93"/>
        <v>0.48699999999999988</v>
      </c>
      <c r="BG67" s="6">
        <f t="shared" si="93"/>
        <v>0.48699999999999988</v>
      </c>
      <c r="BH67" s="6">
        <f t="shared" si="93"/>
        <v>0.48699999999999988</v>
      </c>
      <c r="BI67" s="6">
        <f t="shared" si="93"/>
        <v>0.48699999999999988</v>
      </c>
      <c r="BJ67" s="6">
        <f t="shared" si="93"/>
        <v>0.48699999999999988</v>
      </c>
      <c r="BK67" s="6">
        <f t="shared" si="93"/>
        <v>0.48699999999999988</v>
      </c>
      <c r="BL67" s="6">
        <f t="shared" si="93"/>
        <v>0.48699999999999988</v>
      </c>
    </row>
    <row r="68" spans="2:64" x14ac:dyDescent="0.25">
      <c r="C68" t="s">
        <v>11</v>
      </c>
      <c r="D68">
        <f>INDEX(hist_share!W:W,MATCH($C$1&amp;"-"&amp;$C68,hist_share!$AF:$AF,0))</f>
        <v>1.356856397117135E-2</v>
      </c>
      <c r="E68">
        <f>INDEX(hist_share!X:X,MATCH($C$1&amp;"-"&amp;$C68,hist_share!$AF:$AF,0))</f>
        <v>1.4001278157058081E-2</v>
      </c>
      <c r="F68">
        <f>INDEX(hist_share!Y:Y,MATCH($C$1&amp;"-"&amp;$C68,hist_share!$AF:$AF,0))</f>
        <v>1.482038954635697E-2</v>
      </c>
      <c r="G68">
        <f>INDEX(hist_share!Z:Z,MATCH($C$1&amp;"-"&amp;$C68,hist_share!$AF:$AF,0))</f>
        <v>1.400128913145599E-2</v>
      </c>
      <c r="H68">
        <f>INDEX(hist_share!AA:AA,MATCH($C$1&amp;"-"&amp;$C68,hist_share!$AF:$AF,0))</f>
        <v>1.355020805517726E-2</v>
      </c>
      <c r="I68">
        <f>INDEX(hist_share!AB:AB,MATCH($C$1&amp;"-"&amp;$C68,hist_share!$AF:$AF,0))</f>
        <v>1.411858449009068E-2</v>
      </c>
      <c r="J68" s="10">
        <f>INDEX(hist_share!AC:AC,MATCH($C$1&amp;"-"&amp;$C68,hist_share!$AF:$AF,0))</f>
        <v>1.435458653160966E-2</v>
      </c>
      <c r="K68">
        <f>INDEX('7th_share'!C:C,MATCH($C$1&amp;"-"&amp;$C68,'7th_share'!$AK:$AK,0))</f>
        <v>1.4763542718453589E-2</v>
      </c>
      <c r="L68">
        <f>INDEX('7th_share'!D:D,MATCH($C$1&amp;"-"&amp;$C68,'7th_share'!$AK:$AK,0))</f>
        <v>1.5308633692153651E-2</v>
      </c>
      <c r="M68">
        <f>INDEX('7th_share'!E:E,MATCH($C$1&amp;"-"&amp;$C68,'7th_share'!$AK:$AK,0))</f>
        <v>1.5980729988754241E-2</v>
      </c>
      <c r="N68">
        <f>INDEX('7th_share'!F:F,MATCH($C$1&amp;"-"&amp;$C68,'7th_share'!$AK:$AK,0))</f>
        <v>1.6770702144299661E-2</v>
      </c>
      <c r="O68">
        <f>INDEX('7th_share'!G:G,MATCH($C$1&amp;"-"&amp;$C68,'7th_share'!$AK:$AK,0))</f>
        <v>1.7669420694834289E-2</v>
      </c>
      <c r="P68">
        <f>INDEX('7th_share'!H:H,MATCH($C$1&amp;"-"&amp;$C68,'7th_share'!$AK:$AK,0))</f>
        <v>1.866775617640248E-2</v>
      </c>
      <c r="Q68">
        <f>INDEX('7th_share'!I:I,MATCH($C$1&amp;"-"&amp;$C68,'7th_share'!$AK:$AK,0))</f>
        <v>1.9756579125048589E-2</v>
      </c>
      <c r="R68">
        <f>INDEX('7th_share'!J:J,MATCH($C$1&amp;"-"&amp;$C68,'7th_share'!$AK:$AK,0))</f>
        <v>2.092676007681693E-2</v>
      </c>
      <c r="S68" s="13">
        <f>INDEX('7th_share'!K:K,MATCH($C$1&amp;"-"&amp;$C68,'7th_share'!$AK:$AK,0))</f>
        <v>2.2169169567751959E-2</v>
      </c>
      <c r="T68">
        <f>INDEX('7th_share'!L:L,MATCH($C$1&amp;"-"&amp;$C68,'7th_share'!$AK:$AK,0))</f>
        <v>2.3474678133897791E-2</v>
      </c>
      <c r="U68">
        <f>INDEX('7th_share'!M:M,MATCH($C$1&amp;"-"&amp;$C68,'7th_share'!$AK:$AK,0))</f>
        <v>2.4834156311299111E-2</v>
      </c>
      <c r="V68">
        <f>INDEX('7th_share'!N:N,MATCH($C$1&amp;"-"&amp;$C68,'7th_share'!$AK:$AK,0))</f>
        <v>2.6238474635999959E-2</v>
      </c>
      <c r="W68">
        <f>INDEX('7th_share'!O:O,MATCH($C$1&amp;"-"&amp;$C68,'7th_share'!$AK:$AK,0))</f>
        <v>2.7678503644044901E-2</v>
      </c>
      <c r="X68">
        <f>INDEX('7th_share'!P:P,MATCH($C$1&amp;"-"&amp;$C68,'7th_share'!$AK:$AK,0))</f>
        <v>2.9145113871478199E-2</v>
      </c>
      <c r="Y68">
        <f>INDEX('7th_share'!Q:Q,MATCH($C$1&amp;"-"&amp;$C68,'7th_share'!$AK:$AK,0))</f>
        <v>3.062917585434418E-2</v>
      </c>
      <c r="Z68">
        <f>INDEX('7th_share'!R:R,MATCH($C$1&amp;"-"&amp;$C68,'7th_share'!$AK:$AK,0))</f>
        <v>3.21215601286872E-2</v>
      </c>
      <c r="AA68">
        <f>INDEX('7th_share'!S:S,MATCH($C$1&amp;"-"&amp;$C68,'7th_share'!$AK:$AK,0))</f>
        <v>3.3613137230551718E-2</v>
      </c>
      <c r="AB68">
        <f>INDEX('7th_share'!T:T,MATCH($C$1&amp;"-"&amp;$C68,'7th_share'!$AK:$AK,0))</f>
        <v>3.5094777695981953E-2</v>
      </c>
      <c r="AC68">
        <f>INDEX('7th_share'!U:U,MATCH($C$1&amp;"-"&amp;$C68,'7th_share'!$AK:$AK,0))</f>
        <v>3.6557352061022279E-2</v>
      </c>
      <c r="AD68">
        <f>INDEX('7th_share'!V:V,MATCH($C$1&amp;"-"&amp;$C68,'7th_share'!$AK:$AK,0))</f>
        <v>3.799173086171706E-2</v>
      </c>
      <c r="AE68">
        <f>INDEX('7th_share'!W:W,MATCH($C$1&amp;"-"&amp;$C68,'7th_share'!$AK:$AK,0))</f>
        <v>3.9388784634110649E-2</v>
      </c>
      <c r="AF68">
        <f>INDEX('7th_share'!X:X,MATCH($C$1&amp;"-"&amp;$C68,'7th_share'!$AK:$AK,0))</f>
        <v>4.073938391424755E-2</v>
      </c>
      <c r="AG68">
        <f>INDEX('7th_share'!Y:Y,MATCH($C$1&amp;"-"&amp;$C68,'7th_share'!$AK:$AK,0))</f>
        <v>4.2034399238171913E-2</v>
      </c>
      <c r="AH68">
        <f>INDEX('7th_share'!Z:Z,MATCH($C$1&amp;"-"&amp;$C68,'7th_share'!$AK:$AK,0))</f>
        <v>4.3264701141928021E-2</v>
      </c>
      <c r="AI68">
        <f>INDEX('7th_share'!AA:AA,MATCH($C$1&amp;"-"&amp;$C68,'7th_share'!$AK:$AK,0))</f>
        <v>4.4421160161560447E-2</v>
      </c>
      <c r="AJ68">
        <f>INDEX('7th_share'!AB:AB,MATCH($C$1&amp;"-"&amp;$C68,'7th_share'!$AK:$AK,0))</f>
        <v>4.5494646833113397E-2</v>
      </c>
      <c r="AK68">
        <f>INDEX('7th_share'!AC:AC,MATCH($C$1&amp;"-"&amp;$C68,'7th_share'!$AK:$AK,0))</f>
        <v>4.6476031692631287E-2</v>
      </c>
      <c r="AL68">
        <f>INDEX('7th_share'!AD:AD,MATCH($C$1&amp;"-"&amp;$C68,'7th_share'!$AK:$AK,0))</f>
        <v>4.7356185276158543E-2</v>
      </c>
      <c r="AM68">
        <f>INDEX('7th_share'!AE:AE,MATCH($C$1&amp;"-"&amp;$C68,'7th_share'!$AK:$AK,0))</f>
        <v>4.8125978119739378E-2</v>
      </c>
      <c r="AN68">
        <f>INDEX('7th_share'!AF:AF,MATCH($C$1&amp;"-"&amp;$C68,'7th_share'!$AK:$AK,0))</f>
        <v>4.8776280759418172E-2</v>
      </c>
      <c r="AO68">
        <f>INDEX('7th_share'!AG:AG,MATCH($C$1&amp;"-"&amp;$C68,'7th_share'!$AK:$AK,0))</f>
        <v>4.9297963731239243E-2</v>
      </c>
      <c r="AP68">
        <f>INDEX('7th_share'!AH:AH,MATCH($C$1&amp;"-"&amp;$C68,'7th_share'!$AK:$AK,0))</f>
        <v>4.9681897571247073E-2</v>
      </c>
      <c r="AQ68">
        <f>INDEX('7th_share'!AI:AI,MATCH($C$1&amp;"-"&amp;$C68,'7th_share'!$AK:$AK,0))</f>
        <v>4.9918952815485869E-2</v>
      </c>
      <c r="AR68" s="3">
        <f>INDEX('7th_share'!AJ:AJ,MATCH($C$1&amp;"-"&amp;$C68,'7th_share'!$AK:$AK,0))</f>
        <v>5.0000000000000079E-2</v>
      </c>
      <c r="AS68" s="6">
        <f t="shared" si="94"/>
        <v>5.0000000000000079E-2</v>
      </c>
      <c r="AT68" s="6">
        <f t="shared" si="93"/>
        <v>5.0000000000000079E-2</v>
      </c>
      <c r="AU68" s="6">
        <f t="shared" si="93"/>
        <v>5.0000000000000079E-2</v>
      </c>
      <c r="AV68" s="6">
        <f t="shared" si="93"/>
        <v>5.0000000000000079E-2</v>
      </c>
      <c r="AW68" s="6">
        <f t="shared" si="93"/>
        <v>5.0000000000000079E-2</v>
      </c>
      <c r="AX68" s="6">
        <f t="shared" si="93"/>
        <v>5.0000000000000079E-2</v>
      </c>
      <c r="AY68" s="6">
        <f t="shared" si="93"/>
        <v>5.0000000000000079E-2</v>
      </c>
      <c r="AZ68" s="6">
        <f t="shared" si="93"/>
        <v>5.0000000000000079E-2</v>
      </c>
      <c r="BA68" s="6">
        <f t="shared" si="93"/>
        <v>5.0000000000000079E-2</v>
      </c>
      <c r="BB68" s="6">
        <f t="shared" si="93"/>
        <v>5.0000000000000079E-2</v>
      </c>
      <c r="BC68" s="6">
        <f t="shared" si="93"/>
        <v>5.0000000000000079E-2</v>
      </c>
      <c r="BD68" s="6">
        <f t="shared" si="93"/>
        <v>5.0000000000000079E-2</v>
      </c>
      <c r="BE68" s="6">
        <f t="shared" si="93"/>
        <v>5.0000000000000079E-2</v>
      </c>
      <c r="BF68" s="6">
        <f t="shared" si="93"/>
        <v>5.0000000000000079E-2</v>
      </c>
      <c r="BG68" s="6">
        <f t="shared" si="93"/>
        <v>5.0000000000000079E-2</v>
      </c>
      <c r="BH68" s="6">
        <f t="shared" si="93"/>
        <v>5.0000000000000079E-2</v>
      </c>
      <c r="BI68" s="6">
        <f t="shared" si="93"/>
        <v>5.0000000000000079E-2</v>
      </c>
      <c r="BJ68" s="6">
        <f t="shared" si="93"/>
        <v>5.0000000000000079E-2</v>
      </c>
      <c r="BK68" s="6">
        <f t="shared" si="93"/>
        <v>5.0000000000000079E-2</v>
      </c>
      <c r="BL68" s="6">
        <f t="shared" si="93"/>
        <v>5.0000000000000079E-2</v>
      </c>
    </row>
    <row r="69" spans="2:64" x14ac:dyDescent="0.25">
      <c r="C69" t="s">
        <v>12</v>
      </c>
      <c r="D69">
        <f>INDEX(hist_share!W:W,MATCH($C$1&amp;"-"&amp;$C69,hist_share!$AF:$AF,0))</f>
        <v>0.23402436831101939</v>
      </c>
      <c r="E69">
        <f>INDEX(hist_share!X:X,MATCH($C$1&amp;"-"&amp;$C69,hist_share!$AF:$AF,0))</f>
        <v>0.23705684545927749</v>
      </c>
      <c r="F69">
        <f>INDEX(hist_share!Y:Y,MATCH($C$1&amp;"-"&amp;$C69,hist_share!$AF:$AF,0))</f>
        <v>0.23502719200257</v>
      </c>
      <c r="G69">
        <f>INDEX(hist_share!Z:Z,MATCH($C$1&amp;"-"&amp;$C69,hist_share!$AF:$AF,0))</f>
        <v>0.25757008174870838</v>
      </c>
      <c r="H69">
        <f>INDEX(hist_share!AA:AA,MATCH($C$1&amp;"-"&amp;$C69,hist_share!$AF:$AF,0))</f>
        <v>0.29299866753364051</v>
      </c>
      <c r="I69">
        <f>INDEX(hist_share!AB:AB,MATCH($C$1&amp;"-"&amp;$C69,hist_share!$AF:$AF,0))</f>
        <v>0.29621370598828461</v>
      </c>
      <c r="J69" s="10">
        <f>INDEX(hist_share!AC:AC,MATCH($C$1&amp;"-"&amp;$C69,hist_share!$AF:$AF,0))</f>
        <v>0.29981834452422068</v>
      </c>
      <c r="K69">
        <f>INDEX('7th_share'!C:C,MATCH($C$1&amp;"-"&amp;$C69,'7th_share'!$AK:$AK,0))</f>
        <v>0.30376095057334629</v>
      </c>
      <c r="L69">
        <f>INDEX('7th_share'!D:D,MATCH($C$1&amp;"-"&amp;$C69,'7th_share'!$AK:$AK,0))</f>
        <v>0.30723384832250511</v>
      </c>
      <c r="M69">
        <f>INDEX('7th_share'!E:E,MATCH($C$1&amp;"-"&amp;$C69,'7th_share'!$AK:$AK,0))</f>
        <v>0.31025870211095019</v>
      </c>
      <c r="N69">
        <f>INDEX('7th_share'!F:F,MATCH($C$1&amp;"-"&amp;$C69,'7th_share'!$AK:$AK,0))</f>
        <v>0.31285717627793408</v>
      </c>
      <c r="O69">
        <f>INDEX('7th_share'!G:G,MATCH($C$1&amp;"-"&amp;$C69,'7th_share'!$AK:$AK,0))</f>
        <v>0.31505093516270871</v>
      </c>
      <c r="P69">
        <f>INDEX('7th_share'!H:H,MATCH($C$1&amp;"-"&amp;$C69,'7th_share'!$AK:$AK,0))</f>
        <v>0.3168616431045268</v>
      </c>
      <c r="Q69">
        <f>INDEX('7th_share'!I:I,MATCH($C$1&amp;"-"&amp;$C69,'7th_share'!$AK:$AK,0))</f>
        <v>0.31831096444264118</v>
      </c>
      <c r="R69">
        <f>INDEX('7th_share'!J:J,MATCH($C$1&amp;"-"&amp;$C69,'7th_share'!$AK:$AK,0))</f>
        <v>0.31942056351630371</v>
      </c>
      <c r="S69" s="13">
        <f>INDEX('7th_share'!K:K,MATCH($C$1&amp;"-"&amp;$C69,'7th_share'!$AK:$AK,0))</f>
        <v>0.32021210466476702</v>
      </c>
      <c r="T69">
        <f>INDEX('7th_share'!L:L,MATCH($C$1&amp;"-"&amp;$C69,'7th_share'!$AK:$AK,0))</f>
        <v>0.32070725222728341</v>
      </c>
      <c r="U69">
        <f>INDEX('7th_share'!M:M,MATCH($C$1&amp;"-"&amp;$C69,'7th_share'!$AK:$AK,0))</f>
        <v>0.32092767054310578</v>
      </c>
      <c r="V69">
        <f>INDEX('7th_share'!N:N,MATCH($C$1&amp;"-"&amp;$C69,'7th_share'!$AK:$AK,0))</f>
        <v>0.32089502395148611</v>
      </c>
      <c r="W69">
        <f>INDEX('7th_share'!O:O,MATCH($C$1&amp;"-"&amp;$C69,'7th_share'!$AK:$AK,0))</f>
        <v>0.32063097679167718</v>
      </c>
      <c r="X69">
        <f>INDEX('7th_share'!P:P,MATCH($C$1&amp;"-"&amp;$C69,'7th_share'!$AK:$AK,0))</f>
        <v>0.32015719340293092</v>
      </c>
      <c r="Y69">
        <f>INDEX('7th_share'!Q:Q,MATCH($C$1&amp;"-"&amp;$C69,'7th_share'!$AK:$AK,0))</f>
        <v>0.31949533812450059</v>
      </c>
      <c r="Z69">
        <f>INDEX('7th_share'!R:R,MATCH($C$1&amp;"-"&amp;$C69,'7th_share'!$AK:$AK,0))</f>
        <v>0.31866707529563781</v>
      </c>
      <c r="AA69">
        <f>INDEX('7th_share'!S:S,MATCH($C$1&amp;"-"&amp;$C69,'7th_share'!$AK:$AK,0))</f>
        <v>0.31769406925559568</v>
      </c>
      <c r="AB69">
        <f>INDEX('7th_share'!T:T,MATCH($C$1&amp;"-"&amp;$C69,'7th_share'!$AK:$AK,0))</f>
        <v>0.3165979843436259</v>
      </c>
      <c r="AC69">
        <f>INDEX('7th_share'!U:U,MATCH($C$1&amp;"-"&amp;$C69,'7th_share'!$AK:$AK,0))</f>
        <v>0.31540048489898159</v>
      </c>
      <c r="AD69">
        <f>INDEX('7th_share'!V:V,MATCH($C$1&amp;"-"&amp;$C69,'7th_share'!$AK:$AK,0))</f>
        <v>0.31412323526091512</v>
      </c>
      <c r="AE69">
        <f>INDEX('7th_share'!W:W,MATCH($C$1&amp;"-"&amp;$C69,'7th_share'!$AK:$AK,0))</f>
        <v>0.31278789976867838</v>
      </c>
      <c r="AF69">
        <f>INDEX('7th_share'!X:X,MATCH($C$1&amp;"-"&amp;$C69,'7th_share'!$AK:$AK,0))</f>
        <v>0.31141614276152429</v>
      </c>
      <c r="AG69">
        <f>INDEX('7th_share'!Y:Y,MATCH($C$1&amp;"-"&amp;$C69,'7th_share'!$AK:$AK,0))</f>
        <v>0.31002962857870531</v>
      </c>
      <c r="AH69">
        <f>INDEX('7th_share'!Z:Z,MATCH($C$1&amp;"-"&amp;$C69,'7th_share'!$AK:$AK,0))</f>
        <v>0.30865002155947391</v>
      </c>
      <c r="AI69">
        <f>INDEX('7th_share'!AA:AA,MATCH($C$1&amp;"-"&amp;$C69,'7th_share'!$AK:$AK,0))</f>
        <v>0.30729898604308159</v>
      </c>
      <c r="AJ69">
        <f>INDEX('7th_share'!AB:AB,MATCH($C$1&amp;"-"&amp;$C69,'7th_share'!$AK:$AK,0))</f>
        <v>0.30599818636878251</v>
      </c>
      <c r="AK69">
        <f>INDEX('7th_share'!AC:AC,MATCH($C$1&amp;"-"&amp;$C69,'7th_share'!$AK:$AK,0))</f>
        <v>0.30476928687582738</v>
      </c>
      <c r="AL69">
        <f>INDEX('7th_share'!AD:AD,MATCH($C$1&amp;"-"&amp;$C69,'7th_share'!$AK:$AK,0))</f>
        <v>0.30363395190346981</v>
      </c>
      <c r="AM69">
        <f>INDEX('7th_share'!AE:AE,MATCH($C$1&amp;"-"&amp;$C69,'7th_share'!$AK:$AK,0))</f>
        <v>0.30261384579096179</v>
      </c>
      <c r="AN69">
        <f>INDEX('7th_share'!AF:AF,MATCH($C$1&amp;"-"&amp;$C69,'7th_share'!$AK:$AK,0))</f>
        <v>0.30173063287755608</v>
      </c>
      <c r="AO69">
        <f>INDEX('7th_share'!AG:AG,MATCH($C$1&amp;"-"&amp;$C69,'7th_share'!$AK:$AK,0))</f>
        <v>0.30100597750250452</v>
      </c>
      <c r="AP69">
        <f>INDEX('7th_share'!AH:AH,MATCH($C$1&amp;"-"&amp;$C69,'7th_share'!$AK:$AK,0))</f>
        <v>0.30046154400505981</v>
      </c>
      <c r="AQ69">
        <f>INDEX('7th_share'!AI:AI,MATCH($C$1&amp;"-"&amp;$C69,'7th_share'!$AK:$AK,0))</f>
        <v>0.30011899672447467</v>
      </c>
      <c r="AR69" s="3">
        <f>INDEX('7th_share'!AJ:AJ,MATCH($C$1&amp;"-"&amp;$C69,'7th_share'!$AK:$AK,0))</f>
        <v>0.30000000000000121</v>
      </c>
      <c r="AS69" s="6">
        <f t="shared" si="94"/>
        <v>0.30000000000000121</v>
      </c>
      <c r="AT69" s="6">
        <f t="shared" si="93"/>
        <v>0.30000000000000121</v>
      </c>
      <c r="AU69" s="6">
        <f t="shared" si="93"/>
        <v>0.30000000000000121</v>
      </c>
      <c r="AV69" s="6">
        <f t="shared" si="93"/>
        <v>0.30000000000000121</v>
      </c>
      <c r="AW69" s="6">
        <f t="shared" si="93"/>
        <v>0.30000000000000121</v>
      </c>
      <c r="AX69" s="6">
        <f t="shared" si="93"/>
        <v>0.30000000000000121</v>
      </c>
      <c r="AY69" s="6">
        <f t="shared" si="93"/>
        <v>0.30000000000000121</v>
      </c>
      <c r="AZ69" s="6">
        <f t="shared" si="93"/>
        <v>0.30000000000000121</v>
      </c>
      <c r="BA69" s="6">
        <f t="shared" si="93"/>
        <v>0.30000000000000121</v>
      </c>
      <c r="BB69" s="6">
        <f t="shared" si="93"/>
        <v>0.30000000000000121</v>
      </c>
      <c r="BC69" s="6">
        <f t="shared" si="93"/>
        <v>0.30000000000000121</v>
      </c>
      <c r="BD69" s="6">
        <f t="shared" si="93"/>
        <v>0.30000000000000121</v>
      </c>
      <c r="BE69" s="6">
        <f t="shared" si="93"/>
        <v>0.30000000000000121</v>
      </c>
      <c r="BF69" s="6">
        <f t="shared" si="93"/>
        <v>0.30000000000000121</v>
      </c>
      <c r="BG69" s="6">
        <f t="shared" si="93"/>
        <v>0.30000000000000121</v>
      </c>
      <c r="BH69" s="6">
        <f t="shared" si="93"/>
        <v>0.30000000000000121</v>
      </c>
      <c r="BI69" s="6">
        <f t="shared" si="93"/>
        <v>0.30000000000000121</v>
      </c>
      <c r="BJ69" s="6">
        <f t="shared" si="93"/>
        <v>0.30000000000000121</v>
      </c>
      <c r="BK69" s="6">
        <f t="shared" si="93"/>
        <v>0.30000000000000121</v>
      </c>
      <c r="BL69" s="6">
        <f t="shared" si="93"/>
        <v>0.30000000000000121</v>
      </c>
    </row>
    <row r="70" spans="2:64" x14ac:dyDescent="0.25">
      <c r="C70" t="s">
        <v>13</v>
      </c>
      <c r="D70">
        <f>INDEX(hist_share!W:W,MATCH($C$1&amp;"-"&amp;$C70,hist_share!$AF:$AF,0))</f>
        <v>7.3337605195128455E-2</v>
      </c>
      <c r="E70">
        <f>INDEX(hist_share!X:X,MATCH($C$1&amp;"-"&amp;$C70,hist_share!$AF:$AF,0))</f>
        <v>7.4153061731534464E-2</v>
      </c>
      <c r="F70">
        <f>INDEX(hist_share!Y:Y,MATCH($C$1&amp;"-"&amp;$C70,hist_share!$AF:$AF,0))</f>
        <v>7.5080091181833147E-2</v>
      </c>
      <c r="G70">
        <f>INDEX(hist_share!Z:Z,MATCH($C$1&amp;"-"&amp;$C70,hist_share!$AF:$AF,0))</f>
        <v>8.7221284809794089E-2</v>
      </c>
      <c r="H70">
        <f>INDEX(hist_share!AA:AA,MATCH($C$1&amp;"-"&amp;$C70,hist_share!$AF:$AF,0))</f>
        <v>8.9927900861115365E-2</v>
      </c>
      <c r="I70">
        <f>INDEX(hist_share!AB:AB,MATCH($C$1&amp;"-"&amp;$C70,hist_share!$AF:$AF,0))</f>
        <v>9.5712670106974596E-2</v>
      </c>
      <c r="J70" s="10">
        <f>INDEX(hist_share!AC:AC,MATCH($C$1&amp;"-"&amp;$C70,hist_share!$AF:$AF,0))</f>
        <v>0.1016736264576424</v>
      </c>
      <c r="K70">
        <f>INDEX('7th_share'!C:C,MATCH($C$1&amp;"-"&amp;$C70,'7th_share'!$AK:$AK,0))</f>
        <v>0.10116748133656971</v>
      </c>
      <c r="L70">
        <f>INDEX('7th_share'!D:D,MATCH($C$1&amp;"-"&amp;$C70,'7th_share'!$AK:$AK,0))</f>
        <v>0.10377123486524149</v>
      </c>
      <c r="M70">
        <f>INDEX('7th_share'!E:E,MATCH($C$1&amp;"-"&amp;$C70,'7th_share'!$AK:$AK,0))</f>
        <v>0.1063216413036701</v>
      </c>
      <c r="N70">
        <f>INDEX('7th_share'!F:F,MATCH($C$1&amp;"-"&amp;$C70,'7th_share'!$AK:$AK,0))</f>
        <v>0.1088174362590006</v>
      </c>
      <c r="O70">
        <f>INDEX('7th_share'!G:G,MATCH($C$1&amp;"-"&amp;$C70,'7th_share'!$AK:$AK,0))</f>
        <v>0.1112573010279177</v>
      </c>
      <c r="P70">
        <f>INDEX('7th_share'!H:H,MATCH($C$1&amp;"-"&amp;$C70,'7th_share'!$AK:$AK,0))</f>
        <v>0.11363986374439571</v>
      </c>
      <c r="Q70">
        <f>INDEX('7th_share'!I:I,MATCH($C$1&amp;"-"&amp;$C70,'7th_share'!$AK:$AK,0))</f>
        <v>0.1159637005672748</v>
      </c>
      <c r="R70">
        <f>INDEX('7th_share'!J:J,MATCH($C$1&amp;"-"&amp;$C70,'7th_share'!$AK:$AK,0))</f>
        <v>0.1182273369154101</v>
      </c>
      <c r="S70" s="13">
        <f>INDEX('7th_share'!K:K,MATCH($C$1&amp;"-"&amp;$C70,'7th_share'!$AK:$AK,0))</f>
        <v>0.12042924875797351</v>
      </c>
      <c r="T70">
        <f>INDEX('7th_share'!L:L,MATCH($C$1&amp;"-"&amp;$C70,'7th_share'!$AK:$AK,0))</f>
        <v>0.1225678639673131</v>
      </c>
      <c r="U70">
        <f>INDEX('7th_share'!M:M,MATCH($C$1&amp;"-"&amp;$C70,'7th_share'!$AK:$AK,0))</f>
        <v>0.1246415637416067</v>
      </c>
      <c r="V70">
        <f>INDEX('7th_share'!N:N,MATCH($C$1&amp;"-"&amp;$C70,'7th_share'!$AK:$AK,0))</f>
        <v>0.12664868410436389</v>
      </c>
      <c r="W70">
        <f>INDEX('7th_share'!O:O,MATCH($C$1&amp;"-"&amp;$C70,'7th_share'!$AK:$AK,0))</f>
        <v>0.12858751748764941</v>
      </c>
      <c r="X70">
        <f>INDEX('7th_share'!P:P,MATCH($C$1&amp;"-"&amp;$C70,'7th_share'!$AK:$AK,0))</f>
        <v>0.13045631440569519</v>
      </c>
      <c r="Y70">
        <f>INDEX('7th_share'!Q:Q,MATCH($C$1&amp;"-"&amp;$C70,'7th_share'!$AK:$AK,0))</f>
        <v>0.13225328522536231</v>
      </c>
      <c r="Z70">
        <f>INDEX('7th_share'!R:R,MATCH($C$1&amp;"-"&amp;$C70,'7th_share'!$AK:$AK,0))</f>
        <v>0.1339766020396698</v>
      </c>
      <c r="AA70">
        <f>INDEX('7th_share'!S:S,MATCH($C$1&amp;"-"&amp;$C70,'7th_share'!$AK:$AK,0))</f>
        <v>0.13562440065036691</v>
      </c>
      <c r="AB70">
        <f>INDEX('7th_share'!T:T,MATCH($C$1&amp;"-"&amp;$C70,'7th_share'!$AK:$AK,0))</f>
        <v>0.13719478266523419</v>
      </c>
      <c r="AC70">
        <f>INDEX('7th_share'!U:U,MATCH($C$1&amp;"-"&amp;$C70,'7th_share'!$AK:$AK,0))</f>
        <v>0.1386858177155022</v>
      </c>
      <c r="AD70">
        <f>INDEX('7th_share'!V:V,MATCH($C$1&amp;"-"&amp;$C70,'7th_share'!$AK:$AK,0))</f>
        <v>0.14009554579843689</v>
      </c>
      <c r="AE70">
        <f>INDEX('7th_share'!W:W,MATCH($C$1&amp;"-"&amp;$C70,'7th_share'!$AK:$AK,0))</f>
        <v>0.141421979749774</v>
      </c>
      <c r="AF70">
        <f>INDEX('7th_share'!X:X,MATCH($C$1&amp;"-"&amp;$C70,'7th_share'!$AK:$AK,0))</f>
        <v>0.14266310785028319</v>
      </c>
      <c r="AG70">
        <f>INDEX('7th_share'!Y:Y,MATCH($C$1&amp;"-"&amp;$C70,'7th_share'!$AK:$AK,0))</f>
        <v>0.14381689657030369</v>
      </c>
      <c r="AH70">
        <f>INDEX('7th_share'!Z:Z,MATCH($C$1&amp;"-"&amp;$C70,'7th_share'!$AK:$AK,0))</f>
        <v>0.1448812934556164</v>
      </c>
      <c r="AI70">
        <f>INDEX('7th_share'!AA:AA,MATCH($C$1&amp;"-"&amp;$C70,'7th_share'!$AK:$AK,0))</f>
        <v>0.14585423015749349</v>
      </c>
      <c r="AJ70">
        <f>INDEX('7th_share'!AB:AB,MATCH($C$1&amp;"-"&amp;$C70,'7th_share'!$AK:$AK,0))</f>
        <v>0.14673255086421369</v>
      </c>
      <c r="AK70">
        <f>INDEX('7th_share'!AC:AC,MATCH($C$1&amp;"-"&amp;$C70,'7th_share'!$AK:$AK,0))</f>
        <v>0.1474861315684185</v>
      </c>
      <c r="AL70">
        <f>INDEX('7th_share'!AD:AD,MATCH($C$1&amp;"-"&amp;$C70,'7th_share'!$AK:$AK,0))</f>
        <v>0.1481440926475765</v>
      </c>
      <c r="AM70">
        <f>INDEX('7th_share'!AE:AE,MATCH($C$1&amp;"-"&amp;$C70,'7th_share'!$AK:$AK,0))</f>
        <v>0.14870493683389199</v>
      </c>
      <c r="AN70">
        <f>INDEX('7th_share'!AF:AF,MATCH($C$1&amp;"-"&amp;$C70,'7th_share'!$AK:$AK,0))</f>
        <v>0.14916716685956999</v>
      </c>
      <c r="AO70">
        <f>INDEX('7th_share'!AG:AG,MATCH($C$1&amp;"-"&amp;$C70,'7th_share'!$AK:$AK,0))</f>
        <v>0.14952928545681521</v>
      </c>
      <c r="AP70">
        <f>INDEX('7th_share'!AH:AH,MATCH($C$1&amp;"-"&amp;$C70,'7th_share'!$AK:$AK,0))</f>
        <v>0.14978979535783199</v>
      </c>
      <c r="AQ70">
        <f>INDEX('7th_share'!AI:AI,MATCH($C$1&amp;"-"&amp;$C70,'7th_share'!$AK:$AK,0))</f>
        <v>0.14994719929482539</v>
      </c>
      <c r="AR70" s="3">
        <f>INDEX('7th_share'!AJ:AJ,MATCH($C$1&amp;"-"&amp;$C70,'7th_share'!$AK:$AK,0))</f>
        <v>0.1499999999999998</v>
      </c>
      <c r="AS70" s="6">
        <f t="shared" si="94"/>
        <v>0.1499999999999998</v>
      </c>
      <c r="AT70" s="6">
        <f t="shared" si="93"/>
        <v>0.1499999999999998</v>
      </c>
      <c r="AU70" s="6">
        <f t="shared" si="93"/>
        <v>0.1499999999999998</v>
      </c>
      <c r="AV70" s="6">
        <f t="shared" si="93"/>
        <v>0.1499999999999998</v>
      </c>
      <c r="AW70" s="6">
        <f t="shared" si="93"/>
        <v>0.1499999999999998</v>
      </c>
      <c r="AX70" s="6">
        <f t="shared" si="93"/>
        <v>0.1499999999999998</v>
      </c>
      <c r="AY70" s="6">
        <f t="shared" si="93"/>
        <v>0.1499999999999998</v>
      </c>
      <c r="AZ70" s="6">
        <f t="shared" si="93"/>
        <v>0.1499999999999998</v>
      </c>
      <c r="BA70" s="6">
        <f t="shared" si="93"/>
        <v>0.1499999999999998</v>
      </c>
      <c r="BB70" s="6">
        <f t="shared" si="93"/>
        <v>0.1499999999999998</v>
      </c>
      <c r="BC70" s="6">
        <f t="shared" si="93"/>
        <v>0.1499999999999998</v>
      </c>
      <c r="BD70" s="6">
        <f t="shared" si="93"/>
        <v>0.1499999999999998</v>
      </c>
      <c r="BE70" s="6">
        <f t="shared" si="93"/>
        <v>0.1499999999999998</v>
      </c>
      <c r="BF70" s="6">
        <f t="shared" si="93"/>
        <v>0.1499999999999998</v>
      </c>
      <c r="BG70" s="6">
        <f t="shared" si="93"/>
        <v>0.1499999999999998</v>
      </c>
      <c r="BH70" s="6">
        <f t="shared" si="93"/>
        <v>0.1499999999999998</v>
      </c>
      <c r="BI70" s="6">
        <f t="shared" si="93"/>
        <v>0.1499999999999998</v>
      </c>
      <c r="BJ70" s="6">
        <f t="shared" si="93"/>
        <v>0.1499999999999998</v>
      </c>
      <c r="BK70" s="6">
        <f t="shared" si="93"/>
        <v>0.1499999999999998</v>
      </c>
      <c r="BL70" s="6">
        <f t="shared" si="93"/>
        <v>0.1499999999999998</v>
      </c>
    </row>
    <row r="71" spans="2:64" x14ac:dyDescent="0.25">
      <c r="C71" t="s">
        <v>14</v>
      </c>
      <c r="D71">
        <f>INDEX(hist_share!W:W,MATCH($C$1&amp;"-"&amp;$C71,hist_share!$AF:$AF,0))</f>
        <v>0.15909824534694861</v>
      </c>
      <c r="E71">
        <f>INDEX(hist_share!X:X,MATCH($C$1&amp;"-"&amp;$C71,hist_share!$AF:$AF,0))</f>
        <v>0.1571053175720788</v>
      </c>
      <c r="F71">
        <f>INDEX(hist_share!Y:Y,MATCH($C$1&amp;"-"&amp;$C71,hist_share!$AF:$AF,0))</f>
        <v>0.14658755043552299</v>
      </c>
      <c r="G71">
        <f>INDEX(hist_share!Z:Z,MATCH($C$1&amp;"-"&amp;$C71,hist_share!$AF:$AF,0))</f>
        <v>0.16337329807575429</v>
      </c>
      <c r="H71">
        <f>INDEX(hist_share!AA:AA,MATCH($C$1&amp;"-"&amp;$C71,hist_share!$AF:$AF,0))</f>
        <v>0.1647552323712656</v>
      </c>
      <c r="I71">
        <f>INDEX(hist_share!AB:AB,MATCH($C$1&amp;"-"&amp;$C71,hist_share!$AF:$AF,0))</f>
        <v>0.1571939914428199</v>
      </c>
      <c r="J71" s="10">
        <f>INDEX(hist_share!AC:AC,MATCH($C$1&amp;"-"&amp;$C71,hist_share!$AF:$AF,0))</f>
        <v>0.15265788774287969</v>
      </c>
      <c r="K71">
        <f>INDEX('7th_share'!C:C,MATCH($C$1&amp;"-"&amp;$C71,'7th_share'!$AK:$AK,0))</f>
        <v>0.14746327303263751</v>
      </c>
      <c r="L71">
        <f>INDEX('7th_share'!D:D,MATCH($C$1&amp;"-"&amp;$C71,'7th_share'!$AK:$AK,0))</f>
        <v>0.14336038111232141</v>
      </c>
      <c r="M71">
        <f>INDEX('7th_share'!E:E,MATCH($C$1&amp;"-"&amp;$C71,'7th_share'!$AK:$AK,0))</f>
        <v>0.1397804915748613</v>
      </c>
      <c r="N71">
        <f>INDEX('7th_share'!F:F,MATCH($C$1&amp;"-"&amp;$C71,'7th_share'!$AK:$AK,0))</f>
        <v>0.1366972438760907</v>
      </c>
      <c r="O71">
        <f>INDEX('7th_share'!G:G,MATCH($C$1&amp;"-"&amp;$C71,'7th_share'!$AK:$AK,0))</f>
        <v>0.13408456386101181</v>
      </c>
      <c r="P71">
        <f>INDEX('7th_share'!H:H,MATCH($C$1&amp;"-"&amp;$C71,'7th_share'!$AK:$AK,0))</f>
        <v>0.1319166297883223</v>
      </c>
      <c r="Q71">
        <f>INDEX('7th_share'!I:I,MATCH($C$1&amp;"-"&amp;$C71,'7th_share'!$AK:$AK,0))</f>
        <v>0.13016784044434149</v>
      </c>
      <c r="R71">
        <f>INDEX('7th_share'!J:J,MATCH($C$1&amp;"-"&amp;$C71,'7th_share'!$AK:$AK,0))</f>
        <v>0.12881278527236531</v>
      </c>
      <c r="S71" s="13">
        <f>INDEX('7th_share'!K:K,MATCH($C$1&amp;"-"&amp;$C71,'7th_share'!$AK:$AK,0))</f>
        <v>0.1278262164529432</v>
      </c>
      <c r="T71">
        <f>INDEX('7th_share'!L:L,MATCH($C$1&amp;"-"&amp;$C71,'7th_share'!$AK:$AK,0))</f>
        <v>0.12718302287929761</v>
      </c>
      <c r="U71">
        <f>INDEX('7th_share'!M:M,MATCH($C$1&amp;"-"&amp;$C71,'7th_share'!$AK:$AK,0))</f>
        <v>0.12685820598014849</v>
      </c>
      <c r="V71">
        <f>INDEX('7th_share'!N:N,MATCH($C$1&amp;"-"&amp;$C71,'7th_share'!$AK:$AK,0))</f>
        <v>0.12682685734962651</v>
      </c>
      <c r="W71">
        <f>INDEX('7th_share'!O:O,MATCH($C$1&amp;"-"&amp;$C71,'7th_share'!$AK:$AK,0))</f>
        <v>0.12706413815075759</v>
      </c>
      <c r="X71">
        <f>INDEX('7th_share'!P:P,MATCH($C$1&amp;"-"&amp;$C71,'7th_share'!$AK:$AK,0))</f>
        <v>0.1275452602652408</v>
      </c>
      <c r="Y71">
        <f>INDEX('7th_share'!Q:Q,MATCH($C$1&amp;"-"&amp;$C71,'7th_share'!$AK:$AK,0))</f>
        <v>0.12824546916793689</v>
      </c>
      <c r="Z71">
        <f>INDEX('7th_share'!R:R,MATCH($C$1&amp;"-"&amp;$C71,'7th_share'!$AK:$AK,0))</f>
        <v>0.12914002850962469</v>
      </c>
      <c r="AA71">
        <f>INDEX('7th_share'!S:S,MATCH($C$1&amp;"-"&amp;$C71,'7th_share'!$AK:$AK,0))</f>
        <v>0.13020420639625591</v>
      </c>
      <c r="AB71">
        <f>INDEX('7th_share'!T:T,MATCH($C$1&amp;"-"&amp;$C71,'7th_share'!$AK:$AK,0))</f>
        <v>0.13141326335706299</v>
      </c>
      <c r="AC71">
        <f>INDEX('7th_share'!U:U,MATCH($C$1&amp;"-"&amp;$C71,'7th_share'!$AK:$AK,0))</f>
        <v>0.13274244199754559</v>
      </c>
      <c r="AD71">
        <f>INDEX('7th_share'!V:V,MATCH($C$1&amp;"-"&amp;$C71,'7th_share'!$AK:$AK,0))</f>
        <v>0.134166958336527</v>
      </c>
      <c r="AE71">
        <f>INDEX('7th_share'!W:W,MATCH($C$1&amp;"-"&amp;$C71,'7th_share'!$AK:$AK,0))</f>
        <v>0.13566199482915481</v>
      </c>
      <c r="AF71">
        <f>INDEX('7th_share'!X:X,MATCH($C$1&amp;"-"&amp;$C71,'7th_share'!$AK:$AK,0))</f>
        <v>0.13720269507994409</v>
      </c>
      <c r="AG71">
        <f>INDEX('7th_share'!Y:Y,MATCH($C$1&amp;"-"&amp;$C71,'7th_share'!$AK:$AK,0))</f>
        <v>0.13876416025166441</v>
      </c>
      <c r="AH71">
        <f>INDEX('7th_share'!Z:Z,MATCH($C$1&amp;"-"&amp;$C71,'7th_share'!$AK:$AK,0))</f>
        <v>0.1403214471771394</v>
      </c>
      <c r="AI71">
        <f>INDEX('7th_share'!AA:AA,MATCH($C$1&amp;"-"&amp;$C71,'7th_share'!$AK:$AK,0))</f>
        <v>0.14184956818176181</v>
      </c>
      <c r="AJ71">
        <f>INDEX('7th_share'!AB:AB,MATCH($C$1&amp;"-"&amp;$C71,'7th_share'!$AK:$AK,0))</f>
        <v>0.14332244285719609</v>
      </c>
      <c r="AK71">
        <f>INDEX('7th_share'!AC:AC,MATCH($C$1&amp;"-"&amp;$C71,'7th_share'!$AK:$AK,0))</f>
        <v>0.14468748552197899</v>
      </c>
      <c r="AL71">
        <f>INDEX('7th_share'!AD:AD,MATCH($C$1&amp;"-"&amp;$C71,'7th_share'!$AK:$AK,0))</f>
        <v>0.1459499821700207</v>
      </c>
      <c r="AM71">
        <f>INDEX('7th_share'!AE:AE,MATCH($C$1&amp;"-"&amp;$C71,'7th_share'!$AK:$AK,0))</f>
        <v>0.14708544180655889</v>
      </c>
      <c r="AN71">
        <f>INDEX('7th_share'!AF:AF,MATCH($C$1&amp;"-"&amp;$C71,'7th_share'!$AK:$AK,0))</f>
        <v>0.14806937343683069</v>
      </c>
      <c r="AO71">
        <f>INDEX('7th_share'!AG:AG,MATCH($C$1&amp;"-"&amp;$C71,'7th_share'!$AK:$AK,0))</f>
        <v>0.14887728606607309</v>
      </c>
      <c r="AP71">
        <f>INDEX('7th_share'!AH:AH,MATCH($C$1&amp;"-"&amp;$C71,'7th_share'!$AK:$AK,0))</f>
        <v>0.14948468869952411</v>
      </c>
      <c r="AQ71">
        <f>INDEX('7th_share'!AI:AI,MATCH($C$1&amp;"-"&amp;$C71,'7th_share'!$AK:$AK,0))</f>
        <v>0.14986709034242091</v>
      </c>
      <c r="AR71" s="3">
        <f>INDEX('7th_share'!AJ:AJ,MATCH($C$1&amp;"-"&amp;$C71,'7th_share'!$AK:$AK,0))</f>
        <v>0.1500000000000003</v>
      </c>
      <c r="AS71" s="6">
        <f t="shared" si="94"/>
        <v>0.1500000000000003</v>
      </c>
      <c r="AT71" s="6">
        <f t="shared" si="93"/>
        <v>0.1500000000000003</v>
      </c>
      <c r="AU71" s="6">
        <f t="shared" si="93"/>
        <v>0.1500000000000003</v>
      </c>
      <c r="AV71" s="6">
        <f t="shared" si="93"/>
        <v>0.1500000000000003</v>
      </c>
      <c r="AW71" s="6">
        <f t="shared" si="93"/>
        <v>0.1500000000000003</v>
      </c>
      <c r="AX71" s="6">
        <f t="shared" si="93"/>
        <v>0.1500000000000003</v>
      </c>
      <c r="AY71" s="6">
        <f t="shared" si="93"/>
        <v>0.1500000000000003</v>
      </c>
      <c r="AZ71" s="6">
        <f t="shared" si="93"/>
        <v>0.1500000000000003</v>
      </c>
      <c r="BA71" s="6">
        <f t="shared" si="93"/>
        <v>0.1500000000000003</v>
      </c>
      <c r="BB71" s="6">
        <f t="shared" si="93"/>
        <v>0.1500000000000003</v>
      </c>
      <c r="BC71" s="6">
        <f t="shared" si="93"/>
        <v>0.1500000000000003</v>
      </c>
      <c r="BD71" s="6">
        <f t="shared" si="93"/>
        <v>0.1500000000000003</v>
      </c>
      <c r="BE71" s="6">
        <f t="shared" si="93"/>
        <v>0.1500000000000003</v>
      </c>
      <c r="BF71" s="6">
        <f t="shared" si="93"/>
        <v>0.1500000000000003</v>
      </c>
      <c r="BG71" s="6">
        <f t="shared" si="93"/>
        <v>0.1500000000000003</v>
      </c>
      <c r="BH71" s="6">
        <f t="shared" si="93"/>
        <v>0.1500000000000003</v>
      </c>
      <c r="BI71" s="6">
        <f t="shared" si="93"/>
        <v>0.1500000000000003</v>
      </c>
      <c r="BJ71" s="6">
        <f t="shared" si="93"/>
        <v>0.1500000000000003</v>
      </c>
      <c r="BK71" s="6">
        <f t="shared" si="93"/>
        <v>0.1500000000000003</v>
      </c>
      <c r="BL71" s="6">
        <f t="shared" si="93"/>
        <v>0.1500000000000003</v>
      </c>
    </row>
    <row r="72" spans="2:64" x14ac:dyDescent="0.25">
      <c r="C72" t="s">
        <v>15</v>
      </c>
      <c r="D72">
        <f>INDEX(hist_share!W:W,MATCH($C$1&amp;"-"&amp;$C72,hist_share!$AF:$AF,0))</f>
        <v>2.467566196729426E-2</v>
      </c>
      <c r="E72">
        <f>INDEX(hist_share!X:X,MATCH($C$1&amp;"-"&amp;$C72,hist_share!$AF:$AF,0))</f>
        <v>2.4679528408294672E-2</v>
      </c>
      <c r="F72">
        <f>INDEX(hist_share!Y:Y,MATCH($C$1&amp;"-"&amp;$C72,hist_share!$AF:$AF,0))</f>
        <v>2.5064298523814751E-2</v>
      </c>
      <c r="G72">
        <f>INDEX(hist_share!Z:Z,MATCH($C$1&amp;"-"&amp;$C72,hist_share!$AF:$AF,0))</f>
        <v>2.8743704432828501E-2</v>
      </c>
      <c r="H72">
        <f>INDEX(hist_share!AA:AA,MATCH($C$1&amp;"-"&amp;$C72,hist_share!$AF:$AF,0))</f>
        <v>2.940687121175084E-2</v>
      </c>
      <c r="I72">
        <f>INDEX(hist_share!AB:AB,MATCH($C$1&amp;"-"&amp;$C72,hist_share!$AF:$AF,0))</f>
        <v>3.024725269309346E-2</v>
      </c>
      <c r="J72" s="10">
        <f>INDEX(hist_share!AC:AC,MATCH($C$1&amp;"-"&amp;$C72,hist_share!$AF:$AF,0))</f>
        <v>3.1032961618603451E-2</v>
      </c>
      <c r="K72">
        <f>INDEX('7th_share'!C:C,MATCH($C$1&amp;"-"&amp;$C72,'7th_share'!$AK:$AK,0))</f>
        <v>3.107183739709803E-2</v>
      </c>
      <c r="L72">
        <f>INDEX('7th_share'!D:D,MATCH($C$1&amp;"-"&amp;$C72,'7th_share'!$AK:$AK,0))</f>
        <v>3.1395949847511553E-2</v>
      </c>
      <c r="M72">
        <f>INDEX('7th_share'!E:E,MATCH($C$1&amp;"-"&amp;$C72,'7th_share'!$AK:$AK,0))</f>
        <v>3.167418828685601E-2</v>
      </c>
      <c r="N72">
        <f>INDEX('7th_share'!F:F,MATCH($C$1&amp;"-"&amp;$C72,'7th_share'!$AK:$AK,0))</f>
        <v>3.1908929570755133E-2</v>
      </c>
      <c r="O72">
        <f>INDEX('7th_share'!G:G,MATCH($C$1&amp;"-"&amp;$C72,'7th_share'!$AK:$AK,0))</f>
        <v>3.2102525845590472E-2</v>
      </c>
      <c r="P72">
        <f>INDEX('7th_share'!H:H,MATCH($C$1&amp;"-"&amp;$C72,'7th_share'!$AK:$AK,0))</f>
        <v>3.2257307566518692E-2</v>
      </c>
      <c r="Q72">
        <f>INDEX('7th_share'!I:I,MATCH($C$1&amp;"-"&amp;$C72,'7th_share'!$AK:$AK,0))</f>
        <v>3.2375586328082448E-2</v>
      </c>
      <c r="R72">
        <f>INDEX('7th_share'!J:J,MATCH($C$1&amp;"-"&amp;$C72,'7th_share'!$AK:$AK,0))</f>
        <v>3.2459657513898767E-2</v>
      </c>
      <c r="S72" s="13">
        <f>INDEX('7th_share'!K:K,MATCH($C$1&amp;"-"&amp;$C72,'7th_share'!$AK:$AK,0))</f>
        <v>3.2511802771067543E-2</v>
      </c>
      <c r="T72">
        <f>INDEX('7th_share'!L:L,MATCH($C$1&amp;"-"&amp;$C72,'7th_share'!$AK:$AK,0))</f>
        <v>3.2534292314164243E-2</v>
      </c>
      <c r="U72">
        <f>INDEX('7th_share'!M:M,MATCH($C$1&amp;"-"&amp;$C72,'7th_share'!$AK:$AK,0))</f>
        <v>3.2529387062965008E-2</v>
      </c>
      <c r="V72">
        <f>INDEX('7th_share'!N:N,MATCH($C$1&amp;"-"&amp;$C72,'7th_share'!$AK:$AK,0))</f>
        <v>3.2499340617392923E-2</v>
      </c>
      <c r="W72">
        <f>INDEX('7th_share'!O:O,MATCH($C$1&amp;"-"&amp;$C72,'7th_share'!$AK:$AK,0))</f>
        <v>3.2446401072568277E-2</v>
      </c>
      <c r="X72">
        <f>INDEX('7th_share'!P:P,MATCH($C$1&amp;"-"&amp;$C72,'7th_share'!$AK:$AK,0))</f>
        <v>3.2372812676291753E-2</v>
      </c>
      <c r="Y72">
        <f>INDEX('7th_share'!Q:Q,MATCH($C$1&amp;"-"&amp;$C72,'7th_share'!$AK:$AK,0))</f>
        <v>3.228081733078491E-2</v>
      </c>
      <c r="Z72">
        <f>INDEX('7th_share'!R:R,MATCH($C$1&amp;"-"&amp;$C72,'7th_share'!$AK:$AK,0))</f>
        <v>3.2172655940054383E-2</v>
      </c>
      <c r="AA72">
        <f>INDEX('7th_share'!S:S,MATCH($C$1&amp;"-"&amp;$C72,'7th_share'!$AK:$AK,0))</f>
        <v>3.2050569603835427E-2</v>
      </c>
      <c r="AB72">
        <f>INDEX('7th_share'!T:T,MATCH($C$1&amp;"-"&amp;$C72,'7th_share'!$AK:$AK,0))</f>
        <v>3.191680065870392E-2</v>
      </c>
      <c r="AC72">
        <f>INDEX('7th_share'!U:U,MATCH($C$1&amp;"-"&amp;$C72,'7th_share'!$AK:$AK,0))</f>
        <v>3.1773593566625007E-2</v>
      </c>
      <c r="AD72">
        <f>INDEX('7th_share'!V:V,MATCH($C$1&amp;"-"&amp;$C72,'7th_share'!$AK:$AK,0))</f>
        <v>3.1623195650926833E-2</v>
      </c>
      <c r="AE72">
        <f>INDEX('7th_share'!W:W,MATCH($C$1&amp;"-"&amp;$C72,'7th_share'!$AK:$AK,0))</f>
        <v>3.1467857679456313E-2</v>
      </c>
      <c r="AF72">
        <f>INDEX('7th_share'!X:X,MATCH($C$1&amp;"-"&amp;$C72,'7th_share'!$AK:$AK,0))</f>
        <v>3.1309834294479748E-2</v>
      </c>
      <c r="AG72">
        <f>INDEX('7th_share'!Y:Y,MATCH($C$1&amp;"-"&amp;$C72,'7th_share'!$AK:$AK,0))</f>
        <v>3.1151384288747311E-2</v>
      </c>
      <c r="AH72">
        <f>INDEX('7th_share'!Z:Z,MATCH($C$1&amp;"-"&amp;$C72,'7th_share'!$AK:$AK,0))</f>
        <v>3.0994770727034701E-2</v>
      </c>
      <c r="AI72">
        <f>INDEX('7th_share'!AA:AA,MATCH($C$1&amp;"-"&amp;$C72,'7th_share'!$AK:$AK,0))</f>
        <v>3.0842260912417051E-2</v>
      </c>
      <c r="AJ72">
        <f>INDEX('7th_share'!AB:AB,MATCH($C$1&amp;"-"&amp;$C72,'7th_share'!$AK:$AK,0))</f>
        <v>3.0695901363877561E-2</v>
      </c>
      <c r="AK72">
        <f>INDEX('7th_share'!AC:AC,MATCH($C$1&amp;"-"&amp;$C72,'7th_share'!$AK:$AK,0))</f>
        <v>3.0552166495570379E-2</v>
      </c>
      <c r="AL72">
        <f>INDEX('7th_share'!AD:AD,MATCH($C$1&amp;"-"&amp;$C72,'7th_share'!$AK:$AK,0))</f>
        <v>3.041990217018763E-2</v>
      </c>
      <c r="AM72">
        <f>INDEX('7th_share'!AE:AE,MATCH($C$1&amp;"-"&amp;$C72,'7th_share'!$AK:$AK,0))</f>
        <v>3.0301479858813131E-2</v>
      </c>
      <c r="AN72">
        <f>INDEX('7th_share'!AF:AF,MATCH($C$1&amp;"-"&amp;$C72,'7th_share'!$AK:$AK,0))</f>
        <v>3.01992710325307E-2</v>
      </c>
      <c r="AO72">
        <f>INDEX('7th_share'!AG:AG,MATCH($C$1&amp;"-"&amp;$C72,'7th_share'!$AK:$AK,0))</f>
        <v>3.011564716242433E-2</v>
      </c>
      <c r="AP72">
        <f>INDEX('7th_share'!AH:AH,MATCH($C$1&amp;"-"&amp;$C72,'7th_share'!$AK:$AK,0))</f>
        <v>3.0052979719577811E-2</v>
      </c>
      <c r="AQ72">
        <f>INDEX('7th_share'!AI:AI,MATCH($C$1&amp;"-"&amp;$C72,'7th_share'!$AK:$AK,0))</f>
        <v>3.0013640175075049E-2</v>
      </c>
      <c r="AR72" s="3">
        <f>INDEX('7th_share'!AJ:AJ,MATCH($C$1&amp;"-"&amp;$C72,'7th_share'!$AK:$AK,0))</f>
        <v>2.9999999999999961E-2</v>
      </c>
      <c r="AS72" s="6">
        <f t="shared" si="94"/>
        <v>2.9999999999999961E-2</v>
      </c>
      <c r="AT72" s="6">
        <f t="shared" si="93"/>
        <v>2.9999999999999961E-2</v>
      </c>
      <c r="AU72" s="6">
        <f t="shared" si="93"/>
        <v>2.9999999999999961E-2</v>
      </c>
      <c r="AV72" s="6">
        <f t="shared" si="93"/>
        <v>2.9999999999999961E-2</v>
      </c>
      <c r="AW72" s="6">
        <f t="shared" si="93"/>
        <v>2.9999999999999961E-2</v>
      </c>
      <c r="AX72" s="6">
        <f t="shared" si="93"/>
        <v>2.9999999999999961E-2</v>
      </c>
      <c r="AY72" s="6">
        <f t="shared" si="93"/>
        <v>2.9999999999999961E-2</v>
      </c>
      <c r="AZ72" s="6">
        <f t="shared" si="93"/>
        <v>2.9999999999999961E-2</v>
      </c>
      <c r="BA72" s="6">
        <f t="shared" si="93"/>
        <v>2.9999999999999961E-2</v>
      </c>
      <c r="BB72" s="6">
        <f t="shared" si="93"/>
        <v>2.9999999999999961E-2</v>
      </c>
      <c r="BC72" s="6">
        <f t="shared" si="93"/>
        <v>2.9999999999999961E-2</v>
      </c>
      <c r="BD72" s="6">
        <f t="shared" si="93"/>
        <v>2.9999999999999961E-2</v>
      </c>
      <c r="BE72" s="6">
        <f t="shared" si="93"/>
        <v>2.9999999999999961E-2</v>
      </c>
      <c r="BF72" s="6">
        <f t="shared" si="93"/>
        <v>2.9999999999999961E-2</v>
      </c>
      <c r="BG72" s="6">
        <f t="shared" si="93"/>
        <v>2.9999999999999961E-2</v>
      </c>
      <c r="BH72" s="6">
        <f t="shared" si="93"/>
        <v>2.9999999999999961E-2</v>
      </c>
      <c r="BI72" s="6">
        <f t="shared" si="93"/>
        <v>2.9999999999999961E-2</v>
      </c>
      <c r="BJ72" s="6">
        <f t="shared" si="93"/>
        <v>2.9999999999999961E-2</v>
      </c>
      <c r="BK72" s="6">
        <f t="shared" si="93"/>
        <v>2.9999999999999961E-2</v>
      </c>
      <c r="BL72" s="6">
        <f t="shared" si="93"/>
        <v>2.9999999999999961E-2</v>
      </c>
    </row>
    <row r="73" spans="2:64" x14ac:dyDescent="0.25">
      <c r="C73" t="s">
        <v>16</v>
      </c>
      <c r="D73">
        <f>INDEX(hist_share!W:W,MATCH($C$1&amp;"-"&amp;$C73,hist_share!$AF:$AF,0))</f>
        <v>0.27273867407210939</v>
      </c>
      <c r="E73">
        <f>INDEX(hist_share!X:X,MATCH($C$1&amp;"-"&amp;$C73,hist_share!$AF:$AF,0))</f>
        <v>0.27393294328360929</v>
      </c>
      <c r="F73">
        <f>INDEX(hist_share!Y:Y,MATCH($C$1&amp;"-"&amp;$C73,hist_share!$AF:$AF,0))</f>
        <v>0.27588891819803152</v>
      </c>
      <c r="G73">
        <f>INDEX(hist_share!Z:Z,MATCH($C$1&amp;"-"&amp;$C73,hist_share!$AF:$AF,0))</f>
        <v>0.17347771161203129</v>
      </c>
      <c r="H73">
        <f>INDEX(hist_share!AA:AA,MATCH($C$1&amp;"-"&amp;$C73,hist_share!$AF:$AF,0))</f>
        <v>0.15612400274433899</v>
      </c>
      <c r="I73">
        <f>INDEX(hist_share!AB:AB,MATCH($C$1&amp;"-"&amp;$C73,hist_share!$AF:$AF,0))</f>
        <v>0.1411875568008947</v>
      </c>
      <c r="J73" s="10">
        <f>INDEX(hist_share!AC:AC,MATCH($C$1&amp;"-"&amp;$C73,hist_share!$AF:$AF,0))</f>
        <v>0.1241318464744138</v>
      </c>
      <c r="K73">
        <f>INDEX('7th_share'!C:C,MATCH($C$1&amp;"-"&amp;$C73,'7th_share'!$AK:$AK,0))</f>
        <v>0.1301774195044722</v>
      </c>
      <c r="L73">
        <f>INDEX('7th_share'!D:D,MATCH($C$1&amp;"-"&amp;$C73,'7th_share'!$AK:$AK,0))</f>
        <v>0.12548927330520379</v>
      </c>
      <c r="M73">
        <f>INDEX('7th_share'!E:E,MATCH($C$1&amp;"-"&amp;$C73,'7th_share'!$AK:$AK,0))</f>
        <v>0.12135409549194311</v>
      </c>
      <c r="N73">
        <f>INDEX('7th_share'!F:F,MATCH($C$1&amp;"-"&amp;$C73,'7th_share'!$AK:$AK,0))</f>
        <v>0.1177446486440234</v>
      </c>
      <c r="O73">
        <f>INDEX('7th_share'!G:G,MATCH($C$1&amp;"-"&amp;$C73,'7th_share'!$AK:$AK,0))</f>
        <v>0.11463400216079631</v>
      </c>
      <c r="P73">
        <f>INDEX('7th_share'!H:H,MATCH($C$1&amp;"-"&amp;$C73,'7th_share'!$AK:$AK,0))</f>
        <v>0.11199549671091159</v>
      </c>
      <c r="Q73">
        <f>INDEX('7th_share'!I:I,MATCH($C$1&amp;"-"&amp;$C73,'7th_share'!$AK:$AK,0))</f>
        <v>0.10980271085017609</v>
      </c>
      <c r="R73">
        <f>INDEX('7th_share'!J:J,MATCH($C$1&amp;"-"&amp;$C73,'7th_share'!$AK:$AK,0))</f>
        <v>0.1080294297297535</v>
      </c>
      <c r="S73" s="13">
        <f>INDEX('7th_share'!K:K,MATCH($C$1&amp;"-"&amp;$C73,'7th_share'!$AK:$AK,0))</f>
        <v>0.106649615826339</v>
      </c>
      <c r="T73">
        <f>INDEX('7th_share'!L:L,MATCH($C$1&amp;"-"&amp;$C73,'7th_share'!$AK:$AK,0))</f>
        <v>0.10563738163505899</v>
      </c>
      <c r="U73">
        <f>INDEX('7th_share'!M:M,MATCH($C$1&amp;"-"&amp;$C73,'7th_share'!$AK:$AK,0))</f>
        <v>0.1049669642742483</v>
      </c>
      <c r="V73">
        <f>INDEX('7th_share'!N:N,MATCH($C$1&amp;"-"&amp;$C73,'7th_share'!$AK:$AK,0))</f>
        <v>0.1046127019589979</v>
      </c>
      <c r="W73">
        <f>INDEX('7th_share'!O:O,MATCH($C$1&amp;"-"&amp;$C73,'7th_share'!$AK:$AK,0))</f>
        <v>0.1045490123074916</v>
      </c>
      <c r="X73">
        <f>INDEX('7th_share'!P:P,MATCH($C$1&amp;"-"&amp;$C73,'7th_share'!$AK:$AK,0))</f>
        <v>0.10475037245066531</v>
      </c>
      <c r="Y73">
        <f>INDEX('7th_share'!Q:Q,MATCH($C$1&amp;"-"&amp;$C73,'7th_share'!$AK:$AK,0))</f>
        <v>0.10519130092167869</v>
      </c>
      <c r="Z73">
        <f>INDEX('7th_share'!R:R,MATCH($C$1&amp;"-"&amp;$C73,'7th_share'!$AK:$AK,0))</f>
        <v>0.1058463413071031</v>
      </c>
      <c r="AA73">
        <f>INDEX('7th_share'!S:S,MATCH($C$1&amp;"-"&amp;$C73,'7th_share'!$AK:$AK,0))</f>
        <v>0.1066900476466011</v>
      </c>
      <c r="AB73">
        <f>INDEX('7th_share'!T:T,MATCH($C$1&amp;"-"&amp;$C73,'7th_share'!$AK:$AK,0))</f>
        <v>0.107696971572236</v>
      </c>
      <c r="AC73">
        <f>INDEX('7th_share'!U:U,MATCH($C$1&amp;"-"&amp;$C73,'7th_share'!$AK:$AK,0))</f>
        <v>0.10884165118241119</v>
      </c>
      <c r="AD73">
        <f>INDEX('7th_share'!V:V,MATCH($C$1&amp;"-"&amp;$C73,'7th_share'!$AK:$AK,0))</f>
        <v>0.1100986016487821</v>
      </c>
      <c r="AE73">
        <f>INDEX('7th_share'!W:W,MATCH($C$1&amp;"-"&amp;$C73,'7th_share'!$AK:$AK,0))</f>
        <v>0.1114423075573521</v>
      </c>
      <c r="AF73">
        <f>INDEX('7th_share'!X:X,MATCH($C$1&amp;"-"&amp;$C73,'7th_share'!$AK:$AK,0))</f>
        <v>0.11284721698731839</v>
      </c>
      <c r="AG73">
        <f>INDEX('7th_share'!Y:Y,MATCH($C$1&amp;"-"&amp;$C73,'7th_share'!$AK:$AK,0))</f>
        <v>0.11428773733310719</v>
      </c>
      <c r="AH73">
        <f>INDEX('7th_share'!Z:Z,MATCH($C$1&amp;"-"&amp;$C73,'7th_share'!$AK:$AK,0))</f>
        <v>0.1157382328764007</v>
      </c>
      <c r="AI73">
        <f>INDEX('7th_share'!AA:AA,MATCH($C$1&amp;"-"&amp;$C73,'7th_share'!$AK:$AK,0))</f>
        <v>0.1171730241158379</v>
      </c>
      <c r="AJ73">
        <f>INDEX('7th_share'!AB:AB,MATCH($C$1&amp;"-"&amp;$C73,'7th_share'!$AK:$AK,0))</f>
        <v>0.1185655204273045</v>
      </c>
      <c r="AK73">
        <f>INDEX('7th_share'!AC:AC,MATCH($C$1&amp;"-"&amp;$C73,'7th_share'!$AK:$AK,0))</f>
        <v>0.1198671608106779</v>
      </c>
      <c r="AL73">
        <f>INDEX('7th_share'!AD:AD,MATCH($C$1&amp;"-"&amp;$C73,'7th_share'!$AK:$AK,0))</f>
        <v>0.1210772637059432</v>
      </c>
      <c r="AM73">
        <f>INDEX('7th_share'!AE:AE,MATCH($C$1&amp;"-"&amp;$C73,'7th_share'!$AK:$AK,0))</f>
        <v>0.1221705506519</v>
      </c>
      <c r="AN73">
        <f>INDEX('7th_share'!AF:AF,MATCH($C$1&amp;"-"&amp;$C73,'7th_share'!$AK:$AK,0))</f>
        <v>0.1231217431873457</v>
      </c>
      <c r="AO73">
        <f>INDEX('7th_share'!AG:AG,MATCH($C$1&amp;"-"&amp;$C73,'7th_share'!$AK:$AK,0))</f>
        <v>0.12390556285108</v>
      </c>
      <c r="AP73">
        <f>INDEX('7th_share'!AH:AH,MATCH($C$1&amp;"-"&amp;$C73,'7th_share'!$AK:$AK,0))</f>
        <v>0.12449673118190149</v>
      </c>
      <c r="AQ73">
        <f>INDEX('7th_share'!AI:AI,MATCH($C$1&amp;"-"&amp;$C73,'7th_share'!$AK:$AK,0))</f>
        <v>0.1248699697186086</v>
      </c>
      <c r="AR73" s="3">
        <f>INDEX('7th_share'!AJ:AJ,MATCH($C$1&amp;"-"&amp;$C73,'7th_share'!$AK:$AK,0))</f>
        <v>0.1249999999999999</v>
      </c>
      <c r="AS73" s="6">
        <f t="shared" si="94"/>
        <v>0.1249999999999999</v>
      </c>
      <c r="AT73" s="6">
        <f t="shared" si="93"/>
        <v>0.1249999999999999</v>
      </c>
      <c r="AU73" s="6">
        <f t="shared" si="93"/>
        <v>0.1249999999999999</v>
      </c>
      <c r="AV73" s="6">
        <f t="shared" si="93"/>
        <v>0.1249999999999999</v>
      </c>
      <c r="AW73" s="6">
        <f t="shared" si="93"/>
        <v>0.1249999999999999</v>
      </c>
      <c r="AX73" s="6">
        <f t="shared" si="93"/>
        <v>0.1249999999999999</v>
      </c>
      <c r="AY73" s="6">
        <f t="shared" si="93"/>
        <v>0.1249999999999999</v>
      </c>
      <c r="AZ73" s="6">
        <f t="shared" si="93"/>
        <v>0.1249999999999999</v>
      </c>
      <c r="BA73" s="6">
        <f t="shared" si="93"/>
        <v>0.1249999999999999</v>
      </c>
      <c r="BB73" s="6">
        <f t="shared" si="93"/>
        <v>0.1249999999999999</v>
      </c>
      <c r="BC73" s="6">
        <f t="shared" si="93"/>
        <v>0.1249999999999999</v>
      </c>
      <c r="BD73" s="6">
        <f t="shared" si="93"/>
        <v>0.1249999999999999</v>
      </c>
      <c r="BE73" s="6">
        <f t="shared" si="93"/>
        <v>0.1249999999999999</v>
      </c>
      <c r="BF73" s="6">
        <f t="shared" si="93"/>
        <v>0.1249999999999999</v>
      </c>
      <c r="BG73" s="6">
        <f t="shared" si="93"/>
        <v>0.1249999999999999</v>
      </c>
      <c r="BH73" s="6">
        <f t="shared" si="93"/>
        <v>0.1249999999999999</v>
      </c>
      <c r="BI73" s="6">
        <f t="shared" si="93"/>
        <v>0.1249999999999999</v>
      </c>
      <c r="BJ73" s="6">
        <f t="shared" si="93"/>
        <v>0.1249999999999999</v>
      </c>
      <c r="BK73" s="6">
        <f t="shared" si="93"/>
        <v>0.1249999999999999</v>
      </c>
      <c r="BL73" s="6">
        <f t="shared" si="93"/>
        <v>0.1249999999999999</v>
      </c>
    </row>
    <row r="74" spans="2:64" x14ac:dyDescent="0.25">
      <c r="C74" t="s">
        <v>17</v>
      </c>
      <c r="D74">
        <f>INDEX(hist_share!W:W,MATCH($C$1&amp;"-"&amp;$C74,hist_share!$AF:$AF,0))</f>
        <v>2.467566196729426E-2</v>
      </c>
      <c r="E74">
        <f>INDEX(hist_share!X:X,MATCH($C$1&amp;"-"&amp;$C74,hist_share!$AF:$AF,0))</f>
        <v>2.4679528408294672E-2</v>
      </c>
      <c r="F74">
        <f>INDEX(hist_share!Y:Y,MATCH($C$1&amp;"-"&amp;$C74,hist_share!$AF:$AF,0))</f>
        <v>2.5064298523814751E-2</v>
      </c>
      <c r="G74">
        <f>INDEX(hist_share!Z:Z,MATCH($C$1&amp;"-"&amp;$C74,hist_share!$AF:$AF,0))</f>
        <v>2.8743704432828501E-2</v>
      </c>
      <c r="H74">
        <f>INDEX(hist_share!AA:AA,MATCH($C$1&amp;"-"&amp;$C74,hist_share!$AF:$AF,0))</f>
        <v>2.940687121175084E-2</v>
      </c>
      <c r="I74">
        <f>INDEX(hist_share!AB:AB,MATCH($C$1&amp;"-"&amp;$C74,hist_share!$AF:$AF,0))</f>
        <v>3.024725269309346E-2</v>
      </c>
      <c r="J74" s="10">
        <f>INDEX(hist_share!AC:AC,MATCH($C$1&amp;"-"&amp;$C74,hist_share!$AF:$AF,0))</f>
        <v>3.1032961618603451E-2</v>
      </c>
      <c r="K74">
        <f>INDEX('7th_share'!C:C,MATCH($C$1&amp;"-"&amp;$C74,'7th_share'!$AK:$AK,0))</f>
        <v>3.1058946775222231E-2</v>
      </c>
      <c r="L74">
        <f>INDEX('7th_share'!D:D,MATCH($C$1&amp;"-"&amp;$C74,'7th_share'!$AK:$AK,0))</f>
        <v>3.1367534782616932E-2</v>
      </c>
      <c r="M74">
        <f>INDEX('7th_share'!E:E,MATCH($C$1&amp;"-"&amp;$C74,'7th_share'!$AK:$AK,0))</f>
        <v>3.1624714912772051E-2</v>
      </c>
      <c r="N74">
        <f>INDEX('7th_share'!F:F,MATCH($C$1&amp;"-"&amp;$C74,'7th_share'!$AK:$AK,0))</f>
        <v>3.1833249560533128E-2</v>
      </c>
      <c r="O74">
        <f>INDEX('7th_share'!G:G,MATCH($C$1&amp;"-"&amp;$C74,'7th_share'!$AK:$AK,0))</f>
        <v>3.1995874058141242E-2</v>
      </c>
      <c r="P74">
        <f>INDEX('7th_share'!H:H,MATCH($C$1&amp;"-"&amp;$C74,'7th_share'!$AK:$AK,0))</f>
        <v>3.2115300115255339E-2</v>
      </c>
      <c r="Q74">
        <f>INDEX('7th_share'!I:I,MATCH($C$1&amp;"-"&amp;$C74,'7th_share'!$AK:$AK,0))</f>
        <v>3.2194219042638132E-2</v>
      </c>
      <c r="R74">
        <f>INDEX('7th_share'!J:J,MATCH($C$1&amp;"-"&amp;$C74,'7th_share'!$AK:$AK,0))</f>
        <v>3.2235304766766927E-2</v>
      </c>
      <c r="S74" s="13">
        <f>INDEX('7th_share'!K:K,MATCH($C$1&amp;"-"&amp;$C74,'7th_share'!$AK:$AK,0))</f>
        <v>3.2241216641667188E-2</v>
      </c>
      <c r="T74">
        <f>INDEX('7th_share'!L:L,MATCH($C$1&amp;"-"&amp;$C74,'7th_share'!$AK:$AK,0))</f>
        <v>3.2214602063377118E-2</v>
      </c>
      <c r="U74">
        <f>INDEX('7th_share'!M:M,MATCH($C$1&amp;"-"&amp;$C74,'7th_share'!$AK:$AK,0))</f>
        <v>3.2158098891633201E-2</v>
      </c>
      <c r="V74">
        <f>INDEX('7th_share'!N:N,MATCH($C$1&amp;"-"&amp;$C74,'7th_share'!$AK:$AK,0))</f>
        <v>3.2074337682611469E-2</v>
      </c>
      <c r="W74">
        <f>INDEX('7th_share'!O:O,MATCH($C$1&amp;"-"&amp;$C74,'7th_share'!$AK:$AK,0))</f>
        <v>3.1965943735870139E-2</v>
      </c>
      <c r="X74">
        <f>INDEX('7th_share'!P:P,MATCH($C$1&amp;"-"&amp;$C74,'7th_share'!$AK:$AK,0))</f>
        <v>3.1835538958005588E-2</v>
      </c>
      <c r="Y74">
        <f>INDEX('7th_share'!Q:Q,MATCH($C$1&amp;"-"&amp;$C74,'7th_share'!$AK:$AK,0))</f>
        <v>3.1685743544959809E-2</v>
      </c>
      <c r="Z74">
        <f>INDEX('7th_share'!R:R,MATCH($C$1&amp;"-"&amp;$C74,'7th_share'!$AK:$AK,0))</f>
        <v>3.1519177484397212E-2</v>
      </c>
      <c r="AA74">
        <f>INDEX('7th_share'!S:S,MATCH($C$1&amp;"-"&amp;$C74,'7th_share'!$AK:$AK,0))</f>
        <v>3.1338461879102129E-2</v>
      </c>
      <c r="AB74">
        <f>INDEX('7th_share'!T:T,MATCH($C$1&amp;"-"&amp;$C74,'7th_share'!$AK:$AK,0))</f>
        <v>3.1146220091934872E-2</v>
      </c>
      <c r="AC74">
        <f>INDEX('7th_share'!U:U,MATCH($C$1&amp;"-"&amp;$C74,'7th_share'!$AK:$AK,0))</f>
        <v>3.0945078712521858E-2</v>
      </c>
      <c r="AD74">
        <f>INDEX('7th_share'!V:V,MATCH($C$1&amp;"-"&amp;$C74,'7th_share'!$AK:$AK,0))</f>
        <v>3.0737668345543472E-2</v>
      </c>
      <c r="AE74">
        <f>INDEX('7th_share'!W:W,MATCH($C$1&amp;"-"&amp;$C74,'7th_share'!$AK:$AK,0))</f>
        <v>3.0526624220224341E-2</v>
      </c>
      <c r="AF74">
        <f>INDEX('7th_share'!X:X,MATCH($C$1&amp;"-"&amp;$C74,'7th_share'!$AK:$AK,0))</f>
        <v>3.0314586620419689E-2</v>
      </c>
      <c r="AG74">
        <f>INDEX('7th_share'!Y:Y,MATCH($C$1&amp;"-"&amp;$C74,'7th_share'!$AK:$AK,0))</f>
        <v>3.0104201134535571E-2</v>
      </c>
      <c r="AH74">
        <f>INDEX('7th_share'!Z:Z,MATCH($C$1&amp;"-"&amp;$C74,'7th_share'!$AK:$AK,0))</f>
        <v>2.989811872441096E-2</v>
      </c>
      <c r="AI74">
        <f>INDEX('7th_share'!AA:AA,MATCH($C$1&amp;"-"&amp;$C74,'7th_share'!$AK:$AK,0))</f>
        <v>2.969899561223624E-2</v>
      </c>
      <c r="AJ74">
        <f>INDEX('7th_share'!AB:AB,MATCH($C$1&amp;"-"&amp;$C74,'7th_share'!$AK:$AK,0))</f>
        <v>2.950927684339269E-2</v>
      </c>
      <c r="AK74">
        <f>INDEX('7th_share'!AC:AC,MATCH($C$1&amp;"-"&amp;$C74,'7th_share'!$AK:$AK,0))</f>
        <v>2.932606123241252E-2</v>
      </c>
      <c r="AL74">
        <f>INDEX('7th_share'!AD:AD,MATCH($C$1&amp;"-"&amp;$C74,'7th_share'!$AK:$AK,0))</f>
        <v>2.9158337646633829E-2</v>
      </c>
      <c r="AM74">
        <f>INDEX('7th_share'!AE:AE,MATCH($C$1&amp;"-"&amp;$C74,'7th_share'!$AK:$AK,0))</f>
        <v>2.9008860555452671E-2</v>
      </c>
      <c r="AN74">
        <f>INDEX('7th_share'!AF:AF,MATCH($C$1&amp;"-"&amp;$C74,'7th_share'!$AK:$AK,0))</f>
        <v>2.8880384428264939E-2</v>
      </c>
      <c r="AO74">
        <f>INDEX('7th_share'!AG:AG,MATCH($C$1&amp;"-"&amp;$C74,'7th_share'!$AK:$AK,0))</f>
        <v>2.877566373446673E-2</v>
      </c>
      <c r="AP74">
        <f>INDEX('7th_share'!AH:AH,MATCH($C$1&amp;"-"&amp;$C74,'7th_share'!$AK:$AK,0))</f>
        <v>2.8697452943453799E-2</v>
      </c>
      <c r="AQ74">
        <f>INDEX('7th_share'!AI:AI,MATCH($C$1&amp;"-"&amp;$C74,'7th_share'!$AK:$AK,0))</f>
        <v>2.8648506524622391E-2</v>
      </c>
      <c r="AR74" s="3">
        <f>INDEX('7th_share'!AJ:AJ,MATCH($C$1&amp;"-"&amp;$C74,'7th_share'!$AK:$AK,0))</f>
        <v>2.8631578947368379E-2</v>
      </c>
      <c r="AS74" s="6">
        <f t="shared" si="94"/>
        <v>2.8631578947368379E-2</v>
      </c>
      <c r="AT74" s="6">
        <f t="shared" si="93"/>
        <v>2.8631578947368379E-2</v>
      </c>
      <c r="AU74" s="6">
        <f t="shared" si="93"/>
        <v>2.8631578947368379E-2</v>
      </c>
      <c r="AV74" s="6">
        <f t="shared" si="93"/>
        <v>2.8631578947368379E-2</v>
      </c>
      <c r="AW74" s="6">
        <f t="shared" si="93"/>
        <v>2.8631578947368379E-2</v>
      </c>
      <c r="AX74" s="6">
        <f t="shared" si="93"/>
        <v>2.8631578947368379E-2</v>
      </c>
      <c r="AY74" s="6">
        <f t="shared" si="93"/>
        <v>2.8631578947368379E-2</v>
      </c>
      <c r="AZ74" s="6">
        <f t="shared" si="93"/>
        <v>2.8631578947368379E-2</v>
      </c>
      <c r="BA74" s="6">
        <f t="shared" si="93"/>
        <v>2.8631578947368379E-2</v>
      </c>
      <c r="BB74" s="6">
        <f t="shared" si="93"/>
        <v>2.8631578947368379E-2</v>
      </c>
      <c r="BC74" s="6">
        <f t="shared" si="93"/>
        <v>2.8631578947368379E-2</v>
      </c>
      <c r="BD74" s="6">
        <f t="shared" si="93"/>
        <v>2.8631578947368379E-2</v>
      </c>
      <c r="BE74" s="6">
        <f t="shared" si="93"/>
        <v>2.8631578947368379E-2</v>
      </c>
      <c r="BF74" s="6">
        <f t="shared" si="93"/>
        <v>2.8631578947368379E-2</v>
      </c>
      <c r="BG74" s="6">
        <f t="shared" si="93"/>
        <v>2.8631578947368379E-2</v>
      </c>
      <c r="BH74" s="6">
        <f t="shared" si="93"/>
        <v>2.8631578947368379E-2</v>
      </c>
      <c r="BI74" s="6">
        <f t="shared" si="93"/>
        <v>2.8631578947368379E-2</v>
      </c>
      <c r="BJ74" s="6">
        <f t="shared" si="93"/>
        <v>2.8631578947368379E-2</v>
      </c>
      <c r="BK74" s="6">
        <f t="shared" si="93"/>
        <v>2.8631578947368379E-2</v>
      </c>
      <c r="BL74" s="6">
        <f t="shared" si="93"/>
        <v>2.8631578947368379E-2</v>
      </c>
    </row>
    <row r="75" spans="2:64" x14ac:dyDescent="0.25">
      <c r="C75" t="s">
        <v>18</v>
      </c>
      <c r="D75">
        <f>INDEX(hist_share!W:W,MATCH($C$1&amp;"-"&amp;$C75,hist_share!$AF:$AF,0))</f>
        <v>0.4441619154112969</v>
      </c>
      <c r="E75">
        <f>INDEX(hist_share!X:X,MATCH($C$1&amp;"-"&amp;$C75,hist_share!$AF:$AF,0))</f>
        <v>0.44423151134930422</v>
      </c>
      <c r="F75">
        <f>INDEX(hist_share!Y:Y,MATCH($C$1&amp;"-"&amp;$C75,hist_share!$AF:$AF,0))</f>
        <v>0.45115737342866558</v>
      </c>
      <c r="G75">
        <f>INDEX(hist_share!Z:Z,MATCH($C$1&amp;"-"&amp;$C75,hist_share!$AF:$AF,0))</f>
        <v>0.51738667979091313</v>
      </c>
      <c r="H75">
        <f>INDEX(hist_share!AA:AA,MATCH($C$1&amp;"-"&amp;$C75,hist_share!$AF:$AF,0))</f>
        <v>0.52932368181151523</v>
      </c>
      <c r="I75">
        <f>INDEX(hist_share!AB:AB,MATCH($C$1&amp;"-"&amp;$C75,hist_share!$AF:$AF,0))</f>
        <v>0.54445054847568275</v>
      </c>
      <c r="J75" s="10">
        <f>INDEX(hist_share!AC:AC,MATCH($C$1&amp;"-"&amp;$C75,hist_share!$AF:$AF,0))</f>
        <v>0.55859330913486227</v>
      </c>
      <c r="K75">
        <f>INDEX('7th_share'!C:C,MATCH($C$1&amp;"-"&amp;$C75,'7th_share'!$AK:$AK,0))</f>
        <v>0.5590610419540003</v>
      </c>
      <c r="L75">
        <f>INDEX('7th_share'!D:D,MATCH($C$1&amp;"-"&amp;$C75,'7th_share'!$AK:$AK,0))</f>
        <v>0.5646156260871048</v>
      </c>
      <c r="M75">
        <f>INDEX('7th_share'!E:E,MATCH($C$1&amp;"-"&amp;$C75,'7th_share'!$AK:$AK,0))</f>
        <v>0.56924486842989752</v>
      </c>
      <c r="N75">
        <f>INDEX('7th_share'!F:F,MATCH($C$1&amp;"-"&amp;$C75,'7th_share'!$AK:$AK,0))</f>
        <v>0.57299849208959686</v>
      </c>
      <c r="O75">
        <f>INDEX('7th_share'!G:G,MATCH($C$1&amp;"-"&amp;$C75,'7th_share'!$AK:$AK,0))</f>
        <v>0.57592573304654271</v>
      </c>
      <c r="P75">
        <f>INDEX('7th_share'!H:H,MATCH($C$1&amp;"-"&amp;$C75,'7th_share'!$AK:$AK,0))</f>
        <v>0.5780754020745964</v>
      </c>
      <c r="Q75">
        <f>INDEX('7th_share'!I:I,MATCH($C$1&amp;"-"&amp;$C75,'7th_share'!$AK:$AK,0))</f>
        <v>0.57949594276748706</v>
      </c>
      <c r="R75">
        <f>INDEX('7th_share'!J:J,MATCH($C$1&amp;"-"&amp;$C75,'7th_share'!$AK:$AK,0))</f>
        <v>0.5802354858018054</v>
      </c>
      <c r="S75" s="13">
        <f>INDEX('7th_share'!K:K,MATCH($C$1&amp;"-"&amp;$C75,'7th_share'!$AK:$AK,0))</f>
        <v>0.58034189955000981</v>
      </c>
      <c r="T75">
        <f>INDEX('7th_share'!L:L,MATCH($C$1&amp;"-"&amp;$C75,'7th_share'!$AK:$AK,0))</f>
        <v>0.57986283714078879</v>
      </c>
      <c r="U75">
        <f>INDEX('7th_share'!M:M,MATCH($C$1&amp;"-"&amp;$C75,'7th_share'!$AK:$AK,0))</f>
        <v>0.57884578004939835</v>
      </c>
      <c r="V75">
        <f>INDEX('7th_share'!N:N,MATCH($C$1&amp;"-"&amp;$C75,'7th_share'!$AK:$AK,0))</f>
        <v>0.57733807828700745</v>
      </c>
      <c r="W75">
        <f>INDEX('7th_share'!O:O,MATCH($C$1&amp;"-"&amp;$C75,'7th_share'!$AK:$AK,0))</f>
        <v>0.57538698724566317</v>
      </c>
      <c r="X75">
        <f>INDEX('7th_share'!P:P,MATCH($C$1&amp;"-"&amp;$C75,'7th_share'!$AK:$AK,0))</f>
        <v>0.57303970124410109</v>
      </c>
      <c r="Y75">
        <f>INDEX('7th_share'!Q:Q,MATCH($C$1&amp;"-"&amp;$C75,'7th_share'!$AK:$AK,0))</f>
        <v>0.57034338380927752</v>
      </c>
      <c r="Z75">
        <f>INDEX('7th_share'!R:R,MATCH($C$1&amp;"-"&amp;$C75,'7th_share'!$AK:$AK,0))</f>
        <v>0.56734519471915068</v>
      </c>
      <c r="AA75">
        <f>INDEX('7th_share'!S:S,MATCH($C$1&amp;"-"&amp;$C75,'7th_share'!$AK:$AK,0))</f>
        <v>0.56409231382383862</v>
      </c>
      <c r="AB75">
        <f>INDEX('7th_share'!T:T,MATCH($C$1&amp;"-"&amp;$C75,'7th_share'!$AK:$AK,0))</f>
        <v>0.5606319616548282</v>
      </c>
      <c r="AC75">
        <f>INDEX('7th_share'!U:U,MATCH($C$1&amp;"-"&amp;$C75,'7th_share'!$AK:$AK,0))</f>
        <v>0.55701141682539401</v>
      </c>
      <c r="AD75">
        <f>INDEX('7th_share'!V:V,MATCH($C$1&amp;"-"&amp;$C75,'7th_share'!$AK:$AK,0))</f>
        <v>0.55327803021978361</v>
      </c>
      <c r="AE75">
        <f>INDEX('7th_share'!W:W,MATCH($C$1&amp;"-"&amp;$C75,'7th_share'!$AK:$AK,0))</f>
        <v>0.54947923596403847</v>
      </c>
      <c r="AF75">
        <f>INDEX('7th_share'!X:X,MATCH($C$1&amp;"-"&amp;$C75,'7th_share'!$AK:$AK,0))</f>
        <v>0.54566255916755513</v>
      </c>
      <c r="AG75">
        <f>INDEX('7th_share'!Y:Y,MATCH($C$1&amp;"-"&amp;$C75,'7th_share'!$AK:$AK,0))</f>
        <v>0.54187562042164183</v>
      </c>
      <c r="AH75">
        <f>INDEX('7th_share'!Z:Z,MATCH($C$1&amp;"-"&amp;$C75,'7th_share'!$AK:$AK,0))</f>
        <v>0.53816613703939786</v>
      </c>
      <c r="AI75">
        <f>INDEX('7th_share'!AA:AA,MATCH($C$1&amp;"-"&amp;$C75,'7th_share'!$AK:$AK,0))</f>
        <v>0.53458192102025348</v>
      </c>
      <c r="AJ75">
        <f>INDEX('7th_share'!AB:AB,MATCH($C$1&amp;"-"&amp;$C75,'7th_share'!$AK:$AK,0))</f>
        <v>0.53116698318106959</v>
      </c>
      <c r="AK75">
        <f>INDEX('7th_share'!AC:AC,MATCH($C$1&amp;"-"&amp;$C75,'7th_share'!$AK:$AK,0))</f>
        <v>0.52786910218342675</v>
      </c>
      <c r="AL75">
        <f>INDEX('7th_share'!AD:AD,MATCH($C$1&amp;"-"&amp;$C75,'7th_share'!$AK:$AK,0))</f>
        <v>0.52485007763941094</v>
      </c>
      <c r="AM75">
        <f>INDEX('7th_share'!AE:AE,MATCH($C$1&amp;"-"&amp;$C75,'7th_share'!$AK:$AK,0))</f>
        <v>0.5221594899981491</v>
      </c>
      <c r="AN75">
        <f>INDEX('7th_share'!AF:AF,MATCH($C$1&amp;"-"&amp;$C75,'7th_share'!$AK:$AK,0))</f>
        <v>0.51984691970877028</v>
      </c>
      <c r="AO75">
        <f>INDEX('7th_share'!AG:AG,MATCH($C$1&amp;"-"&amp;$C75,'7th_share'!$AK:$AK,0))</f>
        <v>0.51796194722040134</v>
      </c>
      <c r="AP75">
        <f>INDEX('7th_share'!AH:AH,MATCH($C$1&amp;"-"&amp;$C75,'7th_share'!$AK:$AK,0))</f>
        <v>0.51655415298217011</v>
      </c>
      <c r="AQ75">
        <f>INDEX('7th_share'!AI:AI,MATCH($C$1&amp;"-"&amp;$C75,'7th_share'!$AK:$AK,0))</f>
        <v>0.5156731174432041</v>
      </c>
      <c r="AR75" s="3">
        <f>INDEX('7th_share'!AJ:AJ,MATCH($C$1&amp;"-"&amp;$C75,'7th_share'!$AK:$AK,0))</f>
        <v>0.51536842105263159</v>
      </c>
      <c r="AS75" s="6">
        <f t="shared" si="94"/>
        <v>0.51536842105263159</v>
      </c>
      <c r="AT75" s="6">
        <f t="shared" si="93"/>
        <v>0.51536842105263159</v>
      </c>
      <c r="AU75" s="6">
        <f t="shared" si="93"/>
        <v>0.51536842105263159</v>
      </c>
      <c r="AV75" s="6">
        <f t="shared" si="93"/>
        <v>0.51536842105263159</v>
      </c>
      <c r="AW75" s="6">
        <f t="shared" si="93"/>
        <v>0.51536842105263159</v>
      </c>
      <c r="AX75" s="6">
        <f t="shared" si="93"/>
        <v>0.51536842105263159</v>
      </c>
      <c r="AY75" s="6">
        <f t="shared" si="93"/>
        <v>0.51536842105263159</v>
      </c>
      <c r="AZ75" s="6">
        <f t="shared" si="93"/>
        <v>0.51536842105263159</v>
      </c>
      <c r="BA75" s="6">
        <f t="shared" si="93"/>
        <v>0.51536842105263159</v>
      </c>
      <c r="BB75" s="6">
        <f t="shared" si="93"/>
        <v>0.51536842105263159</v>
      </c>
      <c r="BC75" s="6">
        <f t="shared" si="93"/>
        <v>0.51536842105263159</v>
      </c>
      <c r="BD75" s="6">
        <f t="shared" si="93"/>
        <v>0.51536842105263159</v>
      </c>
      <c r="BE75" s="6">
        <f t="shared" si="93"/>
        <v>0.51536842105263159</v>
      </c>
      <c r="BF75" s="6">
        <f t="shared" si="93"/>
        <v>0.51536842105263159</v>
      </c>
      <c r="BG75" s="6">
        <f t="shared" si="93"/>
        <v>0.51536842105263159</v>
      </c>
      <c r="BH75" s="6">
        <f t="shared" si="93"/>
        <v>0.51536842105263159</v>
      </c>
      <c r="BI75" s="6">
        <f t="shared" si="93"/>
        <v>0.51536842105263159</v>
      </c>
      <c r="BJ75" s="6">
        <f t="shared" si="93"/>
        <v>0.51536842105263159</v>
      </c>
      <c r="BK75" s="6">
        <f t="shared" si="93"/>
        <v>0.51536842105263159</v>
      </c>
      <c r="BL75" s="6">
        <f t="shared" si="93"/>
        <v>0.51536842105263159</v>
      </c>
    </row>
    <row r="76" spans="2:64" x14ac:dyDescent="0.25">
      <c r="C76" t="s">
        <v>40</v>
      </c>
      <c r="D76">
        <f>INDEX(hist_share!W:W,MATCH($C$1&amp;"-"&amp;$C76,hist_share!$AF:$AF,0))</f>
        <v>1.3122360399283311E-3</v>
      </c>
      <c r="E76">
        <f>INDEX(hist_share!X:X,MATCH($C$1&amp;"-"&amp;$C76,hist_share!$AF:$AF,0))</f>
        <v>1.218109246883784E-3</v>
      </c>
      <c r="F76">
        <f>INDEX(hist_share!Y:Y,MATCH($C$1&amp;"-"&amp;$C76,hist_share!$AF:$AF,0))</f>
        <v>1.1574697083173431E-3</v>
      </c>
      <c r="G76">
        <f>INDEX(hist_share!Z:Z,MATCH($C$1&amp;"-"&amp;$C76,hist_share!$AF:$AF,0))</f>
        <v>1.053616845850192E-3</v>
      </c>
      <c r="H76">
        <f>INDEX(hist_share!AA:AA,MATCH($C$1&amp;"-"&amp;$C76,hist_share!$AF:$AF,0))</f>
        <v>1.0554397882633589E-3</v>
      </c>
      <c r="I76">
        <f>INDEX(hist_share!AB:AB,MATCH($C$1&amp;"-"&amp;$C76,hist_share!$AF:$AF,0))</f>
        <v>9.6072778744127677E-4</v>
      </c>
      <c r="J76" s="10">
        <f>INDEX(hist_share!AC:AC,MATCH($C$1&amp;"-"&amp;$C76,hist_share!$AF:$AF,0))</f>
        <v>8.7740695299501565E-4</v>
      </c>
      <c r="K76" s="6">
        <f>J76</f>
        <v>8.7740695299501565E-4</v>
      </c>
      <c r="L76" s="6">
        <f t="shared" ref="L76:AR76" si="95">K76</f>
        <v>8.7740695299501565E-4</v>
      </c>
      <c r="M76" s="6">
        <f t="shared" si="95"/>
        <v>8.7740695299501565E-4</v>
      </c>
      <c r="N76" s="6">
        <f t="shared" si="95"/>
        <v>8.7740695299501565E-4</v>
      </c>
      <c r="O76" s="6">
        <f t="shared" si="95"/>
        <v>8.7740695299501565E-4</v>
      </c>
      <c r="P76" s="6">
        <f t="shared" si="95"/>
        <v>8.7740695299501565E-4</v>
      </c>
      <c r="Q76" s="6">
        <f t="shared" si="95"/>
        <v>8.7740695299501565E-4</v>
      </c>
      <c r="R76" s="6">
        <f t="shared" si="95"/>
        <v>8.7740695299501565E-4</v>
      </c>
      <c r="S76" s="13">
        <f t="shared" si="95"/>
        <v>8.7740695299501565E-4</v>
      </c>
      <c r="T76" s="6">
        <f t="shared" si="95"/>
        <v>8.7740695299501565E-4</v>
      </c>
      <c r="U76" s="6">
        <f t="shared" si="95"/>
        <v>8.7740695299501565E-4</v>
      </c>
      <c r="V76" s="6">
        <f t="shared" si="95"/>
        <v>8.7740695299501565E-4</v>
      </c>
      <c r="W76" s="6">
        <f t="shared" si="95"/>
        <v>8.7740695299501565E-4</v>
      </c>
      <c r="X76" s="6">
        <f t="shared" si="95"/>
        <v>8.7740695299501565E-4</v>
      </c>
      <c r="Y76" s="6">
        <f t="shared" si="95"/>
        <v>8.7740695299501565E-4</v>
      </c>
      <c r="Z76" s="6">
        <f t="shared" si="95"/>
        <v>8.7740695299501565E-4</v>
      </c>
      <c r="AA76" s="6">
        <f t="shared" si="95"/>
        <v>8.7740695299501565E-4</v>
      </c>
      <c r="AB76" s="6">
        <f t="shared" si="95"/>
        <v>8.7740695299501565E-4</v>
      </c>
      <c r="AC76" s="6">
        <f t="shared" si="95"/>
        <v>8.7740695299501565E-4</v>
      </c>
      <c r="AD76" s="6">
        <f t="shared" si="95"/>
        <v>8.7740695299501565E-4</v>
      </c>
      <c r="AE76" s="6">
        <f t="shared" si="95"/>
        <v>8.7740695299501565E-4</v>
      </c>
      <c r="AF76" s="6">
        <f t="shared" si="95"/>
        <v>8.7740695299501565E-4</v>
      </c>
      <c r="AG76" s="6">
        <f t="shared" si="95"/>
        <v>8.7740695299501565E-4</v>
      </c>
      <c r="AH76" s="6">
        <f t="shared" si="95"/>
        <v>8.7740695299501565E-4</v>
      </c>
      <c r="AI76" s="6">
        <f t="shared" si="95"/>
        <v>8.7740695299501565E-4</v>
      </c>
      <c r="AJ76" s="6">
        <f t="shared" si="95"/>
        <v>8.7740695299501565E-4</v>
      </c>
      <c r="AK76" s="6">
        <f t="shared" si="95"/>
        <v>8.7740695299501565E-4</v>
      </c>
      <c r="AL76" s="6">
        <f t="shared" si="95"/>
        <v>8.7740695299501565E-4</v>
      </c>
      <c r="AM76" s="6">
        <f t="shared" si="95"/>
        <v>8.7740695299501565E-4</v>
      </c>
      <c r="AN76" s="6">
        <f t="shared" si="95"/>
        <v>8.7740695299501565E-4</v>
      </c>
      <c r="AO76" s="6">
        <f t="shared" si="95"/>
        <v>8.7740695299501565E-4</v>
      </c>
      <c r="AP76" s="6">
        <f t="shared" si="95"/>
        <v>8.7740695299501565E-4</v>
      </c>
      <c r="AQ76" s="6">
        <f t="shared" si="95"/>
        <v>8.7740695299501565E-4</v>
      </c>
      <c r="AR76" s="3">
        <f t="shared" si="95"/>
        <v>8.7740695299501565E-4</v>
      </c>
      <c r="AS76" s="6">
        <f t="shared" si="94"/>
        <v>8.7740695299501565E-4</v>
      </c>
      <c r="AT76" s="6">
        <f t="shared" si="93"/>
        <v>8.7740695299501565E-4</v>
      </c>
      <c r="AU76" s="6">
        <f t="shared" si="93"/>
        <v>8.7740695299501565E-4</v>
      </c>
      <c r="AV76" s="6">
        <f t="shared" si="93"/>
        <v>8.7740695299501565E-4</v>
      </c>
      <c r="AW76" s="6">
        <f t="shared" si="93"/>
        <v>8.7740695299501565E-4</v>
      </c>
      <c r="AX76" s="6">
        <f t="shared" si="93"/>
        <v>8.7740695299501565E-4</v>
      </c>
      <c r="AY76" s="6">
        <f t="shared" si="93"/>
        <v>8.7740695299501565E-4</v>
      </c>
      <c r="AZ76" s="6">
        <f t="shared" si="93"/>
        <v>8.7740695299501565E-4</v>
      </c>
      <c r="BA76" s="6">
        <f t="shared" si="93"/>
        <v>8.7740695299501565E-4</v>
      </c>
      <c r="BB76" s="6">
        <f t="shared" si="93"/>
        <v>8.7740695299501565E-4</v>
      </c>
      <c r="BC76" s="6">
        <f t="shared" si="93"/>
        <v>8.7740695299501565E-4</v>
      </c>
      <c r="BD76" s="6">
        <f t="shared" si="93"/>
        <v>8.7740695299501565E-4</v>
      </c>
      <c r="BE76" s="6">
        <f t="shared" si="93"/>
        <v>8.7740695299501565E-4</v>
      </c>
      <c r="BF76" s="6">
        <f t="shared" si="93"/>
        <v>8.7740695299501565E-4</v>
      </c>
      <c r="BG76" s="6">
        <f t="shared" si="93"/>
        <v>8.7740695299501565E-4</v>
      </c>
      <c r="BH76" s="6">
        <f t="shared" si="93"/>
        <v>8.7740695299501565E-4</v>
      </c>
      <c r="BI76" s="6">
        <f t="shared" si="93"/>
        <v>8.7740695299501565E-4</v>
      </c>
      <c r="BJ76" s="6">
        <f t="shared" si="93"/>
        <v>8.7740695299501565E-4</v>
      </c>
      <c r="BK76" s="6">
        <f t="shared" si="93"/>
        <v>8.7740695299501565E-4</v>
      </c>
      <c r="BL76" s="6">
        <f t="shared" si="93"/>
        <v>8.7740695299501565E-4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 s="13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 s="3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05_PRC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 s="18">
        <v>1</v>
      </c>
      <c r="L79" s="18">
        <v>1</v>
      </c>
      <c r="M79" s="18">
        <v>1</v>
      </c>
      <c r="N79" s="18">
        <v>0.9</v>
      </c>
      <c r="O79" s="18">
        <v>0.9</v>
      </c>
      <c r="P79" s="18">
        <v>1</v>
      </c>
      <c r="Q79" s="18">
        <v>1</v>
      </c>
      <c r="R79" s="18">
        <v>1</v>
      </c>
      <c r="S79" s="1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 s="3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96">$C$1</f>
        <v>05_PRC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 s="18">
        <v>1</v>
      </c>
      <c r="L80" s="18">
        <v>1</v>
      </c>
      <c r="M80" s="18">
        <v>1</v>
      </c>
      <c r="N80" s="18">
        <v>1</v>
      </c>
      <c r="O80" s="18">
        <v>1</v>
      </c>
      <c r="P80" s="18">
        <v>1</v>
      </c>
      <c r="Q80" s="18">
        <v>1</v>
      </c>
      <c r="R80" s="18">
        <v>1</v>
      </c>
      <c r="S80" s="19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 s="3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96"/>
        <v>05_PRC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 s="18">
        <v>1</v>
      </c>
      <c r="L81" s="18">
        <v>1.1000000000000001</v>
      </c>
      <c r="M81" s="18">
        <v>1.1000000000000001</v>
      </c>
      <c r="N81" s="18">
        <v>1</v>
      </c>
      <c r="O81" s="18">
        <v>1</v>
      </c>
      <c r="P81" s="18">
        <v>1</v>
      </c>
      <c r="Q81" s="18">
        <v>1</v>
      </c>
      <c r="R81" s="18">
        <v>1</v>
      </c>
      <c r="S81" s="19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 s="3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96"/>
        <v>05_PRC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 s="18">
        <v>1</v>
      </c>
      <c r="L82" s="18">
        <v>1</v>
      </c>
      <c r="M82" s="18">
        <v>1</v>
      </c>
      <c r="N82" s="18">
        <v>1</v>
      </c>
      <c r="O82" s="18">
        <v>1</v>
      </c>
      <c r="P82" s="18">
        <v>1</v>
      </c>
      <c r="Q82" s="18">
        <v>1</v>
      </c>
      <c r="R82" s="18">
        <v>1</v>
      </c>
      <c r="S82" s="19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 s="3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96"/>
        <v>05_PRC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 s="18">
        <v>1</v>
      </c>
      <c r="L83" s="18">
        <v>0.95</v>
      </c>
      <c r="M83" s="18">
        <v>0.95</v>
      </c>
      <c r="N83" s="18">
        <v>0.95</v>
      </c>
      <c r="O83" s="18">
        <v>0.96</v>
      </c>
      <c r="P83" s="18">
        <v>0.97</v>
      </c>
      <c r="Q83" s="18">
        <v>0.98</v>
      </c>
      <c r="R83" s="18">
        <v>0.99</v>
      </c>
      <c r="S83" s="18">
        <v>0.99</v>
      </c>
      <c r="T83" s="18">
        <v>1</v>
      </c>
      <c r="U83" s="18">
        <v>1</v>
      </c>
      <c r="V83" s="18">
        <v>1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1</v>
      </c>
      <c r="AC83" s="18">
        <v>1</v>
      </c>
      <c r="AD83" s="18">
        <v>1</v>
      </c>
      <c r="AE83" s="18">
        <v>1</v>
      </c>
      <c r="AF83" s="18">
        <v>1</v>
      </c>
      <c r="AG83" s="18">
        <v>1</v>
      </c>
      <c r="AH83" s="18">
        <v>1</v>
      </c>
      <c r="AI83" s="18">
        <v>1</v>
      </c>
      <c r="AJ83" s="18">
        <v>1</v>
      </c>
      <c r="AK83" s="18">
        <v>1</v>
      </c>
      <c r="AL83" s="18">
        <v>1</v>
      </c>
      <c r="AM83" s="18">
        <v>1</v>
      </c>
      <c r="AN83" s="18">
        <v>1</v>
      </c>
      <c r="AO83" s="18">
        <v>1</v>
      </c>
      <c r="AP83" s="18">
        <v>1</v>
      </c>
      <c r="AQ83" s="18">
        <v>1</v>
      </c>
      <c r="AR83" s="18">
        <v>1</v>
      </c>
      <c r="AS83" s="18">
        <v>1</v>
      </c>
      <c r="AT83" s="18">
        <v>1</v>
      </c>
      <c r="AU83" s="18">
        <v>1</v>
      </c>
      <c r="AV83" s="18">
        <v>1</v>
      </c>
      <c r="AW83" s="18">
        <v>1</v>
      </c>
      <c r="AX83" s="18">
        <v>1</v>
      </c>
      <c r="AY83" s="18">
        <v>1</v>
      </c>
      <c r="AZ83" s="18">
        <v>1</v>
      </c>
      <c r="BA83" s="18">
        <v>1</v>
      </c>
      <c r="BB83" s="18">
        <v>1</v>
      </c>
      <c r="BC83" s="18">
        <v>1</v>
      </c>
      <c r="BD83" s="18">
        <v>1</v>
      </c>
      <c r="BE83" s="18">
        <v>1</v>
      </c>
      <c r="BF83" s="18">
        <v>1</v>
      </c>
      <c r="BG83" s="18">
        <v>1</v>
      </c>
      <c r="BH83" s="18">
        <v>1</v>
      </c>
      <c r="BI83" s="18">
        <v>1</v>
      </c>
      <c r="BJ83" s="18">
        <v>1</v>
      </c>
      <c r="BK83" s="18">
        <v>1</v>
      </c>
      <c r="BL83" s="18">
        <v>1</v>
      </c>
    </row>
    <row r="84" spans="2:64" x14ac:dyDescent="0.25">
      <c r="B84" t="str">
        <f t="shared" si="96"/>
        <v>05_PRC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 s="18">
        <v>1</v>
      </c>
      <c r="L84" s="18">
        <v>1</v>
      </c>
      <c r="M84" s="18">
        <v>1</v>
      </c>
      <c r="N84" s="18">
        <v>1</v>
      </c>
      <c r="O84" s="18">
        <v>1</v>
      </c>
      <c r="P84" s="18">
        <v>1</v>
      </c>
      <c r="Q84" s="18">
        <v>1</v>
      </c>
      <c r="R84" s="18">
        <v>1</v>
      </c>
      <c r="S84" s="19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 s="3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96"/>
        <v>05_PRC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 s="18">
        <v>1</v>
      </c>
      <c r="L85" s="18">
        <v>1</v>
      </c>
      <c r="M85" s="18">
        <v>1</v>
      </c>
      <c r="N85" s="18">
        <v>1</v>
      </c>
      <c r="O85" s="18">
        <v>1</v>
      </c>
      <c r="P85" s="18">
        <v>1</v>
      </c>
      <c r="Q85" s="18">
        <v>1</v>
      </c>
      <c r="R85" s="18">
        <v>1</v>
      </c>
      <c r="S85" s="19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 s="3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96"/>
        <v>05_PRC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 s="18">
        <v>1</v>
      </c>
      <c r="L86" s="18">
        <v>1.05</v>
      </c>
      <c r="M86" s="18">
        <v>1.05</v>
      </c>
      <c r="N86" s="18">
        <v>0.75</v>
      </c>
      <c r="O86" s="18">
        <v>0.85</v>
      </c>
      <c r="P86" s="18">
        <v>1</v>
      </c>
      <c r="Q86" s="18">
        <v>1</v>
      </c>
      <c r="R86" s="18">
        <v>1</v>
      </c>
      <c r="S86" s="19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 s="3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96"/>
        <v>05_PRC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 s="18">
        <v>1</v>
      </c>
      <c r="L87" s="18">
        <v>1.1000000000000001</v>
      </c>
      <c r="M87" s="18">
        <v>1.1000000000000001</v>
      </c>
      <c r="N87" s="18">
        <v>0.6</v>
      </c>
      <c r="O87" s="18">
        <v>0.8</v>
      </c>
      <c r="P87" s="18">
        <v>1</v>
      </c>
      <c r="Q87" s="18">
        <v>1</v>
      </c>
      <c r="R87" s="18">
        <v>1</v>
      </c>
      <c r="S87" s="19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 s="3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96"/>
        <v>05_PRC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 s="18">
        <v>1</v>
      </c>
      <c r="L88" s="18">
        <v>1</v>
      </c>
      <c r="M88" s="18">
        <v>1</v>
      </c>
      <c r="N88" s="18">
        <v>1</v>
      </c>
      <c r="O88" s="18">
        <v>1</v>
      </c>
      <c r="P88" s="18">
        <v>1</v>
      </c>
      <c r="Q88" s="18">
        <v>1</v>
      </c>
      <c r="R88" s="18">
        <v>1</v>
      </c>
      <c r="S88" s="19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 s="3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96"/>
        <v>05_PRC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 s="18">
        <v>1</v>
      </c>
      <c r="L89" s="18">
        <v>1</v>
      </c>
      <c r="M89" s="18">
        <v>1</v>
      </c>
      <c r="N89" s="18">
        <v>1</v>
      </c>
      <c r="O89" s="18">
        <v>1</v>
      </c>
      <c r="P89" s="18">
        <v>1</v>
      </c>
      <c r="Q89" s="18">
        <v>1</v>
      </c>
      <c r="R89" s="18">
        <v>1</v>
      </c>
      <c r="S89" s="1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 s="3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96"/>
        <v>05_PRC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 s="18">
        <v>1</v>
      </c>
      <c r="L90" s="18">
        <v>1.07</v>
      </c>
      <c r="M90" s="18">
        <v>1.07</v>
      </c>
      <c r="N90" s="18">
        <v>1</v>
      </c>
      <c r="O90" s="18">
        <v>1.06</v>
      </c>
      <c r="P90" s="18">
        <v>1.05</v>
      </c>
      <c r="Q90" s="18">
        <v>1.04</v>
      </c>
      <c r="R90" s="18">
        <v>1.03</v>
      </c>
      <c r="S90" s="18">
        <v>1.02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 s="3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96"/>
        <v>05_PRC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 s="18">
        <v>1</v>
      </c>
      <c r="L91" s="18">
        <v>1.07</v>
      </c>
      <c r="M91" s="18">
        <v>1.07</v>
      </c>
      <c r="N91" s="18">
        <v>1</v>
      </c>
      <c r="O91" s="18">
        <v>1.06</v>
      </c>
      <c r="P91" s="18">
        <v>1.05</v>
      </c>
      <c r="Q91" s="18">
        <v>1.04</v>
      </c>
      <c r="R91" s="18">
        <v>1.03</v>
      </c>
      <c r="S91" s="18">
        <v>1.02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 s="3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96"/>
        <v>05_PRC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 s="18">
        <v>1</v>
      </c>
      <c r="L92" s="18">
        <v>1</v>
      </c>
      <c r="M92" s="18">
        <v>1</v>
      </c>
      <c r="N92" s="18">
        <v>1</v>
      </c>
      <c r="O92" s="18">
        <v>1</v>
      </c>
      <c r="P92" s="18">
        <v>1</v>
      </c>
      <c r="Q92" s="18">
        <v>1</v>
      </c>
      <c r="R92" s="18">
        <v>1</v>
      </c>
      <c r="S92" s="19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 s="3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97">SUM(D95:D107)</f>
        <v>0</v>
      </c>
      <c r="E109">
        <f t="shared" si="97"/>
        <v>0</v>
      </c>
      <c r="F109">
        <f t="shared" si="97"/>
        <v>0</v>
      </c>
      <c r="G109">
        <f t="shared" si="97"/>
        <v>0</v>
      </c>
      <c r="H109">
        <f t="shared" si="97"/>
        <v>0</v>
      </c>
      <c r="I109">
        <f t="shared" si="97"/>
        <v>0</v>
      </c>
      <c r="J109" s="10">
        <f t="shared" si="97"/>
        <v>0</v>
      </c>
      <c r="K109">
        <f t="shared" si="97"/>
        <v>0</v>
      </c>
      <c r="L109">
        <f t="shared" si="97"/>
        <v>0</v>
      </c>
      <c r="M109">
        <f t="shared" si="97"/>
        <v>0</v>
      </c>
      <c r="N109">
        <f t="shared" si="97"/>
        <v>0</v>
      </c>
      <c r="O109">
        <f t="shared" si="97"/>
        <v>0</v>
      </c>
      <c r="P109">
        <f t="shared" si="97"/>
        <v>0</v>
      </c>
      <c r="Q109">
        <f t="shared" si="97"/>
        <v>0</v>
      </c>
      <c r="R109">
        <f t="shared" si="97"/>
        <v>0</v>
      </c>
      <c r="S109" s="13">
        <f t="shared" si="97"/>
        <v>0</v>
      </c>
      <c r="T109">
        <f t="shared" si="97"/>
        <v>0</v>
      </c>
      <c r="U109">
        <f t="shared" si="97"/>
        <v>0</v>
      </c>
      <c r="V109">
        <f t="shared" si="97"/>
        <v>0</v>
      </c>
      <c r="W109">
        <f t="shared" si="97"/>
        <v>0</v>
      </c>
      <c r="X109">
        <f t="shared" si="97"/>
        <v>0</v>
      </c>
      <c r="Y109">
        <f t="shared" si="97"/>
        <v>0</v>
      </c>
      <c r="Z109">
        <f t="shared" si="97"/>
        <v>0</v>
      </c>
      <c r="AA109">
        <f t="shared" si="97"/>
        <v>0</v>
      </c>
      <c r="AB109">
        <f t="shared" si="97"/>
        <v>0</v>
      </c>
      <c r="AC109">
        <f t="shared" si="97"/>
        <v>0</v>
      </c>
      <c r="AD109">
        <f t="shared" si="97"/>
        <v>0</v>
      </c>
      <c r="AE109">
        <f t="shared" si="97"/>
        <v>0</v>
      </c>
      <c r="AF109">
        <f t="shared" si="97"/>
        <v>0</v>
      </c>
      <c r="AG109">
        <f t="shared" si="97"/>
        <v>0</v>
      </c>
      <c r="AH109">
        <f t="shared" si="97"/>
        <v>0</v>
      </c>
      <c r="AI109">
        <f t="shared" si="97"/>
        <v>0</v>
      </c>
      <c r="AJ109">
        <f t="shared" ref="AJ109:BL109" si="98">SUM(AJ95:AJ107)</f>
        <v>0</v>
      </c>
      <c r="AK109">
        <f t="shared" si="98"/>
        <v>0</v>
      </c>
      <c r="AL109">
        <f t="shared" si="98"/>
        <v>0</v>
      </c>
      <c r="AM109">
        <f t="shared" si="98"/>
        <v>0</v>
      </c>
      <c r="AN109">
        <f t="shared" si="98"/>
        <v>0</v>
      </c>
      <c r="AO109">
        <f t="shared" si="98"/>
        <v>0</v>
      </c>
      <c r="AP109">
        <f t="shared" si="98"/>
        <v>0</v>
      </c>
      <c r="AQ109">
        <f t="shared" si="98"/>
        <v>0</v>
      </c>
      <c r="AR109" s="3">
        <f t="shared" si="98"/>
        <v>0</v>
      </c>
      <c r="AS109">
        <f t="shared" si="98"/>
        <v>0</v>
      </c>
      <c r="AT109">
        <f t="shared" si="98"/>
        <v>0</v>
      </c>
      <c r="AU109">
        <f t="shared" si="98"/>
        <v>0</v>
      </c>
      <c r="AV109">
        <f t="shared" si="98"/>
        <v>0</v>
      </c>
      <c r="AW109">
        <f t="shared" si="98"/>
        <v>0</v>
      </c>
      <c r="AX109">
        <f t="shared" si="98"/>
        <v>0</v>
      </c>
      <c r="AY109">
        <f t="shared" si="98"/>
        <v>0</v>
      </c>
      <c r="AZ109">
        <f t="shared" si="98"/>
        <v>0</v>
      </c>
      <c r="BA109">
        <f t="shared" si="98"/>
        <v>0</v>
      </c>
      <c r="BB109">
        <f t="shared" si="98"/>
        <v>0</v>
      </c>
      <c r="BC109">
        <f t="shared" si="98"/>
        <v>0</v>
      </c>
      <c r="BD109">
        <f t="shared" si="98"/>
        <v>0</v>
      </c>
      <c r="BE109">
        <f t="shared" si="98"/>
        <v>0</v>
      </c>
      <c r="BF109">
        <f t="shared" si="98"/>
        <v>0</v>
      </c>
      <c r="BG109">
        <f t="shared" si="98"/>
        <v>0</v>
      </c>
      <c r="BH109">
        <f t="shared" si="98"/>
        <v>0</v>
      </c>
      <c r="BI109">
        <f t="shared" si="98"/>
        <v>0</v>
      </c>
      <c r="BJ109">
        <f t="shared" si="98"/>
        <v>0</v>
      </c>
      <c r="BK109">
        <f t="shared" si="98"/>
        <v>0</v>
      </c>
      <c r="BL109">
        <f t="shared" si="98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13">
        <v>1</v>
      </c>
      <c r="T112" s="6">
        <v>1</v>
      </c>
      <c r="U112" s="6">
        <f t="shared" ref="U112:BL112" si="99">T112-0.009</f>
        <v>0.99099999999999999</v>
      </c>
      <c r="V112" s="6">
        <f t="shared" si="99"/>
        <v>0.98199999999999998</v>
      </c>
      <c r="W112" s="6">
        <f t="shared" si="99"/>
        <v>0.97299999999999998</v>
      </c>
      <c r="X112" s="6">
        <f t="shared" si="99"/>
        <v>0.96399999999999997</v>
      </c>
      <c r="Y112" s="6">
        <f t="shared" si="99"/>
        <v>0.95499999999999996</v>
      </c>
      <c r="Z112" s="6">
        <f t="shared" si="99"/>
        <v>0.94599999999999995</v>
      </c>
      <c r="AA112" s="6">
        <f t="shared" si="99"/>
        <v>0.93699999999999994</v>
      </c>
      <c r="AB112" s="6">
        <f t="shared" si="99"/>
        <v>0.92799999999999994</v>
      </c>
      <c r="AC112" s="6">
        <f t="shared" si="99"/>
        <v>0.91899999999999993</v>
      </c>
      <c r="AD112" s="6">
        <f t="shared" si="99"/>
        <v>0.90999999999999992</v>
      </c>
      <c r="AE112" s="6">
        <f t="shared" si="99"/>
        <v>0.90099999999999991</v>
      </c>
      <c r="AF112" s="6">
        <f t="shared" si="99"/>
        <v>0.8919999999999999</v>
      </c>
      <c r="AG112" s="6">
        <f t="shared" si="99"/>
        <v>0.8829999999999999</v>
      </c>
      <c r="AH112" s="6">
        <f t="shared" si="99"/>
        <v>0.87399999999999989</v>
      </c>
      <c r="AI112" s="6">
        <f t="shared" si="99"/>
        <v>0.86499999999999988</v>
      </c>
      <c r="AJ112" s="6">
        <f t="shared" si="99"/>
        <v>0.85599999999999987</v>
      </c>
      <c r="AK112" s="6">
        <f t="shared" si="99"/>
        <v>0.84699999999999986</v>
      </c>
      <c r="AL112" s="6">
        <f t="shared" si="99"/>
        <v>0.83799999999999986</v>
      </c>
      <c r="AM112" s="6">
        <f t="shared" si="99"/>
        <v>0.82899999999999985</v>
      </c>
      <c r="AN112" s="6">
        <f t="shared" si="99"/>
        <v>0.81999999999999984</v>
      </c>
      <c r="AO112" s="6">
        <f t="shared" si="99"/>
        <v>0.81099999999999983</v>
      </c>
      <c r="AP112" s="6">
        <f t="shared" si="99"/>
        <v>0.80199999999999982</v>
      </c>
      <c r="AQ112" s="6">
        <f t="shared" si="99"/>
        <v>0.79299999999999982</v>
      </c>
      <c r="AR112" s="3">
        <f t="shared" si="99"/>
        <v>0.78399999999999981</v>
      </c>
      <c r="AS112" s="6">
        <f t="shared" si="99"/>
        <v>0.7749999999999998</v>
      </c>
      <c r="AT112" s="6">
        <f t="shared" si="99"/>
        <v>0.76599999999999979</v>
      </c>
      <c r="AU112" s="6">
        <f t="shared" si="99"/>
        <v>0.75699999999999978</v>
      </c>
      <c r="AV112" s="6">
        <f t="shared" si="99"/>
        <v>0.74799999999999978</v>
      </c>
      <c r="AW112" s="6">
        <f t="shared" si="99"/>
        <v>0.73899999999999977</v>
      </c>
      <c r="AX112" s="6">
        <f t="shared" si="99"/>
        <v>0.72999999999999976</v>
      </c>
      <c r="AY112" s="6">
        <f t="shared" si="99"/>
        <v>0.72099999999999975</v>
      </c>
      <c r="AZ112" s="6">
        <f t="shared" si="99"/>
        <v>0.71199999999999974</v>
      </c>
      <c r="BA112" s="6">
        <f t="shared" si="99"/>
        <v>0.70299999999999974</v>
      </c>
      <c r="BB112" s="6">
        <f t="shared" si="99"/>
        <v>0.69399999999999973</v>
      </c>
      <c r="BC112" s="6">
        <f t="shared" si="99"/>
        <v>0.68499999999999972</v>
      </c>
      <c r="BD112" s="6">
        <f t="shared" si="99"/>
        <v>0.67599999999999971</v>
      </c>
      <c r="BE112" s="6">
        <f t="shared" si="99"/>
        <v>0.6669999999999997</v>
      </c>
      <c r="BF112" s="6">
        <f t="shared" si="99"/>
        <v>0.6579999999999997</v>
      </c>
      <c r="BG112" s="6">
        <f t="shared" si="99"/>
        <v>0.64899999999999969</v>
      </c>
      <c r="BH112" s="6">
        <f t="shared" si="99"/>
        <v>0.63999999999999968</v>
      </c>
      <c r="BI112" s="6">
        <f t="shared" si="99"/>
        <v>0.63099999999999967</v>
      </c>
      <c r="BJ112" s="6">
        <f t="shared" si="99"/>
        <v>0.62199999999999966</v>
      </c>
      <c r="BK112" s="6">
        <f t="shared" si="99"/>
        <v>0.61299999999999966</v>
      </c>
      <c r="BL112" s="6">
        <f t="shared" si="99"/>
        <v>0.60399999999999965</v>
      </c>
    </row>
    <row r="113" spans="3:66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 s="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 s="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6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 s="13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 s="3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6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 s="13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 s="3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6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 s="13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 s="3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6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 s="13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 s="3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6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 s="13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 s="3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6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 s="6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13">
        <v>1</v>
      </c>
      <c r="T119" s="6">
        <v>1</v>
      </c>
      <c r="U119" s="6">
        <v>0.99099999999999999</v>
      </c>
      <c r="V119" s="6">
        <v>0.98199999999999998</v>
      </c>
      <c r="W119" s="6">
        <v>0.97299999999999998</v>
      </c>
      <c r="X119" s="6">
        <v>0.96399999999999997</v>
      </c>
      <c r="Y119" s="6">
        <v>0.95499999999999996</v>
      </c>
      <c r="Z119" s="6">
        <v>0.94599999999999995</v>
      </c>
      <c r="AA119" s="6">
        <v>0.93699999999999994</v>
      </c>
      <c r="AB119" s="6">
        <v>0.92799999999999994</v>
      </c>
      <c r="AC119" s="6">
        <v>0.91899999999999993</v>
      </c>
      <c r="AD119" s="6">
        <v>0.90999999999999992</v>
      </c>
      <c r="AE119" s="6">
        <v>0.90099999999999991</v>
      </c>
      <c r="AF119" s="6">
        <v>0.8919999999999999</v>
      </c>
      <c r="AG119" s="6">
        <v>0.8829999999999999</v>
      </c>
      <c r="AH119" s="6">
        <v>0.87399999999999989</v>
      </c>
      <c r="AI119" s="6">
        <v>0.86499999999999988</v>
      </c>
      <c r="AJ119" s="6">
        <v>0.85599999999999987</v>
      </c>
      <c r="AK119" s="6">
        <v>0.84699999999999986</v>
      </c>
      <c r="AL119" s="6">
        <v>0.83799999999999986</v>
      </c>
      <c r="AM119" s="6">
        <v>0.82899999999999985</v>
      </c>
      <c r="AN119" s="6">
        <v>0.81999999999999984</v>
      </c>
      <c r="AO119" s="6">
        <v>0.81099999999999983</v>
      </c>
      <c r="AP119" s="6">
        <v>0.80199999999999982</v>
      </c>
      <c r="AQ119" s="6">
        <v>0.79299999999999982</v>
      </c>
      <c r="AR119" s="3">
        <v>0.78399999999999981</v>
      </c>
      <c r="AS119" s="6">
        <v>0.7749999999999998</v>
      </c>
      <c r="AT119" s="6">
        <v>0.76599999999999979</v>
      </c>
      <c r="AU119" s="6">
        <v>0.75699999999999978</v>
      </c>
      <c r="AV119" s="6">
        <v>0.74799999999999978</v>
      </c>
      <c r="AW119" s="6">
        <v>0.73899999999999977</v>
      </c>
      <c r="AX119" s="6">
        <v>0.72999999999999976</v>
      </c>
      <c r="AY119" s="6">
        <v>0.72099999999999975</v>
      </c>
      <c r="AZ119" s="6">
        <v>0.71199999999999974</v>
      </c>
      <c r="BA119" s="6">
        <v>0.70299999999999974</v>
      </c>
      <c r="BB119" s="6">
        <v>0.69399999999999973</v>
      </c>
      <c r="BC119" s="6">
        <v>0.68499999999999972</v>
      </c>
      <c r="BD119" s="6">
        <v>0.67599999999999971</v>
      </c>
      <c r="BE119" s="6">
        <v>0.6669999999999997</v>
      </c>
      <c r="BF119" s="6">
        <v>0.6579999999999997</v>
      </c>
      <c r="BG119" s="6">
        <v>0.64899999999999969</v>
      </c>
      <c r="BH119" s="6">
        <v>0.63999999999999968</v>
      </c>
      <c r="BI119" s="6">
        <v>0.63099999999999967</v>
      </c>
      <c r="BJ119" s="6">
        <v>0.62199999999999966</v>
      </c>
      <c r="BK119" s="6">
        <v>0.61299999999999966</v>
      </c>
      <c r="BL119" s="6">
        <v>0.60399999999999965</v>
      </c>
    </row>
    <row r="120" spans="3:66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 s="13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 s="3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6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 s="13">
        <v>1</v>
      </c>
      <c r="T121" s="6">
        <v>1</v>
      </c>
      <c r="U121" s="6">
        <f>T121+0.02</f>
        <v>1.02</v>
      </c>
      <c r="V121" s="6">
        <f t="shared" ref="V121:BL121" si="100">U121+0.02</f>
        <v>1.04</v>
      </c>
      <c r="W121" s="6">
        <f t="shared" si="100"/>
        <v>1.06</v>
      </c>
      <c r="X121" s="6">
        <f t="shared" si="100"/>
        <v>1.08</v>
      </c>
      <c r="Y121" s="6">
        <f t="shared" si="100"/>
        <v>1.1000000000000001</v>
      </c>
      <c r="Z121" s="6">
        <f t="shared" si="100"/>
        <v>1.1200000000000001</v>
      </c>
      <c r="AA121" s="6">
        <f t="shared" si="100"/>
        <v>1.1400000000000001</v>
      </c>
      <c r="AB121" s="6">
        <f t="shared" si="100"/>
        <v>1.1600000000000001</v>
      </c>
      <c r="AC121" s="6">
        <f t="shared" si="100"/>
        <v>1.1800000000000002</v>
      </c>
      <c r="AD121" s="6">
        <f t="shared" si="100"/>
        <v>1.2000000000000002</v>
      </c>
      <c r="AE121" s="6">
        <f t="shared" si="100"/>
        <v>1.2200000000000002</v>
      </c>
      <c r="AF121" s="6">
        <f t="shared" si="100"/>
        <v>1.2400000000000002</v>
      </c>
      <c r="AG121" s="6">
        <f t="shared" si="100"/>
        <v>1.2600000000000002</v>
      </c>
      <c r="AH121" s="6">
        <f t="shared" si="100"/>
        <v>1.2800000000000002</v>
      </c>
      <c r="AI121" s="6">
        <f t="shared" si="100"/>
        <v>1.3000000000000003</v>
      </c>
      <c r="AJ121" s="6">
        <f t="shared" si="100"/>
        <v>1.3200000000000003</v>
      </c>
      <c r="AK121" s="6">
        <f t="shared" si="100"/>
        <v>1.3400000000000003</v>
      </c>
      <c r="AL121" s="6">
        <f t="shared" si="100"/>
        <v>1.3600000000000003</v>
      </c>
      <c r="AM121" s="6">
        <f t="shared" si="100"/>
        <v>1.3800000000000003</v>
      </c>
      <c r="AN121" s="6">
        <f t="shared" si="100"/>
        <v>1.4000000000000004</v>
      </c>
      <c r="AO121" s="6">
        <f t="shared" si="100"/>
        <v>1.4200000000000004</v>
      </c>
      <c r="AP121" s="6">
        <f t="shared" si="100"/>
        <v>1.4400000000000004</v>
      </c>
      <c r="AQ121" s="6">
        <f t="shared" si="100"/>
        <v>1.4600000000000004</v>
      </c>
      <c r="AR121" s="3">
        <f t="shared" si="100"/>
        <v>1.4800000000000004</v>
      </c>
      <c r="AS121" s="6">
        <f t="shared" si="100"/>
        <v>1.5000000000000004</v>
      </c>
      <c r="AT121" s="6">
        <f t="shared" si="100"/>
        <v>1.5200000000000005</v>
      </c>
      <c r="AU121" s="6">
        <f t="shared" si="100"/>
        <v>1.5400000000000005</v>
      </c>
      <c r="AV121" s="6">
        <f t="shared" si="100"/>
        <v>1.5600000000000005</v>
      </c>
      <c r="AW121" s="6">
        <f t="shared" si="100"/>
        <v>1.5800000000000005</v>
      </c>
      <c r="AX121" s="6">
        <f t="shared" si="100"/>
        <v>1.6000000000000005</v>
      </c>
      <c r="AY121" s="6">
        <f t="shared" si="100"/>
        <v>1.6200000000000006</v>
      </c>
      <c r="AZ121" s="6">
        <f t="shared" si="100"/>
        <v>1.6400000000000006</v>
      </c>
      <c r="BA121" s="6">
        <f t="shared" si="100"/>
        <v>1.6600000000000006</v>
      </c>
      <c r="BB121" s="6">
        <f t="shared" si="100"/>
        <v>1.6800000000000006</v>
      </c>
      <c r="BC121" s="6">
        <f t="shared" si="100"/>
        <v>1.7000000000000006</v>
      </c>
      <c r="BD121" s="6">
        <f t="shared" si="100"/>
        <v>1.7200000000000006</v>
      </c>
      <c r="BE121" s="6">
        <f t="shared" si="100"/>
        <v>1.7400000000000007</v>
      </c>
      <c r="BF121" s="6">
        <f t="shared" si="100"/>
        <v>1.7600000000000007</v>
      </c>
      <c r="BG121" s="6">
        <f t="shared" si="100"/>
        <v>1.7800000000000007</v>
      </c>
      <c r="BH121" s="6">
        <f t="shared" si="100"/>
        <v>1.8000000000000007</v>
      </c>
      <c r="BI121" s="6">
        <f t="shared" si="100"/>
        <v>1.8200000000000007</v>
      </c>
      <c r="BJ121" s="6">
        <f t="shared" si="100"/>
        <v>1.8400000000000007</v>
      </c>
      <c r="BK121" s="6">
        <f t="shared" si="100"/>
        <v>1.8600000000000008</v>
      </c>
      <c r="BL121" s="6">
        <f t="shared" si="100"/>
        <v>1.8800000000000008</v>
      </c>
    </row>
    <row r="122" spans="3:66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 s="13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 s="3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6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 s="13">
        <v>1</v>
      </c>
      <c r="T123">
        <v>1</v>
      </c>
      <c r="U123" s="6">
        <f>T123-0.005</f>
        <v>0.995</v>
      </c>
      <c r="V123" s="6">
        <f t="shared" ref="V123:BL124" si="101">U123-0.005</f>
        <v>0.99</v>
      </c>
      <c r="W123" s="6">
        <f t="shared" si="101"/>
        <v>0.98499999999999999</v>
      </c>
      <c r="X123" s="6">
        <f t="shared" si="101"/>
        <v>0.98</v>
      </c>
      <c r="Y123" s="6">
        <f t="shared" si="101"/>
        <v>0.97499999999999998</v>
      </c>
      <c r="Z123" s="6">
        <f t="shared" si="101"/>
        <v>0.97</v>
      </c>
      <c r="AA123" s="6">
        <f t="shared" si="101"/>
        <v>0.96499999999999997</v>
      </c>
      <c r="AB123" s="6">
        <f t="shared" si="101"/>
        <v>0.96</v>
      </c>
      <c r="AC123" s="6">
        <f t="shared" si="101"/>
        <v>0.95499999999999996</v>
      </c>
      <c r="AD123" s="6">
        <f t="shared" si="101"/>
        <v>0.95</v>
      </c>
      <c r="AE123" s="6">
        <f t="shared" si="101"/>
        <v>0.94499999999999995</v>
      </c>
      <c r="AF123" s="6">
        <f t="shared" si="101"/>
        <v>0.94</v>
      </c>
      <c r="AG123" s="6">
        <f t="shared" si="101"/>
        <v>0.93499999999999994</v>
      </c>
      <c r="AH123" s="6">
        <f t="shared" si="101"/>
        <v>0.92999999999999994</v>
      </c>
      <c r="AI123" s="6">
        <f t="shared" si="101"/>
        <v>0.92499999999999993</v>
      </c>
      <c r="AJ123" s="6">
        <f t="shared" si="101"/>
        <v>0.91999999999999993</v>
      </c>
      <c r="AK123" s="6">
        <f t="shared" si="101"/>
        <v>0.91499999999999992</v>
      </c>
      <c r="AL123" s="6">
        <f t="shared" si="101"/>
        <v>0.90999999999999992</v>
      </c>
      <c r="AM123" s="6">
        <f t="shared" si="101"/>
        <v>0.90499999999999992</v>
      </c>
      <c r="AN123" s="6">
        <f t="shared" si="101"/>
        <v>0.89999999999999991</v>
      </c>
      <c r="AO123" s="6">
        <f t="shared" si="101"/>
        <v>0.89499999999999991</v>
      </c>
      <c r="AP123" s="6">
        <f t="shared" si="101"/>
        <v>0.8899999999999999</v>
      </c>
      <c r="AQ123" s="6">
        <f t="shared" si="101"/>
        <v>0.8849999999999999</v>
      </c>
      <c r="AR123" s="3">
        <f t="shared" si="101"/>
        <v>0.87999999999999989</v>
      </c>
      <c r="AS123" s="6">
        <f t="shared" si="101"/>
        <v>0.87499999999999989</v>
      </c>
      <c r="AT123" s="6">
        <f t="shared" si="101"/>
        <v>0.86999999999999988</v>
      </c>
      <c r="AU123" s="6">
        <f t="shared" si="101"/>
        <v>0.86499999999999988</v>
      </c>
      <c r="AV123" s="6">
        <f t="shared" si="101"/>
        <v>0.85999999999999988</v>
      </c>
      <c r="AW123" s="6">
        <f t="shared" si="101"/>
        <v>0.85499999999999987</v>
      </c>
      <c r="AX123" s="6">
        <f t="shared" si="101"/>
        <v>0.84999999999999987</v>
      </c>
      <c r="AY123" s="6">
        <f t="shared" si="101"/>
        <v>0.84499999999999986</v>
      </c>
      <c r="AZ123" s="6">
        <f t="shared" si="101"/>
        <v>0.83999999999999986</v>
      </c>
      <c r="BA123" s="6">
        <f t="shared" si="101"/>
        <v>0.83499999999999985</v>
      </c>
      <c r="BB123" s="6">
        <f t="shared" si="101"/>
        <v>0.82999999999999985</v>
      </c>
      <c r="BC123" s="6">
        <f t="shared" si="101"/>
        <v>0.82499999999999984</v>
      </c>
      <c r="BD123" s="6">
        <f t="shared" si="101"/>
        <v>0.81999999999999984</v>
      </c>
      <c r="BE123" s="6">
        <f t="shared" si="101"/>
        <v>0.81499999999999984</v>
      </c>
      <c r="BF123" s="6">
        <f t="shared" si="101"/>
        <v>0.80999999999999983</v>
      </c>
      <c r="BG123" s="6">
        <f t="shared" si="101"/>
        <v>0.80499999999999983</v>
      </c>
      <c r="BH123" s="6">
        <f t="shared" si="101"/>
        <v>0.79999999999999982</v>
      </c>
      <c r="BI123" s="6">
        <f t="shared" si="101"/>
        <v>0.79499999999999982</v>
      </c>
      <c r="BJ123" s="6">
        <f t="shared" si="101"/>
        <v>0.78999999999999981</v>
      </c>
      <c r="BK123" s="6">
        <f t="shared" si="101"/>
        <v>0.78499999999999981</v>
      </c>
      <c r="BL123" s="6">
        <f t="shared" si="101"/>
        <v>0.7799999999999998</v>
      </c>
    </row>
    <row r="124" spans="3:66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 s="13">
        <v>1</v>
      </c>
      <c r="T124">
        <v>1</v>
      </c>
      <c r="U124">
        <f>T124-0.005</f>
        <v>0.995</v>
      </c>
      <c r="V124" s="6">
        <f t="shared" si="101"/>
        <v>0.99</v>
      </c>
      <c r="W124" s="6">
        <f t="shared" si="101"/>
        <v>0.98499999999999999</v>
      </c>
      <c r="X124" s="6">
        <f t="shared" si="101"/>
        <v>0.98</v>
      </c>
      <c r="Y124" s="6">
        <f t="shared" si="101"/>
        <v>0.97499999999999998</v>
      </c>
      <c r="Z124" s="6">
        <f t="shared" si="101"/>
        <v>0.97</v>
      </c>
      <c r="AA124" s="6">
        <f t="shared" si="101"/>
        <v>0.96499999999999997</v>
      </c>
      <c r="AB124" s="6">
        <f t="shared" si="101"/>
        <v>0.96</v>
      </c>
      <c r="AC124" s="6">
        <f t="shared" si="101"/>
        <v>0.95499999999999996</v>
      </c>
      <c r="AD124" s="6">
        <f t="shared" si="101"/>
        <v>0.95</v>
      </c>
      <c r="AE124" s="6">
        <f t="shared" si="101"/>
        <v>0.94499999999999995</v>
      </c>
      <c r="AF124" s="6">
        <f t="shared" si="101"/>
        <v>0.94</v>
      </c>
      <c r="AG124" s="6">
        <f t="shared" si="101"/>
        <v>0.93499999999999994</v>
      </c>
      <c r="AH124" s="6">
        <f t="shared" si="101"/>
        <v>0.92999999999999994</v>
      </c>
      <c r="AI124" s="6">
        <f t="shared" si="101"/>
        <v>0.92499999999999993</v>
      </c>
      <c r="AJ124" s="6">
        <f t="shared" si="101"/>
        <v>0.91999999999999993</v>
      </c>
      <c r="AK124" s="6">
        <f t="shared" si="101"/>
        <v>0.91499999999999992</v>
      </c>
      <c r="AL124" s="6">
        <f t="shared" si="101"/>
        <v>0.90999999999999992</v>
      </c>
      <c r="AM124" s="6">
        <f t="shared" si="101"/>
        <v>0.90499999999999992</v>
      </c>
      <c r="AN124" s="6">
        <f t="shared" si="101"/>
        <v>0.89999999999999991</v>
      </c>
      <c r="AO124" s="6">
        <f t="shared" si="101"/>
        <v>0.89499999999999991</v>
      </c>
      <c r="AP124" s="6">
        <f t="shared" si="101"/>
        <v>0.8899999999999999</v>
      </c>
      <c r="AQ124" s="6">
        <f t="shared" si="101"/>
        <v>0.8849999999999999</v>
      </c>
      <c r="AR124" s="3">
        <f t="shared" si="101"/>
        <v>0.87999999999999989</v>
      </c>
      <c r="AS124" s="6">
        <f t="shared" si="101"/>
        <v>0.87499999999999989</v>
      </c>
      <c r="AT124" s="6">
        <f t="shared" si="101"/>
        <v>0.86999999999999988</v>
      </c>
      <c r="AU124" s="6">
        <f t="shared" si="101"/>
        <v>0.86499999999999988</v>
      </c>
      <c r="AV124" s="6">
        <f t="shared" si="101"/>
        <v>0.85999999999999988</v>
      </c>
      <c r="AW124" s="6">
        <f t="shared" si="101"/>
        <v>0.85499999999999987</v>
      </c>
      <c r="AX124" s="6">
        <f t="shared" si="101"/>
        <v>0.84999999999999987</v>
      </c>
      <c r="AY124" s="6">
        <f t="shared" si="101"/>
        <v>0.84499999999999986</v>
      </c>
      <c r="AZ124" s="6">
        <f t="shared" si="101"/>
        <v>0.83999999999999986</v>
      </c>
      <c r="BA124" s="6">
        <f t="shared" si="101"/>
        <v>0.83499999999999985</v>
      </c>
      <c r="BB124" s="6">
        <f t="shared" si="101"/>
        <v>0.82999999999999985</v>
      </c>
      <c r="BC124" s="6">
        <f t="shared" si="101"/>
        <v>0.82499999999999984</v>
      </c>
      <c r="BD124" s="6">
        <f t="shared" si="101"/>
        <v>0.81999999999999984</v>
      </c>
      <c r="BE124" s="6">
        <f t="shared" si="101"/>
        <v>0.81499999999999984</v>
      </c>
      <c r="BF124" s="6">
        <f t="shared" si="101"/>
        <v>0.80999999999999983</v>
      </c>
      <c r="BG124" s="6">
        <f t="shared" si="101"/>
        <v>0.80499999999999983</v>
      </c>
      <c r="BH124" s="6">
        <f t="shared" si="101"/>
        <v>0.79999999999999982</v>
      </c>
      <c r="BI124" s="6">
        <f t="shared" si="101"/>
        <v>0.79499999999999982</v>
      </c>
      <c r="BJ124" s="6">
        <f t="shared" si="101"/>
        <v>0.78999999999999981</v>
      </c>
      <c r="BK124" s="6">
        <f t="shared" si="101"/>
        <v>0.78499999999999981</v>
      </c>
      <c r="BL124" s="6">
        <f t="shared" si="101"/>
        <v>0.7799999999999998</v>
      </c>
    </row>
    <row r="125" spans="3:66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 s="13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 s="3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6" x14ac:dyDescent="0.25">
      <c r="C127" t="s">
        <v>6</v>
      </c>
      <c r="D127" s="6">
        <f t="shared" ref="D127:I127" si="102">(D$28*(D63*D112))+D95</f>
        <v>17.889815999999993</v>
      </c>
      <c r="E127" s="6">
        <f t="shared" si="102"/>
        <v>17.390999999999991</v>
      </c>
      <c r="F127" s="6">
        <f t="shared" si="102"/>
        <v>16.388936199999911</v>
      </c>
      <c r="G127" s="6">
        <f t="shared" si="102"/>
        <v>17.029180999999955</v>
      </c>
      <c r="H127" s="6">
        <f t="shared" si="102"/>
        <v>18.777149099999871</v>
      </c>
      <c r="I127" s="6">
        <f t="shared" si="102"/>
        <v>20.80699999999991</v>
      </c>
      <c r="J127" s="10">
        <f>(J$28*(J63*J112))+J95</f>
        <v>22.244999999999841</v>
      </c>
      <c r="K127" s="6">
        <f>(K$24*(K63*K112))+K95</f>
        <v>23.310667490807027</v>
      </c>
      <c r="L127" s="6">
        <f t="shared" ref="L127:BL131" si="103">(L$24*(L63*L112))+L95</f>
        <v>24.484946477631841</v>
      </c>
      <c r="M127" s="6">
        <f t="shared" si="103"/>
        <v>26.64319461513875</v>
      </c>
      <c r="N127" s="6">
        <f t="shared" si="103"/>
        <v>27.822130318380413</v>
      </c>
      <c r="O127" s="6">
        <f t="shared" si="103"/>
        <v>30.447517711203531</v>
      </c>
      <c r="P127" s="6">
        <f t="shared" si="103"/>
        <v>32.81700674613041</v>
      </c>
      <c r="Q127" s="6">
        <f t="shared" si="103"/>
        <v>35.430245598715942</v>
      </c>
      <c r="R127" s="6">
        <f t="shared" si="103"/>
        <v>38.172455735171631</v>
      </c>
      <c r="S127" s="6">
        <f t="shared" si="103"/>
        <v>41.037728392879025</v>
      </c>
      <c r="T127" s="6">
        <f t="shared" si="103"/>
        <v>42.860046391460777</v>
      </c>
      <c r="U127" s="6">
        <f t="shared" si="103"/>
        <v>44.224221088035229</v>
      </c>
      <c r="V127" s="6">
        <f t="shared" si="103"/>
        <v>45.495275816004934</v>
      </c>
      <c r="W127" s="6">
        <f t="shared" si="103"/>
        <v>46.670105902158632</v>
      </c>
      <c r="X127" s="6">
        <f t="shared" si="103"/>
        <v>47.745975145344843</v>
      </c>
      <c r="Y127" s="6">
        <f t="shared" si="103"/>
        <v>48.720260357934087</v>
      </c>
      <c r="Z127" s="6">
        <f t="shared" si="103"/>
        <v>49.587459220608274</v>
      </c>
      <c r="AA127" s="6">
        <f t="shared" si="103"/>
        <v>50.344206650692144</v>
      </c>
      <c r="AB127" s="6">
        <f t="shared" si="103"/>
        <v>50.987042264864094</v>
      </c>
      <c r="AC127" s="6">
        <f t="shared" si="103"/>
        <v>51.513429631114946</v>
      </c>
      <c r="AD127" s="6">
        <f t="shared" si="103"/>
        <v>51.923003179519419</v>
      </c>
      <c r="AE127" s="6">
        <f t="shared" si="103"/>
        <v>52.22133411179027</v>
      </c>
      <c r="AF127" s="6">
        <f t="shared" si="103"/>
        <v>52.411803401603024</v>
      </c>
      <c r="AG127" s="6">
        <f t="shared" si="103"/>
        <v>52.498894236584086</v>
      </c>
      <c r="AH127" s="6">
        <f t="shared" si="103"/>
        <v>52.488018502383724</v>
      </c>
      <c r="AI127" s="6">
        <f t="shared" si="103"/>
        <v>52.385638549368537</v>
      </c>
      <c r="AJ127" s="6">
        <f t="shared" si="103"/>
        <v>52.195027000461408</v>
      </c>
      <c r="AK127" s="6">
        <f t="shared" si="103"/>
        <v>51.923690892271367</v>
      </c>
      <c r="AL127" s="6">
        <f t="shared" si="103"/>
        <v>51.578753853891328</v>
      </c>
      <c r="AM127" s="6">
        <f t="shared" si="103"/>
        <v>51.167576719130714</v>
      </c>
      <c r="AN127" s="6">
        <f t="shared" si="103"/>
        <v>50.697892497723295</v>
      </c>
      <c r="AO127" s="6">
        <f t="shared" si="103"/>
        <v>50.180806610367938</v>
      </c>
      <c r="AP127" s="6">
        <f t="shared" si="103"/>
        <v>49.62362583488558</v>
      </c>
      <c r="AQ127" s="6">
        <f t="shared" si="103"/>
        <v>49.032839003149412</v>
      </c>
      <c r="AR127" s="6">
        <f t="shared" si="103"/>
        <v>48.413388053520727</v>
      </c>
      <c r="AS127" s="6">
        <f t="shared" si="103"/>
        <v>48.590797996532551</v>
      </c>
      <c r="AT127" s="6">
        <f t="shared" si="103"/>
        <v>48.761617822886066</v>
      </c>
      <c r="AU127" s="6">
        <f t="shared" si="103"/>
        <v>48.925498609202791</v>
      </c>
      <c r="AV127" s="6">
        <f t="shared" si="103"/>
        <v>49.082214321071227</v>
      </c>
      <c r="AW127" s="6">
        <f t="shared" si="103"/>
        <v>49.231654417863865</v>
      </c>
      <c r="AX127" s="6">
        <f t="shared" si="103"/>
        <v>49.373582050702879</v>
      </c>
      <c r="AY127" s="6">
        <f t="shared" si="103"/>
        <v>49.507525353677835</v>
      </c>
      <c r="AZ127" s="6">
        <f t="shared" si="103"/>
        <v>49.633591897409339</v>
      </c>
      <c r="BA127" s="6">
        <f t="shared" si="103"/>
        <v>49.751190844893031</v>
      </c>
      <c r="BB127" s="6">
        <f t="shared" si="103"/>
        <v>49.860301756512598</v>
      </c>
      <c r="BC127" s="6">
        <f t="shared" si="103"/>
        <v>49.960558459566087</v>
      </c>
      <c r="BD127" s="6">
        <f t="shared" si="103"/>
        <v>50.051813190242633</v>
      </c>
      <c r="BE127" s="6">
        <f t="shared" si="103"/>
        <v>50.133586511463292</v>
      </c>
      <c r="BF127" s="6">
        <f t="shared" si="103"/>
        <v>50.205828282798564</v>
      </c>
      <c r="BG127" s="6">
        <f t="shared" si="103"/>
        <v>50.268054979304807</v>
      </c>
      <c r="BH127" s="6">
        <f t="shared" si="103"/>
        <v>50.320097649598374</v>
      </c>
      <c r="BI127" s="6">
        <f t="shared" si="103"/>
        <v>50.361674800899898</v>
      </c>
      <c r="BJ127" s="6">
        <f t="shared" si="103"/>
        <v>50.392399408921705</v>
      </c>
      <c r="BK127" s="6">
        <f t="shared" si="103"/>
        <v>50.411982758854883</v>
      </c>
      <c r="BL127" s="6">
        <f t="shared" si="103"/>
        <v>50.420130025429465</v>
      </c>
      <c r="BM127" s="6"/>
      <c r="BN127" s="6"/>
    </row>
    <row r="128" spans="3:66" x14ac:dyDescent="0.25">
      <c r="C128" t="s">
        <v>7</v>
      </c>
      <c r="D128" s="6">
        <f t="shared" ref="D128:J128" si="104">(D$28*(D64*D113))+D96</f>
        <v>219.71931593204093</v>
      </c>
      <c r="E128" s="6">
        <f t="shared" si="104"/>
        <v>288.54396999999994</v>
      </c>
      <c r="F128" s="6">
        <f t="shared" si="104"/>
        <v>321.10419736466412</v>
      </c>
      <c r="G128" s="6">
        <f t="shared" si="104"/>
        <v>349.58895659653507</v>
      </c>
      <c r="H128" s="6">
        <f t="shared" si="104"/>
        <v>432.82750642595596</v>
      </c>
      <c r="I128" s="6">
        <f t="shared" si="104"/>
        <v>466.49999999999801</v>
      </c>
      <c r="J128" s="10">
        <f t="shared" si="104"/>
        <v>419.59999999999701</v>
      </c>
      <c r="K128" s="6">
        <f t="shared" ref="K128:Z133" si="105">(K$24*(K64*K113))+K96</f>
        <v>427.47109696728086</v>
      </c>
      <c r="L128" s="6">
        <f t="shared" si="105"/>
        <v>438.50340724399325</v>
      </c>
      <c r="M128" s="6">
        <f t="shared" si="105"/>
        <v>467.96955779391743</v>
      </c>
      <c r="N128" s="6">
        <f t="shared" si="105"/>
        <v>481.14558677249596</v>
      </c>
      <c r="O128" s="6">
        <f t="shared" si="105"/>
        <v>520.29745702818889</v>
      </c>
      <c r="P128" s="6">
        <f t="shared" si="105"/>
        <v>555.94795119182868</v>
      </c>
      <c r="Q128" s="6">
        <f t="shared" si="105"/>
        <v>596.80401426580454</v>
      </c>
      <c r="R128" s="6">
        <f t="shared" si="105"/>
        <v>641.04166281071821</v>
      </c>
      <c r="S128" s="6">
        <f t="shared" si="105"/>
        <v>688.69687924258596</v>
      </c>
      <c r="T128" s="6">
        <f t="shared" si="105"/>
        <v>720.30360098603296</v>
      </c>
      <c r="U128" s="6">
        <f t="shared" si="105"/>
        <v>752.42411877569725</v>
      </c>
      <c r="V128" s="6">
        <f t="shared" si="105"/>
        <v>784.93078487213779</v>
      </c>
      <c r="W128" s="6">
        <f t="shared" si="105"/>
        <v>817.69021343852387</v>
      </c>
      <c r="X128" s="6">
        <f t="shared" si="105"/>
        <v>850.5508745719992</v>
      </c>
      <c r="Y128" s="6">
        <f t="shared" si="105"/>
        <v>883.34010036296695</v>
      </c>
      <c r="Z128" s="6">
        <f t="shared" si="105"/>
        <v>915.81006760365915</v>
      </c>
      <c r="AA128" s="6">
        <f t="shared" si="103"/>
        <v>947.72812068164558</v>
      </c>
      <c r="AB128" s="6">
        <f t="shared" si="103"/>
        <v>978.83842388836706</v>
      </c>
      <c r="AC128" s="6">
        <f t="shared" si="103"/>
        <v>1008.8827146341441</v>
      </c>
      <c r="AD128" s="6">
        <f t="shared" si="103"/>
        <v>1037.6281127271038</v>
      </c>
      <c r="AE128" s="6">
        <f t="shared" si="103"/>
        <v>1064.9496183070391</v>
      </c>
      <c r="AF128" s="6">
        <f t="shared" si="103"/>
        <v>1090.6749042971653</v>
      </c>
      <c r="AG128" s="6">
        <f t="shared" si="103"/>
        <v>1114.6515195706568</v>
      </c>
      <c r="AH128" s="6">
        <f t="shared" si="103"/>
        <v>1136.7471419793926</v>
      </c>
      <c r="AI128" s="6">
        <f t="shared" si="103"/>
        <v>1156.8558568384251</v>
      </c>
      <c r="AJ128" s="6">
        <f t="shared" si="103"/>
        <v>1174.806443146575</v>
      </c>
      <c r="AK128" s="6">
        <f t="shared" si="103"/>
        <v>1190.5272070694921</v>
      </c>
      <c r="AL128" s="6">
        <f t="shared" si="103"/>
        <v>1203.9482934104381</v>
      </c>
      <c r="AM128" s="6">
        <f t="shared" si="103"/>
        <v>1215.0165714266288</v>
      </c>
      <c r="AN128" s="6">
        <f t="shared" si="103"/>
        <v>1223.7000726109536</v>
      </c>
      <c r="AO128" s="6">
        <f t="shared" si="103"/>
        <v>1230.0626612834853</v>
      </c>
      <c r="AP128" s="6">
        <f t="shared" si="103"/>
        <v>1234.0917764321443</v>
      </c>
      <c r="AQ128" s="6">
        <f t="shared" si="103"/>
        <v>1235.7661756125331</v>
      </c>
      <c r="AR128" s="6">
        <f t="shared" si="103"/>
        <v>1235.0354095285948</v>
      </c>
      <c r="AS128" s="6">
        <f t="shared" si="103"/>
        <v>1253.9560773298774</v>
      </c>
      <c r="AT128" s="6">
        <f t="shared" si="103"/>
        <v>1273.1492904147851</v>
      </c>
      <c r="AU128" s="6">
        <f t="shared" si="103"/>
        <v>1292.6155511017962</v>
      </c>
      <c r="AV128" s="6">
        <f t="shared" si="103"/>
        <v>1312.358671686402</v>
      </c>
      <c r="AW128" s="6">
        <f t="shared" si="103"/>
        <v>1332.3857758555905</v>
      </c>
      <c r="AX128" s="6">
        <f t="shared" si="103"/>
        <v>1352.7008781014542</v>
      </c>
      <c r="AY128" s="6">
        <f t="shared" si="103"/>
        <v>1373.3016741658264</v>
      </c>
      <c r="AZ128" s="6">
        <f t="shared" si="103"/>
        <v>1394.2020195901557</v>
      </c>
      <c r="BA128" s="6">
        <f t="shared" si="103"/>
        <v>1415.3966100965358</v>
      </c>
      <c r="BB128" s="6">
        <f t="shared" si="103"/>
        <v>1436.8963042222711</v>
      </c>
      <c r="BC128" s="6">
        <f t="shared" si="103"/>
        <v>1458.7024367756583</v>
      </c>
      <c r="BD128" s="6">
        <f t="shared" si="103"/>
        <v>1480.8228754509717</v>
      </c>
      <c r="BE128" s="6">
        <f t="shared" si="103"/>
        <v>1503.255967360225</v>
      </c>
      <c r="BF128" s="6">
        <f t="shared" si="103"/>
        <v>1526.0130177142485</v>
      </c>
      <c r="BG128" s="6">
        <f t="shared" si="103"/>
        <v>1549.0926033684136</v>
      </c>
      <c r="BH128" s="6">
        <f t="shared" si="103"/>
        <v>1572.5030515499559</v>
      </c>
      <c r="BI128" s="6">
        <f t="shared" si="103"/>
        <v>1596.249597492872</v>
      </c>
      <c r="BJ128" s="6">
        <f t="shared" si="103"/>
        <v>1620.3343861389685</v>
      </c>
      <c r="BK128" s="6">
        <f t="shared" si="103"/>
        <v>1644.7628958843425</v>
      </c>
      <c r="BL128" s="6">
        <f t="shared" si="103"/>
        <v>1669.5407293188639</v>
      </c>
      <c r="BM128" s="6"/>
      <c r="BN128" s="6"/>
    </row>
    <row r="129" spans="1:66" x14ac:dyDescent="0.25">
      <c r="C129" t="s">
        <v>8</v>
      </c>
      <c r="D129" s="6">
        <f t="shared" ref="D129:J129" si="106">(D$28*(D65*D114))+D97</f>
        <v>2764.4133169999991</v>
      </c>
      <c r="E129" s="6">
        <f t="shared" si="106"/>
        <v>2946.5785200000005</v>
      </c>
      <c r="F129" s="6">
        <f t="shared" si="106"/>
        <v>2918.7085949999837</v>
      </c>
      <c r="G129" s="6">
        <f t="shared" si="106"/>
        <v>2917.3890587899932</v>
      </c>
      <c r="H129" s="6">
        <f t="shared" si="106"/>
        <v>2753.0190435086097</v>
      </c>
      <c r="I129" s="6">
        <f t="shared" si="106"/>
        <v>2375.4299999999894</v>
      </c>
      <c r="J129" s="10">
        <f t="shared" si="106"/>
        <v>2379.2299999999832</v>
      </c>
      <c r="K129" s="6">
        <f t="shared" si="105"/>
        <v>2233.8678904702206</v>
      </c>
      <c r="L129" s="6">
        <f t="shared" si="103"/>
        <v>2108.6821656492257</v>
      </c>
      <c r="M129" s="6">
        <f t="shared" si="103"/>
        <v>2069.2036015925328</v>
      </c>
      <c r="N129" s="6">
        <f t="shared" si="103"/>
        <v>1956.2725565898675</v>
      </c>
      <c r="O129" s="6">
        <f t="shared" si="103"/>
        <v>1947.0768270945862</v>
      </c>
      <c r="P129" s="6">
        <f t="shared" si="103"/>
        <v>1918.5377679499341</v>
      </c>
      <c r="Q129" s="6">
        <f t="shared" si="103"/>
        <v>1904.6974655029439</v>
      </c>
      <c r="R129" s="6">
        <f t="shared" si="103"/>
        <v>1899.3969994565873</v>
      </c>
      <c r="S129" s="6">
        <f t="shared" si="103"/>
        <v>1903.589651682161</v>
      </c>
      <c r="T129" s="6">
        <f t="shared" si="103"/>
        <v>1867.7569053358013</v>
      </c>
      <c r="U129" s="6">
        <f t="shared" si="103"/>
        <v>1841.9369693758026</v>
      </c>
      <c r="V129" s="6">
        <f t="shared" si="103"/>
        <v>1826.5262302012882</v>
      </c>
      <c r="W129" s="6">
        <f t="shared" si="103"/>
        <v>1821.7110204920739</v>
      </c>
      <c r="X129" s="6">
        <f t="shared" si="103"/>
        <v>1827.4437878148753</v>
      </c>
      <c r="Y129" s="6">
        <f t="shared" si="103"/>
        <v>1843.4480823762171</v>
      </c>
      <c r="Z129" s="6">
        <f t="shared" si="103"/>
        <v>1869.1205474540875</v>
      </c>
      <c r="AA129" s="6">
        <f t="shared" si="103"/>
        <v>1903.7326687991647</v>
      </c>
      <c r="AB129" s="6">
        <f t="shared" si="103"/>
        <v>1946.3553955276609</v>
      </c>
      <c r="AC129" s="6">
        <f t="shared" si="103"/>
        <v>1995.9098837020533</v>
      </c>
      <c r="AD129" s="6">
        <f t="shared" si="103"/>
        <v>2051.2318375837663</v>
      </c>
      <c r="AE129" s="6">
        <f t="shared" si="103"/>
        <v>2111.2475078101484</v>
      </c>
      <c r="AF129" s="6">
        <f t="shared" si="103"/>
        <v>2174.6853629660154</v>
      </c>
      <c r="AG129" s="6">
        <f t="shared" si="103"/>
        <v>2240.2277604024193</v>
      </c>
      <c r="AH129" s="6">
        <f t="shared" si="103"/>
        <v>2306.5298221515641</v>
      </c>
      <c r="AI129" s="6">
        <f t="shared" si="103"/>
        <v>2372.2501804518979</v>
      </c>
      <c r="AJ129" s="6">
        <f t="shared" si="103"/>
        <v>2435.8782592710877</v>
      </c>
      <c r="AK129" s="6">
        <f t="shared" si="103"/>
        <v>2496.0850897731198</v>
      </c>
      <c r="AL129" s="6">
        <f t="shared" si="103"/>
        <v>2551.5387564458006</v>
      </c>
      <c r="AM129" s="6">
        <f t="shared" si="103"/>
        <v>2600.9457739556888</v>
      </c>
      <c r="AN129" s="6">
        <f t="shared" si="103"/>
        <v>2643.0696552683744</v>
      </c>
      <c r="AO129" s="6">
        <f t="shared" si="103"/>
        <v>2676.9004285844844</v>
      </c>
      <c r="AP129" s="6">
        <f t="shared" si="103"/>
        <v>2701.286593759361</v>
      </c>
      <c r="AQ129" s="6">
        <f t="shared" si="103"/>
        <v>2715.0778582899297</v>
      </c>
      <c r="AR129" s="6">
        <f t="shared" si="103"/>
        <v>2717.0779009628759</v>
      </c>
      <c r="AS129" s="6">
        <f t="shared" si="103"/>
        <v>2758.7033701256973</v>
      </c>
      <c r="AT129" s="6">
        <f t="shared" si="103"/>
        <v>2800.9284389124937</v>
      </c>
      <c r="AU129" s="6">
        <f t="shared" si="103"/>
        <v>2843.7542124239176</v>
      </c>
      <c r="AV129" s="6">
        <f t="shared" si="103"/>
        <v>2887.1890777100493</v>
      </c>
      <c r="AW129" s="6">
        <f t="shared" si="103"/>
        <v>2931.2487068822638</v>
      </c>
      <c r="AX129" s="6">
        <f t="shared" si="103"/>
        <v>2975.9419318231635</v>
      </c>
      <c r="AY129" s="6">
        <f t="shared" si="103"/>
        <v>3021.2636831647819</v>
      </c>
      <c r="AZ129" s="6">
        <f t="shared" si="103"/>
        <v>3067.244443098306</v>
      </c>
      <c r="BA129" s="6">
        <f t="shared" si="103"/>
        <v>3113.8725422123416</v>
      </c>
      <c r="BB129" s="6">
        <f t="shared" si="103"/>
        <v>3161.1718692889585</v>
      </c>
      <c r="BC129" s="6">
        <f t="shared" si="103"/>
        <v>3209.1453609064097</v>
      </c>
      <c r="BD129" s="6">
        <f t="shared" si="103"/>
        <v>3257.8103259920986</v>
      </c>
      <c r="BE129" s="6">
        <f t="shared" si="103"/>
        <v>3307.1631281924551</v>
      </c>
      <c r="BF129" s="6">
        <f t="shared" si="103"/>
        <v>3357.2286389713063</v>
      </c>
      <c r="BG129" s="6">
        <f t="shared" si="103"/>
        <v>3408.0037274104689</v>
      </c>
      <c r="BH129" s="6">
        <f t="shared" si="103"/>
        <v>3459.5067134098613</v>
      </c>
      <c r="BI129" s="6">
        <f t="shared" si="103"/>
        <v>3511.7491144842761</v>
      </c>
      <c r="BJ129" s="6">
        <f t="shared" si="103"/>
        <v>3564.7356495056879</v>
      </c>
      <c r="BK129" s="6">
        <f t="shared" si="103"/>
        <v>3618.4783709455101</v>
      </c>
      <c r="BL129" s="6">
        <f t="shared" si="103"/>
        <v>3672.9896045014566</v>
      </c>
      <c r="BM129" s="6"/>
      <c r="BN129" s="6"/>
    </row>
    <row r="130" spans="1:66" x14ac:dyDescent="0.25">
      <c r="C130" t="s">
        <v>9</v>
      </c>
      <c r="D130" s="6">
        <f t="shared" ref="D130:J130" si="107">(D$28*(D66*D115))+D98</f>
        <v>4.3346325774225765</v>
      </c>
      <c r="E130" s="6">
        <f t="shared" si="107"/>
        <v>5.1323417182817188</v>
      </c>
      <c r="F130" s="6">
        <f t="shared" si="107"/>
        <v>5.9475389310688982</v>
      </c>
      <c r="G130" s="6">
        <f t="shared" si="107"/>
        <v>5.5682395104894979</v>
      </c>
      <c r="H130" s="6">
        <f t="shared" si="107"/>
        <v>5.6790109890109477</v>
      </c>
      <c r="I130" s="6">
        <f t="shared" si="107"/>
        <v>5.7897802197801962</v>
      </c>
      <c r="J130" s="10">
        <f t="shared" si="107"/>
        <v>6.1019080919080482</v>
      </c>
      <c r="K130" s="6">
        <f t="shared" si="105"/>
        <v>6.359117226222164</v>
      </c>
      <c r="L130" s="6">
        <f t="shared" si="103"/>
        <v>6.6359221495234291</v>
      </c>
      <c r="M130" s="6">
        <f t="shared" si="103"/>
        <v>7.167258015161126</v>
      </c>
      <c r="N130" s="6">
        <f t="shared" si="103"/>
        <v>7.4228786319730498</v>
      </c>
      <c r="O130" s="6">
        <f t="shared" si="103"/>
        <v>8.0508154480708036</v>
      </c>
      <c r="P130" s="6">
        <f t="shared" si="103"/>
        <v>8.5944733262929009</v>
      </c>
      <c r="Q130" s="6">
        <f t="shared" si="103"/>
        <v>9.1851254673373788</v>
      </c>
      <c r="R130" s="6">
        <f t="shared" si="103"/>
        <v>9.7912736869601176</v>
      </c>
      <c r="S130" s="6">
        <f t="shared" si="103"/>
        <v>10.41034748084158</v>
      </c>
      <c r="T130" s="6">
        <f t="shared" si="103"/>
        <v>10.748989227714064</v>
      </c>
      <c r="U130" s="6">
        <f t="shared" si="103"/>
        <v>11.061126971433707</v>
      </c>
      <c r="V130" s="6">
        <f t="shared" si="103"/>
        <v>11.346296036198703</v>
      </c>
      <c r="W130" s="6">
        <f t="shared" si="103"/>
        <v>11.604429801896963</v>
      </c>
      <c r="X130" s="6">
        <f t="shared" si="103"/>
        <v>11.835639402348876</v>
      </c>
      <c r="Y130" s="6">
        <f t="shared" si="103"/>
        <v>12.040141909499678</v>
      </c>
      <c r="Z130" s="6">
        <f t="shared" si="103"/>
        <v>12.217514993365546</v>
      </c>
      <c r="AA130" s="6">
        <f t="shared" si="103"/>
        <v>12.367931322953563</v>
      </c>
      <c r="AB130" s="6">
        <f t="shared" si="103"/>
        <v>12.491594133165222</v>
      </c>
      <c r="AC130" s="6">
        <f t="shared" si="103"/>
        <v>12.588975720418674</v>
      </c>
      <c r="AD130" s="6">
        <f t="shared" si="103"/>
        <v>12.661106597040925</v>
      </c>
      <c r="AE130" s="6">
        <f t="shared" si="103"/>
        <v>12.710473935239836</v>
      </c>
      <c r="AF130" s="6">
        <f t="shared" si="103"/>
        <v>12.739023509959297</v>
      </c>
      <c r="AG130" s="6">
        <f t="shared" si="103"/>
        <v>12.74895522935376</v>
      </c>
      <c r="AH130" s="6">
        <f t="shared" si="103"/>
        <v>12.742671957602372</v>
      </c>
      <c r="AI130" s="6">
        <f t="shared" si="103"/>
        <v>12.722802659097587</v>
      </c>
      <c r="AJ130" s="6">
        <f t="shared" si="103"/>
        <v>12.691168113940414</v>
      </c>
      <c r="AK130" s="6">
        <f t="shared" si="103"/>
        <v>12.650580142799537</v>
      </c>
      <c r="AL130" s="6">
        <f t="shared" si="103"/>
        <v>12.60372063820699</v>
      </c>
      <c r="AM130" s="6">
        <f t="shared" si="103"/>
        <v>12.553294884521833</v>
      </c>
      <c r="AN130" s="6">
        <f t="shared" si="103"/>
        <v>12.502070319806506</v>
      </c>
      <c r="AO130" s="6">
        <f t="shared" si="103"/>
        <v>12.453630943298018</v>
      </c>
      <c r="AP130" s="6">
        <f t="shared" si="103"/>
        <v>12.410627000667507</v>
      </c>
      <c r="AQ130" s="6">
        <f t="shared" si="103"/>
        <v>12.375510298779366</v>
      </c>
      <c r="AR130" s="6">
        <f t="shared" si="103"/>
        <v>12.350354095285946</v>
      </c>
      <c r="AS130" s="6">
        <f t="shared" si="103"/>
        <v>12.539560773298772</v>
      </c>
      <c r="AT130" s="6">
        <f t="shared" si="103"/>
        <v>12.731492904147849</v>
      </c>
      <c r="AU130" s="6">
        <f t="shared" si="103"/>
        <v>12.92615551101796</v>
      </c>
      <c r="AV130" s="6">
        <f t="shared" si="103"/>
        <v>13.123586716864017</v>
      </c>
      <c r="AW130" s="6">
        <f t="shared" si="103"/>
        <v>13.323857758555903</v>
      </c>
      <c r="AX130" s="6">
        <f t="shared" si="103"/>
        <v>13.527008781014541</v>
      </c>
      <c r="AY130" s="6">
        <f t="shared" si="103"/>
        <v>13.733016741658263</v>
      </c>
      <c r="AZ130" s="6">
        <f t="shared" si="103"/>
        <v>13.942020195901556</v>
      </c>
      <c r="BA130" s="6">
        <f t="shared" si="103"/>
        <v>14.153966100965357</v>
      </c>
      <c r="BB130" s="6">
        <f t="shared" si="103"/>
        <v>14.36896304222271</v>
      </c>
      <c r="BC130" s="6">
        <f t="shared" si="103"/>
        <v>14.587024367756582</v>
      </c>
      <c r="BD130" s="6">
        <f t="shared" si="103"/>
        <v>14.808228754509713</v>
      </c>
      <c r="BE130" s="6">
        <f t="shared" si="103"/>
        <v>15.032559673602247</v>
      </c>
      <c r="BF130" s="6">
        <f t="shared" si="103"/>
        <v>15.260130177142484</v>
      </c>
      <c r="BG130" s="6">
        <f t="shared" si="103"/>
        <v>15.490926033684133</v>
      </c>
      <c r="BH130" s="6">
        <f t="shared" si="103"/>
        <v>15.725030515499556</v>
      </c>
      <c r="BI130" s="6">
        <f t="shared" si="103"/>
        <v>15.962495974928716</v>
      </c>
      <c r="BJ130" s="6">
        <f t="shared" si="103"/>
        <v>16.203343861389683</v>
      </c>
      <c r="BK130" s="6">
        <f t="shared" si="103"/>
        <v>16.447628958843424</v>
      </c>
      <c r="BL130" s="6">
        <f t="shared" si="103"/>
        <v>16.695407293188637</v>
      </c>
      <c r="BM130" s="6"/>
      <c r="BN130" s="6"/>
    </row>
    <row r="131" spans="1:66" x14ac:dyDescent="0.25">
      <c r="C131" t="s">
        <v>10</v>
      </c>
      <c r="D131" s="6">
        <f t="shared" ref="D131:J131" si="108">(D$28*(D67*D116))+D99</f>
        <v>4204.5936000999</v>
      </c>
      <c r="E131" s="6">
        <f t="shared" si="108"/>
        <v>4978.371466733267</v>
      </c>
      <c r="F131" s="6">
        <f t="shared" si="108"/>
        <v>5769.1127631368317</v>
      </c>
      <c r="G131" s="6">
        <f t="shared" si="108"/>
        <v>5401.1923251748112</v>
      </c>
      <c r="H131" s="6">
        <f t="shared" si="108"/>
        <v>5508.6406593406209</v>
      </c>
      <c r="I131" s="6">
        <f t="shared" si="108"/>
        <v>5616.0868131867892</v>
      </c>
      <c r="J131" s="10">
        <f t="shared" si="108"/>
        <v>5918.8508491508064</v>
      </c>
      <c r="K131" s="6">
        <f t="shared" si="105"/>
        <v>6168.4098622333931</v>
      </c>
      <c r="L131" s="6">
        <f t="shared" si="103"/>
        <v>6437.1099352239098</v>
      </c>
      <c r="M131" s="6">
        <f t="shared" si="103"/>
        <v>6952.8617354943117</v>
      </c>
      <c r="N131" s="6">
        <f t="shared" si="103"/>
        <v>7201.2966806871564</v>
      </c>
      <c r="O131" s="6">
        <f t="shared" si="103"/>
        <v>7811.1005134446395</v>
      </c>
      <c r="P131" s="6">
        <f t="shared" si="103"/>
        <v>8339.3325305188337</v>
      </c>
      <c r="Q131" s="6">
        <f t="shared" si="103"/>
        <v>8913.3703027801439</v>
      </c>
      <c r="R131" s="6">
        <f t="shared" si="103"/>
        <v>9502.6690657420095</v>
      </c>
      <c r="S131" s="6">
        <f t="shared" si="103"/>
        <v>10104.748901201536</v>
      </c>
      <c r="T131" s="6">
        <f t="shared" si="103"/>
        <v>10434.839401594576</v>
      </c>
      <c r="U131" s="6">
        <f t="shared" si="103"/>
        <v>10739.373951916461</v>
      </c>
      <c r="V131" s="6">
        <f t="shared" si="103"/>
        <v>11017.889309566448</v>
      </c>
      <c r="W131" s="6">
        <f t="shared" si="103"/>
        <v>11270.306518894822</v>
      </c>
      <c r="X131" s="6">
        <f t="shared" si="103"/>
        <v>11496.71722913454</v>
      </c>
      <c r="Y131" s="6">
        <f t="shared" si="103"/>
        <v>11697.314089310286</v>
      </c>
      <c r="Z131" s="6">
        <f t="shared" si="103"/>
        <v>11871.66662873423</v>
      </c>
      <c r="AA131" s="6">
        <f t="shared" si="103"/>
        <v>12019.920428487707</v>
      </c>
      <c r="AB131" s="6">
        <f t="shared" si="103"/>
        <v>12142.249029485864</v>
      </c>
      <c r="AC131" s="6">
        <f t="shared" si="103"/>
        <v>12239.085912851197</v>
      </c>
      <c r="AD131" s="6">
        <f t="shared" si="103"/>
        <v>12311.406018041022</v>
      </c>
      <c r="AE131" s="6">
        <f t="shared" si="103"/>
        <v>12361.600159135798</v>
      </c>
      <c r="AF131" s="6">
        <f t="shared" si="103"/>
        <v>12391.532885845167</v>
      </c>
      <c r="AG131" s="6">
        <f t="shared" si="103"/>
        <v>12403.316149193093</v>
      </c>
      <c r="AH131" s="6">
        <f t="shared" si="103"/>
        <v>12399.259880118207</v>
      </c>
      <c r="AI131" s="6">
        <f t="shared" si="103"/>
        <v>12381.894830635931</v>
      </c>
      <c r="AJ131" s="6">
        <f t="shared" si="103"/>
        <v>12352.966156388107</v>
      </c>
      <c r="AK131" s="6">
        <f t="shared" si="103"/>
        <v>12315.184491686025</v>
      </c>
      <c r="AL131" s="6">
        <f t="shared" si="103"/>
        <v>12271.135349757958</v>
      </c>
      <c r="AM131" s="6">
        <f t="shared" si="103"/>
        <v>12223.428376160859</v>
      </c>
      <c r="AN131" s="6">
        <f t="shared" si="103"/>
        <v>12174.735116823053</v>
      </c>
      <c r="AO131" s="6">
        <f t="shared" si="103"/>
        <v>12128.523715135058</v>
      </c>
      <c r="AP131" s="6">
        <f t="shared" si="103"/>
        <v>12087.354318462478</v>
      </c>
      <c r="AQ131" s="6">
        <f t="shared" si="103"/>
        <v>12053.594757073506</v>
      </c>
      <c r="AR131" s="6">
        <f t="shared" si="103"/>
        <v>12029.244888808498</v>
      </c>
      <c r="AS131" s="6">
        <f t="shared" si="103"/>
        <v>12213.53219319299</v>
      </c>
      <c r="AT131" s="6">
        <f t="shared" si="103"/>
        <v>12400.47408863999</v>
      </c>
      <c r="AU131" s="6">
        <f t="shared" si="103"/>
        <v>12590.07546773148</v>
      </c>
      <c r="AV131" s="6">
        <f t="shared" si="103"/>
        <v>12782.373462225538</v>
      </c>
      <c r="AW131" s="6">
        <f t="shared" si="103"/>
        <v>12977.437456833433</v>
      </c>
      <c r="AX131" s="6">
        <f t="shared" si="103"/>
        <v>13175.306552708147</v>
      </c>
      <c r="AY131" s="6">
        <f t="shared" si="103"/>
        <v>13375.958306375132</v>
      </c>
      <c r="AZ131" s="6">
        <f t="shared" si="103"/>
        <v>13579.5276708081</v>
      </c>
      <c r="BA131" s="6">
        <f t="shared" si="103"/>
        <v>13785.962982340243</v>
      </c>
      <c r="BB131" s="6">
        <f t="shared" si="103"/>
        <v>13995.370003124903</v>
      </c>
      <c r="BC131" s="6">
        <f t="shared" si="103"/>
        <v>14207.761734194894</v>
      </c>
      <c r="BD131" s="6">
        <f t="shared" si="103"/>
        <v>14423.214806892445</v>
      </c>
      <c r="BE131" s="6">
        <f t="shared" si="103"/>
        <v>14641.713122088573</v>
      </c>
      <c r="BF131" s="6">
        <f t="shared" si="103"/>
        <v>14863.366792536761</v>
      </c>
      <c r="BG131" s="6">
        <f t="shared" si="103"/>
        <v>15088.16195680833</v>
      </c>
      <c r="BH131" s="6">
        <f t="shared" si="103"/>
        <v>15316.179722096551</v>
      </c>
      <c r="BI131" s="6">
        <f t="shared" si="103"/>
        <v>15547.471079580553</v>
      </c>
      <c r="BJ131" s="6">
        <f t="shared" ref="L131:BL133" si="109">(BJ$24*(BJ67*BJ116))+BJ99</f>
        <v>15782.056920993533</v>
      </c>
      <c r="BK131" s="6">
        <f t="shared" si="109"/>
        <v>16019.990605913476</v>
      </c>
      <c r="BL131" s="6">
        <f t="shared" si="109"/>
        <v>16261.326703565714</v>
      </c>
      <c r="BM131" s="6"/>
      <c r="BN131" s="6"/>
    </row>
    <row r="132" spans="1:66" x14ac:dyDescent="0.25">
      <c r="C132" t="s">
        <v>11</v>
      </c>
      <c r="D132" s="6">
        <f t="shared" ref="D132:J132" si="110">(D$28*(D68*D117))+D100</f>
        <v>130.03897732267728</v>
      </c>
      <c r="E132" s="6">
        <f t="shared" si="110"/>
        <v>153.97025154845161</v>
      </c>
      <c r="F132" s="6">
        <f t="shared" si="110"/>
        <v>178.4261679320669</v>
      </c>
      <c r="G132" s="6">
        <f t="shared" si="110"/>
        <v>167.04718531468484</v>
      </c>
      <c r="H132" s="6">
        <f t="shared" si="110"/>
        <v>170.37032967032852</v>
      </c>
      <c r="I132" s="6">
        <f t="shared" si="110"/>
        <v>173.69340659340583</v>
      </c>
      <c r="J132" s="10">
        <f t="shared" si="110"/>
        <v>183.05724275724154</v>
      </c>
      <c r="K132" s="6">
        <f t="shared" si="105"/>
        <v>191.93119074997855</v>
      </c>
      <c r="L132" s="6">
        <f t="shared" si="109"/>
        <v>203.7230427440731</v>
      </c>
      <c r="M132" s="6">
        <f t="shared" si="109"/>
        <v>225.89330424535939</v>
      </c>
      <c r="N132" s="6">
        <f t="shared" si="109"/>
        <v>242.01349324211009</v>
      </c>
      <c r="O132" s="6">
        <f t="shared" si="109"/>
        <v>273.1912177215965</v>
      </c>
      <c r="P132" s="6">
        <f t="shared" si="109"/>
        <v>304.96877004670688</v>
      </c>
      <c r="Q132" s="6">
        <f t="shared" si="109"/>
        <v>342.02925462081998</v>
      </c>
      <c r="R132" s="6">
        <f t="shared" si="109"/>
        <v>383.57602494626718</v>
      </c>
      <c r="S132" s="6">
        <f t="shared" si="109"/>
        <v>429.76770816661707</v>
      </c>
      <c r="T132" s="6">
        <f t="shared" si="109"/>
        <v>468.06706429054441</v>
      </c>
      <c r="U132" s="6">
        <f t="shared" si="109"/>
        <v>508.24762759415103</v>
      </c>
      <c r="V132" s="6">
        <f t="shared" si="109"/>
        <v>550.07658402603147</v>
      </c>
      <c r="W132" s="6">
        <f t="shared" si="109"/>
        <v>593.30108751566763</v>
      </c>
      <c r="X132" s="6">
        <f t="shared" si="109"/>
        <v>637.64183705298217</v>
      </c>
      <c r="Y132" s="6">
        <f t="shared" si="109"/>
        <v>682.79190645833603</v>
      </c>
      <c r="Z132" s="6">
        <f t="shared" si="109"/>
        <v>728.37444027014328</v>
      </c>
      <c r="AA132" s="6">
        <f t="shared" si="109"/>
        <v>774.01123108707782</v>
      </c>
      <c r="AB132" s="6">
        <f t="shared" si="109"/>
        <v>819.29542951828046</v>
      </c>
      <c r="AC132" s="6">
        <f t="shared" si="109"/>
        <v>863.8098924017911</v>
      </c>
      <c r="AD132" s="6">
        <f t="shared" si="109"/>
        <v>907.15402885975959</v>
      </c>
      <c r="AE132" s="6">
        <f t="shared" si="109"/>
        <v>949.02195223795684</v>
      </c>
      <c r="AF132" s="6">
        <f t="shared" si="109"/>
        <v>989.07212603051551</v>
      </c>
      <c r="AG132" s="6">
        <f t="shared" si="109"/>
        <v>1026.9862494800886</v>
      </c>
      <c r="AH132" s="6">
        <f t="shared" si="109"/>
        <v>1062.4715804969799</v>
      </c>
      <c r="AI132" s="6">
        <f t="shared" si="109"/>
        <v>1095.2684777204538</v>
      </c>
      <c r="AJ132" s="6">
        <f t="shared" si="109"/>
        <v>1125.0640460720369</v>
      </c>
      <c r="AK132" s="6">
        <f t="shared" si="109"/>
        <v>1151.6480847679236</v>
      </c>
      <c r="AL132" s="6">
        <f t="shared" si="109"/>
        <v>1174.8224063473074</v>
      </c>
      <c r="AM132" s="6">
        <f t="shared" si="109"/>
        <v>1194.414764592756</v>
      </c>
      <c r="AN132" s="6">
        <f t="shared" si="109"/>
        <v>1210.2829752827683</v>
      </c>
      <c r="AO132" s="6">
        <f t="shared" si="109"/>
        <v>1222.3886806791443</v>
      </c>
      <c r="AP132" s="6">
        <f t="shared" si="109"/>
        <v>1230.6260467832592</v>
      </c>
      <c r="AQ132" s="6">
        <f t="shared" si="109"/>
        <v>1234.8862359704553</v>
      </c>
      <c r="AR132" s="6">
        <f t="shared" si="109"/>
        <v>1235.0354095285954</v>
      </c>
      <c r="AS132" s="6">
        <f t="shared" si="109"/>
        <v>1253.9560773298781</v>
      </c>
      <c r="AT132" s="6">
        <f t="shared" si="109"/>
        <v>1273.1492904147858</v>
      </c>
      <c r="AU132" s="6">
        <f t="shared" si="109"/>
        <v>1292.6155511017969</v>
      </c>
      <c r="AV132" s="6">
        <f t="shared" si="109"/>
        <v>1312.3586716864027</v>
      </c>
      <c r="AW132" s="6">
        <f t="shared" si="109"/>
        <v>1332.3857758555912</v>
      </c>
      <c r="AX132" s="6">
        <f t="shared" si="109"/>
        <v>1352.7008781014549</v>
      </c>
      <c r="AY132" s="6">
        <f t="shared" si="109"/>
        <v>1373.3016741658271</v>
      </c>
      <c r="AZ132" s="6">
        <f t="shared" si="109"/>
        <v>1394.2020195901566</v>
      </c>
      <c r="BA132" s="6">
        <f t="shared" si="109"/>
        <v>1415.3966100965367</v>
      </c>
      <c r="BB132" s="6">
        <f t="shared" si="109"/>
        <v>1436.896304222272</v>
      </c>
      <c r="BC132" s="6">
        <f t="shared" si="109"/>
        <v>1458.7024367756592</v>
      </c>
      <c r="BD132" s="6">
        <f t="shared" si="109"/>
        <v>1480.8228754509723</v>
      </c>
      <c r="BE132" s="6">
        <f t="shared" si="109"/>
        <v>1503.2559673602259</v>
      </c>
      <c r="BF132" s="6">
        <f t="shared" si="109"/>
        <v>1526.0130177142494</v>
      </c>
      <c r="BG132" s="6">
        <f t="shared" si="109"/>
        <v>1549.0926033684145</v>
      </c>
      <c r="BH132" s="6">
        <f t="shared" si="109"/>
        <v>1572.5030515499568</v>
      </c>
      <c r="BI132" s="6">
        <f t="shared" si="109"/>
        <v>1596.2495974928729</v>
      </c>
      <c r="BJ132" s="6">
        <f t="shared" si="109"/>
        <v>1620.3343861389694</v>
      </c>
      <c r="BK132" s="6">
        <f t="shared" si="109"/>
        <v>1644.7628958843434</v>
      </c>
      <c r="BL132" s="6">
        <f t="shared" si="109"/>
        <v>1669.5407293188648</v>
      </c>
      <c r="BM132" s="6"/>
      <c r="BN132" s="6"/>
    </row>
    <row r="133" spans="1:66" x14ac:dyDescent="0.25">
      <c r="C133" t="s">
        <v>12</v>
      </c>
      <c r="D133" s="6">
        <f t="shared" ref="D133:J133" si="111">(D$28*(D69*D118))+D101</f>
        <v>2242.8526399999987</v>
      </c>
      <c r="E133" s="6">
        <f t="shared" si="111"/>
        <v>2606.8835800000002</v>
      </c>
      <c r="F133" s="6">
        <f t="shared" si="111"/>
        <v>2829.5478399999824</v>
      </c>
      <c r="G133" s="6">
        <f t="shared" si="111"/>
        <v>3073.0282599999928</v>
      </c>
      <c r="H133" s="6">
        <f t="shared" si="111"/>
        <v>3683.9493074499733</v>
      </c>
      <c r="I133" s="6">
        <f t="shared" si="111"/>
        <v>3644.1590662912295</v>
      </c>
      <c r="J133" s="10">
        <f t="shared" si="111"/>
        <v>3823.4413339448588</v>
      </c>
      <c r="K133" s="6">
        <f t="shared" si="105"/>
        <v>3948.9980188843529</v>
      </c>
      <c r="L133" s="6">
        <f t="shared" si="109"/>
        <v>4088.58266994214</v>
      </c>
      <c r="M133" s="6">
        <f t="shared" si="109"/>
        <v>4385.6171426486026</v>
      </c>
      <c r="N133" s="6">
        <f t="shared" si="109"/>
        <v>4514.7577880405615</v>
      </c>
      <c r="O133" s="6">
        <f t="shared" si="109"/>
        <v>4871.0792565254123</v>
      </c>
      <c r="P133" s="6">
        <f t="shared" si="109"/>
        <v>5176.4606661574981</v>
      </c>
      <c r="Q133" s="6">
        <f t="shared" si="109"/>
        <v>5510.6535001252723</v>
      </c>
      <c r="R133" s="6">
        <f t="shared" si="109"/>
        <v>5854.8035907102867</v>
      </c>
      <c r="S133" s="6">
        <f t="shared" si="109"/>
        <v>6207.5767848863416</v>
      </c>
      <c r="T133" s="6">
        <f t="shared" si="109"/>
        <v>6394.6564545201145</v>
      </c>
      <c r="U133" s="6">
        <f t="shared" si="109"/>
        <v>6567.9995381457056</v>
      </c>
      <c r="V133" s="6">
        <f t="shared" si="109"/>
        <v>6727.4047388409817</v>
      </c>
      <c r="W133" s="6">
        <f t="shared" si="109"/>
        <v>6872.8681892686582</v>
      </c>
      <c r="X133" s="6">
        <f t="shared" si="109"/>
        <v>7004.4543949080753</v>
      </c>
      <c r="Y133" s="6">
        <f t="shared" si="109"/>
        <v>7122.2559842934224</v>
      </c>
      <c r="Z133" s="6">
        <f t="shared" si="109"/>
        <v>7225.955142623704</v>
      </c>
      <c r="AA133" s="6">
        <f t="shared" si="109"/>
        <v>7315.5556997543272</v>
      </c>
      <c r="AB133" s="6">
        <f t="shared" si="109"/>
        <v>7391.0507088674449</v>
      </c>
      <c r="AC133" s="6">
        <f t="shared" si="109"/>
        <v>7452.5654502899852</v>
      </c>
      <c r="AD133" s="6">
        <f t="shared" si="109"/>
        <v>7500.5310882675167</v>
      </c>
      <c r="AE133" s="6">
        <f t="shared" si="109"/>
        <v>7536.2209327427727</v>
      </c>
      <c r="AF133" s="6">
        <f t="shared" si="109"/>
        <v>7560.5715356349256</v>
      </c>
      <c r="AG133" s="6">
        <f t="shared" si="109"/>
        <v>7574.6572153363941</v>
      </c>
      <c r="AH133" s="6">
        <f t="shared" si="109"/>
        <v>7579.66350330156</v>
      </c>
      <c r="AI133" s="6">
        <f t="shared" si="109"/>
        <v>7576.9045973656894</v>
      </c>
      <c r="AJ133" s="6">
        <f t="shared" si="109"/>
        <v>7567.2102458479058</v>
      </c>
      <c r="AK133" s="6">
        <f t="shared" si="109"/>
        <v>7551.9994445283282</v>
      </c>
      <c r="AL133" s="6">
        <f t="shared" si="109"/>
        <v>7532.6162346857272</v>
      </c>
      <c r="AM133" s="6">
        <f t="shared" si="109"/>
        <v>7510.4228423914174</v>
      </c>
      <c r="AN133" s="6">
        <f t="shared" si="109"/>
        <v>7486.8243828223631</v>
      </c>
      <c r="AO133" s="6">
        <f t="shared" si="109"/>
        <v>7463.7220661238316</v>
      </c>
      <c r="AP133" s="6">
        <f t="shared" si="109"/>
        <v>7442.4653683786364</v>
      </c>
      <c r="AQ133" s="6">
        <f t="shared" si="109"/>
        <v>7424.290721365941</v>
      </c>
      <c r="AR133" s="6">
        <f t="shared" si="109"/>
        <v>7410.2124571715904</v>
      </c>
      <c r="AS133" s="6">
        <f t="shared" si="109"/>
        <v>7523.7364639792868</v>
      </c>
      <c r="AT133" s="6">
        <f t="shared" si="109"/>
        <v>7638.895742488733</v>
      </c>
      <c r="AU133" s="6">
        <f t="shared" si="109"/>
        <v>7755.6933066108004</v>
      </c>
      <c r="AV133" s="6">
        <f t="shared" si="109"/>
        <v>7874.1520301184346</v>
      </c>
      <c r="AW133" s="6">
        <f t="shared" si="109"/>
        <v>7994.3146551335667</v>
      </c>
      <c r="AX133" s="6">
        <f t="shared" si="109"/>
        <v>8116.20526860875</v>
      </c>
      <c r="AY133" s="6">
        <f t="shared" si="109"/>
        <v>8239.8100449949834</v>
      </c>
      <c r="AZ133" s="6">
        <f t="shared" si="109"/>
        <v>8365.2121175409593</v>
      </c>
      <c r="BA133" s="6">
        <f t="shared" si="109"/>
        <v>8492.3796605792413</v>
      </c>
      <c r="BB133" s="6">
        <f t="shared" si="109"/>
        <v>8621.3778253336532</v>
      </c>
      <c r="BC133" s="6">
        <f t="shared" si="109"/>
        <v>8752.2146206539765</v>
      </c>
      <c r="BD133" s="6">
        <f t="shared" si="109"/>
        <v>8884.9372527058567</v>
      </c>
      <c r="BE133" s="6">
        <f t="shared" si="109"/>
        <v>9019.5358041613763</v>
      </c>
      <c r="BF133" s="6">
        <f t="shared" si="109"/>
        <v>9156.0781062855185</v>
      </c>
      <c r="BG133" s="6">
        <f t="shared" si="109"/>
        <v>9294.555620210509</v>
      </c>
      <c r="BH133" s="6">
        <f t="shared" si="109"/>
        <v>9435.0183092997631</v>
      </c>
      <c r="BI133" s="6">
        <f t="shared" si="109"/>
        <v>9577.4975849572602</v>
      </c>
      <c r="BJ133" s="6">
        <f t="shared" si="109"/>
        <v>9722.0063168338402</v>
      </c>
      <c r="BK133" s="6">
        <f t="shared" si="109"/>
        <v>9868.5773753060839</v>
      </c>
      <c r="BL133" s="6">
        <f t="shared" si="109"/>
        <v>10017.244375913213</v>
      </c>
      <c r="BM133" s="6"/>
      <c r="BN133" s="6"/>
    </row>
    <row r="134" spans="1:66" x14ac:dyDescent="0.25">
      <c r="C134" t="s">
        <v>13</v>
      </c>
      <c r="D134" s="6">
        <f t="shared" ref="D134:J134" si="112">(D$27*(D70*D119))+D102</f>
        <v>403.89959579999999</v>
      </c>
      <c r="E134" s="6">
        <f t="shared" si="112"/>
        <v>453.69628999999998</v>
      </c>
      <c r="F134" s="6">
        <f t="shared" si="112"/>
        <v>502.57366139999999</v>
      </c>
      <c r="G134" s="6">
        <f t="shared" si="112"/>
        <v>565.67595610000001</v>
      </c>
      <c r="H134" s="6">
        <f t="shared" si="112"/>
        <v>633.41902770000002</v>
      </c>
      <c r="I134" s="6">
        <f t="shared" si="112"/>
        <v>728.25999999999988</v>
      </c>
      <c r="J134" s="10">
        <f t="shared" si="112"/>
        <v>837.8100000000004</v>
      </c>
      <c r="K134" s="6">
        <f>(K$23*(K70*K119))+K102</f>
        <v>851.81312607009409</v>
      </c>
      <c r="L134" s="6">
        <f t="shared" ref="L134:BL138" si="113">(L$23*(L70*L119))+L102</f>
        <v>916.65572458667771</v>
      </c>
      <c r="M134" s="6">
        <f t="shared" si="113"/>
        <v>981.21389247187255</v>
      </c>
      <c r="N134" s="6">
        <f t="shared" si="113"/>
        <v>1015.5717048708133</v>
      </c>
      <c r="O134" s="6">
        <f t="shared" si="113"/>
        <v>1102.7432422770914</v>
      </c>
      <c r="P134" s="6">
        <f t="shared" si="113"/>
        <v>1171.359124754812</v>
      </c>
      <c r="Q134" s="6">
        <f t="shared" si="113"/>
        <v>1243.737848896272</v>
      </c>
      <c r="R134" s="6">
        <f t="shared" si="113"/>
        <v>1317.8714287363186</v>
      </c>
      <c r="S134" s="6">
        <f t="shared" si="113"/>
        <v>1393.5718252214438</v>
      </c>
      <c r="T134" s="6">
        <f t="shared" si="113"/>
        <v>1451.7580118620542</v>
      </c>
      <c r="U134" s="6">
        <f t="shared" si="113"/>
        <v>1495.0768906731371</v>
      </c>
      <c r="V134" s="6">
        <f t="shared" si="113"/>
        <v>1535.9284733735469</v>
      </c>
      <c r="W134" s="6">
        <f t="shared" si="113"/>
        <v>1574.1926202190759</v>
      </c>
      <c r="X134" s="6">
        <f t="shared" si="113"/>
        <v>1609.7573321171153</v>
      </c>
      <c r="Y134" s="6">
        <f t="shared" si="113"/>
        <v>1642.5123899926318</v>
      </c>
      <c r="Z134" s="6">
        <f t="shared" si="113"/>
        <v>1672.2673752729158</v>
      </c>
      <c r="AA134" s="6">
        <f t="shared" si="113"/>
        <v>1698.8915606766659</v>
      </c>
      <c r="AB134" s="6">
        <f t="shared" si="113"/>
        <v>1722.2483340282504</v>
      </c>
      <c r="AC134" s="6">
        <f t="shared" si="113"/>
        <v>1742.2300674451401</v>
      </c>
      <c r="AD134" s="6">
        <f t="shared" si="113"/>
        <v>1758.7831032094628</v>
      </c>
      <c r="AE134" s="6">
        <f t="shared" si="113"/>
        <v>1771.9999854078358</v>
      </c>
      <c r="AF134" s="6">
        <f t="shared" si="113"/>
        <v>1781.9242953862911</v>
      </c>
      <c r="AG134" s="6">
        <f t="shared" si="113"/>
        <v>1788.6272713389492</v>
      </c>
      <c r="AH134" s="6">
        <f t="shared" si="113"/>
        <v>1792.2023379232162</v>
      </c>
      <c r="AI134" s="6">
        <f t="shared" si="113"/>
        <v>1792.7630986611298</v>
      </c>
      <c r="AJ134" s="6">
        <f t="shared" si="113"/>
        <v>1790.3477513257299</v>
      </c>
      <c r="AK134" s="6">
        <f t="shared" si="113"/>
        <v>1784.7622917178726</v>
      </c>
      <c r="AL134" s="6">
        <f t="shared" si="113"/>
        <v>1776.5393026209842</v>
      </c>
      <c r="AM134" s="6">
        <f t="shared" si="113"/>
        <v>1765.8390251255807</v>
      </c>
      <c r="AN134" s="6">
        <f t="shared" si="113"/>
        <v>1752.8282307999982</v>
      </c>
      <c r="AO134" s="6">
        <f t="shared" si="113"/>
        <v>1737.7731245894611</v>
      </c>
      <c r="AP134" s="6">
        <f t="shared" si="113"/>
        <v>1720.839128251504</v>
      </c>
      <c r="AQ134" s="6">
        <f t="shared" si="113"/>
        <v>1702.1704899484175</v>
      </c>
      <c r="AR134" s="6">
        <f t="shared" si="113"/>
        <v>1681.8830608905391</v>
      </c>
      <c r="AS134" s="6">
        <f t="shared" si="113"/>
        <v>1679.0562916088611</v>
      </c>
      <c r="AT134" s="6">
        <f t="shared" si="113"/>
        <v>1675.770395404619</v>
      </c>
      <c r="AU134" s="6">
        <f t="shared" si="113"/>
        <v>1672.0162072564849</v>
      </c>
      <c r="AV134" s="6">
        <f t="shared" si="113"/>
        <v>1667.7860936105455</v>
      </c>
      <c r="AW134" s="6">
        <f t="shared" si="113"/>
        <v>1663.0732305142838</v>
      </c>
      <c r="AX134" s="6">
        <f t="shared" si="113"/>
        <v>1657.8701335626245</v>
      </c>
      <c r="AY134" s="6">
        <f t="shared" si="113"/>
        <v>1652.1703945734969</v>
      </c>
      <c r="AZ134" s="6">
        <f t="shared" si="113"/>
        <v>1645.9708295421331</v>
      </c>
      <c r="BA134" s="6">
        <f t="shared" si="113"/>
        <v>1639.2703340871901</v>
      </c>
      <c r="BB134" s="6">
        <f t="shared" si="113"/>
        <v>1632.0682777650518</v>
      </c>
      <c r="BC134" s="6">
        <f t="shared" si="113"/>
        <v>1624.3626150524572</v>
      </c>
      <c r="BD134" s="6">
        <f t="shared" si="113"/>
        <v>1616.1513953981366</v>
      </c>
      <c r="BE134" s="6">
        <f t="shared" si="113"/>
        <v>1607.4351588707682</v>
      </c>
      <c r="BF134" s="6">
        <f t="shared" si="113"/>
        <v>1598.2154606357872</v>
      </c>
      <c r="BG134" s="6">
        <f t="shared" si="113"/>
        <v>1588.4937842588508</v>
      </c>
      <c r="BH134" s="6">
        <f t="shared" si="113"/>
        <v>1578.271459081004</v>
      </c>
      <c r="BI134" s="6">
        <f t="shared" si="113"/>
        <v>1567.5486110057493</v>
      </c>
      <c r="BJ134" s="6">
        <f t="shared" si="113"/>
        <v>1556.3240339345132</v>
      </c>
      <c r="BK134" s="6">
        <f t="shared" si="113"/>
        <v>1544.5953679962943</v>
      </c>
      <c r="BL134" s="6">
        <f t="shared" si="113"/>
        <v>1532.3606409809704</v>
      </c>
      <c r="BM134" s="6"/>
      <c r="BN134" s="6"/>
    </row>
    <row r="135" spans="1:66" x14ac:dyDescent="0.25">
      <c r="C135" t="s">
        <v>14</v>
      </c>
      <c r="D135" s="6">
        <f t="shared" ref="D135:J135" si="114">(D$27*(D71*D120))+D103</f>
        <v>876.21782600000006</v>
      </c>
      <c r="E135" s="6">
        <f t="shared" si="114"/>
        <v>961.22935529999972</v>
      </c>
      <c r="F135" s="6">
        <f t="shared" si="114"/>
        <v>981.23271799999975</v>
      </c>
      <c r="G135" s="6">
        <f t="shared" si="114"/>
        <v>1059.5618579999998</v>
      </c>
      <c r="H135" s="6">
        <f t="shared" si="114"/>
        <v>1160.4752040000001</v>
      </c>
      <c r="I135" s="6">
        <f t="shared" si="114"/>
        <v>1196.0599999999997</v>
      </c>
      <c r="J135" s="10">
        <f t="shared" si="114"/>
        <v>1257.9299999999998</v>
      </c>
      <c r="K135" s="6">
        <f t="shared" ref="K135:Z140" si="115">(K$23*(K71*K120))+K103</f>
        <v>1241.6158821288479</v>
      </c>
      <c r="L135" s="6">
        <f t="shared" si="115"/>
        <v>1266.3635948458214</v>
      </c>
      <c r="M135" s="6">
        <f t="shared" si="115"/>
        <v>1289.9966417755727</v>
      </c>
      <c r="N135" s="6">
        <f t="shared" si="115"/>
        <v>1275.7684594218704</v>
      </c>
      <c r="O135" s="6">
        <f t="shared" si="115"/>
        <v>1328.9990438856619</v>
      </c>
      <c r="P135" s="6">
        <f t="shared" si="115"/>
        <v>1359.7495009058757</v>
      </c>
      <c r="Q135" s="6">
        <f t="shared" si="115"/>
        <v>1396.0805758850149</v>
      </c>
      <c r="R135" s="6">
        <f t="shared" si="115"/>
        <v>1435.8666429901616</v>
      </c>
      <c r="S135" s="6">
        <f t="shared" si="115"/>
        <v>1479.1673585166764</v>
      </c>
      <c r="T135" s="6">
        <f t="shared" si="115"/>
        <v>1506.4223725649288</v>
      </c>
      <c r="U135" s="6">
        <f t="shared" si="115"/>
        <v>1535.4849021606806</v>
      </c>
      <c r="V135" s="6">
        <f t="shared" si="115"/>
        <v>1566.2823468040815</v>
      </c>
      <c r="W135" s="6">
        <f t="shared" si="115"/>
        <v>1598.7082459506869</v>
      </c>
      <c r="X135" s="6">
        <f t="shared" si="115"/>
        <v>1632.6105457344504</v>
      </c>
      <c r="Y135" s="6">
        <f t="shared" si="115"/>
        <v>1667.7879992240221</v>
      </c>
      <c r="Z135" s="6">
        <f t="shared" si="115"/>
        <v>1703.9094037017092</v>
      </c>
      <c r="AA135" s="6">
        <f t="shared" si="113"/>
        <v>1740.6572004814607</v>
      </c>
      <c r="AB135" s="6">
        <f t="shared" si="113"/>
        <v>1777.6628692423139</v>
      </c>
      <c r="AC135" s="6">
        <f t="shared" si="113"/>
        <v>1814.5450062240807</v>
      </c>
      <c r="AD135" s="6">
        <f t="shared" si="113"/>
        <v>1850.9391391255681</v>
      </c>
      <c r="AE135" s="6">
        <f t="shared" si="113"/>
        <v>1886.6016469341594</v>
      </c>
      <c r="AF135" s="6">
        <f t="shared" si="113"/>
        <v>1921.2122913050789</v>
      </c>
      <c r="AG135" s="6">
        <f t="shared" si="113"/>
        <v>1954.458906414774</v>
      </c>
      <c r="AH135" s="6">
        <f t="shared" si="113"/>
        <v>1986.0370558073541</v>
      </c>
      <c r="AI135" s="6">
        <f t="shared" si="113"/>
        <v>2015.6530757418511</v>
      </c>
      <c r="AJ135" s="6">
        <f t="shared" si="113"/>
        <v>2042.9200216334755</v>
      </c>
      <c r="AK135" s="6">
        <f t="shared" si="113"/>
        <v>2067.1726765588014</v>
      </c>
      <c r="AL135" s="6">
        <f t="shared" si="113"/>
        <v>2088.577086800216</v>
      </c>
      <c r="AM135" s="6">
        <f t="shared" si="113"/>
        <v>2106.885248810353</v>
      </c>
      <c r="AN135" s="6">
        <f t="shared" si="113"/>
        <v>2121.8638036011457</v>
      </c>
      <c r="AO135" s="6">
        <f t="shared" si="113"/>
        <v>2133.4103980971831</v>
      </c>
      <c r="AP135" s="6">
        <f t="shared" si="113"/>
        <v>2141.3141559245282</v>
      </c>
      <c r="AQ135" s="6">
        <f t="shared" si="113"/>
        <v>2145.3481831152153</v>
      </c>
      <c r="AR135" s="6">
        <f t="shared" si="113"/>
        <v>2145.2590062379404</v>
      </c>
      <c r="AS135" s="6">
        <f t="shared" si="113"/>
        <v>2166.5242472372479</v>
      </c>
      <c r="AT135" s="6">
        <f t="shared" si="113"/>
        <v>2187.6898112331919</v>
      </c>
      <c r="AU135" s="6">
        <f t="shared" si="113"/>
        <v>2208.7400360059328</v>
      </c>
      <c r="AV135" s="6">
        <f t="shared" si="113"/>
        <v>2229.660552955283</v>
      </c>
      <c r="AW135" s="6">
        <f t="shared" si="113"/>
        <v>2250.4373890585789</v>
      </c>
      <c r="AX135" s="6">
        <f t="shared" si="113"/>
        <v>2271.0549774830556</v>
      </c>
      <c r="AY135" s="6">
        <f t="shared" si="113"/>
        <v>2291.4984668148445</v>
      </c>
      <c r="AZ135" s="6">
        <f t="shared" si="113"/>
        <v>2311.7567830648018</v>
      </c>
      <c r="BA135" s="6">
        <f t="shared" si="113"/>
        <v>2331.8212433672775</v>
      </c>
      <c r="BB135" s="6">
        <f t="shared" si="113"/>
        <v>2351.683397355991</v>
      </c>
      <c r="BC135" s="6">
        <f t="shared" si="113"/>
        <v>2371.3322847481213</v>
      </c>
      <c r="BD135" s="6">
        <f t="shared" si="113"/>
        <v>2390.7565020682582</v>
      </c>
      <c r="BE135" s="6">
        <f t="shared" si="113"/>
        <v>2409.9477644239491</v>
      </c>
      <c r="BF135" s="6">
        <f t="shared" si="113"/>
        <v>2428.8988763461898</v>
      </c>
      <c r="BG135" s="6">
        <f t="shared" si="113"/>
        <v>2447.6021329104115</v>
      </c>
      <c r="BH135" s="6">
        <f t="shared" si="113"/>
        <v>2466.0491548140781</v>
      </c>
      <c r="BI135" s="6">
        <f t="shared" si="113"/>
        <v>2484.229177505159</v>
      </c>
      <c r="BJ135" s="6">
        <f t="shared" si="113"/>
        <v>2502.1286719204486</v>
      </c>
      <c r="BK135" s="6">
        <f t="shared" si="113"/>
        <v>2519.7314322941279</v>
      </c>
      <c r="BL135" s="6">
        <f t="shared" si="113"/>
        <v>2537.020928776451</v>
      </c>
      <c r="BM135" s="6"/>
      <c r="BN135" s="6"/>
    </row>
    <row r="136" spans="1:66" x14ac:dyDescent="0.25">
      <c r="C136" t="s">
        <v>15</v>
      </c>
      <c r="D136" s="6">
        <f t="shared" ref="D136:J136" si="116">(D$27*(D72*D121))+D104</f>
        <v>135.89876391749999</v>
      </c>
      <c r="E136" s="6">
        <f t="shared" si="116"/>
        <v>150.99862657500003</v>
      </c>
      <c r="F136" s="6">
        <f t="shared" si="116"/>
        <v>167.77625175000003</v>
      </c>
      <c r="G136" s="6">
        <f t="shared" si="116"/>
        <v>186.41805749999997</v>
      </c>
      <c r="H136" s="6">
        <f t="shared" si="116"/>
        <v>207.13117500000001</v>
      </c>
      <c r="I136" s="6">
        <f t="shared" si="116"/>
        <v>230.14574999999991</v>
      </c>
      <c r="J136" s="10">
        <f t="shared" si="116"/>
        <v>255.71749999999997</v>
      </c>
      <c r="K136" s="6">
        <f t="shared" si="115"/>
        <v>261.61962911689466</v>
      </c>
      <c r="L136" s="6">
        <f>(L$23*(L72*L121))+L104</f>
        <v>277.33386033163038</v>
      </c>
      <c r="M136" s="6">
        <f t="shared" si="113"/>
        <v>292.31258282654221</v>
      </c>
      <c r="N136" s="6">
        <f t="shared" si="113"/>
        <v>297.79975635195245</v>
      </c>
      <c r="O136" s="6">
        <f t="shared" si="113"/>
        <v>318.18894678532121</v>
      </c>
      <c r="P136" s="6">
        <f t="shared" si="113"/>
        <v>332.49680449328702</v>
      </c>
      <c r="Q136" s="6">
        <f t="shared" si="113"/>
        <v>347.2357461814924</v>
      </c>
      <c r="R136" s="6">
        <f t="shared" si="113"/>
        <v>361.82541483396625</v>
      </c>
      <c r="S136" s="6">
        <f t="shared" si="113"/>
        <v>376.21701369216936</v>
      </c>
      <c r="T136" s="6">
        <f t="shared" si="113"/>
        <v>385.3532075907433</v>
      </c>
      <c r="U136" s="6">
        <f t="shared" si="113"/>
        <v>401.60863045730554</v>
      </c>
      <c r="V136" s="6">
        <f t="shared" si="113"/>
        <v>417.41371139969436</v>
      </c>
      <c r="W136" s="6">
        <f t="shared" si="113"/>
        <v>432.73160691232039</v>
      </c>
      <c r="X136" s="6">
        <f t="shared" si="113"/>
        <v>447.53031889486527</v>
      </c>
      <c r="Y136" s="6">
        <f t="shared" si="113"/>
        <v>461.78095887986842</v>
      </c>
      <c r="Z136" s="6">
        <f t="shared" si="113"/>
        <v>475.43435313351046</v>
      </c>
      <c r="AA136" s="6">
        <f t="shared" si="113"/>
        <v>488.45981391227923</v>
      </c>
      <c r="AB136" s="6">
        <f t="shared" si="113"/>
        <v>500.82677794034942</v>
      </c>
      <c r="AC136" s="6">
        <f t="shared" si="113"/>
        <v>512.51465099512973</v>
      </c>
      <c r="AD136" s="6">
        <f t="shared" si="113"/>
        <v>523.52034742602109</v>
      </c>
      <c r="AE136" s="6">
        <f t="shared" si="113"/>
        <v>533.88659721497856</v>
      </c>
      <c r="AF136" s="6">
        <f t="shared" si="113"/>
        <v>543.64471250572547</v>
      </c>
      <c r="AG136" s="6">
        <f t="shared" si="113"/>
        <v>552.83703265625525</v>
      </c>
      <c r="AH136" s="6">
        <f t="shared" si="113"/>
        <v>561.5154239160446</v>
      </c>
      <c r="AI136" s="6">
        <f t="shared" si="113"/>
        <v>569.74080730843548</v>
      </c>
      <c r="AJ136" s="6">
        <f t="shared" si="113"/>
        <v>577.55252213989354</v>
      </c>
      <c r="AK136" s="6">
        <f t="shared" si="113"/>
        <v>584.91478217603549</v>
      </c>
      <c r="AL136" s="6">
        <f t="shared" si="113"/>
        <v>592.02927747281069</v>
      </c>
      <c r="AM136" s="6">
        <f t="shared" si="113"/>
        <v>598.98247850766268</v>
      </c>
      <c r="AN136" s="6">
        <f t="shared" si="113"/>
        <v>605.86625077444978</v>
      </c>
      <c r="AO136" s="6">
        <f t="shared" si="113"/>
        <v>612.8109386544254</v>
      </c>
      <c r="AP136" s="6">
        <f t="shared" si="113"/>
        <v>619.91722967736587</v>
      </c>
      <c r="AQ136" s="6">
        <f t="shared" si="113"/>
        <v>627.28230778272427</v>
      </c>
      <c r="AR136" s="6">
        <f t="shared" si="113"/>
        <v>634.99666584642841</v>
      </c>
      <c r="AS136" s="6">
        <f t="shared" si="113"/>
        <v>649.95727417117246</v>
      </c>
      <c r="AT136" s="6">
        <f t="shared" si="113"/>
        <v>665.05770261488829</v>
      </c>
      <c r="AU136" s="6">
        <f t="shared" si="113"/>
        <v>680.2919310898252</v>
      </c>
      <c r="AV136" s="6">
        <f t="shared" si="113"/>
        <v>695.6540925220462</v>
      </c>
      <c r="AW136" s="6">
        <f t="shared" si="113"/>
        <v>711.13821494250885</v>
      </c>
      <c r="AX136" s="6">
        <f t="shared" si="113"/>
        <v>726.73759279457556</v>
      </c>
      <c r="AY136" s="6">
        <f t="shared" si="113"/>
        <v>742.44550324800753</v>
      </c>
      <c r="AZ136" s="6">
        <f t="shared" si="113"/>
        <v>758.25622484525275</v>
      </c>
      <c r="BA136" s="6">
        <f t="shared" si="113"/>
        <v>774.16465279793397</v>
      </c>
      <c r="BB136" s="6">
        <f t="shared" si="113"/>
        <v>790.16562151161065</v>
      </c>
      <c r="BC136" s="6">
        <f t="shared" si="113"/>
        <v>806.25297681435904</v>
      </c>
      <c r="BD136" s="6">
        <f t="shared" si="113"/>
        <v>822.42023671147842</v>
      </c>
      <c r="BE136" s="6">
        <f t="shared" si="113"/>
        <v>838.661822019532</v>
      </c>
      <c r="BF136" s="6">
        <f t="shared" si="113"/>
        <v>854.97240447385639</v>
      </c>
      <c r="BG136" s="6">
        <f t="shared" si="113"/>
        <v>871.34635931610376</v>
      </c>
      <c r="BH136" s="6">
        <f t="shared" si="113"/>
        <v>887.77769573306557</v>
      </c>
      <c r="BI136" s="6">
        <f t="shared" si="113"/>
        <v>904.25942061187516</v>
      </c>
      <c r="BJ136" s="6">
        <f t="shared" si="113"/>
        <v>920.78335126672243</v>
      </c>
      <c r="BK136" s="6">
        <f t="shared" si="113"/>
        <v>937.34009281341275</v>
      </c>
      <c r="BL136" s="6">
        <f t="shared" si="113"/>
        <v>953.91986921994271</v>
      </c>
      <c r="BM136" s="6"/>
      <c r="BN136" s="6"/>
    </row>
    <row r="137" spans="1:66" x14ac:dyDescent="0.25">
      <c r="C137" t="s">
        <v>16</v>
      </c>
      <c r="D137" s="6">
        <f t="shared" ref="D137:J137" si="117">(D$27*(D73*D122))+D105</f>
        <v>1502.0812299999996</v>
      </c>
      <c r="E137" s="6">
        <f t="shared" si="117"/>
        <v>1676.0246599999984</v>
      </c>
      <c r="F137" s="6">
        <f t="shared" si="117"/>
        <v>1846.7545999999998</v>
      </c>
      <c r="G137" s="6">
        <f t="shared" si="117"/>
        <v>1125.0942999999995</v>
      </c>
      <c r="H137" s="6">
        <f t="shared" si="117"/>
        <v>1099.68</v>
      </c>
      <c r="I137" s="6">
        <f t="shared" si="117"/>
        <v>1074.2699999999995</v>
      </c>
      <c r="J137" s="10">
        <f t="shared" si="117"/>
        <v>1022.8699999999999</v>
      </c>
      <c r="K137" s="6">
        <f t="shared" si="115"/>
        <v>1096.0719115160919</v>
      </c>
      <c r="L137" s="6">
        <f t="shared" si="113"/>
        <v>1108.500451968381</v>
      </c>
      <c r="M137" s="6">
        <f t="shared" si="113"/>
        <v>1119.9443776922064</v>
      </c>
      <c r="N137" s="6">
        <f t="shared" si="113"/>
        <v>1098.88762016239</v>
      </c>
      <c r="O137" s="6">
        <f t="shared" si="113"/>
        <v>1136.2119164321198</v>
      </c>
      <c r="P137" s="6">
        <f t="shared" si="113"/>
        <v>1154.4095767207702</v>
      </c>
      <c r="Q137" s="6">
        <f t="shared" si="113"/>
        <v>1177.6597911908696</v>
      </c>
      <c r="R137" s="6">
        <f t="shared" si="113"/>
        <v>1204.1961074145045</v>
      </c>
      <c r="S137" s="6">
        <f t="shared" si="113"/>
        <v>1234.1179681770352</v>
      </c>
      <c r="T137" s="6">
        <f t="shared" si="113"/>
        <v>1251.2245067901727</v>
      </c>
      <c r="U137" s="6">
        <f t="shared" si="113"/>
        <v>1270.5144899650356</v>
      </c>
      <c r="V137" s="6">
        <f t="shared" si="113"/>
        <v>1291.9426669869911</v>
      </c>
      <c r="W137" s="6">
        <f t="shared" si="113"/>
        <v>1315.4251901010523</v>
      </c>
      <c r="X137" s="6">
        <f t="shared" si="113"/>
        <v>1340.8304030814215</v>
      </c>
      <c r="Y137" s="6">
        <f t="shared" si="113"/>
        <v>1367.9765097214063</v>
      </c>
      <c r="Z137" s="6">
        <f t="shared" si="113"/>
        <v>1396.5660251279262</v>
      </c>
      <c r="AA137" s="6">
        <f t="shared" si="113"/>
        <v>1426.3041478904674</v>
      </c>
      <c r="AB137" s="6">
        <f t="shared" si="113"/>
        <v>1456.8461554266644</v>
      </c>
      <c r="AC137" s="6">
        <f t="shared" si="113"/>
        <v>1487.8291498199144</v>
      </c>
      <c r="AD137" s="6">
        <f t="shared" si="113"/>
        <v>1518.8971523344494</v>
      </c>
      <c r="AE137" s="6">
        <f t="shared" si="113"/>
        <v>1549.7873316739688</v>
      </c>
      <c r="AF137" s="6">
        <f t="shared" si="113"/>
        <v>1580.1691081161503</v>
      </c>
      <c r="AG137" s="6">
        <f t="shared" si="113"/>
        <v>1609.7145381024593</v>
      </c>
      <c r="AH137" s="6">
        <f t="shared" si="113"/>
        <v>1638.0989783836885</v>
      </c>
      <c r="AI137" s="6">
        <f t="shared" si="113"/>
        <v>1665.0044796077807</v>
      </c>
      <c r="AJ137" s="6">
        <f t="shared" si="113"/>
        <v>1690.0345174668614</v>
      </c>
      <c r="AK137" s="6">
        <f t="shared" si="113"/>
        <v>1712.5608254963624</v>
      </c>
      <c r="AL137" s="6">
        <f t="shared" si="113"/>
        <v>1732.6428886720605</v>
      </c>
      <c r="AM137" s="6">
        <f t="shared" si="113"/>
        <v>1749.9986935895929</v>
      </c>
      <c r="AN137" s="6">
        <f t="shared" si="113"/>
        <v>1764.3592610794572</v>
      </c>
      <c r="AO137" s="6">
        <f t="shared" si="113"/>
        <v>1775.5657908168814</v>
      </c>
      <c r="AP137" s="6">
        <f t="shared" si="113"/>
        <v>1783.3706927804237</v>
      </c>
      <c r="AQ137" s="6">
        <f t="shared" si="113"/>
        <v>1787.5142704738355</v>
      </c>
      <c r="AR137" s="6">
        <f t="shared" si="113"/>
        <v>1787.715838531612</v>
      </c>
      <c r="AS137" s="6">
        <f t="shared" si="113"/>
        <v>1805.4368726977016</v>
      </c>
      <c r="AT137" s="6">
        <f t="shared" si="113"/>
        <v>1823.0748426943214</v>
      </c>
      <c r="AU137" s="6">
        <f t="shared" si="113"/>
        <v>1840.6166966716055</v>
      </c>
      <c r="AV137" s="6">
        <f t="shared" si="113"/>
        <v>1858.050460796064</v>
      </c>
      <c r="AW137" s="6">
        <f t="shared" si="113"/>
        <v>1875.3644908821439</v>
      </c>
      <c r="AX137" s="6">
        <f t="shared" si="113"/>
        <v>1892.5458145692078</v>
      </c>
      <c r="AY137" s="6">
        <f t="shared" si="113"/>
        <v>1909.5820556790318</v>
      </c>
      <c r="AZ137" s="6">
        <f t="shared" si="113"/>
        <v>1926.4639858873295</v>
      </c>
      <c r="BA137" s="6">
        <f t="shared" si="113"/>
        <v>1943.1843694727258</v>
      </c>
      <c r="BB137" s="6">
        <f t="shared" si="113"/>
        <v>1959.7361644633204</v>
      </c>
      <c r="BC137" s="6">
        <f t="shared" si="113"/>
        <v>1976.1102372900957</v>
      </c>
      <c r="BD137" s="6">
        <f t="shared" si="113"/>
        <v>1992.2970850568763</v>
      </c>
      <c r="BE137" s="6">
        <f t="shared" si="113"/>
        <v>2008.2898036866188</v>
      </c>
      <c r="BF137" s="6">
        <f t="shared" si="113"/>
        <v>2024.0823969551527</v>
      </c>
      <c r="BG137" s="6">
        <f t="shared" si="113"/>
        <v>2039.6684440920037</v>
      </c>
      <c r="BH137" s="6">
        <f t="shared" si="113"/>
        <v>2055.0409623450591</v>
      </c>
      <c r="BI137" s="6">
        <f t="shared" si="113"/>
        <v>2070.1909812542931</v>
      </c>
      <c r="BJ137" s="6">
        <f t="shared" si="113"/>
        <v>2085.107226600368</v>
      </c>
      <c r="BK137" s="6">
        <f t="shared" si="113"/>
        <v>2099.7761935784338</v>
      </c>
      <c r="BL137" s="6">
        <f t="shared" si="113"/>
        <v>2114.184107313703</v>
      </c>
      <c r="BM137" s="6"/>
      <c r="BN137" s="6"/>
    </row>
    <row r="138" spans="1:66" x14ac:dyDescent="0.25">
      <c r="C138" t="s">
        <v>17</v>
      </c>
      <c r="D138" s="6">
        <f t="shared" ref="D138:J138" si="118">(D$27*(D74*D123))+D106</f>
        <v>135.89876391749999</v>
      </c>
      <c r="E138" s="6">
        <f t="shared" si="118"/>
        <v>150.99862657500003</v>
      </c>
      <c r="F138" s="6">
        <f t="shared" si="118"/>
        <v>167.77625175000003</v>
      </c>
      <c r="G138" s="6">
        <f t="shared" si="118"/>
        <v>186.41805749999997</v>
      </c>
      <c r="H138" s="6">
        <f t="shared" si="118"/>
        <v>207.13117500000001</v>
      </c>
      <c r="I138" s="6">
        <f t="shared" si="118"/>
        <v>230.14574999999991</v>
      </c>
      <c r="J138" s="10">
        <f t="shared" si="118"/>
        <v>255.71749999999997</v>
      </c>
      <c r="K138" s="6">
        <f t="shared" si="115"/>
        <v>261.51109225532662</v>
      </c>
      <c r="L138" s="6">
        <f t="shared" si="113"/>
        <v>277.08285790370343</v>
      </c>
      <c r="M138" s="6">
        <f t="shared" si="113"/>
        <v>291.85600633502634</v>
      </c>
      <c r="N138" s="6">
        <f t="shared" si="113"/>
        <v>297.0934497190442</v>
      </c>
      <c r="O138" s="6">
        <f t="shared" si="113"/>
        <v>317.13185177402931</v>
      </c>
      <c r="P138" s="6">
        <f t="shared" si="113"/>
        <v>331.03304240893033</v>
      </c>
      <c r="Q138" s="6">
        <f t="shared" si="113"/>
        <v>345.29053956636022</v>
      </c>
      <c r="R138" s="6">
        <f t="shared" si="113"/>
        <v>359.32457126328597</v>
      </c>
      <c r="S138" s="6">
        <f t="shared" si="113"/>
        <v>373.08587063417457</v>
      </c>
      <c r="T138" s="6">
        <f t="shared" si="113"/>
        <v>381.56662872845544</v>
      </c>
      <c r="U138" s="6">
        <f t="shared" si="113"/>
        <v>387.29369987566906</v>
      </c>
      <c r="V138" s="6">
        <f t="shared" si="113"/>
        <v>392.1495434647909</v>
      </c>
      <c r="W138" s="6">
        <f t="shared" si="113"/>
        <v>396.15941449038354</v>
      </c>
      <c r="X138" s="6">
        <f t="shared" si="113"/>
        <v>399.35263602438579</v>
      </c>
      <c r="Y138" s="6">
        <f t="shared" si="113"/>
        <v>401.76058923792635</v>
      </c>
      <c r="Z138" s="6">
        <f t="shared" si="113"/>
        <v>403.39659845550364</v>
      </c>
      <c r="AA138" s="6">
        <f t="shared" si="113"/>
        <v>404.29021152669179</v>
      </c>
      <c r="AB138" s="6">
        <f t="shared" si="113"/>
        <v>404.47043515899048</v>
      </c>
      <c r="AC138" s="6">
        <f t="shared" si="113"/>
        <v>403.97352592009241</v>
      </c>
      <c r="AD138" s="6">
        <f t="shared" si="113"/>
        <v>402.84788734158292</v>
      </c>
      <c r="AE138" s="6">
        <f t="shared" si="113"/>
        <v>401.17383445265722</v>
      </c>
      <c r="AF138" s="6">
        <f t="shared" si="113"/>
        <v>399.01775255817472</v>
      </c>
      <c r="AG138" s="6">
        <f t="shared" si="113"/>
        <v>396.4495685795913</v>
      </c>
      <c r="AH138" s="6">
        <f t="shared" si="113"/>
        <v>393.54110706899763</v>
      </c>
      <c r="AI138" s="6">
        <f t="shared" si="113"/>
        <v>390.36535093554619</v>
      </c>
      <c r="AJ138" s="6">
        <f t="shared" si="113"/>
        <v>386.97557746465623</v>
      </c>
      <c r="AK138" s="6">
        <f t="shared" si="113"/>
        <v>383.3722006357973</v>
      </c>
      <c r="AL138" s="6">
        <f t="shared" si="113"/>
        <v>379.70875941985577</v>
      </c>
      <c r="AM138" s="6">
        <f t="shared" si="113"/>
        <v>376.05419933307536</v>
      </c>
      <c r="AN138" s="6">
        <f t="shared" si="113"/>
        <v>372.47552844348604</v>
      </c>
      <c r="AO138" s="6">
        <f t="shared" si="113"/>
        <v>369.05776664569453</v>
      </c>
      <c r="AP138" s="6">
        <f t="shared" si="113"/>
        <v>365.8617739224166</v>
      </c>
      <c r="AQ138" s="6">
        <f t="shared" si="113"/>
        <v>362.94161602660387</v>
      </c>
      <c r="AR138" s="6">
        <f t="shared" si="113"/>
        <v>360.34329525130636</v>
      </c>
      <c r="AS138" s="6">
        <f t="shared" si="113"/>
        <v>361.84755848593909</v>
      </c>
      <c r="AT138" s="6">
        <f t="shared" si="113"/>
        <v>363.29467854752329</v>
      </c>
      <c r="AU138" s="6">
        <f t="shared" si="113"/>
        <v>364.68235485717469</v>
      </c>
      <c r="AV138" s="6">
        <f t="shared" si="113"/>
        <v>366.00855898055994</v>
      </c>
      <c r="AW138" s="6">
        <f t="shared" si="113"/>
        <v>367.27138189435874</v>
      </c>
      <c r="AX138" s="6">
        <f t="shared" si="113"/>
        <v>368.46870932917932</v>
      </c>
      <c r="AY138" s="6">
        <f t="shared" si="113"/>
        <v>369.59860183348911</v>
      </c>
      <c r="AZ138" s="6">
        <f t="shared" si="113"/>
        <v>370.65978231203093</v>
      </c>
      <c r="BA138" s="6">
        <f t="shared" si="113"/>
        <v>371.65139704812225</v>
      </c>
      <c r="BB138" s="6">
        <f t="shared" si="113"/>
        <v>372.57266230672747</v>
      </c>
      <c r="BC138" s="6">
        <f t="shared" si="113"/>
        <v>373.42243136665019</v>
      </c>
      <c r="BD138" s="6">
        <f t="shared" si="113"/>
        <v>374.19952997986132</v>
      </c>
      <c r="BE138" s="6">
        <f t="shared" si="113"/>
        <v>374.90331257368359</v>
      </c>
      <c r="BF138" s="6">
        <f t="shared" si="113"/>
        <v>375.53333363971274</v>
      </c>
      <c r="BG138" s="6">
        <f t="shared" si="113"/>
        <v>376.08909685758715</v>
      </c>
      <c r="BH138" s="6">
        <f t="shared" si="113"/>
        <v>376.57003234213437</v>
      </c>
      <c r="BI138" s="6">
        <f t="shared" si="113"/>
        <v>376.97524024120253</v>
      </c>
      <c r="BJ138" s="6">
        <f t="shared" ref="L138:BL140" si="119">(BJ$23*(BJ74*BJ123))+BJ106</f>
        <v>377.30344492790459</v>
      </c>
      <c r="BK138" s="6">
        <f t="shared" si="119"/>
        <v>377.55302134978257</v>
      </c>
      <c r="BL138" s="6">
        <f t="shared" si="119"/>
        <v>377.7223580696209</v>
      </c>
      <c r="BM138" s="6"/>
      <c r="BN138" s="6"/>
    </row>
    <row r="139" spans="1:66" x14ac:dyDescent="0.25">
      <c r="C139" t="s">
        <v>18</v>
      </c>
      <c r="D139" s="6">
        <f t="shared" ref="D139:J139" si="120">(D$27*(D75*D124))+D107</f>
        <v>2446.1777505150012</v>
      </c>
      <c r="E139" s="6">
        <f t="shared" si="120"/>
        <v>2717.9752783500012</v>
      </c>
      <c r="F139" s="6">
        <f t="shared" si="120"/>
        <v>3019.9725315000005</v>
      </c>
      <c r="G139" s="6">
        <f t="shared" si="120"/>
        <v>3355.5250350000006</v>
      </c>
      <c r="H139" s="6">
        <f t="shared" si="120"/>
        <v>3728.3611500000011</v>
      </c>
      <c r="I139" s="6">
        <f t="shared" si="120"/>
        <v>4142.6235000000015</v>
      </c>
      <c r="J139" s="10">
        <f t="shared" si="120"/>
        <v>4602.9150000000009</v>
      </c>
      <c r="K139" s="6">
        <f t="shared" si="115"/>
        <v>4707.1996605958811</v>
      </c>
      <c r="L139" s="6">
        <f t="shared" si="119"/>
        <v>4987.4914422666616</v>
      </c>
      <c r="M139" s="6">
        <f t="shared" si="119"/>
        <v>5253.4081140304797</v>
      </c>
      <c r="N139" s="6">
        <f t="shared" si="119"/>
        <v>5347.6820949428011</v>
      </c>
      <c r="O139" s="6">
        <f t="shared" si="119"/>
        <v>5708.3733319325311</v>
      </c>
      <c r="P139" s="6">
        <f t="shared" si="119"/>
        <v>5958.5947633607493</v>
      </c>
      <c r="Q139" s="6">
        <f t="shared" si="119"/>
        <v>6215.2297121944912</v>
      </c>
      <c r="R139" s="6">
        <f t="shared" si="119"/>
        <v>6467.8422827391551</v>
      </c>
      <c r="S139" s="6">
        <f t="shared" si="119"/>
        <v>6715.5456714151469</v>
      </c>
      <c r="T139" s="6">
        <f t="shared" si="119"/>
        <v>6868.1993171122058</v>
      </c>
      <c r="U139" s="6">
        <f t="shared" si="119"/>
        <v>6971.2865977620504</v>
      </c>
      <c r="V139" s="6">
        <f t="shared" si="119"/>
        <v>7058.6917823662498</v>
      </c>
      <c r="W139" s="6">
        <f t="shared" si="119"/>
        <v>7130.8694608269116</v>
      </c>
      <c r="X139" s="6">
        <f t="shared" si="119"/>
        <v>7188.3474484389508</v>
      </c>
      <c r="Y139" s="6">
        <f t="shared" si="119"/>
        <v>7231.6906062826856</v>
      </c>
      <c r="Z139" s="6">
        <f t="shared" si="119"/>
        <v>7261.1387721990759</v>
      </c>
      <c r="AA139" s="6">
        <f t="shared" si="119"/>
        <v>7277.2238074804563</v>
      </c>
      <c r="AB139" s="6">
        <f t="shared" si="119"/>
        <v>7280.4678328618356</v>
      </c>
      <c r="AC139" s="6">
        <f t="shared" si="119"/>
        <v>7271.5234665616717</v>
      </c>
      <c r="AD139" s="6">
        <f t="shared" si="119"/>
        <v>7251.261972148508</v>
      </c>
      <c r="AE139" s="6">
        <f t="shared" si="119"/>
        <v>7221.1290201478332</v>
      </c>
      <c r="AF139" s="6">
        <f t="shared" si="119"/>
        <v>7182.3195460471543</v>
      </c>
      <c r="AG139" s="6">
        <f t="shared" si="119"/>
        <v>7136.0922344326646</v>
      </c>
      <c r="AH139" s="6">
        <f t="shared" si="119"/>
        <v>7083.7399272419643</v>
      </c>
      <c r="AI139" s="6">
        <f t="shared" si="119"/>
        <v>7026.5763168398462</v>
      </c>
      <c r="AJ139" s="6">
        <f t="shared" si="119"/>
        <v>6965.5603943638271</v>
      </c>
      <c r="AK139" s="6">
        <f t="shared" si="119"/>
        <v>6900.6996114443691</v>
      </c>
      <c r="AL139" s="6">
        <f t="shared" si="119"/>
        <v>6834.7576695574307</v>
      </c>
      <c r="AM139" s="6">
        <f t="shared" si="119"/>
        <v>6768.97558799537</v>
      </c>
      <c r="AN139" s="6">
        <f t="shared" si="119"/>
        <v>6704.5595119827658</v>
      </c>
      <c r="AO139" s="6">
        <f t="shared" si="119"/>
        <v>6643.0397996225038</v>
      </c>
      <c r="AP139" s="6">
        <f t="shared" si="119"/>
        <v>6585.5119306035203</v>
      </c>
      <c r="AQ139" s="6">
        <f t="shared" si="119"/>
        <v>6532.9490884788829</v>
      </c>
      <c r="AR139" s="6">
        <f t="shared" si="119"/>
        <v>6486.1793145235242</v>
      </c>
      <c r="AS139" s="6">
        <f t="shared" si="119"/>
        <v>6513.2560527469122</v>
      </c>
      <c r="AT139" s="6">
        <f t="shared" si="119"/>
        <v>6539.3042138554283</v>
      </c>
      <c r="AU139" s="6">
        <f t="shared" si="119"/>
        <v>6564.2823874291553</v>
      </c>
      <c r="AV139" s="6">
        <f t="shared" si="119"/>
        <v>6588.1540616500879</v>
      </c>
      <c r="AW139" s="6">
        <f t="shared" si="119"/>
        <v>6610.8848740984668</v>
      </c>
      <c r="AX139" s="6">
        <f t="shared" si="119"/>
        <v>6632.4367679252373</v>
      </c>
      <c r="AY139" s="6">
        <f t="shared" si="119"/>
        <v>6652.7748330028135</v>
      </c>
      <c r="AZ139" s="6">
        <f t="shared" si="119"/>
        <v>6671.8760816165659</v>
      </c>
      <c r="BA139" s="6">
        <f t="shared" si="119"/>
        <v>6689.7251468662098</v>
      </c>
      <c r="BB139" s="6">
        <f t="shared" si="119"/>
        <v>6706.3079215211037</v>
      </c>
      <c r="BC139" s="6">
        <f t="shared" si="119"/>
        <v>6721.6037645997139</v>
      </c>
      <c r="BD139" s="6">
        <f t="shared" si="119"/>
        <v>6735.591539637514</v>
      </c>
      <c r="BE139" s="6">
        <f t="shared" si="119"/>
        <v>6748.2596263263149</v>
      </c>
      <c r="BF139" s="6">
        <f t="shared" si="119"/>
        <v>6759.6000055148397</v>
      </c>
      <c r="BG139" s="6">
        <f t="shared" si="119"/>
        <v>6769.603743436578</v>
      </c>
      <c r="BH139" s="6">
        <f t="shared" si="119"/>
        <v>6778.2605821584275</v>
      </c>
      <c r="BI139" s="6">
        <f t="shared" si="119"/>
        <v>6785.554324341655</v>
      </c>
      <c r="BJ139" s="6">
        <f t="shared" si="119"/>
        <v>6791.4620087022922</v>
      </c>
      <c r="BK139" s="6">
        <f t="shared" si="119"/>
        <v>6795.9543842960966</v>
      </c>
      <c r="BL139" s="6">
        <f t="shared" si="119"/>
        <v>6799.0024452531861</v>
      </c>
      <c r="BM139" s="6"/>
      <c r="BN139" s="6"/>
    </row>
    <row r="140" spans="1:66" x14ac:dyDescent="0.25">
      <c r="C140" t="s">
        <v>40</v>
      </c>
      <c r="D140" s="6">
        <f t="shared" ref="D140:J140" si="121">(D$27*(D76*D125))+D108</f>
        <v>7.2270100000000035</v>
      </c>
      <c r="E140" s="6">
        <f t="shared" si="121"/>
        <v>7.4528500000000033</v>
      </c>
      <c r="F140" s="6">
        <f t="shared" si="121"/>
        <v>7.7479100000000036</v>
      </c>
      <c r="G140" s="6">
        <f t="shared" si="121"/>
        <v>6.833260000000001</v>
      </c>
      <c r="H140" s="6">
        <f t="shared" si="121"/>
        <v>7.4341293199999967</v>
      </c>
      <c r="I140" s="6">
        <f t="shared" si="121"/>
        <v>7.3099999999999978</v>
      </c>
      <c r="J140" s="10">
        <f t="shared" si="121"/>
        <v>7.2299999999999986</v>
      </c>
      <c r="K140" s="6">
        <f t="shared" si="115"/>
        <v>7.3876185271418571</v>
      </c>
      <c r="L140" s="6">
        <f t="shared" si="119"/>
        <v>7.7505110862319651</v>
      </c>
      <c r="M140" s="6">
        <f t="shared" si="119"/>
        <v>8.0973532864414732</v>
      </c>
      <c r="N140" s="6">
        <f t="shared" si="119"/>
        <v>8.1886663181237243</v>
      </c>
      <c r="O140" s="6">
        <f t="shared" si="119"/>
        <v>8.6965491630917739</v>
      </c>
      <c r="P140" s="6">
        <f t="shared" si="119"/>
        <v>9.0439974728033175</v>
      </c>
      <c r="Q140" s="6">
        <f t="shared" si="119"/>
        <v>9.4103950717886136</v>
      </c>
      <c r="R140" s="6">
        <f t="shared" si="119"/>
        <v>9.7803907699793964</v>
      </c>
      <c r="S140" s="6">
        <f t="shared" si="119"/>
        <v>10.153095045910046</v>
      </c>
      <c r="T140" s="6">
        <f t="shared" si="119"/>
        <v>10.392467751691294</v>
      </c>
      <c r="U140" s="6">
        <f t="shared" si="119"/>
        <v>10.620086568033896</v>
      </c>
      <c r="V140" s="6">
        <f t="shared" si="119"/>
        <v>10.83577288090312</v>
      </c>
      <c r="W140" s="6">
        <f t="shared" si="119"/>
        <v>11.039446308157522</v>
      </c>
      <c r="X140" s="6">
        <f t="shared" si="119"/>
        <v>11.231023727431879</v>
      </c>
      <c r="Y140" s="6">
        <f t="shared" si="119"/>
        <v>11.410374153059395</v>
      </c>
      <c r="Z140" s="6">
        <f t="shared" si="119"/>
        <v>11.576751030142818</v>
      </c>
      <c r="AA140" s="6">
        <f t="shared" si="119"/>
        <v>11.729764903564513</v>
      </c>
      <c r="AB140" s="6">
        <f t="shared" si="119"/>
        <v>11.868921916323794</v>
      </c>
      <c r="AC140" s="6">
        <f t="shared" si="119"/>
        <v>11.99386105171118</v>
      </c>
      <c r="AD140" s="6">
        <f t="shared" si="119"/>
        <v>12.104521786697166</v>
      </c>
      <c r="AE140" s="6">
        <f t="shared" si="119"/>
        <v>12.201776957772838</v>
      </c>
      <c r="AF140" s="6">
        <f t="shared" si="119"/>
        <v>12.28609264262893</v>
      </c>
      <c r="AG140" s="6">
        <f t="shared" si="119"/>
        <v>12.358060112360954</v>
      </c>
      <c r="AH140" s="6">
        <f t="shared" si="119"/>
        <v>12.418363384403676</v>
      </c>
      <c r="AI140" s="6">
        <f t="shared" si="119"/>
        <v>12.467771641120009</v>
      </c>
      <c r="AJ140" s="6">
        <f t="shared" si="119"/>
        <v>12.506570469078079</v>
      </c>
      <c r="AK140" s="6">
        <f t="shared" si="119"/>
        <v>12.535650010853828</v>
      </c>
      <c r="AL140" s="6">
        <f t="shared" si="119"/>
        <v>12.55589093316793</v>
      </c>
      <c r="AM140" s="6">
        <f t="shared" si="119"/>
        <v>12.56817631822488</v>
      </c>
      <c r="AN140" s="6">
        <f t="shared" si="119"/>
        <v>12.573417522985263</v>
      </c>
      <c r="AO140" s="6">
        <f t="shared" si="119"/>
        <v>12.573235087396613</v>
      </c>
      <c r="AP140" s="6">
        <f t="shared" si="119"/>
        <v>12.568537589367274</v>
      </c>
      <c r="AQ140" s="6">
        <f t="shared" si="119"/>
        <v>12.560085127159526</v>
      </c>
      <c r="AR140" s="6">
        <f t="shared" si="119"/>
        <v>12.548434453655618</v>
      </c>
      <c r="AS140" s="6">
        <f t="shared" si="119"/>
        <v>12.672822922388331</v>
      </c>
      <c r="AT140" s="6">
        <f t="shared" si="119"/>
        <v>12.796628342482347</v>
      </c>
      <c r="AU140" s="6">
        <f t="shared" si="119"/>
        <v>12.919759099667084</v>
      </c>
      <c r="AV140" s="6">
        <f t="shared" si="119"/>
        <v>13.042131146544484</v>
      </c>
      <c r="AW140" s="6">
        <f t="shared" si="119"/>
        <v>13.163662749599615</v>
      </c>
      <c r="AX140" s="6">
        <f t="shared" si="119"/>
        <v>13.284262852517118</v>
      </c>
      <c r="AY140" s="6">
        <f t="shared" si="119"/>
        <v>13.403844583738392</v>
      </c>
      <c r="AZ140" s="6">
        <f t="shared" si="119"/>
        <v>13.522343167296288</v>
      </c>
      <c r="BA140" s="6">
        <f t="shared" si="119"/>
        <v>13.639707813812851</v>
      </c>
      <c r="BB140" s="6">
        <f t="shared" si="119"/>
        <v>13.755889093887218</v>
      </c>
      <c r="BC140" s="6">
        <f t="shared" si="119"/>
        <v>13.870822896663693</v>
      </c>
      <c r="BD140" s="6">
        <f t="shared" si="119"/>
        <v>13.984442518884855</v>
      </c>
      <c r="BE140" s="6">
        <f t="shared" si="119"/>
        <v>14.096699499069086</v>
      </c>
      <c r="BF140" s="6">
        <f t="shared" si="119"/>
        <v>14.207551748186157</v>
      </c>
      <c r="BG140" s="6">
        <f t="shared" si="119"/>
        <v>14.316954197206806</v>
      </c>
      <c r="BH140" s="6">
        <f t="shared" si="119"/>
        <v>14.424857832408996</v>
      </c>
      <c r="BI140" s="6">
        <f t="shared" si="119"/>
        <v>14.53119968784074</v>
      </c>
      <c r="BJ140" s="6">
        <f t="shared" si="119"/>
        <v>14.635900626874545</v>
      </c>
      <c r="BK140" s="6">
        <f t="shared" si="119"/>
        <v>14.738865855833019</v>
      </c>
      <c r="BL140" s="6">
        <f t="shared" si="119"/>
        <v>14.839998685348839</v>
      </c>
      <c r="BM140" s="6"/>
      <c r="BN140" s="6"/>
    </row>
    <row r="142" spans="1:66" s="8" customFormat="1" x14ac:dyDescent="0.25">
      <c r="A142" s="8" t="s">
        <v>744</v>
      </c>
      <c r="J142" s="10"/>
      <c r="S142" s="13"/>
      <c r="AR142" s="3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 s="13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 s="3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122">SUM(D146:D158)</f>
        <v>0</v>
      </c>
      <c r="E160">
        <f t="shared" si="122"/>
        <v>0</v>
      </c>
      <c r="F160">
        <f t="shared" si="122"/>
        <v>0</v>
      </c>
      <c r="G160">
        <f t="shared" si="122"/>
        <v>0</v>
      </c>
      <c r="H160">
        <f t="shared" si="122"/>
        <v>0</v>
      </c>
      <c r="I160">
        <f t="shared" si="122"/>
        <v>0</v>
      </c>
      <c r="J160" s="10">
        <f t="shared" si="122"/>
        <v>0</v>
      </c>
      <c r="K160">
        <f t="shared" si="122"/>
        <v>0</v>
      </c>
      <c r="L160">
        <f t="shared" si="122"/>
        <v>0</v>
      </c>
      <c r="M160">
        <f t="shared" si="122"/>
        <v>0</v>
      </c>
      <c r="N160">
        <f t="shared" si="122"/>
        <v>0</v>
      </c>
      <c r="O160">
        <f t="shared" si="122"/>
        <v>0</v>
      </c>
      <c r="P160">
        <f t="shared" si="122"/>
        <v>0</v>
      </c>
      <c r="Q160">
        <f t="shared" si="122"/>
        <v>0</v>
      </c>
      <c r="R160">
        <f t="shared" si="122"/>
        <v>0</v>
      </c>
      <c r="S160" s="13">
        <f t="shared" si="122"/>
        <v>0</v>
      </c>
      <c r="T160">
        <f t="shared" si="122"/>
        <v>0</v>
      </c>
      <c r="U160">
        <f t="shared" si="122"/>
        <v>0</v>
      </c>
      <c r="V160">
        <f t="shared" si="122"/>
        <v>0</v>
      </c>
      <c r="W160">
        <f t="shared" si="122"/>
        <v>0</v>
      </c>
      <c r="X160">
        <f t="shared" si="122"/>
        <v>0</v>
      </c>
      <c r="Y160">
        <f t="shared" si="122"/>
        <v>0</v>
      </c>
      <c r="Z160">
        <f t="shared" si="122"/>
        <v>0</v>
      </c>
      <c r="AA160">
        <f t="shared" si="122"/>
        <v>0</v>
      </c>
      <c r="AB160">
        <f t="shared" si="122"/>
        <v>0</v>
      </c>
      <c r="AC160">
        <f t="shared" si="122"/>
        <v>0</v>
      </c>
      <c r="AD160">
        <f t="shared" si="122"/>
        <v>0</v>
      </c>
      <c r="AE160">
        <f t="shared" si="122"/>
        <v>0</v>
      </c>
      <c r="AF160">
        <f t="shared" si="122"/>
        <v>0</v>
      </c>
      <c r="AG160">
        <f t="shared" si="122"/>
        <v>0</v>
      </c>
      <c r="AH160">
        <f t="shared" si="122"/>
        <v>0</v>
      </c>
      <c r="AI160">
        <f t="shared" si="122"/>
        <v>0</v>
      </c>
      <c r="AJ160">
        <f t="shared" si="122"/>
        <v>0</v>
      </c>
      <c r="AK160">
        <f t="shared" si="122"/>
        <v>0</v>
      </c>
      <c r="AL160">
        <f t="shared" si="122"/>
        <v>0</v>
      </c>
      <c r="AM160">
        <f t="shared" si="122"/>
        <v>0</v>
      </c>
      <c r="AN160">
        <f t="shared" si="122"/>
        <v>0</v>
      </c>
      <c r="AO160">
        <f t="shared" si="122"/>
        <v>0</v>
      </c>
      <c r="AP160">
        <f t="shared" si="122"/>
        <v>0</v>
      </c>
      <c r="AQ160">
        <f t="shared" si="122"/>
        <v>0</v>
      </c>
      <c r="AR160" s="3">
        <f t="shared" si="122"/>
        <v>0</v>
      </c>
      <c r="AS160">
        <f t="shared" si="122"/>
        <v>0</v>
      </c>
      <c r="AT160">
        <f t="shared" si="122"/>
        <v>0</v>
      </c>
      <c r="AU160">
        <f t="shared" si="122"/>
        <v>0</v>
      </c>
      <c r="AV160">
        <f t="shared" si="122"/>
        <v>0</v>
      </c>
      <c r="AW160">
        <f t="shared" si="122"/>
        <v>0</v>
      </c>
      <c r="AX160">
        <f t="shared" si="122"/>
        <v>0</v>
      </c>
      <c r="AY160">
        <f t="shared" si="122"/>
        <v>0</v>
      </c>
      <c r="AZ160">
        <f t="shared" si="122"/>
        <v>0</v>
      </c>
      <c r="BA160">
        <f t="shared" si="122"/>
        <v>0</v>
      </c>
      <c r="BB160">
        <f t="shared" si="122"/>
        <v>0</v>
      </c>
      <c r="BC160">
        <f t="shared" si="122"/>
        <v>0</v>
      </c>
      <c r="BD160">
        <f t="shared" si="122"/>
        <v>0</v>
      </c>
      <c r="BE160">
        <f t="shared" si="122"/>
        <v>0</v>
      </c>
      <c r="BF160">
        <f t="shared" si="122"/>
        <v>0</v>
      </c>
      <c r="BG160">
        <f t="shared" si="122"/>
        <v>0</v>
      </c>
      <c r="BH160">
        <f t="shared" si="122"/>
        <v>0</v>
      </c>
      <c r="BI160">
        <f t="shared" si="122"/>
        <v>0</v>
      </c>
      <c r="BJ160">
        <f t="shared" si="122"/>
        <v>0</v>
      </c>
      <c r="BK160">
        <f t="shared" si="122"/>
        <v>0</v>
      </c>
      <c r="BL160">
        <f t="shared" si="122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 s="1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 s="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 s="13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 s="3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 s="13">
        <v>1</v>
      </c>
      <c r="T165">
        <v>1.02</v>
      </c>
      <c r="U165">
        <v>1.04</v>
      </c>
      <c r="V165">
        <v>1.06</v>
      </c>
      <c r="W165">
        <v>1.08</v>
      </c>
      <c r="X165">
        <v>1.1000000000000001</v>
      </c>
      <c r="Y165">
        <v>1.1200000000000001</v>
      </c>
      <c r="Z165">
        <v>1.1400000000000001</v>
      </c>
      <c r="AA165">
        <v>1.1500000000000001</v>
      </c>
      <c r="AB165">
        <v>1.1600000000000001</v>
      </c>
      <c r="AC165">
        <v>1.1700000000000002</v>
      </c>
      <c r="AD165">
        <v>1.1800000000000002</v>
      </c>
      <c r="AE165">
        <v>1.1900000000000002</v>
      </c>
      <c r="AF165">
        <v>1.2000000000000002</v>
      </c>
      <c r="AG165">
        <v>1.2100000000000002</v>
      </c>
      <c r="AH165">
        <v>1.2200000000000002</v>
      </c>
      <c r="AI165">
        <v>1.2300000000000002</v>
      </c>
      <c r="AJ165">
        <v>1.2400000000000002</v>
      </c>
      <c r="AK165">
        <v>1.2500000000000002</v>
      </c>
      <c r="AL165">
        <v>1.2600000000000002</v>
      </c>
      <c r="AM165">
        <v>1.2700000000000002</v>
      </c>
      <c r="AN165">
        <v>1.2800000000000002</v>
      </c>
      <c r="AO165">
        <v>1.2900000000000003</v>
      </c>
      <c r="AP165">
        <v>1.3000000000000003</v>
      </c>
      <c r="AQ165">
        <v>1.3100000000000003</v>
      </c>
      <c r="AR165" s="3">
        <v>1.3200000000000003</v>
      </c>
      <c r="AS165">
        <v>1.3280000000000003</v>
      </c>
      <c r="AT165">
        <v>1.3360000000000003</v>
      </c>
      <c r="AU165">
        <v>1.3440000000000003</v>
      </c>
      <c r="AV165">
        <v>1.3520000000000003</v>
      </c>
      <c r="AW165">
        <v>1.3600000000000003</v>
      </c>
      <c r="AX165">
        <v>1.3680000000000003</v>
      </c>
      <c r="AY165">
        <v>1.3760000000000003</v>
      </c>
      <c r="AZ165">
        <v>1.3840000000000003</v>
      </c>
      <c r="BA165">
        <v>1.3920000000000003</v>
      </c>
      <c r="BB165">
        <v>1.4000000000000004</v>
      </c>
      <c r="BC165">
        <v>1.4080000000000004</v>
      </c>
      <c r="BD165">
        <v>1.4160000000000004</v>
      </c>
      <c r="BE165">
        <v>1.4240000000000004</v>
      </c>
      <c r="BF165">
        <v>1.4320000000000004</v>
      </c>
      <c r="BG165">
        <v>1.4400000000000004</v>
      </c>
      <c r="BH165">
        <v>1.4480000000000004</v>
      </c>
      <c r="BI165">
        <v>1.4560000000000004</v>
      </c>
      <c r="BJ165">
        <v>1.4640000000000004</v>
      </c>
      <c r="BK165">
        <v>1.4720000000000004</v>
      </c>
      <c r="BL165">
        <v>1.4800000000000004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 s="13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 s="3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13">
        <v>1</v>
      </c>
      <c r="T167">
        <v>0.99299999999999999</v>
      </c>
      <c r="U167">
        <v>0.98599999999999999</v>
      </c>
      <c r="V167">
        <v>0.97899999999999998</v>
      </c>
      <c r="W167">
        <v>0.97199999999999998</v>
      </c>
      <c r="X167">
        <v>0.96499999999999997</v>
      </c>
      <c r="Y167">
        <v>0.95799999999999996</v>
      </c>
      <c r="Z167">
        <v>0.95099999999999996</v>
      </c>
      <c r="AA167">
        <v>0.94399999999999995</v>
      </c>
      <c r="AB167">
        <v>0.93699999999999994</v>
      </c>
      <c r="AC167">
        <v>0.92999999999999994</v>
      </c>
      <c r="AD167">
        <v>0.92299999999999993</v>
      </c>
      <c r="AE167">
        <v>0.91599999999999993</v>
      </c>
      <c r="AF167">
        <v>0.90899999999999992</v>
      </c>
      <c r="AG167">
        <v>0.90199999999999991</v>
      </c>
      <c r="AH167">
        <v>0.89499999999999991</v>
      </c>
      <c r="AI167">
        <v>0.8879999999999999</v>
      </c>
      <c r="AJ167">
        <v>0.88099999999999989</v>
      </c>
      <c r="AK167">
        <v>0.87399999999999989</v>
      </c>
      <c r="AL167">
        <v>0.86699999999999988</v>
      </c>
      <c r="AM167">
        <v>0.85999999999999988</v>
      </c>
      <c r="AN167">
        <v>0.85299999999999987</v>
      </c>
      <c r="AO167">
        <v>0.84599999999999986</v>
      </c>
      <c r="AP167">
        <v>0.83899999999999986</v>
      </c>
      <c r="AQ167">
        <v>0.83199999999999985</v>
      </c>
      <c r="AR167" s="3">
        <v>0.82499999999999984</v>
      </c>
      <c r="AS167">
        <v>0.81799999999999984</v>
      </c>
      <c r="AT167">
        <v>0.81099999999999983</v>
      </c>
      <c r="AU167">
        <v>0.80399999999999983</v>
      </c>
      <c r="AV167">
        <v>0.79699999999999982</v>
      </c>
      <c r="AW167">
        <v>0.78999999999999981</v>
      </c>
      <c r="AX167">
        <v>0.78299999999999981</v>
      </c>
      <c r="AY167">
        <v>0.7759999999999998</v>
      </c>
      <c r="AZ167">
        <v>0.76899999999999979</v>
      </c>
      <c r="BA167">
        <v>0.76199999999999979</v>
      </c>
      <c r="BB167">
        <v>0.75499999999999978</v>
      </c>
      <c r="BC167">
        <v>0.74799999999999978</v>
      </c>
      <c r="BD167">
        <v>0.74099999999999977</v>
      </c>
      <c r="BE167">
        <v>0.73399999999999976</v>
      </c>
      <c r="BF167">
        <v>0.72699999999999976</v>
      </c>
      <c r="BG167">
        <v>0.71999999999999975</v>
      </c>
      <c r="BH167">
        <v>0.71299999999999975</v>
      </c>
      <c r="BI167">
        <v>0.70599999999999974</v>
      </c>
      <c r="BJ167">
        <v>0.69899999999999973</v>
      </c>
      <c r="BK167">
        <v>0.69199999999999973</v>
      </c>
      <c r="BL167">
        <v>0.68499999999999972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 s="13">
        <v>1</v>
      </c>
      <c r="T168">
        <v>0.99299999999999999</v>
      </c>
      <c r="U168">
        <v>0.98599999999999999</v>
      </c>
      <c r="V168">
        <v>0.97899999999999998</v>
      </c>
      <c r="W168">
        <v>0.97199999999999998</v>
      </c>
      <c r="X168">
        <v>0.96499999999999997</v>
      </c>
      <c r="Y168">
        <v>0.95799999999999996</v>
      </c>
      <c r="Z168">
        <v>0.95099999999999996</v>
      </c>
      <c r="AA168">
        <v>0.94399999999999995</v>
      </c>
      <c r="AB168">
        <v>0.93699999999999994</v>
      </c>
      <c r="AC168">
        <v>0.92999999999999994</v>
      </c>
      <c r="AD168">
        <v>0.92299999999999993</v>
      </c>
      <c r="AE168">
        <v>0.91599999999999993</v>
      </c>
      <c r="AF168">
        <v>0.90899999999999992</v>
      </c>
      <c r="AG168">
        <v>0.90199999999999991</v>
      </c>
      <c r="AH168">
        <v>0.89499999999999991</v>
      </c>
      <c r="AI168">
        <v>0.8879999999999999</v>
      </c>
      <c r="AJ168">
        <v>0.88099999999999989</v>
      </c>
      <c r="AK168">
        <v>0.87399999999999989</v>
      </c>
      <c r="AL168">
        <v>0.86699999999999988</v>
      </c>
      <c r="AM168">
        <v>0.85999999999999988</v>
      </c>
      <c r="AN168">
        <v>0.85299999999999987</v>
      </c>
      <c r="AO168">
        <v>0.84599999999999986</v>
      </c>
      <c r="AP168">
        <v>0.83899999999999986</v>
      </c>
      <c r="AQ168">
        <v>0.83199999999999985</v>
      </c>
      <c r="AR168" s="3">
        <v>0.82499999999999984</v>
      </c>
      <c r="AS168">
        <v>0.81799999999999984</v>
      </c>
      <c r="AT168">
        <v>0.81099999999999983</v>
      </c>
      <c r="AU168">
        <v>0.80399999999999983</v>
      </c>
      <c r="AV168">
        <v>0.79699999999999982</v>
      </c>
      <c r="AW168">
        <v>0.78999999999999981</v>
      </c>
      <c r="AX168">
        <v>0.78299999999999981</v>
      </c>
      <c r="AY168">
        <v>0.7759999999999998</v>
      </c>
      <c r="AZ168">
        <v>0.76899999999999979</v>
      </c>
      <c r="BA168">
        <v>0.76199999999999979</v>
      </c>
      <c r="BB168">
        <v>0.75499999999999978</v>
      </c>
      <c r="BC168">
        <v>0.74799999999999978</v>
      </c>
      <c r="BD168">
        <v>0.74099999999999977</v>
      </c>
      <c r="BE168">
        <v>0.73399999999999976</v>
      </c>
      <c r="BF168">
        <v>0.72699999999999976</v>
      </c>
      <c r="BG168">
        <v>0.71999999999999975</v>
      </c>
      <c r="BH168">
        <v>0.71299999999999975</v>
      </c>
      <c r="BI168">
        <v>0.70599999999999974</v>
      </c>
      <c r="BJ168">
        <v>0.69899999999999973</v>
      </c>
      <c r="BK168">
        <v>0.69199999999999973</v>
      </c>
      <c r="BL168">
        <v>0.68499999999999972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 s="13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 s="3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 s="13">
        <v>1</v>
      </c>
      <c r="T170">
        <f>S170-0.01</f>
        <v>0.99</v>
      </c>
      <c r="U170" s="6">
        <f t="shared" ref="U170:AR170" si="123">T170-0.01</f>
        <v>0.98</v>
      </c>
      <c r="V170" s="6">
        <f t="shared" si="123"/>
        <v>0.97</v>
      </c>
      <c r="W170" s="6">
        <f t="shared" si="123"/>
        <v>0.96</v>
      </c>
      <c r="X170" s="6">
        <f t="shared" si="123"/>
        <v>0.95</v>
      </c>
      <c r="Y170" s="6">
        <f t="shared" si="123"/>
        <v>0.94</v>
      </c>
      <c r="Z170" s="6">
        <f t="shared" si="123"/>
        <v>0.92999999999999994</v>
      </c>
      <c r="AA170" s="6">
        <f t="shared" si="123"/>
        <v>0.91999999999999993</v>
      </c>
      <c r="AB170" s="6">
        <f t="shared" si="123"/>
        <v>0.90999999999999992</v>
      </c>
      <c r="AC170" s="6">
        <f t="shared" si="123"/>
        <v>0.89999999999999991</v>
      </c>
      <c r="AD170" s="6">
        <f t="shared" si="123"/>
        <v>0.8899999999999999</v>
      </c>
      <c r="AE170" s="6">
        <f t="shared" si="123"/>
        <v>0.87999999999999989</v>
      </c>
      <c r="AF170" s="6">
        <f t="shared" si="123"/>
        <v>0.86999999999999988</v>
      </c>
      <c r="AG170" s="6">
        <f t="shared" si="123"/>
        <v>0.85999999999999988</v>
      </c>
      <c r="AH170" s="6">
        <f t="shared" si="123"/>
        <v>0.84999999999999987</v>
      </c>
      <c r="AI170" s="6">
        <f t="shared" si="123"/>
        <v>0.83999999999999986</v>
      </c>
      <c r="AJ170" s="6">
        <f t="shared" si="123"/>
        <v>0.82999999999999985</v>
      </c>
      <c r="AK170" s="6">
        <f t="shared" si="123"/>
        <v>0.81999999999999984</v>
      </c>
      <c r="AL170" s="6">
        <f t="shared" si="123"/>
        <v>0.80999999999999983</v>
      </c>
      <c r="AM170" s="6">
        <f t="shared" si="123"/>
        <v>0.79999999999999982</v>
      </c>
      <c r="AN170" s="6">
        <f t="shared" si="123"/>
        <v>0.78999999999999981</v>
      </c>
      <c r="AO170" s="6">
        <f t="shared" si="123"/>
        <v>0.7799999999999998</v>
      </c>
      <c r="AP170" s="6">
        <f t="shared" si="123"/>
        <v>0.7699999999999998</v>
      </c>
      <c r="AQ170" s="6">
        <f t="shared" si="123"/>
        <v>0.75999999999999979</v>
      </c>
      <c r="AR170" s="6">
        <f t="shared" si="123"/>
        <v>0.74999999999999978</v>
      </c>
      <c r="AS170" s="6">
        <f t="shared" ref="AS170:BL170" si="124">AR170-0.005</f>
        <v>0.74499999999999977</v>
      </c>
      <c r="AT170" s="6">
        <f t="shared" si="124"/>
        <v>0.73999999999999977</v>
      </c>
      <c r="AU170" s="6">
        <f t="shared" si="124"/>
        <v>0.73499999999999976</v>
      </c>
      <c r="AV170" s="6">
        <f t="shared" si="124"/>
        <v>0.72999999999999976</v>
      </c>
      <c r="AW170" s="6">
        <f t="shared" si="124"/>
        <v>0.72499999999999976</v>
      </c>
      <c r="AX170" s="6">
        <f t="shared" si="124"/>
        <v>0.71999999999999975</v>
      </c>
      <c r="AY170" s="6">
        <f t="shared" si="124"/>
        <v>0.71499999999999975</v>
      </c>
      <c r="AZ170" s="6">
        <f t="shared" si="124"/>
        <v>0.70999999999999974</v>
      </c>
      <c r="BA170" s="6">
        <f t="shared" si="124"/>
        <v>0.70499999999999974</v>
      </c>
      <c r="BB170" s="6">
        <f t="shared" si="124"/>
        <v>0.69999999999999973</v>
      </c>
      <c r="BC170" s="6">
        <f t="shared" si="124"/>
        <v>0.69499999999999973</v>
      </c>
      <c r="BD170" s="6">
        <f t="shared" si="124"/>
        <v>0.68999999999999972</v>
      </c>
      <c r="BE170" s="6">
        <f t="shared" si="124"/>
        <v>0.68499999999999972</v>
      </c>
      <c r="BF170" s="6">
        <f t="shared" si="124"/>
        <v>0.67999999999999972</v>
      </c>
      <c r="BG170" s="6">
        <f t="shared" si="124"/>
        <v>0.67499999999999971</v>
      </c>
      <c r="BH170" s="6">
        <f t="shared" si="124"/>
        <v>0.66999999999999971</v>
      </c>
      <c r="BI170" s="6">
        <f t="shared" si="124"/>
        <v>0.6649999999999997</v>
      </c>
      <c r="BJ170" s="6">
        <f t="shared" si="124"/>
        <v>0.6599999999999997</v>
      </c>
      <c r="BK170" s="6">
        <f t="shared" si="124"/>
        <v>0.65499999999999969</v>
      </c>
      <c r="BL170" s="6">
        <f t="shared" si="124"/>
        <v>0.64999999999999969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13">
        <v>1</v>
      </c>
      <c r="T171">
        <f>S171+0.02</f>
        <v>1.02</v>
      </c>
      <c r="U171" s="6">
        <f t="shared" ref="U171:Z171" si="125">T171+0.02</f>
        <v>1.04</v>
      </c>
      <c r="V171" s="6">
        <f t="shared" si="125"/>
        <v>1.06</v>
      </c>
      <c r="W171" s="6">
        <f t="shared" si="125"/>
        <v>1.08</v>
      </c>
      <c r="X171" s="6">
        <f t="shared" si="125"/>
        <v>1.1000000000000001</v>
      </c>
      <c r="Y171" s="6">
        <f t="shared" si="125"/>
        <v>1.1200000000000001</v>
      </c>
      <c r="Z171" s="6">
        <f t="shared" si="125"/>
        <v>1.1400000000000001</v>
      </c>
      <c r="AA171" s="6">
        <f t="shared" ref="AA171:AR171" si="126">Z171+0.01</f>
        <v>1.1500000000000001</v>
      </c>
      <c r="AB171" s="6">
        <f t="shared" si="126"/>
        <v>1.1600000000000001</v>
      </c>
      <c r="AC171" s="6">
        <f t="shared" si="126"/>
        <v>1.1700000000000002</v>
      </c>
      <c r="AD171" s="6">
        <f t="shared" si="126"/>
        <v>1.1800000000000002</v>
      </c>
      <c r="AE171" s="6">
        <f t="shared" si="126"/>
        <v>1.1900000000000002</v>
      </c>
      <c r="AF171" s="6">
        <f t="shared" si="126"/>
        <v>1.2000000000000002</v>
      </c>
      <c r="AG171" s="6">
        <f t="shared" si="126"/>
        <v>1.2100000000000002</v>
      </c>
      <c r="AH171" s="6">
        <f t="shared" si="126"/>
        <v>1.2200000000000002</v>
      </c>
      <c r="AI171" s="6">
        <f t="shared" si="126"/>
        <v>1.2300000000000002</v>
      </c>
      <c r="AJ171" s="6">
        <f t="shared" si="126"/>
        <v>1.2400000000000002</v>
      </c>
      <c r="AK171" s="6">
        <f t="shared" si="126"/>
        <v>1.2500000000000002</v>
      </c>
      <c r="AL171" s="6">
        <f t="shared" si="126"/>
        <v>1.2600000000000002</v>
      </c>
      <c r="AM171" s="6">
        <f t="shared" si="126"/>
        <v>1.2700000000000002</v>
      </c>
      <c r="AN171" s="6">
        <f t="shared" si="126"/>
        <v>1.2800000000000002</v>
      </c>
      <c r="AO171" s="6">
        <f t="shared" si="126"/>
        <v>1.2900000000000003</v>
      </c>
      <c r="AP171" s="6">
        <f t="shared" si="126"/>
        <v>1.3000000000000003</v>
      </c>
      <c r="AQ171" s="6">
        <f t="shared" si="126"/>
        <v>1.3100000000000003</v>
      </c>
      <c r="AR171" s="6">
        <f t="shared" si="126"/>
        <v>1.3200000000000003</v>
      </c>
      <c r="AS171" s="6">
        <f t="shared" ref="AS171:BL171" si="127">AR171+0.008</f>
        <v>1.3280000000000003</v>
      </c>
      <c r="AT171" s="6">
        <f t="shared" si="127"/>
        <v>1.3360000000000003</v>
      </c>
      <c r="AU171" s="6">
        <f t="shared" si="127"/>
        <v>1.3440000000000003</v>
      </c>
      <c r="AV171" s="6">
        <f t="shared" si="127"/>
        <v>1.3520000000000003</v>
      </c>
      <c r="AW171" s="6">
        <f t="shared" si="127"/>
        <v>1.3600000000000003</v>
      </c>
      <c r="AX171" s="6">
        <f t="shared" si="127"/>
        <v>1.3680000000000003</v>
      </c>
      <c r="AY171" s="6">
        <f t="shared" si="127"/>
        <v>1.3760000000000003</v>
      </c>
      <c r="AZ171" s="6">
        <f t="shared" si="127"/>
        <v>1.3840000000000003</v>
      </c>
      <c r="BA171" s="6">
        <f t="shared" si="127"/>
        <v>1.3920000000000003</v>
      </c>
      <c r="BB171" s="6">
        <f t="shared" si="127"/>
        <v>1.4000000000000004</v>
      </c>
      <c r="BC171" s="6">
        <f t="shared" si="127"/>
        <v>1.4080000000000004</v>
      </c>
      <c r="BD171" s="6">
        <f t="shared" si="127"/>
        <v>1.4160000000000004</v>
      </c>
      <c r="BE171" s="6">
        <f t="shared" si="127"/>
        <v>1.4240000000000004</v>
      </c>
      <c r="BF171" s="6">
        <f t="shared" si="127"/>
        <v>1.4320000000000004</v>
      </c>
      <c r="BG171" s="6">
        <f t="shared" si="127"/>
        <v>1.4400000000000004</v>
      </c>
      <c r="BH171" s="6">
        <f t="shared" si="127"/>
        <v>1.4480000000000004</v>
      </c>
      <c r="BI171" s="6">
        <f t="shared" si="127"/>
        <v>1.4560000000000004</v>
      </c>
      <c r="BJ171" s="6">
        <f t="shared" si="127"/>
        <v>1.4640000000000004</v>
      </c>
      <c r="BK171" s="6">
        <f t="shared" si="127"/>
        <v>1.4720000000000004</v>
      </c>
      <c r="BL171" s="6">
        <f t="shared" si="127"/>
        <v>1.4800000000000004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 s="13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 s="3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 s="1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 s="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 s="13">
        <v>1</v>
      </c>
      <c r="T174" s="6">
        <f>S174-0.007</f>
        <v>0.99299999999999999</v>
      </c>
      <c r="U174" s="6">
        <f t="shared" ref="U174:AR174" si="128">T174-0.007</f>
        <v>0.98599999999999999</v>
      </c>
      <c r="V174" s="6">
        <f t="shared" si="128"/>
        <v>0.97899999999999998</v>
      </c>
      <c r="W174" s="6">
        <f t="shared" si="128"/>
        <v>0.97199999999999998</v>
      </c>
      <c r="X174" s="6">
        <f t="shared" si="128"/>
        <v>0.96499999999999997</v>
      </c>
      <c r="Y174" s="6">
        <f t="shared" si="128"/>
        <v>0.95799999999999996</v>
      </c>
      <c r="Z174" s="6">
        <f t="shared" si="128"/>
        <v>0.95099999999999996</v>
      </c>
      <c r="AA174" s="6">
        <f t="shared" si="128"/>
        <v>0.94399999999999995</v>
      </c>
      <c r="AB174" s="6">
        <f t="shared" si="128"/>
        <v>0.93699999999999994</v>
      </c>
      <c r="AC174" s="6">
        <f t="shared" si="128"/>
        <v>0.92999999999999994</v>
      </c>
      <c r="AD174" s="6">
        <f t="shared" si="128"/>
        <v>0.92299999999999993</v>
      </c>
      <c r="AE174" s="6">
        <f t="shared" si="128"/>
        <v>0.91599999999999993</v>
      </c>
      <c r="AF174" s="6">
        <f t="shared" si="128"/>
        <v>0.90899999999999992</v>
      </c>
      <c r="AG174" s="6">
        <f t="shared" si="128"/>
        <v>0.90199999999999991</v>
      </c>
      <c r="AH174" s="6">
        <f t="shared" si="128"/>
        <v>0.89499999999999991</v>
      </c>
      <c r="AI174" s="6">
        <f t="shared" si="128"/>
        <v>0.8879999999999999</v>
      </c>
      <c r="AJ174" s="6">
        <f t="shared" si="128"/>
        <v>0.88099999999999989</v>
      </c>
      <c r="AK174" s="6">
        <f t="shared" si="128"/>
        <v>0.87399999999999989</v>
      </c>
      <c r="AL174" s="6">
        <f t="shared" si="128"/>
        <v>0.86699999999999988</v>
      </c>
      <c r="AM174" s="6">
        <f t="shared" si="128"/>
        <v>0.85999999999999988</v>
      </c>
      <c r="AN174" s="6">
        <f t="shared" si="128"/>
        <v>0.85299999999999987</v>
      </c>
      <c r="AO174" s="6">
        <f t="shared" si="128"/>
        <v>0.84599999999999986</v>
      </c>
      <c r="AP174" s="6">
        <f t="shared" si="128"/>
        <v>0.83899999999999986</v>
      </c>
      <c r="AQ174" s="6">
        <f t="shared" si="128"/>
        <v>0.83199999999999985</v>
      </c>
      <c r="AR174" s="6">
        <f t="shared" si="128"/>
        <v>0.82499999999999984</v>
      </c>
      <c r="AS174" s="6">
        <f>AR174-0.007</f>
        <v>0.81799999999999984</v>
      </c>
      <c r="AT174" s="6">
        <f t="shared" ref="AT174:BL174" si="129">AS174-0.007</f>
        <v>0.81099999999999983</v>
      </c>
      <c r="AU174" s="6">
        <f t="shared" si="129"/>
        <v>0.80399999999999983</v>
      </c>
      <c r="AV174" s="6">
        <f t="shared" si="129"/>
        <v>0.79699999999999982</v>
      </c>
      <c r="AW174" s="6">
        <f t="shared" si="129"/>
        <v>0.78999999999999981</v>
      </c>
      <c r="AX174" s="6">
        <f t="shared" si="129"/>
        <v>0.78299999999999981</v>
      </c>
      <c r="AY174" s="6">
        <f t="shared" si="129"/>
        <v>0.7759999999999998</v>
      </c>
      <c r="AZ174" s="6">
        <f t="shared" si="129"/>
        <v>0.76899999999999979</v>
      </c>
      <c r="BA174" s="6">
        <f t="shared" si="129"/>
        <v>0.76199999999999979</v>
      </c>
      <c r="BB174" s="6">
        <f t="shared" si="129"/>
        <v>0.75499999999999978</v>
      </c>
      <c r="BC174" s="6">
        <f t="shared" si="129"/>
        <v>0.74799999999999978</v>
      </c>
      <c r="BD174" s="6">
        <f t="shared" si="129"/>
        <v>0.74099999999999977</v>
      </c>
      <c r="BE174" s="6">
        <f t="shared" si="129"/>
        <v>0.73399999999999976</v>
      </c>
      <c r="BF174" s="6">
        <f t="shared" si="129"/>
        <v>0.72699999999999976</v>
      </c>
      <c r="BG174" s="6">
        <f t="shared" si="129"/>
        <v>0.71999999999999975</v>
      </c>
      <c r="BH174" s="6">
        <f t="shared" si="129"/>
        <v>0.71299999999999975</v>
      </c>
      <c r="BI174" s="6">
        <f t="shared" si="129"/>
        <v>0.70599999999999974</v>
      </c>
      <c r="BJ174" s="6">
        <f t="shared" si="129"/>
        <v>0.69899999999999973</v>
      </c>
      <c r="BK174" s="6">
        <f t="shared" si="129"/>
        <v>0.69199999999999973</v>
      </c>
      <c r="BL174" s="6">
        <f t="shared" si="129"/>
        <v>0.68499999999999972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13">
        <v>1</v>
      </c>
      <c r="T175" s="6">
        <f>S175-0.007</f>
        <v>0.99299999999999999</v>
      </c>
      <c r="U175" s="6">
        <f t="shared" ref="U175:AR175" si="130">T175-0.007</f>
        <v>0.98599999999999999</v>
      </c>
      <c r="V175" s="6">
        <f t="shared" si="130"/>
        <v>0.97899999999999998</v>
      </c>
      <c r="W175" s="6">
        <f t="shared" si="130"/>
        <v>0.97199999999999998</v>
      </c>
      <c r="X175" s="6">
        <f t="shared" si="130"/>
        <v>0.96499999999999997</v>
      </c>
      <c r="Y175" s="6">
        <f t="shared" si="130"/>
        <v>0.95799999999999996</v>
      </c>
      <c r="Z175" s="6">
        <f t="shared" si="130"/>
        <v>0.95099999999999996</v>
      </c>
      <c r="AA175" s="6">
        <f t="shared" si="130"/>
        <v>0.94399999999999995</v>
      </c>
      <c r="AB175" s="6">
        <f t="shared" si="130"/>
        <v>0.93699999999999994</v>
      </c>
      <c r="AC175" s="6">
        <f t="shared" si="130"/>
        <v>0.92999999999999994</v>
      </c>
      <c r="AD175" s="6">
        <f t="shared" si="130"/>
        <v>0.92299999999999993</v>
      </c>
      <c r="AE175" s="6">
        <f t="shared" si="130"/>
        <v>0.91599999999999993</v>
      </c>
      <c r="AF175" s="6">
        <f t="shared" si="130"/>
        <v>0.90899999999999992</v>
      </c>
      <c r="AG175" s="6">
        <f t="shared" si="130"/>
        <v>0.90199999999999991</v>
      </c>
      <c r="AH175" s="6">
        <f t="shared" si="130"/>
        <v>0.89499999999999991</v>
      </c>
      <c r="AI175" s="6">
        <f t="shared" si="130"/>
        <v>0.8879999999999999</v>
      </c>
      <c r="AJ175" s="6">
        <f t="shared" si="130"/>
        <v>0.88099999999999989</v>
      </c>
      <c r="AK175" s="6">
        <f t="shared" si="130"/>
        <v>0.87399999999999989</v>
      </c>
      <c r="AL175" s="6">
        <f t="shared" si="130"/>
        <v>0.86699999999999988</v>
      </c>
      <c r="AM175" s="6">
        <f t="shared" si="130"/>
        <v>0.85999999999999988</v>
      </c>
      <c r="AN175" s="6">
        <f t="shared" si="130"/>
        <v>0.85299999999999987</v>
      </c>
      <c r="AO175" s="6">
        <f t="shared" si="130"/>
        <v>0.84599999999999986</v>
      </c>
      <c r="AP175" s="6">
        <f t="shared" si="130"/>
        <v>0.83899999999999986</v>
      </c>
      <c r="AQ175" s="6">
        <f t="shared" si="130"/>
        <v>0.83199999999999985</v>
      </c>
      <c r="AR175" s="6">
        <f t="shared" si="130"/>
        <v>0.82499999999999984</v>
      </c>
      <c r="AS175" s="6">
        <f>AR175-0.007</f>
        <v>0.81799999999999984</v>
      </c>
      <c r="AT175" s="6">
        <f t="shared" ref="AT175:BL175" si="131">AS175-0.007</f>
        <v>0.81099999999999983</v>
      </c>
      <c r="AU175" s="6">
        <f t="shared" si="131"/>
        <v>0.80399999999999983</v>
      </c>
      <c r="AV175" s="6">
        <f t="shared" si="131"/>
        <v>0.79699999999999982</v>
      </c>
      <c r="AW175" s="6">
        <f t="shared" si="131"/>
        <v>0.78999999999999981</v>
      </c>
      <c r="AX175" s="6">
        <f t="shared" si="131"/>
        <v>0.78299999999999981</v>
      </c>
      <c r="AY175" s="6">
        <f t="shared" si="131"/>
        <v>0.7759999999999998</v>
      </c>
      <c r="AZ175" s="6">
        <f t="shared" si="131"/>
        <v>0.76899999999999979</v>
      </c>
      <c r="BA175" s="6">
        <f t="shared" si="131"/>
        <v>0.76199999999999979</v>
      </c>
      <c r="BB175" s="6">
        <f t="shared" si="131"/>
        <v>0.75499999999999978</v>
      </c>
      <c r="BC175" s="6">
        <f t="shared" si="131"/>
        <v>0.74799999999999978</v>
      </c>
      <c r="BD175" s="6">
        <f t="shared" si="131"/>
        <v>0.74099999999999977</v>
      </c>
      <c r="BE175" s="6">
        <f t="shared" si="131"/>
        <v>0.73399999999999976</v>
      </c>
      <c r="BF175" s="6">
        <f t="shared" si="131"/>
        <v>0.72699999999999976</v>
      </c>
      <c r="BG175" s="6">
        <f t="shared" si="131"/>
        <v>0.71999999999999975</v>
      </c>
      <c r="BH175" s="6">
        <f t="shared" si="131"/>
        <v>0.71299999999999975</v>
      </c>
      <c r="BI175" s="6">
        <f t="shared" si="131"/>
        <v>0.70599999999999974</v>
      </c>
      <c r="BJ175" s="6">
        <f t="shared" si="131"/>
        <v>0.69899999999999973</v>
      </c>
      <c r="BK175" s="6">
        <f t="shared" si="131"/>
        <v>0.69199999999999973</v>
      </c>
      <c r="BL175" s="6">
        <f t="shared" si="131"/>
        <v>0.68499999999999972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 s="13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 s="3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132">(D$24*(D63*D163))+D146</f>
        <v>17.889815999999993</v>
      </c>
      <c r="E178" s="6">
        <f t="shared" si="132"/>
        <v>17.390999999999991</v>
      </c>
      <c r="F178" s="6">
        <f t="shared" si="132"/>
        <v>16.388936199999911</v>
      </c>
      <c r="G178" s="6">
        <f t="shared" si="132"/>
        <v>17.029180999999955</v>
      </c>
      <c r="H178" s="6">
        <f t="shared" si="132"/>
        <v>18.777149099999871</v>
      </c>
      <c r="I178" s="6">
        <f t="shared" si="132"/>
        <v>20.80699999999991</v>
      </c>
      <c r="J178" s="10">
        <f t="shared" si="132"/>
        <v>22.244999999999841</v>
      </c>
      <c r="K178" s="6">
        <f>(K$24*(K63*K163))+K146</f>
        <v>23.310667490807027</v>
      </c>
      <c r="L178">
        <f t="shared" si="132"/>
        <v>24.484946477631841</v>
      </c>
      <c r="M178" s="6">
        <f t="shared" si="132"/>
        <v>26.64319461513875</v>
      </c>
      <c r="N178" s="6">
        <f t="shared" si="132"/>
        <v>27.822130318380413</v>
      </c>
      <c r="O178" s="6">
        <f t="shared" si="132"/>
        <v>30.447517711203531</v>
      </c>
      <c r="P178" s="6">
        <f t="shared" si="132"/>
        <v>32.81700674613041</v>
      </c>
      <c r="Q178" s="6">
        <f t="shared" si="132"/>
        <v>35.430245598715942</v>
      </c>
      <c r="R178" s="6">
        <f t="shared" si="132"/>
        <v>38.172455735171631</v>
      </c>
      <c r="S178" s="13">
        <f t="shared" si="132"/>
        <v>41.037728392879025</v>
      </c>
      <c r="T178" s="6">
        <f t="shared" si="132"/>
        <v>42.860046391460777</v>
      </c>
      <c r="U178" s="6">
        <f t="shared" si="132"/>
        <v>44.625853771983081</v>
      </c>
      <c r="V178" s="6">
        <f t="shared" si="132"/>
        <v>46.329201441960222</v>
      </c>
      <c r="W178" s="6">
        <f t="shared" si="132"/>
        <v>47.96516536706951</v>
      </c>
      <c r="X178" s="6">
        <f t="shared" si="132"/>
        <v>49.529019860316232</v>
      </c>
      <c r="Y178" s="6">
        <f t="shared" si="132"/>
        <v>51.015979432391724</v>
      </c>
      <c r="Z178" s="6">
        <f t="shared" si="132"/>
        <v>52.418033002757156</v>
      </c>
      <c r="AA178" s="6">
        <f t="shared" si="132"/>
        <v>53.729142636811261</v>
      </c>
      <c r="AB178" s="6">
        <f t="shared" si="132"/>
        <v>54.942933475069069</v>
      </c>
      <c r="AC178" s="6">
        <f t="shared" si="132"/>
        <v>56.053786323302447</v>
      </c>
      <c r="AD178" s="6">
        <f t="shared" si="132"/>
        <v>57.058245252219145</v>
      </c>
      <c r="AE178" s="6">
        <f t="shared" si="132"/>
        <v>57.959305340499746</v>
      </c>
      <c r="AF178" s="6">
        <f t="shared" si="132"/>
        <v>58.757627131841957</v>
      </c>
      <c r="AG178" s="6">
        <f t="shared" si="132"/>
        <v>59.455146360797393</v>
      </c>
      <c r="AH178" s="6">
        <f t="shared" si="132"/>
        <v>60.054941078242258</v>
      </c>
      <c r="AI178" s="6">
        <f t="shared" si="132"/>
        <v>60.561431848980973</v>
      </c>
      <c r="AJ178" s="6">
        <f t="shared" ref="AJ178:BL178" si="133">(AJ$24*(AJ63*AJ163))+AJ146</f>
        <v>60.975498832314727</v>
      </c>
      <c r="AK178" s="6">
        <f t="shared" si="133"/>
        <v>61.303058904688754</v>
      </c>
      <c r="AL178" s="6">
        <f t="shared" si="133"/>
        <v>61.54982560130231</v>
      </c>
      <c r="AM178" s="6">
        <f t="shared" si="133"/>
        <v>61.722046705827175</v>
      </c>
      <c r="AN178" s="6">
        <f t="shared" si="133"/>
        <v>61.82669816795525</v>
      </c>
      <c r="AO178" s="6">
        <f t="shared" si="133"/>
        <v>61.875223933869229</v>
      </c>
      <c r="AP178" s="6">
        <f t="shared" si="133"/>
        <v>61.874845180655349</v>
      </c>
      <c r="AQ178" s="6">
        <f t="shared" si="133"/>
        <v>61.832079449116542</v>
      </c>
      <c r="AR178" s="3">
        <f t="shared" si="133"/>
        <v>61.751770476429506</v>
      </c>
      <c r="AS178" s="6">
        <f t="shared" si="133"/>
        <v>62.697803866493629</v>
      </c>
      <c r="AT178" s="6">
        <f t="shared" si="133"/>
        <v>63.657464520739012</v>
      </c>
      <c r="AU178" s="6">
        <f t="shared" si="133"/>
        <v>64.630777555089566</v>
      </c>
      <c r="AV178" s="6">
        <f t="shared" si="133"/>
        <v>65.617933584319843</v>
      </c>
      <c r="AW178" s="6">
        <f t="shared" si="133"/>
        <v>66.619288792779273</v>
      </c>
      <c r="AX178" s="6">
        <f t="shared" si="133"/>
        <v>67.63504390507245</v>
      </c>
      <c r="AY178" s="6">
        <f t="shared" si="133"/>
        <v>68.665083708291064</v>
      </c>
      <c r="AZ178" s="6">
        <f t="shared" si="133"/>
        <v>69.71010097950753</v>
      </c>
      <c r="BA178" s="6">
        <f t="shared" si="133"/>
        <v>70.76983050482653</v>
      </c>
      <c r="BB178" s="6">
        <f t="shared" si="133"/>
        <v>71.844815211113286</v>
      </c>
      <c r="BC178" s="6">
        <f t="shared" si="133"/>
        <v>72.935121838782649</v>
      </c>
      <c r="BD178" s="6">
        <f t="shared" si="133"/>
        <v>74.041143772548295</v>
      </c>
      <c r="BE178" s="6">
        <f t="shared" si="133"/>
        <v>75.162798368010968</v>
      </c>
      <c r="BF178" s="6">
        <f t="shared" si="133"/>
        <v>76.300650885712145</v>
      </c>
      <c r="BG178" s="6">
        <f t="shared" si="133"/>
        <v>77.45463016842038</v>
      </c>
      <c r="BH178" s="6">
        <f t="shared" si="133"/>
        <v>78.625152577497488</v>
      </c>
      <c r="BI178" s="6">
        <f t="shared" si="133"/>
        <v>79.812479874643287</v>
      </c>
      <c r="BJ178" s="6">
        <f t="shared" si="133"/>
        <v>81.016719306948119</v>
      </c>
      <c r="BK178" s="6">
        <f t="shared" si="133"/>
        <v>82.238144794216808</v>
      </c>
      <c r="BL178" s="6">
        <f t="shared" si="133"/>
        <v>83.477036465942874</v>
      </c>
    </row>
    <row r="179" spans="3:64" x14ac:dyDescent="0.25">
      <c r="C179" t="s">
        <v>7</v>
      </c>
      <c r="D179" s="6">
        <f t="shared" ref="D179:AI179" si="134">(D$24*(D64*D164))+D147</f>
        <v>219.71931593204093</v>
      </c>
      <c r="E179" s="6">
        <f t="shared" si="134"/>
        <v>288.54396999999994</v>
      </c>
      <c r="F179" s="6">
        <f t="shared" si="134"/>
        <v>321.10419736466412</v>
      </c>
      <c r="G179" s="6">
        <f t="shared" si="134"/>
        <v>349.58895659653507</v>
      </c>
      <c r="H179" s="6">
        <f t="shared" si="134"/>
        <v>432.82750642595596</v>
      </c>
      <c r="I179" s="6">
        <f t="shared" si="134"/>
        <v>466.49999999999801</v>
      </c>
      <c r="J179" s="10">
        <f t="shared" si="134"/>
        <v>419.59999999999701</v>
      </c>
      <c r="K179" s="6">
        <f t="shared" si="134"/>
        <v>427.47109696728086</v>
      </c>
      <c r="L179" s="6">
        <f t="shared" si="134"/>
        <v>438.50340724399325</v>
      </c>
      <c r="M179" s="6">
        <f t="shared" si="134"/>
        <v>467.96955779391743</v>
      </c>
      <c r="N179" s="6">
        <f t="shared" si="134"/>
        <v>481.14558677249596</v>
      </c>
      <c r="O179" s="6">
        <f t="shared" si="134"/>
        <v>520.29745702818889</v>
      </c>
      <c r="P179" s="6">
        <f t="shared" si="134"/>
        <v>555.94795119182868</v>
      </c>
      <c r="Q179" s="6">
        <f t="shared" si="134"/>
        <v>596.80401426580454</v>
      </c>
      <c r="R179" s="6">
        <f t="shared" si="134"/>
        <v>641.04166281071821</v>
      </c>
      <c r="S179" s="13">
        <f t="shared" si="134"/>
        <v>688.69687924258596</v>
      </c>
      <c r="T179" s="6">
        <f t="shared" si="134"/>
        <v>720.30360098603296</v>
      </c>
      <c r="U179" s="6">
        <f t="shared" si="134"/>
        <v>752.42411877569725</v>
      </c>
      <c r="V179" s="6">
        <f t="shared" si="134"/>
        <v>784.93078487213779</v>
      </c>
      <c r="W179" s="6">
        <f t="shared" si="134"/>
        <v>817.69021343852387</v>
      </c>
      <c r="X179" s="6">
        <f t="shared" si="134"/>
        <v>850.5508745719992</v>
      </c>
      <c r="Y179" s="6">
        <f t="shared" si="134"/>
        <v>883.34010036296695</v>
      </c>
      <c r="Z179" s="6">
        <f t="shared" si="134"/>
        <v>915.81006760365915</v>
      </c>
      <c r="AA179" s="6">
        <f t="shared" si="134"/>
        <v>947.72812068164558</v>
      </c>
      <c r="AB179" s="6">
        <f t="shared" si="134"/>
        <v>978.83842388836706</v>
      </c>
      <c r="AC179" s="6">
        <f t="shared" si="134"/>
        <v>1008.8827146341441</v>
      </c>
      <c r="AD179" s="6">
        <f t="shared" si="134"/>
        <v>1037.6281127271038</v>
      </c>
      <c r="AE179" s="6">
        <f t="shared" si="134"/>
        <v>1064.9496183070391</v>
      </c>
      <c r="AF179" s="6">
        <f t="shared" si="134"/>
        <v>1090.6749042971653</v>
      </c>
      <c r="AG179" s="6">
        <f t="shared" si="134"/>
        <v>1114.6515195706568</v>
      </c>
      <c r="AH179" s="6">
        <f t="shared" si="134"/>
        <v>1136.7471419793926</v>
      </c>
      <c r="AI179" s="6">
        <f t="shared" si="134"/>
        <v>1156.8558568384251</v>
      </c>
      <c r="AJ179" s="6">
        <f t="shared" ref="AJ179:BL179" si="135">(AJ$24*(AJ64*AJ164))+AJ147</f>
        <v>1174.806443146575</v>
      </c>
      <c r="AK179" s="6">
        <f t="shared" si="135"/>
        <v>1190.5272070694921</v>
      </c>
      <c r="AL179" s="6">
        <f t="shared" si="135"/>
        <v>1203.9482934104381</v>
      </c>
      <c r="AM179" s="6">
        <f t="shared" si="135"/>
        <v>1215.0165714266288</v>
      </c>
      <c r="AN179" s="6">
        <f t="shared" si="135"/>
        <v>1223.7000726109536</v>
      </c>
      <c r="AO179" s="6">
        <f t="shared" si="135"/>
        <v>1230.0626612834853</v>
      </c>
      <c r="AP179" s="6">
        <f t="shared" si="135"/>
        <v>1234.0917764321443</v>
      </c>
      <c r="AQ179" s="6">
        <f t="shared" si="135"/>
        <v>1235.7661756125331</v>
      </c>
      <c r="AR179" s="3">
        <f t="shared" si="135"/>
        <v>1235.0354095285948</v>
      </c>
      <c r="AS179" s="6">
        <f t="shared" si="135"/>
        <v>1253.9560773298774</v>
      </c>
      <c r="AT179" s="6">
        <f t="shared" si="135"/>
        <v>1273.1492904147851</v>
      </c>
      <c r="AU179" s="6">
        <f t="shared" si="135"/>
        <v>1292.6155511017962</v>
      </c>
      <c r="AV179" s="6">
        <f t="shared" si="135"/>
        <v>1312.358671686402</v>
      </c>
      <c r="AW179" s="6">
        <f t="shared" si="135"/>
        <v>1332.3857758555905</v>
      </c>
      <c r="AX179" s="6">
        <f t="shared" si="135"/>
        <v>1352.7008781014542</v>
      </c>
      <c r="AY179" s="6">
        <f t="shared" si="135"/>
        <v>1373.3016741658264</v>
      </c>
      <c r="AZ179" s="6">
        <f t="shared" si="135"/>
        <v>1394.2020195901557</v>
      </c>
      <c r="BA179" s="6">
        <f t="shared" si="135"/>
        <v>1415.3966100965358</v>
      </c>
      <c r="BB179" s="6">
        <f t="shared" si="135"/>
        <v>1436.8963042222711</v>
      </c>
      <c r="BC179" s="6">
        <f t="shared" si="135"/>
        <v>1458.7024367756583</v>
      </c>
      <c r="BD179" s="6">
        <f t="shared" si="135"/>
        <v>1480.8228754509717</v>
      </c>
      <c r="BE179" s="6">
        <f t="shared" si="135"/>
        <v>1503.255967360225</v>
      </c>
      <c r="BF179" s="6">
        <f t="shared" si="135"/>
        <v>1526.0130177142485</v>
      </c>
      <c r="BG179" s="6">
        <f t="shared" si="135"/>
        <v>1549.0926033684136</v>
      </c>
      <c r="BH179" s="6">
        <f t="shared" si="135"/>
        <v>1572.5030515499559</v>
      </c>
      <c r="BI179" s="6">
        <f t="shared" si="135"/>
        <v>1596.249597492872</v>
      </c>
      <c r="BJ179" s="6">
        <f t="shared" si="135"/>
        <v>1620.3343861389685</v>
      </c>
      <c r="BK179" s="6">
        <f t="shared" si="135"/>
        <v>1644.7628958843425</v>
      </c>
      <c r="BL179" s="6">
        <f t="shared" si="135"/>
        <v>1669.5407293188639</v>
      </c>
    </row>
    <row r="180" spans="3:64" x14ac:dyDescent="0.25">
      <c r="C180" t="s">
        <v>8</v>
      </c>
      <c r="D180" s="6">
        <f t="shared" ref="D180:AI180" si="136">(D$24*(D65*D165))+D148</f>
        <v>2764.4133169999991</v>
      </c>
      <c r="E180" s="6">
        <f t="shared" si="136"/>
        <v>2946.5785200000005</v>
      </c>
      <c r="F180" s="6">
        <f t="shared" si="136"/>
        <v>2918.7085949999837</v>
      </c>
      <c r="G180" s="6">
        <f t="shared" si="136"/>
        <v>2917.3890587899932</v>
      </c>
      <c r="H180" s="6">
        <f t="shared" si="136"/>
        <v>2753.0190435086097</v>
      </c>
      <c r="I180" s="6">
        <f t="shared" si="136"/>
        <v>2375.4299999999894</v>
      </c>
      <c r="J180" s="10">
        <f t="shared" si="136"/>
        <v>2379.2299999999832</v>
      </c>
      <c r="K180" s="6">
        <f t="shared" si="136"/>
        <v>2233.8678904702206</v>
      </c>
      <c r="L180" s="6">
        <f t="shared" si="136"/>
        <v>2108.6821656492257</v>
      </c>
      <c r="M180" s="6">
        <f t="shared" si="136"/>
        <v>2069.2036015925328</v>
      </c>
      <c r="N180" s="6">
        <f t="shared" si="136"/>
        <v>1956.2725565898675</v>
      </c>
      <c r="O180" s="6">
        <f t="shared" si="136"/>
        <v>1947.0768270945862</v>
      </c>
      <c r="P180" s="6">
        <f t="shared" si="136"/>
        <v>1918.5377679499341</v>
      </c>
      <c r="Q180" s="6">
        <f t="shared" si="136"/>
        <v>1904.6974655029439</v>
      </c>
      <c r="R180" s="6">
        <f t="shared" si="136"/>
        <v>1899.3969994565873</v>
      </c>
      <c r="S180" s="13">
        <f t="shared" si="136"/>
        <v>1903.589651682161</v>
      </c>
      <c r="T180" s="6">
        <f t="shared" si="136"/>
        <v>1905.1120434425175</v>
      </c>
      <c r="U180" s="6">
        <f t="shared" si="136"/>
        <v>1915.6144481508347</v>
      </c>
      <c r="V180" s="6">
        <f t="shared" si="136"/>
        <v>1936.1178040133657</v>
      </c>
      <c r="W180" s="6">
        <f t="shared" si="136"/>
        <v>1967.4479021314398</v>
      </c>
      <c r="X180" s="6">
        <f t="shared" si="136"/>
        <v>2010.1881665963629</v>
      </c>
      <c r="Y180" s="6">
        <f t="shared" si="136"/>
        <v>2064.6618522613635</v>
      </c>
      <c r="Z180" s="6">
        <f t="shared" si="136"/>
        <v>2130.79742409766</v>
      </c>
      <c r="AA180" s="6">
        <f t="shared" si="136"/>
        <v>2189.2925691190394</v>
      </c>
      <c r="AB180" s="6">
        <f t="shared" si="136"/>
        <v>2257.7722588120869</v>
      </c>
      <c r="AC180" s="6">
        <f t="shared" si="136"/>
        <v>2335.2145639314026</v>
      </c>
      <c r="AD180" s="6">
        <f t="shared" si="136"/>
        <v>2420.4535683488448</v>
      </c>
      <c r="AE180" s="6">
        <f t="shared" si="136"/>
        <v>2512.3845342940767</v>
      </c>
      <c r="AF180" s="6">
        <f t="shared" si="136"/>
        <v>2609.622435559219</v>
      </c>
      <c r="AG180" s="6">
        <f t="shared" si="136"/>
        <v>2710.675590086928</v>
      </c>
      <c r="AH180" s="6">
        <f t="shared" si="136"/>
        <v>2813.9663830249087</v>
      </c>
      <c r="AI180" s="6">
        <f t="shared" si="136"/>
        <v>2917.8677219558349</v>
      </c>
      <c r="AJ180" s="6">
        <f t="shared" ref="AJ180:BL180" si="137">(AJ$24*(AJ65*AJ165))+AJ148</f>
        <v>3020.4890414961492</v>
      </c>
      <c r="AK180" s="6">
        <f t="shared" si="137"/>
        <v>3120.1063622164002</v>
      </c>
      <c r="AL180" s="6">
        <f t="shared" si="137"/>
        <v>3214.9388331217087</v>
      </c>
      <c r="AM180" s="6">
        <f t="shared" si="137"/>
        <v>3303.2011329237257</v>
      </c>
      <c r="AN180" s="6">
        <f t="shared" si="137"/>
        <v>3383.1291587435194</v>
      </c>
      <c r="AO180" s="6">
        <f t="shared" si="137"/>
        <v>3453.2015528739857</v>
      </c>
      <c r="AP180" s="6">
        <f t="shared" si="137"/>
        <v>3511.6725718871703</v>
      </c>
      <c r="AQ180" s="6">
        <f t="shared" si="137"/>
        <v>3556.7519943598086</v>
      </c>
      <c r="AR180" s="3">
        <f t="shared" si="137"/>
        <v>3586.5428292709971</v>
      </c>
      <c r="AS180" s="6">
        <f t="shared" si="137"/>
        <v>3663.5580755269266</v>
      </c>
      <c r="AT180" s="6">
        <f t="shared" si="137"/>
        <v>3742.0403943870924</v>
      </c>
      <c r="AU180" s="6">
        <f t="shared" si="137"/>
        <v>3822.0056614977461</v>
      </c>
      <c r="AV180" s="6">
        <f t="shared" si="137"/>
        <v>3903.4796330639879</v>
      </c>
      <c r="AW180" s="6">
        <f t="shared" si="137"/>
        <v>3986.49824135988</v>
      </c>
      <c r="AX180" s="6">
        <f t="shared" si="137"/>
        <v>4071.088562734089</v>
      </c>
      <c r="AY180" s="6">
        <f t="shared" si="137"/>
        <v>4157.2588280347409</v>
      </c>
      <c r="AZ180" s="6">
        <f t="shared" si="137"/>
        <v>4245.0663092480563</v>
      </c>
      <c r="BA180" s="6">
        <f t="shared" si="137"/>
        <v>4334.5105787595812</v>
      </c>
      <c r="BB180" s="6">
        <f t="shared" si="137"/>
        <v>4425.6406170045429</v>
      </c>
      <c r="BC180" s="6">
        <f t="shared" si="137"/>
        <v>4518.4766681562269</v>
      </c>
      <c r="BD180" s="6">
        <f t="shared" si="137"/>
        <v>4613.059421604813</v>
      </c>
      <c r="BE180" s="6">
        <f t="shared" si="137"/>
        <v>4709.4002945460579</v>
      </c>
      <c r="BF180" s="6">
        <f t="shared" si="137"/>
        <v>4807.5514110069116</v>
      </c>
      <c r="BG180" s="6">
        <f t="shared" si="137"/>
        <v>4907.5253674710766</v>
      </c>
      <c r="BH180" s="6">
        <f t="shared" si="137"/>
        <v>5009.3657210174806</v>
      </c>
      <c r="BI180" s="6">
        <f t="shared" si="137"/>
        <v>5113.1067106891069</v>
      </c>
      <c r="BJ180" s="6">
        <f t="shared" si="137"/>
        <v>5218.7729908763285</v>
      </c>
      <c r="BK180" s="6">
        <f t="shared" si="137"/>
        <v>5326.4001620317922</v>
      </c>
      <c r="BL180" s="6">
        <f t="shared" si="137"/>
        <v>5436.0246146621566</v>
      </c>
    </row>
    <row r="181" spans="3:64" x14ac:dyDescent="0.25">
      <c r="C181" t="s">
        <v>9</v>
      </c>
      <c r="D181" s="6">
        <f t="shared" ref="D181:AI181" si="138">(D$24*(D66*D166))+D149</f>
        <v>4.3346325774225765</v>
      </c>
      <c r="E181" s="6">
        <f t="shared" si="138"/>
        <v>5.1323417182817188</v>
      </c>
      <c r="F181" s="6">
        <f t="shared" si="138"/>
        <v>5.9475389310688982</v>
      </c>
      <c r="G181" s="6">
        <f t="shared" si="138"/>
        <v>5.5682395104894979</v>
      </c>
      <c r="H181" s="6">
        <f t="shared" si="138"/>
        <v>5.6790109890109477</v>
      </c>
      <c r="I181" s="6">
        <f t="shared" si="138"/>
        <v>5.7897802197801962</v>
      </c>
      <c r="J181" s="10">
        <f t="shared" si="138"/>
        <v>6.1019080919080482</v>
      </c>
      <c r="K181" s="6">
        <f t="shared" si="138"/>
        <v>6.359117226222164</v>
      </c>
      <c r="L181" s="6">
        <f t="shared" si="138"/>
        <v>6.6359221495234291</v>
      </c>
      <c r="M181" s="6">
        <f t="shared" si="138"/>
        <v>7.167258015161126</v>
      </c>
      <c r="N181" s="6">
        <f t="shared" si="138"/>
        <v>7.4228786319730498</v>
      </c>
      <c r="O181" s="6">
        <f t="shared" si="138"/>
        <v>8.0508154480708036</v>
      </c>
      <c r="P181" s="6">
        <f t="shared" si="138"/>
        <v>8.5944733262929009</v>
      </c>
      <c r="Q181" s="6">
        <f t="shared" si="138"/>
        <v>9.1851254673373788</v>
      </c>
      <c r="R181" s="6">
        <f t="shared" si="138"/>
        <v>9.7912736869601176</v>
      </c>
      <c r="S181" s="13">
        <f t="shared" si="138"/>
        <v>10.41034748084158</v>
      </c>
      <c r="T181" s="6">
        <f t="shared" si="138"/>
        <v>10.748989227714064</v>
      </c>
      <c r="U181" s="6">
        <f t="shared" si="138"/>
        <v>11.061126971433707</v>
      </c>
      <c r="V181" s="6">
        <f t="shared" si="138"/>
        <v>11.346296036198703</v>
      </c>
      <c r="W181" s="6">
        <f t="shared" si="138"/>
        <v>11.604429801896963</v>
      </c>
      <c r="X181" s="6">
        <f t="shared" si="138"/>
        <v>11.835639402348876</v>
      </c>
      <c r="Y181" s="6">
        <f t="shared" si="138"/>
        <v>12.040141909499678</v>
      </c>
      <c r="Z181" s="6">
        <f t="shared" si="138"/>
        <v>12.217514993365546</v>
      </c>
      <c r="AA181" s="6">
        <f t="shared" si="138"/>
        <v>12.367931322953563</v>
      </c>
      <c r="AB181" s="6">
        <f t="shared" si="138"/>
        <v>12.491594133165222</v>
      </c>
      <c r="AC181" s="6">
        <f t="shared" si="138"/>
        <v>12.588975720418674</v>
      </c>
      <c r="AD181" s="6">
        <f t="shared" si="138"/>
        <v>12.661106597040925</v>
      </c>
      <c r="AE181" s="6">
        <f t="shared" si="138"/>
        <v>12.710473935239836</v>
      </c>
      <c r="AF181" s="6">
        <f t="shared" si="138"/>
        <v>12.739023509959297</v>
      </c>
      <c r="AG181" s="6">
        <f t="shared" si="138"/>
        <v>12.74895522935376</v>
      </c>
      <c r="AH181" s="6">
        <f t="shared" si="138"/>
        <v>12.742671957602372</v>
      </c>
      <c r="AI181" s="6">
        <f t="shared" si="138"/>
        <v>12.722802659097587</v>
      </c>
      <c r="AJ181" s="6">
        <f t="shared" ref="AJ181:BL181" si="139">(AJ$24*(AJ66*AJ166))+AJ149</f>
        <v>12.691168113940414</v>
      </c>
      <c r="AK181" s="6">
        <f t="shared" si="139"/>
        <v>12.650580142799537</v>
      </c>
      <c r="AL181" s="6">
        <f t="shared" si="139"/>
        <v>12.60372063820699</v>
      </c>
      <c r="AM181" s="6">
        <f t="shared" si="139"/>
        <v>12.553294884521833</v>
      </c>
      <c r="AN181" s="6">
        <f t="shared" si="139"/>
        <v>12.502070319806506</v>
      </c>
      <c r="AO181" s="6">
        <f t="shared" si="139"/>
        <v>12.453630943298018</v>
      </c>
      <c r="AP181" s="6">
        <f t="shared" si="139"/>
        <v>12.410627000667507</v>
      </c>
      <c r="AQ181" s="6">
        <f t="shared" si="139"/>
        <v>12.375510298779366</v>
      </c>
      <c r="AR181" s="3">
        <f t="shared" si="139"/>
        <v>12.350354095285946</v>
      </c>
      <c r="AS181" s="6">
        <f t="shared" si="139"/>
        <v>12.539560773298772</v>
      </c>
      <c r="AT181" s="6">
        <f t="shared" si="139"/>
        <v>12.731492904147849</v>
      </c>
      <c r="AU181" s="6">
        <f t="shared" si="139"/>
        <v>12.92615551101796</v>
      </c>
      <c r="AV181" s="6">
        <f t="shared" si="139"/>
        <v>13.123586716864017</v>
      </c>
      <c r="AW181" s="6">
        <f t="shared" si="139"/>
        <v>13.323857758555903</v>
      </c>
      <c r="AX181" s="6">
        <f t="shared" si="139"/>
        <v>13.527008781014541</v>
      </c>
      <c r="AY181" s="6">
        <f t="shared" si="139"/>
        <v>13.733016741658263</v>
      </c>
      <c r="AZ181" s="6">
        <f t="shared" si="139"/>
        <v>13.942020195901556</v>
      </c>
      <c r="BA181" s="6">
        <f t="shared" si="139"/>
        <v>14.153966100965357</v>
      </c>
      <c r="BB181" s="6">
        <f t="shared" si="139"/>
        <v>14.36896304222271</v>
      </c>
      <c r="BC181" s="6">
        <f t="shared" si="139"/>
        <v>14.587024367756582</v>
      </c>
      <c r="BD181" s="6">
        <f t="shared" si="139"/>
        <v>14.808228754509713</v>
      </c>
      <c r="BE181" s="6">
        <f t="shared" si="139"/>
        <v>15.032559673602247</v>
      </c>
      <c r="BF181" s="6">
        <f t="shared" si="139"/>
        <v>15.260130177142484</v>
      </c>
      <c r="BG181" s="6">
        <f t="shared" si="139"/>
        <v>15.490926033684133</v>
      </c>
      <c r="BH181" s="6">
        <f t="shared" si="139"/>
        <v>15.725030515499556</v>
      </c>
      <c r="BI181" s="6">
        <f t="shared" si="139"/>
        <v>15.962495974928716</v>
      </c>
      <c r="BJ181" s="6">
        <f t="shared" si="139"/>
        <v>16.203343861389683</v>
      </c>
      <c r="BK181" s="6">
        <f t="shared" si="139"/>
        <v>16.447628958843424</v>
      </c>
      <c r="BL181" s="6">
        <f t="shared" si="139"/>
        <v>16.695407293188637</v>
      </c>
    </row>
    <row r="182" spans="3:64" x14ac:dyDescent="0.25">
      <c r="C182" t="s">
        <v>10</v>
      </c>
      <c r="D182" s="6">
        <f t="shared" ref="D182:AI182" si="140">(D$24*(D67*D167))+D150</f>
        <v>4204.5936000999</v>
      </c>
      <c r="E182" s="6">
        <f t="shared" si="140"/>
        <v>4978.371466733267</v>
      </c>
      <c r="F182" s="6">
        <f t="shared" si="140"/>
        <v>5769.1127631368317</v>
      </c>
      <c r="G182" s="6">
        <f t="shared" si="140"/>
        <v>5401.1923251748112</v>
      </c>
      <c r="H182" s="6">
        <f t="shared" si="140"/>
        <v>5508.6406593406209</v>
      </c>
      <c r="I182" s="6">
        <f t="shared" si="140"/>
        <v>5616.0868131867892</v>
      </c>
      <c r="J182" s="10">
        <f t="shared" si="140"/>
        <v>5918.8508491508064</v>
      </c>
      <c r="K182" s="6">
        <f t="shared" si="140"/>
        <v>6168.4098622333931</v>
      </c>
      <c r="L182" s="6">
        <f t="shared" si="140"/>
        <v>6437.1099352239098</v>
      </c>
      <c r="M182" s="6">
        <f t="shared" si="140"/>
        <v>6952.8617354943117</v>
      </c>
      <c r="N182" s="6">
        <f t="shared" si="140"/>
        <v>7201.2966806871564</v>
      </c>
      <c r="O182" s="6">
        <f t="shared" si="140"/>
        <v>7811.1005134446395</v>
      </c>
      <c r="P182" s="6">
        <f t="shared" si="140"/>
        <v>8339.3325305188337</v>
      </c>
      <c r="Q182" s="6">
        <f t="shared" si="140"/>
        <v>8913.3703027801439</v>
      </c>
      <c r="R182" s="6">
        <f t="shared" si="140"/>
        <v>9502.6690657420095</v>
      </c>
      <c r="S182" s="13">
        <f t="shared" si="140"/>
        <v>10104.748901201536</v>
      </c>
      <c r="T182" s="6">
        <f t="shared" si="140"/>
        <v>10361.795525783415</v>
      </c>
      <c r="U182" s="6">
        <f t="shared" si="140"/>
        <v>10589.02271658963</v>
      </c>
      <c r="V182" s="6">
        <f t="shared" si="140"/>
        <v>10786.51363406555</v>
      </c>
      <c r="W182" s="6">
        <f t="shared" si="140"/>
        <v>10954.737936365767</v>
      </c>
      <c r="X182" s="6">
        <f t="shared" si="140"/>
        <v>11094.33212611483</v>
      </c>
      <c r="Y182" s="6">
        <f t="shared" si="140"/>
        <v>11206.026897559253</v>
      </c>
      <c r="Z182" s="6">
        <f t="shared" si="140"/>
        <v>11289.954963926253</v>
      </c>
      <c r="AA182" s="6">
        <f t="shared" si="140"/>
        <v>11346.804884492394</v>
      </c>
      <c r="AB182" s="6">
        <f t="shared" si="140"/>
        <v>11377.287340628254</v>
      </c>
      <c r="AC182" s="6">
        <f t="shared" si="140"/>
        <v>11382.349898951612</v>
      </c>
      <c r="AD182" s="6">
        <f t="shared" si="140"/>
        <v>11363.427754651862</v>
      </c>
      <c r="AE182" s="6">
        <f t="shared" si="140"/>
        <v>11323.22574576839</v>
      </c>
      <c r="AF182" s="6">
        <f t="shared" si="140"/>
        <v>11263.903393233257</v>
      </c>
      <c r="AG182" s="6">
        <f t="shared" si="140"/>
        <v>11187.791166572169</v>
      </c>
      <c r="AH182" s="6">
        <f t="shared" si="140"/>
        <v>11097.337592705793</v>
      </c>
      <c r="AI182" s="6">
        <f t="shared" si="140"/>
        <v>10995.122609604707</v>
      </c>
      <c r="AJ182" s="6">
        <f t="shared" ref="AJ182:BL182" si="141">(AJ$24*(AJ67*AJ167))+AJ150</f>
        <v>10882.963183777922</v>
      </c>
      <c r="AK182" s="6">
        <f t="shared" si="141"/>
        <v>10763.471245733585</v>
      </c>
      <c r="AL182" s="6">
        <f t="shared" si="141"/>
        <v>10639.074348240149</v>
      </c>
      <c r="AM182" s="6">
        <f t="shared" si="141"/>
        <v>10512.148403498337</v>
      </c>
      <c r="AN182" s="6">
        <f t="shared" si="141"/>
        <v>10385.049054650064</v>
      </c>
      <c r="AO182" s="6">
        <f t="shared" si="141"/>
        <v>10260.731063004258</v>
      </c>
      <c r="AP182" s="6">
        <f t="shared" si="141"/>
        <v>10141.290273190018</v>
      </c>
      <c r="AQ182" s="6">
        <f t="shared" si="141"/>
        <v>10028.590837885156</v>
      </c>
      <c r="AR182" s="3">
        <f t="shared" si="141"/>
        <v>9924.1270332670083</v>
      </c>
      <c r="AS182" s="6">
        <f t="shared" si="141"/>
        <v>9990.6693340318634</v>
      </c>
      <c r="AT182" s="6">
        <f t="shared" si="141"/>
        <v>10056.78448588703</v>
      </c>
      <c r="AU182" s="6">
        <f t="shared" si="141"/>
        <v>10122.420676056108</v>
      </c>
      <c r="AV182" s="6">
        <f t="shared" si="141"/>
        <v>10187.55164939375</v>
      </c>
      <c r="AW182" s="6">
        <f t="shared" si="141"/>
        <v>10252.175590898411</v>
      </c>
      <c r="AX182" s="6">
        <f t="shared" si="141"/>
        <v>10316.265030770477</v>
      </c>
      <c r="AY182" s="6">
        <f t="shared" si="141"/>
        <v>10379.743645747099</v>
      </c>
      <c r="AZ182" s="6">
        <f t="shared" si="141"/>
        <v>10442.656778851426</v>
      </c>
      <c r="BA182" s="6">
        <f t="shared" si="141"/>
        <v>10504.903792543262</v>
      </c>
      <c r="BB182" s="6">
        <f t="shared" si="141"/>
        <v>10566.504352359299</v>
      </c>
      <c r="BC182" s="6">
        <f t="shared" si="141"/>
        <v>10627.405777177779</v>
      </c>
      <c r="BD182" s="6">
        <f t="shared" si="141"/>
        <v>10687.602171907298</v>
      </c>
      <c r="BE182" s="6">
        <f t="shared" si="141"/>
        <v>10747.017431613009</v>
      </c>
      <c r="BF182" s="6">
        <f t="shared" si="141"/>
        <v>10805.667658174221</v>
      </c>
      <c r="BG182" s="6">
        <f t="shared" si="141"/>
        <v>10863.476608901992</v>
      </c>
      <c r="BH182" s="6">
        <f t="shared" si="141"/>
        <v>10920.436141854836</v>
      </c>
      <c r="BI182" s="6">
        <f t="shared" si="141"/>
        <v>10976.514582183867</v>
      </c>
      <c r="BJ182" s="6">
        <f t="shared" si="141"/>
        <v>11031.657787774477</v>
      </c>
      <c r="BK182" s="6">
        <f t="shared" si="141"/>
        <v>11085.833499292121</v>
      </c>
      <c r="BL182" s="6">
        <f t="shared" si="141"/>
        <v>11139.008791942508</v>
      </c>
    </row>
    <row r="183" spans="3:64" x14ac:dyDescent="0.25">
      <c r="C183" t="s">
        <v>11</v>
      </c>
      <c r="D183" s="6">
        <f t="shared" ref="D183:AI183" si="142">(D$24*(D68*D168))+D151</f>
        <v>130.03897732267728</v>
      </c>
      <c r="E183" s="6">
        <f t="shared" si="142"/>
        <v>153.97025154845161</v>
      </c>
      <c r="F183" s="6">
        <f t="shared" si="142"/>
        <v>178.4261679320669</v>
      </c>
      <c r="G183" s="6">
        <f t="shared" si="142"/>
        <v>167.04718531468484</v>
      </c>
      <c r="H183" s="6">
        <f t="shared" si="142"/>
        <v>170.37032967032852</v>
      </c>
      <c r="I183" s="6">
        <f t="shared" si="142"/>
        <v>173.69340659340583</v>
      </c>
      <c r="J183" s="10">
        <f t="shared" si="142"/>
        <v>183.05724275724154</v>
      </c>
      <c r="K183" s="6">
        <f t="shared" si="142"/>
        <v>191.93119074997855</v>
      </c>
      <c r="L183" s="6">
        <f t="shared" si="142"/>
        <v>203.7230427440731</v>
      </c>
      <c r="M183" s="6">
        <f t="shared" si="142"/>
        <v>225.89330424535939</v>
      </c>
      <c r="N183" s="6">
        <f t="shared" si="142"/>
        <v>242.01349324211009</v>
      </c>
      <c r="O183" s="6">
        <f t="shared" si="142"/>
        <v>273.1912177215965</v>
      </c>
      <c r="P183" s="6">
        <f t="shared" si="142"/>
        <v>304.96877004670688</v>
      </c>
      <c r="Q183" s="6">
        <f t="shared" si="142"/>
        <v>342.02925462081998</v>
      </c>
      <c r="R183" s="6">
        <f t="shared" si="142"/>
        <v>383.57602494626718</v>
      </c>
      <c r="S183" s="13">
        <f t="shared" si="142"/>
        <v>429.76770816661707</v>
      </c>
      <c r="T183" s="6">
        <f t="shared" si="142"/>
        <v>464.79059484051061</v>
      </c>
      <c r="U183" s="6">
        <f t="shared" si="142"/>
        <v>501.13216080783292</v>
      </c>
      <c r="V183" s="6">
        <f t="shared" si="142"/>
        <v>538.52497576148471</v>
      </c>
      <c r="W183" s="6">
        <f t="shared" si="142"/>
        <v>576.68865706522888</v>
      </c>
      <c r="X183" s="6">
        <f t="shared" si="142"/>
        <v>615.32437275612779</v>
      </c>
      <c r="Y183" s="6">
        <f t="shared" si="142"/>
        <v>654.11464638708594</v>
      </c>
      <c r="Z183" s="6">
        <f t="shared" si="142"/>
        <v>692.68409269690619</v>
      </c>
      <c r="AA183" s="6">
        <f t="shared" si="142"/>
        <v>730.66660214620151</v>
      </c>
      <c r="AB183" s="6">
        <f t="shared" si="142"/>
        <v>767.67981745862869</v>
      </c>
      <c r="AC183" s="6">
        <f t="shared" si="142"/>
        <v>803.34319993366557</v>
      </c>
      <c r="AD183" s="6">
        <f t="shared" si="142"/>
        <v>837.30316863755797</v>
      </c>
      <c r="AE183" s="6">
        <f t="shared" si="142"/>
        <v>869.30410824996852</v>
      </c>
      <c r="AF183" s="6">
        <f t="shared" si="142"/>
        <v>899.06656256173858</v>
      </c>
      <c r="AG183" s="6">
        <f t="shared" si="142"/>
        <v>926.3415970310399</v>
      </c>
      <c r="AH183" s="6">
        <f t="shared" si="142"/>
        <v>950.91206454479686</v>
      </c>
      <c r="AI183" s="6">
        <f t="shared" si="142"/>
        <v>972.59840821576279</v>
      </c>
      <c r="AJ183" s="6">
        <f t="shared" ref="AJ183:BL183" si="143">(AJ$24*(AJ68*AJ168))+AJ151</f>
        <v>991.18142458946454</v>
      </c>
      <c r="AK183" s="6">
        <f t="shared" si="143"/>
        <v>1006.5404260871651</v>
      </c>
      <c r="AL183" s="6">
        <f t="shared" si="143"/>
        <v>1018.5710263031154</v>
      </c>
      <c r="AM183" s="6">
        <f t="shared" si="143"/>
        <v>1027.1966975497699</v>
      </c>
      <c r="AN183" s="6">
        <f t="shared" si="143"/>
        <v>1032.3713779162013</v>
      </c>
      <c r="AO183" s="6">
        <f t="shared" si="143"/>
        <v>1034.1408238545557</v>
      </c>
      <c r="AP183" s="6">
        <f t="shared" si="143"/>
        <v>1032.4952532511543</v>
      </c>
      <c r="AQ183" s="6">
        <f t="shared" si="143"/>
        <v>1027.4253483274185</v>
      </c>
      <c r="AR183" s="3">
        <f t="shared" si="143"/>
        <v>1018.9042128610911</v>
      </c>
      <c r="AS183" s="6">
        <f t="shared" si="143"/>
        <v>1025.73607125584</v>
      </c>
      <c r="AT183" s="6">
        <f t="shared" si="143"/>
        <v>1032.5240745263911</v>
      </c>
      <c r="AU183" s="6">
        <f t="shared" si="143"/>
        <v>1039.2629030858445</v>
      </c>
      <c r="AV183" s="6">
        <f t="shared" si="143"/>
        <v>1045.9498613340627</v>
      </c>
      <c r="AW183" s="6">
        <f t="shared" si="143"/>
        <v>1052.5847629259169</v>
      </c>
      <c r="AX183" s="6">
        <f t="shared" si="143"/>
        <v>1059.1647875534391</v>
      </c>
      <c r="AY183" s="6">
        <f t="shared" si="143"/>
        <v>1065.6820991526815</v>
      </c>
      <c r="AZ183" s="6">
        <f t="shared" si="143"/>
        <v>1072.1413530648301</v>
      </c>
      <c r="BA183" s="6">
        <f t="shared" si="143"/>
        <v>1078.5322168935606</v>
      </c>
      <c r="BB183" s="6">
        <f t="shared" si="143"/>
        <v>1084.8567096878151</v>
      </c>
      <c r="BC183" s="6">
        <f t="shared" si="143"/>
        <v>1091.1094227081928</v>
      </c>
      <c r="BD183" s="6">
        <f t="shared" si="143"/>
        <v>1097.2897507091702</v>
      </c>
      <c r="BE183" s="6">
        <f t="shared" si="143"/>
        <v>1103.3898800424054</v>
      </c>
      <c r="BF183" s="6">
        <f t="shared" si="143"/>
        <v>1109.4114638782589</v>
      </c>
      <c r="BG183" s="6">
        <f t="shared" si="143"/>
        <v>1115.346674425258</v>
      </c>
      <c r="BH183" s="6">
        <f t="shared" si="143"/>
        <v>1121.1946757551186</v>
      </c>
      <c r="BI183" s="6">
        <f t="shared" si="143"/>
        <v>1126.9522158299676</v>
      </c>
      <c r="BJ183" s="6">
        <f t="shared" si="143"/>
        <v>1132.6137359111392</v>
      </c>
      <c r="BK183" s="6">
        <f t="shared" si="143"/>
        <v>1138.1759239519652</v>
      </c>
      <c r="BL183" s="6">
        <f t="shared" si="143"/>
        <v>1143.6353995834218</v>
      </c>
    </row>
    <row r="184" spans="3:64" x14ac:dyDescent="0.25">
      <c r="C184" t="s">
        <v>12</v>
      </c>
      <c r="D184" s="6">
        <f t="shared" ref="D184:AI184" si="144">(D$24*(D69*D169))+D152</f>
        <v>2242.8526399999987</v>
      </c>
      <c r="E184" s="6">
        <f t="shared" si="144"/>
        <v>2606.8835800000002</v>
      </c>
      <c r="F184" s="6">
        <f t="shared" si="144"/>
        <v>2829.5478399999824</v>
      </c>
      <c r="G184" s="6">
        <f t="shared" si="144"/>
        <v>3073.0282599999928</v>
      </c>
      <c r="H184" s="6">
        <f t="shared" si="144"/>
        <v>3683.9493074499733</v>
      </c>
      <c r="I184" s="6">
        <f t="shared" si="144"/>
        <v>3644.1590662912295</v>
      </c>
      <c r="J184" s="10">
        <f t="shared" si="144"/>
        <v>3823.4413339448588</v>
      </c>
      <c r="K184" s="6">
        <f t="shared" si="144"/>
        <v>3948.9980188843529</v>
      </c>
      <c r="L184" s="6">
        <f t="shared" si="144"/>
        <v>4088.58266994214</v>
      </c>
      <c r="M184" s="6">
        <f t="shared" si="144"/>
        <v>4385.6171426486026</v>
      </c>
      <c r="N184" s="6">
        <f t="shared" si="144"/>
        <v>4514.7577880405615</v>
      </c>
      <c r="O184" s="6">
        <f t="shared" si="144"/>
        <v>4871.0792565254123</v>
      </c>
      <c r="P184" s="6">
        <f t="shared" si="144"/>
        <v>5176.4606661574981</v>
      </c>
      <c r="Q184" s="6">
        <f t="shared" si="144"/>
        <v>5510.6535001252723</v>
      </c>
      <c r="R184" s="6">
        <f t="shared" si="144"/>
        <v>5854.8035907102867</v>
      </c>
      <c r="S184" s="13">
        <f t="shared" si="144"/>
        <v>6207.5767848863416</v>
      </c>
      <c r="T184" s="6">
        <f t="shared" si="144"/>
        <v>6394.6564545201145</v>
      </c>
      <c r="U184" s="6">
        <f t="shared" si="144"/>
        <v>6567.9995381457056</v>
      </c>
      <c r="V184" s="6">
        <f t="shared" si="144"/>
        <v>6727.4047388409817</v>
      </c>
      <c r="W184" s="6">
        <f t="shared" si="144"/>
        <v>6872.8681892686582</v>
      </c>
      <c r="X184" s="6">
        <f t="shared" si="144"/>
        <v>7004.4543949080753</v>
      </c>
      <c r="Y184" s="6">
        <f t="shared" si="144"/>
        <v>7122.2559842934224</v>
      </c>
      <c r="Z184" s="6">
        <f t="shared" si="144"/>
        <v>7225.955142623704</v>
      </c>
      <c r="AA184" s="6">
        <f t="shared" si="144"/>
        <v>7315.5556997543272</v>
      </c>
      <c r="AB184" s="6">
        <f t="shared" si="144"/>
        <v>7391.0507088674449</v>
      </c>
      <c r="AC184" s="6">
        <f t="shared" si="144"/>
        <v>7452.5654502899852</v>
      </c>
      <c r="AD184" s="6">
        <f t="shared" si="144"/>
        <v>7500.5310882675167</v>
      </c>
      <c r="AE184" s="6">
        <f t="shared" si="144"/>
        <v>7536.2209327427727</v>
      </c>
      <c r="AF184" s="6">
        <f t="shared" si="144"/>
        <v>7560.5715356349256</v>
      </c>
      <c r="AG184" s="6">
        <f t="shared" si="144"/>
        <v>7574.6572153363941</v>
      </c>
      <c r="AH184" s="6">
        <f t="shared" si="144"/>
        <v>7579.66350330156</v>
      </c>
      <c r="AI184" s="6">
        <f t="shared" si="144"/>
        <v>7576.9045973656894</v>
      </c>
      <c r="AJ184" s="6">
        <f t="shared" ref="AJ184:BL184" si="145">(AJ$24*(AJ69*AJ169))+AJ152</f>
        <v>7567.2102458479058</v>
      </c>
      <c r="AK184" s="6">
        <f t="shared" si="145"/>
        <v>7551.9994445283282</v>
      </c>
      <c r="AL184" s="6">
        <f t="shared" si="145"/>
        <v>7532.6162346857272</v>
      </c>
      <c r="AM184" s="6">
        <f t="shared" si="145"/>
        <v>7510.4228423914174</v>
      </c>
      <c r="AN184" s="6">
        <f t="shared" si="145"/>
        <v>7486.8243828223631</v>
      </c>
      <c r="AO184" s="6">
        <f t="shared" si="145"/>
        <v>7463.7220661238316</v>
      </c>
      <c r="AP184" s="6">
        <f t="shared" si="145"/>
        <v>7442.4653683786364</v>
      </c>
      <c r="AQ184" s="6">
        <f t="shared" si="145"/>
        <v>7424.290721365941</v>
      </c>
      <c r="AR184" s="3">
        <f t="shared" si="145"/>
        <v>7410.2124571715904</v>
      </c>
      <c r="AS184" s="6">
        <f t="shared" si="145"/>
        <v>7523.7364639792868</v>
      </c>
      <c r="AT184" s="6">
        <f t="shared" si="145"/>
        <v>7638.895742488733</v>
      </c>
      <c r="AU184" s="6">
        <f t="shared" si="145"/>
        <v>7755.6933066108004</v>
      </c>
      <c r="AV184" s="6">
        <f t="shared" si="145"/>
        <v>7874.1520301184346</v>
      </c>
      <c r="AW184" s="6">
        <f t="shared" si="145"/>
        <v>7994.3146551335667</v>
      </c>
      <c r="AX184" s="6">
        <f t="shared" si="145"/>
        <v>8116.20526860875</v>
      </c>
      <c r="AY184" s="6">
        <f t="shared" si="145"/>
        <v>8239.8100449949834</v>
      </c>
      <c r="AZ184" s="6">
        <f t="shared" si="145"/>
        <v>8365.2121175409593</v>
      </c>
      <c r="BA184" s="6">
        <f t="shared" si="145"/>
        <v>8492.3796605792413</v>
      </c>
      <c r="BB184" s="6">
        <f t="shared" si="145"/>
        <v>8621.3778253336532</v>
      </c>
      <c r="BC184" s="6">
        <f t="shared" si="145"/>
        <v>8752.2146206539765</v>
      </c>
      <c r="BD184" s="6">
        <f t="shared" si="145"/>
        <v>8884.9372527058567</v>
      </c>
      <c r="BE184" s="6">
        <f t="shared" si="145"/>
        <v>9019.5358041613763</v>
      </c>
      <c r="BF184" s="6">
        <f t="shared" si="145"/>
        <v>9156.0781062855185</v>
      </c>
      <c r="BG184" s="6">
        <f t="shared" si="145"/>
        <v>9294.555620210509</v>
      </c>
      <c r="BH184" s="6">
        <f t="shared" si="145"/>
        <v>9435.0183092997631</v>
      </c>
      <c r="BI184" s="6">
        <f t="shared" si="145"/>
        <v>9577.4975849572602</v>
      </c>
      <c r="BJ184" s="6">
        <f t="shared" si="145"/>
        <v>9722.0063168338402</v>
      </c>
      <c r="BK184" s="6">
        <f t="shared" si="145"/>
        <v>9868.5773753060839</v>
      </c>
      <c r="BL184" s="6">
        <f t="shared" si="145"/>
        <v>10017.244375913213</v>
      </c>
    </row>
    <row r="185" spans="3:64" x14ac:dyDescent="0.25">
      <c r="C185" t="s">
        <v>13</v>
      </c>
      <c r="D185" s="6">
        <f t="shared" ref="D185:AI185" si="146">(D$23*(D70*D170))+D153</f>
        <v>403.89959579999999</v>
      </c>
      <c r="E185" s="6">
        <f t="shared" si="146"/>
        <v>453.69628999999998</v>
      </c>
      <c r="F185" s="6">
        <f t="shared" si="146"/>
        <v>502.57366139999999</v>
      </c>
      <c r="G185" s="6">
        <f t="shared" si="146"/>
        <v>565.67595610000001</v>
      </c>
      <c r="H185" s="6">
        <f t="shared" si="146"/>
        <v>633.41902770000002</v>
      </c>
      <c r="I185" s="6">
        <f t="shared" si="146"/>
        <v>728.25999999999988</v>
      </c>
      <c r="J185" s="10">
        <f t="shared" si="146"/>
        <v>837.8100000000004</v>
      </c>
      <c r="K185" s="6">
        <f t="shared" si="146"/>
        <v>851.81312607009409</v>
      </c>
      <c r="L185">
        <f t="shared" si="146"/>
        <v>916.65572458667771</v>
      </c>
      <c r="M185" s="6">
        <f t="shared" si="146"/>
        <v>981.21389247187255</v>
      </c>
      <c r="N185" s="6">
        <f t="shared" si="146"/>
        <v>1015.5717048708133</v>
      </c>
      <c r="O185" s="6">
        <f t="shared" si="146"/>
        <v>1102.7432422770914</v>
      </c>
      <c r="P185" s="6">
        <f t="shared" si="146"/>
        <v>1171.359124754812</v>
      </c>
      <c r="Q185" s="6">
        <f t="shared" si="146"/>
        <v>1243.737848896272</v>
      </c>
      <c r="R185" s="6">
        <f t="shared" si="146"/>
        <v>1317.8714287363186</v>
      </c>
      <c r="S185" s="13">
        <f t="shared" si="146"/>
        <v>1393.5718252214438</v>
      </c>
      <c r="T185" s="6">
        <f t="shared" si="146"/>
        <v>1437.2404317434336</v>
      </c>
      <c r="U185" s="6">
        <f t="shared" si="146"/>
        <v>1478.4816880521437</v>
      </c>
      <c r="V185" s="6">
        <f t="shared" si="146"/>
        <v>1517.1594899922002</v>
      </c>
      <c r="W185" s="6">
        <f t="shared" si="146"/>
        <v>1553.1602419427677</v>
      </c>
      <c r="X185" s="6">
        <f t="shared" si="146"/>
        <v>1586.3791136008915</v>
      </c>
      <c r="Y185" s="6">
        <f t="shared" si="146"/>
        <v>1616.713766066046</v>
      </c>
      <c r="Z185" s="6">
        <f t="shared" si="146"/>
        <v>1643.9837833021265</v>
      </c>
      <c r="AA185" s="6">
        <f t="shared" si="146"/>
        <v>1668.0685547732471</v>
      </c>
      <c r="AB185" s="6">
        <f t="shared" si="146"/>
        <v>1688.8426551354607</v>
      </c>
      <c r="AC185" s="6">
        <f t="shared" si="146"/>
        <v>1706.2100769321287</v>
      </c>
      <c r="AD185" s="6">
        <f t="shared" si="146"/>
        <v>1720.1285295125513</v>
      </c>
      <c r="AE185" s="6">
        <f t="shared" si="146"/>
        <v>1730.6992088334023</v>
      </c>
      <c r="AF185" s="6">
        <f t="shared" si="146"/>
        <v>1737.975489894701</v>
      </c>
      <c r="AG185" s="6">
        <f t="shared" si="146"/>
        <v>1742.0378860152846</v>
      </c>
      <c r="AH185" s="6">
        <f t="shared" si="146"/>
        <v>1742.9885437468347</v>
      </c>
      <c r="AI185" s="6">
        <f t="shared" si="146"/>
        <v>1740.9491362720798</v>
      </c>
      <c r="AJ185" s="6">
        <f t="shared" ref="AJ185:BL185" si="147">(AJ$23*(AJ70*AJ170))+AJ153</f>
        <v>1735.9680299069576</v>
      </c>
      <c r="AK185" s="6">
        <f t="shared" si="147"/>
        <v>1727.8690427492979</v>
      </c>
      <c r="AL185" s="6">
        <f t="shared" si="147"/>
        <v>1717.1799941801876</v>
      </c>
      <c r="AM185" s="6">
        <f t="shared" si="147"/>
        <v>1704.0666104951322</v>
      </c>
      <c r="AN185" s="6">
        <f t="shared" si="147"/>
        <v>1688.700368697559</v>
      </c>
      <c r="AO185" s="6">
        <f t="shared" si="147"/>
        <v>1671.3477647099626</v>
      </c>
      <c r="AP185" s="6">
        <f t="shared" si="147"/>
        <v>1652.1772178973292</v>
      </c>
      <c r="AQ185" s="6">
        <f t="shared" si="147"/>
        <v>1631.3361568231996</v>
      </c>
      <c r="AR185" s="3">
        <f t="shared" si="147"/>
        <v>1608.9442546784494</v>
      </c>
      <c r="AS185" s="6">
        <f t="shared" si="147"/>
        <v>1614.0605641917439</v>
      </c>
      <c r="AT185" s="6">
        <f t="shared" si="147"/>
        <v>1618.8904603125561</v>
      </c>
      <c r="AU185" s="6">
        <f t="shared" si="147"/>
        <v>1623.4239264643545</v>
      </c>
      <c r="AV185" s="6">
        <f t="shared" si="147"/>
        <v>1627.6522036573506</v>
      </c>
      <c r="AW185" s="6">
        <f t="shared" si="147"/>
        <v>1631.5671070674637</v>
      </c>
      <c r="AX185" s="6">
        <f t="shared" si="147"/>
        <v>1635.159583787794</v>
      </c>
      <c r="AY185" s="6">
        <f t="shared" si="147"/>
        <v>1638.4214037726078</v>
      </c>
      <c r="AZ185" s="6">
        <f t="shared" si="147"/>
        <v>1641.3473159760033</v>
      </c>
      <c r="BA185" s="6">
        <f t="shared" si="147"/>
        <v>1643.9339765739246</v>
      </c>
      <c r="BB185" s="6">
        <f t="shared" si="147"/>
        <v>1646.1783781491877</v>
      </c>
      <c r="BC185" s="6">
        <f t="shared" si="147"/>
        <v>1648.0759378999383</v>
      </c>
      <c r="BD185" s="6">
        <f t="shared" si="147"/>
        <v>1649.621986427092</v>
      </c>
      <c r="BE185" s="6">
        <f t="shared" si="147"/>
        <v>1650.8142186303992</v>
      </c>
      <c r="BF185" s="6">
        <f t="shared" si="147"/>
        <v>1651.651235915403</v>
      </c>
      <c r="BG185" s="6">
        <f t="shared" si="147"/>
        <v>1652.1314397145215</v>
      </c>
      <c r="BH185" s="6">
        <f t="shared" si="147"/>
        <v>1652.2529337254261</v>
      </c>
      <c r="BI185" s="6">
        <f t="shared" si="147"/>
        <v>1652.0124030409245</v>
      </c>
      <c r="BJ185" s="6">
        <f t="shared" si="147"/>
        <v>1651.4049234674899</v>
      </c>
      <c r="BK185" s="6">
        <f t="shared" si="147"/>
        <v>1650.4240881526475</v>
      </c>
      <c r="BL185" s="6">
        <f t="shared" si="147"/>
        <v>1649.0636037046868</v>
      </c>
    </row>
    <row r="186" spans="3:64" x14ac:dyDescent="0.25">
      <c r="C186" t="s">
        <v>14</v>
      </c>
      <c r="D186" s="6">
        <f t="shared" ref="D186:AI186" si="148">(D$23*(D71*D171))+D154</f>
        <v>876.21782600000006</v>
      </c>
      <c r="E186" s="6">
        <f t="shared" si="148"/>
        <v>961.22935529999972</v>
      </c>
      <c r="F186" s="6">
        <f t="shared" si="148"/>
        <v>981.23271799999975</v>
      </c>
      <c r="G186" s="6">
        <f t="shared" si="148"/>
        <v>1059.5618579999998</v>
      </c>
      <c r="H186" s="6">
        <f t="shared" si="148"/>
        <v>1160.4752040000001</v>
      </c>
      <c r="I186" s="6">
        <f t="shared" si="148"/>
        <v>1196.0599999999997</v>
      </c>
      <c r="J186" s="10">
        <f t="shared" si="148"/>
        <v>1257.9299999999998</v>
      </c>
      <c r="K186" s="6">
        <f t="shared" si="148"/>
        <v>1241.6158821288479</v>
      </c>
      <c r="L186" s="6">
        <f t="shared" si="148"/>
        <v>1266.3635948458214</v>
      </c>
      <c r="M186" s="6">
        <f t="shared" si="148"/>
        <v>1289.9966417755727</v>
      </c>
      <c r="N186" s="6">
        <f t="shared" si="148"/>
        <v>1275.7684594218704</v>
      </c>
      <c r="O186" s="6">
        <f t="shared" si="148"/>
        <v>1328.9990438856619</v>
      </c>
      <c r="P186" s="6">
        <f t="shared" si="148"/>
        <v>1359.7495009058757</v>
      </c>
      <c r="Q186" s="6">
        <f t="shared" si="148"/>
        <v>1396.0805758850149</v>
      </c>
      <c r="R186" s="6">
        <f t="shared" si="148"/>
        <v>1435.8666429901616</v>
      </c>
      <c r="S186" s="13">
        <f t="shared" si="148"/>
        <v>1479.1673585166764</v>
      </c>
      <c r="T186" s="6">
        <f t="shared" si="148"/>
        <v>1536.5508200162274</v>
      </c>
      <c r="U186" s="6">
        <f t="shared" si="148"/>
        <v>1596.9042982471078</v>
      </c>
      <c r="V186" s="6">
        <f t="shared" si="148"/>
        <v>1660.2592876123265</v>
      </c>
      <c r="W186" s="6">
        <f t="shared" si="148"/>
        <v>1726.604905626742</v>
      </c>
      <c r="X186" s="6">
        <f t="shared" si="148"/>
        <v>1795.8716003078957</v>
      </c>
      <c r="Y186" s="6">
        <f t="shared" si="148"/>
        <v>1867.9225591309046</v>
      </c>
      <c r="Z186" s="6">
        <f t="shared" si="148"/>
        <v>1942.4567202199487</v>
      </c>
      <c r="AA186" s="6">
        <f t="shared" si="148"/>
        <v>2001.7557805536803</v>
      </c>
      <c r="AB186" s="6">
        <f t="shared" si="148"/>
        <v>2062.0889283210845</v>
      </c>
      <c r="AC186" s="6">
        <f t="shared" si="148"/>
        <v>2123.0176572821747</v>
      </c>
      <c r="AD186" s="6">
        <f t="shared" si="148"/>
        <v>2184.1081841681707</v>
      </c>
      <c r="AE186" s="6">
        <f t="shared" si="148"/>
        <v>2245.0559598516497</v>
      </c>
      <c r="AF186" s="6">
        <f t="shared" si="148"/>
        <v>2305.454749566095</v>
      </c>
      <c r="AG186" s="6">
        <f t="shared" si="148"/>
        <v>2364.8952767618771</v>
      </c>
      <c r="AH186" s="6">
        <f t="shared" si="148"/>
        <v>2422.9652080849728</v>
      </c>
      <c r="AI186" s="6">
        <f t="shared" si="148"/>
        <v>2479.2532831624771</v>
      </c>
      <c r="AJ186" s="6">
        <f t="shared" ref="AJ186:BL186" si="149">(AJ$23*(AJ71*AJ171))+AJ154</f>
        <v>2533.2208268255099</v>
      </c>
      <c r="AK186" s="6">
        <f t="shared" si="149"/>
        <v>2583.9658456985021</v>
      </c>
      <c r="AL186" s="6">
        <f t="shared" si="149"/>
        <v>2631.607129368273</v>
      </c>
      <c r="AM186" s="6">
        <f t="shared" si="149"/>
        <v>2675.7442659891485</v>
      </c>
      <c r="AN186" s="6">
        <f t="shared" si="149"/>
        <v>2715.9856686094672</v>
      </c>
      <c r="AO186" s="6">
        <f t="shared" si="149"/>
        <v>2752.099413545367</v>
      </c>
      <c r="AP186" s="6">
        <f t="shared" si="149"/>
        <v>2783.7084027018873</v>
      </c>
      <c r="AQ186" s="6">
        <f t="shared" si="149"/>
        <v>2810.4061198809327</v>
      </c>
      <c r="AR186" s="3">
        <f t="shared" si="149"/>
        <v>2831.7418882340817</v>
      </c>
      <c r="AS186" s="6">
        <f t="shared" si="149"/>
        <v>2877.1442003310658</v>
      </c>
      <c r="AT186" s="6">
        <f t="shared" si="149"/>
        <v>2922.7535878075446</v>
      </c>
      <c r="AU186" s="6">
        <f t="shared" si="149"/>
        <v>2968.5466083919741</v>
      </c>
      <c r="AV186" s="6">
        <f t="shared" si="149"/>
        <v>3014.5010675955432</v>
      </c>
      <c r="AW186" s="6">
        <f t="shared" si="149"/>
        <v>3060.5948491196677</v>
      </c>
      <c r="AX186" s="6">
        <f t="shared" si="149"/>
        <v>3106.8032091968207</v>
      </c>
      <c r="AY186" s="6">
        <f t="shared" si="149"/>
        <v>3153.1018903372269</v>
      </c>
      <c r="AZ186" s="6">
        <f t="shared" si="149"/>
        <v>3199.4713877616869</v>
      </c>
      <c r="BA186" s="6">
        <f t="shared" si="149"/>
        <v>3245.8951707672509</v>
      </c>
      <c r="BB186" s="6">
        <f t="shared" si="149"/>
        <v>3292.3567562983881</v>
      </c>
      <c r="BC186" s="6">
        <f t="shared" si="149"/>
        <v>3338.835856925356</v>
      </c>
      <c r="BD186" s="6">
        <f t="shared" si="149"/>
        <v>3385.3112069286544</v>
      </c>
      <c r="BE186" s="6">
        <f t="shared" si="149"/>
        <v>3431.7656165397048</v>
      </c>
      <c r="BF186" s="6">
        <f t="shared" si="149"/>
        <v>3478.1831909277453</v>
      </c>
      <c r="BG186" s="6">
        <f t="shared" si="149"/>
        <v>3524.5470713909931</v>
      </c>
      <c r="BH186" s="6">
        <f t="shared" si="149"/>
        <v>3570.8391761707862</v>
      </c>
      <c r="BI186" s="6">
        <f t="shared" si="149"/>
        <v>3617.0376824475125</v>
      </c>
      <c r="BJ186" s="6">
        <f t="shared" si="149"/>
        <v>3663.116375691538</v>
      </c>
      <c r="BK186" s="6">
        <f t="shared" si="149"/>
        <v>3709.0446683369569</v>
      </c>
      <c r="BL186" s="6">
        <f t="shared" si="149"/>
        <v>3754.7909745891484</v>
      </c>
    </row>
    <row r="187" spans="3:64" x14ac:dyDescent="0.25">
      <c r="C187" t="s">
        <v>15</v>
      </c>
      <c r="D187" s="6">
        <f t="shared" ref="D187:AI187" si="150">(D$23*(D72*D172))+D155</f>
        <v>135.89876391749999</v>
      </c>
      <c r="E187" s="6">
        <f t="shared" si="150"/>
        <v>150.99862657500003</v>
      </c>
      <c r="F187" s="6">
        <f t="shared" si="150"/>
        <v>167.77625175000003</v>
      </c>
      <c r="G187" s="6">
        <f t="shared" si="150"/>
        <v>186.41805749999997</v>
      </c>
      <c r="H187" s="6">
        <f t="shared" si="150"/>
        <v>207.13117500000001</v>
      </c>
      <c r="I187" s="6">
        <f t="shared" si="150"/>
        <v>230.14574999999991</v>
      </c>
      <c r="J187" s="10">
        <f t="shared" si="150"/>
        <v>255.71749999999997</v>
      </c>
      <c r="K187" s="6">
        <f t="shared" si="150"/>
        <v>261.61962911689466</v>
      </c>
      <c r="L187" s="6">
        <f t="shared" si="150"/>
        <v>277.33386033163038</v>
      </c>
      <c r="M187" s="6">
        <f t="shared" si="150"/>
        <v>292.31258282654221</v>
      </c>
      <c r="N187" s="6">
        <f t="shared" si="150"/>
        <v>297.79975635195245</v>
      </c>
      <c r="O187" s="6">
        <f t="shared" si="150"/>
        <v>318.18894678532121</v>
      </c>
      <c r="P187" s="6">
        <f t="shared" si="150"/>
        <v>332.49680449328702</v>
      </c>
      <c r="Q187" s="6">
        <f t="shared" si="150"/>
        <v>347.2357461814924</v>
      </c>
      <c r="R187" s="6">
        <f t="shared" si="150"/>
        <v>361.82541483396625</v>
      </c>
      <c r="S187" s="13">
        <f>(S$23*(S72*S172))+S155</f>
        <v>376.21701369216936</v>
      </c>
      <c r="T187" s="6">
        <f t="shared" si="150"/>
        <v>385.3532075907433</v>
      </c>
      <c r="U187" s="6">
        <f t="shared" si="150"/>
        <v>393.73395142873096</v>
      </c>
      <c r="V187" s="6">
        <f t="shared" si="150"/>
        <v>401.35933788432152</v>
      </c>
      <c r="W187" s="6">
        <f t="shared" si="150"/>
        <v>408.23736501162296</v>
      </c>
      <c r="X187" s="6">
        <f t="shared" si="150"/>
        <v>414.37992490265299</v>
      </c>
      <c r="Y187" s="6">
        <f t="shared" si="150"/>
        <v>419.80087170897121</v>
      </c>
      <c r="Z187" s="6">
        <f t="shared" si="150"/>
        <v>424.49495815492003</v>
      </c>
      <c r="AA187" s="6">
        <f t="shared" si="150"/>
        <v>428.47352097568347</v>
      </c>
      <c r="AB187" s="6">
        <f t="shared" si="150"/>
        <v>431.74722236237017</v>
      </c>
      <c r="AC187" s="6">
        <f t="shared" si="150"/>
        <v>434.3344499958726</v>
      </c>
      <c r="AD187" s="6">
        <f t="shared" si="150"/>
        <v>436.26695618835083</v>
      </c>
      <c r="AE187" s="6">
        <f t="shared" si="150"/>
        <v>437.61196493031014</v>
      </c>
      <c r="AF187" s="6">
        <f t="shared" si="150"/>
        <v>438.42315524655277</v>
      </c>
      <c r="AG187" s="6">
        <f t="shared" si="150"/>
        <v>438.7595497271866</v>
      </c>
      <c r="AH187" s="6">
        <f t="shared" si="150"/>
        <v>438.68392493440973</v>
      </c>
      <c r="AI187" s="6">
        <f t="shared" si="150"/>
        <v>438.26215946802728</v>
      </c>
      <c r="AJ187" s="6">
        <f t="shared" ref="AJ187:BL187" si="151">(AJ$23*(AJ72*AJ172))+AJ155</f>
        <v>437.53978949991921</v>
      </c>
      <c r="AK187" s="6">
        <f t="shared" si="151"/>
        <v>436.50356878808606</v>
      </c>
      <c r="AL187" s="6">
        <f t="shared" si="151"/>
        <v>435.31564520059607</v>
      </c>
      <c r="AM187" s="6">
        <f t="shared" si="151"/>
        <v>434.0452742809149</v>
      </c>
      <c r="AN187" s="6">
        <f t="shared" si="151"/>
        <v>432.76160769603541</v>
      </c>
      <c r="AO187" s="6">
        <f t="shared" si="151"/>
        <v>431.55699905241215</v>
      </c>
      <c r="AP187" s="6">
        <f t="shared" si="151"/>
        <v>430.4980761648373</v>
      </c>
      <c r="AQ187" s="6">
        <f t="shared" si="151"/>
        <v>429.64541628953708</v>
      </c>
      <c r="AR187" s="3">
        <f t="shared" si="151"/>
        <v>429.05180124758664</v>
      </c>
      <c r="AS187" s="6">
        <f t="shared" si="151"/>
        <v>433.30484944744813</v>
      </c>
      <c r="AT187" s="6">
        <f t="shared" si="151"/>
        <v>437.53796224663688</v>
      </c>
      <c r="AU187" s="6">
        <f t="shared" si="151"/>
        <v>441.74800720118509</v>
      </c>
      <c r="AV187" s="6">
        <f t="shared" si="151"/>
        <v>445.93211059105511</v>
      </c>
      <c r="AW187" s="6">
        <f t="shared" si="151"/>
        <v>450.08747781171428</v>
      </c>
      <c r="AX187" s="6">
        <f t="shared" si="151"/>
        <v>454.2109954966096</v>
      </c>
      <c r="AY187" s="6">
        <f t="shared" si="151"/>
        <v>458.29969336296739</v>
      </c>
      <c r="AZ187" s="6">
        <f t="shared" si="151"/>
        <v>462.35135661295885</v>
      </c>
      <c r="BA187" s="6">
        <f t="shared" si="151"/>
        <v>466.36424867345397</v>
      </c>
      <c r="BB187" s="6">
        <f t="shared" si="151"/>
        <v>470.33667947119665</v>
      </c>
      <c r="BC187" s="6">
        <f t="shared" si="151"/>
        <v>474.26645694962275</v>
      </c>
      <c r="BD187" s="6">
        <f t="shared" si="151"/>
        <v>478.15130041365006</v>
      </c>
      <c r="BE187" s="6">
        <f t="shared" si="151"/>
        <v>481.98955288478828</v>
      </c>
      <c r="BF187" s="6">
        <f t="shared" si="151"/>
        <v>485.77977526923638</v>
      </c>
      <c r="BG187" s="6">
        <f t="shared" si="151"/>
        <v>489.52042658208063</v>
      </c>
      <c r="BH187" s="6">
        <f t="shared" si="151"/>
        <v>493.20983096281401</v>
      </c>
      <c r="BI187" s="6">
        <f t="shared" si="151"/>
        <v>496.84583550103014</v>
      </c>
      <c r="BJ187" s="6">
        <f t="shared" si="151"/>
        <v>500.42573438408812</v>
      </c>
      <c r="BK187" s="6">
        <f t="shared" si="151"/>
        <v>503.94628645882386</v>
      </c>
      <c r="BL187" s="6">
        <f t="shared" si="151"/>
        <v>507.40418575528849</v>
      </c>
    </row>
    <row r="188" spans="3:64" x14ac:dyDescent="0.25">
      <c r="C188" t="s">
        <v>16</v>
      </c>
      <c r="D188" s="6">
        <f t="shared" ref="D188:AI188" si="152">(D$23*(D73*D173))+D156</f>
        <v>1502.0812299999996</v>
      </c>
      <c r="E188" s="6">
        <f t="shared" si="152"/>
        <v>1676.0246599999984</v>
      </c>
      <c r="F188" s="6">
        <f t="shared" si="152"/>
        <v>1846.7545999999998</v>
      </c>
      <c r="G188" s="6">
        <f t="shared" si="152"/>
        <v>1125.0942999999995</v>
      </c>
      <c r="H188" s="6">
        <f t="shared" si="152"/>
        <v>1099.68</v>
      </c>
      <c r="I188" s="6">
        <f t="shared" si="152"/>
        <v>1074.2699999999995</v>
      </c>
      <c r="J188" s="10">
        <f t="shared" si="152"/>
        <v>1022.8699999999999</v>
      </c>
      <c r="K188" s="6">
        <f t="shared" si="152"/>
        <v>1096.0719115160919</v>
      </c>
      <c r="L188" s="6">
        <f>(L$23*(L73*L173))+L156</f>
        <v>1108.500451968381</v>
      </c>
      <c r="M188" s="6">
        <f t="shared" si="152"/>
        <v>1119.9443776922064</v>
      </c>
      <c r="N188" s="6">
        <f t="shared" si="152"/>
        <v>1098.88762016239</v>
      </c>
      <c r="O188" s="6">
        <f t="shared" si="152"/>
        <v>1136.2119164321198</v>
      </c>
      <c r="P188" s="6">
        <f t="shared" si="152"/>
        <v>1154.4095767207702</v>
      </c>
      <c r="Q188" s="6">
        <f t="shared" si="152"/>
        <v>1177.6597911908696</v>
      </c>
      <c r="R188" s="6">
        <f t="shared" si="152"/>
        <v>1204.1961074145045</v>
      </c>
      <c r="S188" s="13">
        <f t="shared" si="152"/>
        <v>1234.1179681770352</v>
      </c>
      <c r="T188" s="6">
        <f t="shared" si="152"/>
        <v>1251.2245067901727</v>
      </c>
      <c r="U188" s="6">
        <f t="shared" si="152"/>
        <v>1270.5144899650356</v>
      </c>
      <c r="V188" s="6">
        <f t="shared" si="152"/>
        <v>1291.9426669869911</v>
      </c>
      <c r="W188" s="6">
        <f t="shared" si="152"/>
        <v>1315.4251901010523</v>
      </c>
      <c r="X188" s="6">
        <f t="shared" si="152"/>
        <v>1340.8304030814215</v>
      </c>
      <c r="Y188" s="6">
        <f t="shared" si="152"/>
        <v>1367.9765097214063</v>
      </c>
      <c r="Z188" s="6">
        <f t="shared" si="152"/>
        <v>1396.5660251279262</v>
      </c>
      <c r="AA188" s="6">
        <f t="shared" si="152"/>
        <v>1426.3041478904674</v>
      </c>
      <c r="AB188" s="6">
        <f t="shared" si="152"/>
        <v>1456.8461554266644</v>
      </c>
      <c r="AC188" s="6">
        <f t="shared" si="152"/>
        <v>1487.8291498199144</v>
      </c>
      <c r="AD188" s="6">
        <f t="shared" si="152"/>
        <v>1518.8971523344494</v>
      </c>
      <c r="AE188" s="6">
        <f t="shared" si="152"/>
        <v>1549.7873316739688</v>
      </c>
      <c r="AF188" s="6">
        <f t="shared" si="152"/>
        <v>1580.1691081161503</v>
      </c>
      <c r="AG188" s="6">
        <f t="shared" si="152"/>
        <v>1609.7145381024593</v>
      </c>
      <c r="AH188" s="6">
        <f t="shared" si="152"/>
        <v>1638.0989783836885</v>
      </c>
      <c r="AI188" s="6">
        <f t="shared" si="152"/>
        <v>1665.0044796077807</v>
      </c>
      <c r="AJ188" s="6">
        <f t="shared" ref="AJ188:BL188" si="153">(AJ$23*(AJ73*AJ173))+AJ156</f>
        <v>1690.0345174668614</v>
      </c>
      <c r="AK188" s="6">
        <f t="shared" si="153"/>
        <v>1712.5608254963624</v>
      </c>
      <c r="AL188" s="6">
        <f t="shared" si="153"/>
        <v>1732.6428886720605</v>
      </c>
      <c r="AM188" s="6">
        <f t="shared" si="153"/>
        <v>1749.9986935895929</v>
      </c>
      <c r="AN188" s="6">
        <f t="shared" si="153"/>
        <v>1764.3592610794572</v>
      </c>
      <c r="AO188" s="6">
        <f t="shared" si="153"/>
        <v>1775.5657908168814</v>
      </c>
      <c r="AP188" s="6">
        <f t="shared" si="153"/>
        <v>1783.3706927804237</v>
      </c>
      <c r="AQ188" s="6">
        <f t="shared" si="153"/>
        <v>1787.5142704738355</v>
      </c>
      <c r="AR188" s="3">
        <f t="shared" si="153"/>
        <v>1787.715838531612</v>
      </c>
      <c r="AS188" s="6">
        <f t="shared" si="153"/>
        <v>1805.4368726977016</v>
      </c>
      <c r="AT188" s="6">
        <f t="shared" si="153"/>
        <v>1823.0748426943214</v>
      </c>
      <c r="AU188" s="6">
        <f t="shared" si="153"/>
        <v>1840.6166966716055</v>
      </c>
      <c r="AV188" s="6">
        <f t="shared" si="153"/>
        <v>1858.050460796064</v>
      </c>
      <c r="AW188" s="6">
        <f t="shared" si="153"/>
        <v>1875.3644908821439</v>
      </c>
      <c r="AX188" s="6">
        <f t="shared" si="153"/>
        <v>1892.5458145692078</v>
      </c>
      <c r="AY188" s="6">
        <f t="shared" si="153"/>
        <v>1909.5820556790318</v>
      </c>
      <c r="AZ188" s="6">
        <f t="shared" si="153"/>
        <v>1926.4639858873295</v>
      </c>
      <c r="BA188" s="6">
        <f t="shared" si="153"/>
        <v>1943.1843694727258</v>
      </c>
      <c r="BB188" s="6">
        <f t="shared" si="153"/>
        <v>1959.7361644633204</v>
      </c>
      <c r="BC188" s="6">
        <f t="shared" si="153"/>
        <v>1976.1102372900957</v>
      </c>
      <c r="BD188" s="6">
        <f t="shared" si="153"/>
        <v>1992.2970850568763</v>
      </c>
      <c r="BE188" s="6">
        <f t="shared" si="153"/>
        <v>2008.2898036866188</v>
      </c>
      <c r="BF188" s="6">
        <f t="shared" si="153"/>
        <v>2024.0823969551527</v>
      </c>
      <c r="BG188" s="6">
        <f t="shared" si="153"/>
        <v>2039.6684440920037</v>
      </c>
      <c r="BH188" s="6">
        <f t="shared" si="153"/>
        <v>2055.0409623450591</v>
      </c>
      <c r="BI188" s="6">
        <f t="shared" si="153"/>
        <v>2070.1909812542931</v>
      </c>
      <c r="BJ188" s="6">
        <f t="shared" si="153"/>
        <v>2085.107226600368</v>
      </c>
      <c r="BK188" s="6">
        <f t="shared" si="153"/>
        <v>2099.7761935784338</v>
      </c>
      <c r="BL188" s="6">
        <f t="shared" si="153"/>
        <v>2114.184107313703</v>
      </c>
    </row>
    <row r="189" spans="3:64" x14ac:dyDescent="0.25">
      <c r="C189" t="s">
        <v>17</v>
      </c>
      <c r="D189" s="6">
        <f t="shared" ref="D189:AI189" si="154">(D$23*(D74*D174))+D157</f>
        <v>135.89876391749999</v>
      </c>
      <c r="E189" s="6">
        <f t="shared" si="154"/>
        <v>150.99862657500003</v>
      </c>
      <c r="F189" s="6">
        <f t="shared" si="154"/>
        <v>167.77625175000003</v>
      </c>
      <c r="G189" s="6">
        <f t="shared" si="154"/>
        <v>186.41805749999997</v>
      </c>
      <c r="H189" s="6">
        <f t="shared" si="154"/>
        <v>207.13117500000001</v>
      </c>
      <c r="I189" s="6">
        <f t="shared" si="154"/>
        <v>230.14574999999991</v>
      </c>
      <c r="J189" s="10">
        <f t="shared" si="154"/>
        <v>255.71749999999997</v>
      </c>
      <c r="K189" s="6">
        <f t="shared" si="154"/>
        <v>261.51109225532662</v>
      </c>
      <c r="L189" s="6">
        <f t="shared" si="154"/>
        <v>277.08285790370343</v>
      </c>
      <c r="M189" s="6">
        <f t="shared" si="154"/>
        <v>291.85600633502634</v>
      </c>
      <c r="N189" s="6">
        <f t="shared" si="154"/>
        <v>297.0934497190442</v>
      </c>
      <c r="O189" s="6">
        <f t="shared" si="154"/>
        <v>317.13185177402931</v>
      </c>
      <c r="P189" s="6">
        <f t="shared" si="154"/>
        <v>331.03304240893033</v>
      </c>
      <c r="Q189" s="6">
        <f t="shared" si="154"/>
        <v>345.29053956636022</v>
      </c>
      <c r="R189" s="6">
        <f t="shared" si="154"/>
        <v>359.32457126328597</v>
      </c>
      <c r="S189" s="13">
        <f t="shared" si="154"/>
        <v>373.08587063417457</v>
      </c>
      <c r="T189" s="6">
        <f t="shared" si="154"/>
        <v>378.89566232735626</v>
      </c>
      <c r="U189" s="6">
        <f t="shared" si="154"/>
        <v>383.79054078131617</v>
      </c>
      <c r="V189" s="6">
        <f t="shared" si="154"/>
        <v>387.79232631518221</v>
      </c>
      <c r="W189" s="6">
        <f t="shared" si="154"/>
        <v>390.93091460370835</v>
      </c>
      <c r="X189" s="6">
        <f t="shared" si="154"/>
        <v>393.24009567707378</v>
      </c>
      <c r="Y189" s="6">
        <f t="shared" si="154"/>
        <v>394.75553281018813</v>
      </c>
      <c r="Z189" s="6">
        <f t="shared" si="154"/>
        <v>395.49501559915865</v>
      </c>
      <c r="AA189" s="6">
        <f t="shared" si="154"/>
        <v>395.49218619813166</v>
      </c>
      <c r="AB189" s="6">
        <f t="shared" si="154"/>
        <v>394.77999764997298</v>
      </c>
      <c r="AC189" s="6">
        <f t="shared" si="154"/>
        <v>393.39830272846694</v>
      </c>
      <c r="AD189" s="6">
        <f t="shared" si="154"/>
        <v>391.39852633292736</v>
      </c>
      <c r="AE189" s="6">
        <f t="shared" si="154"/>
        <v>388.86267974458622</v>
      </c>
      <c r="AF189" s="6">
        <f t="shared" si="154"/>
        <v>385.85865646317109</v>
      </c>
      <c r="AG189" s="6">
        <f t="shared" si="154"/>
        <v>382.45723086501749</v>
      </c>
      <c r="AH189" s="6">
        <f t="shared" si="154"/>
        <v>378.73042024382028</v>
      </c>
      <c r="AI189" s="6">
        <f t="shared" si="154"/>
        <v>374.75073689812433</v>
      </c>
      <c r="AJ189" s="6">
        <f t="shared" ref="AJ189:BL189" si="155">(AJ$23*(AJ74*AJ174))+AJ157</f>
        <v>370.57117798517623</v>
      </c>
      <c r="AK189" s="6">
        <f t="shared" si="155"/>
        <v>366.1937741592206</v>
      </c>
      <c r="AL189" s="6">
        <f t="shared" si="155"/>
        <v>361.76647738133511</v>
      </c>
      <c r="AM189" s="6">
        <f t="shared" si="155"/>
        <v>357.35537174192797</v>
      </c>
      <c r="AN189" s="6">
        <f t="shared" si="155"/>
        <v>353.02402862477061</v>
      </c>
      <c r="AO189" s="6">
        <f t="shared" si="155"/>
        <v>348.85236936565087</v>
      </c>
      <c r="AP189" s="6">
        <f t="shared" si="155"/>
        <v>344.89666103472752</v>
      </c>
      <c r="AQ189" s="6">
        <f t="shared" si="155"/>
        <v>341.20612941710107</v>
      </c>
      <c r="AR189" s="3">
        <f t="shared" si="155"/>
        <v>337.82183929809969</v>
      </c>
      <c r="AS189" s="6">
        <f t="shared" si="155"/>
        <v>338.27577467599781</v>
      </c>
      <c r="AT189" s="6">
        <f t="shared" si="155"/>
        <v>338.65745322073712</v>
      </c>
      <c r="AU189" s="6">
        <f t="shared" si="155"/>
        <v>338.96487087302711</v>
      </c>
      <c r="AV189" s="6">
        <f t="shared" si="155"/>
        <v>339.19630407849559</v>
      </c>
      <c r="AW189" s="6">
        <f t="shared" si="155"/>
        <v>339.35016572695127</v>
      </c>
      <c r="AX189" s="6">
        <f t="shared" si="155"/>
        <v>339.42470518205573</v>
      </c>
      <c r="AY189" s="6">
        <f t="shared" si="155"/>
        <v>339.41836097371305</v>
      </c>
      <c r="AZ189" s="6">
        <f t="shared" si="155"/>
        <v>339.33020547375207</v>
      </c>
      <c r="BA189" s="6">
        <f t="shared" si="155"/>
        <v>339.15971802475343</v>
      </c>
      <c r="BB189" s="6">
        <f t="shared" si="155"/>
        <v>338.90645788142075</v>
      </c>
      <c r="BC189" s="6">
        <f t="shared" si="155"/>
        <v>338.56967110576284</v>
      </c>
      <c r="BD189" s="6">
        <f t="shared" si="155"/>
        <v>338.14859965253322</v>
      </c>
      <c r="BE189" s="6">
        <f t="shared" si="155"/>
        <v>337.64298334856903</v>
      </c>
      <c r="BF189" s="6">
        <f t="shared" si="155"/>
        <v>337.05275747663103</v>
      </c>
      <c r="BG189" s="6">
        <f t="shared" si="155"/>
        <v>336.37782576082327</v>
      </c>
      <c r="BH189" s="6">
        <f t="shared" si="155"/>
        <v>335.61804132492722</v>
      </c>
      <c r="BI189" s="6">
        <f t="shared" si="155"/>
        <v>334.77298064187289</v>
      </c>
      <c r="BJ189" s="6">
        <f t="shared" si="155"/>
        <v>333.84190886658899</v>
      </c>
      <c r="BK189" s="6">
        <f t="shared" si="155"/>
        <v>332.82380990324776</v>
      </c>
      <c r="BL189" s="6">
        <f t="shared" si="155"/>
        <v>331.71771189447475</v>
      </c>
    </row>
    <row r="190" spans="3:64" x14ac:dyDescent="0.25">
      <c r="C190" t="s">
        <v>18</v>
      </c>
      <c r="D190" s="6">
        <f t="shared" ref="D190:AI190" si="156">(D$23*(D75*D175))+D158</f>
        <v>2446.1777505150012</v>
      </c>
      <c r="E190" s="6">
        <f t="shared" si="156"/>
        <v>2717.9752783500012</v>
      </c>
      <c r="F190" s="6">
        <f t="shared" si="156"/>
        <v>3019.9725315000005</v>
      </c>
      <c r="G190" s="6">
        <f t="shared" si="156"/>
        <v>3355.5250350000006</v>
      </c>
      <c r="H190" s="6">
        <f t="shared" si="156"/>
        <v>3728.3611500000011</v>
      </c>
      <c r="I190" s="6">
        <f t="shared" si="156"/>
        <v>4142.6235000000015</v>
      </c>
      <c r="J190" s="10">
        <f t="shared" si="156"/>
        <v>4602.9150000000009</v>
      </c>
      <c r="K190" s="6">
        <f>(K$23*(K75*K175))+K158</f>
        <v>4707.1996605958811</v>
      </c>
      <c r="L190" s="6">
        <f t="shared" si="156"/>
        <v>4987.4914422666616</v>
      </c>
      <c r="M190" s="6">
        <f t="shared" si="156"/>
        <v>5253.4081140304797</v>
      </c>
      <c r="N190" s="6">
        <f t="shared" si="156"/>
        <v>5347.6820949428011</v>
      </c>
      <c r="O190" s="6">
        <f t="shared" si="156"/>
        <v>5708.3733319325311</v>
      </c>
      <c r="P190" s="6">
        <f t="shared" si="156"/>
        <v>5958.5947633607493</v>
      </c>
      <c r="Q190" s="6">
        <f t="shared" si="156"/>
        <v>6215.2297121944912</v>
      </c>
      <c r="R190" s="6">
        <f t="shared" si="156"/>
        <v>6467.8422827391551</v>
      </c>
      <c r="S190" s="13">
        <f t="shared" si="156"/>
        <v>6715.5456714151469</v>
      </c>
      <c r="T190" s="6">
        <f t="shared" si="156"/>
        <v>6820.1219218924198</v>
      </c>
      <c r="U190" s="6">
        <f t="shared" si="156"/>
        <v>6908.2297340637006</v>
      </c>
      <c r="V190" s="6">
        <f t="shared" si="156"/>
        <v>6980.2618736732911</v>
      </c>
      <c r="W190" s="6">
        <f t="shared" si="156"/>
        <v>7036.7564628667587</v>
      </c>
      <c r="X190" s="6">
        <f t="shared" si="156"/>
        <v>7078.3217221873329</v>
      </c>
      <c r="Y190" s="6">
        <f t="shared" si="156"/>
        <v>7105.5995905833988</v>
      </c>
      <c r="Z190" s="6">
        <f t="shared" si="156"/>
        <v>7118.9102807848667</v>
      </c>
      <c r="AA190" s="6">
        <f t="shared" si="156"/>
        <v>7118.8593515663733</v>
      </c>
      <c r="AB190" s="6">
        <f t="shared" si="156"/>
        <v>7106.0399576995205</v>
      </c>
      <c r="AC190" s="6">
        <f t="shared" si="156"/>
        <v>7081.1694491124126</v>
      </c>
      <c r="AD190" s="6">
        <f t="shared" si="156"/>
        <v>7045.1734739927069</v>
      </c>
      <c r="AE190" s="6">
        <f t="shared" si="156"/>
        <v>6999.5282354025558</v>
      </c>
      <c r="AF190" s="6">
        <f t="shared" si="156"/>
        <v>6945.4558163370875</v>
      </c>
      <c r="AG190" s="6">
        <f t="shared" si="156"/>
        <v>6884.2301555703343</v>
      </c>
      <c r="AH190" s="6">
        <f t="shared" si="156"/>
        <v>6817.1475643887725</v>
      </c>
      <c r="AI190" s="6">
        <f t="shared" si="156"/>
        <v>6745.5132641662522</v>
      </c>
      <c r="AJ190" s="6">
        <f t="shared" ref="AJ190:BL190" si="157">(AJ$23*(AJ75*AJ175))+AJ158</f>
        <v>6670.2812037331869</v>
      </c>
      <c r="AK190" s="6">
        <f t="shared" si="157"/>
        <v>6591.4879348659879</v>
      </c>
      <c r="AL190" s="6">
        <f t="shared" si="157"/>
        <v>6511.796592864056</v>
      </c>
      <c r="AM190" s="6">
        <f t="shared" si="157"/>
        <v>6432.3966913547165</v>
      </c>
      <c r="AN190" s="6">
        <f t="shared" si="157"/>
        <v>6354.4325152458878</v>
      </c>
      <c r="AO190" s="6">
        <f t="shared" si="157"/>
        <v>6279.3426485817181</v>
      </c>
      <c r="AP190" s="6">
        <f t="shared" si="157"/>
        <v>6208.1398986251161</v>
      </c>
      <c r="AQ190" s="6">
        <f t="shared" si="157"/>
        <v>6141.7103295078314</v>
      </c>
      <c r="AR190" s="3">
        <f t="shared" si="157"/>
        <v>6080.7931073658037</v>
      </c>
      <c r="AS190" s="6">
        <f t="shared" si="157"/>
        <v>6088.9639441679701</v>
      </c>
      <c r="AT190" s="6">
        <f t="shared" si="157"/>
        <v>6095.8341579732778</v>
      </c>
      <c r="AU190" s="6">
        <f t="shared" si="157"/>
        <v>6101.3676757144967</v>
      </c>
      <c r="AV190" s="6">
        <f t="shared" si="157"/>
        <v>6105.5334734129301</v>
      </c>
      <c r="AW190" s="6">
        <f t="shared" si="157"/>
        <v>6108.3029830851328</v>
      </c>
      <c r="AX190" s="6">
        <f t="shared" si="157"/>
        <v>6109.6446932770123</v>
      </c>
      <c r="AY190" s="6">
        <f t="shared" si="157"/>
        <v>6109.5304975268446</v>
      </c>
      <c r="AZ190" s="6">
        <f t="shared" si="157"/>
        <v>6107.9436985275461</v>
      </c>
      <c r="BA190" s="6">
        <f t="shared" si="157"/>
        <v>6104.8749244455703</v>
      </c>
      <c r="BB190" s="6">
        <f t="shared" si="157"/>
        <v>6100.316241865582</v>
      </c>
      <c r="BC190" s="6">
        <f t="shared" si="157"/>
        <v>6094.2540799037397</v>
      </c>
      <c r="BD190" s="6">
        <f t="shared" si="157"/>
        <v>6086.6747937456066</v>
      </c>
      <c r="BE190" s="6">
        <f t="shared" si="157"/>
        <v>6077.5737002742517</v>
      </c>
      <c r="BF190" s="6">
        <f t="shared" si="157"/>
        <v>6066.9496345793668</v>
      </c>
      <c r="BG190" s="6">
        <f t="shared" si="157"/>
        <v>6054.8008636948271</v>
      </c>
      <c r="BH190" s="6">
        <f t="shared" si="157"/>
        <v>6041.124743848698</v>
      </c>
      <c r="BI190" s="6">
        <f t="shared" si="157"/>
        <v>6025.9136515537202</v>
      </c>
      <c r="BJ190" s="6">
        <f t="shared" si="157"/>
        <v>6009.1543595986104</v>
      </c>
      <c r="BK190" s="6">
        <f t="shared" si="157"/>
        <v>5990.828578258469</v>
      </c>
      <c r="BL190" s="6">
        <f t="shared" si="157"/>
        <v>5970.9188141005534</v>
      </c>
    </row>
    <row r="191" spans="3:64" x14ac:dyDescent="0.25">
      <c r="C191" t="s">
        <v>40</v>
      </c>
      <c r="D191" s="6">
        <f t="shared" ref="D191:AI191" si="158">(D$23*(D76*D176))+D159</f>
        <v>7.2270100000000035</v>
      </c>
      <c r="E191" s="6">
        <f t="shared" si="158"/>
        <v>7.4528500000000033</v>
      </c>
      <c r="F191" s="6">
        <f t="shared" si="158"/>
        <v>7.7479100000000036</v>
      </c>
      <c r="G191" s="6">
        <f t="shared" si="158"/>
        <v>6.833260000000001</v>
      </c>
      <c r="H191" s="6">
        <f t="shared" si="158"/>
        <v>7.4341293199999967</v>
      </c>
      <c r="I191" s="6">
        <f t="shared" si="158"/>
        <v>7.3099999999999978</v>
      </c>
      <c r="J191" s="10">
        <f t="shared" si="158"/>
        <v>7.2299999999999986</v>
      </c>
      <c r="K191" s="6">
        <f t="shared" si="158"/>
        <v>7.3876185271418571</v>
      </c>
      <c r="L191" s="6">
        <f t="shared" si="158"/>
        <v>7.7505110862319651</v>
      </c>
      <c r="M191" s="6">
        <f t="shared" si="158"/>
        <v>8.0973532864414732</v>
      </c>
      <c r="N191" s="6">
        <f>(N$23*(N76*N176))+N159</f>
        <v>8.1886663181237243</v>
      </c>
      <c r="O191" s="6">
        <f t="shared" si="158"/>
        <v>8.6965491630917739</v>
      </c>
      <c r="P191" s="6">
        <f t="shared" si="158"/>
        <v>9.0439974728033175</v>
      </c>
      <c r="Q191" s="6">
        <f t="shared" si="158"/>
        <v>9.4103950717886136</v>
      </c>
      <c r="R191" s="6">
        <f t="shared" si="158"/>
        <v>9.7803907699793964</v>
      </c>
      <c r="S191" s="13">
        <f t="shared" si="158"/>
        <v>10.153095045910046</v>
      </c>
      <c r="T191" s="6">
        <f t="shared" si="158"/>
        <v>10.392467751691294</v>
      </c>
      <c r="U191" s="6">
        <f t="shared" si="158"/>
        <v>10.620086568033896</v>
      </c>
      <c r="V191" s="6">
        <f t="shared" si="158"/>
        <v>10.83577288090312</v>
      </c>
      <c r="W191" s="6">
        <f t="shared" si="158"/>
        <v>11.039446308157522</v>
      </c>
      <c r="X191" s="6">
        <f t="shared" si="158"/>
        <v>11.231023727431879</v>
      </c>
      <c r="Y191" s="6">
        <f t="shared" si="158"/>
        <v>11.410374153059395</v>
      </c>
      <c r="Z191" s="6">
        <f t="shared" si="158"/>
        <v>11.576751030142818</v>
      </c>
      <c r="AA191" s="6">
        <f t="shared" si="158"/>
        <v>11.729764903564513</v>
      </c>
      <c r="AB191" s="6">
        <f t="shared" si="158"/>
        <v>11.868921916323794</v>
      </c>
      <c r="AC191" s="6">
        <f t="shared" si="158"/>
        <v>11.99386105171118</v>
      </c>
      <c r="AD191" s="6">
        <f t="shared" si="158"/>
        <v>12.104521786697166</v>
      </c>
      <c r="AE191" s="6">
        <f t="shared" si="158"/>
        <v>12.201776957772838</v>
      </c>
      <c r="AF191" s="6">
        <f t="shared" si="158"/>
        <v>12.28609264262893</v>
      </c>
      <c r="AG191" s="6">
        <f t="shared" si="158"/>
        <v>12.358060112360954</v>
      </c>
      <c r="AH191" s="6">
        <f t="shared" si="158"/>
        <v>12.418363384403676</v>
      </c>
      <c r="AI191" s="6">
        <f t="shared" si="158"/>
        <v>12.467771641120009</v>
      </c>
      <c r="AJ191" s="6">
        <f t="shared" ref="AJ191:BL191" si="159">(AJ$23*(AJ76*AJ176))+AJ159</f>
        <v>12.506570469078079</v>
      </c>
      <c r="AK191" s="6">
        <f t="shared" si="159"/>
        <v>12.535650010853828</v>
      </c>
      <c r="AL191" s="6">
        <f t="shared" si="159"/>
        <v>12.55589093316793</v>
      </c>
      <c r="AM191" s="6">
        <f t="shared" si="159"/>
        <v>12.56817631822488</v>
      </c>
      <c r="AN191" s="6">
        <f t="shared" si="159"/>
        <v>12.573417522985263</v>
      </c>
      <c r="AO191" s="6">
        <f t="shared" si="159"/>
        <v>12.573235087396613</v>
      </c>
      <c r="AP191" s="6">
        <f t="shared" si="159"/>
        <v>12.568537589367274</v>
      </c>
      <c r="AQ191" s="6">
        <f t="shared" si="159"/>
        <v>12.560085127159526</v>
      </c>
      <c r="AR191" s="3">
        <f t="shared" si="159"/>
        <v>12.548434453655618</v>
      </c>
      <c r="AS191" s="6">
        <f t="shared" si="159"/>
        <v>12.672822922388331</v>
      </c>
      <c r="AT191" s="6">
        <f t="shared" si="159"/>
        <v>12.796628342482347</v>
      </c>
      <c r="AU191" s="6">
        <f t="shared" si="159"/>
        <v>12.919759099667084</v>
      </c>
      <c r="AV191" s="6">
        <f t="shared" si="159"/>
        <v>13.042131146544484</v>
      </c>
      <c r="AW191" s="6">
        <f t="shared" si="159"/>
        <v>13.163662749599615</v>
      </c>
      <c r="AX191" s="6">
        <f t="shared" si="159"/>
        <v>13.284262852517118</v>
      </c>
      <c r="AY191" s="6">
        <f t="shared" si="159"/>
        <v>13.403844583738392</v>
      </c>
      <c r="AZ191" s="6">
        <f t="shared" si="159"/>
        <v>13.522343167296288</v>
      </c>
      <c r="BA191" s="6">
        <f t="shared" si="159"/>
        <v>13.639707813812851</v>
      </c>
      <c r="BB191" s="6">
        <f t="shared" si="159"/>
        <v>13.755889093887218</v>
      </c>
      <c r="BC191" s="6">
        <f t="shared" si="159"/>
        <v>13.870822896663693</v>
      </c>
      <c r="BD191" s="6">
        <f t="shared" si="159"/>
        <v>13.984442518884855</v>
      </c>
      <c r="BE191" s="6">
        <f t="shared" si="159"/>
        <v>14.096699499069086</v>
      </c>
      <c r="BF191" s="6">
        <f t="shared" si="159"/>
        <v>14.207551748186157</v>
      </c>
      <c r="BG191" s="6">
        <f t="shared" si="159"/>
        <v>14.316954197206806</v>
      </c>
      <c r="BH191" s="6">
        <f t="shared" si="159"/>
        <v>14.424857832408996</v>
      </c>
      <c r="BI191" s="6">
        <f t="shared" si="159"/>
        <v>14.53119968784074</v>
      </c>
      <c r="BJ191" s="6">
        <f t="shared" si="159"/>
        <v>14.635900626874545</v>
      </c>
      <c r="BK191" s="6">
        <f t="shared" si="159"/>
        <v>14.738865855833019</v>
      </c>
      <c r="BL191" s="6">
        <f t="shared" si="159"/>
        <v>14.839998685348839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theme="7" tint="0.39997558519241921"/>
  </sheetPr>
  <dimension ref="A1:BM191"/>
  <sheetViews>
    <sheetView topLeftCell="E73" workbookViewId="0">
      <selection activeCell="M94" sqref="M94"/>
    </sheetView>
  </sheetViews>
  <sheetFormatPr defaultRowHeight="15" x14ac:dyDescent="0.25"/>
  <cols>
    <col min="3" max="3" width="24.5703125" customWidth="1"/>
    <col min="10" max="10" width="8.7109375" style="10"/>
    <col min="19" max="19" width="8.7109375" style="13"/>
  </cols>
  <sheetData>
    <row r="1" spans="3:4" x14ac:dyDescent="0.25">
      <c r="C1" t="str">
        <f>D1</f>
        <v>06_HKC</v>
      </c>
      <c r="D1" t="s">
        <v>102</v>
      </c>
    </row>
    <row r="20" spans="1:64" x14ac:dyDescent="0.25"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</row>
    <row r="21" spans="1:64" x14ac:dyDescent="0.25">
      <c r="O21" s="6">
        <f>N21-0.5</f>
        <v>-0.5</v>
      </c>
      <c r="P21" s="6">
        <f>O21-0.5</f>
        <v>-1</v>
      </c>
      <c r="Q21" s="6">
        <f t="shared" ref="Q21:BL21" si="0">P21-0.5</f>
        <v>-1.5</v>
      </c>
      <c r="R21" s="6">
        <f t="shared" si="0"/>
        <v>-2</v>
      </c>
      <c r="S21" s="6">
        <f t="shared" si="0"/>
        <v>-2.5</v>
      </c>
      <c r="T21" s="6">
        <f t="shared" si="0"/>
        <v>-3</v>
      </c>
      <c r="U21" s="6">
        <f t="shared" si="0"/>
        <v>-3.5</v>
      </c>
      <c r="V21" s="6">
        <f t="shared" si="0"/>
        <v>-4</v>
      </c>
      <c r="W21" s="6">
        <f t="shared" si="0"/>
        <v>-4.5</v>
      </c>
      <c r="X21" s="6">
        <f t="shared" si="0"/>
        <v>-5</v>
      </c>
      <c r="Y21" s="6">
        <f t="shared" si="0"/>
        <v>-5.5</v>
      </c>
      <c r="Z21" s="6">
        <f t="shared" si="0"/>
        <v>-6</v>
      </c>
      <c r="AA21" s="6">
        <f t="shared" si="0"/>
        <v>-6.5</v>
      </c>
      <c r="AB21" s="6">
        <f t="shared" si="0"/>
        <v>-7</v>
      </c>
      <c r="AC21" s="6">
        <f t="shared" si="0"/>
        <v>-7.5</v>
      </c>
      <c r="AD21" s="6">
        <f t="shared" si="0"/>
        <v>-8</v>
      </c>
      <c r="AE21" s="6">
        <f t="shared" si="0"/>
        <v>-8.5</v>
      </c>
      <c r="AF21" s="6">
        <f t="shared" si="0"/>
        <v>-9</v>
      </c>
      <c r="AG21" s="6">
        <f t="shared" si="0"/>
        <v>-9.5</v>
      </c>
      <c r="AH21" s="6">
        <f t="shared" si="0"/>
        <v>-10</v>
      </c>
      <c r="AI21" s="6">
        <f t="shared" si="0"/>
        <v>-10.5</v>
      </c>
      <c r="AJ21" s="6">
        <f t="shared" si="0"/>
        <v>-11</v>
      </c>
      <c r="AK21" s="6">
        <f t="shared" si="0"/>
        <v>-11.5</v>
      </c>
      <c r="AL21" s="6">
        <f t="shared" si="0"/>
        <v>-12</v>
      </c>
      <c r="AM21" s="6">
        <f t="shared" si="0"/>
        <v>-12.5</v>
      </c>
      <c r="AN21" s="6">
        <f t="shared" si="0"/>
        <v>-13</v>
      </c>
      <c r="AO21" s="6">
        <f t="shared" si="0"/>
        <v>-13.5</v>
      </c>
      <c r="AP21" s="6">
        <f t="shared" si="0"/>
        <v>-14</v>
      </c>
      <c r="AQ21" s="6">
        <f t="shared" si="0"/>
        <v>-14.5</v>
      </c>
      <c r="AR21" s="6">
        <f t="shared" si="0"/>
        <v>-15</v>
      </c>
      <c r="AS21" s="6">
        <f t="shared" si="0"/>
        <v>-15.5</v>
      </c>
      <c r="AT21" s="6">
        <f t="shared" si="0"/>
        <v>-16</v>
      </c>
      <c r="AU21" s="6">
        <f t="shared" si="0"/>
        <v>-16.5</v>
      </c>
      <c r="AV21" s="6">
        <f t="shared" si="0"/>
        <v>-17</v>
      </c>
      <c r="AW21" s="6">
        <f t="shared" si="0"/>
        <v>-17.5</v>
      </c>
      <c r="AX21" s="6">
        <f t="shared" si="0"/>
        <v>-18</v>
      </c>
      <c r="AY21" s="6">
        <f t="shared" si="0"/>
        <v>-18.5</v>
      </c>
      <c r="AZ21" s="6">
        <f t="shared" si="0"/>
        <v>-19</v>
      </c>
      <c r="BA21" s="6">
        <f t="shared" si="0"/>
        <v>-19.5</v>
      </c>
      <c r="BB21" s="6">
        <f t="shared" si="0"/>
        <v>-20</v>
      </c>
      <c r="BC21" s="6">
        <f t="shared" si="0"/>
        <v>-20.5</v>
      </c>
      <c r="BD21" s="6">
        <f t="shared" si="0"/>
        <v>-21</v>
      </c>
      <c r="BE21" s="6">
        <f t="shared" si="0"/>
        <v>-21.5</v>
      </c>
      <c r="BF21" s="6">
        <f t="shared" si="0"/>
        <v>-22</v>
      </c>
      <c r="BG21" s="6">
        <f t="shared" si="0"/>
        <v>-22.5</v>
      </c>
      <c r="BH21" s="6">
        <f t="shared" si="0"/>
        <v>-23</v>
      </c>
      <c r="BI21" s="6">
        <f t="shared" si="0"/>
        <v>-23.5</v>
      </c>
      <c r="BJ21" s="6">
        <f t="shared" si="0"/>
        <v>-24</v>
      </c>
      <c r="BK21" s="6">
        <f t="shared" si="0"/>
        <v>-24.5</v>
      </c>
      <c r="BL21" s="6">
        <f t="shared" si="0"/>
        <v>-25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13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36.449630543731701</v>
      </c>
      <c r="E23" s="6">
        <f>INDEX(Activity_Demand_tot!X:X,MATCH($C$1&amp;"-"&amp;$C23,Activity_Demand_tot!$CH:$CH,0))</f>
        <v>37.766103838112002</v>
      </c>
      <c r="F23" s="6">
        <f>INDEX(Activity_Demand_tot!Y:Y,MATCH($C$1&amp;"-"&amp;$C23,Activity_Demand_tot!$CH:$CH,0))</f>
        <v>38.999383482636397</v>
      </c>
      <c r="G23" s="6">
        <f>INDEX(Activity_Demand_tot!Z:Z,MATCH($C$1&amp;"-"&amp;$C23,Activity_Demand_tot!$CH:$CH,0))</f>
        <v>28.396039993868001</v>
      </c>
      <c r="H23" s="6">
        <f>INDEX(Activity_Demand_tot!AA:AA,MATCH($C$1&amp;"-"&amp;$C23,Activity_Demand_tot!$CH:$CH,0))</f>
        <v>29.145446132064698</v>
      </c>
      <c r="I23" s="6">
        <f>INDEX(Activity_Demand_tot!AB:AB,MATCH($C$1&amp;"-"&amp;$C23,Activity_Demand_tot!$CH:$CH,0))</f>
        <v>43.561727900000001</v>
      </c>
      <c r="J23" s="10">
        <f>INDEX(Activity_Demand_tot!AC:AC,MATCH($C$1&amp;"-"&amp;$C23,Activity_Demand_tot!$CH:$CH,0))</f>
        <v>44.484906615339902</v>
      </c>
      <c r="K23" s="6">
        <f>K27 +1</f>
        <v>44.505309758872897</v>
      </c>
      <c r="L23" s="6">
        <f t="shared" ref="L23:N23" si="1">L27 +1</f>
        <v>46.214166839671996</v>
      </c>
      <c r="M23" s="6">
        <f t="shared" si="1"/>
        <v>45.271698035126597</v>
      </c>
      <c r="N23" s="6">
        <f t="shared" si="1"/>
        <v>40.044117189657399</v>
      </c>
      <c r="O23" s="6">
        <f>O27 +1+O21</f>
        <v>41.725768628708401</v>
      </c>
      <c r="P23" s="6">
        <f t="shared" ref="P23:BL23" si="2">P27 +1+P21</f>
        <v>43.260894598150898</v>
      </c>
      <c r="Q23" s="6">
        <f t="shared" si="2"/>
        <v>44.443696596087499</v>
      </c>
      <c r="R23" s="6">
        <f t="shared" si="2"/>
        <v>45.645564101755703</v>
      </c>
      <c r="S23" s="6">
        <f t="shared" si="2"/>
        <v>46.927508122615301</v>
      </c>
      <c r="T23" s="6">
        <f t="shared" si="2"/>
        <v>47.787792544576902</v>
      </c>
      <c r="U23" s="6">
        <f t="shared" si="2"/>
        <v>48.775100807083703</v>
      </c>
      <c r="V23" s="6">
        <f t="shared" si="2"/>
        <v>49.746857423946402</v>
      </c>
      <c r="W23" s="6">
        <f t="shared" si="2"/>
        <v>50.711383677489003</v>
      </c>
      <c r="X23" s="6">
        <f t="shared" si="2"/>
        <v>51.810934836232001</v>
      </c>
      <c r="Y23" s="6">
        <f t="shared" si="2"/>
        <v>52.765184308617599</v>
      </c>
      <c r="Z23" s="6">
        <f t="shared" si="2"/>
        <v>53.843695585616103</v>
      </c>
      <c r="AA23" s="6">
        <f t="shared" si="2"/>
        <v>54.903018135519403</v>
      </c>
      <c r="AB23" s="6">
        <f t="shared" si="2"/>
        <v>55.938303897670103</v>
      </c>
      <c r="AC23" s="6">
        <f t="shared" si="2"/>
        <v>57.072213619255393</v>
      </c>
      <c r="AD23" s="6">
        <f t="shared" si="2"/>
        <v>58.0515463650366</v>
      </c>
      <c r="AE23" s="6">
        <f t="shared" si="2"/>
        <v>59.124579327875907</v>
      </c>
      <c r="AF23" s="6">
        <f t="shared" si="2"/>
        <v>60.166281351913696</v>
      </c>
      <c r="AG23" s="6">
        <f t="shared" si="2"/>
        <v>61.176780996508896</v>
      </c>
      <c r="AH23" s="6">
        <f t="shared" si="2"/>
        <v>62.156025128974505</v>
      </c>
      <c r="AI23" s="6">
        <f t="shared" si="2"/>
        <v>63.214116192331204</v>
      </c>
      <c r="AJ23" s="6">
        <f t="shared" si="2"/>
        <v>64.128549062940095</v>
      </c>
      <c r="AK23" s="6">
        <f t="shared" si="2"/>
        <v>65.117598648216102</v>
      </c>
      <c r="AL23" s="6">
        <f t="shared" si="2"/>
        <v>66.071658183663899</v>
      </c>
      <c r="AM23" s="6">
        <f t="shared" si="2"/>
        <v>66.890289418926699</v>
      </c>
      <c r="AN23" s="6">
        <f t="shared" si="2"/>
        <v>67.976145745246697</v>
      </c>
      <c r="AO23" s="6">
        <f t="shared" si="2"/>
        <v>68.923819950027706</v>
      </c>
      <c r="AP23" s="6">
        <f t="shared" si="2"/>
        <v>69.930008851428198</v>
      </c>
      <c r="AQ23" s="6">
        <f t="shared" si="2"/>
        <v>70.897669241901895</v>
      </c>
      <c r="AR23" s="6">
        <f t="shared" si="2"/>
        <v>71.828666634505296</v>
      </c>
      <c r="AS23" s="6">
        <f t="shared" si="2"/>
        <v>72.754503670955302</v>
      </c>
      <c r="AT23" s="6">
        <f t="shared" si="2"/>
        <v>73.675330663734997</v>
      </c>
      <c r="AU23" s="6">
        <f t="shared" si="2"/>
        <v>74.591464134871302</v>
      </c>
      <c r="AV23" s="6">
        <f t="shared" si="2"/>
        <v>75.503096927702799</v>
      </c>
      <c r="AW23" s="6">
        <f t="shared" si="2"/>
        <v>76.4104691899838</v>
      </c>
      <c r="AX23" s="6">
        <f t="shared" si="2"/>
        <v>77.313955817997595</v>
      </c>
      <c r="AY23" s="6">
        <f t="shared" si="2"/>
        <v>78.213763533982402</v>
      </c>
      <c r="AZ23" s="6">
        <f t="shared" si="2"/>
        <v>79.109891573515995</v>
      </c>
      <c r="BA23" s="6">
        <f t="shared" si="2"/>
        <v>80.002304487777806</v>
      </c>
      <c r="BB23" s="6">
        <f t="shared" si="2"/>
        <v>80.890620935509304</v>
      </c>
      <c r="BC23" s="6">
        <f t="shared" si="2"/>
        <v>81.775016616602997</v>
      </c>
      <c r="BD23" s="6">
        <f t="shared" si="2"/>
        <v>82.655236942594001</v>
      </c>
      <c r="BE23" s="6">
        <f t="shared" si="2"/>
        <v>83.530864554850993</v>
      </c>
      <c r="BF23" s="6">
        <f t="shared" si="2"/>
        <v>84.401126299463996</v>
      </c>
      <c r="BG23" s="6">
        <f t="shared" si="2"/>
        <v>85.265319459156004</v>
      </c>
      <c r="BH23" s="6">
        <f t="shared" si="2"/>
        <v>86.123146889042999</v>
      </c>
      <c r="BI23" s="6">
        <f t="shared" si="2"/>
        <v>86.974337255254</v>
      </c>
      <c r="BJ23" s="6">
        <f t="shared" si="2"/>
        <v>87.817979036704997</v>
      </c>
      <c r="BK23" s="6">
        <f t="shared" si="2"/>
        <v>88.653048995361999</v>
      </c>
      <c r="BL23" s="6">
        <f t="shared" si="2"/>
        <v>89.478699306517001</v>
      </c>
    </row>
    <row r="24" spans="1:64" s="6" customFormat="1" x14ac:dyDescent="0.25">
      <c r="C24" s="6" t="s">
        <v>1</v>
      </c>
      <c r="D24" s="6">
        <f>D29</f>
        <v>3.61932004569762</v>
      </c>
      <c r="E24" s="6">
        <f t="shared" ref="E24:J24" si="3">E29</f>
        <v>3.8050127717400999</v>
      </c>
      <c r="F24" s="6">
        <f t="shared" si="3"/>
        <v>3.8646986215318799</v>
      </c>
      <c r="G24" s="6">
        <f t="shared" si="3"/>
        <v>4.0079936097320203</v>
      </c>
      <c r="H24" s="6">
        <f t="shared" si="3"/>
        <v>4.1216776047441401</v>
      </c>
      <c r="I24" s="6">
        <f t="shared" si="3"/>
        <v>4.6243996203996005</v>
      </c>
      <c r="J24" s="6">
        <f t="shared" si="3"/>
        <v>7.0719321924195597</v>
      </c>
      <c r="K24" s="6">
        <f>K29+0.15</f>
        <v>7.0187210050378805</v>
      </c>
      <c r="L24" s="6">
        <f>L29+K24*L25</f>
        <v>7.0818306864939595</v>
      </c>
      <c r="M24" s="6">
        <f t="shared" ref="M24:N24" si="4">M29+L24*M25</f>
        <v>6.99409978173402</v>
      </c>
      <c r="N24" s="6">
        <f t="shared" si="4"/>
        <v>6.4523614448412596</v>
      </c>
      <c r="O24" s="6">
        <f>O29+O21/4</f>
        <v>6.5745747059100097</v>
      </c>
      <c r="P24" s="6">
        <f t="shared" ref="P24:BL24" si="5">P29+P21/4</f>
        <v>6.6851488993900396</v>
      </c>
      <c r="Q24" s="6">
        <f t="shared" si="5"/>
        <v>6.7607472537910196</v>
      </c>
      <c r="R24" s="6">
        <f t="shared" si="5"/>
        <v>6.8419623621152503</v>
      </c>
      <c r="S24" s="6">
        <f t="shared" si="5"/>
        <v>6.9365225338781595</v>
      </c>
      <c r="T24" s="6">
        <f t="shared" si="5"/>
        <v>6.9858089002625396</v>
      </c>
      <c r="U24" s="6">
        <f t="shared" si="5"/>
        <v>7.0525239032853406</v>
      </c>
      <c r="V24" s="6">
        <f t="shared" si="5"/>
        <v>7.1192389063081105</v>
      </c>
      <c r="W24" s="6">
        <f t="shared" si="5"/>
        <v>7.185953909330939</v>
      </c>
      <c r="X24" s="6">
        <f t="shared" si="5"/>
        <v>7.27009754899216</v>
      </c>
      <c r="Y24" s="6">
        <f t="shared" si="5"/>
        <v>7.3368125520149583</v>
      </c>
      <c r="Z24" s="6">
        <f t="shared" si="5"/>
        <v>7.4209561916761793</v>
      </c>
      <c r="AA24" s="6">
        <f t="shared" si="5"/>
        <v>7.5050998313374002</v>
      </c>
      <c r="AB24" s="6">
        <f t="shared" si="5"/>
        <v>7.5892434709986496</v>
      </c>
      <c r="AC24" s="6">
        <f t="shared" si="5"/>
        <v>7.6908157472982897</v>
      </c>
      <c r="AD24" s="6">
        <f t="shared" si="5"/>
        <v>7.7749593869595408</v>
      </c>
      <c r="AE24" s="6">
        <f t="shared" si="5"/>
        <v>7.8765316632592111</v>
      </c>
      <c r="AF24" s="6">
        <f t="shared" si="5"/>
        <v>7.9781039395588813</v>
      </c>
      <c r="AG24" s="6">
        <f t="shared" si="5"/>
        <v>8.0796762158585498</v>
      </c>
      <c r="AH24" s="6">
        <f t="shared" si="5"/>
        <v>8.18124849215822</v>
      </c>
      <c r="AI24" s="6">
        <f t="shared" si="5"/>
        <v>8.3002494050963094</v>
      </c>
      <c r="AJ24" s="6">
        <f t="shared" si="5"/>
        <v>8.4018216813959494</v>
      </c>
      <c r="AK24" s="6">
        <f t="shared" si="5"/>
        <v>8.520822594334069</v>
      </c>
      <c r="AL24" s="6">
        <f t="shared" si="5"/>
        <v>8.6398235072721903</v>
      </c>
      <c r="AM24" s="6">
        <f t="shared" si="5"/>
        <v>8.7413957835718303</v>
      </c>
      <c r="AN24" s="6">
        <f t="shared" si="5"/>
        <v>8.89525396978682</v>
      </c>
      <c r="AO24" s="6">
        <f t="shared" si="5"/>
        <v>9.0316835193633604</v>
      </c>
      <c r="AP24" s="6">
        <f t="shared" si="5"/>
        <v>9.1855417055783484</v>
      </c>
      <c r="AQ24" s="6">
        <f t="shared" si="5"/>
        <v>9.3393998917933096</v>
      </c>
      <c r="AR24" s="6">
        <f t="shared" si="5"/>
        <v>9.4932580780082692</v>
      </c>
      <c r="AS24" s="6">
        <f t="shared" si="5"/>
        <v>9.6530102285289701</v>
      </c>
      <c r="AT24" s="6">
        <f t="shared" si="5"/>
        <v>9.8187809185586907</v>
      </c>
      <c r="AU24" s="6">
        <f>AU29+AU21/4</f>
        <v>9.99069735633012</v>
      </c>
      <c r="AV24" s="6">
        <f t="shared" si="5"/>
        <v>10.168889438757249</v>
      </c>
      <c r="AW24" s="6">
        <f t="shared" si="5"/>
        <v>10.35348980826338</v>
      </c>
      <c r="AX24" s="6">
        <f>AX29+AX21/4</f>
        <v>10.5446339108106</v>
      </c>
      <c r="AY24" s="6">
        <f t="shared" si="5"/>
        <v>10.742460055155401</v>
      </c>
      <c r="AZ24" s="6">
        <f t="shared" si="5"/>
        <v>10.947109473356869</v>
      </c>
      <c r="BA24" s="6">
        <f t="shared" si="5"/>
        <v>11.15872638256392</v>
      </c>
      <c r="BB24" s="6">
        <f t="shared" si="5"/>
        <v>11.377458048108252</v>
      </c>
      <c r="BC24" s="6">
        <f t="shared" si="5"/>
        <v>11.603454847930941</v>
      </c>
      <c r="BD24" s="6">
        <f t="shared" si="5"/>
        <v>11.836870338370709</v>
      </c>
      <c r="BE24" s="6">
        <f t="shared" si="5"/>
        <v>12.077861321342947</v>
      </c>
      <c r="BF24" s="6">
        <f t="shared" si="5"/>
        <v>12.326587912938081</v>
      </c>
      <c r="BG24" s="6">
        <f t="shared" si="5"/>
        <v>12.583213613470498</v>
      </c>
      <c r="BH24" s="6">
        <f t="shared" si="5"/>
        <v>12.84790537900756</v>
      </c>
      <c r="BI24" s="6">
        <f t="shared" si="5"/>
        <v>13.120833694410649</v>
      </c>
      <c r="BJ24" s="6">
        <f t="shared" si="5"/>
        <v>13.402172647920057</v>
      </c>
      <c r="BK24" s="6">
        <f t="shared" si="5"/>
        <v>13.692100007316011</v>
      </c>
      <c r="BL24" s="6">
        <f t="shared" si="5"/>
        <v>13.990797297689987</v>
      </c>
    </row>
    <row r="25" spans="1:64" x14ac:dyDescent="0.25">
      <c r="K25">
        <v>0</v>
      </c>
      <c r="L25" s="6"/>
      <c r="M25" s="6">
        <v>0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 s="13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36.449630543731701</v>
      </c>
      <c r="E27">
        <f>INDEX(Activity_Demand_tot!X:X,MATCH($C$1&amp;"-"&amp;$C27,Activity_Demand_tot!$CH:$CH,0))</f>
        <v>37.766103838112002</v>
      </c>
      <c r="F27">
        <f>INDEX(Activity_Demand_tot!Y:Y,MATCH($C$1&amp;"-"&amp;$C27,Activity_Demand_tot!$CH:$CH,0))</f>
        <v>38.999383482636397</v>
      </c>
      <c r="G27">
        <f>INDEX(Activity_Demand_tot!Z:Z,MATCH($C$1&amp;"-"&amp;$C27,Activity_Demand_tot!$CH:$CH,0))</f>
        <v>28.396039993868001</v>
      </c>
      <c r="H27">
        <f>INDEX(Activity_Demand_tot!AA:AA,MATCH($C$1&amp;"-"&amp;$C27,Activity_Demand_tot!$CH:$CH,0))</f>
        <v>29.145446132064698</v>
      </c>
      <c r="I27">
        <f>INDEX(Activity_Demand_tot!AB:AB,MATCH($C$1&amp;"-"&amp;$C27,Activity_Demand_tot!$CH:$CH,0))</f>
        <v>43.561727900000001</v>
      </c>
      <c r="J27" s="10">
        <f>INDEX(Activity_Demand_tot!AC:AC,MATCH($C$1&amp;"-"&amp;$C27,Activity_Demand_tot!$CH:$CH,0))</f>
        <v>44.484906615339902</v>
      </c>
      <c r="K27" s="6">
        <f>INDEX(Activity_Demand_tot!AD:AD,MATCH($C$1&amp;"-"&amp;$C27,Activity_Demand_tot!$CH:$CH,0))</f>
        <v>43.505309758872897</v>
      </c>
      <c r="L27" s="6">
        <f>INDEX(Activity_Demand_tot!AE:AE,MATCH($C$1&amp;"-"&amp;$C27,Activity_Demand_tot!$CH:$CH,0))</f>
        <v>45.214166839671996</v>
      </c>
      <c r="M27" s="6">
        <f>INDEX(Activity_Demand_tot!AF:AF,MATCH($C$1&amp;"-"&amp;$C27,Activity_Demand_tot!$CH:$CH,0))</f>
        <v>44.271698035126597</v>
      </c>
      <c r="N27" s="6">
        <f>INDEX(Activity_Demand_tot!AG:AG,MATCH($C$1&amp;"-"&amp;$C27,Activity_Demand_tot!$CH:$CH,0))</f>
        <v>39.044117189657399</v>
      </c>
      <c r="O27" s="6">
        <f>INDEX(Activity_Demand_tot!AH:AH,MATCH($C$1&amp;"-"&amp;$C27,Activity_Demand_tot!$CH:$CH,0))</f>
        <v>41.225768628708401</v>
      </c>
      <c r="P27" s="6">
        <f>INDEX(Activity_Demand_tot!AI:AI,MATCH($C$1&amp;"-"&amp;$C27,Activity_Demand_tot!$CH:$CH,0))</f>
        <v>43.260894598150898</v>
      </c>
      <c r="Q27" s="6">
        <f>INDEX(Activity_Demand_tot!AJ:AJ,MATCH($C$1&amp;"-"&amp;$C27,Activity_Demand_tot!$CH:$CH,0))</f>
        <v>44.943696596087499</v>
      </c>
      <c r="R27" s="6">
        <f>INDEX(Activity_Demand_tot!AK:AK,MATCH($C$1&amp;"-"&amp;$C27,Activity_Demand_tot!$CH:$CH,0))</f>
        <v>46.645564101755703</v>
      </c>
      <c r="S27" s="13">
        <f>INDEX(Activity_Demand_tot!AL:AL,MATCH($C$1&amp;"-"&amp;$C27,Activity_Demand_tot!$CH:$CH,0))</f>
        <v>48.427508122615301</v>
      </c>
      <c r="T27" s="6">
        <f>INDEX(Activity_Demand_tot!AM:AM,MATCH($C$1&amp;"-"&amp;$C27,Activity_Demand_tot!$CH:$CH,0))</f>
        <v>49.787792544576902</v>
      </c>
      <c r="U27" s="6">
        <f>INDEX(Activity_Demand_tot!AN:AN,MATCH($C$1&amp;"-"&amp;$C27,Activity_Demand_tot!$CH:$CH,0))</f>
        <v>51.275100807083703</v>
      </c>
      <c r="V27" s="6">
        <f>INDEX(Activity_Demand_tot!AO:AO,MATCH($C$1&amp;"-"&amp;$C27,Activity_Demand_tot!$CH:$CH,0))</f>
        <v>52.746857423946402</v>
      </c>
      <c r="W27" s="6">
        <f>INDEX(Activity_Demand_tot!AP:AP,MATCH($C$1&amp;"-"&amp;$C27,Activity_Demand_tot!$CH:$CH,0))</f>
        <v>54.211383677489003</v>
      </c>
      <c r="X27" s="6">
        <f>INDEX(Activity_Demand_tot!AQ:AQ,MATCH($C$1&amp;"-"&amp;$C27,Activity_Demand_tot!$CH:$CH,0))</f>
        <v>55.810934836232001</v>
      </c>
      <c r="Y27" s="6">
        <f>INDEX(Activity_Demand_tot!AR:AR,MATCH($C$1&amp;"-"&amp;$C27,Activity_Demand_tot!$CH:$CH,0))</f>
        <v>57.265184308617599</v>
      </c>
      <c r="Z27" s="6">
        <f>INDEX(Activity_Demand_tot!AS:AS,MATCH($C$1&amp;"-"&amp;$C27,Activity_Demand_tot!$CH:$CH,0))</f>
        <v>58.843695585616103</v>
      </c>
      <c r="AA27" s="6">
        <f>INDEX(Activity_Demand_tot!AT:AT,MATCH($C$1&amp;"-"&amp;$C27,Activity_Demand_tot!$CH:$CH,0))</f>
        <v>60.403018135519403</v>
      </c>
      <c r="AB27" s="6">
        <f>INDEX(Activity_Demand_tot!AU:AU,MATCH($C$1&amp;"-"&amp;$C27,Activity_Demand_tot!$CH:$CH,0))</f>
        <v>61.938303897670103</v>
      </c>
      <c r="AC27" s="6">
        <f>INDEX(Activity_Demand_tot!AV:AV,MATCH($C$1&amp;"-"&amp;$C27,Activity_Demand_tot!$CH:$CH,0))</f>
        <v>63.5722136192554</v>
      </c>
      <c r="AD27" s="6">
        <f>INDEX(Activity_Demand_tot!AW:AW,MATCH($C$1&amp;"-"&amp;$C27,Activity_Demand_tot!$CH:$CH,0))</f>
        <v>65.0515463650366</v>
      </c>
      <c r="AE27" s="6">
        <f>INDEX(Activity_Demand_tot!AX:AX,MATCH($C$1&amp;"-"&amp;$C27,Activity_Demand_tot!$CH:$CH,0))</f>
        <v>66.624579327875907</v>
      </c>
      <c r="AF27" s="6">
        <f>INDEX(Activity_Demand_tot!AY:AY,MATCH($C$1&amp;"-"&amp;$C27,Activity_Demand_tot!$CH:$CH,0))</f>
        <v>68.166281351913696</v>
      </c>
      <c r="AG27" s="6">
        <f>INDEX(Activity_Demand_tot!AZ:AZ,MATCH($C$1&amp;"-"&amp;$C27,Activity_Demand_tot!$CH:$CH,0))</f>
        <v>69.676780996508896</v>
      </c>
      <c r="AH27" s="6">
        <f>INDEX(Activity_Demand_tot!BA:BA,MATCH($C$1&amp;"-"&amp;$C27,Activity_Demand_tot!$CH:$CH,0))</f>
        <v>71.156025128974505</v>
      </c>
      <c r="AI27" s="6">
        <f>INDEX(Activity_Demand_tot!BB:BB,MATCH($C$1&amp;"-"&amp;$C27,Activity_Demand_tot!$CH:$CH,0))</f>
        <v>72.714116192331204</v>
      </c>
      <c r="AJ27" s="6">
        <f>INDEX(Activity_Demand_tot!BC:BC,MATCH($C$1&amp;"-"&amp;$C27,Activity_Demand_tot!$CH:$CH,0))</f>
        <v>74.128549062940095</v>
      </c>
      <c r="AK27" s="6">
        <f>INDEX(Activity_Demand_tot!BD:BD,MATCH($C$1&amp;"-"&amp;$C27,Activity_Demand_tot!$CH:$CH,0))</f>
        <v>75.617598648216102</v>
      </c>
      <c r="AL27" s="6">
        <f>INDEX(Activity_Demand_tot!BE:BE,MATCH($C$1&amp;"-"&amp;$C27,Activity_Demand_tot!$CH:$CH,0))</f>
        <v>77.071658183663899</v>
      </c>
      <c r="AM27" s="6">
        <f>INDEX(Activity_Demand_tot!BF:BF,MATCH($C$1&amp;"-"&amp;$C27,Activity_Demand_tot!$CH:$CH,0))</f>
        <v>78.390289418926699</v>
      </c>
      <c r="AN27" s="6">
        <f>INDEX(Activity_Demand_tot!BG:BG,MATCH($C$1&amp;"-"&amp;$C27,Activity_Demand_tot!$CH:$CH,0))</f>
        <v>79.976145745246697</v>
      </c>
      <c r="AO27" s="6">
        <f>INDEX(Activity_Demand_tot!BH:BH,MATCH($C$1&amp;"-"&amp;$C27,Activity_Demand_tot!$CH:$CH,0))</f>
        <v>81.423819950027706</v>
      </c>
      <c r="AP27" s="6">
        <f>INDEX(Activity_Demand_tot!BI:BI,MATCH($C$1&amp;"-"&amp;$C27,Activity_Demand_tot!$CH:$CH,0))</f>
        <v>82.930008851428198</v>
      </c>
      <c r="AQ27" s="6">
        <f>INDEX(Activity_Demand_tot!BJ:BJ,MATCH($C$1&amp;"-"&amp;$C27,Activity_Demand_tot!$CH:$CH,0))</f>
        <v>84.397669241901895</v>
      </c>
      <c r="AR27" s="6">
        <f>INDEX(Activity_Demand_tot!BK:BK,MATCH($C$1&amp;"-"&amp;$C27,Activity_Demand_tot!$CH:$CH,0))</f>
        <v>85.828666634505296</v>
      </c>
      <c r="AS27" s="6">
        <f>INDEX(Activity_Demand_tot!BL:BL,MATCH($C$1&amp;"-"&amp;$C27,Activity_Demand_tot!$CH:$CH,0))</f>
        <v>87.254503670955302</v>
      </c>
      <c r="AT27" s="6">
        <f>INDEX(Activity_Demand_tot!BM:BM,MATCH($C$1&amp;"-"&amp;$C27,Activity_Demand_tot!$CH:$CH,0))</f>
        <v>88.675330663734997</v>
      </c>
      <c r="AU27" s="6">
        <f>INDEX(Activity_Demand_tot!BN:BN,MATCH($C$1&amp;"-"&amp;$C27,Activity_Demand_tot!$CH:$CH,0))</f>
        <v>90.091464134871302</v>
      </c>
      <c r="AV27" s="6">
        <f>INDEX(Activity_Demand_tot!BO:BO,MATCH($C$1&amp;"-"&amp;$C27,Activity_Demand_tot!$CH:$CH,0))</f>
        <v>91.503096927702799</v>
      </c>
      <c r="AW27" s="6">
        <f>INDEX(Activity_Demand_tot!BP:BP,MATCH($C$1&amp;"-"&amp;$C27,Activity_Demand_tot!$CH:$CH,0))</f>
        <v>92.9104691899838</v>
      </c>
      <c r="AX27" s="6">
        <f>INDEX(Activity_Demand_tot!BQ:BQ,MATCH($C$1&amp;"-"&amp;$C27,Activity_Demand_tot!$CH:$CH,0))</f>
        <v>94.313955817997595</v>
      </c>
      <c r="AY27" s="6">
        <f>INDEX(Activity_Demand_tot!BR:BR,MATCH($C$1&amp;"-"&amp;$C27,Activity_Demand_tot!$CH:$CH,0))</f>
        <v>95.713763533982402</v>
      </c>
      <c r="AZ27" s="6">
        <f>INDEX(Activity_Demand_tot!BS:BS,MATCH($C$1&amp;"-"&amp;$C27,Activity_Demand_tot!$CH:$CH,0))</f>
        <v>97.109891573515995</v>
      </c>
      <c r="BA27" s="6">
        <f>INDEX(Activity_Demand_tot!BT:BT,MATCH($C$1&amp;"-"&amp;$C27,Activity_Demand_tot!$CH:$CH,0))</f>
        <v>98.502304487777806</v>
      </c>
      <c r="BB27" s="6">
        <f>INDEX(Activity_Demand_tot!BU:BU,MATCH($C$1&amp;"-"&amp;$C27,Activity_Demand_tot!$CH:$CH,0))</f>
        <v>99.890620935509304</v>
      </c>
      <c r="BC27" s="6">
        <f>INDEX(Activity_Demand_tot!BV:BV,MATCH($C$1&amp;"-"&amp;$C27,Activity_Demand_tot!$CH:$CH,0))</f>
        <v>101.275016616603</v>
      </c>
      <c r="BD27" s="6">
        <f>INDEX(Activity_Demand_tot!BW:BW,MATCH($C$1&amp;"-"&amp;$C27,Activity_Demand_tot!$CH:$CH,0))</f>
        <v>102.655236942594</v>
      </c>
      <c r="BE27" s="6">
        <f>INDEX(Activity_Demand_tot!BX:BX,MATCH($C$1&amp;"-"&amp;$C27,Activity_Demand_tot!$CH:$CH,0))</f>
        <v>104.03086455485099</v>
      </c>
      <c r="BF27" s="6">
        <f>INDEX(Activity_Demand_tot!BY:BY,MATCH($C$1&amp;"-"&amp;$C27,Activity_Demand_tot!$CH:$CH,0))</f>
        <v>105.401126299464</v>
      </c>
      <c r="BG27" s="6">
        <f>INDEX(Activity_Demand_tot!BZ:BZ,MATCH($C$1&amp;"-"&amp;$C27,Activity_Demand_tot!$CH:$CH,0))</f>
        <v>106.765319459156</v>
      </c>
      <c r="BH27" s="6">
        <f>INDEX(Activity_Demand_tot!CA:CA,MATCH($C$1&amp;"-"&amp;$C27,Activity_Demand_tot!$CH:$CH,0))</f>
        <v>108.123146889043</v>
      </c>
      <c r="BI27" s="6">
        <f>INDEX(Activity_Demand_tot!CB:CB,MATCH($C$1&amp;"-"&amp;$C27,Activity_Demand_tot!$CH:$CH,0))</f>
        <v>109.474337255254</v>
      </c>
      <c r="BJ27" s="6">
        <f>INDEX(Activity_Demand_tot!CC:CC,MATCH($C$1&amp;"-"&amp;$C27,Activity_Demand_tot!$CH:$CH,0))</f>
        <v>110.817979036705</v>
      </c>
      <c r="BK27" s="6">
        <f>INDEX(Activity_Demand_tot!CD:CD,MATCH($C$1&amp;"-"&amp;$C27,Activity_Demand_tot!$CH:$CH,0))</f>
        <v>112.153048995362</v>
      </c>
      <c r="BL27" s="6">
        <f>INDEX(Activity_Demand_tot!CE:CE,MATCH($C$1&amp;"-"&amp;$C27,Activity_Demand_tot!$CH:$CH,0))</f>
        <v>113.478699306517</v>
      </c>
    </row>
    <row r="28" spans="1:64" x14ac:dyDescent="0.25">
      <c r="C28" t="s">
        <v>1</v>
      </c>
      <c r="D28">
        <f>INDEX(Activity_Demand_tot!W:W,MATCH($C$1&amp;"-"&amp;$C28,Activity_Demand_tot!$CH:$CH,0))</f>
        <v>0.18096600228488099</v>
      </c>
      <c r="E28">
        <f>INDEX(Activity_Demand_tot!X:X,MATCH($C$1&amp;"-"&amp;$C28,Activity_Demand_tot!$CH:$CH,0))</f>
        <v>0.190250638587005</v>
      </c>
      <c r="F28">
        <f>INDEX(Activity_Demand_tot!Y:Y,MATCH($C$1&amp;"-"&amp;$C28,Activity_Demand_tot!$CH:$CH,0))</f>
        <v>0.19323493107659401</v>
      </c>
      <c r="G28">
        <f>INDEX(Activity_Demand_tot!Z:Z,MATCH($C$1&amp;"-"&amp;$C28,Activity_Demand_tot!$CH:$CH,0))</f>
        <v>0.20039968048660101</v>
      </c>
      <c r="H28">
        <f>INDEX(Activity_Demand_tot!AA:AA,MATCH($C$1&amp;"-"&amp;$C28,Activity_Demand_tot!$CH:$CH,0))</f>
        <v>0.206083880237207</v>
      </c>
      <c r="I28">
        <f>INDEX(Activity_Demand_tot!AB:AB,MATCH($C$1&amp;"-"&amp;$C28,Activity_Demand_tot!$CH:$CH,0))</f>
        <v>0.23121998101998001</v>
      </c>
      <c r="J28" s="10">
        <f>INDEX(Activity_Demand_tot!AC:AC,MATCH($C$1&amp;"-"&amp;$C28,Activity_Demand_tot!$CH:$CH,0))</f>
        <v>0.235731073080652</v>
      </c>
      <c r="K28" s="6">
        <f>INDEX(Activity_Demand_tot!AD:AD,MATCH($C$1&amp;"-"&amp;$C28,Activity_Demand_tot!$CH:$CH,0))</f>
        <v>0.228957366834596</v>
      </c>
      <c r="L28" s="6">
        <f>INDEX(Activity_Demand_tot!AE:AE,MATCH($C$1&amp;"-"&amp;$C28,Activity_Demand_tot!$CH:$CH,0))</f>
        <v>0.23606102288313199</v>
      </c>
      <c r="M28" s="6">
        <f>INDEX(Activity_Demand_tot!AF:AF,MATCH($C$1&amp;"-"&amp;$C28,Activity_Demand_tot!$CH:$CH,0))</f>
        <v>0.23313665939113401</v>
      </c>
      <c r="N28" s="6">
        <f>INDEX(Activity_Demand_tot!AG:AG,MATCH($C$1&amp;"-"&amp;$C28,Activity_Demand_tot!$CH:$CH,0))</f>
        <v>0.215078714828042</v>
      </c>
      <c r="O28" s="6">
        <f>INDEX(Activity_Demand_tot!AH:AH,MATCH($C$1&amp;"-"&amp;$C28,Activity_Demand_tot!$CH:$CH,0))</f>
        <v>0.22331915686366699</v>
      </c>
      <c r="P28" s="6">
        <f>INDEX(Activity_Demand_tot!AI:AI,MATCH($C$1&amp;"-"&amp;$C28,Activity_Demand_tot!$CH:$CH,0))</f>
        <v>0.231171629979668</v>
      </c>
      <c r="Q28" s="6">
        <f>INDEX(Activity_Demand_tot!AJ:AJ,MATCH($C$1&amp;"-"&amp;$C28,Activity_Demand_tot!$CH:$CH,0))</f>
        <v>0.237858241793034</v>
      </c>
      <c r="R28" s="6">
        <f>INDEX(Activity_Demand_tot!AK:AK,MATCH($C$1&amp;"-"&amp;$C28,Activity_Demand_tot!$CH:$CH,0))</f>
        <v>0.24473207873717501</v>
      </c>
      <c r="S28" s="13">
        <f>INDEX(Activity_Demand_tot!AL:AL,MATCH($C$1&amp;"-"&amp;$C28,Activity_Demand_tot!$CH:$CH,0))</f>
        <v>0.252050751129272</v>
      </c>
      <c r="T28" s="6">
        <f>INDEX(Activity_Demand_tot!AM:AM,MATCH($C$1&amp;"-"&amp;$C28,Activity_Demand_tot!$CH:$CH,0))</f>
        <v>0.25786029667541799</v>
      </c>
      <c r="U28" s="6">
        <f>INDEX(Activity_Demand_tot!AN:AN,MATCH($C$1&amp;"-"&amp;$C28,Activity_Demand_tot!$CH:$CH,0))</f>
        <v>0.26425079677617802</v>
      </c>
      <c r="V28" s="6">
        <f>INDEX(Activity_Demand_tot!AO:AO,MATCH($C$1&amp;"-"&amp;$C28,Activity_Demand_tot!$CH:$CH,0))</f>
        <v>0.270641296876937</v>
      </c>
      <c r="W28" s="6">
        <f>INDEX(Activity_Demand_tot!AP:AP,MATCH($C$1&amp;"-"&amp;$C28,Activity_Demand_tot!$CH:$CH,0))</f>
        <v>0.27703179697769797</v>
      </c>
      <c r="X28" s="6">
        <f>INDEX(Activity_Demand_tot!AQ:AQ,MATCH($C$1&amp;"-"&amp;$C28,Activity_Demand_tot!$CH:$CH,0))</f>
        <v>0.284003251633072</v>
      </c>
      <c r="Y28" s="6">
        <f>INDEX(Activity_Demand_tot!AR:AR,MATCH($C$1&amp;"-"&amp;$C28,Activity_Demand_tot!$CH:$CH,0))</f>
        <v>0.29039375173383197</v>
      </c>
      <c r="Z28" s="6">
        <f>INDEX(Activity_Demand_tot!AS:AS,MATCH($C$1&amp;"-"&amp;$C28,Activity_Demand_tot!$CH:$CH,0))</f>
        <v>0.29736520638920599</v>
      </c>
      <c r="AA28" s="6">
        <f>INDEX(Activity_Demand_tot!AT:AT,MATCH($C$1&amp;"-"&amp;$C28,Activity_Demand_tot!$CH:$CH,0))</f>
        <v>0.30433666104458001</v>
      </c>
      <c r="AB28" s="6">
        <f>INDEX(Activity_Demand_tot!AU:AU,MATCH($C$1&amp;"-"&amp;$C28,Activity_Demand_tot!$CH:$CH,0))</f>
        <v>0.31130811569995498</v>
      </c>
      <c r="AC28" s="6">
        <f>INDEX(Activity_Demand_tot!AV:AV,MATCH($C$1&amp;"-"&amp;$C28,Activity_Demand_tot!$CH:$CH,0))</f>
        <v>0.31886052490994299</v>
      </c>
      <c r="AD28" s="6">
        <f>INDEX(Activity_Demand_tot!AW:AW,MATCH($C$1&amp;"-"&amp;$C28,Activity_Demand_tot!$CH:$CH,0))</f>
        <v>0.32583197956531801</v>
      </c>
      <c r="AE28" s="6">
        <f>INDEX(Activity_Demand_tot!AX:AX,MATCH($C$1&amp;"-"&amp;$C28,Activity_Demand_tot!$CH:$CH,0))</f>
        <v>0.33338438877530702</v>
      </c>
      <c r="AF28" s="6">
        <f>INDEX(Activity_Demand_tot!AY:AY,MATCH($C$1&amp;"-"&amp;$C28,Activity_Demand_tot!$CH:$CH,0))</f>
        <v>0.34093679798529603</v>
      </c>
      <c r="AG28" s="6">
        <f>INDEX(Activity_Demand_tot!AZ:AZ,MATCH($C$1&amp;"-"&amp;$C28,Activity_Demand_tot!$CH:$CH,0))</f>
        <v>0.34848920719528498</v>
      </c>
      <c r="AH28" s="6">
        <f>INDEX(Activity_Demand_tot!BA:BA,MATCH($C$1&amp;"-"&amp;$C28,Activity_Demand_tot!$CH:$CH,0))</f>
        <v>0.35604161640527399</v>
      </c>
      <c r="AI28" s="6">
        <f>INDEX(Activity_Demand_tot!BB:BB,MATCH($C$1&amp;"-"&amp;$C28,Activity_Demand_tot!$CH:$CH,0))</f>
        <v>0.36417498016987698</v>
      </c>
      <c r="AJ28" s="6">
        <f>INDEX(Activity_Demand_tot!BC:BC,MATCH($C$1&amp;"-"&amp;$C28,Activity_Demand_tot!$CH:$CH,0))</f>
        <v>0.37172738937986499</v>
      </c>
      <c r="AK28" s="6">
        <f>INDEX(Activity_Demand_tot!BD:BD,MATCH($C$1&amp;"-"&amp;$C28,Activity_Demand_tot!$CH:$CH,0))</f>
        <v>0.37986075314446899</v>
      </c>
      <c r="AL28" s="6">
        <f>INDEX(Activity_Demand_tot!BE:BE,MATCH($C$1&amp;"-"&amp;$C28,Activity_Demand_tot!$CH:$CH,0))</f>
        <v>0.38799411690907298</v>
      </c>
      <c r="AM28" s="6">
        <f>INDEX(Activity_Demand_tot!BF:BF,MATCH($C$1&amp;"-"&amp;$C28,Activity_Demand_tot!$CH:$CH,0))</f>
        <v>0.39554652611906099</v>
      </c>
      <c r="AN28" s="6">
        <f>INDEX(Activity_Demand_tot!BG:BG,MATCH($C$1&amp;"-"&amp;$C28,Activity_Demand_tot!$CH:$CH,0))</f>
        <v>0.40484179899289402</v>
      </c>
      <c r="AO28" s="6">
        <f>INDEX(Activity_Demand_tot!BH:BH,MATCH($C$1&amp;"-"&amp;$C28,Activity_Demand_tot!$CH:$CH,0))</f>
        <v>0.413556117312112</v>
      </c>
      <c r="AP28" s="6">
        <f>INDEX(Activity_Demand_tot!BI:BI,MATCH($C$1&amp;"-"&amp;$C28,Activity_Demand_tot!$CH:$CH,0))</f>
        <v>0.42285139018594498</v>
      </c>
      <c r="AQ28" s="6">
        <f>INDEX(Activity_Demand_tot!BJ:BJ,MATCH($C$1&amp;"-"&amp;$C28,Activity_Demand_tot!$CH:$CH,0))</f>
        <v>0.432146663059777</v>
      </c>
      <c r="AR28" s="6">
        <f>INDEX(Activity_Demand_tot!BK:BK,MATCH($C$1&amp;"-"&amp;$C28,Activity_Demand_tot!$CH:$CH,0))</f>
        <v>0.44144193593360898</v>
      </c>
      <c r="AS28" s="6">
        <f>INDEX(Activity_Demand_tot!BL:BL,MATCH($C$1&amp;"-"&amp;$C28,Activity_Demand_tot!$CH:$CH,0))</f>
        <v>0.45093367428429898</v>
      </c>
      <c r="AT28" s="6">
        <f>INDEX(Activity_Demand_tot!BM:BM,MATCH($C$1&amp;"-"&amp;$C28,Activity_Demand_tot!$CH:$CH,0))</f>
        <v>0.46062603061862301</v>
      </c>
      <c r="AU28" s="6">
        <f>INDEX(Activity_Demand_tot!BN:BN,MATCH($C$1&amp;"-"&amp;$C28,Activity_Demand_tot!$CH:$CH,0))</f>
        <v>0.47052324521100403</v>
      </c>
      <c r="AV28" s="6">
        <f>INDEX(Activity_Demand_tot!BO:BO,MATCH($C$1&amp;"-"&amp;$C28,Activity_Demand_tot!$CH:$CH,0))</f>
        <v>0.48062964795857499</v>
      </c>
      <c r="AW28" s="6">
        <f>INDEX(Activity_Demand_tot!BP:BP,MATCH($C$1&amp;"-"&amp;$C28,Activity_Demand_tot!$CH:$CH,0))</f>
        <v>0.49094966027544601</v>
      </c>
      <c r="AX28" s="6">
        <f>INDEX(Activity_Demand_tot!BQ:BQ,MATCH($C$1&amp;"-"&amp;$C28,Activity_Demand_tot!$CH:$CH,0))</f>
        <v>0.50148779702701995</v>
      </c>
      <c r="AY28" s="6">
        <f>INDEX(Activity_Demand_tot!BR:BR,MATCH($C$1&amp;"-"&amp;$C28,Activity_Demand_tot!$CH:$CH,0))</f>
        <v>0.51224866850518003</v>
      </c>
      <c r="AZ28" s="6">
        <f>INDEX(Activity_Demand_tot!BS:BS,MATCH($C$1&amp;"-"&amp;$C28,Activity_Demand_tot!$CH:$CH,0))</f>
        <v>0.52323698244522898</v>
      </c>
      <c r="BA28" s="6">
        <f>INDEX(Activity_Demand_tot!BT:BT,MATCH($C$1&amp;"-"&amp;$C28,Activity_Demand_tot!$CH:$CH,0))</f>
        <v>0.53445754608546403</v>
      </c>
      <c r="BB28" s="6">
        <f>INDEX(Activity_Demand_tot!BU:BU,MATCH($C$1&amp;"-"&amp;$C28,Activity_Demand_tot!$CH:$CH,0))</f>
        <v>0.54591526827027503</v>
      </c>
      <c r="BC28" s="6">
        <f>INDEX(Activity_Demand_tot!BV:BV,MATCH($C$1&amp;"-"&amp;$C28,Activity_Demand_tot!$CH:$CH,0))</f>
        <v>0.55761516159769797</v>
      </c>
      <c r="BD28" s="6">
        <f>INDEX(Activity_Demand_tot!BW:BW,MATCH($C$1&amp;"-"&amp;$C28,Activity_Demand_tot!$CH:$CH,0))</f>
        <v>0.569562344612357</v>
      </c>
      <c r="BE28" s="6">
        <f>INDEX(Activity_Demand_tot!BX:BX,MATCH($C$1&amp;"-"&amp;$C28,Activity_Demand_tot!$CH:$CH,0))</f>
        <v>0.58176204404476495</v>
      </c>
      <c r="BF28" s="6">
        <f>INDEX(Activity_Demand_tot!BY:BY,MATCH($C$1&amp;"-"&amp;$C28,Activity_Demand_tot!$CH:$CH,0))</f>
        <v>0.59421959709793604</v>
      </c>
      <c r="BG28" s="6">
        <f>INDEX(Activity_Demand_tot!BZ:BZ,MATCH($C$1&amp;"-"&amp;$C28,Activity_Demand_tot!$CH:$CH,0))</f>
        <v>0.60694045378234995</v>
      </c>
      <c r="BH28" s="6">
        <f>INDEX(Activity_Demand_tot!CA:CA,MATCH($C$1&amp;"-"&amp;$C28,Activity_Demand_tot!$CH:$CH,0))</f>
        <v>0.61993017930025196</v>
      </c>
      <c r="BI28" s="6">
        <f>INDEX(Activity_Demand_tot!CB:CB,MATCH($C$1&amp;"-"&amp;$C28,Activity_Demand_tot!$CH:$CH,0))</f>
        <v>0.63319445648035499</v>
      </c>
      <c r="BJ28" s="6">
        <f>INDEX(Activity_Demand_tot!CC:CC,MATCH($C$1&amp;"-"&amp;$C28,Activity_Demand_tot!$CH:$CH,0))</f>
        <v>0.64673908826400195</v>
      </c>
      <c r="BK28" s="6">
        <f>INDEX(Activity_Demand_tot!CD:CD,MATCH($C$1&amp;"-"&amp;$C28,Activity_Demand_tot!$CH:$CH,0))</f>
        <v>0.66057000024386703</v>
      </c>
      <c r="BL28" s="6">
        <f>INDEX(Activity_Demand_tot!CE:CE,MATCH($C$1&amp;"-"&amp;$C28,Activity_Demand_tot!$CH:$CH,0))</f>
        <v>0.67469324325633295</v>
      </c>
    </row>
    <row r="29" spans="1:64" x14ac:dyDescent="0.25">
      <c r="D29" s="10">
        <f t="shared" ref="D29:I29" si="6">D28*20</f>
        <v>3.61932004569762</v>
      </c>
      <c r="E29" s="10">
        <f t="shared" si="6"/>
        <v>3.8050127717400999</v>
      </c>
      <c r="F29" s="10">
        <f t="shared" si="6"/>
        <v>3.8646986215318799</v>
      </c>
      <c r="G29" s="10">
        <f t="shared" si="6"/>
        <v>4.0079936097320203</v>
      </c>
      <c r="H29" s="10">
        <f t="shared" si="6"/>
        <v>4.1216776047441401</v>
      </c>
      <c r="I29" s="10">
        <f t="shared" si="6"/>
        <v>4.6243996203996005</v>
      </c>
      <c r="J29" s="10">
        <f>J28*30</f>
        <v>7.0719321924195597</v>
      </c>
      <c r="K29" s="10">
        <f t="shared" ref="K29:BL29" si="7">K28*30</f>
        <v>6.8687210050378802</v>
      </c>
      <c r="L29" s="10">
        <f t="shared" si="7"/>
        <v>7.0818306864939595</v>
      </c>
      <c r="M29" s="10">
        <f t="shared" si="7"/>
        <v>6.99409978173402</v>
      </c>
      <c r="N29" s="10">
        <f t="shared" si="7"/>
        <v>6.4523614448412596</v>
      </c>
      <c r="O29" s="10">
        <f t="shared" si="7"/>
        <v>6.6995747059100097</v>
      </c>
      <c r="P29" s="10">
        <f t="shared" si="7"/>
        <v>6.9351488993900396</v>
      </c>
      <c r="Q29" s="10">
        <f t="shared" si="7"/>
        <v>7.1357472537910196</v>
      </c>
      <c r="R29" s="10">
        <f t="shared" si="7"/>
        <v>7.3419623621152503</v>
      </c>
      <c r="S29" s="10">
        <f t="shared" si="7"/>
        <v>7.5615225338781595</v>
      </c>
      <c r="T29" s="10">
        <f t="shared" si="7"/>
        <v>7.7358089002625396</v>
      </c>
      <c r="U29" s="10">
        <f t="shared" si="7"/>
        <v>7.9275239032853406</v>
      </c>
      <c r="V29" s="10">
        <f t="shared" si="7"/>
        <v>8.1192389063081105</v>
      </c>
      <c r="W29" s="10">
        <f t="shared" si="7"/>
        <v>8.310953909330939</v>
      </c>
      <c r="X29" s="10">
        <f t="shared" si="7"/>
        <v>8.52009754899216</v>
      </c>
      <c r="Y29" s="10">
        <f t="shared" si="7"/>
        <v>8.7118125520149583</v>
      </c>
      <c r="Z29" s="10">
        <f t="shared" si="7"/>
        <v>8.9209561916761793</v>
      </c>
      <c r="AA29" s="10">
        <f t="shared" si="7"/>
        <v>9.1300998313374002</v>
      </c>
      <c r="AB29" s="10">
        <f t="shared" si="7"/>
        <v>9.3392434709986496</v>
      </c>
      <c r="AC29" s="10">
        <f t="shared" si="7"/>
        <v>9.5658157472982897</v>
      </c>
      <c r="AD29" s="10">
        <f t="shared" si="7"/>
        <v>9.7749593869595408</v>
      </c>
      <c r="AE29" s="10">
        <f t="shared" si="7"/>
        <v>10.001531663259211</v>
      </c>
      <c r="AF29" s="10">
        <f t="shared" si="7"/>
        <v>10.228103939558881</v>
      </c>
      <c r="AG29" s="10">
        <f t="shared" si="7"/>
        <v>10.45467621585855</v>
      </c>
      <c r="AH29" s="10">
        <f t="shared" si="7"/>
        <v>10.68124849215822</v>
      </c>
      <c r="AI29" s="10">
        <f t="shared" si="7"/>
        <v>10.925249405096309</v>
      </c>
      <c r="AJ29" s="10">
        <f t="shared" si="7"/>
        <v>11.151821681395949</v>
      </c>
      <c r="AK29" s="10">
        <f t="shared" si="7"/>
        <v>11.395822594334069</v>
      </c>
      <c r="AL29" s="10">
        <f t="shared" si="7"/>
        <v>11.63982350727219</v>
      </c>
      <c r="AM29" s="10">
        <f t="shared" si="7"/>
        <v>11.86639578357183</v>
      </c>
      <c r="AN29" s="10">
        <f t="shared" si="7"/>
        <v>12.14525396978682</v>
      </c>
      <c r="AO29" s="10">
        <f t="shared" si="7"/>
        <v>12.40668351936336</v>
      </c>
      <c r="AP29" s="10">
        <f t="shared" si="7"/>
        <v>12.685541705578348</v>
      </c>
      <c r="AQ29" s="10">
        <f t="shared" si="7"/>
        <v>12.96439989179331</v>
      </c>
      <c r="AR29" s="10">
        <f t="shared" si="7"/>
        <v>13.243258078008269</v>
      </c>
      <c r="AS29" s="10">
        <f t="shared" si="7"/>
        <v>13.52801022852897</v>
      </c>
      <c r="AT29" s="10">
        <f t="shared" si="7"/>
        <v>13.818780918558691</v>
      </c>
      <c r="AU29" s="10">
        <f t="shared" si="7"/>
        <v>14.11569735633012</v>
      </c>
      <c r="AV29" s="10">
        <f t="shared" si="7"/>
        <v>14.418889438757249</v>
      </c>
      <c r="AW29" s="10">
        <f t="shared" si="7"/>
        <v>14.72848980826338</v>
      </c>
      <c r="AX29" s="10">
        <f t="shared" si="7"/>
        <v>15.0446339108106</v>
      </c>
      <c r="AY29" s="10">
        <f t="shared" si="7"/>
        <v>15.367460055155401</v>
      </c>
      <c r="AZ29" s="10">
        <f t="shared" si="7"/>
        <v>15.697109473356869</v>
      </c>
      <c r="BA29" s="10">
        <f t="shared" si="7"/>
        <v>16.03372638256392</v>
      </c>
      <c r="BB29" s="10">
        <f t="shared" si="7"/>
        <v>16.377458048108252</v>
      </c>
      <c r="BC29" s="10">
        <f t="shared" si="7"/>
        <v>16.728454847930941</v>
      </c>
      <c r="BD29" s="10">
        <f t="shared" si="7"/>
        <v>17.086870338370709</v>
      </c>
      <c r="BE29" s="10">
        <f t="shared" si="7"/>
        <v>17.452861321342947</v>
      </c>
      <c r="BF29" s="10">
        <f t="shared" si="7"/>
        <v>17.826587912938081</v>
      </c>
      <c r="BG29" s="10">
        <f t="shared" si="7"/>
        <v>18.208213613470498</v>
      </c>
      <c r="BH29" s="10">
        <f t="shared" si="7"/>
        <v>18.59790537900756</v>
      </c>
      <c r="BI29" s="10">
        <f t="shared" si="7"/>
        <v>18.995833694410649</v>
      </c>
      <c r="BJ29" s="10">
        <f t="shared" si="7"/>
        <v>19.402172647920057</v>
      </c>
      <c r="BK29" s="10">
        <f t="shared" si="7"/>
        <v>19.817100007316011</v>
      </c>
      <c r="BL29" s="10">
        <f t="shared" si="7"/>
        <v>20.240797297689987</v>
      </c>
    </row>
    <row r="30" spans="1:64" x14ac:dyDescent="0.25">
      <c r="K30" s="10"/>
      <c r="L30" s="6"/>
      <c r="M30" s="6"/>
      <c r="N30" s="6"/>
      <c r="O30" s="6"/>
      <c r="P30" s="6"/>
      <c r="Q30" s="6"/>
      <c r="R30" s="6"/>
      <c r="S30" s="6"/>
      <c r="T30" s="13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 s="13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06_HKC</v>
      </c>
      <c r="B32" t="s">
        <v>742</v>
      </c>
      <c r="C32" t="str">
        <f t="shared" ref="C32:AH32" si="8">C127</f>
        <v>air_freight(gtkm)</v>
      </c>
      <c r="D32">
        <f t="shared" si="8"/>
        <v>8.5758501684759982E-4</v>
      </c>
      <c r="E32">
        <f t="shared" si="8"/>
        <v>9.0158424832228058E-4</v>
      </c>
      <c r="F32">
        <f t="shared" si="8"/>
        <v>9.1572659830399625E-4</v>
      </c>
      <c r="G32">
        <f t="shared" si="8"/>
        <v>9.496798364805807E-4</v>
      </c>
      <c r="H32">
        <f t="shared" si="8"/>
        <v>9.7661685506019065E-4</v>
      </c>
      <c r="I32">
        <f t="shared" si="8"/>
        <v>1E-3</v>
      </c>
      <c r="J32" s="10">
        <f t="shared" si="8"/>
        <v>1.0099999999999998E-3</v>
      </c>
      <c r="K32">
        <f t="shared" si="8"/>
        <v>2.9890020266242965E-2</v>
      </c>
      <c r="L32">
        <f t="shared" si="8"/>
        <v>2.9869327075740731E-2</v>
      </c>
      <c r="M32">
        <f t="shared" si="8"/>
        <v>2.9180862678409018E-2</v>
      </c>
      <c r="N32">
        <f t="shared" si="8"/>
        <v>2.6599217796620601E-2</v>
      </c>
      <c r="O32">
        <f t="shared" si="8"/>
        <v>2.6749865148291061E-2</v>
      </c>
      <c r="P32">
        <f t="shared" si="8"/>
        <v>2.6817051941079587E-2</v>
      </c>
      <c r="Q32">
        <f t="shared" si="8"/>
        <v>2.6711949424568077E-2</v>
      </c>
      <c r="R32">
        <f t="shared" si="8"/>
        <v>2.6600552316878932E-2</v>
      </c>
      <c r="S32" s="13">
        <f t="shared" si="8"/>
        <v>2.6513260723949394E-2</v>
      </c>
      <c r="T32">
        <f t="shared" si="8"/>
        <v>2.6229318930134644E-2</v>
      </c>
      <c r="U32">
        <f t="shared" si="8"/>
        <v>2.5991318477493794E-2</v>
      </c>
      <c r="V32">
        <f t="shared" si="8"/>
        <v>2.5734985363769319E-2</v>
      </c>
      <c r="W32">
        <f t="shared" si="8"/>
        <v>2.5462762759759894E-2</v>
      </c>
      <c r="X32">
        <f t="shared" si="8"/>
        <v>2.5237696497676394E-2</v>
      </c>
      <c r="Y32">
        <f t="shared" si="8"/>
        <v>2.4940168370959252E-2</v>
      </c>
      <c r="Z32">
        <f t="shared" si="8"/>
        <v>2.4692678008865574E-2</v>
      </c>
      <c r="AA32">
        <f t="shared" si="8"/>
        <v>2.4437598444379753E-2</v>
      </c>
      <c r="AB32">
        <f t="shared" si="8"/>
        <v>2.4177931553715299E-2</v>
      </c>
      <c r="AC32">
        <f t="shared" si="8"/>
        <v>2.3971128082712536E-2</v>
      </c>
      <c r="AD32">
        <f t="shared" si="8"/>
        <v>2.3710625930483068E-2</v>
      </c>
      <c r="AE32">
        <f t="shared" si="8"/>
        <v>2.3507352573904419E-2</v>
      </c>
      <c r="AF32">
        <f t="shared" si="8"/>
        <v>2.3310622634054527E-2</v>
      </c>
      <c r="AG32">
        <f t="shared" si="8"/>
        <v>2.312422578345473E-2</v>
      </c>
      <c r="AH32">
        <f t="shared" si="8"/>
        <v>2.2952104279520952E-2</v>
      </c>
      <c r="AI32">
        <f t="shared" ref="AI32:BL32" si="9">AI127</f>
        <v>2.2846325052923489E-2</v>
      </c>
      <c r="AJ32">
        <f t="shared" si="9"/>
        <v>2.2714337611275039E-2</v>
      </c>
      <c r="AK32">
        <f t="shared" si="9"/>
        <v>2.2655784254464142E-2</v>
      </c>
      <c r="AL32">
        <f t="shared" si="9"/>
        <v>2.262749290839889E-2</v>
      </c>
      <c r="AM32">
        <f t="shared" si="9"/>
        <v>2.2589403493547214E-2</v>
      </c>
      <c r="AN32">
        <f t="shared" si="9"/>
        <v>2.2726318237378154E-2</v>
      </c>
      <c r="AO32">
        <f t="shared" si="9"/>
        <v>2.2863111467557078E-2</v>
      </c>
      <c r="AP32">
        <f t="shared" si="9"/>
        <v>2.3094482533960559E-2</v>
      </c>
      <c r="AQ32">
        <f t="shared" si="9"/>
        <v>2.3382288384336085E-2</v>
      </c>
      <c r="AR32">
        <f t="shared" si="9"/>
        <v>2.3733145195020729E-2</v>
      </c>
      <c r="AS32">
        <f t="shared" si="9"/>
        <v>2.4132525571322484E-2</v>
      </c>
      <c r="AT32">
        <f t="shared" si="9"/>
        <v>2.4546952296396786E-2</v>
      </c>
      <c r="AU32">
        <f t="shared" si="9"/>
        <v>2.4976743390825361E-2</v>
      </c>
      <c r="AV32">
        <f t="shared" si="9"/>
        <v>2.5422223596893185E-2</v>
      </c>
      <c r="AW32">
        <f t="shared" si="9"/>
        <v>2.5883724520658513E-2</v>
      </c>
      <c r="AX32">
        <f t="shared" si="9"/>
        <v>2.6361584777026565E-2</v>
      </c>
      <c r="AY32">
        <f t="shared" si="9"/>
        <v>2.6856150137888571E-2</v>
      </c>
      <c r="AZ32">
        <f t="shared" si="9"/>
        <v>2.736777368339224E-2</v>
      </c>
      <c r="BA32">
        <f t="shared" si="9"/>
        <v>2.7896815956409866E-2</v>
      </c>
      <c r="BB32">
        <f t="shared" si="9"/>
        <v>2.84436451202707E-2</v>
      </c>
      <c r="BC32">
        <f t="shared" si="9"/>
        <v>2.9008637119827423E-2</v>
      </c>
      <c r="BD32">
        <f t="shared" si="9"/>
        <v>2.9592175845926844E-2</v>
      </c>
      <c r="BE32">
        <f t="shared" si="9"/>
        <v>3.0194653303357442E-2</v>
      </c>
      <c r="BF32">
        <f t="shared" si="9"/>
        <v>3.0816469782345278E-2</v>
      </c>
      <c r="BG32">
        <f t="shared" si="9"/>
        <v>3.1458034033676321E-2</v>
      </c>
      <c r="BH32">
        <f t="shared" si="9"/>
        <v>3.2119763447518983E-2</v>
      </c>
      <c r="BI32">
        <f t="shared" si="9"/>
        <v>3.28020842360267E-2</v>
      </c>
      <c r="BJ32">
        <f t="shared" si="9"/>
        <v>3.3505431619800227E-2</v>
      </c>
      <c r="BK32">
        <f t="shared" si="9"/>
        <v>3.4230250018290109E-2</v>
      </c>
      <c r="BL32">
        <f t="shared" si="9"/>
        <v>3.4976993244225055E-2</v>
      </c>
    </row>
    <row r="33" spans="1:64" x14ac:dyDescent="0.25">
      <c r="A33" t="str">
        <f t="shared" ref="A33:A60" si="10">$C$1</f>
        <v>06_HKC</v>
      </c>
      <c r="B33" t="s">
        <v>742</v>
      </c>
      <c r="C33" t="str">
        <f t="shared" ref="C33:AH33" si="11">C128</f>
        <v>pipeline_freight(gtkm)</v>
      </c>
      <c r="D33">
        <f t="shared" si="11"/>
        <v>9.9999999999999903E-10</v>
      </c>
      <c r="E33">
        <f t="shared" si="11"/>
        <v>1.0000000000000001E-9</v>
      </c>
      <c r="F33">
        <f t="shared" si="11"/>
        <v>9.9999999999999965E-10</v>
      </c>
      <c r="G33">
        <f t="shared" si="11"/>
        <v>9.9999999999999861E-10</v>
      </c>
      <c r="H33">
        <f t="shared" si="11"/>
        <v>9.9999999999999944E-10</v>
      </c>
      <c r="I33">
        <f t="shared" si="11"/>
        <v>1.0000000000000001E-9</v>
      </c>
      <c r="J33" s="10">
        <f t="shared" si="11"/>
        <v>9.9999999999999965E-10</v>
      </c>
      <c r="K33">
        <f t="shared" si="11"/>
        <v>3.3094700432592859E-5</v>
      </c>
      <c r="L33">
        <f t="shared" si="11"/>
        <v>7.3610461012615867E-5</v>
      </c>
      <c r="M33">
        <f t="shared" si="11"/>
        <v>1.2661068116214379E-4</v>
      </c>
      <c r="N33">
        <f t="shared" si="11"/>
        <v>1.7873007311443353E-4</v>
      </c>
      <c r="O33">
        <f t="shared" si="11"/>
        <v>2.5671528285870019E-4</v>
      </c>
      <c r="P33">
        <f t="shared" si="11"/>
        <v>3.4764605929877743E-4</v>
      </c>
      <c r="Q33">
        <f t="shared" si="11"/>
        <v>4.4910427021061959E-4</v>
      </c>
      <c r="R33">
        <f t="shared" si="11"/>
        <v>5.622937697764783E-4</v>
      </c>
      <c r="S33" s="13">
        <f t="shared" si="11"/>
        <v>6.876004084794392E-4</v>
      </c>
      <c r="T33">
        <f t="shared" si="11"/>
        <v>8.1818865973096351E-4</v>
      </c>
      <c r="U33">
        <f t="shared" si="11"/>
        <v>9.5932068404033354E-4</v>
      </c>
      <c r="V33">
        <f t="shared" si="11"/>
        <v>1.1084546025895265E-3</v>
      </c>
      <c r="W33">
        <f t="shared" si="11"/>
        <v>1.2647388495703015E-3</v>
      </c>
      <c r="X33">
        <f t="shared" si="11"/>
        <v>1.4307143721441723E-3</v>
      </c>
      <c r="Y33">
        <f t="shared" si="11"/>
        <v>1.5989636879600812E-3</v>
      </c>
      <c r="Z33">
        <f t="shared" si="11"/>
        <v>1.7757587183272489E-3</v>
      </c>
      <c r="AA33">
        <f t="shared" si="11"/>
        <v>1.9566723190887038E-3</v>
      </c>
      <c r="AB33">
        <f t="shared" si="11"/>
        <v>2.1406601030835803E-3</v>
      </c>
      <c r="AC33">
        <f t="shared" si="11"/>
        <v>2.3319150803501856E-3</v>
      </c>
      <c r="AD33">
        <f t="shared" si="11"/>
        <v>2.519092057978727E-3</v>
      </c>
      <c r="AE33">
        <f t="shared" si="11"/>
        <v>2.7119196616241532E-3</v>
      </c>
      <c r="AF33">
        <f t="shared" si="11"/>
        <v>2.9038476767778835E-3</v>
      </c>
      <c r="AG33">
        <f t="shared" si="11"/>
        <v>3.0935535301568375E-3</v>
      </c>
      <c r="AH33">
        <f t="shared" si="11"/>
        <v>3.279657791681097E-3</v>
      </c>
      <c r="AI33">
        <f t="shared" ref="AI33:BL33" si="12">AI128</f>
        <v>3.4680061990194585E-3</v>
      </c>
      <c r="AJ33">
        <f t="shared" si="12"/>
        <v>3.6428161483433707E-3</v>
      </c>
      <c r="AK33">
        <f t="shared" si="12"/>
        <v>3.8173299365872868E-3</v>
      </c>
      <c r="AL33">
        <f t="shared" si="12"/>
        <v>3.9825818540241559E-3</v>
      </c>
      <c r="AM33">
        <f t="shared" si="12"/>
        <v>4.1285900002525563E-3</v>
      </c>
      <c r="AN33">
        <f t="shared" si="12"/>
        <v>4.2866311480784245E-3</v>
      </c>
      <c r="AO33">
        <f t="shared" si="12"/>
        <v>4.4219967853718111E-3</v>
      </c>
      <c r="AP33">
        <f t="shared" si="12"/>
        <v>4.5494944882767509E-3</v>
      </c>
      <c r="AQ33">
        <f t="shared" si="12"/>
        <v>4.6584818059483783E-3</v>
      </c>
      <c r="AR33">
        <f t="shared" si="12"/>
        <v>4.7466290390041233E-3</v>
      </c>
      <c r="AS33">
        <f t="shared" si="12"/>
        <v>4.8265051142644738E-3</v>
      </c>
      <c r="AT33">
        <f t="shared" si="12"/>
        <v>4.9093904592793338E-3</v>
      </c>
      <c r="AU33">
        <f t="shared" si="12"/>
        <v>4.9953486781650486E-3</v>
      </c>
      <c r="AV33">
        <f t="shared" si="12"/>
        <v>5.0844447193786127E-3</v>
      </c>
      <c r="AW33">
        <f t="shared" si="12"/>
        <v>5.1767449041316771E-3</v>
      </c>
      <c r="AX33">
        <f t="shared" si="12"/>
        <v>5.272316955405287E-3</v>
      </c>
      <c r="AY33">
        <f t="shared" si="12"/>
        <v>5.3712300275776878E-3</v>
      </c>
      <c r="AZ33">
        <f t="shared" si="12"/>
        <v>5.4735547366784217E-3</v>
      </c>
      <c r="BA33">
        <f t="shared" si="12"/>
        <v>5.5793631912819464E-3</v>
      </c>
      <c r="BB33">
        <f t="shared" si="12"/>
        <v>5.6887290240541129E-3</v>
      </c>
      <c r="BC33">
        <f t="shared" si="12"/>
        <v>5.8017274239654569E-3</v>
      </c>
      <c r="BD33">
        <f t="shared" si="12"/>
        <v>5.9184351691853399E-3</v>
      </c>
      <c r="BE33">
        <f t="shared" si="12"/>
        <v>6.038930660671459E-3</v>
      </c>
      <c r="BF33">
        <f t="shared" si="12"/>
        <v>6.1632939564690258E-3</v>
      </c>
      <c r="BG33">
        <f t="shared" si="12"/>
        <v>6.2916068067352341E-3</v>
      </c>
      <c r="BH33">
        <f t="shared" si="12"/>
        <v>6.423952689503765E-3</v>
      </c>
      <c r="BI33">
        <f t="shared" si="12"/>
        <v>6.5604168472053088E-3</v>
      </c>
      <c r="BJ33">
        <f t="shared" si="12"/>
        <v>6.7010863239600127E-3</v>
      </c>
      <c r="BK33">
        <f t="shared" si="12"/>
        <v>6.8460500036579891E-3</v>
      </c>
      <c r="BL33">
        <f t="shared" si="12"/>
        <v>6.9953986488449768E-3</v>
      </c>
    </row>
    <row r="34" spans="1:64" x14ac:dyDescent="0.25">
      <c r="A34" t="str">
        <f t="shared" si="10"/>
        <v>06_HKC</v>
      </c>
      <c r="B34" t="s">
        <v>742</v>
      </c>
      <c r="C34" t="str">
        <f t="shared" ref="C34:AH34" si="13">C129</f>
        <v>rail_freight(gtkm)</v>
      </c>
      <c r="D34">
        <f t="shared" si="13"/>
        <v>0</v>
      </c>
      <c r="E34">
        <f t="shared" si="13"/>
        <v>0</v>
      </c>
      <c r="F34">
        <f t="shared" si="13"/>
        <v>0</v>
      </c>
      <c r="G34">
        <f t="shared" si="13"/>
        <v>0</v>
      </c>
      <c r="H34">
        <f t="shared" si="13"/>
        <v>0</v>
      </c>
      <c r="I34">
        <f t="shared" si="13"/>
        <v>0</v>
      </c>
      <c r="J34" s="10">
        <f t="shared" si="13"/>
        <v>0</v>
      </c>
      <c r="K34">
        <f t="shared" si="13"/>
        <v>6.6135586846304044E-5</v>
      </c>
      <c r="L34">
        <f t="shared" si="13"/>
        <v>1.4716993916422526E-4</v>
      </c>
      <c r="M34">
        <f t="shared" si="13"/>
        <v>2.5317417752189302E-4</v>
      </c>
      <c r="N34">
        <f t="shared" si="13"/>
        <v>3.5741943863552231E-4</v>
      </c>
      <c r="O34">
        <f t="shared" si="13"/>
        <v>5.1339186274954626E-4</v>
      </c>
      <c r="P34">
        <f t="shared" si="13"/>
        <v>6.9525548553656482E-4</v>
      </c>
      <c r="Q34">
        <f t="shared" si="13"/>
        <v>8.9817414245116139E-4</v>
      </c>
      <c r="R34">
        <f t="shared" si="13"/>
        <v>1.1245553064915717E-3</v>
      </c>
      <c r="S34" s="13">
        <f t="shared" si="13"/>
        <v>1.375170648115785E-3</v>
      </c>
      <c r="T34">
        <f t="shared" si="13"/>
        <v>1.6363493594247598E-3</v>
      </c>
      <c r="U34">
        <f t="shared" si="13"/>
        <v>1.9186154824004686E-3</v>
      </c>
      <c r="V34">
        <f t="shared" si="13"/>
        <v>2.2168853326675082E-3</v>
      </c>
      <c r="W34">
        <f t="shared" si="13"/>
        <v>2.5294557760844887E-3</v>
      </c>
      <c r="X34">
        <f t="shared" si="13"/>
        <v>2.8614086563088685E-3</v>
      </c>
      <c r="Y34">
        <f t="shared" si="13"/>
        <v>3.1979091072199509E-3</v>
      </c>
      <c r="Z34">
        <f t="shared" si="13"/>
        <v>3.5515008768980346E-3</v>
      </c>
      <c r="AA34">
        <f t="shared" si="13"/>
        <v>3.913329721968015E-3</v>
      </c>
      <c r="AB34">
        <f t="shared" si="13"/>
        <v>4.2813068649106504E-3</v>
      </c>
      <c r="AC34">
        <f t="shared" si="13"/>
        <v>4.6638182957377339E-3</v>
      </c>
      <c r="AD34">
        <f t="shared" si="13"/>
        <v>5.0381736827497655E-3</v>
      </c>
      <c r="AE34">
        <f t="shared" si="13"/>
        <v>5.4238302233484423E-3</v>
      </c>
      <c r="AF34">
        <f t="shared" si="13"/>
        <v>5.8076875115468714E-3</v>
      </c>
      <c r="AG34">
        <f t="shared" si="13"/>
        <v>6.1871003969461774E-3</v>
      </c>
      <c r="AH34">
        <f t="shared" si="13"/>
        <v>6.5593100155787367E-3</v>
      </c>
      <c r="AI34">
        <f t="shared" ref="AI34:BL34" si="14">AI129</f>
        <v>6.9360078294061836E-3</v>
      </c>
      <c r="AJ34">
        <f t="shared" si="14"/>
        <v>7.2856286482243576E-3</v>
      </c>
      <c r="AK34">
        <f t="shared" si="14"/>
        <v>7.6346570445233177E-3</v>
      </c>
      <c r="AL34">
        <f t="shared" si="14"/>
        <v>7.9651616040104269E-3</v>
      </c>
      <c r="AM34">
        <f t="shared" si="14"/>
        <v>8.2571785244235172E-3</v>
      </c>
      <c r="AN34">
        <f t="shared" si="14"/>
        <v>8.5732613362915419E-3</v>
      </c>
      <c r="AO34">
        <f t="shared" si="14"/>
        <v>8.843993023369091E-3</v>
      </c>
      <c r="AP34">
        <f t="shared" si="14"/>
        <v>9.0989887295071098E-3</v>
      </c>
      <c r="AQ34">
        <f t="shared" si="14"/>
        <v>9.3169635491960855E-3</v>
      </c>
      <c r="AR34">
        <f t="shared" si="14"/>
        <v>9.4932580780082432E-3</v>
      </c>
      <c r="AS34">
        <f t="shared" si="14"/>
        <v>9.6530102285289424E-3</v>
      </c>
      <c r="AT34">
        <f t="shared" si="14"/>
        <v>9.8187809185586641E-3</v>
      </c>
      <c r="AU34">
        <f t="shared" si="14"/>
        <v>9.9906973563300919E-3</v>
      </c>
      <c r="AV34">
        <f t="shared" si="14"/>
        <v>1.016888943875722E-2</v>
      </c>
      <c r="AW34">
        <f t="shared" si="14"/>
        <v>1.0353489808263351E-2</v>
      </c>
      <c r="AX34">
        <f t="shared" si="14"/>
        <v>1.054463391081057E-2</v>
      </c>
      <c r="AY34">
        <f t="shared" si="14"/>
        <v>1.0742460055155372E-2</v>
      </c>
      <c r="AZ34">
        <f t="shared" si="14"/>
        <v>1.0947109473356838E-2</v>
      </c>
      <c r="BA34">
        <f t="shared" si="14"/>
        <v>1.1158726382563889E-2</v>
      </c>
      <c r="BB34">
        <f t="shared" si="14"/>
        <v>1.1377458048108221E-2</v>
      </c>
      <c r="BC34">
        <f t="shared" si="14"/>
        <v>1.1603454847930909E-2</v>
      </c>
      <c r="BD34">
        <f t="shared" si="14"/>
        <v>1.1836870338370676E-2</v>
      </c>
      <c r="BE34">
        <f t="shared" si="14"/>
        <v>1.2077861321342913E-2</v>
      </c>
      <c r="BF34">
        <f t="shared" si="14"/>
        <v>1.2326587912938046E-2</v>
      </c>
      <c r="BG34">
        <f t="shared" si="14"/>
        <v>1.2583213613470463E-2</v>
      </c>
      <c r="BH34">
        <f t="shared" si="14"/>
        <v>1.2847905379007525E-2</v>
      </c>
      <c r="BI34">
        <f t="shared" si="14"/>
        <v>1.3120833694410612E-2</v>
      </c>
      <c r="BJ34">
        <f t="shared" si="14"/>
        <v>1.340217264792002E-2</v>
      </c>
      <c r="BK34">
        <f t="shared" si="14"/>
        <v>1.3692100007315973E-2</v>
      </c>
      <c r="BL34">
        <f t="shared" si="14"/>
        <v>1.3990797297689948E-2</v>
      </c>
    </row>
    <row r="35" spans="1:64" x14ac:dyDescent="0.25">
      <c r="A35" t="str">
        <f t="shared" si="10"/>
        <v>06_HKC</v>
      </c>
      <c r="B35" t="s">
        <v>742</v>
      </c>
      <c r="C35" t="str">
        <f t="shared" ref="C35:AH35" si="15">C130</f>
        <v>road_freight_2w(gtkm)</v>
      </c>
      <c r="D35">
        <f t="shared" si="15"/>
        <v>1.7134565771180813E-4</v>
      </c>
      <c r="E35">
        <f t="shared" si="15"/>
        <v>1.8013671295150459E-4</v>
      </c>
      <c r="F35">
        <f t="shared" si="15"/>
        <v>1.8296235730349571E-4</v>
      </c>
      <c r="G35">
        <f t="shared" si="15"/>
        <v>1.8974622107504111E-4</v>
      </c>
      <c r="H35">
        <f t="shared" si="15"/>
        <v>1.9512824276926889E-4</v>
      </c>
      <c r="I35">
        <f t="shared" si="15"/>
        <v>2.1998001998001999E-4</v>
      </c>
      <c r="J35" s="10">
        <f t="shared" si="15"/>
        <v>2.244382138528978E-4</v>
      </c>
      <c r="K35">
        <f t="shared" si="15"/>
        <v>6.5849475485992761E-3</v>
      </c>
      <c r="L35">
        <f t="shared" si="15"/>
        <v>6.5429970499325182E-3</v>
      </c>
      <c r="M35">
        <f t="shared" si="15"/>
        <v>6.3500880033162026E-3</v>
      </c>
      <c r="N35">
        <f t="shared" si="15"/>
        <v>5.7451739257720017E-3</v>
      </c>
      <c r="O35">
        <f t="shared" si="15"/>
        <v>5.7298767976577056E-3</v>
      </c>
      <c r="P35">
        <f t="shared" si="15"/>
        <v>5.6921012616865246E-3</v>
      </c>
      <c r="Q35">
        <f t="shared" si="15"/>
        <v>5.6138833268115831E-3</v>
      </c>
      <c r="R35">
        <f t="shared" si="15"/>
        <v>5.5310943922713685E-3</v>
      </c>
      <c r="S35" s="13">
        <f t="shared" si="15"/>
        <v>5.4502859693871834E-3</v>
      </c>
      <c r="T35">
        <f t="shared" si="15"/>
        <v>5.3562856536412242E-3</v>
      </c>
      <c r="U35">
        <f t="shared" si="15"/>
        <v>5.2692601602531992E-3</v>
      </c>
      <c r="V35">
        <f t="shared" si="15"/>
        <v>5.1763004987703124E-3</v>
      </c>
      <c r="W35">
        <f t="shared" si="15"/>
        <v>5.078207531299837E-3</v>
      </c>
      <c r="X35">
        <f t="shared" si="15"/>
        <v>4.9877539504788026E-3</v>
      </c>
      <c r="Y35">
        <f t="shared" si="15"/>
        <v>4.8814936186085175E-3</v>
      </c>
      <c r="Z35">
        <f t="shared" si="15"/>
        <v>4.7838225765183748E-3</v>
      </c>
      <c r="AA35">
        <f t="shared" si="15"/>
        <v>4.6836448824236132E-3</v>
      </c>
      <c r="AB35">
        <f t="shared" si="15"/>
        <v>4.5818407979559637E-3</v>
      </c>
      <c r="AC35">
        <f t="shared" si="15"/>
        <v>4.4894824440976861E-3</v>
      </c>
      <c r="AD35">
        <f t="shared" si="15"/>
        <v>4.3867968526629022E-3</v>
      </c>
      <c r="AE35">
        <f t="shared" si="15"/>
        <v>4.2947420259686099E-3</v>
      </c>
      <c r="AF35">
        <f t="shared" si="15"/>
        <v>4.204124396127479E-3</v>
      </c>
      <c r="AG35">
        <f t="shared" si="15"/>
        <v>4.1159448452832165E-3</v>
      </c>
      <c r="AH35">
        <f t="shared" si="15"/>
        <v>4.0312235114728766E-3</v>
      </c>
      <c r="AI35">
        <f t="shared" ref="AI35:BL35" si="16">AI130</f>
        <v>3.9593121456450459E-3</v>
      </c>
      <c r="AJ35">
        <f t="shared" si="16"/>
        <v>3.8843822519524901E-3</v>
      </c>
      <c r="AK35">
        <f t="shared" si="16"/>
        <v>3.8239147680920313E-3</v>
      </c>
      <c r="AL35">
        <f t="shared" si="16"/>
        <v>3.7707438953961743E-3</v>
      </c>
      <c r="AM35">
        <f t="shared" si="16"/>
        <v>3.7186218723236678E-3</v>
      </c>
      <c r="AN35">
        <f t="shared" si="16"/>
        <v>3.6982208211095149E-3</v>
      </c>
      <c r="AO35">
        <f t="shared" si="16"/>
        <v>3.6809656813920643E-3</v>
      </c>
      <c r="AP35">
        <f t="shared" si="16"/>
        <v>3.6825513562551062E-3</v>
      </c>
      <c r="AQ35">
        <f t="shared" si="16"/>
        <v>3.6971257971540493E-3</v>
      </c>
      <c r="AR35">
        <f t="shared" si="16"/>
        <v>3.7261037956182359E-3</v>
      </c>
      <c r="AS35">
        <f t="shared" si="16"/>
        <v>3.7646739891262883E-3</v>
      </c>
      <c r="AT35">
        <f t="shared" si="16"/>
        <v>3.8047776059414828E-3</v>
      </c>
      <c r="AU35">
        <f t="shared" si="16"/>
        <v>3.8464184821870862E-3</v>
      </c>
      <c r="AV35">
        <f t="shared" si="16"/>
        <v>3.8896002103246375E-3</v>
      </c>
      <c r="AW35">
        <f t="shared" si="16"/>
        <v>3.9343261271400738E-3</v>
      </c>
      <c r="AX35">
        <f t="shared" si="16"/>
        <v>3.980599301330991E-3</v>
      </c>
      <c r="AY35">
        <f t="shared" si="16"/>
        <v>4.028422520683265E-3</v>
      </c>
      <c r="AZ35">
        <f t="shared" si="16"/>
        <v>4.0777982788254234E-3</v>
      </c>
      <c r="BA35">
        <f t="shared" si="16"/>
        <v>4.1287287615486392E-3</v>
      </c>
      <c r="BB35">
        <f t="shared" si="16"/>
        <v>4.1812158326797718E-3</v>
      </c>
      <c r="BC35">
        <f t="shared" si="16"/>
        <v>4.2352610194947822E-3</v>
      </c>
      <c r="BD35">
        <f t="shared" si="16"/>
        <v>4.2908654976593699E-3</v>
      </c>
      <c r="BE35">
        <f t="shared" si="16"/>
        <v>4.3480300756834492E-3</v>
      </c>
      <c r="BF35">
        <f t="shared" si="16"/>
        <v>4.4067551788753521E-3</v>
      </c>
      <c r="BG35">
        <f t="shared" si="16"/>
        <v>4.4670408327820146E-3</v>
      </c>
      <c r="BH35">
        <f t="shared" si="16"/>
        <v>4.5288866461001527E-3</v>
      </c>
      <c r="BI35">
        <f t="shared" si="16"/>
        <v>4.5922917930437141E-3</v>
      </c>
      <c r="BJ35">
        <f t="shared" si="16"/>
        <v>4.6572549951522076E-3</v>
      </c>
      <c r="BK35">
        <f t="shared" si="16"/>
        <v>4.7237745025240111E-3</v>
      </c>
      <c r="BL35">
        <f t="shared" si="16"/>
        <v>4.7918480744588076E-3</v>
      </c>
    </row>
    <row r="36" spans="1:64" x14ac:dyDescent="0.25">
      <c r="A36" t="str">
        <f t="shared" si="10"/>
        <v>06_HKC</v>
      </c>
      <c r="B36" t="s">
        <v>742</v>
      </c>
      <c r="C36" t="str">
        <f t="shared" ref="C36:AH36" si="17">C131</f>
        <v>road_freight_ht(gtkm)</v>
      </c>
      <c r="D36">
        <f t="shared" si="17"/>
        <v>0.15578292767440505</v>
      </c>
      <c r="E36">
        <f t="shared" si="17"/>
        <v>0.1637755219477349</v>
      </c>
      <c r="F36">
        <f t="shared" si="17"/>
        <v>0.16634452285267873</v>
      </c>
      <c r="G36">
        <f t="shared" si="17"/>
        <v>0.17251223187658146</v>
      </c>
      <c r="H36">
        <f t="shared" si="17"/>
        <v>0.17740542326252329</v>
      </c>
      <c r="I36">
        <f t="shared" si="17"/>
        <v>0.2</v>
      </c>
      <c r="J36" s="10">
        <f t="shared" si="17"/>
        <v>0.20385852806424851</v>
      </c>
      <c r="K36">
        <f t="shared" si="17"/>
        <v>6.0131091569571025</v>
      </c>
      <c r="L36">
        <f t="shared" si="17"/>
        <v>6.0065417213011552</v>
      </c>
      <c r="M36">
        <f t="shared" si="17"/>
        <v>5.8717874582226885</v>
      </c>
      <c r="N36">
        <f t="shared" si="17"/>
        <v>5.3609221884446727</v>
      </c>
      <c r="O36">
        <f t="shared" si="17"/>
        <v>5.4049863458080054</v>
      </c>
      <c r="P36">
        <f t="shared" si="17"/>
        <v>5.4371204200326675</v>
      </c>
      <c r="Q36">
        <f t="shared" si="17"/>
        <v>5.4388774624192786</v>
      </c>
      <c r="R36">
        <f t="shared" si="17"/>
        <v>5.4435055333479045</v>
      </c>
      <c r="S36" s="13">
        <f t="shared" si="17"/>
        <v>5.4569604296066583</v>
      </c>
      <c r="T36">
        <f t="shared" si="17"/>
        <v>5.4635037727385471</v>
      </c>
      <c r="U36">
        <f t="shared" si="17"/>
        <v>5.4829501399623117</v>
      </c>
      <c r="V36">
        <f t="shared" si="17"/>
        <v>5.501612091928644</v>
      </c>
      <c r="W36">
        <f t="shared" si="17"/>
        <v>5.5195138095629916</v>
      </c>
      <c r="X36">
        <f t="shared" si="17"/>
        <v>5.5499849667827101</v>
      </c>
      <c r="Y36">
        <f t="shared" si="17"/>
        <v>5.5663586016738176</v>
      </c>
      <c r="Z36">
        <f t="shared" si="17"/>
        <v>5.5951879353976537</v>
      </c>
      <c r="AA36">
        <f t="shared" si="17"/>
        <v>5.6231937382011612</v>
      </c>
      <c r="AB36">
        <f t="shared" si="17"/>
        <v>5.6504024182286461</v>
      </c>
      <c r="AC36">
        <f t="shared" si="17"/>
        <v>5.6897348471730789</v>
      </c>
      <c r="AD36">
        <f t="shared" si="17"/>
        <v>5.715348751022737</v>
      </c>
      <c r="AE36">
        <f t="shared" si="17"/>
        <v>5.7529781888274156</v>
      </c>
      <c r="AF36">
        <f t="shared" si="17"/>
        <v>5.78975860387885</v>
      </c>
      <c r="AG36">
        <f t="shared" si="17"/>
        <v>5.8257199921075973</v>
      </c>
      <c r="AH36">
        <f t="shared" si="17"/>
        <v>5.8608929988623517</v>
      </c>
      <c r="AI36">
        <f t="shared" ref="AI36:BL36" si="18">AI131</f>
        <v>5.9077137339358341</v>
      </c>
      <c r="AJ36">
        <f t="shared" si="18"/>
        <v>5.9413240627961779</v>
      </c>
      <c r="AK36">
        <f t="shared" si="18"/>
        <v>5.9864867966526125</v>
      </c>
      <c r="AL36">
        <f t="shared" si="18"/>
        <v>6.0308315565093542</v>
      </c>
      <c r="AM36">
        <f t="shared" si="18"/>
        <v>6.0623064000704598</v>
      </c>
      <c r="AN36">
        <f t="shared" si="18"/>
        <v>6.1292172850914381</v>
      </c>
      <c r="AO36">
        <f t="shared" si="18"/>
        <v>6.183175637652023</v>
      </c>
      <c r="AP36">
        <f t="shared" si="18"/>
        <v>6.2481626929855842</v>
      </c>
      <c r="AQ36">
        <f t="shared" si="18"/>
        <v>6.312211168522996</v>
      </c>
      <c r="AR36">
        <f t="shared" si="18"/>
        <v>6.3753635943028204</v>
      </c>
      <c r="AS36">
        <f t="shared" si="18"/>
        <v>6.4413571953950983</v>
      </c>
      <c r="AT36">
        <f t="shared" si="18"/>
        <v>6.5099744837658964</v>
      </c>
      <c r="AU36">
        <f t="shared" si="18"/>
        <v>6.5812220230221232</v>
      </c>
      <c r="AV36">
        <f t="shared" si="18"/>
        <v>6.655105959865474</v>
      </c>
      <c r="AW36">
        <f t="shared" si="18"/>
        <v>6.7316320035366859</v>
      </c>
      <c r="AX36">
        <f t="shared" si="18"/>
        <v>6.8108054045773452</v>
      </c>
      <c r="AY36">
        <f t="shared" si="18"/>
        <v>6.8926309328890865</v>
      </c>
      <c r="AZ36">
        <f t="shared" si="18"/>
        <v>6.9771128550703194</v>
      </c>
      <c r="BA36">
        <f t="shared" si="18"/>
        <v>7.0642549110097423</v>
      </c>
      <c r="BB36">
        <f t="shared" si="18"/>
        <v>7.1540602897151109</v>
      </c>
      <c r="BC36">
        <f t="shared" si="18"/>
        <v>7.2465316043555932</v>
      </c>
      <c r="BD36">
        <f t="shared" si="18"/>
        <v>7.3416708664952033</v>
      </c>
      <c r="BE36">
        <f t="shared" si="18"/>
        <v>7.4394794594944038</v>
      </c>
      <c r="BF36">
        <f t="shared" si="18"/>
        <v>7.539958111055749</v>
      </c>
      <c r="BG36">
        <f t="shared" si="18"/>
        <v>7.6431068648900489</v>
      </c>
      <c r="BH36">
        <f t="shared" si="18"/>
        <v>7.748925051477384</v>
      </c>
      <c r="BI36">
        <f t="shared" si="18"/>
        <v>7.8574112578978186</v>
      </c>
      <c r="BJ36">
        <f t="shared" si="18"/>
        <v>7.9685632967054492</v>
      </c>
      <c r="BK36">
        <f t="shared" si="18"/>
        <v>8.082378173818606</v>
      </c>
      <c r="BL36">
        <f t="shared" si="18"/>
        <v>8.1988520553990423</v>
      </c>
    </row>
    <row r="37" spans="1:64" x14ac:dyDescent="0.25">
      <c r="A37" t="str">
        <f t="shared" si="10"/>
        <v>06_HKC</v>
      </c>
      <c r="B37" t="s">
        <v>742</v>
      </c>
      <c r="C37" t="str">
        <f t="shared" ref="C37:AH37" si="19">C132</f>
        <v>road_freight_lt(gtkm)</v>
      </c>
      <c r="D37">
        <f t="shared" si="19"/>
        <v>1.5578292767440504E-2</v>
      </c>
      <c r="E37">
        <f t="shared" si="19"/>
        <v>1.6377552194773499E-2</v>
      </c>
      <c r="F37">
        <f t="shared" si="19"/>
        <v>1.6634452285267873E-2</v>
      </c>
      <c r="G37">
        <f t="shared" si="19"/>
        <v>1.7251223187658146E-2</v>
      </c>
      <c r="H37">
        <f t="shared" si="19"/>
        <v>1.7740542326252332E-2</v>
      </c>
      <c r="I37">
        <f t="shared" si="19"/>
        <v>2.0000000000000011E-2</v>
      </c>
      <c r="J37" s="10">
        <f t="shared" si="19"/>
        <v>2.058810580255057E-2</v>
      </c>
      <c r="K37">
        <f t="shared" si="19"/>
        <v>0.60160227602356164</v>
      </c>
      <c r="L37">
        <f t="shared" si="19"/>
        <v>0.60129598023481101</v>
      </c>
      <c r="M37">
        <f t="shared" si="19"/>
        <v>0.58827157215954218</v>
      </c>
      <c r="N37">
        <f t="shared" si="19"/>
        <v>0.53761911468631807</v>
      </c>
      <c r="O37">
        <f t="shared" si="19"/>
        <v>0.54266899868057406</v>
      </c>
      <c r="P37">
        <f t="shared" si="19"/>
        <v>0.54662029569926607</v>
      </c>
      <c r="Q37">
        <f t="shared" si="19"/>
        <v>0.54760483993046172</v>
      </c>
      <c r="R37">
        <f t="shared" si="19"/>
        <v>0.54895448275956671</v>
      </c>
      <c r="S37" s="13">
        <f t="shared" si="19"/>
        <v>0.5512647965002101</v>
      </c>
      <c r="T37">
        <f t="shared" si="19"/>
        <v>0.55294036523159773</v>
      </c>
      <c r="U37">
        <f t="shared" si="19"/>
        <v>0.55597906900324467</v>
      </c>
      <c r="V37">
        <f t="shared" si="19"/>
        <v>0.55899050925154559</v>
      </c>
      <c r="W37">
        <f t="shared" si="19"/>
        <v>0.56196929055748157</v>
      </c>
      <c r="X37">
        <f t="shared" si="19"/>
        <v>0.56626743931897872</v>
      </c>
      <c r="Y37">
        <f t="shared" si="19"/>
        <v>0.5691588722312545</v>
      </c>
      <c r="Z37">
        <f t="shared" si="19"/>
        <v>0.57334745007918642</v>
      </c>
      <c r="AA37">
        <f t="shared" si="19"/>
        <v>0.57746982983871475</v>
      </c>
      <c r="AB37">
        <f t="shared" si="19"/>
        <v>0.58152006227262132</v>
      </c>
      <c r="AC37">
        <f t="shared" si="19"/>
        <v>0.58682191733509537</v>
      </c>
      <c r="AD37">
        <f t="shared" si="19"/>
        <v>0.59070386642171502</v>
      </c>
      <c r="AE37">
        <f t="shared" si="19"/>
        <v>0.59581345670255603</v>
      </c>
      <c r="AF37">
        <f t="shared" si="19"/>
        <v>0.60081421735317797</v>
      </c>
      <c r="AG37">
        <f t="shared" si="19"/>
        <v>0.60569938049454319</v>
      </c>
      <c r="AH37">
        <f t="shared" si="19"/>
        <v>0.61046205607662052</v>
      </c>
      <c r="AI37">
        <f t="shared" ref="AI37:BL37" si="20">AI132</f>
        <v>0.61638951831149391</v>
      </c>
      <c r="AJ37">
        <f t="shared" si="20"/>
        <v>0.62087977045441012</v>
      </c>
      <c r="AK37">
        <f t="shared" si="20"/>
        <v>0.62650754322072555</v>
      </c>
      <c r="AL37">
        <f t="shared" si="20"/>
        <v>0.63197080549827844</v>
      </c>
      <c r="AM37">
        <f t="shared" si="20"/>
        <v>0.63599363999832881</v>
      </c>
      <c r="AN37">
        <f t="shared" si="20"/>
        <v>0.64363329393107216</v>
      </c>
      <c r="AO37">
        <f t="shared" si="20"/>
        <v>0.6498021789283942</v>
      </c>
      <c r="AP37">
        <f t="shared" si="20"/>
        <v>0.65700621667637005</v>
      </c>
      <c r="AQ37">
        <f t="shared" si="20"/>
        <v>0.66397490220949618</v>
      </c>
      <c r="AR37">
        <f t="shared" si="20"/>
        <v>0.67069868321128212</v>
      </c>
      <c r="AS37">
        <f t="shared" si="20"/>
        <v>0.67764131804273164</v>
      </c>
      <c r="AT37">
        <f t="shared" si="20"/>
        <v>0.68485996906946656</v>
      </c>
      <c r="AU37">
        <f t="shared" si="20"/>
        <v>0.69235532679367529</v>
      </c>
      <c r="AV37">
        <f t="shared" si="20"/>
        <v>0.70012803785843447</v>
      </c>
      <c r="AW37">
        <f t="shared" si="20"/>
        <v>0.70817870288521301</v>
      </c>
      <c r="AX37">
        <f t="shared" si="20"/>
        <v>0.71650787423957796</v>
      </c>
      <c r="AY37">
        <f t="shared" si="20"/>
        <v>0.72511605372298737</v>
      </c>
      <c r="AZ37">
        <f t="shared" si="20"/>
        <v>0.73400369018857581</v>
      </c>
      <c r="BA37">
        <f t="shared" si="20"/>
        <v>0.7431711770787548</v>
      </c>
      <c r="BB37">
        <f t="shared" si="20"/>
        <v>0.7526188498823585</v>
      </c>
      <c r="BC37">
        <f t="shared" si="20"/>
        <v>0.76234698350906049</v>
      </c>
      <c r="BD37">
        <f t="shared" si="20"/>
        <v>0.77235578957868634</v>
      </c>
      <c r="BE37">
        <f t="shared" si="20"/>
        <v>0.78264541362302065</v>
      </c>
      <c r="BF37">
        <f t="shared" si="20"/>
        <v>0.79321593219756292</v>
      </c>
      <c r="BG37">
        <f t="shared" si="20"/>
        <v>0.80406734990076223</v>
      </c>
      <c r="BH37">
        <f t="shared" si="20"/>
        <v>0.81519959629802707</v>
      </c>
      <c r="BI37">
        <f t="shared" si="20"/>
        <v>0.82661252274786812</v>
      </c>
      <c r="BJ37">
        <f t="shared" si="20"/>
        <v>0.83830589912739695</v>
      </c>
      <c r="BK37">
        <f t="shared" si="20"/>
        <v>0.85027941045432154</v>
      </c>
      <c r="BL37">
        <f t="shared" si="20"/>
        <v>0.86253265340258489</v>
      </c>
    </row>
    <row r="38" spans="1:64" x14ac:dyDescent="0.25">
      <c r="A38" t="str">
        <f t="shared" si="10"/>
        <v>06_HKC</v>
      </c>
      <c r="B38" t="s">
        <v>742</v>
      </c>
      <c r="C38" t="str">
        <f t="shared" ref="C38:AH38" si="21">C133</f>
        <v>ship_freight(gtkm)</v>
      </c>
      <c r="D38">
        <f t="shared" si="21"/>
        <v>8.575850168475993E-3</v>
      </c>
      <c r="E38">
        <f t="shared" si="21"/>
        <v>9.0158424832228051E-3</v>
      </c>
      <c r="F38">
        <f t="shared" si="21"/>
        <v>9.1572659830399614E-3</v>
      </c>
      <c r="G38">
        <f t="shared" si="21"/>
        <v>9.4967983648058044E-3</v>
      </c>
      <c r="H38">
        <f t="shared" si="21"/>
        <v>9.7661685506019082E-3</v>
      </c>
      <c r="I38">
        <f t="shared" si="21"/>
        <v>0.01</v>
      </c>
      <c r="J38" s="10">
        <f t="shared" si="21"/>
        <v>1.0049999999999996E-2</v>
      </c>
      <c r="K38">
        <f t="shared" si="21"/>
        <v>0.30055359233358703</v>
      </c>
      <c r="L38">
        <f t="shared" si="21"/>
        <v>0.30237251923651265</v>
      </c>
      <c r="M38">
        <f t="shared" si="21"/>
        <v>0.2981379812221373</v>
      </c>
      <c r="N38">
        <f t="shared" si="21"/>
        <v>0.27492766393209372</v>
      </c>
      <c r="O38">
        <f t="shared" si="21"/>
        <v>0.28033344805164895</v>
      </c>
      <c r="P38">
        <f t="shared" si="21"/>
        <v>0.2855519065492097</v>
      </c>
      <c r="Q38">
        <f t="shared" si="21"/>
        <v>0.28957384780695949</v>
      </c>
      <c r="R38">
        <f t="shared" si="21"/>
        <v>0.29411940583107837</v>
      </c>
      <c r="S38" s="13">
        <f t="shared" si="21"/>
        <v>0.29951187344238817</v>
      </c>
      <c r="T38">
        <f t="shared" si="21"/>
        <v>0.3032019232869651</v>
      </c>
      <c r="U38">
        <f t="shared" si="21"/>
        <v>0.30787857183494927</v>
      </c>
      <c r="V38">
        <f t="shared" si="21"/>
        <v>0.31277198695438035</v>
      </c>
      <c r="W38">
        <f t="shared" si="21"/>
        <v>0.31786402199971076</v>
      </c>
      <c r="X38">
        <f t="shared" si="21"/>
        <v>0.32391218138448513</v>
      </c>
      <c r="Y38">
        <f t="shared" si="21"/>
        <v>0.32934941139009088</v>
      </c>
      <c r="Z38">
        <f t="shared" si="21"/>
        <v>0.33571430201110619</v>
      </c>
      <c r="AA38">
        <f t="shared" si="21"/>
        <v>0.34220922749299737</v>
      </c>
      <c r="AB38">
        <f t="shared" si="21"/>
        <v>0.34881198715991857</v>
      </c>
      <c r="AC38">
        <f t="shared" si="21"/>
        <v>0.35630673822056796</v>
      </c>
      <c r="AD38">
        <f t="shared" si="21"/>
        <v>0.3630606013735746</v>
      </c>
      <c r="AE38">
        <f t="shared" si="21"/>
        <v>0.37066928132275478</v>
      </c>
      <c r="AF38">
        <f t="shared" si="21"/>
        <v>0.37829841412921611</v>
      </c>
      <c r="AG38">
        <f t="shared" si="21"/>
        <v>0.38591976775820108</v>
      </c>
      <c r="AH38">
        <f t="shared" si="21"/>
        <v>0.39350379318467726</v>
      </c>
      <c r="AI38">
        <f t="shared" ref="AI38:BL38" si="22">AI133</f>
        <v>0.40186344626438875</v>
      </c>
      <c r="AJ38">
        <f t="shared" si="22"/>
        <v>0.40928409231835877</v>
      </c>
      <c r="AK38">
        <f t="shared" si="22"/>
        <v>0.41742426865772342</v>
      </c>
      <c r="AL38">
        <f t="shared" si="22"/>
        <v>0.42540396918424894</v>
      </c>
      <c r="AM38">
        <f t="shared" si="22"/>
        <v>0.43232349804605907</v>
      </c>
      <c r="AN38">
        <f t="shared" si="22"/>
        <v>0.44159471578106924</v>
      </c>
      <c r="AO38">
        <f t="shared" si="22"/>
        <v>0.44973094025979748</v>
      </c>
      <c r="AP38">
        <f t="shared" si="22"/>
        <v>0.45841954357728221</v>
      </c>
      <c r="AQ38">
        <f t="shared" si="22"/>
        <v>0.46674697257326231</v>
      </c>
      <c r="AR38">
        <f t="shared" si="22"/>
        <v>0.47466290390041244</v>
      </c>
      <c r="AS38">
        <f t="shared" si="22"/>
        <v>0.48265051142644744</v>
      </c>
      <c r="AT38">
        <f t="shared" si="22"/>
        <v>0.49093904592793347</v>
      </c>
      <c r="AU38">
        <f t="shared" si="22"/>
        <v>0.49953486781650491</v>
      </c>
      <c r="AV38">
        <f t="shared" si="22"/>
        <v>0.50844447193786135</v>
      </c>
      <c r="AW38">
        <f t="shared" si="22"/>
        <v>0.51767449041316782</v>
      </c>
      <c r="AX38">
        <f t="shared" si="22"/>
        <v>0.52723169554052884</v>
      </c>
      <c r="AY38">
        <f t="shared" si="22"/>
        <v>0.53712300275776892</v>
      </c>
      <c r="AZ38">
        <f t="shared" si="22"/>
        <v>0.54735547366784232</v>
      </c>
      <c r="BA38">
        <f t="shared" si="22"/>
        <v>0.55793631912819475</v>
      </c>
      <c r="BB38">
        <f t="shared" si="22"/>
        <v>0.56887290240541144</v>
      </c>
      <c r="BC38">
        <f t="shared" si="22"/>
        <v>0.58017274239654582</v>
      </c>
      <c r="BD38">
        <f t="shared" si="22"/>
        <v>0.5918435169185341</v>
      </c>
      <c r="BE38">
        <f t="shared" si="22"/>
        <v>0.6038930660671461</v>
      </c>
      <c r="BF38">
        <f t="shared" si="22"/>
        <v>0.6163293956469027</v>
      </c>
      <c r="BG38">
        <f t="shared" si="22"/>
        <v>0.6291606806735236</v>
      </c>
      <c r="BH38">
        <f t="shared" si="22"/>
        <v>0.64239526895037657</v>
      </c>
      <c r="BI38">
        <f t="shared" si="22"/>
        <v>0.65604168472053104</v>
      </c>
      <c r="BJ38">
        <f t="shared" si="22"/>
        <v>0.67010863239600138</v>
      </c>
      <c r="BK38">
        <f t="shared" si="22"/>
        <v>0.68460500036579908</v>
      </c>
      <c r="BL38">
        <f t="shared" si="22"/>
        <v>0.69953986488449782</v>
      </c>
    </row>
    <row r="39" spans="1:64" x14ac:dyDescent="0.25">
      <c r="A39" t="str">
        <f t="shared" si="10"/>
        <v>06_HKC</v>
      </c>
      <c r="B39" t="s">
        <v>742</v>
      </c>
      <c r="C39" t="str">
        <f t="shared" ref="C39:AH39" si="23">C134</f>
        <v>air_passenger(gpkm)</v>
      </c>
      <c r="D39">
        <f t="shared" si="23"/>
        <v>8.5758501684759917E-4</v>
      </c>
      <c r="E39">
        <f t="shared" si="23"/>
        <v>9.0158424832227873E-4</v>
      </c>
      <c r="F39">
        <f t="shared" si="23"/>
        <v>9.1572659830399669E-4</v>
      </c>
      <c r="G39">
        <f t="shared" si="23"/>
        <v>9.4967983648058156E-4</v>
      </c>
      <c r="H39">
        <f t="shared" si="23"/>
        <v>9.7661685506018935E-4</v>
      </c>
      <c r="I39">
        <f t="shared" si="23"/>
        <v>1E-3</v>
      </c>
      <c r="J39" s="10">
        <f t="shared" si="23"/>
        <v>1.0099999999999983E-3</v>
      </c>
      <c r="K39">
        <f t="shared" si="23"/>
        <v>1.0122713601172135E-3</v>
      </c>
      <c r="L39">
        <f t="shared" si="23"/>
        <v>1.0528529860990533E-3</v>
      </c>
      <c r="M39">
        <f t="shared" si="23"/>
        <v>1.0329064556788014E-3</v>
      </c>
      <c r="N39">
        <f t="shared" si="23"/>
        <v>9.1485374420643994E-4</v>
      </c>
      <c r="O39">
        <f t="shared" si="23"/>
        <v>9.544125489098661E-4</v>
      </c>
      <c r="P39">
        <f t="shared" si="23"/>
        <v>9.9057915893024603E-4</v>
      </c>
      <c r="Q39">
        <f t="shared" si="23"/>
        <v>1.0186188425828386E-3</v>
      </c>
      <c r="R39">
        <f t="shared" si="23"/>
        <v>1.0470243103734749E-3</v>
      </c>
      <c r="S39" s="13">
        <f t="shared" si="23"/>
        <v>1.0771941620241466E-3</v>
      </c>
      <c r="T39">
        <f t="shared" si="23"/>
        <v>1.0976054352138116E-3</v>
      </c>
      <c r="U39">
        <f t="shared" si="23"/>
        <v>1.1208500157906228E-3</v>
      </c>
      <c r="V39">
        <f t="shared" si="23"/>
        <v>1.1436550873001744E-3</v>
      </c>
      <c r="W39">
        <f t="shared" si="23"/>
        <v>1.1662126962818462E-3</v>
      </c>
      <c r="X39">
        <f t="shared" si="23"/>
        <v>1.1917966741372286E-3</v>
      </c>
      <c r="Y39">
        <f t="shared" si="23"/>
        <v>1.2139615111293905E-3</v>
      </c>
      <c r="Z39">
        <f t="shared" si="23"/>
        <v>1.2389108097861248E-3</v>
      </c>
      <c r="AA39">
        <f t="shared" si="23"/>
        <v>1.2633475708387924E-3</v>
      </c>
      <c r="AB39">
        <f t="shared" si="23"/>
        <v>1.2871637770911185E-3</v>
      </c>
      <c r="AC39">
        <f t="shared" si="23"/>
        <v>1.313186057053523E-3</v>
      </c>
      <c r="AD39">
        <f t="shared" si="23"/>
        <v>1.3355932587431083E-3</v>
      </c>
      <c r="AE39">
        <f t="shared" si="23"/>
        <v>1.3601033913353379E-3</v>
      </c>
      <c r="AF39">
        <f t="shared" si="23"/>
        <v>1.3838458700275325E-3</v>
      </c>
      <c r="AG39">
        <f t="shared" si="23"/>
        <v>1.4068306671372306E-3</v>
      </c>
      <c r="AH39">
        <f t="shared" si="23"/>
        <v>1.4290642639826418E-3</v>
      </c>
      <c r="AI39">
        <f t="shared" ref="AI39:BL39" si="24">AI134</f>
        <v>1.4530859031268472E-3</v>
      </c>
      <c r="AJ39">
        <f t="shared" si="24"/>
        <v>1.4737893333599623E-3</v>
      </c>
      <c r="AK39">
        <f t="shared" si="24"/>
        <v>1.4962010004485283E-3</v>
      </c>
      <c r="AL39">
        <f t="shared" si="24"/>
        <v>1.5178115252741714E-3</v>
      </c>
      <c r="AM39">
        <f t="shared" si="24"/>
        <v>1.5363246999481317E-3</v>
      </c>
      <c r="AN39">
        <f t="shared" si="24"/>
        <v>1.5609993121648176E-3</v>
      </c>
      <c r="AO39">
        <f t="shared" si="24"/>
        <v>1.5825353151216958E-3</v>
      </c>
      <c r="AP39">
        <f t="shared" si="24"/>
        <v>1.6054616201270733E-3</v>
      </c>
      <c r="AQ39">
        <f t="shared" si="24"/>
        <v>1.6275624948437456E-3</v>
      </c>
      <c r="AR39">
        <f t="shared" si="24"/>
        <v>1.6488938822489957E-3</v>
      </c>
      <c r="AS39">
        <f t="shared" si="24"/>
        <v>1.6701473329517628E-3</v>
      </c>
      <c r="AT39">
        <f t="shared" si="24"/>
        <v>1.6912857734400176E-3</v>
      </c>
      <c r="AU39">
        <f t="shared" si="24"/>
        <v>1.7123164697714251E-3</v>
      </c>
      <c r="AV39">
        <f t="shared" si="24"/>
        <v>1.7332438488442718E-3</v>
      </c>
      <c r="AW39">
        <f t="shared" si="24"/>
        <v>1.7540734234737254E-3</v>
      </c>
      <c r="AX39">
        <f t="shared" si="24"/>
        <v>1.7748137997528261E-3</v>
      </c>
      <c r="AY39">
        <f t="shared" si="24"/>
        <v>1.795469723182916E-3</v>
      </c>
      <c r="AZ39">
        <f t="shared" si="24"/>
        <v>1.8160411762159713E-3</v>
      </c>
      <c r="BA39">
        <f t="shared" si="24"/>
        <v>1.8365273450913298E-3</v>
      </c>
      <c r="BB39">
        <f t="shared" si="24"/>
        <v>1.8569194757655472E-3</v>
      </c>
      <c r="BC39">
        <f t="shared" si="24"/>
        <v>1.8772216015931521E-3</v>
      </c>
      <c r="BD39">
        <f t="shared" si="24"/>
        <v>1.8974278782590281E-3</v>
      </c>
      <c r="BE39">
        <f t="shared" si="24"/>
        <v>1.9175287249074227E-3</v>
      </c>
      <c r="BF39">
        <f t="shared" si="24"/>
        <v>1.9375063930708797E-3</v>
      </c>
      <c r="BG39">
        <f t="shared" si="24"/>
        <v>1.9573447512203968E-3</v>
      </c>
      <c r="BH39">
        <f t="shared" si="24"/>
        <v>1.9770369781186552E-3</v>
      </c>
      <c r="BI39">
        <f t="shared" si="24"/>
        <v>1.9965768450441587E-3</v>
      </c>
      <c r="BJ39">
        <f t="shared" si="24"/>
        <v>2.015943427182215E-3</v>
      </c>
      <c r="BK39">
        <f t="shared" si="24"/>
        <v>2.0351132351515864E-3</v>
      </c>
      <c r="BL39">
        <f t="shared" si="24"/>
        <v>2.0540668063471633E-3</v>
      </c>
    </row>
    <row r="40" spans="1:64" x14ac:dyDescent="0.25">
      <c r="A40" t="str">
        <f t="shared" si="10"/>
        <v>06_HKC</v>
      </c>
      <c r="B40" t="s">
        <v>742</v>
      </c>
      <c r="C40" t="str">
        <f t="shared" ref="C40:AH40" si="25">C135</f>
        <v>rail_passenger(gpkm)</v>
      </c>
      <c r="D40">
        <f t="shared" si="25"/>
        <v>16.666666499999966</v>
      </c>
      <c r="E40">
        <f t="shared" si="25"/>
        <v>17.433458499999958</v>
      </c>
      <c r="F40">
        <f t="shared" si="25"/>
        <v>18.115461</v>
      </c>
      <c r="G40">
        <f t="shared" si="25"/>
        <v>18.664749499999989</v>
      </c>
      <c r="H40">
        <f t="shared" si="25"/>
        <v>19.398362999999961</v>
      </c>
      <c r="I40">
        <f t="shared" si="25"/>
        <v>19.722775000000002</v>
      </c>
      <c r="J40" s="10">
        <f t="shared" si="25"/>
        <v>19.774385999999968</v>
      </c>
      <c r="K40">
        <f t="shared" si="25"/>
        <v>19.757439642699705</v>
      </c>
      <c r="L40">
        <f t="shared" si="25"/>
        <v>20.493584499898823</v>
      </c>
      <c r="M40">
        <f t="shared" si="25"/>
        <v>20.057852811623825</v>
      </c>
      <c r="N40">
        <f t="shared" si="25"/>
        <v>17.729541183170991</v>
      </c>
      <c r="O40">
        <f t="shared" si="25"/>
        <v>18.464850515522961</v>
      </c>
      <c r="P40">
        <f t="shared" si="25"/>
        <v>19.137994562377269</v>
      </c>
      <c r="Q40">
        <f t="shared" si="25"/>
        <v>19.658147157640876</v>
      </c>
      <c r="R40">
        <f t="shared" si="25"/>
        <v>20.189688248313335</v>
      </c>
      <c r="S40" s="13">
        <f t="shared" si="25"/>
        <v>20.759621219171599</v>
      </c>
      <c r="T40">
        <f t="shared" si="25"/>
        <v>21.145948190654007</v>
      </c>
      <c r="U40">
        <f t="shared" si="25"/>
        <v>21.591314037330676</v>
      </c>
      <c r="V40">
        <f t="shared" si="25"/>
        <v>22.032549737750418</v>
      </c>
      <c r="W40">
        <f t="shared" si="25"/>
        <v>22.473221948351267</v>
      </c>
      <c r="X40">
        <f t="shared" si="25"/>
        <v>22.976279120893967</v>
      </c>
      <c r="Y40">
        <f t="shared" si="25"/>
        <v>23.417298651807247</v>
      </c>
      <c r="Z40">
        <f t="shared" si="25"/>
        <v>23.915694713134418</v>
      </c>
      <c r="AA40">
        <f t="shared" si="25"/>
        <v>24.407650763129425</v>
      </c>
      <c r="AB40">
        <f t="shared" si="25"/>
        <v>24.890784179789325</v>
      </c>
      <c r="AC40">
        <f t="shared" si="25"/>
        <v>25.419472441635065</v>
      </c>
      <c r="AD40">
        <f t="shared" si="25"/>
        <v>25.88071468751701</v>
      </c>
      <c r="AE40">
        <f t="shared" si="25"/>
        <v>26.384839563495294</v>
      </c>
      <c r="AF40">
        <f t="shared" si="25"/>
        <v>26.875831408418456</v>
      </c>
      <c r="AG40">
        <f t="shared" si="25"/>
        <v>27.35339904337571</v>
      </c>
      <c r="AH40">
        <f t="shared" si="25"/>
        <v>27.817150947927338</v>
      </c>
      <c r="AI40">
        <f t="shared" ref="AI40:BL40" si="26">AI135</f>
        <v>28.316020715616308</v>
      </c>
      <c r="AJ40">
        <f t="shared" si="26"/>
        <v>28.749979080141632</v>
      </c>
      <c r="AK40">
        <f t="shared" si="26"/>
        <v>29.216415707295436</v>
      </c>
      <c r="AL40">
        <f t="shared" si="26"/>
        <v>29.665790672038646</v>
      </c>
      <c r="AM40">
        <f t="shared" si="26"/>
        <v>30.052523328349416</v>
      </c>
      <c r="AN40">
        <f t="shared" si="26"/>
        <v>30.557076278162491</v>
      </c>
      <c r="AO40">
        <f t="shared" si="26"/>
        <v>30.996846138602635</v>
      </c>
      <c r="AP40">
        <f t="shared" si="26"/>
        <v>31.459761856932886</v>
      </c>
      <c r="AQ40">
        <f t="shared" si="26"/>
        <v>31.901676646668278</v>
      </c>
      <c r="AR40">
        <f t="shared" si="26"/>
        <v>32.322899985527371</v>
      </c>
      <c r="AS40">
        <f t="shared" si="26"/>
        <v>32.739526651929872</v>
      </c>
      <c r="AT40">
        <f t="shared" si="26"/>
        <v>33.153898798680736</v>
      </c>
      <c r="AU40">
        <f t="shared" si="26"/>
        <v>33.56615886069207</v>
      </c>
      <c r="AV40">
        <f t="shared" si="26"/>
        <v>33.976393617466243</v>
      </c>
      <c r="AW40">
        <f t="shared" si="26"/>
        <v>34.384711135492694</v>
      </c>
      <c r="AX40">
        <f t="shared" si="26"/>
        <v>34.791280118098904</v>
      </c>
      <c r="AY40">
        <f t="shared" si="26"/>
        <v>35.196193590292062</v>
      </c>
      <c r="AZ40">
        <f t="shared" si="26"/>
        <v>35.599451208082179</v>
      </c>
      <c r="BA40">
        <f t="shared" si="26"/>
        <v>36.001037019499996</v>
      </c>
      <c r="BB40">
        <f t="shared" si="26"/>
        <v>36.40077942097917</v>
      </c>
      <c r="BC40">
        <f t="shared" si="26"/>
        <v>36.798757477471334</v>
      </c>
      <c r="BD40">
        <f t="shared" si="26"/>
        <v>37.194856624167286</v>
      </c>
      <c r="BE40">
        <f t="shared" si="26"/>
        <v>37.588889049682926</v>
      </c>
      <c r="BF40">
        <f t="shared" si="26"/>
        <v>37.980506834758778</v>
      </c>
      <c r="BG40">
        <f t="shared" si="26"/>
        <v>38.369393756620184</v>
      </c>
      <c r="BH40">
        <f t="shared" si="26"/>
        <v>38.755416100069333</v>
      </c>
      <c r="BI40">
        <f t="shared" si="26"/>
        <v>39.138451764864278</v>
      </c>
      <c r="BJ40">
        <f t="shared" si="26"/>
        <v>39.51809056651723</v>
      </c>
      <c r="BK40">
        <f t="shared" si="26"/>
        <v>39.893872047912879</v>
      </c>
      <c r="BL40">
        <f t="shared" si="26"/>
        <v>40.265414687932633</v>
      </c>
    </row>
    <row r="41" spans="1:64" x14ac:dyDescent="0.25">
      <c r="A41" t="str">
        <f t="shared" si="10"/>
        <v>06_HKC</v>
      </c>
      <c r="B41" t="s">
        <v>742</v>
      </c>
      <c r="C41" t="str">
        <f t="shared" ref="C41:AH41" si="27">C136</f>
        <v>road_passenger_2w(gpkm)</v>
      </c>
      <c r="D41">
        <f t="shared" si="27"/>
        <v>9.6936057599999792E-2</v>
      </c>
      <c r="E41">
        <f t="shared" si="27"/>
        <v>0.10157932479999977</v>
      </c>
      <c r="F41">
        <f t="shared" si="27"/>
        <v>0.10621721919999999</v>
      </c>
      <c r="G41">
        <f t="shared" si="27"/>
        <v>0.11511761279999992</v>
      </c>
      <c r="H41">
        <f t="shared" si="27"/>
        <v>0.12401800639999976</v>
      </c>
      <c r="I41">
        <f t="shared" si="27"/>
        <v>0.13291839999999991</v>
      </c>
      <c r="J41" s="10">
        <f t="shared" si="27"/>
        <v>0.14327712644820226</v>
      </c>
      <c r="K41">
        <f t="shared" si="27"/>
        <v>0.14511785677624536</v>
      </c>
      <c r="L41">
        <f t="shared" si="27"/>
        <v>0.15249017496495321</v>
      </c>
      <c r="M41">
        <f t="shared" si="27"/>
        <v>0.15109383586829012</v>
      </c>
      <c r="N41">
        <f t="shared" si="27"/>
        <v>0.13511128257039448</v>
      </c>
      <c r="O41">
        <f t="shared" si="27"/>
        <v>0.14225102979769735</v>
      </c>
      <c r="P41">
        <f t="shared" si="27"/>
        <v>0.14893499988686726</v>
      </c>
      <c r="Q41">
        <f t="shared" si="27"/>
        <v>0.15441927866154545</v>
      </c>
      <c r="R41">
        <f t="shared" si="27"/>
        <v>0.15995899818836196</v>
      </c>
      <c r="S41" s="13">
        <f t="shared" si="27"/>
        <v>0.16666882203324657</v>
      </c>
      <c r="T41">
        <f t="shared" si="27"/>
        <v>0.17191302545754875</v>
      </c>
      <c r="U41">
        <f t="shared" si="27"/>
        <v>0.17762132566736491</v>
      </c>
      <c r="V41">
        <f t="shared" si="27"/>
        <v>0.18327382468718123</v>
      </c>
      <c r="W41">
        <f t="shared" si="27"/>
        <v>0.18888779185806778</v>
      </c>
      <c r="X41">
        <f t="shared" si="27"/>
        <v>0.19498566601347644</v>
      </c>
      <c r="Y41">
        <f t="shared" si="27"/>
        <v>0.20050465387408442</v>
      </c>
      <c r="Z41">
        <f t="shared" si="27"/>
        <v>0.20644979655506426</v>
      </c>
      <c r="AA41">
        <f t="shared" si="27"/>
        <v>0.21226548880792814</v>
      </c>
      <c r="AB41">
        <f t="shared" si="27"/>
        <v>0.21791705026892827</v>
      </c>
      <c r="AC41">
        <f t="shared" si="27"/>
        <v>0.22386942888596761</v>
      </c>
      <c r="AD41">
        <f t="shared" si="27"/>
        <v>0.22911611496403192</v>
      </c>
      <c r="AE41">
        <f t="shared" si="27"/>
        <v>0.2346169611861304</v>
      </c>
      <c r="AF41">
        <f t="shared" si="27"/>
        <v>0.23986434937254242</v>
      </c>
      <c r="AG41">
        <f t="shared" si="27"/>
        <v>0.24484193467480975</v>
      </c>
      <c r="AH41">
        <f t="shared" si="27"/>
        <v>0.24953301369453879</v>
      </c>
      <c r="AI41">
        <f t="shared" ref="AI41:BL41" si="28">AI136</f>
        <v>0.25436454020503307</v>
      </c>
      <c r="AJ41">
        <f t="shared" si="28"/>
        <v>0.25842620027564256</v>
      </c>
      <c r="AK41">
        <f t="shared" si="28"/>
        <v>0.26258105361844009</v>
      </c>
      <c r="AL41">
        <f t="shared" si="28"/>
        <v>0.26637237144116638</v>
      </c>
      <c r="AM41">
        <f t="shared" si="28"/>
        <v>0.26938060827458343</v>
      </c>
      <c r="AN41">
        <f t="shared" si="28"/>
        <v>0.27321213236983188</v>
      </c>
      <c r="AO41">
        <f t="shared" si="28"/>
        <v>0.27621911181614567</v>
      </c>
      <c r="AP41">
        <f t="shared" si="28"/>
        <v>0.27917638092531238</v>
      </c>
      <c r="AQ41">
        <f t="shared" si="28"/>
        <v>0.28167973386994893</v>
      </c>
      <c r="AR41">
        <f t="shared" si="28"/>
        <v>0.283723233206296</v>
      </c>
      <c r="AS41">
        <f t="shared" si="28"/>
        <v>0.28556142690849967</v>
      </c>
      <c r="AT41">
        <f t="shared" si="28"/>
        <v>0.28733378958856659</v>
      </c>
      <c r="AU41">
        <f t="shared" si="28"/>
        <v>0.28904192352262637</v>
      </c>
      <c r="AV41">
        <f t="shared" si="28"/>
        <v>0.29068692317165584</v>
      </c>
      <c r="AW41">
        <f t="shared" si="28"/>
        <v>0.2922700446516881</v>
      </c>
      <c r="AX41">
        <f t="shared" si="28"/>
        <v>0.29379303210839092</v>
      </c>
      <c r="AY41">
        <f t="shared" si="28"/>
        <v>0.29525695734078367</v>
      </c>
      <c r="AZ41">
        <f t="shared" si="28"/>
        <v>0.29666209340068506</v>
      </c>
      <c r="BA41">
        <f t="shared" si="28"/>
        <v>0.29800858421697241</v>
      </c>
      <c r="BB41">
        <f t="shared" si="28"/>
        <v>0.2992952974613845</v>
      </c>
      <c r="BC41">
        <f t="shared" si="28"/>
        <v>0.30052318606601608</v>
      </c>
      <c r="BD41">
        <f t="shared" si="28"/>
        <v>0.30169161484046819</v>
      </c>
      <c r="BE41">
        <f t="shared" si="28"/>
        <v>0.30279938401133488</v>
      </c>
      <c r="BF41">
        <f t="shared" si="28"/>
        <v>0.30384405467807046</v>
      </c>
      <c r="BG41">
        <f t="shared" si="28"/>
        <v>0.30482351706648275</v>
      </c>
      <c r="BH41">
        <f t="shared" si="28"/>
        <v>0.30573717145610269</v>
      </c>
      <c r="BI41">
        <f t="shared" si="28"/>
        <v>0.30658453882477044</v>
      </c>
      <c r="BJ41">
        <f t="shared" si="28"/>
        <v>0.30736292662846754</v>
      </c>
      <c r="BK41">
        <f t="shared" si="28"/>
        <v>0.30806934525888302</v>
      </c>
      <c r="BL41">
        <f t="shared" si="28"/>
        <v>0.30870151260748369</v>
      </c>
    </row>
    <row r="42" spans="1:64" x14ac:dyDescent="0.25">
      <c r="A42" t="str">
        <f t="shared" si="10"/>
        <v>06_HKC</v>
      </c>
      <c r="B42" t="s">
        <v>742</v>
      </c>
      <c r="C42" t="str">
        <f t="shared" ref="C42:AH42" si="29">C137</f>
        <v>road_passenger_bus(gpkm)</v>
      </c>
      <c r="D42">
        <f t="shared" si="29"/>
        <v>9.4755824999999785</v>
      </c>
      <c r="E42">
        <f t="shared" si="29"/>
        <v>9.5314274999999746</v>
      </c>
      <c r="F42">
        <f t="shared" si="29"/>
        <v>9.5905574999999992</v>
      </c>
      <c r="G42">
        <f t="shared" si="29"/>
        <v>9.6956774999999951</v>
      </c>
      <c r="H42">
        <f t="shared" si="29"/>
        <v>9.7104599999999799</v>
      </c>
      <c r="I42">
        <f t="shared" si="29"/>
        <v>9.7121025000000003</v>
      </c>
      <c r="J42" s="10">
        <f t="shared" si="29"/>
        <v>9.8478845869882239</v>
      </c>
      <c r="K42">
        <f t="shared" si="29"/>
        <v>9.5925142185607211</v>
      </c>
      <c r="L42">
        <f t="shared" si="29"/>
        <v>9.7264515477081996</v>
      </c>
      <c r="M42">
        <f t="shared" si="29"/>
        <v>9.3315967028489624</v>
      </c>
      <c r="N42">
        <f t="shared" si="29"/>
        <v>8.1080767913909249</v>
      </c>
      <c r="O42">
        <f t="shared" si="29"/>
        <v>8.3239202161548214</v>
      </c>
      <c r="P42">
        <f t="shared" si="29"/>
        <v>8.5278177097090264</v>
      </c>
      <c r="Q42">
        <f t="shared" si="29"/>
        <v>8.6818398971032575</v>
      </c>
      <c r="R42">
        <f t="shared" si="29"/>
        <v>8.8603830681637348</v>
      </c>
      <c r="S42" s="13">
        <f t="shared" si="29"/>
        <v>9.0754422652872346</v>
      </c>
      <c r="T42">
        <f t="shared" si="29"/>
        <v>9.2301407478439206</v>
      </c>
      <c r="U42">
        <f t="shared" si="29"/>
        <v>9.4303378055071949</v>
      </c>
      <c r="V42">
        <f t="shared" si="29"/>
        <v>9.6479348058586378</v>
      </c>
      <c r="W42">
        <f t="shared" si="29"/>
        <v>9.8838473730123386</v>
      </c>
      <c r="X42">
        <f t="shared" si="29"/>
        <v>10.165136587913656</v>
      </c>
      <c r="Y42">
        <f t="shared" si="29"/>
        <v>10.43603189060326</v>
      </c>
      <c r="Z42">
        <f t="shared" si="29"/>
        <v>10.748535536248678</v>
      </c>
      <c r="AA42">
        <f t="shared" si="29"/>
        <v>11.073221411072263</v>
      </c>
      <c r="AB42">
        <f t="shared" si="29"/>
        <v>11.407637766671025</v>
      </c>
      <c r="AC42">
        <f t="shared" si="29"/>
        <v>11.775420229368811</v>
      </c>
      <c r="AD42">
        <f t="shared" si="29"/>
        <v>12.122771387132058</v>
      </c>
      <c r="AE42">
        <f t="shared" si="29"/>
        <v>12.499191305321457</v>
      </c>
      <c r="AF42">
        <f t="shared" si="29"/>
        <v>12.876680900100967</v>
      </c>
      <c r="AG42">
        <f t="shared" si="29"/>
        <v>13.252904492529833</v>
      </c>
      <c r="AH42">
        <f t="shared" si="29"/>
        <v>13.625337854877687</v>
      </c>
      <c r="AI42">
        <f t="shared" ref="AI42:BL42" si="30">AI137</f>
        <v>14.015741100930764</v>
      </c>
      <c r="AJ42">
        <f t="shared" si="30"/>
        <v>14.372260352118008</v>
      </c>
      <c r="AK42">
        <f t="shared" si="30"/>
        <v>14.740604016579287</v>
      </c>
      <c r="AL42">
        <f t="shared" si="30"/>
        <v>15.093389414106772</v>
      </c>
      <c r="AM42">
        <f t="shared" si="30"/>
        <v>15.404301820851751</v>
      </c>
      <c r="AN42">
        <f t="shared" si="30"/>
        <v>15.762955418556251</v>
      </c>
      <c r="AO42">
        <f t="shared" si="30"/>
        <v>16.072729193306024</v>
      </c>
      <c r="AP42">
        <f t="shared" si="30"/>
        <v>16.375767512411329</v>
      </c>
      <c r="AQ42">
        <f t="shared" si="30"/>
        <v>16.645874653427516</v>
      </c>
      <c r="AR42">
        <f t="shared" si="30"/>
        <v>16.879736659108765</v>
      </c>
      <c r="AS42">
        <f t="shared" si="30"/>
        <v>17.097308362674518</v>
      </c>
      <c r="AT42">
        <f t="shared" si="30"/>
        <v>17.313702705977747</v>
      </c>
      <c r="AU42">
        <f t="shared" si="30"/>
        <v>17.528994071694779</v>
      </c>
      <c r="AV42">
        <f t="shared" si="30"/>
        <v>17.74322777801018</v>
      </c>
      <c r="AW42">
        <f t="shared" si="30"/>
        <v>17.956460259646214</v>
      </c>
      <c r="AX42">
        <f t="shared" si="30"/>
        <v>18.168779617229458</v>
      </c>
      <c r="AY42">
        <f t="shared" si="30"/>
        <v>18.380234430485888</v>
      </c>
      <c r="AZ42">
        <f t="shared" si="30"/>
        <v>18.59082451977628</v>
      </c>
      <c r="BA42">
        <f t="shared" si="30"/>
        <v>18.800541554627809</v>
      </c>
      <c r="BB42">
        <f t="shared" si="30"/>
        <v>19.00929591984471</v>
      </c>
      <c r="BC42">
        <f t="shared" si="30"/>
        <v>19.217128904901728</v>
      </c>
      <c r="BD42">
        <f t="shared" si="30"/>
        <v>19.423980681509615</v>
      </c>
      <c r="BE42">
        <f t="shared" si="30"/>
        <v>19.629753170390007</v>
      </c>
      <c r="BF42">
        <f t="shared" si="30"/>
        <v>19.834264680374062</v>
      </c>
      <c r="BG42">
        <f t="shared" si="30"/>
        <v>20.037350072901685</v>
      </c>
      <c r="BH42">
        <f t="shared" si="30"/>
        <v>20.238939518925129</v>
      </c>
      <c r="BI42">
        <f t="shared" si="30"/>
        <v>20.438969254984716</v>
      </c>
      <c r="BJ42">
        <f t="shared" si="30"/>
        <v>20.6372250736257</v>
      </c>
      <c r="BK42">
        <f t="shared" si="30"/>
        <v>20.833466513910096</v>
      </c>
      <c r="BL42">
        <f t="shared" si="30"/>
        <v>21.02749433703152</v>
      </c>
    </row>
    <row r="43" spans="1:64" x14ac:dyDescent="0.25">
      <c r="A43" t="str">
        <f t="shared" si="10"/>
        <v>06_HKC</v>
      </c>
      <c r="B43" t="s">
        <v>742</v>
      </c>
      <c r="C43" t="str">
        <f t="shared" ref="C43:AH43" si="31">C138</f>
        <v>road_passenger_lt(gpkm)</v>
      </c>
      <c r="D43">
        <f t="shared" si="31"/>
        <v>0.48468028799999918</v>
      </c>
      <c r="E43">
        <f t="shared" si="31"/>
        <v>0.5078966239999988</v>
      </c>
      <c r="F43">
        <f t="shared" si="31"/>
        <v>0.53108609600000001</v>
      </c>
      <c r="G43">
        <f t="shared" si="31"/>
        <v>0.57558806399999973</v>
      </c>
      <c r="H43">
        <f t="shared" si="31"/>
        <v>0.62009003199999857</v>
      </c>
      <c r="I43">
        <f t="shared" si="31"/>
        <v>0.66459199999999974</v>
      </c>
      <c r="J43" s="10">
        <f t="shared" si="31"/>
        <v>0.68345106950692636</v>
      </c>
      <c r="K43">
        <f t="shared" si="31"/>
        <v>0.68818295858228995</v>
      </c>
      <c r="L43">
        <f t="shared" si="31"/>
        <v>0.7160768293219969</v>
      </c>
      <c r="M43">
        <f t="shared" si="31"/>
        <v>0.70009667848233259</v>
      </c>
      <c r="N43">
        <f t="shared" si="31"/>
        <v>0.61575106869719143</v>
      </c>
      <c r="O43">
        <f t="shared" si="31"/>
        <v>0.6357827234287714</v>
      </c>
      <c r="P43">
        <f t="shared" si="31"/>
        <v>0.65108678742343906</v>
      </c>
      <c r="Q43">
        <f t="shared" si="31"/>
        <v>0.65868747119307858</v>
      </c>
      <c r="R43">
        <f t="shared" si="31"/>
        <v>0.6642877460790314</v>
      </c>
      <c r="S43" s="13">
        <f t="shared" si="31"/>
        <v>0.67248693248672031</v>
      </c>
      <c r="T43">
        <f t="shared" si="31"/>
        <v>0.67267319295924244</v>
      </c>
      <c r="U43">
        <f t="shared" si="31"/>
        <v>0.67283269290090242</v>
      </c>
      <c r="V43">
        <f t="shared" si="31"/>
        <v>0.67103238567639412</v>
      </c>
      <c r="W43">
        <f t="shared" si="31"/>
        <v>0.66750472573787256</v>
      </c>
      <c r="X43">
        <f t="shared" si="31"/>
        <v>0.66419966943208242</v>
      </c>
      <c r="Y43">
        <f t="shared" si="31"/>
        <v>0.65760794864841787</v>
      </c>
      <c r="Z43">
        <f t="shared" si="31"/>
        <v>0.65128429109570096</v>
      </c>
      <c r="AA43">
        <f t="shared" si="31"/>
        <v>0.64355572265502858</v>
      </c>
      <c r="AB43">
        <f t="shared" si="31"/>
        <v>0.63454410380072024</v>
      </c>
      <c r="AC43">
        <f t="shared" si="31"/>
        <v>0.62578661670728886</v>
      </c>
      <c r="AD43">
        <f t="shared" si="31"/>
        <v>0.61466480855254635</v>
      </c>
      <c r="AE43">
        <f t="shared" si="31"/>
        <v>0.6040714916853428</v>
      </c>
      <c r="AF43">
        <f t="shared" si="31"/>
        <v>0.59286206701569766</v>
      </c>
      <c r="AG43">
        <f t="shared" si="31"/>
        <v>0.58127062928537221</v>
      </c>
      <c r="AH43">
        <f t="shared" si="31"/>
        <v>0.56953471566013214</v>
      </c>
      <c r="AI43">
        <f t="shared" ref="AI43:BL43" si="32">AI138</f>
        <v>0.55886988623103784</v>
      </c>
      <c r="AJ43">
        <f t="shared" si="32"/>
        <v>0.54752137744905272</v>
      </c>
      <c r="AK43">
        <f t="shared" si="32"/>
        <v>0.53764019799420459</v>
      </c>
      <c r="AL43">
        <f t="shared" si="32"/>
        <v>0.52851539609658837</v>
      </c>
      <c r="AM43">
        <f t="shared" si="32"/>
        <v>0.5196248003110524</v>
      </c>
      <c r="AN43">
        <f t="shared" si="32"/>
        <v>0.51433276660522287</v>
      </c>
      <c r="AO43">
        <f t="shared" si="32"/>
        <v>0.50973140033271513</v>
      </c>
      <c r="AP43">
        <f t="shared" si="32"/>
        <v>0.50756201035192727</v>
      </c>
      <c r="AQ43">
        <f t="shared" si="32"/>
        <v>0.50735890565680541</v>
      </c>
      <c r="AR43">
        <f t="shared" si="32"/>
        <v>0.50939919360435248</v>
      </c>
      <c r="AS43">
        <f t="shared" si="32"/>
        <v>0.51269950277892862</v>
      </c>
      <c r="AT43">
        <f t="shared" si="32"/>
        <v>0.515881618356133</v>
      </c>
      <c r="AU43">
        <f t="shared" si="32"/>
        <v>0.51894841707665096</v>
      </c>
      <c r="AV43">
        <f t="shared" si="32"/>
        <v>0.52190186394536675</v>
      </c>
      <c r="AW43">
        <f t="shared" si="32"/>
        <v>0.52474421420407757</v>
      </c>
      <c r="AX43">
        <f t="shared" si="32"/>
        <v>0.5274785993072878</v>
      </c>
      <c r="AY43">
        <f t="shared" si="32"/>
        <v>0.53010694357240373</v>
      </c>
      <c r="AZ43">
        <f t="shared" si="32"/>
        <v>0.53262973723906737</v>
      </c>
      <c r="BA43">
        <f t="shared" si="32"/>
        <v>0.5350472387184535</v>
      </c>
      <c r="BB43">
        <f t="shared" si="32"/>
        <v>0.53735741501842182</v>
      </c>
      <c r="BC43">
        <f t="shared" si="32"/>
        <v>0.53956197704165421</v>
      </c>
      <c r="BD43">
        <f t="shared" si="32"/>
        <v>0.54165978436170981</v>
      </c>
      <c r="BE43">
        <f t="shared" si="32"/>
        <v>0.54364868289484114</v>
      </c>
      <c r="BF43">
        <f t="shared" si="32"/>
        <v>0.545524293817512</v>
      </c>
      <c r="BG43">
        <f t="shared" si="32"/>
        <v>0.54728282922254246</v>
      </c>
      <c r="BH43">
        <f t="shared" si="32"/>
        <v>0.54892321236651676</v>
      </c>
      <c r="BI43">
        <f t="shared" si="32"/>
        <v>0.55044458320882672</v>
      </c>
      <c r="BJ43">
        <f t="shared" si="32"/>
        <v>0.55184210753221008</v>
      </c>
      <c r="BK43">
        <f t="shared" si="32"/>
        <v>0.5531104177675551</v>
      </c>
      <c r="BL43">
        <f t="shared" si="32"/>
        <v>0.55424541659708726</v>
      </c>
    </row>
    <row r="44" spans="1:64" x14ac:dyDescent="0.25">
      <c r="A44" t="str">
        <f t="shared" si="10"/>
        <v>06_HKC</v>
      </c>
      <c r="B44" t="s">
        <v>742</v>
      </c>
      <c r="C44" t="str">
        <f t="shared" ref="C44:AH44" si="33">C139</f>
        <v>road_passenger_lv(gpkm)</v>
      </c>
      <c r="D44">
        <f t="shared" si="33"/>
        <v>9.6936057599999792</v>
      </c>
      <c r="E44">
        <f t="shared" si="33"/>
        <v>10.157932479999976</v>
      </c>
      <c r="F44">
        <f t="shared" si="33"/>
        <v>10.621721920000001</v>
      </c>
      <c r="G44">
        <f t="shared" si="33"/>
        <v>11.511761279999993</v>
      </c>
      <c r="H44">
        <f t="shared" si="33"/>
        <v>12.401800639999973</v>
      </c>
      <c r="I44">
        <f t="shared" si="33"/>
        <v>13.291839999999999</v>
      </c>
      <c r="J44" s="10">
        <f t="shared" si="33"/>
        <v>13.998215332396578</v>
      </c>
      <c r="K44">
        <f t="shared" si="33"/>
        <v>14.13310010258364</v>
      </c>
      <c r="L44">
        <f t="shared" si="33"/>
        <v>14.767132466768928</v>
      </c>
      <c r="M44">
        <f t="shared" si="33"/>
        <v>14.517083215848697</v>
      </c>
      <c r="N44">
        <f t="shared" si="33"/>
        <v>12.854404483540536</v>
      </c>
      <c r="O44">
        <f t="shared" si="33"/>
        <v>13.377949529338881</v>
      </c>
      <c r="P44">
        <f t="shared" si="33"/>
        <v>13.824115225191887</v>
      </c>
      <c r="Q44">
        <f t="shared" si="33"/>
        <v>14.127309518615357</v>
      </c>
      <c r="R44">
        <f t="shared" si="33"/>
        <v>14.406759721331868</v>
      </c>
      <c r="S44" s="13">
        <f t="shared" si="33"/>
        <v>14.762496256661032</v>
      </c>
      <c r="T44">
        <f t="shared" si="33"/>
        <v>14.961367598198276</v>
      </c>
      <c r="U44">
        <f t="shared" si="33"/>
        <v>15.176843747820431</v>
      </c>
      <c r="V44">
        <f t="shared" si="33"/>
        <v>15.364980372729596</v>
      </c>
      <c r="W44">
        <f t="shared" si="33"/>
        <v>15.529391161107062</v>
      </c>
      <c r="X44">
        <f t="shared" si="33"/>
        <v>15.714363009678518</v>
      </c>
      <c r="Y44">
        <f t="shared" si="33"/>
        <v>15.83567184001091</v>
      </c>
      <c r="Z44">
        <f t="shared" si="33"/>
        <v>15.97600221395648</v>
      </c>
      <c r="AA44">
        <f t="shared" si="33"/>
        <v>16.093391358085711</v>
      </c>
      <c r="AB44">
        <f t="shared" si="33"/>
        <v>16.188120773747467</v>
      </c>
      <c r="AC44">
        <f t="shared" si="33"/>
        <v>16.297084154245304</v>
      </c>
      <c r="AD44">
        <f t="shared" si="33"/>
        <v>16.349516463432451</v>
      </c>
      <c r="AE44">
        <f t="shared" si="33"/>
        <v>16.417986730865163</v>
      </c>
      <c r="AF44">
        <f t="shared" si="33"/>
        <v>16.46906337221365</v>
      </c>
      <c r="AG44">
        <f t="shared" si="33"/>
        <v>16.505149027018735</v>
      </c>
      <c r="AH44">
        <f t="shared" si="33"/>
        <v>16.528678375679807</v>
      </c>
      <c r="AI44">
        <f t="shared" ref="AI44:BL44" si="34">AI139</f>
        <v>16.571031711624315</v>
      </c>
      <c r="AJ44">
        <f t="shared" si="34"/>
        <v>16.57605953851861</v>
      </c>
      <c r="AK44">
        <f t="shared" si="34"/>
        <v>16.603263680459474</v>
      </c>
      <c r="AL44">
        <f t="shared" si="34"/>
        <v>16.62665044024822</v>
      </c>
      <c r="AM44">
        <f t="shared" si="34"/>
        <v>16.624020871376633</v>
      </c>
      <c r="AN44">
        <f t="shared" si="34"/>
        <v>16.697925896852848</v>
      </c>
      <c r="AO44">
        <f t="shared" si="34"/>
        <v>16.75015745955174</v>
      </c>
      <c r="AP44">
        <f t="shared" si="34"/>
        <v>16.831707625124832</v>
      </c>
      <c r="AQ44">
        <f t="shared" si="34"/>
        <v>16.921670884552601</v>
      </c>
      <c r="AR44">
        <f t="shared" si="34"/>
        <v>17.023393992377741</v>
      </c>
      <c r="AS44">
        <f t="shared" si="34"/>
        <v>17.133685614509957</v>
      </c>
      <c r="AT44">
        <f t="shared" si="34"/>
        <v>17.240027375313975</v>
      </c>
      <c r="AU44">
        <f t="shared" si="34"/>
        <v>17.342515411357564</v>
      </c>
      <c r="AV44">
        <f t="shared" si="34"/>
        <v>17.44121539029933</v>
      </c>
      <c r="AW44">
        <f t="shared" si="34"/>
        <v>17.536202679101269</v>
      </c>
      <c r="AX44">
        <f t="shared" si="34"/>
        <v>17.627581926503439</v>
      </c>
      <c r="AY44">
        <f t="shared" si="34"/>
        <v>17.715417440446998</v>
      </c>
      <c r="AZ44">
        <f t="shared" si="34"/>
        <v>17.799725604041083</v>
      </c>
      <c r="BA44">
        <f t="shared" si="34"/>
        <v>17.880515053018325</v>
      </c>
      <c r="BB44">
        <f t="shared" si="34"/>
        <v>17.95771784768305</v>
      </c>
      <c r="BC44">
        <f t="shared" si="34"/>
        <v>18.031391163960944</v>
      </c>
      <c r="BD44">
        <f t="shared" si="34"/>
        <v>18.10149689042807</v>
      </c>
      <c r="BE44">
        <f t="shared" si="34"/>
        <v>18.167963040680075</v>
      </c>
      <c r="BF44">
        <f t="shared" si="34"/>
        <v>18.230643280684205</v>
      </c>
      <c r="BG44">
        <f t="shared" si="34"/>
        <v>18.289411023988947</v>
      </c>
      <c r="BH44">
        <f t="shared" si="34"/>
        <v>18.344230287366141</v>
      </c>
      <c r="BI44">
        <f t="shared" si="34"/>
        <v>18.395072329486204</v>
      </c>
      <c r="BJ44">
        <f t="shared" si="34"/>
        <v>18.44177559770803</v>
      </c>
      <c r="BK44">
        <f t="shared" si="34"/>
        <v>18.484160715532958</v>
      </c>
      <c r="BL44">
        <f t="shared" si="34"/>
        <v>18.522090756449</v>
      </c>
    </row>
    <row r="45" spans="1:64" x14ac:dyDescent="0.25">
      <c r="A45" t="str">
        <f t="shared" si="10"/>
        <v>06_HKC</v>
      </c>
      <c r="B45" t="s">
        <v>742</v>
      </c>
      <c r="C45" t="str">
        <f t="shared" ref="C45:AH45" si="35">C140</f>
        <v>ship_passenger(gpkm)</v>
      </c>
      <c r="D45">
        <f t="shared" si="35"/>
        <v>3.1301853114937349E-2</v>
      </c>
      <c r="E45">
        <f t="shared" si="35"/>
        <v>3.2907825063763177E-2</v>
      </c>
      <c r="F45">
        <f t="shared" si="35"/>
        <v>3.3424020838095883E-2</v>
      </c>
      <c r="G45">
        <f t="shared" si="35"/>
        <v>3.4663314031541215E-2</v>
      </c>
      <c r="H45">
        <f t="shared" si="35"/>
        <v>3.5646515209696909E-2</v>
      </c>
      <c r="I45">
        <f t="shared" si="35"/>
        <v>3.6499999999999998E-2</v>
      </c>
      <c r="J45" s="10">
        <f t="shared" si="35"/>
        <v>3.668249999999993E-2</v>
      </c>
      <c r="K45">
        <f t="shared" si="35"/>
        <v>3.6766941462273932E-2</v>
      </c>
      <c r="L45">
        <f t="shared" si="35"/>
        <v>3.8282560450421346E-2</v>
      </c>
      <c r="M45">
        <f t="shared" si="35"/>
        <v>3.7634449044201206E-2</v>
      </c>
      <c r="N45">
        <f t="shared" si="35"/>
        <v>3.343140842614771E-2</v>
      </c>
      <c r="O45">
        <f t="shared" si="35"/>
        <v>3.5008450202385424E-2</v>
      </c>
      <c r="P45">
        <f t="shared" si="35"/>
        <v>3.6499180413981161E-2</v>
      </c>
      <c r="Q45">
        <f t="shared" si="35"/>
        <v>3.7727192963156395E-2</v>
      </c>
      <c r="R45">
        <f t="shared" si="35"/>
        <v>3.9003950534277569E-2</v>
      </c>
      <c r="S45" s="13">
        <f t="shared" si="35"/>
        <v>4.0381639425046613E-2</v>
      </c>
      <c r="T45">
        <f t="shared" si="35"/>
        <v>4.1425982385437127E-2</v>
      </c>
      <c r="U45">
        <f t="shared" si="35"/>
        <v>4.2606825402745553E-2</v>
      </c>
      <c r="V45">
        <f t="shared" si="35"/>
        <v>4.3799688479858566E-2</v>
      </c>
      <c r="W45">
        <f t="shared" si="35"/>
        <v>4.5009954934148555E-2</v>
      </c>
      <c r="X45">
        <f t="shared" si="35"/>
        <v>4.6362898026544287E-2</v>
      </c>
      <c r="Y45">
        <f t="shared" si="35"/>
        <v>4.7606536296616271E-2</v>
      </c>
      <c r="Z45">
        <f t="shared" si="35"/>
        <v>4.8980628142273198E-2</v>
      </c>
      <c r="AA45">
        <f t="shared" si="35"/>
        <v>5.0353962834112989E-2</v>
      </c>
      <c r="AB45">
        <f t="shared" si="35"/>
        <v>5.171900833253535E-2</v>
      </c>
      <c r="AC45">
        <f t="shared" si="35"/>
        <v>5.3186721918674934E-2</v>
      </c>
      <c r="AD45">
        <f t="shared" si="35"/>
        <v>5.4518433234567225E-2</v>
      </c>
      <c r="AE45">
        <f t="shared" si="35"/>
        <v>5.5942526736080654E-2</v>
      </c>
      <c r="AF45">
        <f t="shared" si="35"/>
        <v>5.7338387404372804E-2</v>
      </c>
      <c r="AG45">
        <f t="shared" si="35"/>
        <v>5.8701883215598154E-2</v>
      </c>
      <c r="AH45">
        <f t="shared" si="35"/>
        <v>6.0028565435875099E-2</v>
      </c>
      <c r="AI45">
        <f t="shared" ref="AI45:BL45" si="36">AI140</f>
        <v>6.1420885018276673E-2</v>
      </c>
      <c r="AJ45">
        <f t="shared" si="36"/>
        <v>6.2658592861172688E-2</v>
      </c>
      <c r="AK45">
        <f t="shared" si="36"/>
        <v>6.3949472344416239E-2</v>
      </c>
      <c r="AL45">
        <f t="shared" si="36"/>
        <v>6.5181983815192038E-2</v>
      </c>
      <c r="AM45">
        <f t="shared" si="36"/>
        <v>6.625152789396338E-2</v>
      </c>
      <c r="AN45">
        <f t="shared" si="36"/>
        <v>6.755206671220311E-2</v>
      </c>
      <c r="AO45">
        <f t="shared" si="36"/>
        <v>6.8677024790774727E-2</v>
      </c>
      <c r="AP45">
        <f t="shared" si="36"/>
        <v>6.9816499961262893E-2</v>
      </c>
      <c r="AQ45">
        <f t="shared" si="36"/>
        <v>7.0868336444139354E-2</v>
      </c>
      <c r="AR45">
        <f t="shared" si="36"/>
        <v>7.1828666634505295E-2</v>
      </c>
      <c r="AS45">
        <f t="shared" si="36"/>
        <v>7.2754503670955303E-2</v>
      </c>
      <c r="AT45">
        <f t="shared" si="36"/>
        <v>7.3675330663734995E-2</v>
      </c>
      <c r="AU45">
        <f t="shared" si="36"/>
        <v>7.4591464134871305E-2</v>
      </c>
      <c r="AV45">
        <f t="shared" si="36"/>
        <v>7.5503096927702795E-2</v>
      </c>
      <c r="AW45">
        <f t="shared" si="36"/>
        <v>7.6410469189983801E-2</v>
      </c>
      <c r="AX45">
        <f t="shared" si="36"/>
        <v>7.731395581799759E-2</v>
      </c>
      <c r="AY45">
        <f t="shared" si="36"/>
        <v>7.8213763533982406E-2</v>
      </c>
      <c r="AZ45">
        <f t="shared" si="36"/>
        <v>7.9109891573516E-2</v>
      </c>
      <c r="BA45">
        <f t="shared" si="36"/>
        <v>8.0002304487777814E-2</v>
      </c>
      <c r="BB45">
        <f t="shared" si="36"/>
        <v>8.0890620935509305E-2</v>
      </c>
      <c r="BC45">
        <f t="shared" si="36"/>
        <v>8.1775016616602997E-2</v>
      </c>
      <c r="BD45">
        <f t="shared" si="36"/>
        <v>8.265523694259401E-2</v>
      </c>
      <c r="BE45">
        <f t="shared" si="36"/>
        <v>8.3530864554850995E-2</v>
      </c>
      <c r="BF45">
        <f t="shared" si="36"/>
        <v>8.4401126299464002E-2</v>
      </c>
      <c r="BG45">
        <f t="shared" si="36"/>
        <v>8.5265319459156011E-2</v>
      </c>
      <c r="BH45">
        <f t="shared" si="36"/>
        <v>8.6123146889043004E-2</v>
      </c>
      <c r="BI45">
        <f t="shared" si="36"/>
        <v>8.6974337255253997E-2</v>
      </c>
      <c r="BJ45">
        <f t="shared" si="36"/>
        <v>8.7817979036705004E-2</v>
      </c>
      <c r="BK45">
        <f t="shared" si="36"/>
        <v>8.8653048995361999E-2</v>
      </c>
      <c r="BL45">
        <f t="shared" si="36"/>
        <v>8.9478699306517001E-2</v>
      </c>
    </row>
    <row r="47" spans="1:64" x14ac:dyDescent="0.25">
      <c r="A47" t="str">
        <f t="shared" si="10"/>
        <v>06_HKC</v>
      </c>
      <c r="B47" t="s">
        <v>743</v>
      </c>
      <c r="C47" t="s">
        <v>6</v>
      </c>
      <c r="D47">
        <f t="shared" ref="D47:D60" si="37">D178</f>
        <v>1.7151700336951996E-2</v>
      </c>
      <c r="E47">
        <f t="shared" ref="E47:BL47" si="38">E178</f>
        <v>1.803168496644561E-2</v>
      </c>
      <c r="F47">
        <f t="shared" si="38"/>
        <v>1.8314531966079923E-2</v>
      </c>
      <c r="G47">
        <f t="shared" si="38"/>
        <v>1.8993596729611616E-2</v>
      </c>
      <c r="H47">
        <f t="shared" si="38"/>
        <v>1.9532337101203813E-2</v>
      </c>
      <c r="I47">
        <f t="shared" si="38"/>
        <v>0.02</v>
      </c>
      <c r="J47" s="10">
        <f t="shared" si="38"/>
        <v>3.029999999999999E-2</v>
      </c>
      <c r="K47">
        <f>K178</f>
        <v>2.9890020266242965E-2</v>
      </c>
      <c r="L47">
        <f t="shared" si="38"/>
        <v>2.9869327075740731E-2</v>
      </c>
      <c r="M47">
        <f t="shared" si="38"/>
        <v>2.9180862678409018E-2</v>
      </c>
      <c r="N47">
        <f t="shared" si="38"/>
        <v>2.6599217796620601E-2</v>
      </c>
      <c r="O47">
        <f t="shared" si="38"/>
        <v>2.6749865148291061E-2</v>
      </c>
      <c r="P47">
        <f t="shared" si="38"/>
        <v>2.6817051941079587E-2</v>
      </c>
      <c r="Q47">
        <f t="shared" si="38"/>
        <v>2.6711949424568077E-2</v>
      </c>
      <c r="R47">
        <f t="shared" si="38"/>
        <v>2.6600552316878932E-2</v>
      </c>
      <c r="S47" s="13">
        <f t="shared" si="38"/>
        <v>2.6513260723949394E-2</v>
      </c>
      <c r="T47">
        <f t="shared" si="38"/>
        <v>2.6229318930134644E-2</v>
      </c>
      <c r="U47">
        <f t="shared" si="38"/>
        <v>2.5991318477493794E-2</v>
      </c>
      <c r="V47">
        <f t="shared" si="38"/>
        <v>2.5734985363769319E-2</v>
      </c>
      <c r="W47">
        <f t="shared" si="38"/>
        <v>2.5462762759759894E-2</v>
      </c>
      <c r="X47">
        <f t="shared" si="38"/>
        <v>2.5237696497676394E-2</v>
      </c>
      <c r="Y47">
        <f t="shared" si="38"/>
        <v>2.4940168370959252E-2</v>
      </c>
      <c r="Z47">
        <f t="shared" si="38"/>
        <v>2.4692678008865574E-2</v>
      </c>
      <c r="AA47">
        <f t="shared" si="38"/>
        <v>2.4437598444379753E-2</v>
      </c>
      <c r="AB47">
        <f t="shared" si="38"/>
        <v>2.4177931553715299E-2</v>
      </c>
      <c r="AC47">
        <f t="shared" si="38"/>
        <v>2.3971128082712536E-2</v>
      </c>
      <c r="AD47">
        <f t="shared" si="38"/>
        <v>2.3710625930483068E-2</v>
      </c>
      <c r="AE47">
        <f t="shared" si="38"/>
        <v>2.3507352573904419E-2</v>
      </c>
      <c r="AF47">
        <f t="shared" si="38"/>
        <v>2.3310622634054527E-2</v>
      </c>
      <c r="AG47">
        <f t="shared" si="38"/>
        <v>2.312422578345473E-2</v>
      </c>
      <c r="AH47">
        <f t="shared" si="38"/>
        <v>2.2952104279520952E-2</v>
      </c>
      <c r="AI47">
        <f t="shared" si="38"/>
        <v>2.2846325052923489E-2</v>
      </c>
      <c r="AJ47">
        <f t="shared" si="38"/>
        <v>2.2714337611275039E-2</v>
      </c>
      <c r="AK47">
        <f t="shared" si="38"/>
        <v>2.2655784254464142E-2</v>
      </c>
      <c r="AL47">
        <f t="shared" si="38"/>
        <v>2.262749290839889E-2</v>
      </c>
      <c r="AM47">
        <f t="shared" si="38"/>
        <v>2.2589403493547214E-2</v>
      </c>
      <c r="AN47">
        <f t="shared" si="38"/>
        <v>2.2726318237378154E-2</v>
      </c>
      <c r="AO47">
        <f t="shared" si="38"/>
        <v>2.2863111467557078E-2</v>
      </c>
      <c r="AP47">
        <f t="shared" si="38"/>
        <v>2.3094482533960559E-2</v>
      </c>
      <c r="AQ47">
        <f t="shared" si="38"/>
        <v>2.3382288384336085E-2</v>
      </c>
      <c r="AR47">
        <f t="shared" si="38"/>
        <v>2.3733145195020729E-2</v>
      </c>
      <c r="AS47">
        <f t="shared" si="38"/>
        <v>2.4132525571322484E-2</v>
      </c>
      <c r="AT47">
        <f t="shared" si="38"/>
        <v>2.4546952296396786E-2</v>
      </c>
      <c r="AU47">
        <f t="shared" si="38"/>
        <v>2.4976743390825361E-2</v>
      </c>
      <c r="AV47">
        <f t="shared" si="38"/>
        <v>2.5422223596893185E-2</v>
      </c>
      <c r="AW47">
        <f t="shared" si="38"/>
        <v>2.5883724520658513E-2</v>
      </c>
      <c r="AX47">
        <f t="shared" si="38"/>
        <v>2.6361584777026565E-2</v>
      </c>
      <c r="AY47">
        <f t="shared" si="38"/>
        <v>2.6856150137888571E-2</v>
      </c>
      <c r="AZ47">
        <f t="shared" si="38"/>
        <v>2.736777368339224E-2</v>
      </c>
      <c r="BA47">
        <f t="shared" si="38"/>
        <v>2.7896815956409866E-2</v>
      </c>
      <c r="BB47">
        <f t="shared" si="38"/>
        <v>2.84436451202707E-2</v>
      </c>
      <c r="BC47">
        <f t="shared" si="38"/>
        <v>2.9008637119827423E-2</v>
      </c>
      <c r="BD47">
        <f t="shared" si="38"/>
        <v>2.9592175845926844E-2</v>
      </c>
      <c r="BE47">
        <f t="shared" si="38"/>
        <v>3.0194653303357442E-2</v>
      </c>
      <c r="BF47">
        <f t="shared" si="38"/>
        <v>3.0816469782345278E-2</v>
      </c>
      <c r="BG47">
        <f t="shared" si="38"/>
        <v>3.1458034033676321E-2</v>
      </c>
      <c r="BH47">
        <f t="shared" si="38"/>
        <v>3.2119763447518983E-2</v>
      </c>
      <c r="BI47">
        <f t="shared" si="38"/>
        <v>3.28020842360267E-2</v>
      </c>
      <c r="BJ47">
        <f t="shared" si="38"/>
        <v>3.3505431619800227E-2</v>
      </c>
      <c r="BK47">
        <f t="shared" si="38"/>
        <v>3.4230250018290109E-2</v>
      </c>
      <c r="BL47">
        <f t="shared" si="38"/>
        <v>3.4976993244225055E-2</v>
      </c>
    </row>
    <row r="48" spans="1:64" x14ac:dyDescent="0.25">
      <c r="A48" t="str">
        <f t="shared" si="10"/>
        <v>06_HKC</v>
      </c>
      <c r="B48" t="s">
        <v>743</v>
      </c>
      <c r="C48" t="s">
        <v>7</v>
      </c>
      <c r="D48">
        <f t="shared" si="37"/>
        <v>1.9999999999999981E-8</v>
      </c>
      <c r="E48">
        <f t="shared" ref="E48:BL48" si="39">E179</f>
        <v>2E-8</v>
      </c>
      <c r="F48">
        <f t="shared" si="39"/>
        <v>1.999999999999999E-8</v>
      </c>
      <c r="G48">
        <f t="shared" si="39"/>
        <v>1.9999999999999974E-8</v>
      </c>
      <c r="H48">
        <f t="shared" si="39"/>
        <v>1.999999999999999E-8</v>
      </c>
      <c r="I48">
        <f t="shared" si="39"/>
        <v>2E-8</v>
      </c>
      <c r="J48" s="10">
        <f t="shared" si="39"/>
        <v>2.9999999999999991E-8</v>
      </c>
      <c r="K48">
        <f t="shared" si="39"/>
        <v>3.3094700432592859E-5</v>
      </c>
      <c r="L48">
        <f t="shared" si="39"/>
        <v>7.3610461012615867E-5</v>
      </c>
      <c r="M48">
        <f t="shared" si="39"/>
        <v>1.2661068116214379E-4</v>
      </c>
      <c r="N48">
        <f t="shared" si="39"/>
        <v>1.7873007311443353E-4</v>
      </c>
      <c r="O48">
        <f t="shared" si="39"/>
        <v>2.5671528285870019E-4</v>
      </c>
      <c r="P48">
        <f t="shared" si="39"/>
        <v>3.4764605929877743E-4</v>
      </c>
      <c r="Q48">
        <f t="shared" si="39"/>
        <v>4.4910427021061959E-4</v>
      </c>
      <c r="R48">
        <f t="shared" si="39"/>
        <v>5.622937697764783E-4</v>
      </c>
      <c r="S48" s="13">
        <f t="shared" si="39"/>
        <v>6.876004084794392E-4</v>
      </c>
      <c r="T48">
        <f t="shared" si="39"/>
        <v>8.1818865973096351E-4</v>
      </c>
      <c r="U48">
        <f t="shared" si="39"/>
        <v>9.5932068404033354E-4</v>
      </c>
      <c r="V48">
        <f t="shared" si="39"/>
        <v>1.1084546025895265E-3</v>
      </c>
      <c r="W48">
        <f t="shared" si="39"/>
        <v>1.2647388495703015E-3</v>
      </c>
      <c r="X48">
        <f t="shared" si="39"/>
        <v>1.4307143721441723E-3</v>
      </c>
      <c r="Y48">
        <f t="shared" si="39"/>
        <v>1.5989636879600812E-3</v>
      </c>
      <c r="Z48">
        <f t="shared" si="39"/>
        <v>1.7757587183272489E-3</v>
      </c>
      <c r="AA48">
        <f t="shared" si="39"/>
        <v>1.9566723190887038E-3</v>
      </c>
      <c r="AB48">
        <f t="shared" si="39"/>
        <v>2.1406601030835803E-3</v>
      </c>
      <c r="AC48">
        <f t="shared" si="39"/>
        <v>2.3319150803501856E-3</v>
      </c>
      <c r="AD48">
        <f t="shared" si="39"/>
        <v>2.519092057978727E-3</v>
      </c>
      <c r="AE48">
        <f t="shared" si="39"/>
        <v>2.7119196616241532E-3</v>
      </c>
      <c r="AF48">
        <f t="shared" si="39"/>
        <v>2.9038476767778835E-3</v>
      </c>
      <c r="AG48">
        <f t="shared" si="39"/>
        <v>3.0935535301568375E-3</v>
      </c>
      <c r="AH48">
        <f t="shared" si="39"/>
        <v>3.279657791681097E-3</v>
      </c>
      <c r="AI48">
        <f t="shared" si="39"/>
        <v>3.4680061990194585E-3</v>
      </c>
      <c r="AJ48">
        <f t="shared" si="39"/>
        <v>3.6428161483433707E-3</v>
      </c>
      <c r="AK48">
        <f t="shared" si="39"/>
        <v>3.8173299365872868E-3</v>
      </c>
      <c r="AL48">
        <f t="shared" si="39"/>
        <v>3.9825818540241559E-3</v>
      </c>
      <c r="AM48">
        <f t="shared" si="39"/>
        <v>4.1285900002525563E-3</v>
      </c>
      <c r="AN48">
        <f t="shared" si="39"/>
        <v>4.2866311480784245E-3</v>
      </c>
      <c r="AO48">
        <f t="shared" si="39"/>
        <v>4.4219967853718111E-3</v>
      </c>
      <c r="AP48">
        <f t="shared" si="39"/>
        <v>4.5494944882767509E-3</v>
      </c>
      <c r="AQ48">
        <f t="shared" si="39"/>
        <v>4.6584818059483783E-3</v>
      </c>
      <c r="AR48">
        <f t="shared" si="39"/>
        <v>4.7466290390041233E-3</v>
      </c>
      <c r="AS48">
        <f t="shared" si="39"/>
        <v>4.8265051142644738E-3</v>
      </c>
      <c r="AT48">
        <f t="shared" si="39"/>
        <v>4.9093904592793338E-3</v>
      </c>
      <c r="AU48">
        <f t="shared" si="39"/>
        <v>4.9953486781650486E-3</v>
      </c>
      <c r="AV48">
        <f t="shared" si="39"/>
        <v>5.0844447193786127E-3</v>
      </c>
      <c r="AW48">
        <f t="shared" si="39"/>
        <v>5.1767449041316771E-3</v>
      </c>
      <c r="AX48">
        <f t="shared" si="39"/>
        <v>5.272316955405287E-3</v>
      </c>
      <c r="AY48">
        <f t="shared" si="39"/>
        <v>5.3712300275776878E-3</v>
      </c>
      <c r="AZ48">
        <f t="shared" si="39"/>
        <v>5.4735547366784217E-3</v>
      </c>
      <c r="BA48">
        <f t="shared" si="39"/>
        <v>5.5793631912819464E-3</v>
      </c>
      <c r="BB48">
        <f t="shared" si="39"/>
        <v>5.6887290240541129E-3</v>
      </c>
      <c r="BC48">
        <f t="shared" si="39"/>
        <v>5.8017274239654569E-3</v>
      </c>
      <c r="BD48">
        <f t="shared" si="39"/>
        <v>5.9184351691853399E-3</v>
      </c>
      <c r="BE48">
        <f t="shared" si="39"/>
        <v>6.038930660671459E-3</v>
      </c>
      <c r="BF48">
        <f t="shared" si="39"/>
        <v>6.1632939564690258E-3</v>
      </c>
      <c r="BG48">
        <f t="shared" si="39"/>
        <v>6.2916068067352341E-3</v>
      </c>
      <c r="BH48">
        <f t="shared" si="39"/>
        <v>6.423952689503765E-3</v>
      </c>
      <c r="BI48">
        <f t="shared" si="39"/>
        <v>6.5604168472053088E-3</v>
      </c>
      <c r="BJ48">
        <f t="shared" si="39"/>
        <v>6.7010863239600127E-3</v>
      </c>
      <c r="BK48">
        <f t="shared" si="39"/>
        <v>6.8460500036579891E-3</v>
      </c>
      <c r="BL48">
        <f t="shared" si="39"/>
        <v>6.9953986488449768E-3</v>
      </c>
    </row>
    <row r="49" spans="1:64" x14ac:dyDescent="0.25">
      <c r="A49" t="str">
        <f t="shared" si="10"/>
        <v>06_HKC</v>
      </c>
      <c r="B49" t="s">
        <v>743</v>
      </c>
      <c r="C49" t="s">
        <v>8</v>
      </c>
      <c r="D49">
        <f t="shared" si="37"/>
        <v>0</v>
      </c>
      <c r="E49">
        <f t="shared" ref="E49:BL49" si="40">E180</f>
        <v>0</v>
      </c>
      <c r="F49">
        <f t="shared" si="40"/>
        <v>0</v>
      </c>
      <c r="G49">
        <f t="shared" si="40"/>
        <v>0</v>
      </c>
      <c r="H49">
        <f t="shared" si="40"/>
        <v>0</v>
      </c>
      <c r="I49">
        <f t="shared" si="40"/>
        <v>0</v>
      </c>
      <c r="J49" s="10">
        <f t="shared" si="40"/>
        <v>0</v>
      </c>
      <c r="K49">
        <f t="shared" si="40"/>
        <v>6.6135586846304044E-5</v>
      </c>
      <c r="L49">
        <f t="shared" si="40"/>
        <v>1.4716993916422526E-4</v>
      </c>
      <c r="M49">
        <f t="shared" si="40"/>
        <v>2.5317417752189302E-4</v>
      </c>
      <c r="N49">
        <f t="shared" si="40"/>
        <v>3.5741943863552231E-4</v>
      </c>
      <c r="O49">
        <f t="shared" si="40"/>
        <v>5.1339186274954626E-4</v>
      </c>
      <c r="P49">
        <f t="shared" si="40"/>
        <v>6.9525548553656482E-4</v>
      </c>
      <c r="Q49">
        <f t="shared" si="40"/>
        <v>8.9817414245116139E-4</v>
      </c>
      <c r="R49">
        <f t="shared" si="40"/>
        <v>1.1245553064915717E-3</v>
      </c>
      <c r="S49" s="13">
        <f t="shared" si="40"/>
        <v>1.375170648115785E-3</v>
      </c>
      <c r="T49">
        <f t="shared" si="40"/>
        <v>1.6445311062218834E-3</v>
      </c>
      <c r="U49">
        <f t="shared" si="40"/>
        <v>1.9378016372244731E-3</v>
      </c>
      <c r="V49">
        <f t="shared" si="40"/>
        <v>2.2501386126575198E-3</v>
      </c>
      <c r="W49">
        <f t="shared" si="40"/>
        <v>2.580044891606177E-3</v>
      </c>
      <c r="X49">
        <f t="shared" si="40"/>
        <v>2.9329438727165886E-3</v>
      </c>
      <c r="Y49">
        <f t="shared" si="40"/>
        <v>3.2938463804365473E-3</v>
      </c>
      <c r="Z49">
        <f t="shared" si="40"/>
        <v>3.6758034075894635E-3</v>
      </c>
      <c r="AA49">
        <f t="shared" si="40"/>
        <v>4.0698629108467327E-3</v>
      </c>
      <c r="AB49">
        <f t="shared" si="40"/>
        <v>4.4739656738316258E-3</v>
      </c>
      <c r="AC49">
        <f t="shared" si="40"/>
        <v>4.8970092105246159E-3</v>
      </c>
      <c r="AD49">
        <f t="shared" si="40"/>
        <v>5.3152732353009971E-3</v>
      </c>
      <c r="AE49">
        <f t="shared" si="40"/>
        <v>5.7492600367493422E-3</v>
      </c>
      <c r="AF49">
        <f t="shared" si="40"/>
        <v>6.1851871997974104E-3</v>
      </c>
      <c r="AG49">
        <f t="shared" si="40"/>
        <v>6.6201974247324007E-3</v>
      </c>
      <c r="AH49">
        <f t="shared" si="40"/>
        <v>7.0512582667471317E-3</v>
      </c>
      <c r="AI49">
        <f t="shared" si="40"/>
        <v>7.4908884557586672E-3</v>
      </c>
      <c r="AJ49">
        <f t="shared" si="40"/>
        <v>7.9049070833234151E-3</v>
      </c>
      <c r="AK49">
        <f t="shared" si="40"/>
        <v>8.3217761785304E-3</v>
      </c>
      <c r="AL49">
        <f t="shared" si="40"/>
        <v>8.7218519563913993E-3</v>
      </c>
      <c r="AM49">
        <f t="shared" si="40"/>
        <v>9.0828963768658511E-3</v>
      </c>
      <c r="AN49">
        <f t="shared" si="40"/>
        <v>9.4734537766021365E-3</v>
      </c>
      <c r="AO49">
        <f t="shared" si="40"/>
        <v>9.8168322559396698E-3</v>
      </c>
      <c r="AP49">
        <f t="shared" si="40"/>
        <v>1.0145372433400404E-2</v>
      </c>
      <c r="AQ49">
        <f t="shared" si="40"/>
        <v>1.0434999175099593E-2</v>
      </c>
      <c r="AR49">
        <f t="shared" si="40"/>
        <v>1.0679915337759249E-2</v>
      </c>
      <c r="AS49">
        <f t="shared" si="40"/>
        <v>1.0907901558237679E-2</v>
      </c>
      <c r="AT49">
        <f t="shared" si="40"/>
        <v>1.1144316342564053E-2</v>
      </c>
      <c r="AU49">
        <f t="shared" si="40"/>
        <v>1.1389394986216276E-2</v>
      </c>
      <c r="AV49">
        <f t="shared" si="40"/>
        <v>1.1643378407376986E-2</v>
      </c>
      <c r="AW49">
        <f t="shared" si="40"/>
        <v>1.1906513279502821E-2</v>
      </c>
      <c r="AX49">
        <f t="shared" si="40"/>
        <v>1.2179052166986174E-2</v>
      </c>
      <c r="AY49">
        <f t="shared" si="40"/>
        <v>1.2461253663980194E-2</v>
      </c>
      <c r="AZ49">
        <f t="shared" si="40"/>
        <v>1.275338253646068E-2</v>
      </c>
      <c r="BA49">
        <f t="shared" si="40"/>
        <v>1.305570986759971E-2</v>
      </c>
      <c r="BB49">
        <f t="shared" si="40"/>
        <v>1.3368513206527115E-2</v>
      </c>
      <c r="BC49">
        <f t="shared" si="40"/>
        <v>1.3692076720558428E-2</v>
      </c>
      <c r="BD49">
        <f t="shared" si="40"/>
        <v>1.4026691350969202E-2</v>
      </c>
      <c r="BE49">
        <f t="shared" si="40"/>
        <v>1.437265497239802E-2</v>
      </c>
      <c r="BF49">
        <f t="shared" si="40"/>
        <v>1.4730272555960914E-2</v>
      </c>
      <c r="BG49">
        <f t="shared" si="40"/>
        <v>1.5099856336164501E-2</v>
      </c>
      <c r="BH49">
        <f t="shared" si="40"/>
        <v>1.5481725981704011E-2</v>
      </c>
      <c r="BI49">
        <f t="shared" si="40"/>
        <v>1.5876208770236783E-2</v>
      </c>
      <c r="BJ49">
        <f t="shared" si="40"/>
        <v>1.628363976722276E-2</v>
      </c>
      <c r="BK49">
        <f t="shared" si="40"/>
        <v>1.6704362008925423E-2</v>
      </c>
      <c r="BL49">
        <f t="shared" si="40"/>
        <v>1.713872668967012E-2</v>
      </c>
    </row>
    <row r="50" spans="1:64" x14ac:dyDescent="0.25">
      <c r="A50" t="str">
        <f t="shared" si="10"/>
        <v>06_HKC</v>
      </c>
      <c r="B50" t="s">
        <v>743</v>
      </c>
      <c r="C50" t="s">
        <v>9</v>
      </c>
      <c r="D50">
        <f t="shared" si="37"/>
        <v>3.4269131542361627E-3</v>
      </c>
      <c r="E50">
        <f t="shared" ref="E50:BL50" si="41">E181</f>
        <v>3.6027342590300919E-3</v>
      </c>
      <c r="F50">
        <f t="shared" si="41"/>
        <v>3.659247146069914E-3</v>
      </c>
      <c r="G50">
        <f t="shared" si="41"/>
        <v>3.7949244215008224E-3</v>
      </c>
      <c r="H50">
        <f t="shared" si="41"/>
        <v>3.9025648553853778E-3</v>
      </c>
      <c r="I50">
        <f t="shared" si="41"/>
        <v>4.3996003996004006E-3</v>
      </c>
      <c r="J50" s="10">
        <f t="shared" si="41"/>
        <v>6.7331464155869335E-3</v>
      </c>
      <c r="K50">
        <f t="shared" si="41"/>
        <v>6.5849475485992761E-3</v>
      </c>
      <c r="L50">
        <f t="shared" si="41"/>
        <v>6.5429970499325182E-3</v>
      </c>
      <c r="M50">
        <f t="shared" si="41"/>
        <v>6.3500880033162026E-3</v>
      </c>
      <c r="N50">
        <f t="shared" si="41"/>
        <v>5.7451739257720017E-3</v>
      </c>
      <c r="O50">
        <f t="shared" si="41"/>
        <v>5.7298767976577056E-3</v>
      </c>
      <c r="P50">
        <f t="shared" si="41"/>
        <v>5.6921012616865246E-3</v>
      </c>
      <c r="Q50">
        <f t="shared" si="41"/>
        <v>5.6138833268115831E-3</v>
      </c>
      <c r="R50">
        <f t="shared" si="41"/>
        <v>5.5310943922713685E-3</v>
      </c>
      <c r="S50" s="13">
        <f t="shared" si="41"/>
        <v>5.4502859693871834E-3</v>
      </c>
      <c r="T50">
        <f t="shared" si="41"/>
        <v>5.2675074383875028E-3</v>
      </c>
      <c r="U50">
        <f t="shared" si="41"/>
        <v>5.0936181549114251E-3</v>
      </c>
      <c r="V50">
        <f t="shared" si="41"/>
        <v>4.9160395798377261E-3</v>
      </c>
      <c r="W50">
        <f t="shared" si="41"/>
        <v>4.7358564617740045E-3</v>
      </c>
      <c r="X50">
        <f t="shared" si="41"/>
        <v>4.5650629377263609E-3</v>
      </c>
      <c r="Y50">
        <f t="shared" si="41"/>
        <v>4.3822499530690095E-3</v>
      </c>
      <c r="Z50">
        <f t="shared" si="41"/>
        <v>4.2097638673361691E-3</v>
      </c>
      <c r="AA50">
        <f t="shared" si="41"/>
        <v>4.0376248986410453E-3</v>
      </c>
      <c r="AB50">
        <f t="shared" si="41"/>
        <v>3.866755817928154E-3</v>
      </c>
      <c r="AC50">
        <f t="shared" si="41"/>
        <v>3.7064331805922749E-3</v>
      </c>
      <c r="AD50">
        <f t="shared" si="41"/>
        <v>3.5402220214472537E-3</v>
      </c>
      <c r="AE50">
        <f t="shared" si="41"/>
        <v>3.3852672439987855E-3</v>
      </c>
      <c r="AF50">
        <f t="shared" si="41"/>
        <v>3.2339418431749831E-3</v>
      </c>
      <c r="AG50">
        <f t="shared" si="41"/>
        <v>3.0869586339624111E-3</v>
      </c>
      <c r="AH50">
        <f t="shared" si="41"/>
        <v>2.9449656790400645E-3</v>
      </c>
      <c r="AI50">
        <f t="shared" si="41"/>
        <v>2.8144508023259956E-3</v>
      </c>
      <c r="AJ50">
        <f t="shared" si="41"/>
        <v>2.683755010439901E-3</v>
      </c>
      <c r="AK50">
        <f t="shared" si="41"/>
        <v>2.564820881037337E-3</v>
      </c>
      <c r="AL50">
        <f t="shared" si="41"/>
        <v>2.4521402019140751E-3</v>
      </c>
      <c r="AM50">
        <f t="shared" si="41"/>
        <v>2.3413545122037893E-3</v>
      </c>
      <c r="AN50">
        <f t="shared" si="41"/>
        <v>2.2510909345883987E-3</v>
      </c>
      <c r="AO50">
        <f t="shared" si="41"/>
        <v>2.162567337817836E-3</v>
      </c>
      <c r="AP50">
        <f t="shared" si="41"/>
        <v>2.0844630318425112E-3</v>
      </c>
      <c r="AQ50">
        <f t="shared" si="41"/>
        <v>2.0123596111091646E-3</v>
      </c>
      <c r="AR50">
        <f t="shared" si="41"/>
        <v>1.9461179059916882E-3</v>
      </c>
      <c r="AS50">
        <f t="shared" si="41"/>
        <v>1.9402550559343157E-3</v>
      </c>
      <c r="AT50">
        <f t="shared" si="41"/>
        <v>1.9342998409560548E-3</v>
      </c>
      <c r="AU50">
        <f t="shared" si="41"/>
        <v>1.9282045897717059E-3</v>
      </c>
      <c r="AV50">
        <f t="shared" si="41"/>
        <v>1.9219201039251128E-3</v>
      </c>
      <c r="AW50">
        <f t="shared" si="41"/>
        <v>1.9153956145287179E-3</v>
      </c>
      <c r="AX50">
        <f t="shared" si="41"/>
        <v>1.9085787378567108E-3</v>
      </c>
      <c r="AY50">
        <f t="shared" si="41"/>
        <v>1.9014154297624984E-3</v>
      </c>
      <c r="AZ50">
        <f t="shared" si="41"/>
        <v>1.8938499388907308E-3</v>
      </c>
      <c r="BA50">
        <f t="shared" si="41"/>
        <v>1.8858247586532948E-3</v>
      </c>
      <c r="BB50">
        <f t="shared" si="41"/>
        <v>1.8772805779378539E-3</v>
      </c>
      <c r="BC50">
        <f t="shared" si="41"/>
        <v>1.8681562305168733E-3</v>
      </c>
      <c r="BD50">
        <f t="shared" si="41"/>
        <v>1.8583886431241931E-3</v>
      </c>
      <c r="BE50">
        <f t="shared" si="41"/>
        <v>1.8479127821654628E-3</v>
      </c>
      <c r="BF50">
        <f t="shared" si="41"/>
        <v>1.8366615990277658E-3</v>
      </c>
      <c r="BG50">
        <f t="shared" si="41"/>
        <v>1.8245659739532141E-3</v>
      </c>
      <c r="BH50">
        <f t="shared" si="41"/>
        <v>1.8115546584400574E-3</v>
      </c>
      <c r="BI50">
        <f t="shared" si="41"/>
        <v>1.7975542161342503E-3</v>
      </c>
      <c r="BJ50">
        <f t="shared" si="41"/>
        <v>1.782488962173359E-3</v>
      </c>
      <c r="BK50">
        <f t="shared" si="41"/>
        <v>1.7662809009437567E-3</v>
      </c>
      <c r="BL50">
        <f t="shared" si="41"/>
        <v>1.7488496622112396E-3</v>
      </c>
    </row>
    <row r="51" spans="1:64" x14ac:dyDescent="0.25">
      <c r="A51" t="str">
        <f t="shared" si="10"/>
        <v>06_HKC</v>
      </c>
      <c r="B51" t="s">
        <v>743</v>
      </c>
      <c r="C51" t="s">
        <v>10</v>
      </c>
      <c r="D51">
        <f t="shared" si="37"/>
        <v>3.1156585534881009</v>
      </c>
      <c r="E51">
        <f t="shared" ref="E51:BL51" si="42">E182</f>
        <v>3.2755104389546976</v>
      </c>
      <c r="F51">
        <f t="shared" si="42"/>
        <v>3.3268904570535747</v>
      </c>
      <c r="G51">
        <f t="shared" si="42"/>
        <v>3.4502446375316294</v>
      </c>
      <c r="H51">
        <f t="shared" si="42"/>
        <v>3.5481084652504662</v>
      </c>
      <c r="I51">
        <f t="shared" si="42"/>
        <v>4</v>
      </c>
      <c r="J51" s="10">
        <f t="shared" si="42"/>
        <v>6.1157558419274549</v>
      </c>
      <c r="K51">
        <f t="shared" si="42"/>
        <v>6.0131091569571025</v>
      </c>
      <c r="L51">
        <f t="shared" si="42"/>
        <v>6.0065417213011552</v>
      </c>
      <c r="M51">
        <f t="shared" si="42"/>
        <v>5.8717874582226885</v>
      </c>
      <c r="N51">
        <f t="shared" si="42"/>
        <v>5.3609221884446727</v>
      </c>
      <c r="O51">
        <f t="shared" si="42"/>
        <v>5.4049863458080054</v>
      </c>
      <c r="P51">
        <f t="shared" si="42"/>
        <v>5.4371204200326675</v>
      </c>
      <c r="Q51">
        <f t="shared" si="42"/>
        <v>5.4388774624192786</v>
      </c>
      <c r="R51">
        <f t="shared" si="42"/>
        <v>5.4435055333479045</v>
      </c>
      <c r="S51" s="13">
        <f t="shared" si="42"/>
        <v>5.4569604296066583</v>
      </c>
      <c r="T51">
        <f t="shared" si="42"/>
        <v>5.3729484615881846</v>
      </c>
      <c r="U51">
        <f t="shared" si="42"/>
        <v>5.3001851352969016</v>
      </c>
      <c r="V51">
        <f t="shared" si="42"/>
        <v>5.2249947241780417</v>
      </c>
      <c r="W51">
        <f t="shared" si="42"/>
        <v>5.1474117549857104</v>
      </c>
      <c r="X51">
        <f t="shared" si="42"/>
        <v>5.0796472577333267</v>
      </c>
      <c r="Y51">
        <f t="shared" si="42"/>
        <v>4.9970719265026311</v>
      </c>
      <c r="Z51">
        <f t="shared" si="42"/>
        <v>4.9237653831499344</v>
      </c>
      <c r="AA51">
        <f t="shared" si="42"/>
        <v>4.8475808087941035</v>
      </c>
      <c r="AB51">
        <f t="shared" si="42"/>
        <v>4.7685477055571219</v>
      </c>
      <c r="AC51">
        <f t="shared" si="42"/>
        <v>4.697339234294053</v>
      </c>
      <c r="AD51">
        <f t="shared" si="42"/>
        <v>4.6123867113516814</v>
      </c>
      <c r="AE51">
        <f t="shared" si="42"/>
        <v>4.5347004547227847</v>
      </c>
      <c r="AF51">
        <f t="shared" si="42"/>
        <v>4.4536604645221907</v>
      </c>
      <c r="AG51">
        <f t="shared" si="42"/>
        <v>4.3692899940806962</v>
      </c>
      <c r="AH51">
        <f t="shared" si="42"/>
        <v>4.2816104542587219</v>
      </c>
      <c r="AI51">
        <f t="shared" si="42"/>
        <v>4.1994591602676392</v>
      </c>
      <c r="AJ51">
        <f t="shared" si="42"/>
        <v>4.1049148070228121</v>
      </c>
      <c r="AK51">
        <f t="shared" si="42"/>
        <v>4.0153265099499214</v>
      </c>
      <c r="AL51">
        <f t="shared" si="42"/>
        <v>3.9218904600612952</v>
      </c>
      <c r="AM51">
        <f t="shared" si="42"/>
        <v>3.8170077333776948</v>
      </c>
      <c r="AN51">
        <f t="shared" si="42"/>
        <v>3.7308279126643509</v>
      </c>
      <c r="AO51">
        <f t="shared" si="42"/>
        <v>3.6326156871205604</v>
      </c>
      <c r="AP51">
        <f t="shared" si="42"/>
        <v>3.5366958639541015</v>
      </c>
      <c r="AQ51">
        <f t="shared" si="42"/>
        <v>3.435760509449223</v>
      </c>
      <c r="AR51">
        <f t="shared" si="42"/>
        <v>3.3298077371517882</v>
      </c>
      <c r="AS51">
        <f t="shared" si="42"/>
        <v>3.3197764007036241</v>
      </c>
      <c r="AT51">
        <f t="shared" si="42"/>
        <v>3.3095870278758195</v>
      </c>
      <c r="AU51">
        <f t="shared" si="42"/>
        <v>3.2991580530993985</v>
      </c>
      <c r="AV51">
        <f t="shared" si="42"/>
        <v>3.2884052978158773</v>
      </c>
      <c r="AW51">
        <f t="shared" si="42"/>
        <v>3.2772418964586456</v>
      </c>
      <c r="AX51">
        <f t="shared" si="42"/>
        <v>3.2655782204728423</v>
      </c>
      <c r="AY51">
        <f t="shared" si="42"/>
        <v>3.2533218003236448</v>
      </c>
      <c r="AZ51">
        <f t="shared" si="42"/>
        <v>3.2403772454420499</v>
      </c>
      <c r="BA51">
        <f t="shared" si="42"/>
        <v>3.2266461620557969</v>
      </c>
      <c r="BB51">
        <f t="shared" si="42"/>
        <v>3.2120270688516772</v>
      </c>
      <c r="BC51">
        <f t="shared" si="42"/>
        <v>3.19641531041438</v>
      </c>
      <c r="BD51">
        <f t="shared" si="42"/>
        <v>3.1797029683855036</v>
      </c>
      <c r="BE51">
        <f t="shared" si="42"/>
        <v>3.1617787702851161</v>
      </c>
      <c r="BF51">
        <f t="shared" si="42"/>
        <v>3.1425279959365162</v>
      </c>
      <c r="BG51">
        <f t="shared" si="42"/>
        <v>3.1218323814339581</v>
      </c>
      <c r="BH51">
        <f t="shared" si="42"/>
        <v>3.0995700205909475</v>
      </c>
      <c r="BI51">
        <f t="shared" si="42"/>
        <v>3.0756152638057115</v>
      </c>
      <c r="BJ51">
        <f t="shared" si="42"/>
        <v>3.0498386142786265</v>
      </c>
      <c r="BK51">
        <f t="shared" si="42"/>
        <v>3.0221066215147765</v>
      </c>
      <c r="BL51">
        <f t="shared" si="42"/>
        <v>2.9922817720434396</v>
      </c>
    </row>
    <row r="52" spans="1:64" x14ac:dyDescent="0.25">
      <c r="A52" t="str">
        <f t="shared" si="10"/>
        <v>06_HKC</v>
      </c>
      <c r="B52" t="s">
        <v>743</v>
      </c>
      <c r="C52" t="s">
        <v>11</v>
      </c>
      <c r="D52">
        <f t="shared" si="37"/>
        <v>0.31156585534881009</v>
      </c>
      <c r="E52">
        <f t="shared" ref="E52:BL52" si="43">E183</f>
        <v>0.32755104389546996</v>
      </c>
      <c r="F52">
        <f t="shared" si="43"/>
        <v>0.33268904570535746</v>
      </c>
      <c r="G52">
        <f t="shared" si="43"/>
        <v>0.34502446375316292</v>
      </c>
      <c r="H52">
        <f t="shared" si="43"/>
        <v>0.35481084652504663</v>
      </c>
      <c r="I52">
        <f t="shared" si="43"/>
        <v>0.4000000000000003</v>
      </c>
      <c r="J52" s="10">
        <f t="shared" si="43"/>
        <v>0.61764317407651714</v>
      </c>
      <c r="K52">
        <f t="shared" si="43"/>
        <v>0.60160227602356164</v>
      </c>
      <c r="L52">
        <f t="shared" si="43"/>
        <v>0.60129598023481101</v>
      </c>
      <c r="M52">
        <f t="shared" si="43"/>
        <v>0.58827157215954218</v>
      </c>
      <c r="N52">
        <f t="shared" si="43"/>
        <v>0.53761911468631807</v>
      </c>
      <c r="O52">
        <f t="shared" si="43"/>
        <v>0.54266899868057406</v>
      </c>
      <c r="P52">
        <f t="shared" si="43"/>
        <v>0.54662029569926607</v>
      </c>
      <c r="Q52">
        <f t="shared" si="43"/>
        <v>0.54760483993046183</v>
      </c>
      <c r="R52">
        <f t="shared" si="43"/>
        <v>0.54895448275956682</v>
      </c>
      <c r="S52" s="13">
        <f t="shared" si="43"/>
        <v>0.55126479650021021</v>
      </c>
      <c r="T52">
        <f t="shared" si="43"/>
        <v>0.54377560779681988</v>
      </c>
      <c r="U52">
        <f t="shared" si="43"/>
        <v>0.53744643336980313</v>
      </c>
      <c r="V52">
        <f t="shared" si="43"/>
        <v>0.53088484118861878</v>
      </c>
      <c r="W52">
        <f t="shared" si="43"/>
        <v>0.52408372040753903</v>
      </c>
      <c r="X52">
        <f t="shared" si="43"/>
        <v>0.51827867327499755</v>
      </c>
      <c r="Y52">
        <f t="shared" si="43"/>
        <v>0.51094944211669435</v>
      </c>
      <c r="Z52">
        <f t="shared" si="43"/>
        <v>0.50454575606968399</v>
      </c>
      <c r="AA52">
        <f t="shared" si="43"/>
        <v>0.49781881882647822</v>
      </c>
      <c r="AB52">
        <f t="shared" si="43"/>
        <v>0.49076259590637394</v>
      </c>
      <c r="AC52">
        <f t="shared" si="43"/>
        <v>0.48446925733478796</v>
      </c>
      <c r="AD52">
        <f t="shared" si="43"/>
        <v>0.47670838342805072</v>
      </c>
      <c r="AE52">
        <f t="shared" si="43"/>
        <v>0.4696411952831912</v>
      </c>
      <c r="AF52">
        <f t="shared" si="43"/>
        <v>0.46216478257936766</v>
      </c>
      <c r="AG52">
        <f t="shared" si="43"/>
        <v>0.45427453537090734</v>
      </c>
      <c r="AH52">
        <f t="shared" si="43"/>
        <v>0.44596629246315983</v>
      </c>
      <c r="AI52">
        <f t="shared" si="43"/>
        <v>0.43815640458286903</v>
      </c>
      <c r="AJ52">
        <f t="shared" si="43"/>
        <v>0.42897147776850136</v>
      </c>
      <c r="AK52">
        <f t="shared" si="43"/>
        <v>0.42021847411146207</v>
      </c>
      <c r="AL52">
        <f t="shared" si="43"/>
        <v>0.410974879649187</v>
      </c>
      <c r="AM52">
        <f t="shared" si="43"/>
        <v>0.40044043999894757</v>
      </c>
      <c r="AN52">
        <f t="shared" si="43"/>
        <v>0.39177678761021767</v>
      </c>
      <c r="AO52">
        <f t="shared" si="43"/>
        <v>0.38175878012043146</v>
      </c>
      <c r="AP52">
        <f t="shared" si="43"/>
        <v>0.37189031132624695</v>
      </c>
      <c r="AQ52">
        <f t="shared" si="43"/>
        <v>0.36140406069630782</v>
      </c>
      <c r="AR52">
        <f t="shared" si="43"/>
        <v>0.35030122307850375</v>
      </c>
      <c r="AS52">
        <f t="shared" si="43"/>
        <v>0.34924591006817679</v>
      </c>
      <c r="AT52">
        <f t="shared" si="43"/>
        <v>0.34817397137208977</v>
      </c>
      <c r="AU52">
        <f t="shared" si="43"/>
        <v>0.347076826158907</v>
      </c>
      <c r="AV52">
        <f t="shared" si="43"/>
        <v>0.34594561870652024</v>
      </c>
      <c r="AW52">
        <f t="shared" si="43"/>
        <v>0.34477121061516913</v>
      </c>
      <c r="AX52">
        <f t="shared" si="43"/>
        <v>0.3435441728142079</v>
      </c>
      <c r="AY52">
        <f t="shared" si="43"/>
        <v>0.34225477735724968</v>
      </c>
      <c r="AZ52">
        <f t="shared" si="43"/>
        <v>0.34089298900033149</v>
      </c>
      <c r="BA52">
        <f t="shared" si="43"/>
        <v>0.33944845655759298</v>
      </c>
      <c r="BB52">
        <f t="shared" si="43"/>
        <v>0.33791050402881362</v>
      </c>
      <c r="BC52">
        <f t="shared" si="43"/>
        <v>0.3362681214930372</v>
      </c>
      <c r="BD52">
        <f t="shared" si="43"/>
        <v>0.33450995576235476</v>
      </c>
      <c r="BE52">
        <f t="shared" si="43"/>
        <v>0.33262430078978328</v>
      </c>
      <c r="BF52">
        <f t="shared" si="43"/>
        <v>0.33059908782499781</v>
      </c>
      <c r="BG52">
        <f t="shared" si="43"/>
        <v>0.32842187531157851</v>
      </c>
      <c r="BH52">
        <f t="shared" si="43"/>
        <v>0.32607983851921035</v>
      </c>
      <c r="BI52">
        <f t="shared" si="43"/>
        <v>0.32355975890416505</v>
      </c>
      <c r="BJ52">
        <f t="shared" si="43"/>
        <v>0.32084801319120465</v>
      </c>
      <c r="BK52">
        <f t="shared" si="43"/>
        <v>0.3179305621698762</v>
      </c>
      <c r="BL52">
        <f t="shared" si="43"/>
        <v>0.31479293919802315</v>
      </c>
    </row>
    <row r="53" spans="1:64" x14ac:dyDescent="0.25">
      <c r="A53" t="str">
        <f t="shared" si="10"/>
        <v>06_HKC</v>
      </c>
      <c r="B53" t="s">
        <v>743</v>
      </c>
      <c r="C53" t="s">
        <v>12</v>
      </c>
      <c r="D53">
        <f t="shared" si="37"/>
        <v>0.17151700336951986</v>
      </c>
      <c r="E53">
        <f t="shared" ref="E53:BL53" si="44">E184</f>
        <v>0.1803168496644561</v>
      </c>
      <c r="F53">
        <f t="shared" si="44"/>
        <v>0.18314531966079922</v>
      </c>
      <c r="G53">
        <f t="shared" si="44"/>
        <v>0.18993596729611609</v>
      </c>
      <c r="H53">
        <f t="shared" si="44"/>
        <v>0.19532337101203817</v>
      </c>
      <c r="I53">
        <f t="shared" si="44"/>
        <v>0.2</v>
      </c>
      <c r="J53" s="10">
        <f t="shared" si="44"/>
        <v>0.30149999999999988</v>
      </c>
      <c r="K53">
        <f t="shared" si="44"/>
        <v>0.30055359233358703</v>
      </c>
      <c r="L53">
        <f t="shared" si="44"/>
        <v>0.30237251923651265</v>
      </c>
      <c r="M53">
        <f t="shared" si="44"/>
        <v>0.2981379812221373</v>
      </c>
      <c r="N53">
        <f t="shared" si="44"/>
        <v>0.27492766393209372</v>
      </c>
      <c r="O53">
        <f t="shared" si="44"/>
        <v>0.28033344805164895</v>
      </c>
      <c r="P53">
        <f t="shared" si="44"/>
        <v>0.2855519065492097</v>
      </c>
      <c r="Q53">
        <f t="shared" si="44"/>
        <v>0.28957384780695949</v>
      </c>
      <c r="R53">
        <f t="shared" si="44"/>
        <v>0.29411940583107837</v>
      </c>
      <c r="S53" s="13">
        <f t="shared" si="44"/>
        <v>0.29951187344238817</v>
      </c>
      <c r="T53">
        <f t="shared" si="44"/>
        <v>0.3032019232869651</v>
      </c>
      <c r="U53">
        <f t="shared" si="44"/>
        <v>0.30787857183494927</v>
      </c>
      <c r="V53">
        <f t="shared" si="44"/>
        <v>0.31277198695438035</v>
      </c>
      <c r="W53">
        <f t="shared" si="44"/>
        <v>0.31786402199971076</v>
      </c>
      <c r="X53">
        <f t="shared" si="44"/>
        <v>0.32391218138448513</v>
      </c>
      <c r="Y53">
        <f t="shared" si="44"/>
        <v>0.32934941139009088</v>
      </c>
      <c r="Z53">
        <f t="shared" si="44"/>
        <v>0.33571430201110619</v>
      </c>
      <c r="AA53">
        <f t="shared" si="44"/>
        <v>0.34220922749299737</v>
      </c>
      <c r="AB53">
        <f t="shared" si="44"/>
        <v>0.34881198715991857</v>
      </c>
      <c r="AC53">
        <f t="shared" si="44"/>
        <v>0.35630673822056796</v>
      </c>
      <c r="AD53">
        <f t="shared" si="44"/>
        <v>0.3630606013735746</v>
      </c>
      <c r="AE53">
        <f t="shared" si="44"/>
        <v>0.37066928132275478</v>
      </c>
      <c r="AF53">
        <f t="shared" si="44"/>
        <v>0.37829841412921611</v>
      </c>
      <c r="AG53">
        <f t="shared" si="44"/>
        <v>0.38591976775820108</v>
      </c>
      <c r="AH53">
        <f t="shared" si="44"/>
        <v>0.39350379318467726</v>
      </c>
      <c r="AI53">
        <f t="shared" si="44"/>
        <v>0.40186344626438875</v>
      </c>
      <c r="AJ53">
        <f t="shared" si="44"/>
        <v>0.40928409231835877</v>
      </c>
      <c r="AK53">
        <f t="shared" si="44"/>
        <v>0.41742426865772342</v>
      </c>
      <c r="AL53">
        <f t="shared" si="44"/>
        <v>0.42540396918424894</v>
      </c>
      <c r="AM53">
        <f t="shared" si="44"/>
        <v>0.43232349804605907</v>
      </c>
      <c r="AN53">
        <f t="shared" si="44"/>
        <v>0.44159471578106924</v>
      </c>
      <c r="AO53">
        <f t="shared" si="44"/>
        <v>0.44973094025979748</v>
      </c>
      <c r="AP53">
        <f t="shared" si="44"/>
        <v>0.45841954357728221</v>
      </c>
      <c r="AQ53">
        <f t="shared" si="44"/>
        <v>0.46674697257326231</v>
      </c>
      <c r="AR53">
        <f t="shared" si="44"/>
        <v>0.47466290390041244</v>
      </c>
      <c r="AS53">
        <f t="shared" si="44"/>
        <v>0.48265051142644744</v>
      </c>
      <c r="AT53">
        <f t="shared" si="44"/>
        <v>0.49093904592793347</v>
      </c>
      <c r="AU53">
        <f t="shared" si="44"/>
        <v>0.49953486781650491</v>
      </c>
      <c r="AV53">
        <f t="shared" si="44"/>
        <v>0.50844447193786135</v>
      </c>
      <c r="AW53">
        <f t="shared" si="44"/>
        <v>0.51767449041316782</v>
      </c>
      <c r="AX53">
        <f t="shared" si="44"/>
        <v>0.52723169554052884</v>
      </c>
      <c r="AY53">
        <f t="shared" si="44"/>
        <v>0.53712300275776892</v>
      </c>
      <c r="AZ53">
        <f t="shared" si="44"/>
        <v>0.54735547366784232</v>
      </c>
      <c r="BA53">
        <f t="shared" si="44"/>
        <v>0.55793631912819475</v>
      </c>
      <c r="BB53">
        <f t="shared" si="44"/>
        <v>0.56887290240541144</v>
      </c>
      <c r="BC53">
        <f t="shared" si="44"/>
        <v>0.58017274239654582</v>
      </c>
      <c r="BD53">
        <f t="shared" si="44"/>
        <v>0.5918435169185341</v>
      </c>
      <c r="BE53">
        <f t="shared" si="44"/>
        <v>0.6038930660671461</v>
      </c>
      <c r="BF53">
        <f t="shared" si="44"/>
        <v>0.6163293956469027</v>
      </c>
      <c r="BG53">
        <f t="shared" si="44"/>
        <v>0.6291606806735236</v>
      </c>
      <c r="BH53">
        <f t="shared" si="44"/>
        <v>0.64239526895037657</v>
      </c>
      <c r="BI53">
        <f t="shared" si="44"/>
        <v>0.65604168472053104</v>
      </c>
      <c r="BJ53">
        <f t="shared" si="44"/>
        <v>0.67010863239600138</v>
      </c>
      <c r="BK53">
        <f t="shared" si="44"/>
        <v>0.68460500036579908</v>
      </c>
      <c r="BL53">
        <f t="shared" si="44"/>
        <v>0.69953986488449782</v>
      </c>
    </row>
    <row r="54" spans="1:64" x14ac:dyDescent="0.25">
      <c r="A54" t="str">
        <f t="shared" si="10"/>
        <v>06_HKC</v>
      </c>
      <c r="B54" t="s">
        <v>743</v>
      </c>
      <c r="C54" t="s">
        <v>13</v>
      </c>
      <c r="D54">
        <f t="shared" si="37"/>
        <v>8.5758501684759917E-4</v>
      </c>
      <c r="E54">
        <f t="shared" ref="E54:BL54" si="45">E185</f>
        <v>9.0158424832227873E-4</v>
      </c>
      <c r="F54">
        <f t="shared" si="45"/>
        <v>9.1572659830399669E-4</v>
      </c>
      <c r="G54">
        <f t="shared" si="45"/>
        <v>9.4967983648058156E-4</v>
      </c>
      <c r="H54">
        <f t="shared" si="45"/>
        <v>9.7661685506018935E-4</v>
      </c>
      <c r="I54">
        <f t="shared" si="45"/>
        <v>1E-3</v>
      </c>
      <c r="J54" s="10">
        <f t="shared" si="45"/>
        <v>1.0099999999999983E-3</v>
      </c>
      <c r="K54">
        <f t="shared" si="45"/>
        <v>1.0122713601172135E-3</v>
      </c>
      <c r="L54">
        <f t="shared" si="45"/>
        <v>1.0528529860990533E-3</v>
      </c>
      <c r="M54">
        <f t="shared" si="45"/>
        <v>1.0329064556788014E-3</v>
      </c>
      <c r="N54">
        <f t="shared" si="45"/>
        <v>9.1485374420643994E-4</v>
      </c>
      <c r="O54">
        <f t="shared" si="45"/>
        <v>9.544125489098661E-4</v>
      </c>
      <c r="P54">
        <f t="shared" si="45"/>
        <v>9.9057915893024603E-4</v>
      </c>
      <c r="Q54">
        <f t="shared" si="45"/>
        <v>1.0186188425828386E-3</v>
      </c>
      <c r="R54">
        <f t="shared" si="45"/>
        <v>1.0470243103734749E-3</v>
      </c>
      <c r="S54" s="13">
        <f t="shared" si="45"/>
        <v>1.0771941620241466E-3</v>
      </c>
      <c r="T54">
        <f t="shared" si="45"/>
        <v>1.0976054352138116E-3</v>
      </c>
      <c r="U54">
        <f t="shared" si="45"/>
        <v>1.1208500157906228E-3</v>
      </c>
      <c r="V54">
        <f t="shared" si="45"/>
        <v>1.1436550873001744E-3</v>
      </c>
      <c r="W54">
        <f t="shared" si="45"/>
        <v>1.1662126962818462E-3</v>
      </c>
      <c r="X54">
        <f t="shared" si="45"/>
        <v>1.1917966741372286E-3</v>
      </c>
      <c r="Y54">
        <f t="shared" si="45"/>
        <v>1.2139615111293905E-3</v>
      </c>
      <c r="Z54">
        <f t="shared" si="45"/>
        <v>1.2389108097861248E-3</v>
      </c>
      <c r="AA54">
        <f t="shared" si="45"/>
        <v>1.2633475708387924E-3</v>
      </c>
      <c r="AB54">
        <f t="shared" si="45"/>
        <v>1.2871637770911185E-3</v>
      </c>
      <c r="AC54">
        <f t="shared" si="45"/>
        <v>1.313186057053523E-3</v>
      </c>
      <c r="AD54">
        <f t="shared" si="45"/>
        <v>1.3355932587431083E-3</v>
      </c>
      <c r="AE54">
        <f t="shared" si="45"/>
        <v>1.3601033913353379E-3</v>
      </c>
      <c r="AF54">
        <f t="shared" si="45"/>
        <v>1.3838458700275325E-3</v>
      </c>
      <c r="AG54">
        <f t="shared" si="45"/>
        <v>1.4068306671372306E-3</v>
      </c>
      <c r="AH54">
        <f t="shared" si="45"/>
        <v>1.4290642639826418E-3</v>
      </c>
      <c r="AI54">
        <f t="shared" si="45"/>
        <v>1.4530859031268472E-3</v>
      </c>
      <c r="AJ54">
        <f t="shared" si="45"/>
        <v>1.4737893333599623E-3</v>
      </c>
      <c r="AK54">
        <f t="shared" si="45"/>
        <v>1.4962010004485283E-3</v>
      </c>
      <c r="AL54">
        <f t="shared" si="45"/>
        <v>1.5178115252741714E-3</v>
      </c>
      <c r="AM54">
        <f t="shared" si="45"/>
        <v>1.5363246999481317E-3</v>
      </c>
      <c r="AN54">
        <f t="shared" si="45"/>
        <v>1.5609993121648176E-3</v>
      </c>
      <c r="AO54">
        <f t="shared" si="45"/>
        <v>1.5825353151216958E-3</v>
      </c>
      <c r="AP54">
        <f t="shared" si="45"/>
        <v>1.6054616201270733E-3</v>
      </c>
      <c r="AQ54">
        <f t="shared" si="45"/>
        <v>1.6275624948437456E-3</v>
      </c>
      <c r="AR54">
        <f t="shared" si="45"/>
        <v>1.6488938822489957E-3</v>
      </c>
      <c r="AS54">
        <f t="shared" si="45"/>
        <v>1.6701473329517628E-3</v>
      </c>
      <c r="AT54">
        <f t="shared" si="45"/>
        <v>1.6912857734400176E-3</v>
      </c>
      <c r="AU54">
        <f t="shared" si="45"/>
        <v>1.7123164697714251E-3</v>
      </c>
      <c r="AV54">
        <f t="shared" si="45"/>
        <v>1.7332438488442718E-3</v>
      </c>
      <c r="AW54">
        <f t="shared" si="45"/>
        <v>1.7540734234737254E-3</v>
      </c>
      <c r="AX54">
        <f t="shared" si="45"/>
        <v>1.7748137997528261E-3</v>
      </c>
      <c r="AY54">
        <f t="shared" si="45"/>
        <v>1.795469723182916E-3</v>
      </c>
      <c r="AZ54">
        <f t="shared" si="45"/>
        <v>1.8160411762159713E-3</v>
      </c>
      <c r="BA54">
        <f t="shared" si="45"/>
        <v>1.8365273450913298E-3</v>
      </c>
      <c r="BB54">
        <f t="shared" si="45"/>
        <v>1.8569194757655472E-3</v>
      </c>
      <c r="BC54">
        <f t="shared" si="45"/>
        <v>1.8772216015931521E-3</v>
      </c>
      <c r="BD54">
        <f t="shared" si="45"/>
        <v>1.8974278782590281E-3</v>
      </c>
      <c r="BE54">
        <f t="shared" si="45"/>
        <v>1.9175287249074227E-3</v>
      </c>
      <c r="BF54">
        <f t="shared" si="45"/>
        <v>1.9375063930708797E-3</v>
      </c>
      <c r="BG54">
        <f t="shared" si="45"/>
        <v>1.9573447512203968E-3</v>
      </c>
      <c r="BH54">
        <f t="shared" si="45"/>
        <v>1.9770369781186552E-3</v>
      </c>
      <c r="BI54">
        <f t="shared" si="45"/>
        <v>1.9965768450441587E-3</v>
      </c>
      <c r="BJ54">
        <f t="shared" si="45"/>
        <v>2.015943427182215E-3</v>
      </c>
      <c r="BK54">
        <f t="shared" si="45"/>
        <v>2.0351132351515864E-3</v>
      </c>
      <c r="BL54">
        <f t="shared" si="45"/>
        <v>2.0540668063471633E-3</v>
      </c>
    </row>
    <row r="55" spans="1:64" x14ac:dyDescent="0.25">
      <c r="A55" t="str">
        <f t="shared" si="10"/>
        <v>06_HKC</v>
      </c>
      <c r="B55" t="s">
        <v>743</v>
      </c>
      <c r="C55" t="s">
        <v>14</v>
      </c>
      <c r="D55">
        <f t="shared" si="37"/>
        <v>16.666666499999966</v>
      </c>
      <c r="E55">
        <f t="shared" ref="E55:BL55" si="46">E186</f>
        <v>17.433458499999958</v>
      </c>
      <c r="F55">
        <f t="shared" si="46"/>
        <v>18.115461</v>
      </c>
      <c r="G55">
        <f t="shared" si="46"/>
        <v>18.664749499999989</v>
      </c>
      <c r="H55">
        <f t="shared" si="46"/>
        <v>19.398362999999961</v>
      </c>
      <c r="I55">
        <f t="shared" si="46"/>
        <v>19.722775000000002</v>
      </c>
      <c r="J55" s="10">
        <f t="shared" si="46"/>
        <v>19.774385999999968</v>
      </c>
      <c r="K55">
        <f t="shared" si="46"/>
        <v>19.757439642699705</v>
      </c>
      <c r="L55">
        <f t="shared" si="46"/>
        <v>20.493584499898823</v>
      </c>
      <c r="M55">
        <f t="shared" si="46"/>
        <v>20.057852811623825</v>
      </c>
      <c r="N55">
        <f t="shared" si="46"/>
        <v>17.729541183170991</v>
      </c>
      <c r="O55">
        <f t="shared" si="46"/>
        <v>18.464850515522961</v>
      </c>
      <c r="P55">
        <f t="shared" si="46"/>
        <v>19.137994562377269</v>
      </c>
      <c r="Q55">
        <f t="shared" si="46"/>
        <v>19.658147157640876</v>
      </c>
      <c r="R55">
        <f t="shared" si="46"/>
        <v>20.189688248313335</v>
      </c>
      <c r="S55" s="13">
        <f t="shared" si="46"/>
        <v>20.759621219171599</v>
      </c>
      <c r="T55">
        <f t="shared" si="46"/>
        <v>21.251677931607276</v>
      </c>
      <c r="U55">
        <f t="shared" si="46"/>
        <v>21.807227177703975</v>
      </c>
      <c r="V55">
        <f t="shared" si="46"/>
        <v>22.363037983816668</v>
      </c>
      <c r="W55">
        <f t="shared" si="46"/>
        <v>22.922686387318283</v>
      </c>
      <c r="X55">
        <f t="shared" si="46"/>
        <v>23.550686098916305</v>
      </c>
      <c r="Y55">
        <f t="shared" si="46"/>
        <v>24.119817611361452</v>
      </c>
      <c r="Z55">
        <f t="shared" si="46"/>
        <v>24.752744028094106</v>
      </c>
      <c r="AA55">
        <f t="shared" si="46"/>
        <v>25.38395679365458</v>
      </c>
      <c r="AB55">
        <f t="shared" si="46"/>
        <v>26.010869467879822</v>
      </c>
      <c r="AC55">
        <f t="shared" si="46"/>
        <v>26.690446063716792</v>
      </c>
      <c r="AD55">
        <f t="shared" si="46"/>
        <v>27.304153995330417</v>
      </c>
      <c r="AE55">
        <f t="shared" si="46"/>
        <v>27.967929937304977</v>
      </c>
      <c r="AF55">
        <f t="shared" si="46"/>
        <v>28.622760449965622</v>
      </c>
      <c r="AG55">
        <f t="shared" si="46"/>
        <v>29.26813697641197</v>
      </c>
      <c r="AH55">
        <f t="shared" si="46"/>
        <v>29.903437269021843</v>
      </c>
      <c r="AI55">
        <f t="shared" si="46"/>
        <v>30.581302372865562</v>
      </c>
      <c r="AJ55">
        <f t="shared" si="46"/>
        <v>31.193727301953622</v>
      </c>
      <c r="AK55">
        <f t="shared" si="46"/>
        <v>31.845893120951967</v>
      </c>
      <c r="AL55">
        <f t="shared" si="46"/>
        <v>32.484040785882257</v>
      </c>
      <c r="AM55">
        <f t="shared" si="46"/>
        <v>33.057775661184294</v>
      </c>
      <c r="AN55">
        <f t="shared" si="46"/>
        <v>33.765569287369487</v>
      </c>
      <c r="AO55">
        <f t="shared" si="46"/>
        <v>34.406499213848853</v>
      </c>
      <c r="AP55">
        <f t="shared" si="46"/>
        <v>35.077634470480092</v>
      </c>
      <c r="AQ55">
        <f t="shared" si="46"/>
        <v>35.729877844268387</v>
      </c>
      <c r="AR55">
        <f t="shared" si="46"/>
        <v>36.363262483718202</v>
      </c>
      <c r="AS55">
        <f t="shared" si="46"/>
        <v>36.995665116680662</v>
      </c>
      <c r="AT55">
        <f t="shared" si="46"/>
        <v>37.629675136502534</v>
      </c>
      <c r="AU55">
        <f t="shared" si="46"/>
        <v>38.265421101188863</v>
      </c>
      <c r="AV55">
        <f t="shared" si="46"/>
        <v>38.902970691998739</v>
      </c>
      <c r="AW55">
        <f t="shared" si="46"/>
        <v>39.542417805816484</v>
      </c>
      <c r="AX55">
        <f t="shared" si="46"/>
        <v>40.183928536404117</v>
      </c>
      <c r="AY55">
        <f t="shared" si="46"/>
        <v>40.827584564738679</v>
      </c>
      <c r="AZ55">
        <f t="shared" si="46"/>
        <v>41.473360657415618</v>
      </c>
      <c r="BA55">
        <f t="shared" si="46"/>
        <v>42.121213312814859</v>
      </c>
      <c r="BB55">
        <f t="shared" si="46"/>
        <v>42.770915819650391</v>
      </c>
      <c r="BC55">
        <f t="shared" si="46"/>
        <v>43.422533823416032</v>
      </c>
      <c r="BD55">
        <f t="shared" si="46"/>
        <v>44.075905099638085</v>
      </c>
      <c r="BE55">
        <f t="shared" si="46"/>
        <v>44.730777969122535</v>
      </c>
      <c r="BF55">
        <f t="shared" si="46"/>
        <v>45.386705667536582</v>
      </c>
      <c r="BG55">
        <f t="shared" si="46"/>
        <v>46.043272507944053</v>
      </c>
      <c r="BH55">
        <f t="shared" si="46"/>
        <v>46.700276400583377</v>
      </c>
      <c r="BI55">
        <f t="shared" si="46"/>
        <v>47.357526635485605</v>
      </c>
      <c r="BJ55">
        <f t="shared" si="46"/>
        <v>48.014480038318247</v>
      </c>
      <c r="BK55">
        <f t="shared" si="46"/>
        <v>48.670523898453524</v>
      </c>
      <c r="BL55">
        <f t="shared" si="46"/>
        <v>49.325132992717279</v>
      </c>
    </row>
    <row r="56" spans="1:64" x14ac:dyDescent="0.25">
      <c r="A56" t="str">
        <f t="shared" si="10"/>
        <v>06_HKC</v>
      </c>
      <c r="B56" t="s">
        <v>743</v>
      </c>
      <c r="C56" t="s">
        <v>15</v>
      </c>
      <c r="D56">
        <f t="shared" si="37"/>
        <v>9.6936057599999792E-2</v>
      </c>
      <c r="E56">
        <f t="shared" ref="E56:BL56" si="47">E187</f>
        <v>0.10157932479999977</v>
      </c>
      <c r="F56">
        <f t="shared" si="47"/>
        <v>0.10621721919999999</v>
      </c>
      <c r="G56">
        <f t="shared" si="47"/>
        <v>0.11511761279999992</v>
      </c>
      <c r="H56">
        <f t="shared" si="47"/>
        <v>0.12401800639999976</v>
      </c>
      <c r="I56">
        <f t="shared" si="47"/>
        <v>0.13291839999999991</v>
      </c>
      <c r="J56" s="10">
        <f t="shared" si="47"/>
        <v>0.14327712644820226</v>
      </c>
      <c r="K56">
        <f t="shared" si="47"/>
        <v>0.14511785677624536</v>
      </c>
      <c r="L56">
        <f t="shared" si="47"/>
        <v>0.15249017496495321</v>
      </c>
      <c r="M56">
        <f t="shared" si="47"/>
        <v>0.15109383586829012</v>
      </c>
      <c r="N56">
        <f t="shared" si="47"/>
        <v>0.13511128257039448</v>
      </c>
      <c r="O56">
        <f t="shared" si="47"/>
        <v>0.14225102979769735</v>
      </c>
      <c r="P56">
        <f t="shared" si="47"/>
        <v>0.14893499988686726</v>
      </c>
      <c r="Q56">
        <f t="shared" si="47"/>
        <v>0.15441927866154545</v>
      </c>
      <c r="R56">
        <f t="shared" si="47"/>
        <v>0.15995899818836196</v>
      </c>
      <c r="S56" s="13">
        <f t="shared" si="47"/>
        <v>0.16666882203324657</v>
      </c>
      <c r="T56">
        <f t="shared" si="47"/>
        <v>0.17191302545754875</v>
      </c>
      <c r="U56">
        <f t="shared" si="47"/>
        <v>0.17762132566736491</v>
      </c>
      <c r="V56">
        <f t="shared" si="47"/>
        <v>0.18327382468718123</v>
      </c>
      <c r="W56">
        <f t="shared" si="47"/>
        <v>0.18888779185806778</v>
      </c>
      <c r="X56">
        <f t="shared" si="47"/>
        <v>0.19498566601347644</v>
      </c>
      <c r="Y56">
        <f t="shared" si="47"/>
        <v>0.20050465387408442</v>
      </c>
      <c r="Z56">
        <f t="shared" si="47"/>
        <v>0.20644979655506426</v>
      </c>
      <c r="AA56">
        <f t="shared" si="47"/>
        <v>0.21226548880792814</v>
      </c>
      <c r="AB56">
        <f t="shared" si="47"/>
        <v>0.21791705026892827</v>
      </c>
      <c r="AC56">
        <f t="shared" si="47"/>
        <v>0.22386942888596761</v>
      </c>
      <c r="AD56">
        <f t="shared" si="47"/>
        <v>0.22911611496403192</v>
      </c>
      <c r="AE56">
        <f t="shared" si="47"/>
        <v>0.2346169611861304</v>
      </c>
      <c r="AF56">
        <f t="shared" si="47"/>
        <v>0.23986434937254242</v>
      </c>
      <c r="AG56">
        <f t="shared" si="47"/>
        <v>0.24484193467480975</v>
      </c>
      <c r="AH56">
        <f t="shared" si="47"/>
        <v>0.24953301369453879</v>
      </c>
      <c r="AI56">
        <f t="shared" si="47"/>
        <v>0.25436454020503307</v>
      </c>
      <c r="AJ56">
        <f t="shared" si="47"/>
        <v>0.25842620027564256</v>
      </c>
      <c r="AK56">
        <f t="shared" si="47"/>
        <v>0.26258105361844009</v>
      </c>
      <c r="AL56">
        <f t="shared" si="47"/>
        <v>0.26637237144116638</v>
      </c>
      <c r="AM56">
        <f t="shared" si="47"/>
        <v>0.26938060827458343</v>
      </c>
      <c r="AN56">
        <f t="shared" si="47"/>
        <v>0.27321213236983188</v>
      </c>
      <c r="AO56">
        <f t="shared" si="47"/>
        <v>0.27621911181614567</v>
      </c>
      <c r="AP56">
        <f t="shared" si="47"/>
        <v>0.27917638092531238</v>
      </c>
      <c r="AQ56">
        <f t="shared" si="47"/>
        <v>0.28167973386994893</v>
      </c>
      <c r="AR56">
        <f t="shared" si="47"/>
        <v>0.283723233206296</v>
      </c>
      <c r="AS56">
        <f t="shared" si="47"/>
        <v>0.28556142690849967</v>
      </c>
      <c r="AT56">
        <f t="shared" si="47"/>
        <v>0.28733378958856659</v>
      </c>
      <c r="AU56">
        <f t="shared" si="47"/>
        <v>0.28904192352262637</v>
      </c>
      <c r="AV56">
        <f t="shared" si="47"/>
        <v>0.29068692317165584</v>
      </c>
      <c r="AW56">
        <f t="shared" si="47"/>
        <v>0.2922700446516881</v>
      </c>
      <c r="AX56">
        <f t="shared" si="47"/>
        <v>0.29379303210839092</v>
      </c>
      <c r="AY56">
        <f t="shared" si="47"/>
        <v>0.29525695734078367</v>
      </c>
      <c r="AZ56">
        <f t="shared" si="47"/>
        <v>0.29666209340068506</v>
      </c>
      <c r="BA56">
        <f t="shared" si="47"/>
        <v>0.29800858421697241</v>
      </c>
      <c r="BB56">
        <f t="shared" si="47"/>
        <v>0.2992952974613845</v>
      </c>
      <c r="BC56">
        <f t="shared" si="47"/>
        <v>0.30052318606601608</v>
      </c>
      <c r="BD56">
        <f t="shared" si="47"/>
        <v>0.30169161484046819</v>
      </c>
      <c r="BE56">
        <f t="shared" si="47"/>
        <v>0.30279938401133488</v>
      </c>
      <c r="BF56">
        <f t="shared" si="47"/>
        <v>0.30384405467807046</v>
      </c>
      <c r="BG56">
        <f t="shared" si="47"/>
        <v>0.30482351706648275</v>
      </c>
      <c r="BH56">
        <f t="shared" si="47"/>
        <v>0.30573717145610269</v>
      </c>
      <c r="BI56">
        <f t="shared" si="47"/>
        <v>0.30658453882477044</v>
      </c>
      <c r="BJ56">
        <f t="shared" si="47"/>
        <v>0.30736292662846754</v>
      </c>
      <c r="BK56">
        <f t="shared" si="47"/>
        <v>0.30806934525888302</v>
      </c>
      <c r="BL56">
        <f t="shared" si="47"/>
        <v>0.30870151260748369</v>
      </c>
    </row>
    <row r="57" spans="1:64" x14ac:dyDescent="0.25">
      <c r="A57" t="str">
        <f t="shared" si="10"/>
        <v>06_HKC</v>
      </c>
      <c r="B57" t="s">
        <v>743</v>
      </c>
      <c r="C57" t="s">
        <v>16</v>
      </c>
      <c r="D57">
        <f t="shared" si="37"/>
        <v>9.4755824999999785</v>
      </c>
      <c r="E57">
        <f t="shared" ref="E57:BL57" si="48">E188</f>
        <v>9.5314274999999746</v>
      </c>
      <c r="F57">
        <f t="shared" si="48"/>
        <v>9.5905574999999992</v>
      </c>
      <c r="G57">
        <f t="shared" si="48"/>
        <v>9.6956774999999951</v>
      </c>
      <c r="H57">
        <f t="shared" si="48"/>
        <v>9.7104599999999799</v>
      </c>
      <c r="I57">
        <f t="shared" si="48"/>
        <v>9.7121025000000003</v>
      </c>
      <c r="J57" s="10">
        <f t="shared" si="48"/>
        <v>9.8478845869882239</v>
      </c>
      <c r="K57">
        <f t="shared" si="48"/>
        <v>9.5925142185607211</v>
      </c>
      <c r="L57">
        <f t="shared" si="48"/>
        <v>9.7264515477081996</v>
      </c>
      <c r="M57">
        <f t="shared" si="48"/>
        <v>9.3315967028489624</v>
      </c>
      <c r="N57">
        <f t="shared" si="48"/>
        <v>8.1080767913909249</v>
      </c>
      <c r="O57">
        <f t="shared" si="48"/>
        <v>8.3239202161548214</v>
      </c>
      <c r="P57">
        <f t="shared" si="48"/>
        <v>8.5278177097090264</v>
      </c>
      <c r="Q57">
        <f t="shared" si="48"/>
        <v>8.6818398971032575</v>
      </c>
      <c r="R57">
        <f t="shared" si="48"/>
        <v>8.8603830681637348</v>
      </c>
      <c r="S57" s="13">
        <f t="shared" si="48"/>
        <v>9.0754422652872346</v>
      </c>
      <c r="T57">
        <f t="shared" si="48"/>
        <v>9.2762914515831394</v>
      </c>
      <c r="U57">
        <f t="shared" si="48"/>
        <v>9.5246411835622666</v>
      </c>
      <c r="V57">
        <f t="shared" si="48"/>
        <v>9.7926538279465145</v>
      </c>
      <c r="W57">
        <f t="shared" si="48"/>
        <v>10.081524320472582</v>
      </c>
      <c r="X57">
        <f t="shared" si="48"/>
        <v>10.419265002611493</v>
      </c>
      <c r="Y57">
        <f t="shared" si="48"/>
        <v>10.749112847321351</v>
      </c>
      <c r="Z57">
        <f t="shared" si="48"/>
        <v>11.124734280017375</v>
      </c>
      <c r="AA57">
        <f t="shared" si="48"/>
        <v>11.516150267515144</v>
      </c>
      <c r="AB57">
        <f t="shared" si="48"/>
        <v>11.920981466171209</v>
      </c>
      <c r="AC57">
        <f t="shared" si="48"/>
        <v>12.364191240837238</v>
      </c>
      <c r="AD57">
        <f t="shared" si="48"/>
        <v>12.789523813424308</v>
      </c>
      <c r="AE57">
        <f t="shared" si="48"/>
        <v>13.249142783640728</v>
      </c>
      <c r="AF57">
        <f t="shared" si="48"/>
        <v>13.713665158607512</v>
      </c>
      <c r="AG57">
        <f t="shared" si="48"/>
        <v>14.180607807006901</v>
      </c>
      <c r="AH57">
        <f t="shared" si="48"/>
        <v>14.647238193993491</v>
      </c>
      <c r="AI57">
        <f t="shared" si="48"/>
        <v>15.1370003890052</v>
      </c>
      <c r="AJ57">
        <f t="shared" si="48"/>
        <v>15.593902482048014</v>
      </c>
      <c r="AK57">
        <f t="shared" si="48"/>
        <v>16.067258378071394</v>
      </c>
      <c r="AL57">
        <f t="shared" si="48"/>
        <v>16.527261408446886</v>
      </c>
      <c r="AM57">
        <f t="shared" si="48"/>
        <v>16.944732002936895</v>
      </c>
      <c r="AN57">
        <f t="shared" si="48"/>
        <v>17.418065737504623</v>
      </c>
      <c r="AO57">
        <f t="shared" si="48"/>
        <v>17.84072940456965</v>
      </c>
      <c r="AP57">
        <f t="shared" si="48"/>
        <v>18.258980776338593</v>
      </c>
      <c r="AQ57">
        <f t="shared" si="48"/>
        <v>18.643379611838778</v>
      </c>
      <c r="AR57">
        <f t="shared" si="48"/>
        <v>18.989703741497316</v>
      </c>
      <c r="AS57">
        <f t="shared" si="48"/>
        <v>19.319958449822156</v>
      </c>
      <c r="AT57">
        <f t="shared" si="48"/>
        <v>19.651052571284691</v>
      </c>
      <c r="AU57">
        <f t="shared" si="48"/>
        <v>19.983053241731994</v>
      </c>
      <c r="AV57">
        <f t="shared" si="48"/>
        <v>20.315995805821601</v>
      </c>
      <c r="AW57">
        <f t="shared" si="48"/>
        <v>20.64992929859309</v>
      </c>
      <c r="AX57">
        <f t="shared" si="48"/>
        <v>20.984940457899967</v>
      </c>
      <c r="AY57">
        <f t="shared" si="48"/>
        <v>21.32107193936357</v>
      </c>
      <c r="AZ57">
        <f t="shared" si="48"/>
        <v>21.658310565539303</v>
      </c>
      <c r="BA57">
        <f t="shared" si="48"/>
        <v>21.996633618914466</v>
      </c>
      <c r="BB57">
        <f t="shared" si="48"/>
        <v>22.335922705817463</v>
      </c>
      <c r="BC57">
        <f t="shared" si="48"/>
        <v>22.676212107783964</v>
      </c>
      <c r="BD57">
        <f t="shared" si="48"/>
        <v>23.017417107588816</v>
      </c>
      <c r="BE57">
        <f t="shared" si="48"/>
        <v>23.35940627276403</v>
      </c>
      <c r="BF57">
        <f t="shared" si="48"/>
        <v>23.701946293046923</v>
      </c>
      <c r="BG57">
        <f t="shared" si="48"/>
        <v>24.044820087481938</v>
      </c>
      <c r="BH57">
        <f t="shared" si="48"/>
        <v>24.387922120304694</v>
      </c>
      <c r="BI57">
        <f t="shared" si="48"/>
        <v>24.731152798531415</v>
      </c>
      <c r="BJ57">
        <f t="shared" si="48"/>
        <v>25.074228464455128</v>
      </c>
      <c r="BK57">
        <f t="shared" si="48"/>
        <v>25.416829146970215</v>
      </c>
      <c r="BL57">
        <f t="shared" si="48"/>
        <v>25.75868056286351</v>
      </c>
    </row>
    <row r="58" spans="1:64" x14ac:dyDescent="0.25">
      <c r="A58" t="str">
        <f t="shared" si="10"/>
        <v>06_HKC</v>
      </c>
      <c r="B58" t="s">
        <v>743</v>
      </c>
      <c r="C58" t="s">
        <v>17</v>
      </c>
      <c r="D58">
        <f t="shared" si="37"/>
        <v>0.48468028799999918</v>
      </c>
      <c r="E58">
        <f t="shared" ref="E58:BL58" si="49">E189</f>
        <v>0.5078966239999988</v>
      </c>
      <c r="F58">
        <f t="shared" si="49"/>
        <v>0.53108609600000001</v>
      </c>
      <c r="G58">
        <f t="shared" si="49"/>
        <v>0.57558806399999973</v>
      </c>
      <c r="H58">
        <f t="shared" si="49"/>
        <v>0.62009003199999857</v>
      </c>
      <c r="I58">
        <f t="shared" si="49"/>
        <v>0.66459199999999974</v>
      </c>
      <c r="J58" s="10">
        <f t="shared" si="49"/>
        <v>0.68345106950692636</v>
      </c>
      <c r="K58">
        <f t="shared" si="49"/>
        <v>0.68818295858228995</v>
      </c>
      <c r="L58">
        <f t="shared" si="49"/>
        <v>0.7160768293219969</v>
      </c>
      <c r="M58">
        <f t="shared" si="49"/>
        <v>0.70009667848233259</v>
      </c>
      <c r="N58">
        <f t="shared" si="49"/>
        <v>0.61575106869719143</v>
      </c>
      <c r="O58">
        <f t="shared" si="49"/>
        <v>0.6357827234287714</v>
      </c>
      <c r="P58">
        <f t="shared" si="49"/>
        <v>0.65108678742343906</v>
      </c>
      <c r="Q58">
        <f t="shared" si="49"/>
        <v>0.65868747119307858</v>
      </c>
      <c r="R58">
        <f t="shared" si="49"/>
        <v>0.6642877460790314</v>
      </c>
      <c r="S58" s="13">
        <f t="shared" si="49"/>
        <v>0.66881214050591864</v>
      </c>
      <c r="T58">
        <f t="shared" si="49"/>
        <v>0.65788916674035791</v>
      </c>
      <c r="U58">
        <f t="shared" si="49"/>
        <v>0.64681153903180677</v>
      </c>
      <c r="V58">
        <f t="shared" si="49"/>
        <v>0.63375280869437223</v>
      </c>
      <c r="W58">
        <f t="shared" si="49"/>
        <v>0.61902672889657451</v>
      </c>
      <c r="X58">
        <f t="shared" si="49"/>
        <v>0.6044963283595356</v>
      </c>
      <c r="Y58">
        <f t="shared" si="49"/>
        <v>0.58701726489519779</v>
      </c>
      <c r="Z58">
        <f t="shared" si="49"/>
        <v>0.56987375470873824</v>
      </c>
      <c r="AA58">
        <f t="shared" si="49"/>
        <v>0.55161919084716726</v>
      </c>
      <c r="AB58">
        <f t="shared" si="49"/>
        <v>0.53243355836152384</v>
      </c>
      <c r="AC58">
        <f t="shared" si="49"/>
        <v>0.51365144261523121</v>
      </c>
      <c r="AD58">
        <f t="shared" si="49"/>
        <v>0.49316129988518242</v>
      </c>
      <c r="AE58">
        <f t="shared" si="49"/>
        <v>0.47336596424465449</v>
      </c>
      <c r="AF58">
        <f t="shared" si="49"/>
        <v>0.45336511007082742</v>
      </c>
      <c r="AG58">
        <f t="shared" si="49"/>
        <v>0.43337336857962644</v>
      </c>
      <c r="AH58">
        <f t="shared" si="49"/>
        <v>0.41359068637223867</v>
      </c>
      <c r="AI58">
        <f t="shared" si="49"/>
        <v>0.39489009925306845</v>
      </c>
      <c r="AJ58">
        <f t="shared" si="49"/>
        <v>0.37600865680236129</v>
      </c>
      <c r="AK58">
        <f t="shared" si="49"/>
        <v>0.35842679866280286</v>
      </c>
      <c r="AL58">
        <f t="shared" si="49"/>
        <v>0.34160141455023374</v>
      </c>
      <c r="AM58">
        <f t="shared" si="49"/>
        <v>0.32516398547071973</v>
      </c>
      <c r="AN58">
        <f t="shared" si="49"/>
        <v>0.31113957485994942</v>
      </c>
      <c r="AO58">
        <f t="shared" si="49"/>
        <v>0.29760715298928686</v>
      </c>
      <c r="AP58">
        <f t="shared" si="49"/>
        <v>0.28550363082295888</v>
      </c>
      <c r="AQ58">
        <f t="shared" si="49"/>
        <v>0.27442054016657369</v>
      </c>
      <c r="AR58">
        <f t="shared" si="49"/>
        <v>0.26437173338960041</v>
      </c>
      <c r="AS58">
        <f t="shared" si="49"/>
        <v>0.26777935813931275</v>
      </c>
      <c r="AT58">
        <f t="shared" si="49"/>
        <v>0.2711685429820696</v>
      </c>
      <c r="AU58">
        <f t="shared" si="49"/>
        <v>0.27454045290506668</v>
      </c>
      <c r="AV58">
        <f t="shared" si="49"/>
        <v>0.27789579768519501</v>
      </c>
      <c r="AW58">
        <f t="shared" si="49"/>
        <v>0.28123546120741383</v>
      </c>
      <c r="AX58">
        <f t="shared" si="49"/>
        <v>0.28456082331051025</v>
      </c>
      <c r="AY58">
        <f t="shared" si="49"/>
        <v>0.2878726448538878</v>
      </c>
      <c r="AZ58">
        <f t="shared" si="49"/>
        <v>0.2911709230240232</v>
      </c>
      <c r="BA58">
        <f t="shared" si="49"/>
        <v>0.29445552734841035</v>
      </c>
      <c r="BB58">
        <f t="shared" si="49"/>
        <v>0.29772505426696316</v>
      </c>
      <c r="BC58">
        <f t="shared" si="49"/>
        <v>0.30098015045860954</v>
      </c>
      <c r="BD58">
        <f t="shared" si="49"/>
        <v>0.30421987888808333</v>
      </c>
      <c r="BE58">
        <f t="shared" si="49"/>
        <v>0.30744270343018576</v>
      </c>
      <c r="BF58">
        <f t="shared" si="49"/>
        <v>0.31064577842386065</v>
      </c>
      <c r="BG58">
        <f t="shared" si="49"/>
        <v>0.31382651745628287</v>
      </c>
      <c r="BH58">
        <f t="shared" si="49"/>
        <v>0.31698382685953758</v>
      </c>
      <c r="BI58">
        <f t="shared" si="49"/>
        <v>0.32011670796541669</v>
      </c>
      <c r="BJ58">
        <f t="shared" si="49"/>
        <v>0.3232218058402942</v>
      </c>
      <c r="BK58">
        <f t="shared" si="49"/>
        <v>0.32629535436647111</v>
      </c>
      <c r="BL58">
        <f t="shared" si="49"/>
        <v>0.32933423305044285</v>
      </c>
    </row>
    <row r="59" spans="1:64" x14ac:dyDescent="0.25">
      <c r="A59" t="str">
        <f t="shared" si="10"/>
        <v>06_HKC</v>
      </c>
      <c r="B59" t="s">
        <v>743</v>
      </c>
      <c r="C59" t="s">
        <v>18</v>
      </c>
      <c r="D59">
        <f t="shared" si="37"/>
        <v>9.6936057599999792</v>
      </c>
      <c r="E59">
        <f t="shared" ref="E59:BL60" si="50">E190</f>
        <v>10.157932479999976</v>
      </c>
      <c r="F59">
        <f t="shared" si="50"/>
        <v>10.621721920000001</v>
      </c>
      <c r="G59">
        <f t="shared" si="50"/>
        <v>11.511761279999993</v>
      </c>
      <c r="H59">
        <f t="shared" si="50"/>
        <v>12.401800639999973</v>
      </c>
      <c r="I59">
        <f t="shared" si="50"/>
        <v>13.291839999999999</v>
      </c>
      <c r="J59" s="10">
        <f t="shared" si="50"/>
        <v>13.998215332396578</v>
      </c>
      <c r="K59">
        <f t="shared" si="50"/>
        <v>14.13310010258364</v>
      </c>
      <c r="L59">
        <f t="shared" si="50"/>
        <v>14.767132466768928</v>
      </c>
      <c r="M59">
        <f t="shared" si="50"/>
        <v>14.517083215848697</v>
      </c>
      <c r="N59">
        <f t="shared" si="50"/>
        <v>12.854404483540536</v>
      </c>
      <c r="O59">
        <f t="shared" si="50"/>
        <v>13.377949529338881</v>
      </c>
      <c r="P59">
        <f t="shared" si="50"/>
        <v>13.824115225191887</v>
      </c>
      <c r="Q59">
        <f t="shared" si="50"/>
        <v>14.127309518615357</v>
      </c>
      <c r="R59">
        <f t="shared" si="50"/>
        <v>14.406759721331868</v>
      </c>
      <c r="S59" s="13">
        <f t="shared" si="50"/>
        <v>14.681826878209332</v>
      </c>
      <c r="T59">
        <f t="shared" si="50"/>
        <v>14.632546332303809</v>
      </c>
      <c r="U59">
        <f t="shared" si="50"/>
        <v>14.589893989617432</v>
      </c>
      <c r="V59">
        <f t="shared" si="50"/>
        <v>14.511370352022395</v>
      </c>
      <c r="W59">
        <f t="shared" si="50"/>
        <v>14.401558283484762</v>
      </c>
      <c r="X59">
        <f t="shared" si="50"/>
        <v>14.301835997572582</v>
      </c>
      <c r="Y59">
        <f t="shared" si="50"/>
        <v>14.135797461704653</v>
      </c>
      <c r="Z59">
        <f t="shared" si="50"/>
        <v>13.979001937211917</v>
      </c>
      <c r="AA59">
        <f t="shared" si="50"/>
        <v>13.794335449787749</v>
      </c>
      <c r="AB59">
        <f t="shared" si="50"/>
        <v>13.583135821650171</v>
      </c>
      <c r="AC59">
        <f t="shared" si="50"/>
        <v>13.376797398282269</v>
      </c>
      <c r="AD59">
        <f t="shared" si="50"/>
        <v>13.117635302056266</v>
      </c>
      <c r="AE59">
        <f t="shared" si="50"/>
        <v>12.865556853426499</v>
      </c>
      <c r="AF59">
        <f t="shared" si="50"/>
        <v>12.593989637575142</v>
      </c>
      <c r="AG59">
        <f t="shared" si="50"/>
        <v>12.30561406748142</v>
      </c>
      <c r="AH59">
        <f t="shared" si="50"/>
        <v>12.002968820434141</v>
      </c>
      <c r="AI59">
        <f t="shared" si="50"/>
        <v>11.708872706417177</v>
      </c>
      <c r="AJ59">
        <f t="shared" si="50"/>
        <v>11.383558960187473</v>
      </c>
      <c r="AK59">
        <f t="shared" si="50"/>
        <v>11.068842453639643</v>
      </c>
      <c r="AL59">
        <f t="shared" si="50"/>
        <v>10.746493577233601</v>
      </c>
      <c r="AM59">
        <f t="shared" si="50"/>
        <v>10.402761526873714</v>
      </c>
      <c r="AN59">
        <f t="shared" si="50"/>
        <v>10.101214431429494</v>
      </c>
      <c r="AO59">
        <f t="shared" si="50"/>
        <v>9.7795950384960406</v>
      </c>
      <c r="AP59">
        <f t="shared" si="50"/>
        <v>9.4678355391327091</v>
      </c>
      <c r="AQ59">
        <f t="shared" si="50"/>
        <v>9.1526018620850458</v>
      </c>
      <c r="AR59">
        <f t="shared" si="50"/>
        <v>8.8349259960441362</v>
      </c>
      <c r="AS59">
        <f t="shared" si="50"/>
        <v>8.948803951527486</v>
      </c>
      <c r="AT59">
        <f t="shared" si="50"/>
        <v>9.0620656716393881</v>
      </c>
      <c r="AU59">
        <f t="shared" si="50"/>
        <v>9.1747500885891533</v>
      </c>
      <c r="AV59">
        <f t="shared" si="50"/>
        <v>9.2868809221074269</v>
      </c>
      <c r="AW59">
        <f t="shared" si="50"/>
        <v>9.3984877103679896</v>
      </c>
      <c r="AX59">
        <f t="shared" si="50"/>
        <v>9.5096165656136868</v>
      </c>
      <c r="AY59">
        <f t="shared" si="50"/>
        <v>9.6202929146798173</v>
      </c>
      <c r="AZ59">
        <f t="shared" si="50"/>
        <v>9.7305166635424492</v>
      </c>
      <c r="BA59">
        <f t="shared" si="50"/>
        <v>9.8402834519966529</v>
      </c>
      <c r="BB59">
        <f t="shared" si="50"/>
        <v>9.9495463750676265</v>
      </c>
      <c r="BC59">
        <f t="shared" si="50"/>
        <v>10.05832704384215</v>
      </c>
      <c r="BD59">
        <f t="shared" si="50"/>
        <v>10.166594143939044</v>
      </c>
      <c r="BE59">
        <f t="shared" si="50"/>
        <v>10.274296340246654</v>
      </c>
      <c r="BF59">
        <f t="shared" si="50"/>
        <v>10.381338534834052</v>
      </c>
      <c r="BG59">
        <f t="shared" si="50"/>
        <v>10.487634293476169</v>
      </c>
      <c r="BH59">
        <f t="shared" si="50"/>
        <v>10.59314706735227</v>
      </c>
      <c r="BI59">
        <f t="shared" si="50"/>
        <v>10.697843482396223</v>
      </c>
      <c r="BJ59">
        <f t="shared" si="50"/>
        <v>10.801611421514695</v>
      </c>
      <c r="BK59">
        <f t="shared" si="50"/>
        <v>10.904325026429506</v>
      </c>
      <c r="BL59">
        <f t="shared" si="50"/>
        <v>11.005880014701571</v>
      </c>
    </row>
    <row r="60" spans="1:64" x14ac:dyDescent="0.25">
      <c r="A60" t="str">
        <f t="shared" si="10"/>
        <v>06_HKC</v>
      </c>
      <c r="B60" t="s">
        <v>743</v>
      </c>
      <c r="C60" s="6" t="s">
        <v>40</v>
      </c>
      <c r="D60">
        <f t="shared" si="37"/>
        <v>3.1301853114937349E-2</v>
      </c>
      <c r="E60">
        <f t="shared" si="50"/>
        <v>3.2907825063763177E-2</v>
      </c>
      <c r="F60">
        <f t="shared" si="50"/>
        <v>3.3424020838095883E-2</v>
      </c>
      <c r="G60">
        <f t="shared" si="50"/>
        <v>3.4663314031541215E-2</v>
      </c>
      <c r="H60">
        <f t="shared" si="50"/>
        <v>3.5646515209696909E-2</v>
      </c>
      <c r="I60">
        <f t="shared" si="50"/>
        <v>3.6499999999999998E-2</v>
      </c>
      <c r="J60" s="10">
        <f t="shared" si="50"/>
        <v>3.668249999999993E-2</v>
      </c>
      <c r="K60">
        <f t="shared" si="50"/>
        <v>3.6766941462273932E-2</v>
      </c>
      <c r="L60">
        <f t="shared" si="50"/>
        <v>3.8282560450421346E-2</v>
      </c>
      <c r="M60">
        <f t="shared" si="50"/>
        <v>3.7634449044201206E-2</v>
      </c>
      <c r="N60">
        <f t="shared" si="50"/>
        <v>3.343140842614771E-2</v>
      </c>
      <c r="O60">
        <f t="shared" si="50"/>
        <v>3.5008450202385424E-2</v>
      </c>
      <c r="P60">
        <f t="shared" si="50"/>
        <v>3.6499180413981161E-2</v>
      </c>
      <c r="Q60">
        <f t="shared" si="50"/>
        <v>3.7727192963156395E-2</v>
      </c>
      <c r="R60">
        <f t="shared" si="50"/>
        <v>3.9003950534277569E-2</v>
      </c>
      <c r="S60" s="13">
        <f t="shared" si="50"/>
        <v>4.0381639425046613E-2</v>
      </c>
      <c r="T60">
        <f t="shared" si="50"/>
        <v>4.1425982385437127E-2</v>
      </c>
      <c r="U60">
        <f t="shared" si="50"/>
        <v>4.2606825402745553E-2</v>
      </c>
      <c r="V60">
        <f t="shared" si="50"/>
        <v>4.3799688479858566E-2</v>
      </c>
      <c r="W60">
        <f t="shared" si="50"/>
        <v>4.5009954934148555E-2</v>
      </c>
      <c r="X60">
        <f t="shared" si="50"/>
        <v>4.6362898026544287E-2</v>
      </c>
      <c r="Y60">
        <f t="shared" si="50"/>
        <v>4.7606536296616271E-2</v>
      </c>
      <c r="Z60">
        <f t="shared" si="50"/>
        <v>4.8980628142273198E-2</v>
      </c>
      <c r="AA60">
        <f t="shared" si="50"/>
        <v>5.0353962834112989E-2</v>
      </c>
      <c r="AB60">
        <f t="shared" si="50"/>
        <v>5.171900833253535E-2</v>
      </c>
      <c r="AC60">
        <f t="shared" si="50"/>
        <v>5.3186721918674934E-2</v>
      </c>
      <c r="AD60">
        <f t="shared" si="50"/>
        <v>5.4518433234567225E-2</v>
      </c>
      <c r="AE60">
        <f t="shared" si="50"/>
        <v>5.5942526736080654E-2</v>
      </c>
      <c r="AF60">
        <f t="shared" si="50"/>
        <v>5.7338387404372804E-2</v>
      </c>
      <c r="AG60">
        <f t="shared" si="50"/>
        <v>5.8701883215598154E-2</v>
      </c>
      <c r="AH60">
        <f t="shared" si="50"/>
        <v>6.0028565435875099E-2</v>
      </c>
      <c r="AI60">
        <f t="shared" si="50"/>
        <v>6.1420885018276673E-2</v>
      </c>
      <c r="AJ60">
        <f t="shared" si="50"/>
        <v>6.2658592861172688E-2</v>
      </c>
      <c r="AK60">
        <f t="shared" si="50"/>
        <v>6.3949472344416239E-2</v>
      </c>
      <c r="AL60">
        <f t="shared" si="50"/>
        <v>6.5181983815192038E-2</v>
      </c>
      <c r="AM60">
        <f t="shared" si="50"/>
        <v>6.625152789396338E-2</v>
      </c>
      <c r="AN60">
        <f t="shared" si="50"/>
        <v>6.755206671220311E-2</v>
      </c>
      <c r="AO60">
        <f t="shared" si="50"/>
        <v>6.8677024790774727E-2</v>
      </c>
      <c r="AP60">
        <f t="shared" si="50"/>
        <v>6.9816499961262893E-2</v>
      </c>
      <c r="AQ60">
        <f t="shared" si="50"/>
        <v>7.0868336444139354E-2</v>
      </c>
      <c r="AR60">
        <f t="shared" si="50"/>
        <v>7.1828666634505295E-2</v>
      </c>
      <c r="AS60">
        <f t="shared" si="50"/>
        <v>7.2754503670955303E-2</v>
      </c>
      <c r="AT60">
        <f t="shared" si="50"/>
        <v>7.3675330663734995E-2</v>
      </c>
      <c r="AU60">
        <f t="shared" si="50"/>
        <v>7.4591464134871305E-2</v>
      </c>
      <c r="AV60">
        <f t="shared" si="50"/>
        <v>7.5503096927702795E-2</v>
      </c>
      <c r="AW60">
        <f t="shared" si="50"/>
        <v>7.6410469189983801E-2</v>
      </c>
      <c r="AX60">
        <f t="shared" si="50"/>
        <v>7.731395581799759E-2</v>
      </c>
      <c r="AY60">
        <f t="shared" si="50"/>
        <v>7.8213763533982406E-2</v>
      </c>
      <c r="AZ60">
        <f t="shared" si="50"/>
        <v>7.9109891573516E-2</v>
      </c>
      <c r="BA60">
        <f t="shared" si="50"/>
        <v>8.0002304487777814E-2</v>
      </c>
      <c r="BB60">
        <f t="shared" si="50"/>
        <v>8.0890620935509305E-2</v>
      </c>
      <c r="BC60">
        <f t="shared" si="50"/>
        <v>8.1775016616602997E-2</v>
      </c>
      <c r="BD60">
        <f t="shared" si="50"/>
        <v>8.265523694259401E-2</v>
      </c>
      <c r="BE60">
        <f t="shared" si="50"/>
        <v>8.3530864554850995E-2</v>
      </c>
      <c r="BF60">
        <f t="shared" si="50"/>
        <v>8.4401126299464002E-2</v>
      </c>
      <c r="BG60">
        <f t="shared" si="50"/>
        <v>8.5265319459156011E-2</v>
      </c>
      <c r="BH60">
        <f t="shared" si="50"/>
        <v>8.6123146889043004E-2</v>
      </c>
      <c r="BI60">
        <f t="shared" si="50"/>
        <v>8.6974337255253997E-2</v>
      </c>
      <c r="BJ60">
        <f t="shared" si="50"/>
        <v>8.7817979036705004E-2</v>
      </c>
      <c r="BK60">
        <f t="shared" si="50"/>
        <v>8.8653048995361999E-2</v>
      </c>
      <c r="BL60">
        <f t="shared" si="50"/>
        <v>8.9478699306517001E-2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13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4.7389288928291022E-3</v>
      </c>
      <c r="E63">
        <f>INDEX(hist_share!X:X,MATCH($C$1&amp;"-"&amp;$C63,hist_share!$AF:$AF,0))</f>
        <v>4.7389288941070756E-3</v>
      </c>
      <c r="F63">
        <f>INDEX(hist_share!Y:Y,MATCH($C$1&amp;"-"&amp;$C63,hist_share!$AF:$AF,0))</f>
        <v>4.7389288944917661E-3</v>
      </c>
      <c r="G63">
        <f>INDEX(hist_share!Z:Z,MATCH($C$1&amp;"-"&amp;$C63,hist_share!$AF:$AF,0))</f>
        <v>4.7389288953685613E-3</v>
      </c>
      <c r="H63">
        <f>INDEX(hist_share!AA:AA,MATCH($C$1&amp;"-"&amp;$C63,hist_share!$AF:$AF,0))</f>
        <v>4.7389288960208026E-3</v>
      </c>
      <c r="I63">
        <f>INDEX(hist_share!AB:AB,MATCH($C$1&amp;"-"&amp;$C63,hist_share!$AF:$AF,0))</f>
        <v>4.3248857455515004E-3</v>
      </c>
      <c r="J63" s="10">
        <f>INDEX(hist_share!AC:AC,MATCH($C$1&amp;"-"&amp;$C63,hist_share!$AF:$AF,0))</f>
        <v>4.2845433433989534E-3</v>
      </c>
      <c r="K63">
        <f>INDEX('7th_share'!C:C,MATCH($C$1&amp;"-"&amp;$C63,'7th_share'!$AK:$AK,0))</f>
        <v>4.2586135344015782E-3</v>
      </c>
      <c r="L63">
        <f>INDEX('7th_share'!D:D,MATCH($C$1&amp;"-"&amp;$C63,'7th_share'!$AK:$AK,0))</f>
        <v>4.2177409201134544E-3</v>
      </c>
      <c r="M63">
        <f>INDEX('7th_share'!E:E,MATCH($C$1&amp;"-"&amp;$C63,'7th_share'!$AK:$AK,0))</f>
        <v>4.1722113765975356E-3</v>
      </c>
      <c r="N63">
        <f>INDEX('7th_share'!F:F,MATCH($C$1&amp;"-"&amp;$C63,'7th_share'!$AK:$AK,0))</f>
        <v>4.122400461289563E-3</v>
      </c>
      <c r="O63">
        <f>INDEX('7th_share'!G:G,MATCH($C$1&amp;"-"&amp;$C63,'7th_share'!$AK:$AK,0))</f>
        <v>4.0686837316252717E-3</v>
      </c>
      <c r="P63">
        <f>INDEX('7th_share'!H:H,MATCH($C$1&amp;"-"&amp;$C63,'7th_share'!$AK:$AK,0))</f>
        <v>4.0114367450403993E-3</v>
      </c>
      <c r="Q63">
        <f>INDEX('7th_share'!I:I,MATCH($C$1&amp;"-"&amp;$C63,'7th_share'!$AK:$AK,0))</f>
        <v>3.9510350589706819E-3</v>
      </c>
      <c r="R63">
        <f>INDEX('7th_share'!J:J,MATCH($C$1&amp;"-"&amp;$C63,'7th_share'!$AK:$AK,0))</f>
        <v>3.8878542308518559E-3</v>
      </c>
      <c r="S63" s="13">
        <f>INDEX('7th_share'!K:K,MATCH($C$1&amp;"-"&amp;$C63,'7th_share'!$AK:$AK,0))</f>
        <v>3.8222698181196598E-3</v>
      </c>
      <c r="T63">
        <f>INDEX('7th_share'!L:L,MATCH($C$1&amp;"-"&amp;$C63,'7th_share'!$AK:$AK,0))</f>
        <v>3.75465737820983E-3</v>
      </c>
      <c r="U63">
        <f>INDEX('7th_share'!M:M,MATCH($C$1&amp;"-"&amp;$C63,'7th_share'!$AK:$AK,0))</f>
        <v>3.6853924685581038E-3</v>
      </c>
      <c r="V63">
        <f>INDEX('7th_share'!N:N,MATCH($C$1&amp;"-"&amp;$C63,'7th_share'!$AK:$AK,0))</f>
        <v>3.6148506466002202E-3</v>
      </c>
      <c r="W63">
        <f>INDEX('7th_share'!O:O,MATCH($C$1&amp;"-"&amp;$C63,'7th_share'!$AK:$AK,0))</f>
        <v>3.5434074697719082E-3</v>
      </c>
      <c r="X63">
        <f>INDEX('7th_share'!P:P,MATCH($C$1&amp;"-"&amp;$C63,'7th_share'!$AK:$AK,0))</f>
        <v>3.471438495508915E-3</v>
      </c>
      <c r="Y63">
        <f>INDEX('7th_share'!Q:Q,MATCH($C$1&amp;"-"&amp;$C63,'7th_share'!$AK:$AK,0))</f>
        <v>3.3993192812469719E-3</v>
      </c>
      <c r="Z63">
        <f>INDEX('7th_share'!R:R,MATCH($C$1&amp;"-"&amp;$C63,'7th_share'!$AK:$AK,0))</f>
        <v>3.327425384421817E-3</v>
      </c>
      <c r="AA63">
        <f>INDEX('7th_share'!S:S,MATCH($C$1&amp;"-"&amp;$C63,'7th_share'!$AK:$AK,0))</f>
        <v>3.256132362469188E-3</v>
      </c>
      <c r="AB63">
        <f>INDEX('7th_share'!T:T,MATCH($C$1&amp;"-"&amp;$C63,'7th_share'!$AK:$AK,0))</f>
        <v>3.1858157728248222E-3</v>
      </c>
      <c r="AC63">
        <f>INDEX('7th_share'!U:U,MATCH($C$1&amp;"-"&amp;$C63,'7th_share'!$AK:$AK,0))</f>
        <v>3.1168511729244542E-3</v>
      </c>
      <c r="AD63">
        <f>INDEX('7th_share'!V:V,MATCH($C$1&amp;"-"&amp;$C63,'7th_share'!$AK:$AK,0))</f>
        <v>3.0496141202038221E-3</v>
      </c>
      <c r="AE63">
        <f>INDEX('7th_share'!W:W,MATCH($C$1&amp;"-"&amp;$C63,'7th_share'!$AK:$AK,0))</f>
        <v>2.9844801720986629E-3</v>
      </c>
      <c r="AF63">
        <f>INDEX('7th_share'!X:X,MATCH($C$1&amp;"-"&amp;$C63,'7th_share'!$AK:$AK,0))</f>
        <v>2.9218248860447158E-3</v>
      </c>
      <c r="AG63">
        <f>INDEX('7th_share'!Y:Y,MATCH($C$1&amp;"-"&amp;$C63,'7th_share'!$AK:$AK,0))</f>
        <v>2.862023819477714E-3</v>
      </c>
      <c r="AH63">
        <f>INDEX('7th_share'!Z:Z,MATCH($C$1&amp;"-"&amp;$C63,'7th_share'!$AK:$AK,0))</f>
        <v>2.805452529833398E-3</v>
      </c>
      <c r="AI63">
        <f>INDEX('7th_share'!AA:AA,MATCH($C$1&amp;"-"&amp;$C63,'7th_share'!$AK:$AK,0))</f>
        <v>2.7524865745475031E-3</v>
      </c>
      <c r="AJ63">
        <f>INDEX('7th_share'!AB:AB,MATCH($C$1&amp;"-"&amp;$C63,'7th_share'!$AK:$AK,0))</f>
        <v>2.7035015110557651E-3</v>
      </c>
      <c r="AK63">
        <f>INDEX('7th_share'!AC:AC,MATCH($C$1&amp;"-"&amp;$C63,'7th_share'!$AK:$AK,0))</f>
        <v>2.6588728967939239E-3</v>
      </c>
      <c r="AL63">
        <f>INDEX('7th_share'!AD:AD,MATCH($C$1&amp;"-"&amp;$C63,'7th_share'!$AK:$AK,0))</f>
        <v>2.6189762891977129E-3</v>
      </c>
      <c r="AM63">
        <f>INDEX('7th_share'!AE:AE,MATCH($C$1&amp;"-"&amp;$C63,'7th_share'!$AK:$AK,0))</f>
        <v>2.5841872457028751E-3</v>
      </c>
      <c r="AN63">
        <f>INDEX('7th_share'!AF:AF,MATCH($C$1&amp;"-"&amp;$C63,'7th_share'!$AK:$AK,0))</f>
        <v>2.5548813237451389E-3</v>
      </c>
      <c r="AO63">
        <f>INDEX('7th_share'!AG:AG,MATCH($C$1&amp;"-"&amp;$C63,'7th_share'!$AK:$AK,0))</f>
        <v>2.5314340807602491E-3</v>
      </c>
      <c r="AP63">
        <f>INDEX('7th_share'!AH:AH,MATCH($C$1&amp;"-"&amp;$C63,'7th_share'!$AK:$AK,0))</f>
        <v>2.5142210741839381E-3</v>
      </c>
      <c r="AQ63">
        <f>INDEX('7th_share'!AI:AI,MATCH($C$1&amp;"-"&amp;$C63,'7th_share'!$AK:$AK,0))</f>
        <v>2.5036178614519441E-3</v>
      </c>
      <c r="AR63">
        <f>INDEX('7th_share'!AJ:AJ,MATCH($C$1&amp;"-"&amp;$C63,'7th_share'!$AK:$AK,0))</f>
        <v>2.5000000000000061E-3</v>
      </c>
      <c r="AS63">
        <f>AR63</f>
        <v>2.5000000000000061E-3</v>
      </c>
      <c r="AT63" s="6">
        <f t="shared" ref="AT63:BL76" si="51">AS63</f>
        <v>2.5000000000000061E-3</v>
      </c>
      <c r="AU63" s="6">
        <f t="shared" si="51"/>
        <v>2.5000000000000061E-3</v>
      </c>
      <c r="AV63" s="6">
        <f t="shared" si="51"/>
        <v>2.5000000000000061E-3</v>
      </c>
      <c r="AW63" s="6">
        <f t="shared" si="51"/>
        <v>2.5000000000000061E-3</v>
      </c>
      <c r="AX63" s="6">
        <f t="shared" si="51"/>
        <v>2.5000000000000061E-3</v>
      </c>
      <c r="AY63" s="6">
        <f t="shared" si="51"/>
        <v>2.5000000000000061E-3</v>
      </c>
      <c r="AZ63" s="6">
        <f t="shared" si="51"/>
        <v>2.5000000000000061E-3</v>
      </c>
      <c r="BA63" s="6">
        <f t="shared" si="51"/>
        <v>2.5000000000000061E-3</v>
      </c>
      <c r="BB63" s="6">
        <f t="shared" si="51"/>
        <v>2.5000000000000061E-3</v>
      </c>
      <c r="BC63" s="6">
        <f t="shared" si="51"/>
        <v>2.5000000000000061E-3</v>
      </c>
      <c r="BD63" s="6">
        <f t="shared" si="51"/>
        <v>2.5000000000000061E-3</v>
      </c>
      <c r="BE63" s="6">
        <f t="shared" si="51"/>
        <v>2.5000000000000061E-3</v>
      </c>
      <c r="BF63" s="6">
        <f t="shared" si="51"/>
        <v>2.5000000000000061E-3</v>
      </c>
      <c r="BG63" s="6">
        <f t="shared" si="51"/>
        <v>2.5000000000000061E-3</v>
      </c>
      <c r="BH63" s="6">
        <f t="shared" si="51"/>
        <v>2.5000000000000061E-3</v>
      </c>
      <c r="BI63" s="6">
        <f t="shared" si="51"/>
        <v>2.5000000000000061E-3</v>
      </c>
      <c r="BJ63" s="6">
        <f t="shared" si="51"/>
        <v>2.5000000000000061E-3</v>
      </c>
      <c r="BK63" s="6">
        <f t="shared" si="51"/>
        <v>2.5000000000000061E-3</v>
      </c>
      <c r="BL63" s="6">
        <f t="shared" si="51"/>
        <v>2.5000000000000061E-3</v>
      </c>
    </row>
    <row r="64" spans="1:64" x14ac:dyDescent="0.25">
      <c r="C64" t="s">
        <v>7</v>
      </c>
      <c r="D64">
        <f>INDEX(hist_share!W:W,MATCH($C$1&amp;"-"&amp;$C64,hist_share!$AF:$AF,0))</f>
        <v>5.5258998230273943E-9</v>
      </c>
      <c r="E64">
        <f>INDEX(hist_share!X:X,MATCH($C$1&amp;"-"&amp;$C64,hist_share!$AF:$AF,0))</f>
        <v>5.2562241442500189E-9</v>
      </c>
      <c r="F64">
        <f>INDEX(hist_share!Y:Y,MATCH($C$1&amp;"-"&amp;$C64,hist_share!$AF:$AF,0))</f>
        <v>5.1750477743779254E-9</v>
      </c>
      <c r="G64">
        <f>INDEX(hist_share!Z:Z,MATCH($C$1&amp;"-"&amp;$C64,hist_share!$AF:$AF,0))</f>
        <v>4.9900279160717522E-9</v>
      </c>
      <c r="H64">
        <f>INDEX(hist_share!AA:AA,MATCH($C$1&amp;"-"&amp;$C64,hist_share!$AF:$AF,0))</f>
        <v>4.8523931073550143E-9</v>
      </c>
      <c r="I64">
        <f>INDEX(hist_share!AB:AB,MATCH($C$1&amp;"-"&amp;$C64,hist_share!$AF:$AF,0))</f>
        <v>4.3248857455515002E-9</v>
      </c>
      <c r="J64" s="10">
        <f>INDEX(hist_share!AC:AC,MATCH($C$1&amp;"-"&amp;$C64,hist_share!$AF:$AF,0))</f>
        <v>4.2421221221771813E-9</v>
      </c>
      <c r="K64">
        <f>INDEX('7th_share'!C:C,MATCH($C$1&amp;"-"&amp;$C64,'7th_share'!$AK:$AK,0))</f>
        <v>4.7152038681745898E-6</v>
      </c>
      <c r="L64">
        <f>INDEX('7th_share'!D:D,MATCH($C$1&amp;"-"&amp;$C64,'7th_share'!$AK:$AK,0))</f>
        <v>1.039427010772812E-5</v>
      </c>
      <c r="M64">
        <f>INDEX('7th_share'!E:E,MATCH($C$1&amp;"-"&amp;$C64,'7th_share'!$AK:$AK,0))</f>
        <v>1.810249855067891E-5</v>
      </c>
      <c r="N64">
        <f>INDEX('7th_share'!F:F,MATCH($C$1&amp;"-"&amp;$C64,'7th_share'!$AK:$AK,0))</f>
        <v>2.769994747540536E-5</v>
      </c>
      <c r="O64">
        <f>INDEX('7th_share'!G:G,MATCH($C$1&amp;"-"&amp;$C64,'7th_share'!$AK:$AK,0))</f>
        <v>3.9046675160285879E-5</v>
      </c>
      <c r="P64">
        <f>INDEX('7th_share'!H:H,MATCH($C$1&amp;"-"&amp;$C64,'7th_share'!$AK:$AK,0))</f>
        <v>5.2002739883699082E-5</v>
      </c>
      <c r="Q64">
        <f>INDEX('7th_share'!I:I,MATCH($C$1&amp;"-"&amp;$C64,'7th_share'!$AK:$AK,0))</f>
        <v>6.6428199924023037E-5</v>
      </c>
      <c r="R64">
        <f>INDEX('7th_share'!J:J,MATCH($C$1&amp;"-"&amp;$C64,'7th_share'!$AK:$AK,0))</f>
        <v>8.2183113559636774E-5</v>
      </c>
      <c r="S64" s="13">
        <f>INDEX('7th_share'!K:K,MATCH($C$1&amp;"-"&amp;$C64,'7th_share'!$AK:$AK,0))</f>
        <v>9.9127539068918276E-5</v>
      </c>
      <c r="T64">
        <f>INDEX('7th_share'!L:L,MATCH($C$1&amp;"-"&amp;$C64,'7th_share'!$AK:$AK,0))</f>
        <v>1.171215347302464E-4</v>
      </c>
      <c r="U64">
        <f>INDEX('7th_share'!M:M,MATCH($C$1&amp;"-"&amp;$C64,'7th_share'!$AK:$AK,0))</f>
        <v>1.360251588219991E-4</v>
      </c>
      <c r="V64">
        <f>INDEX('7th_share'!N:N,MATCH($C$1&amp;"-"&amp;$C64,'7th_share'!$AK:$AK,0))</f>
        <v>1.5569846962255521E-4</v>
      </c>
      <c r="W64">
        <f>INDEX('7th_share'!O:O,MATCH($C$1&amp;"-"&amp;$C64,'7th_share'!$AK:$AK,0))</f>
        <v>1.760015254102927E-4</v>
      </c>
      <c r="X64">
        <f>INDEX('7th_share'!P:P,MATCH($C$1&amp;"-"&amp;$C64,'7th_share'!$AK:$AK,0))</f>
        <v>1.9679438446359079E-4</v>
      </c>
      <c r="Y64">
        <f>INDEX('7th_share'!Q:Q,MATCH($C$1&amp;"-"&amp;$C64,'7th_share'!$AK:$AK,0))</f>
        <v>2.1793710506082741E-4</v>
      </c>
      <c r="Z64">
        <f>INDEX('7th_share'!R:R,MATCH($C$1&amp;"-"&amp;$C64,'7th_share'!$AK:$AK,0))</f>
        <v>2.392897454803808E-4</v>
      </c>
      <c r="AA64">
        <f>INDEX('7th_share'!S:S,MATCH($C$1&amp;"-"&amp;$C64,'7th_share'!$AK:$AK,0))</f>
        <v>2.6071236400063011E-4</v>
      </c>
      <c r="AB64">
        <f>INDEX('7th_share'!T:T,MATCH($C$1&amp;"-"&amp;$C64,'7th_share'!$AK:$AK,0))</f>
        <v>2.8206501889995318E-4</v>
      </c>
      <c r="AC64">
        <f>INDEX('7th_share'!U:U,MATCH($C$1&amp;"-"&amp;$C64,'7th_share'!$AK:$AK,0))</f>
        <v>3.0320776845672908E-4</v>
      </c>
      <c r="AD64">
        <f>INDEX('7th_share'!V:V,MATCH($C$1&amp;"-"&amp;$C64,'7th_share'!$AK:$AK,0))</f>
        <v>3.2400067094933571E-4</v>
      </c>
      <c r="AE64">
        <f>INDEX('7th_share'!W:W,MATCH($C$1&amp;"-"&amp;$C64,'7th_share'!$AK:$AK,0))</f>
        <v>3.4430378465615089E-4</v>
      </c>
      <c r="AF64">
        <f>INDEX('7th_share'!X:X,MATCH($C$1&amp;"-"&amp;$C64,'7th_share'!$AK:$AK,0))</f>
        <v>3.6397716785555452E-4</v>
      </c>
      <c r="AG64">
        <f>INDEX('7th_share'!Y:Y,MATCH($C$1&amp;"-"&amp;$C64,'7th_share'!$AK:$AK,0))</f>
        <v>3.8288087882592397E-4</v>
      </c>
      <c r="AH64">
        <f>INDEX('7th_share'!Z:Z,MATCH($C$1&amp;"-"&amp;$C64,'7th_share'!$AK:$AK,0))</f>
        <v>4.0087497584563901E-4</v>
      </c>
      <c r="AI64">
        <f>INDEX('7th_share'!AA:AA,MATCH($C$1&amp;"-"&amp;$C64,'7th_share'!$AK:$AK,0))</f>
        <v>4.1781951719307628E-4</v>
      </c>
      <c r="AJ64">
        <f>INDEX('7th_share'!AB:AB,MATCH($C$1&amp;"-"&amp;$C64,'7th_share'!$AK:$AK,0))</f>
        <v>4.3357456114661582E-4</v>
      </c>
      <c r="AK64">
        <f>INDEX('7th_share'!AC:AC,MATCH($C$1&amp;"-"&amp;$C64,'7th_share'!$AK:$AK,0))</f>
        <v>4.480001659846345E-4</v>
      </c>
      <c r="AL64">
        <f>INDEX('7th_share'!AD:AD,MATCH($C$1&amp;"-"&amp;$C64,'7th_share'!$AK:$AK,0))</f>
        <v>4.609563899855122E-4</v>
      </c>
      <c r="AM64">
        <f>INDEX('7th_share'!AE:AE,MATCH($C$1&amp;"-"&amp;$C64,'7th_share'!$AK:$AK,0))</f>
        <v>4.7230329142762702E-4</v>
      </c>
      <c r="AN64">
        <f>INDEX('7th_share'!AF:AF,MATCH($C$1&amp;"-"&amp;$C64,'7th_share'!$AK:$AK,0))</f>
        <v>4.8190092858935607E-4</v>
      </c>
      <c r="AO64">
        <f>INDEX('7th_share'!AG:AG,MATCH($C$1&amp;"-"&amp;$C64,'7th_share'!$AK:$AK,0))</f>
        <v>4.8960935974907982E-4</v>
      </c>
      <c r="AP64">
        <f>INDEX('7th_share'!AH:AH,MATCH($C$1&amp;"-"&amp;$C64,'7th_share'!$AK:$AK,0))</f>
        <v>4.9528864318517632E-4</v>
      </c>
      <c r="AQ64">
        <f>INDEX('7th_share'!AI:AI,MATCH($C$1&amp;"-"&amp;$C64,'7th_share'!$AK:$AK,0))</f>
        <v>4.9879883717602301E-4</v>
      </c>
      <c r="AR64">
        <f>INDEX('7th_share'!AJ:AJ,MATCH($C$1&amp;"-"&amp;$C64,'7th_share'!$AK:$AK,0))</f>
        <v>4.9999999999999882E-4</v>
      </c>
      <c r="AS64" s="6">
        <f t="shared" ref="AS64:BH76" si="52">AR64</f>
        <v>4.9999999999999882E-4</v>
      </c>
      <c r="AT64" s="6">
        <f t="shared" si="52"/>
        <v>4.9999999999999882E-4</v>
      </c>
      <c r="AU64" s="6">
        <f t="shared" si="52"/>
        <v>4.9999999999999882E-4</v>
      </c>
      <c r="AV64" s="6">
        <f t="shared" si="52"/>
        <v>4.9999999999999882E-4</v>
      </c>
      <c r="AW64" s="6">
        <f t="shared" si="52"/>
        <v>4.9999999999999882E-4</v>
      </c>
      <c r="AX64" s="6">
        <f t="shared" si="52"/>
        <v>4.9999999999999882E-4</v>
      </c>
      <c r="AY64" s="6">
        <f t="shared" si="52"/>
        <v>4.9999999999999882E-4</v>
      </c>
      <c r="AZ64" s="6">
        <f t="shared" si="52"/>
        <v>4.9999999999999882E-4</v>
      </c>
      <c r="BA64" s="6">
        <f t="shared" si="52"/>
        <v>4.9999999999999882E-4</v>
      </c>
      <c r="BB64" s="6">
        <f t="shared" si="52"/>
        <v>4.9999999999999882E-4</v>
      </c>
      <c r="BC64" s="6">
        <f t="shared" si="52"/>
        <v>4.9999999999999882E-4</v>
      </c>
      <c r="BD64" s="6">
        <f t="shared" si="52"/>
        <v>4.9999999999999882E-4</v>
      </c>
      <c r="BE64" s="6">
        <f t="shared" si="52"/>
        <v>4.9999999999999882E-4</v>
      </c>
      <c r="BF64" s="6">
        <f t="shared" si="52"/>
        <v>4.9999999999999882E-4</v>
      </c>
      <c r="BG64" s="6">
        <f t="shared" si="52"/>
        <v>4.9999999999999882E-4</v>
      </c>
      <c r="BH64" s="6">
        <f t="shared" si="52"/>
        <v>4.9999999999999882E-4</v>
      </c>
      <c r="BI64" s="6">
        <f t="shared" si="51"/>
        <v>4.9999999999999882E-4</v>
      </c>
      <c r="BJ64" s="6">
        <f t="shared" si="51"/>
        <v>4.9999999999999882E-4</v>
      </c>
      <c r="BK64" s="6">
        <f t="shared" si="51"/>
        <v>4.9999999999999882E-4</v>
      </c>
      <c r="BL64" s="6">
        <f t="shared" si="51"/>
        <v>4.9999999999999882E-4</v>
      </c>
    </row>
    <row r="65" spans="2:64" x14ac:dyDescent="0.25">
      <c r="C65" t="s">
        <v>8</v>
      </c>
      <c r="D65">
        <f>INDEX(hist_share!W:W,MATCH($C$1&amp;"-"&amp;$C65,hist_share!$AF:$AF,0))</f>
        <v>0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9.4227405247812816E-6</v>
      </c>
      <c r="L65">
        <f>INDEX('7th_share'!D:D,MATCH($C$1&amp;"-"&amp;$C65,'7th_share'!$AK:$AK,0))</f>
        <v>2.0781341107871851E-5</v>
      </c>
      <c r="M65">
        <f>INDEX('7th_share'!E:E,MATCH($C$1&amp;"-"&amp;$C65,'7th_share'!$AK:$AK,0))</f>
        <v>3.6198250728862858E-5</v>
      </c>
      <c r="N65">
        <f>INDEX('7th_share'!F:F,MATCH($C$1&amp;"-"&amp;$C65,'7th_share'!$AK:$AK,0))</f>
        <v>5.5393586005831001E-5</v>
      </c>
      <c r="O65">
        <f>INDEX('7th_share'!G:G,MATCH($C$1&amp;"-"&amp;$C65,'7th_share'!$AK:$AK,0))</f>
        <v>7.8087463556851609E-5</v>
      </c>
      <c r="P65">
        <f>INDEX('7th_share'!H:H,MATCH($C$1&amp;"-"&amp;$C65,'7th_share'!$AK:$AK,0))</f>
        <v>1.040000000000001E-4</v>
      </c>
      <c r="Q65">
        <f>INDEX('7th_share'!I:I,MATCH($C$1&amp;"-"&amp;$C65,'7th_share'!$AK:$AK,0))</f>
        <v>1.3285131195335241E-4</v>
      </c>
      <c r="R65">
        <f>INDEX('7th_share'!J:J,MATCH($C$1&amp;"-"&amp;$C65,'7th_share'!$AK:$AK,0))</f>
        <v>1.643615160349853E-4</v>
      </c>
      <c r="S65" s="13">
        <f>INDEX('7th_share'!K:K,MATCH($C$1&amp;"-"&amp;$C65,'7th_share'!$AK:$AK,0))</f>
        <v>1.982507288629735E-4</v>
      </c>
      <c r="T65">
        <f>INDEX('7th_share'!L:L,MATCH($C$1&amp;"-"&amp;$C65,'7th_share'!$AK:$AK,0))</f>
        <v>2.3423906705539321E-4</v>
      </c>
      <c r="U65">
        <f>INDEX('7th_share'!M:M,MATCH($C$1&amp;"-"&amp;$C65,'7th_share'!$AK:$AK,0))</f>
        <v>2.720466472303203E-4</v>
      </c>
      <c r="V65">
        <f>INDEX('7th_share'!N:N,MATCH($C$1&amp;"-"&amp;$C65,'7th_share'!$AK:$AK,0))</f>
        <v>3.1139358600583032E-4</v>
      </c>
      <c r="W65">
        <f>INDEX('7th_share'!O:O,MATCH($C$1&amp;"-"&amp;$C65,'7th_share'!$AK:$AK,0))</f>
        <v>3.5199999999999972E-4</v>
      </c>
      <c r="X65">
        <f>INDEX('7th_share'!P:P,MATCH($C$1&amp;"-"&amp;$C65,'7th_share'!$AK:$AK,0))</f>
        <v>3.9358600583090392E-4</v>
      </c>
      <c r="Y65">
        <f>INDEX('7th_share'!Q:Q,MATCH($C$1&amp;"-"&amp;$C65,'7th_share'!$AK:$AK,0))</f>
        <v>4.358717201166176E-4</v>
      </c>
      <c r="Z65">
        <f>INDEX('7th_share'!R:R,MATCH($C$1&amp;"-"&amp;$C65,'7th_share'!$AK:$AK,0))</f>
        <v>4.7857725947521778E-4</v>
      </c>
      <c r="AA65">
        <f>INDEX('7th_share'!S:S,MATCH($C$1&amp;"-"&amp;$C65,'7th_share'!$AK:$AK,0))</f>
        <v>5.214227405247805E-4</v>
      </c>
      <c r="AB65">
        <f>INDEX('7th_share'!T:T,MATCH($C$1&amp;"-"&amp;$C65,'7th_share'!$AK:$AK,0))</f>
        <v>5.6412827988338134E-4</v>
      </c>
      <c r="AC65">
        <f>INDEX('7th_share'!U:U,MATCH($C$1&amp;"-"&amp;$C65,'7th_share'!$AK:$AK,0))</f>
        <v>6.0641399416909566E-4</v>
      </c>
      <c r="AD65">
        <f>INDEX('7th_share'!V:V,MATCH($C$1&amp;"-"&amp;$C65,'7th_share'!$AK:$AK,0))</f>
        <v>6.4799999999999786E-4</v>
      </c>
      <c r="AE65">
        <f>INDEX('7th_share'!W:W,MATCH($C$1&amp;"-"&amp;$C65,'7th_share'!$AK:$AK,0))</f>
        <v>6.8860641399416764E-4</v>
      </c>
      <c r="AF65">
        <f>INDEX('7th_share'!X:X,MATCH($C$1&amp;"-"&amp;$C65,'7th_share'!$AK:$AK,0))</f>
        <v>7.2795335276967896E-4</v>
      </c>
      <c r="AG65">
        <f>INDEX('7th_share'!Y:Y,MATCH($C$1&amp;"-"&amp;$C65,'7th_share'!$AK:$AK,0))</f>
        <v>7.657609329446048E-4</v>
      </c>
      <c r="AH65">
        <f>INDEX('7th_share'!Z:Z,MATCH($C$1&amp;"-"&amp;$C65,'7th_share'!$AK:$AK,0))</f>
        <v>8.0174927113702487E-4</v>
      </c>
      <c r="AI65">
        <f>INDEX('7th_share'!AA:AA,MATCH($C$1&amp;"-"&amp;$C65,'7th_share'!$AK:$AK,0))</f>
        <v>8.3563848396501334E-4</v>
      </c>
      <c r="AJ65">
        <f>INDEX('7th_share'!AB:AB,MATCH($C$1&amp;"-"&amp;$C65,'7th_share'!$AK:$AK,0))</f>
        <v>8.6714868804664536E-4</v>
      </c>
      <c r="AK65">
        <f>INDEX('7th_share'!AC:AC,MATCH($C$1&amp;"-"&amp;$C65,'7th_share'!$AK:$AK,0))</f>
        <v>8.9599999999999901E-4</v>
      </c>
      <c r="AL65">
        <f>INDEX('7th_share'!AD:AD,MATCH($C$1&amp;"-"&amp;$C65,'7th_share'!$AK:$AK,0))</f>
        <v>9.2191253644314641E-4</v>
      </c>
      <c r="AM65">
        <f>INDEX('7th_share'!AE:AE,MATCH($C$1&amp;"-"&amp;$C65,'7th_share'!$AK:$AK,0))</f>
        <v>9.4460641399416693E-4</v>
      </c>
      <c r="AN65">
        <f>INDEX('7th_share'!AF:AF,MATCH($C$1&amp;"-"&amp;$C65,'7th_share'!$AK:$AK,0))</f>
        <v>9.6380174927113474E-4</v>
      </c>
      <c r="AO65">
        <f>INDEX('7th_share'!AG:AG,MATCH($C$1&amp;"-"&amp;$C65,'7th_share'!$AK:$AK,0))</f>
        <v>9.7921865889212425E-4</v>
      </c>
      <c r="AP65">
        <f>INDEX('7th_share'!AH:AH,MATCH($C$1&amp;"-"&amp;$C65,'7th_share'!$AK:$AK,0))</f>
        <v>9.9057725947521678E-4</v>
      </c>
      <c r="AQ65">
        <f>INDEX('7th_share'!AI:AI,MATCH($C$1&amp;"-"&amp;$C65,'7th_share'!$AK:$AK,0))</f>
        <v>9.9759766763848077E-4</v>
      </c>
      <c r="AR65">
        <f>INDEX('7th_share'!AJ:AJ,MATCH($C$1&amp;"-"&amp;$C65,'7th_share'!$AK:$AK,0))</f>
        <v>9.999999999999972E-4</v>
      </c>
      <c r="AS65" s="6">
        <f t="shared" si="52"/>
        <v>9.999999999999972E-4</v>
      </c>
      <c r="AT65" s="6">
        <f t="shared" si="51"/>
        <v>9.999999999999972E-4</v>
      </c>
      <c r="AU65" s="6">
        <f t="shared" si="51"/>
        <v>9.999999999999972E-4</v>
      </c>
      <c r="AV65" s="6">
        <f t="shared" si="51"/>
        <v>9.999999999999972E-4</v>
      </c>
      <c r="AW65" s="6">
        <f t="shared" si="51"/>
        <v>9.999999999999972E-4</v>
      </c>
      <c r="AX65" s="6">
        <f t="shared" si="51"/>
        <v>9.999999999999972E-4</v>
      </c>
      <c r="AY65" s="6">
        <f t="shared" si="51"/>
        <v>9.999999999999972E-4</v>
      </c>
      <c r="AZ65" s="6">
        <f t="shared" si="51"/>
        <v>9.999999999999972E-4</v>
      </c>
      <c r="BA65" s="6">
        <f t="shared" si="51"/>
        <v>9.999999999999972E-4</v>
      </c>
      <c r="BB65" s="6">
        <f t="shared" si="51"/>
        <v>9.999999999999972E-4</v>
      </c>
      <c r="BC65" s="6">
        <f t="shared" si="51"/>
        <v>9.999999999999972E-4</v>
      </c>
      <c r="BD65" s="6">
        <f t="shared" si="51"/>
        <v>9.999999999999972E-4</v>
      </c>
      <c r="BE65" s="6">
        <f t="shared" si="51"/>
        <v>9.999999999999972E-4</v>
      </c>
      <c r="BF65" s="6">
        <f t="shared" si="51"/>
        <v>9.999999999999972E-4</v>
      </c>
      <c r="BG65" s="6">
        <f t="shared" si="51"/>
        <v>9.999999999999972E-4</v>
      </c>
      <c r="BH65" s="6">
        <f t="shared" si="51"/>
        <v>9.999999999999972E-4</v>
      </c>
      <c r="BI65" s="6">
        <f t="shared" si="51"/>
        <v>9.999999999999972E-4</v>
      </c>
      <c r="BJ65" s="6">
        <f t="shared" si="51"/>
        <v>9.999999999999972E-4</v>
      </c>
      <c r="BK65" s="6">
        <f t="shared" si="51"/>
        <v>9.999999999999972E-4</v>
      </c>
      <c r="BL65" s="6">
        <f t="shared" si="51"/>
        <v>9.999999999999972E-4</v>
      </c>
    </row>
    <row r="66" spans="2:64" x14ac:dyDescent="0.25">
      <c r="C66" t="s">
        <v>9</v>
      </c>
      <c r="D66">
        <f>INDEX(hist_share!W:W,MATCH($C$1&amp;"-"&amp;$C66,hist_share!$AF:$AF,0))</f>
        <v>9.4683893962619399E-4</v>
      </c>
      <c r="E66">
        <f>INDEX(hist_share!X:X,MATCH($C$1&amp;"-"&amp;$C66,hist_share!$AF:$AF,0))</f>
        <v>9.4683893988153358E-4</v>
      </c>
      <c r="F66">
        <f>INDEX(hist_share!Y:Y,MATCH($C$1&amp;"-"&amp;$C66,hist_share!$AF:$AF,0))</f>
        <v>9.4683893995839462E-4</v>
      </c>
      <c r="G66">
        <f>INDEX(hist_share!Z:Z,MATCH($C$1&amp;"-"&amp;$C66,hist_share!$AF:$AF,0))</f>
        <v>9.4683894013357871E-4</v>
      </c>
      <c r="H66">
        <f>INDEX(hist_share!AA:AA,MATCH($C$1&amp;"-"&amp;$C66,hist_share!$AF:$AF,0))</f>
        <v>9.4683894026389678E-4</v>
      </c>
      <c r="I66">
        <f>INDEX(hist_share!AB:AB,MATCH($C$1&amp;"-"&amp;$C66,hist_share!$AF:$AF,0))</f>
        <v>9.5138845271772274E-4</v>
      </c>
      <c r="J66" s="10">
        <f>INDEX(hist_share!AC:AC,MATCH($C$1&amp;"-"&amp;$C66,hist_share!$AF:$AF,0))</f>
        <v>9.5209431204731118E-4</v>
      </c>
      <c r="K66">
        <f>INDEX('7th_share'!C:C,MATCH($C$1&amp;"-"&amp;$C66,'7th_share'!$AK:$AK,0))</f>
        <v>9.4767439331582329E-4</v>
      </c>
      <c r="L66">
        <f>INDEX('7th_share'!D:D,MATCH($C$1&amp;"-"&amp;$C66,'7th_share'!$AK:$AK,0))</f>
        <v>9.4276860003233748E-4</v>
      </c>
      <c r="M66">
        <f>INDEX('7th_share'!E:E,MATCH($C$1&amp;"-"&amp;$C66,'7th_share'!$AK:$AK,0))</f>
        <v>9.3600072660423585E-4</v>
      </c>
      <c r="N66">
        <f>INDEX('7th_share'!F:F,MATCH($C$1&amp;"-"&amp;$C66,'7th_share'!$AK:$AK,0))</f>
        <v>9.274985947143263E-4</v>
      </c>
      <c r="O66">
        <f>INDEX('7th_share'!G:G,MATCH($C$1&amp;"-"&amp;$C66,'7th_share'!$AK:$AK,0))</f>
        <v>9.1739002604541672E-4</v>
      </c>
      <c r="P66">
        <f>INDEX('7th_share'!H:H,MATCH($C$1&amp;"-"&amp;$C66,'7th_share'!$AK:$AK,0))</f>
        <v>9.0580284228031248E-4</v>
      </c>
      <c r="Q66">
        <f>INDEX('7th_share'!I:I,MATCH($C$1&amp;"-"&amp;$C66,'7th_share'!$AK:$AK,0))</f>
        <v>8.9286486510182291E-4</v>
      </c>
      <c r="R66">
        <f>INDEX('7th_share'!J:J,MATCH($C$1&amp;"-"&amp;$C66,'7th_share'!$AK:$AK,0))</f>
        <v>8.7870391619275403E-4</v>
      </c>
      <c r="S66" s="13">
        <f>INDEX('7th_share'!K:K,MATCH($C$1&amp;"-"&amp;$C66,'7th_share'!$AK:$AK,0))</f>
        <v>8.6344781723591245E-4</v>
      </c>
      <c r="T66">
        <f>INDEX('7th_share'!L:L,MATCH($C$1&amp;"-"&amp;$C66,'7th_share'!$AK:$AK,0))</f>
        <v>8.4722438991410626E-4</v>
      </c>
      <c r="U66">
        <f>INDEX('7th_share'!M:M,MATCH($C$1&amp;"-"&amp;$C66,'7th_share'!$AK:$AK,0))</f>
        <v>8.3016145591014313E-4</v>
      </c>
      <c r="V66">
        <f>INDEX('7th_share'!N:N,MATCH($C$1&amp;"-"&amp;$C66,'7th_share'!$AK:$AK,0))</f>
        <v>8.1238683690682901E-4</v>
      </c>
      <c r="W66">
        <f>INDEX('7th_share'!O:O,MATCH($C$1&amp;"-"&amp;$C66,'7th_share'!$AK:$AK,0))</f>
        <v>7.9402835458697166E-4</v>
      </c>
      <c r="X66">
        <f>INDEX('7th_share'!P:P,MATCH($C$1&amp;"-"&amp;$C66,'7th_share'!$AK:$AK,0))</f>
        <v>7.7521383063337813E-4</v>
      </c>
      <c r="Y66">
        <f>INDEX('7th_share'!Q:Q,MATCH($C$1&amp;"-"&amp;$C66,'7th_share'!$AK:$AK,0))</f>
        <v>7.5607108672885606E-4</v>
      </c>
      <c r="Z66">
        <f>INDEX('7th_share'!R:R,MATCH($C$1&amp;"-"&amp;$C66,'7th_share'!$AK:$AK,0))</f>
        <v>7.3672794455621206E-4</v>
      </c>
      <c r="AA66">
        <f>INDEX('7th_share'!S:S,MATCH($C$1&amp;"-"&amp;$C66,'7th_share'!$AK:$AK,0))</f>
        <v>7.1731222579825358E-4</v>
      </c>
      <c r="AB66">
        <f>INDEX('7th_share'!T:T,MATCH($C$1&amp;"-"&amp;$C66,'7th_share'!$AK:$AK,0))</f>
        <v>6.9795175213778786E-4</v>
      </c>
      <c r="AC66">
        <f>INDEX('7th_share'!U:U,MATCH($C$1&amp;"-"&amp;$C66,'7th_share'!$AK:$AK,0))</f>
        <v>6.7877434525762169E-4</v>
      </c>
      <c r="AD66">
        <f>INDEX('7th_share'!V:V,MATCH($C$1&amp;"-"&amp;$C66,'7th_share'!$AK:$AK,0))</f>
        <v>6.599078268405633E-4</v>
      </c>
      <c r="AE66">
        <f>INDEX('7th_share'!W:W,MATCH($C$1&amp;"-"&amp;$C66,'7th_share'!$AK:$AK,0))</f>
        <v>6.4148001856941829E-4</v>
      </c>
      <c r="AF66">
        <f>INDEX('7th_share'!X:X,MATCH($C$1&amp;"-"&amp;$C66,'7th_share'!$AK:$AK,0))</f>
        <v>6.2361874212699467E-4</v>
      </c>
      <c r="AG66">
        <f>INDEX('7th_share'!Y:Y,MATCH($C$1&amp;"-"&amp;$C66,'7th_share'!$AK:$AK,0))</f>
        <v>6.0645181919609988E-4</v>
      </c>
      <c r="AH66">
        <f>INDEX('7th_share'!Z:Z,MATCH($C$1&amp;"-"&amp;$C66,'7th_share'!$AK:$AK,0))</f>
        <v>5.9010707145954096E-4</v>
      </c>
      <c r="AI66">
        <f>INDEX('7th_share'!AA:AA,MATCH($C$1&amp;"-"&amp;$C66,'7th_share'!$AK:$AK,0))</f>
        <v>5.7471232060012502E-4</v>
      </c>
      <c r="AJ66">
        <f>INDEX('7th_share'!AB:AB,MATCH($C$1&amp;"-"&amp;$C66,'7th_share'!$AK:$AK,0))</f>
        <v>5.6039538830065876E-4</v>
      </c>
      <c r="AK66">
        <f>INDEX('7th_share'!AC:AC,MATCH($C$1&amp;"-"&amp;$C66,'7th_share'!$AK:$AK,0))</f>
        <v>5.4728409624395127E-4</v>
      </c>
      <c r="AL66">
        <f>INDEX('7th_share'!AD:AD,MATCH($C$1&amp;"-"&amp;$C66,'7th_share'!$AK:$AK,0))</f>
        <v>5.3550626611280567E-4</v>
      </c>
      <c r="AM66">
        <f>INDEX('7th_share'!AE:AE,MATCH($C$1&amp;"-"&amp;$C66,'7th_share'!$AK:$AK,0))</f>
        <v>5.2518971959003352E-4</v>
      </c>
      <c r="AN66">
        <f>INDEX('7th_share'!AF:AF,MATCH($C$1&amp;"-"&amp;$C66,'7th_share'!$AK:$AK,0))</f>
        <v>5.1646227835844044E-4</v>
      </c>
      <c r="AO66">
        <f>INDEX('7th_share'!AG:AG,MATCH($C$1&amp;"-"&amp;$C66,'7th_share'!$AK:$AK,0))</f>
        <v>5.0945176410083269E-4</v>
      </c>
      <c r="AP66">
        <f>INDEX('7th_share'!AH:AH,MATCH($C$1&amp;"-"&amp;$C66,'7th_share'!$AK:$AK,0))</f>
        <v>5.042859985000186E-4</v>
      </c>
      <c r="AQ66">
        <f>INDEX('7th_share'!AI:AI,MATCH($C$1&amp;"-"&amp;$C66,'7th_share'!$AK:$AK,0))</f>
        <v>5.0109280323880475E-4</v>
      </c>
      <c r="AR66">
        <f>INDEX('7th_share'!AJ:AJ,MATCH($C$1&amp;"-"&amp;$C66,'7th_share'!$AK:$AK,0))</f>
        <v>4.9999999999999882E-4</v>
      </c>
      <c r="AS66" s="6">
        <f t="shared" si="52"/>
        <v>4.9999999999999882E-4</v>
      </c>
      <c r="AT66" s="6">
        <f t="shared" si="51"/>
        <v>4.9999999999999882E-4</v>
      </c>
      <c r="AU66" s="6">
        <f t="shared" si="51"/>
        <v>4.9999999999999882E-4</v>
      </c>
      <c r="AV66" s="6">
        <f t="shared" si="51"/>
        <v>4.9999999999999882E-4</v>
      </c>
      <c r="AW66" s="6">
        <f t="shared" si="51"/>
        <v>4.9999999999999882E-4</v>
      </c>
      <c r="AX66" s="6">
        <f t="shared" si="51"/>
        <v>4.9999999999999882E-4</v>
      </c>
      <c r="AY66" s="6">
        <f t="shared" si="51"/>
        <v>4.9999999999999882E-4</v>
      </c>
      <c r="AZ66" s="6">
        <f t="shared" si="51"/>
        <v>4.9999999999999882E-4</v>
      </c>
      <c r="BA66" s="6">
        <f t="shared" si="51"/>
        <v>4.9999999999999882E-4</v>
      </c>
      <c r="BB66" s="6">
        <f t="shared" si="51"/>
        <v>4.9999999999999882E-4</v>
      </c>
      <c r="BC66" s="6">
        <f t="shared" si="51"/>
        <v>4.9999999999999882E-4</v>
      </c>
      <c r="BD66" s="6">
        <f t="shared" si="51"/>
        <v>4.9999999999999882E-4</v>
      </c>
      <c r="BE66" s="6">
        <f t="shared" si="51"/>
        <v>4.9999999999999882E-4</v>
      </c>
      <c r="BF66" s="6">
        <f t="shared" si="51"/>
        <v>4.9999999999999882E-4</v>
      </c>
      <c r="BG66" s="6">
        <f t="shared" si="51"/>
        <v>4.9999999999999882E-4</v>
      </c>
      <c r="BH66" s="6">
        <f t="shared" si="51"/>
        <v>4.9999999999999882E-4</v>
      </c>
      <c r="BI66" s="6">
        <f t="shared" si="51"/>
        <v>4.9999999999999882E-4</v>
      </c>
      <c r="BJ66" s="6">
        <f t="shared" si="51"/>
        <v>4.9999999999999882E-4</v>
      </c>
      <c r="BK66" s="6">
        <f t="shared" si="51"/>
        <v>4.9999999999999882E-4</v>
      </c>
      <c r="BL66" s="6">
        <f t="shared" si="51"/>
        <v>4.9999999999999882E-4</v>
      </c>
    </row>
    <row r="67" spans="2:64" x14ac:dyDescent="0.25">
      <c r="C67" t="s">
        <v>10</v>
      </c>
      <c r="D67">
        <f>INDEX(hist_share!W:W,MATCH($C$1&amp;"-"&amp;$C67,hist_share!$AF:$AF,0))</f>
        <v>0.86084085246668518</v>
      </c>
      <c r="E67">
        <f>INDEX(hist_share!X:X,MATCH($C$1&amp;"-"&amp;$C67,hist_share!$AF:$AF,0))</f>
        <v>0.86084085269883304</v>
      </c>
      <c r="F67">
        <f>INDEX(hist_share!Y:Y,MATCH($C$1&amp;"-"&amp;$C67,hist_share!$AF:$AF,0))</f>
        <v>0.86084085276871336</v>
      </c>
      <c r="G67">
        <f>INDEX(hist_share!Z:Z,MATCH($C$1&amp;"-"&amp;$C67,hist_share!$AF:$AF,0))</f>
        <v>0.86084085292798584</v>
      </c>
      <c r="H67">
        <f>INDEX(hist_share!AA:AA,MATCH($C$1&amp;"-"&amp;$C67,hist_share!$AF:$AF,0))</f>
        <v>0.8608408530464674</v>
      </c>
      <c r="I67">
        <f>INDEX(hist_share!AB:AB,MATCH($C$1&amp;"-"&amp;$C67,hist_share!$AF:$AF,0))</f>
        <v>0.8649771491103001</v>
      </c>
      <c r="J67" s="10">
        <f>INDEX(hist_share!AC:AC,MATCH($C$1&amp;"-"&amp;$C67,hist_share!$AF:$AF,0))</f>
        <v>0.86479277169582658</v>
      </c>
      <c r="K67">
        <f>INDEX('7th_share'!C:C,MATCH($C$1&amp;"-"&amp;$C67,'7th_share'!$AK:$AK,0))</f>
        <v>0.86537812643219914</v>
      </c>
      <c r="L67">
        <f>INDEX('7th_share'!D:D,MATCH($C$1&amp;"-"&amp;$C67,'7th_share'!$AK:$AK,0))</f>
        <v>0.86547172288352481</v>
      </c>
      <c r="M67">
        <f>INDEX('7th_share'!E:E,MATCH($C$1&amp;"-"&amp;$C67,'7th_share'!$AK:$AK,0))</f>
        <v>0.86549939536143494</v>
      </c>
      <c r="N67">
        <f>INDEX('7th_share'!F:F,MATCH($C$1&amp;"-"&amp;$C67,'7th_share'!$AK:$AK,0))</f>
        <v>0.86546514699067956</v>
      </c>
      <c r="O67">
        <f>INDEX('7th_share'!G:G,MATCH($C$1&amp;"-"&amp;$C67,'7th_share'!$AK:$AK,0))</f>
        <v>0.86537298089600923</v>
      </c>
      <c r="P67">
        <f>INDEX('7th_share'!H:H,MATCH($C$1&amp;"-"&amp;$C67,'7th_share'!$AK:$AK,0))</f>
        <v>0.86522690020217419</v>
      </c>
      <c r="Q67">
        <f>INDEX('7th_share'!I:I,MATCH($C$1&amp;"-"&amp;$C67,'7th_share'!$AK:$AK,0))</f>
        <v>0.86503090803392468</v>
      </c>
      <c r="R67">
        <f>INDEX('7th_share'!J:J,MATCH($C$1&amp;"-"&amp;$C67,'7th_share'!$AK:$AK,0))</f>
        <v>0.86478900751601095</v>
      </c>
      <c r="S67" s="13">
        <f>INDEX('7th_share'!K:K,MATCH($C$1&amp;"-"&amp;$C67,'7th_share'!$AK:$AK,0))</f>
        <v>0.86450520177318313</v>
      </c>
      <c r="T67">
        <f>INDEX('7th_share'!L:L,MATCH($C$1&amp;"-"&amp;$C67,'7th_share'!$AK:$AK,0))</f>
        <v>0.86418349393019167</v>
      </c>
      <c r="U67">
        <f>INDEX('7th_share'!M:M,MATCH($C$1&amp;"-"&amp;$C67,'7th_share'!$AK:$AK,0))</f>
        <v>0.86382788711178682</v>
      </c>
      <c r="V67">
        <f>INDEX('7th_share'!N:N,MATCH($C$1&amp;"-"&amp;$C67,'7th_share'!$AK:$AK,0))</f>
        <v>0.86344238444271892</v>
      </c>
      <c r="W67">
        <f>INDEX('7th_share'!O:O,MATCH($C$1&amp;"-"&amp;$C67,'7th_share'!$AK:$AK,0))</f>
        <v>0.86303098904773801</v>
      </c>
      <c r="X67">
        <f>INDEX('7th_share'!P:P,MATCH($C$1&amp;"-"&amp;$C67,'7th_share'!$AK:$AK,0))</f>
        <v>0.86259770405159464</v>
      </c>
      <c r="Y67">
        <f>INDEX('7th_share'!Q:Q,MATCH($C$1&amp;"-"&amp;$C67,'7th_share'!$AK:$AK,0))</f>
        <v>0.86214653257903895</v>
      </c>
      <c r="Z67">
        <f>INDEX('7th_share'!R:R,MATCH($C$1&amp;"-"&amp;$C67,'7th_share'!$AK:$AK,0))</f>
        <v>0.86168147775482107</v>
      </c>
      <c r="AA67">
        <f>INDEX('7th_share'!S:S,MATCH($C$1&amp;"-"&amp;$C67,'7th_share'!$AK:$AK,0))</f>
        <v>0.86120654270369146</v>
      </c>
      <c r="AB67">
        <f>INDEX('7th_share'!T:T,MATCH($C$1&amp;"-"&amp;$C67,'7th_share'!$AK:$AK,0))</f>
        <v>0.86072573055040047</v>
      </c>
      <c r="AC67">
        <f>INDEX('7th_share'!U:U,MATCH($C$1&amp;"-"&amp;$C67,'7th_share'!$AK:$AK,0))</f>
        <v>0.86024304441969823</v>
      </c>
      <c r="AD67">
        <f>INDEX('7th_share'!V:V,MATCH($C$1&amp;"-"&amp;$C67,'7th_share'!$AK:$AK,0))</f>
        <v>0.85976248743633488</v>
      </c>
      <c r="AE67">
        <f>INDEX('7th_share'!W:W,MATCH($C$1&amp;"-"&amp;$C67,'7th_share'!$AK:$AK,0))</f>
        <v>0.85928806272506075</v>
      </c>
      <c r="AF67">
        <f>INDEX('7th_share'!X:X,MATCH($C$1&amp;"-"&amp;$C67,'7th_share'!$AK:$AK,0))</f>
        <v>0.85882377341062643</v>
      </c>
      <c r="AG67">
        <f>INDEX('7th_share'!Y:Y,MATCH($C$1&amp;"-"&amp;$C67,'7th_share'!$AK:$AK,0))</f>
        <v>0.85837362261778205</v>
      </c>
      <c r="AH67">
        <f>INDEX('7th_share'!Z:Z,MATCH($C$1&amp;"-"&amp;$C67,'7th_share'!$AK:$AK,0))</f>
        <v>0.85794161347127751</v>
      </c>
      <c r="AI67">
        <f>INDEX('7th_share'!AA:AA,MATCH($C$1&amp;"-"&amp;$C67,'7th_share'!$AK:$AK,0))</f>
        <v>0.8575317490958636</v>
      </c>
      <c r="AJ67">
        <f>INDEX('7th_share'!AB:AB,MATCH($C$1&amp;"-"&amp;$C67,'7th_share'!$AK:$AK,0))</f>
        <v>0.85714803261629025</v>
      </c>
      <c r="AK67">
        <f>INDEX('7th_share'!AC:AC,MATCH($C$1&amp;"-"&amp;$C67,'7th_share'!$AK:$AK,0))</f>
        <v>0.85679446715730778</v>
      </c>
      <c r="AL67">
        <f>INDEX('7th_share'!AD:AD,MATCH($C$1&amp;"-"&amp;$C67,'7th_share'!$AK:$AK,0))</f>
        <v>0.85647505584366679</v>
      </c>
      <c r="AM67">
        <f>INDEX('7th_share'!AE:AE,MATCH($C$1&amp;"-"&amp;$C67,'7th_share'!$AK:$AK,0))</f>
        <v>0.85619380180011706</v>
      </c>
      <c r="AN67">
        <f>INDEX('7th_share'!AF:AF,MATCH($C$1&amp;"-"&amp;$C67,'7th_share'!$AK:$AK,0))</f>
        <v>0.85595470815140895</v>
      </c>
      <c r="AO67">
        <f>INDEX('7th_share'!AG:AG,MATCH($C$1&amp;"-"&amp;$C67,'7th_share'!$AK:$AK,0))</f>
        <v>0.85576177802229303</v>
      </c>
      <c r="AP67">
        <f>INDEX('7th_share'!AH:AH,MATCH($C$1&amp;"-"&amp;$C67,'7th_share'!$AK:$AK,0))</f>
        <v>0.85561901453751965</v>
      </c>
      <c r="AQ67">
        <f>INDEX('7th_share'!AI:AI,MATCH($C$1&amp;"-"&amp;$C67,'7th_share'!$AK:$AK,0))</f>
        <v>0.85553042082183861</v>
      </c>
      <c r="AR67">
        <f>INDEX('7th_share'!AJ:AJ,MATCH($C$1&amp;"-"&amp;$C67,'7th_share'!$AK:$AK,0))</f>
        <v>0.85550000000000048</v>
      </c>
      <c r="AS67" s="6">
        <f t="shared" si="52"/>
        <v>0.85550000000000048</v>
      </c>
      <c r="AT67" s="6">
        <f t="shared" si="51"/>
        <v>0.85550000000000048</v>
      </c>
      <c r="AU67" s="6">
        <f t="shared" si="51"/>
        <v>0.85550000000000048</v>
      </c>
      <c r="AV67" s="6">
        <f t="shared" si="51"/>
        <v>0.85550000000000048</v>
      </c>
      <c r="AW67" s="6">
        <f t="shared" si="51"/>
        <v>0.85550000000000048</v>
      </c>
      <c r="AX67" s="6">
        <f t="shared" si="51"/>
        <v>0.85550000000000048</v>
      </c>
      <c r="AY67" s="6">
        <f t="shared" si="51"/>
        <v>0.85550000000000048</v>
      </c>
      <c r="AZ67" s="6">
        <f t="shared" si="51"/>
        <v>0.85550000000000048</v>
      </c>
      <c r="BA67" s="6">
        <f t="shared" si="51"/>
        <v>0.85550000000000048</v>
      </c>
      <c r="BB67" s="6">
        <f t="shared" si="51"/>
        <v>0.85550000000000048</v>
      </c>
      <c r="BC67" s="6">
        <f t="shared" si="51"/>
        <v>0.85550000000000048</v>
      </c>
      <c r="BD67" s="6">
        <f t="shared" si="51"/>
        <v>0.85550000000000048</v>
      </c>
      <c r="BE67" s="6">
        <f t="shared" si="51"/>
        <v>0.85550000000000048</v>
      </c>
      <c r="BF67" s="6">
        <f t="shared" si="51"/>
        <v>0.85550000000000048</v>
      </c>
      <c r="BG67" s="6">
        <f t="shared" si="51"/>
        <v>0.85550000000000048</v>
      </c>
      <c r="BH67" s="6">
        <f t="shared" si="51"/>
        <v>0.85550000000000048</v>
      </c>
      <c r="BI67" s="6">
        <f t="shared" si="51"/>
        <v>0.85550000000000048</v>
      </c>
      <c r="BJ67" s="6">
        <f t="shared" si="51"/>
        <v>0.85550000000000048</v>
      </c>
      <c r="BK67" s="6">
        <f t="shared" si="51"/>
        <v>0.85550000000000048</v>
      </c>
      <c r="BL67" s="6">
        <f t="shared" si="51"/>
        <v>0.85550000000000048</v>
      </c>
    </row>
    <row r="68" spans="2:64" x14ac:dyDescent="0.25">
      <c r="C68" t="s">
        <v>11</v>
      </c>
      <c r="D68">
        <f>INDEX(hist_share!W:W,MATCH($C$1&amp;"-"&amp;$C68,hist_share!$AF:$AF,0))</f>
        <v>8.608408524666851E-2</v>
      </c>
      <c r="E68">
        <f>INDEX(hist_share!X:X,MATCH($C$1&amp;"-"&amp;$C68,hist_share!$AF:$AF,0))</f>
        <v>8.6084085269883356E-2</v>
      </c>
      <c r="F68">
        <f>INDEX(hist_share!Y:Y,MATCH($C$1&amp;"-"&amp;$C68,hist_share!$AF:$AF,0))</f>
        <v>8.6084085276871336E-2</v>
      </c>
      <c r="G68">
        <f>INDEX(hist_share!Z:Z,MATCH($C$1&amp;"-"&amp;$C68,hist_share!$AF:$AF,0))</f>
        <v>8.6084085292798582E-2</v>
      </c>
      <c r="H68">
        <f>INDEX(hist_share!AA:AA,MATCH($C$1&amp;"-"&amp;$C68,hist_share!$AF:$AF,0))</f>
        <v>8.6084085304646743E-2</v>
      </c>
      <c r="I68">
        <f>INDEX(hist_share!AB:AB,MATCH($C$1&amp;"-"&amp;$C68,hist_share!$AF:$AF,0))</f>
        <v>8.649771491103006E-2</v>
      </c>
      <c r="J68" s="10">
        <f>INDEX(hist_share!AC:AC,MATCH($C$1&amp;"-"&amp;$C68,hist_share!$AF:$AF,0))</f>
        <v>8.7337259078724194E-2</v>
      </c>
      <c r="K68">
        <f>INDEX('7th_share'!C:C,MATCH($C$1&amp;"-"&amp;$C68,'7th_share'!$AK:$AK,0))</f>
        <v>8.6579743838555184E-2</v>
      </c>
      <c r="L68">
        <f>INDEX('7th_share'!D:D,MATCH($C$1&amp;"-"&amp;$C68,'7th_share'!$AK:$AK,0))</f>
        <v>8.663964925628255E-2</v>
      </c>
      <c r="M68">
        <f>INDEX('7th_share'!E:E,MATCH($C$1&amp;"-"&amp;$C68,'7th_share'!$AK:$AK,0))</f>
        <v>8.6711021751886941E-2</v>
      </c>
      <c r="N68">
        <f>INDEX('7th_share'!F:F,MATCH($C$1&amp;"-"&amp;$C68,'7th_share'!$AK:$AK,0))</f>
        <v>8.6793016156793884E-2</v>
      </c>
      <c r="O68">
        <f>INDEX('7th_share'!G:G,MATCH($C$1&amp;"-"&amp;$C68,'7th_share'!$AK:$AK,0))</f>
        <v>8.6884787302428879E-2</v>
      </c>
      <c r="P68">
        <f>INDEX('7th_share'!H:H,MATCH($C$1&amp;"-"&amp;$C68,'7th_share'!$AK:$AK,0))</f>
        <v>8.698549002021741E-2</v>
      </c>
      <c r="Q68">
        <f>INDEX('7th_share'!I:I,MATCH($C$1&amp;"-"&amp;$C68,'7th_share'!$AK:$AK,0))</f>
        <v>8.7094279141584852E-2</v>
      </c>
      <c r="R68">
        <f>INDEX('7th_share'!J:J,MATCH($C$1&amp;"-"&amp;$C68,'7th_share'!$AK:$AK,0))</f>
        <v>8.7210309497956745E-2</v>
      </c>
      <c r="S68" s="13">
        <f>INDEX('7th_share'!K:K,MATCH($C$1&amp;"-"&amp;$C68,'7th_share'!$AK:$AK,0))</f>
        <v>8.7332735920758464E-2</v>
      </c>
      <c r="T68">
        <f>INDEX('7th_share'!L:L,MATCH($C$1&amp;"-"&amp;$C68,'7th_share'!$AK:$AK,0))</f>
        <v>8.7460713241415605E-2</v>
      </c>
      <c r="U68">
        <f>INDEX('7th_share'!M:M,MATCH($C$1&amp;"-"&amp;$C68,'7th_share'!$AK:$AK,0))</f>
        <v>8.7593396291353542E-2</v>
      </c>
      <c r="V68">
        <f>INDEX('7th_share'!N:N,MATCH($C$1&amp;"-"&amp;$C68,'7th_share'!$AK:$AK,0))</f>
        <v>8.7729939901997789E-2</v>
      </c>
      <c r="W68">
        <f>INDEX('7th_share'!O:O,MATCH($C$1&amp;"-"&amp;$C68,'7th_share'!$AK:$AK,0))</f>
        <v>8.786949890477376E-2</v>
      </c>
      <c r="X68">
        <f>INDEX('7th_share'!P:P,MATCH($C$1&amp;"-"&amp;$C68,'7th_share'!$AK:$AK,0))</f>
        <v>8.8011228131106886E-2</v>
      </c>
      <c r="Y68">
        <f>INDEX('7th_share'!Q:Q,MATCH($C$1&amp;"-"&amp;$C68,'7th_share'!$AK:$AK,0))</f>
        <v>8.8154282412422749E-2</v>
      </c>
      <c r="Z68">
        <f>INDEX('7th_share'!R:R,MATCH($C$1&amp;"-"&amp;$C68,'7th_share'!$AK:$AK,0))</f>
        <v>8.8297816580146724E-2</v>
      </c>
      <c r="AA68">
        <f>INDEX('7th_share'!S:S,MATCH($C$1&amp;"-"&amp;$C68,'7th_share'!$AK:$AK,0))</f>
        <v>8.8440985465704336E-2</v>
      </c>
      <c r="AB68">
        <f>INDEX('7th_share'!T:T,MATCH($C$1&amp;"-"&amp;$C68,'7th_share'!$AK:$AK,0))</f>
        <v>8.8582943900520988E-2</v>
      </c>
      <c r="AC68">
        <f>INDEX('7th_share'!U:U,MATCH($C$1&amp;"-"&amp;$C68,'7th_share'!$AK:$AK,0))</f>
        <v>8.8722846716022166E-2</v>
      </c>
      <c r="AD68">
        <f>INDEX('7th_share'!V:V,MATCH($C$1&amp;"-"&amp;$C68,'7th_share'!$AK:$AK,0))</f>
        <v>8.8859848743633355E-2</v>
      </c>
      <c r="AE68">
        <f>INDEX('7th_share'!W:W,MATCH($C$1&amp;"-"&amp;$C68,'7th_share'!$AK:$AK,0))</f>
        <v>8.8993104814779969E-2</v>
      </c>
      <c r="AF68">
        <f>INDEX('7th_share'!X:X,MATCH($C$1&amp;"-"&amp;$C68,'7th_share'!$AK:$AK,0))</f>
        <v>8.9121769760887551E-2</v>
      </c>
      <c r="AG68">
        <f>INDEX('7th_share'!Y:Y,MATCH($C$1&amp;"-"&amp;$C68,'7th_share'!$AK:$AK,0))</f>
        <v>8.9244998413381502E-2</v>
      </c>
      <c r="AH68">
        <f>INDEX('7th_share'!Z:Z,MATCH($C$1&amp;"-"&amp;$C68,'7th_share'!$AK:$AK,0))</f>
        <v>8.9361945603687321E-2</v>
      </c>
      <c r="AI68">
        <f>INDEX('7th_share'!AA:AA,MATCH($C$1&amp;"-"&amp;$C68,'7th_share'!$AK:$AK,0))</f>
        <v>8.9471766163230479E-2</v>
      </c>
      <c r="AJ68">
        <f>INDEX('7th_share'!AB:AB,MATCH($C$1&amp;"-"&amp;$C68,'7th_share'!$AK:$AK,0))</f>
        <v>8.9573614923436393E-2</v>
      </c>
      <c r="AK68">
        <f>INDEX('7th_share'!AC:AC,MATCH($C$1&amp;"-"&amp;$C68,'7th_share'!$AK:$AK,0))</f>
        <v>8.9666646715730575E-2</v>
      </c>
      <c r="AL68">
        <f>INDEX('7th_share'!AD:AD,MATCH($C$1&amp;"-"&amp;$C68,'7th_share'!$AK:$AK,0))</f>
        <v>8.9750016371538427E-2</v>
      </c>
      <c r="AM68">
        <f>INDEX('7th_share'!AE:AE,MATCH($C$1&amp;"-"&amp;$C68,'7th_share'!$AK:$AK,0))</f>
        <v>8.982287872228549E-2</v>
      </c>
      <c r="AN68">
        <f>INDEX('7th_share'!AF:AF,MATCH($C$1&amp;"-"&amp;$C68,'7th_share'!$AK:$AK,0))</f>
        <v>8.9884388599397166E-2</v>
      </c>
      <c r="AO68">
        <f>INDEX('7th_share'!AG:AG,MATCH($C$1&amp;"-"&amp;$C68,'7th_share'!$AK:$AK,0))</f>
        <v>8.9933700834298982E-2</v>
      </c>
      <c r="AP68">
        <f>INDEX('7th_share'!AH:AH,MATCH($C$1&amp;"-"&amp;$C68,'7th_share'!$AK:$AK,0))</f>
        <v>8.9969970258416382E-2</v>
      </c>
      <c r="AQ68">
        <f>INDEX('7th_share'!AI:AI,MATCH($C$1&amp;"-"&amp;$C68,'7th_share'!$AK:$AK,0))</f>
        <v>8.9992351703174794E-2</v>
      </c>
      <c r="AR68">
        <f>INDEX('7th_share'!AJ:AJ,MATCH($C$1&amp;"-"&amp;$C68,'7th_share'!$AK:$AK,0))</f>
        <v>8.9999999999999747E-2</v>
      </c>
      <c r="AS68" s="6">
        <f t="shared" si="52"/>
        <v>8.9999999999999747E-2</v>
      </c>
      <c r="AT68" s="6">
        <f t="shared" si="51"/>
        <v>8.9999999999999747E-2</v>
      </c>
      <c r="AU68" s="6">
        <f t="shared" si="51"/>
        <v>8.9999999999999747E-2</v>
      </c>
      <c r="AV68" s="6">
        <f t="shared" si="51"/>
        <v>8.9999999999999747E-2</v>
      </c>
      <c r="AW68" s="6">
        <f t="shared" si="51"/>
        <v>8.9999999999999747E-2</v>
      </c>
      <c r="AX68" s="6">
        <f t="shared" si="51"/>
        <v>8.9999999999999747E-2</v>
      </c>
      <c r="AY68" s="6">
        <f t="shared" si="51"/>
        <v>8.9999999999999747E-2</v>
      </c>
      <c r="AZ68" s="6">
        <f t="shared" si="51"/>
        <v>8.9999999999999747E-2</v>
      </c>
      <c r="BA68" s="6">
        <f t="shared" si="51"/>
        <v>8.9999999999999747E-2</v>
      </c>
      <c r="BB68" s="6">
        <f t="shared" si="51"/>
        <v>8.9999999999999747E-2</v>
      </c>
      <c r="BC68" s="6">
        <f t="shared" si="51"/>
        <v>8.9999999999999747E-2</v>
      </c>
      <c r="BD68" s="6">
        <f t="shared" si="51"/>
        <v>8.9999999999999747E-2</v>
      </c>
      <c r="BE68" s="6">
        <f t="shared" si="51"/>
        <v>8.9999999999999747E-2</v>
      </c>
      <c r="BF68" s="6">
        <f t="shared" si="51"/>
        <v>8.9999999999999747E-2</v>
      </c>
      <c r="BG68" s="6">
        <f t="shared" si="51"/>
        <v>8.9999999999999747E-2</v>
      </c>
      <c r="BH68" s="6">
        <f t="shared" si="51"/>
        <v>8.9999999999999747E-2</v>
      </c>
      <c r="BI68" s="6">
        <f t="shared" si="51"/>
        <v>8.9999999999999747E-2</v>
      </c>
      <c r="BJ68" s="6">
        <f t="shared" si="51"/>
        <v>8.9999999999999747E-2</v>
      </c>
      <c r="BK68" s="6">
        <f t="shared" si="51"/>
        <v>8.9999999999999747E-2</v>
      </c>
      <c r="BL68" s="6">
        <f t="shared" si="51"/>
        <v>8.9999999999999747E-2</v>
      </c>
    </row>
    <row r="69" spans="2:64" x14ac:dyDescent="0.25">
      <c r="C69" t="s">
        <v>12</v>
      </c>
      <c r="D69">
        <f>INDEX(hist_share!W:W,MATCH($C$1&amp;"-"&amp;$C69,hist_share!$AF:$AF,0))</f>
        <v>4.7389288928290987E-2</v>
      </c>
      <c r="E69">
        <f>INDEX(hist_share!X:X,MATCH($C$1&amp;"-"&amp;$C69,hist_share!$AF:$AF,0))</f>
        <v>4.7389288941070758E-2</v>
      </c>
      <c r="F69">
        <f>INDEX(hist_share!Y:Y,MATCH($C$1&amp;"-"&amp;$C69,hist_share!$AF:$AF,0))</f>
        <v>4.7389288944917653E-2</v>
      </c>
      <c r="G69">
        <f>INDEX(hist_share!Z:Z,MATCH($C$1&amp;"-"&amp;$C69,hist_share!$AF:$AF,0))</f>
        <v>4.7389288953685597E-2</v>
      </c>
      <c r="H69">
        <f>INDEX(hist_share!AA:AA,MATCH($C$1&amp;"-"&amp;$C69,hist_share!$AF:$AF,0))</f>
        <v>4.7389288960208033E-2</v>
      </c>
      <c r="I69">
        <f>INDEX(hist_share!AB:AB,MATCH($C$1&amp;"-"&amp;$C69,hist_share!$AF:$AF,0))</f>
        <v>4.3248857455515002E-2</v>
      </c>
      <c r="J69" s="10">
        <f>INDEX(hist_share!AC:AC,MATCH($C$1&amp;"-"&amp;$C69,hist_share!$AF:$AF,0))</f>
        <v>4.2633327327880673E-2</v>
      </c>
      <c r="K69">
        <f>INDEX('7th_share'!C:C,MATCH($C$1&amp;"-"&amp;$C69,'7th_share'!$AK:$AK,0))</f>
        <v>4.2821703857135282E-2</v>
      </c>
      <c r="L69">
        <f>INDEX('7th_share'!D:D,MATCH($C$1&amp;"-"&amp;$C69,'7th_share'!$AK:$AK,0))</f>
        <v>4.2696942728831302E-2</v>
      </c>
      <c r="M69">
        <f>INDEX('7th_share'!E:E,MATCH($C$1&amp;"-"&amp;$C69,'7th_share'!$AK:$AK,0))</f>
        <v>4.2627070034196898E-2</v>
      </c>
      <c r="N69">
        <f>INDEX('7th_share'!F:F,MATCH($C$1&amp;"-"&amp;$C69,'7th_share'!$AK:$AK,0))</f>
        <v>4.2608844263041352E-2</v>
      </c>
      <c r="O69">
        <f>INDEX('7th_share'!G:G,MATCH($C$1&amp;"-"&amp;$C69,'7th_share'!$AK:$AK,0))</f>
        <v>4.2639023905173962E-2</v>
      </c>
      <c r="P69">
        <f>INDEX('7th_share'!H:H,MATCH($C$1&amp;"-"&amp;$C69,'7th_share'!$AK:$AK,0))</f>
        <v>4.2714367450403953E-2</v>
      </c>
      <c r="Q69">
        <f>INDEX('7th_share'!I:I,MATCH($C$1&amp;"-"&amp;$C69,'7th_share'!$AK:$AK,0))</f>
        <v>4.2831633388540583E-2</v>
      </c>
      <c r="R69">
        <f>INDEX('7th_share'!J:J,MATCH($C$1&amp;"-"&amp;$C69,'7th_share'!$AK:$AK,0))</f>
        <v>4.2987580209393153E-2</v>
      </c>
      <c r="S69" s="13">
        <f>INDEX('7th_share'!K:K,MATCH($C$1&amp;"-"&amp;$C69,'7th_share'!$AK:$AK,0))</f>
        <v>4.3178966402770878E-2</v>
      </c>
      <c r="T69">
        <f>INDEX('7th_share'!L:L,MATCH($C$1&amp;"-"&amp;$C69,'7th_share'!$AK:$AK,0))</f>
        <v>4.3402550458483083E-2</v>
      </c>
      <c r="U69">
        <f>INDEX('7th_share'!M:M,MATCH($C$1&amp;"-"&amp;$C69,'7th_share'!$AK:$AK,0))</f>
        <v>4.3655090866338987E-2</v>
      </c>
      <c r="V69">
        <f>INDEX('7th_share'!N:N,MATCH($C$1&amp;"-"&amp;$C69,'7th_share'!$AK:$AK,0))</f>
        <v>4.3933346116147888E-2</v>
      </c>
      <c r="W69">
        <f>INDEX('7th_share'!O:O,MATCH($C$1&amp;"-"&amp;$C69,'7th_share'!$AK:$AK,0))</f>
        <v>4.423407469771902E-2</v>
      </c>
      <c r="X69">
        <f>INDEX('7th_share'!P:P,MATCH($C$1&amp;"-"&amp;$C69,'7th_share'!$AK:$AK,0))</f>
        <v>4.4554035100861672E-2</v>
      </c>
      <c r="Y69">
        <f>INDEX('7th_share'!Q:Q,MATCH($C$1&amp;"-"&amp;$C69,'7th_share'!$AK:$AK,0))</f>
        <v>4.4889985815385107E-2</v>
      </c>
      <c r="Z69">
        <f>INDEX('7th_share'!R:R,MATCH($C$1&amp;"-"&amp;$C69,'7th_share'!$AK:$AK,0))</f>
        <v>4.5238685331098559E-2</v>
      </c>
      <c r="AA69">
        <f>INDEX('7th_share'!S:S,MATCH($C$1&amp;"-"&amp;$C69,'7th_share'!$AK:$AK,0))</f>
        <v>4.5596892137811318E-2</v>
      </c>
      <c r="AB69">
        <f>INDEX('7th_share'!T:T,MATCH($C$1&amp;"-"&amp;$C69,'7th_share'!$AK:$AK,0))</f>
        <v>4.5961364725332667E-2</v>
      </c>
      <c r="AC69">
        <f>INDEX('7th_share'!U:U,MATCH($C$1&amp;"-"&amp;$C69,'7th_share'!$AK:$AK,0))</f>
        <v>4.6328861583471832E-2</v>
      </c>
      <c r="AD69">
        <f>INDEX('7th_share'!V:V,MATCH($C$1&amp;"-"&amp;$C69,'7th_share'!$AK:$AK,0))</f>
        <v>4.669614120203814E-2</v>
      </c>
      <c r="AE69">
        <f>INDEX('7th_share'!W:W,MATCH($C$1&amp;"-"&amp;$C69,'7th_share'!$AK:$AK,0))</f>
        <v>4.7059962070840761E-2</v>
      </c>
      <c r="AF69">
        <f>INDEX('7th_share'!X:X,MATCH($C$1&amp;"-"&amp;$C69,'7th_share'!$AK:$AK,0))</f>
        <v>4.7417082679689013E-2</v>
      </c>
      <c r="AG69">
        <f>INDEX('7th_share'!Y:Y,MATCH($C$1&amp;"-"&amp;$C69,'7th_share'!$AK:$AK,0))</f>
        <v>4.7764261518392179E-2</v>
      </c>
      <c r="AH69">
        <f>INDEX('7th_share'!Z:Z,MATCH($C$1&amp;"-"&amp;$C69,'7th_share'!$AK:$AK,0))</f>
        <v>4.8098257076759521E-2</v>
      </c>
      <c r="AI69">
        <f>INDEX('7th_share'!AA:AA,MATCH($C$1&amp;"-"&amp;$C69,'7th_share'!$AK:$AK,0))</f>
        <v>4.8415827844600273E-2</v>
      </c>
      <c r="AJ69">
        <f>INDEX('7th_share'!AB:AB,MATCH($C$1&amp;"-"&amp;$C69,'7th_share'!$AK:$AK,0))</f>
        <v>4.8713732311723719E-2</v>
      </c>
      <c r="AK69">
        <f>INDEX('7th_share'!AC:AC,MATCH($C$1&amp;"-"&amp;$C69,'7th_share'!$AK:$AK,0))</f>
        <v>4.8988728967939099E-2</v>
      </c>
      <c r="AL69">
        <f>INDEX('7th_share'!AD:AD,MATCH($C$1&amp;"-"&amp;$C69,'7th_share'!$AK:$AK,0))</f>
        <v>4.9237576303055718E-2</v>
      </c>
      <c r="AM69">
        <f>INDEX('7th_share'!AE:AE,MATCH($C$1&amp;"-"&amp;$C69,'7th_share'!$AK:$AK,0))</f>
        <v>4.9457032806882809E-2</v>
      </c>
      <c r="AN69">
        <f>INDEX('7th_share'!AF:AF,MATCH($C$1&amp;"-"&amp;$C69,'7th_share'!$AK:$AK,0))</f>
        <v>4.9643856969229662E-2</v>
      </c>
      <c r="AO69">
        <f>INDEX('7th_share'!AG:AG,MATCH($C$1&amp;"-"&amp;$C69,'7th_share'!$AK:$AK,0))</f>
        <v>4.9794807279905533E-2</v>
      </c>
      <c r="AP69">
        <f>INDEX('7th_share'!AH:AH,MATCH($C$1&amp;"-"&amp;$C69,'7th_share'!$AK:$AK,0))</f>
        <v>4.9906642228719683E-2</v>
      </c>
      <c r="AQ69">
        <f>INDEX('7th_share'!AI:AI,MATCH($C$1&amp;"-"&amp;$C69,'7th_share'!$AK:$AK,0))</f>
        <v>4.9976120305481389E-2</v>
      </c>
      <c r="AR69">
        <f>INDEX('7th_share'!AJ:AJ,MATCH($C$1&amp;"-"&amp;$C69,'7th_share'!$AK:$AK,0))</f>
        <v>4.9999999999999892E-2</v>
      </c>
      <c r="AS69" s="6">
        <f t="shared" si="52"/>
        <v>4.9999999999999892E-2</v>
      </c>
      <c r="AT69" s="6">
        <f t="shared" si="51"/>
        <v>4.9999999999999892E-2</v>
      </c>
      <c r="AU69" s="6">
        <f t="shared" si="51"/>
        <v>4.9999999999999892E-2</v>
      </c>
      <c r="AV69" s="6">
        <f t="shared" si="51"/>
        <v>4.9999999999999892E-2</v>
      </c>
      <c r="AW69" s="6">
        <f t="shared" si="51"/>
        <v>4.9999999999999892E-2</v>
      </c>
      <c r="AX69" s="6">
        <f t="shared" si="51"/>
        <v>4.9999999999999892E-2</v>
      </c>
      <c r="AY69" s="6">
        <f t="shared" si="51"/>
        <v>4.9999999999999892E-2</v>
      </c>
      <c r="AZ69" s="6">
        <f t="shared" si="51"/>
        <v>4.9999999999999892E-2</v>
      </c>
      <c r="BA69" s="6">
        <f t="shared" si="51"/>
        <v>4.9999999999999892E-2</v>
      </c>
      <c r="BB69" s="6">
        <f t="shared" si="51"/>
        <v>4.9999999999999892E-2</v>
      </c>
      <c r="BC69" s="6">
        <f t="shared" si="51"/>
        <v>4.9999999999999892E-2</v>
      </c>
      <c r="BD69" s="6">
        <f t="shared" si="51"/>
        <v>4.9999999999999892E-2</v>
      </c>
      <c r="BE69" s="6">
        <f t="shared" si="51"/>
        <v>4.9999999999999892E-2</v>
      </c>
      <c r="BF69" s="6">
        <f t="shared" si="51"/>
        <v>4.9999999999999892E-2</v>
      </c>
      <c r="BG69" s="6">
        <f t="shared" si="51"/>
        <v>4.9999999999999892E-2</v>
      </c>
      <c r="BH69" s="6">
        <f t="shared" si="51"/>
        <v>4.9999999999999892E-2</v>
      </c>
      <c r="BI69" s="6">
        <f t="shared" si="51"/>
        <v>4.9999999999999892E-2</v>
      </c>
      <c r="BJ69" s="6">
        <f t="shared" si="51"/>
        <v>4.9999999999999892E-2</v>
      </c>
      <c r="BK69" s="6">
        <f t="shared" si="51"/>
        <v>4.9999999999999892E-2</v>
      </c>
      <c r="BL69" s="6">
        <f t="shared" si="51"/>
        <v>4.9999999999999892E-2</v>
      </c>
    </row>
    <row r="70" spans="2:64" x14ac:dyDescent="0.25">
      <c r="C70" t="s">
        <v>13</v>
      </c>
      <c r="D70">
        <f>INDEX(hist_share!W:W,MATCH($C$1&amp;"-"&amp;$C70,hist_share!$AF:$AF,0))</f>
        <v>2.3527948131564241E-5</v>
      </c>
      <c r="E70">
        <f>INDEX(hist_share!X:X,MATCH($C$1&amp;"-"&amp;$C70,hist_share!$AF:$AF,0))</f>
        <v>2.3872842488253631E-5</v>
      </c>
      <c r="F70">
        <f>INDEX(hist_share!Y:Y,MATCH($C$1&amp;"-"&amp;$C70,hist_share!$AF:$AF,0))</f>
        <v>2.3480540370893389E-5</v>
      </c>
      <c r="G70">
        <f>INDEX(hist_share!Z:Z,MATCH($C$1&amp;"-"&amp;$C70,hist_share!$AF:$AF,0))</f>
        <v>3.3444094200658288E-5</v>
      </c>
      <c r="H70">
        <f>INDEX(hist_share!AA:AA,MATCH($C$1&amp;"-"&amp;$C70,hist_share!$AF:$AF,0))</f>
        <v>3.3508385860175698E-5</v>
      </c>
      <c r="I70">
        <f>INDEX(hist_share!AB:AB,MATCH($C$1&amp;"-"&amp;$C70,hist_share!$AF:$AF,0))</f>
        <v>2.2955930542874539E-5</v>
      </c>
      <c r="J70" s="10">
        <f>INDEX(hist_share!AC:AC,MATCH($C$1&amp;"-"&amp;$C70,hist_share!$AF:$AF,0))</f>
        <v>2.27043300041843E-5</v>
      </c>
      <c r="K70">
        <f>INDEX('7th_share'!C:C,MATCH($C$1&amp;"-"&amp;$C70,'7th_share'!$AK:$AK,0))</f>
        <v>2.2744957075945302E-5</v>
      </c>
      <c r="L70">
        <f>INDEX('7th_share'!D:D,MATCH($C$1&amp;"-"&amp;$C70,'7th_share'!$AK:$AK,0))</f>
        <v>2.2782039753127049E-5</v>
      </c>
      <c r="M70">
        <f>INDEX('7th_share'!E:E,MATCH($C$1&amp;"-"&amp;$C70,'7th_share'!$AK:$AK,0))</f>
        <v>2.2815721532630888E-5</v>
      </c>
      <c r="N70">
        <f>INDEX('7th_share'!F:F,MATCH($C$1&amp;"-"&amp;$C70,'7th_share'!$AK:$AK,0))</f>
        <v>2.2846145911358199E-5</v>
      </c>
      <c r="O70">
        <f>INDEX('7th_share'!G:G,MATCH($C$1&amp;"-"&amp;$C70,'7th_share'!$AK:$AK,0))</f>
        <v>2.2873456386210361E-5</v>
      </c>
      <c r="P70">
        <f>INDEX('7th_share'!H:H,MATCH($C$1&amp;"-"&amp;$C70,'7th_share'!$AK:$AK,0))</f>
        <v>2.2897796454088731E-5</v>
      </c>
      <c r="Q70">
        <f>INDEX('7th_share'!I:I,MATCH($C$1&amp;"-"&amp;$C70,'7th_share'!$AK:$AK,0))</f>
        <v>2.291930961189467E-5</v>
      </c>
      <c r="R70">
        <f>INDEX('7th_share'!J:J,MATCH($C$1&amp;"-"&amp;$C70,'7th_share'!$AK:$AK,0))</f>
        <v>2.293813935652955E-5</v>
      </c>
      <c r="S70" s="13">
        <f>INDEX('7th_share'!K:K,MATCH($C$1&amp;"-"&amp;$C70,'7th_share'!$AK:$AK,0))</f>
        <v>2.2954429184894761E-5</v>
      </c>
      <c r="T70">
        <f>INDEX('7th_share'!L:L,MATCH($C$1&amp;"-"&amp;$C70,'7th_share'!$AK:$AK,0))</f>
        <v>2.296832259389163E-5</v>
      </c>
      <c r="U70">
        <f>INDEX('7th_share'!M:M,MATCH($C$1&amp;"-"&amp;$C70,'7th_share'!$AK:$AK,0))</f>
        <v>2.2979963080421549E-5</v>
      </c>
      <c r="V70">
        <f>INDEX('7th_share'!N:N,MATCH($C$1&amp;"-"&amp;$C70,'7th_share'!$AK:$AK,0))</f>
        <v>2.298949414138588E-5</v>
      </c>
      <c r="W70">
        <f>INDEX('7th_share'!O:O,MATCH($C$1&amp;"-"&amp;$C70,'7th_share'!$AK:$AK,0))</f>
        <v>2.2997059273685979E-5</v>
      </c>
      <c r="X70">
        <f>INDEX('7th_share'!P:P,MATCH($C$1&amp;"-"&amp;$C70,'7th_share'!$AK:$AK,0))</f>
        <v>2.300280197422323E-5</v>
      </c>
      <c r="Y70">
        <f>INDEX('7th_share'!Q:Q,MATCH($C$1&amp;"-"&amp;$C70,'7th_share'!$AK:$AK,0))</f>
        <v>2.3006865739899E-5</v>
      </c>
      <c r="Z70">
        <f>INDEX('7th_share'!R:R,MATCH($C$1&amp;"-"&amp;$C70,'7th_share'!$AK:$AK,0))</f>
        <v>2.300939406761466E-5</v>
      </c>
      <c r="AA70">
        <f>INDEX('7th_share'!S:S,MATCH($C$1&amp;"-"&amp;$C70,'7th_share'!$AK:$AK,0))</f>
        <v>2.301053045427155E-5</v>
      </c>
      <c r="AB70">
        <f>INDEX('7th_share'!T:T,MATCH($C$1&amp;"-"&amp;$C70,'7th_share'!$AK:$AK,0))</f>
        <v>2.3010418396771061E-5</v>
      </c>
      <c r="AC70">
        <f>INDEX('7th_share'!U:U,MATCH($C$1&amp;"-"&amp;$C70,'7th_share'!$AK:$AK,0))</f>
        <v>2.3009201392014548E-5</v>
      </c>
      <c r="AD70">
        <f>INDEX('7th_share'!V:V,MATCH($C$1&amp;"-"&amp;$C70,'7th_share'!$AK:$AK,0))</f>
        <v>2.3007022936903399E-5</v>
      </c>
      <c r="AE70">
        <f>INDEX('7th_share'!W:W,MATCH($C$1&amp;"-"&amp;$C70,'7th_share'!$AK:$AK,0))</f>
        <v>2.3004026528338949E-5</v>
      </c>
      <c r="AF70">
        <f>INDEX('7th_share'!X:X,MATCH($C$1&amp;"-"&amp;$C70,'7th_share'!$AK:$AK,0))</f>
        <v>2.3000355663222601E-5</v>
      </c>
      <c r="AG70">
        <f>INDEX('7th_share'!Y:Y,MATCH($C$1&amp;"-"&amp;$C70,'7th_share'!$AK:$AK,0))</f>
        <v>2.2996153838455681E-5</v>
      </c>
      <c r="AH70">
        <f>INDEX('7th_share'!Z:Z,MATCH($C$1&amp;"-"&amp;$C70,'7th_share'!$AK:$AK,0))</f>
        <v>2.2991564550939611E-5</v>
      </c>
      <c r="AI70">
        <f>INDEX('7th_share'!AA:AA,MATCH($C$1&amp;"-"&amp;$C70,'7th_share'!$AK:$AK,0))</f>
        <v>2.2986731297575711E-5</v>
      </c>
      <c r="AJ70">
        <f>INDEX('7th_share'!AB:AB,MATCH($C$1&amp;"-"&amp;$C70,'7th_share'!$AK:$AK,0))</f>
        <v>2.2981797575265359E-5</v>
      </c>
      <c r="AK70">
        <f>INDEX('7th_share'!AC:AC,MATCH($C$1&amp;"-"&amp;$C70,'7th_share'!$AK:$AK,0))</f>
        <v>2.2976906880909938E-5</v>
      </c>
      <c r="AL70">
        <f>INDEX('7th_share'!AD:AD,MATCH($C$1&amp;"-"&amp;$C70,'7th_share'!$AK:$AK,0))</f>
        <v>2.2972202711410801E-5</v>
      </c>
      <c r="AM70">
        <f>INDEX('7th_share'!AE:AE,MATCH($C$1&amp;"-"&amp;$C70,'7th_share'!$AK:$AK,0))</f>
        <v>2.296782856366931E-5</v>
      </c>
      <c r="AN70">
        <f>INDEX('7th_share'!AF:AF,MATCH($C$1&amp;"-"&amp;$C70,'7th_share'!$AK:$AK,0))</f>
        <v>2.2963927934586849E-5</v>
      </c>
      <c r="AO70">
        <f>INDEX('7th_share'!AG:AG,MATCH($C$1&amp;"-"&amp;$C70,'7th_share'!$AK:$AK,0))</f>
        <v>2.2960644321064791E-5</v>
      </c>
      <c r="AP70">
        <f>INDEX('7th_share'!AH:AH,MATCH($C$1&amp;"-"&amp;$C70,'7th_share'!$AK:$AK,0))</f>
        <v>2.2958121220004459E-5</v>
      </c>
      <c r="AQ70">
        <f>INDEX('7th_share'!AI:AI,MATCH($C$1&amp;"-"&amp;$C70,'7th_share'!$AK:$AK,0))</f>
        <v>2.2956502128307268E-5</v>
      </c>
      <c r="AR70">
        <f>INDEX('7th_share'!AJ:AJ,MATCH($C$1&amp;"-"&amp;$C70,'7th_share'!$AK:$AK,0))</f>
        <v>2.295593054287457E-5</v>
      </c>
      <c r="AS70" s="6">
        <f t="shared" si="52"/>
        <v>2.295593054287457E-5</v>
      </c>
      <c r="AT70" s="6">
        <f t="shared" si="51"/>
        <v>2.295593054287457E-5</v>
      </c>
      <c r="AU70" s="6">
        <f t="shared" si="51"/>
        <v>2.295593054287457E-5</v>
      </c>
      <c r="AV70" s="6">
        <f t="shared" si="51"/>
        <v>2.295593054287457E-5</v>
      </c>
      <c r="AW70" s="6">
        <f t="shared" si="51"/>
        <v>2.295593054287457E-5</v>
      </c>
      <c r="AX70" s="6">
        <f t="shared" si="51"/>
        <v>2.295593054287457E-5</v>
      </c>
      <c r="AY70" s="6">
        <f t="shared" si="51"/>
        <v>2.295593054287457E-5</v>
      </c>
      <c r="AZ70" s="6">
        <f t="shared" si="51"/>
        <v>2.295593054287457E-5</v>
      </c>
      <c r="BA70" s="6">
        <f t="shared" si="51"/>
        <v>2.295593054287457E-5</v>
      </c>
      <c r="BB70" s="6">
        <f t="shared" si="51"/>
        <v>2.295593054287457E-5</v>
      </c>
      <c r="BC70" s="6">
        <f t="shared" si="51"/>
        <v>2.295593054287457E-5</v>
      </c>
      <c r="BD70" s="6">
        <f t="shared" si="51"/>
        <v>2.295593054287457E-5</v>
      </c>
      <c r="BE70" s="6">
        <f t="shared" si="51"/>
        <v>2.295593054287457E-5</v>
      </c>
      <c r="BF70" s="6">
        <f t="shared" si="51"/>
        <v>2.295593054287457E-5</v>
      </c>
      <c r="BG70" s="6">
        <f t="shared" si="51"/>
        <v>2.295593054287457E-5</v>
      </c>
      <c r="BH70" s="6">
        <f t="shared" si="51"/>
        <v>2.295593054287457E-5</v>
      </c>
      <c r="BI70" s="6">
        <f t="shared" si="51"/>
        <v>2.295593054287457E-5</v>
      </c>
      <c r="BJ70" s="6">
        <f t="shared" si="51"/>
        <v>2.295593054287457E-5</v>
      </c>
      <c r="BK70" s="6">
        <f t="shared" si="51"/>
        <v>2.295593054287457E-5</v>
      </c>
      <c r="BL70" s="6">
        <f t="shared" si="51"/>
        <v>2.295593054287457E-5</v>
      </c>
    </row>
    <row r="71" spans="2:64" x14ac:dyDescent="0.25">
      <c r="C71" t="s">
        <v>14</v>
      </c>
      <c r="D71">
        <f>INDEX(hist_share!W:W,MATCH($C$1&amp;"-"&amp;$C71,hist_share!$AF:$AF,0))</f>
        <v>0.45725200094973689</v>
      </c>
      <c r="E71">
        <f>INDEX(hist_share!X:X,MATCH($C$1&amp;"-"&amp;$C71,hist_share!$AF:$AF,0))</f>
        <v>0.46161654839297528</v>
      </c>
      <c r="F71">
        <f>INDEX(hist_share!Y:Y,MATCH($C$1&amp;"-"&amp;$C71,hist_share!$AF:$AF,0))</f>
        <v>0.46450634298015259</v>
      </c>
      <c r="G71">
        <f>INDEX(hist_share!Z:Z,MATCH($C$1&amp;"-"&amp;$C71,hist_share!$AF:$AF,0))</f>
        <v>0.65730114142783846</v>
      </c>
      <c r="H71">
        <f>INDEX(hist_share!AA:AA,MATCH($C$1&amp;"-"&amp;$C71,hist_share!$AF:$AF,0))</f>
        <v>0.6655709750367701</v>
      </c>
      <c r="I71">
        <f>INDEX(hist_share!AB:AB,MATCH($C$1&amp;"-"&amp;$C71,hist_share!$AF:$AF,0))</f>
        <v>0.45275465301274243</v>
      </c>
      <c r="J71" s="10">
        <f>INDEX(hist_share!AC:AC,MATCH($C$1&amp;"-"&amp;$C71,hist_share!$AF:$AF,0))</f>
        <v>0.44451899541992268</v>
      </c>
      <c r="K71">
        <f>INDEX('7th_share'!C:C,MATCH($C$1&amp;"-"&amp;$C71,'7th_share'!$AK:$AK,0))</f>
        <v>0.44393443725578652</v>
      </c>
      <c r="L71">
        <f>INDEX('7th_share'!D:D,MATCH($C$1&amp;"-"&amp;$C71,'7th_share'!$AK:$AK,0))</f>
        <v>0.44344810047092209</v>
      </c>
      <c r="M71">
        <f>INDEX('7th_share'!E:E,MATCH($C$1&amp;"-"&amp;$C71,'7th_share'!$AK:$AK,0))</f>
        <v>0.44305501410750731</v>
      </c>
      <c r="N71">
        <f>INDEX('7th_share'!F:F,MATCH($C$1&amp;"-"&amp;$C71,'7th_share'!$AK:$AK,0))</f>
        <v>0.4427502072077189</v>
      </c>
      <c r="O71">
        <f>INDEX('7th_share'!G:G,MATCH($C$1&amp;"-"&amp;$C71,'7th_share'!$AK:$AK,0))</f>
        <v>0.44252870881373457</v>
      </c>
      <c r="P71">
        <f>INDEX('7th_share'!H:H,MATCH($C$1&amp;"-"&amp;$C71,'7th_share'!$AK:$AK,0))</f>
        <v>0.44238554796773172</v>
      </c>
      <c r="Q71">
        <f>INDEX('7th_share'!I:I,MATCH($C$1&amp;"-"&amp;$C71,'7th_share'!$AK:$AK,0))</f>
        <v>0.44231575371188719</v>
      </c>
      <c r="R71">
        <f>INDEX('7th_share'!J:J,MATCH($C$1&amp;"-"&amp;$C71,'7th_share'!$AK:$AK,0))</f>
        <v>0.44231435508837891</v>
      </c>
      <c r="S71" s="13">
        <f>INDEX('7th_share'!K:K,MATCH($C$1&amp;"-"&amp;$C71,'7th_share'!$AK:$AK,0))</f>
        <v>0.44237638113938388</v>
      </c>
      <c r="T71">
        <f>INDEX('7th_share'!L:L,MATCH($C$1&amp;"-"&amp;$C71,'7th_share'!$AK:$AK,0))</f>
        <v>0.44249686090707929</v>
      </c>
      <c r="U71">
        <f>INDEX('7th_share'!M:M,MATCH($C$1&amp;"-"&amp;$C71,'7th_share'!$AK:$AK,0))</f>
        <v>0.44267082343364272</v>
      </c>
      <c r="V71">
        <f>INDEX('7th_share'!N:N,MATCH($C$1&amp;"-"&amp;$C71,'7th_share'!$AK:$AK,0))</f>
        <v>0.44289329776125153</v>
      </c>
      <c r="W71">
        <f>INDEX('7th_share'!O:O,MATCH($C$1&amp;"-"&amp;$C71,'7th_share'!$AK:$AK,0))</f>
        <v>0.44315931293208283</v>
      </c>
      <c r="X71">
        <f>INDEX('7th_share'!P:P,MATCH($C$1&amp;"-"&amp;$C71,'7th_share'!$AK:$AK,0))</f>
        <v>0.44346389798831393</v>
      </c>
      <c r="Y71">
        <f>INDEX('7th_share'!Q:Q,MATCH($C$1&amp;"-"&amp;$C71,'7th_share'!$AK:$AK,0))</f>
        <v>0.44380208197212229</v>
      </c>
      <c r="Z71">
        <f>INDEX('7th_share'!R:R,MATCH($C$1&amp;"-"&amp;$C71,'7th_share'!$AK:$AK,0))</f>
        <v>0.44416889392568548</v>
      </c>
      <c r="AA71">
        <f>INDEX('7th_share'!S:S,MATCH($C$1&amp;"-"&amp;$C71,'7th_share'!$AK:$AK,0))</f>
        <v>0.44455936289118031</v>
      </c>
      <c r="AB71">
        <f>INDEX('7th_share'!T:T,MATCH($C$1&amp;"-"&amp;$C71,'7th_share'!$AK:$AK,0))</f>
        <v>0.44496851791078451</v>
      </c>
      <c r="AC71">
        <f>INDEX('7th_share'!U:U,MATCH($C$1&amp;"-"&amp;$C71,'7th_share'!$AK:$AK,0))</f>
        <v>0.44539138802667499</v>
      </c>
      <c r="AD71">
        <f>INDEX('7th_share'!V:V,MATCH($C$1&amp;"-"&amp;$C71,'7th_share'!$AK:$AK,0))</f>
        <v>0.44582300228102961</v>
      </c>
      <c r="AE71">
        <f>INDEX('7th_share'!W:W,MATCH($C$1&amp;"-"&amp;$C71,'7th_share'!$AK:$AK,0))</f>
        <v>0.44625838971602522</v>
      </c>
      <c r="AF71">
        <f>INDEX('7th_share'!X:X,MATCH($C$1&amp;"-"&amp;$C71,'7th_share'!$AK:$AK,0))</f>
        <v>0.44669257937383933</v>
      </c>
      <c r="AG71">
        <f>INDEX('7th_share'!Y:Y,MATCH($C$1&amp;"-"&amp;$C71,'7th_share'!$AK:$AK,0))</f>
        <v>0.44712060029664941</v>
      </c>
      <c r="AH71">
        <f>INDEX('7th_share'!Z:Z,MATCH($C$1&amp;"-"&amp;$C71,'7th_share'!$AK:$AK,0))</f>
        <v>0.44753748152663259</v>
      </c>
      <c r="AI71">
        <f>INDEX('7th_share'!AA:AA,MATCH($C$1&amp;"-"&amp;$C71,'7th_share'!$AK:$AK,0))</f>
        <v>0.44793825210596638</v>
      </c>
      <c r="AJ71">
        <f>INDEX('7th_share'!AB:AB,MATCH($C$1&amp;"-"&amp;$C71,'7th_share'!$AK:$AK,0))</f>
        <v>0.44831794107682771</v>
      </c>
      <c r="AK71">
        <f>INDEX('7th_share'!AC:AC,MATCH($C$1&amp;"-"&amp;$C71,'7th_share'!$AK:$AK,0))</f>
        <v>0.44867157748139441</v>
      </c>
      <c r="AL71">
        <f>INDEX('7th_share'!AD:AD,MATCH($C$1&amp;"-"&amp;$C71,'7th_share'!$AK:$AK,0))</f>
        <v>0.44899419036184351</v>
      </c>
      <c r="AM71">
        <f>INDEX('7th_share'!AE:AE,MATCH($C$1&amp;"-"&amp;$C71,'7th_share'!$AK:$AK,0))</f>
        <v>0.4492808087603522</v>
      </c>
      <c r="AN71">
        <f>INDEX('7th_share'!AF:AF,MATCH($C$1&amp;"-"&amp;$C71,'7th_share'!$AK:$AK,0))</f>
        <v>0.44952646171909838</v>
      </c>
      <c r="AO71">
        <f>INDEX('7th_share'!AG:AG,MATCH($C$1&amp;"-"&amp;$C71,'7th_share'!$AK:$AK,0))</f>
        <v>0.44972617828025901</v>
      </c>
      <c r="AP71">
        <f>INDEX('7th_share'!AH:AH,MATCH($C$1&amp;"-"&amp;$C71,'7th_share'!$AK:$AK,0))</f>
        <v>0.44987498748601079</v>
      </c>
      <c r="AQ71">
        <f>INDEX('7th_share'!AI:AI,MATCH($C$1&amp;"-"&amp;$C71,'7th_share'!$AK:$AK,0))</f>
        <v>0.44996791837853212</v>
      </c>
      <c r="AR71">
        <f>INDEX('7th_share'!AJ:AJ,MATCH($C$1&amp;"-"&amp;$C71,'7th_share'!$AK:$AK,0))</f>
        <v>0.44999999999999979</v>
      </c>
      <c r="AS71" s="6">
        <f t="shared" si="52"/>
        <v>0.44999999999999979</v>
      </c>
      <c r="AT71" s="6">
        <f t="shared" si="51"/>
        <v>0.44999999999999979</v>
      </c>
      <c r="AU71" s="6">
        <f t="shared" si="51"/>
        <v>0.44999999999999979</v>
      </c>
      <c r="AV71" s="6">
        <f t="shared" si="51"/>
        <v>0.44999999999999979</v>
      </c>
      <c r="AW71" s="6">
        <f t="shared" si="51"/>
        <v>0.44999999999999979</v>
      </c>
      <c r="AX71" s="6">
        <f t="shared" si="51"/>
        <v>0.44999999999999979</v>
      </c>
      <c r="AY71" s="6">
        <f t="shared" si="51"/>
        <v>0.44999999999999979</v>
      </c>
      <c r="AZ71" s="6">
        <f t="shared" si="51"/>
        <v>0.44999999999999979</v>
      </c>
      <c r="BA71" s="6">
        <f t="shared" si="51"/>
        <v>0.44999999999999979</v>
      </c>
      <c r="BB71" s="6">
        <f t="shared" si="51"/>
        <v>0.44999999999999979</v>
      </c>
      <c r="BC71" s="6">
        <f t="shared" si="51"/>
        <v>0.44999999999999979</v>
      </c>
      <c r="BD71" s="6">
        <f t="shared" si="51"/>
        <v>0.44999999999999979</v>
      </c>
      <c r="BE71" s="6">
        <f t="shared" si="51"/>
        <v>0.44999999999999979</v>
      </c>
      <c r="BF71" s="6">
        <f t="shared" si="51"/>
        <v>0.44999999999999979</v>
      </c>
      <c r="BG71" s="6">
        <f t="shared" si="51"/>
        <v>0.44999999999999979</v>
      </c>
      <c r="BH71" s="6">
        <f t="shared" si="51"/>
        <v>0.44999999999999979</v>
      </c>
      <c r="BI71" s="6">
        <f t="shared" si="51"/>
        <v>0.44999999999999979</v>
      </c>
      <c r="BJ71" s="6">
        <f t="shared" si="51"/>
        <v>0.44999999999999979</v>
      </c>
      <c r="BK71" s="6">
        <f t="shared" si="51"/>
        <v>0.44999999999999979</v>
      </c>
      <c r="BL71" s="6">
        <f t="shared" si="51"/>
        <v>0.44999999999999979</v>
      </c>
    </row>
    <row r="72" spans="2:64" x14ac:dyDescent="0.25">
      <c r="C72" t="s">
        <v>15</v>
      </c>
      <c r="D72">
        <f>INDEX(hist_share!W:W,MATCH($C$1&amp;"-"&amp;$C72,hist_share!$AF:$AF,0))</f>
        <v>2.6594524047012609E-3</v>
      </c>
      <c r="E72">
        <f>INDEX(hist_share!X:X,MATCH($C$1&amp;"-"&amp;$C72,hist_share!$AF:$AF,0))</f>
        <v>2.6896956391220341E-3</v>
      </c>
      <c r="F72">
        <f>INDEX(hist_share!Y:Y,MATCH($C$1&amp;"-"&amp;$C72,hist_share!$AF:$AF,0))</f>
        <v>2.7235614954603279E-3</v>
      </c>
      <c r="G72">
        <f>INDEX(hist_share!Z:Z,MATCH($C$1&amp;"-"&amp;$C72,hist_share!$AF:$AF,0))</f>
        <v>4.0540023476815451E-3</v>
      </c>
      <c r="H72">
        <f>INDEX(hist_share!AA:AA,MATCH($C$1&amp;"-"&amp;$C72,hist_share!$AF:$AF,0))</f>
        <v>4.2551418097374711E-3</v>
      </c>
      <c r="I72">
        <f>INDEX(hist_share!AB:AB,MATCH($C$1&amp;"-"&amp;$C72,hist_share!$AF:$AF,0))</f>
        <v>3.0512655582700132E-3</v>
      </c>
      <c r="J72" s="10">
        <f>INDEX(hist_share!AC:AC,MATCH($C$1&amp;"-"&amp;$C72,hist_share!$AF:$AF,0))</f>
        <v>3.2208031296348831E-3</v>
      </c>
      <c r="K72">
        <f>INDEX('7th_share'!C:C,MATCH($C$1&amp;"-"&amp;$C72,'7th_share'!$AK:$AK,0))</f>
        <v>3.2936225926200901E-3</v>
      </c>
      <c r="L72">
        <f>INDEX('7th_share'!D:D,MATCH($C$1&amp;"-"&amp;$C72,'7th_share'!$AK:$AK,0))</f>
        <v>3.3669809496255638E-3</v>
      </c>
      <c r="M72">
        <f>INDEX('7th_share'!E:E,MATCH($C$1&amp;"-"&amp;$C72,'7th_share'!$AK:$AK,0))</f>
        <v>3.440711258068331E-3</v>
      </c>
      <c r="N72">
        <f>INDEX('7th_share'!F:F,MATCH($C$1&amp;"-"&amp;$C72,'7th_share'!$AK:$AK,0))</f>
        <v>3.51464657536542E-3</v>
      </c>
      <c r="O72">
        <f>INDEX('7th_share'!G:G,MATCH($C$1&amp;"-"&amp;$C72,'7th_share'!$AK:$AK,0))</f>
        <v>3.5886199589338611E-3</v>
      </c>
      <c r="P72">
        <f>INDEX('7th_share'!H:H,MATCH($C$1&amp;"-"&amp;$C72,'7th_share'!$AK:$AK,0))</f>
        <v>3.6624644661906831E-3</v>
      </c>
      <c r="Q72">
        <f>INDEX('7th_share'!I:I,MATCH($C$1&amp;"-"&amp;$C72,'7th_share'!$AK:$AK,0))</f>
        <v>3.736013154552912E-3</v>
      </c>
      <c r="R72">
        <f>INDEX('7th_share'!J:J,MATCH($C$1&amp;"-"&amp;$C72,'7th_share'!$AK:$AK,0))</f>
        <v>3.8090990814375792E-3</v>
      </c>
      <c r="S72" s="13">
        <f>INDEX('7th_share'!K:K,MATCH($C$1&amp;"-"&amp;$C72,'7th_share'!$AK:$AK,0))</f>
        <v>3.881555304261711E-3</v>
      </c>
      <c r="T72">
        <f>INDEX('7th_share'!L:L,MATCH($C$1&amp;"-"&amp;$C72,'7th_share'!$AK:$AK,0))</f>
        <v>3.9532148804423397E-3</v>
      </c>
      <c r="U72">
        <f>INDEX('7th_share'!M:M,MATCH($C$1&amp;"-"&amp;$C72,'7th_share'!$AK:$AK,0))</f>
        <v>4.0239108673964883E-3</v>
      </c>
      <c r="V72">
        <f>INDEX('7th_share'!N:N,MATCH($C$1&amp;"-"&amp;$C72,'7th_share'!$AK:$AK,0))</f>
        <v>4.0934763225411886E-3</v>
      </c>
      <c r="W72">
        <f>INDEX('7th_share'!O:O,MATCH($C$1&amp;"-"&amp;$C72,'7th_share'!$AK:$AK,0))</f>
        <v>4.1617443032934704E-3</v>
      </c>
      <c r="X72">
        <f>INDEX('7th_share'!P:P,MATCH($C$1&amp;"-"&amp;$C72,'7th_share'!$AK:$AK,0))</f>
        <v>4.2285478670703591E-3</v>
      </c>
      <c r="Y72">
        <f>INDEX('7th_share'!Q:Q,MATCH($C$1&amp;"-"&amp;$C72,'7th_share'!$AK:$AK,0))</f>
        <v>4.293720071288888E-3</v>
      </c>
      <c r="Z72">
        <f>INDEX('7th_share'!R:R,MATCH($C$1&amp;"-"&amp;$C72,'7th_share'!$AK:$AK,0))</f>
        <v>4.3570939733660807E-3</v>
      </c>
      <c r="AA72">
        <f>INDEX('7th_share'!S:S,MATCH($C$1&amp;"-"&amp;$C72,'7th_share'!$AK:$AK,0))</f>
        <v>4.418502630718967E-3</v>
      </c>
      <c r="AB72">
        <f>INDEX('7th_share'!T:T,MATCH($C$1&amp;"-"&amp;$C72,'7th_share'!$AK:$AK,0))</f>
        <v>4.4777791007645784E-3</v>
      </c>
      <c r="AC72">
        <f>INDEX('7th_share'!U:U,MATCH($C$1&amp;"-"&amp;$C72,'7th_share'!$AK:$AK,0))</f>
        <v>4.5347564409199386E-3</v>
      </c>
      <c r="AD72">
        <f>INDEX('7th_share'!V:V,MATCH($C$1&amp;"-"&amp;$C72,'7th_share'!$AK:$AK,0))</f>
        <v>4.5892677086020817E-3</v>
      </c>
      <c r="AE72">
        <f>INDEX('7th_share'!W:W,MATCH($C$1&amp;"-"&amp;$C72,'7th_share'!$AK:$AK,0))</f>
        <v>4.6411459612280331E-3</v>
      </c>
      <c r="AF72">
        <f>INDEX('7th_share'!X:X,MATCH($C$1&amp;"-"&amp;$C72,'7th_share'!$AK:$AK,0))</f>
        <v>4.6902242562148217E-3</v>
      </c>
      <c r="AG72">
        <f>INDEX('7th_share'!Y:Y,MATCH($C$1&amp;"-"&amp;$C72,'7th_share'!$AK:$AK,0))</f>
        <v>4.7363356509794747E-3</v>
      </c>
      <c r="AH72">
        <f>INDEX('7th_share'!Z:Z,MATCH($C$1&amp;"-"&amp;$C72,'7th_share'!$AK:$AK,0))</f>
        <v>4.7793132029390244E-3</v>
      </c>
      <c r="AI72">
        <f>INDEX('7th_share'!AA:AA,MATCH($C$1&amp;"-"&amp;$C72,'7th_share'!$AK:$AK,0))</f>
        <v>4.8189899695104963E-3</v>
      </c>
      <c r="AJ72">
        <f>INDEX('7th_share'!AB:AB,MATCH($C$1&amp;"-"&amp;$C72,'7th_share'!$AK:$AK,0))</f>
        <v>4.8551990081109166E-3</v>
      </c>
      <c r="AK72">
        <f>INDEX('7th_share'!AC:AC,MATCH($C$1&amp;"-"&amp;$C72,'7th_share'!$AK:$AK,0))</f>
        <v>4.8877733761573221E-3</v>
      </c>
      <c r="AL72">
        <f>INDEX('7th_share'!AD:AD,MATCH($C$1&amp;"-"&amp;$C72,'7th_share'!$AK:$AK,0))</f>
        <v>4.9165461310667364E-3</v>
      </c>
      <c r="AM72">
        <f>INDEX('7th_share'!AE:AE,MATCH($C$1&amp;"-"&amp;$C72,'7th_share'!$AK:$AK,0))</f>
        <v>4.9413503302561867E-3</v>
      </c>
      <c r="AN72">
        <f>INDEX('7th_share'!AF:AF,MATCH($C$1&amp;"-"&amp;$C72,'7th_share'!$AK:$AK,0))</f>
        <v>4.9620190311427054E-3</v>
      </c>
      <c r="AO72">
        <f>INDEX('7th_share'!AG:AG,MATCH($C$1&amp;"-"&amp;$C72,'7th_share'!$AK:$AK,0))</f>
        <v>4.978385291143317E-3</v>
      </c>
      <c r="AP72">
        <f>INDEX('7th_share'!AH:AH,MATCH($C$1&amp;"-"&amp;$C72,'7th_share'!$AK:$AK,0))</f>
        <v>4.9902821676750496E-3</v>
      </c>
      <c r="AQ72">
        <f>INDEX('7th_share'!AI:AI,MATCH($C$1&amp;"-"&amp;$C72,'7th_share'!$AK:$AK,0))</f>
        <v>4.9975427181549346E-3</v>
      </c>
      <c r="AR72">
        <f>INDEX('7th_share'!AJ:AJ,MATCH($C$1&amp;"-"&amp;$C72,'7th_share'!$AK:$AK,0))</f>
        <v>5.0000000000000027E-3</v>
      </c>
      <c r="AS72" s="6">
        <f t="shared" si="52"/>
        <v>5.0000000000000027E-3</v>
      </c>
      <c r="AT72" s="6">
        <f t="shared" si="51"/>
        <v>5.0000000000000027E-3</v>
      </c>
      <c r="AU72" s="6">
        <f t="shared" si="51"/>
        <v>5.0000000000000027E-3</v>
      </c>
      <c r="AV72" s="6">
        <f t="shared" si="51"/>
        <v>5.0000000000000027E-3</v>
      </c>
      <c r="AW72" s="6">
        <f t="shared" si="51"/>
        <v>5.0000000000000027E-3</v>
      </c>
      <c r="AX72" s="6">
        <f t="shared" si="51"/>
        <v>5.0000000000000027E-3</v>
      </c>
      <c r="AY72" s="6">
        <f t="shared" si="51"/>
        <v>5.0000000000000027E-3</v>
      </c>
      <c r="AZ72" s="6">
        <f t="shared" si="51"/>
        <v>5.0000000000000027E-3</v>
      </c>
      <c r="BA72" s="6">
        <f t="shared" si="51"/>
        <v>5.0000000000000027E-3</v>
      </c>
      <c r="BB72" s="6">
        <f t="shared" si="51"/>
        <v>5.0000000000000027E-3</v>
      </c>
      <c r="BC72" s="6">
        <f t="shared" si="51"/>
        <v>5.0000000000000027E-3</v>
      </c>
      <c r="BD72" s="6">
        <f t="shared" si="51"/>
        <v>5.0000000000000027E-3</v>
      </c>
      <c r="BE72" s="6">
        <f t="shared" si="51"/>
        <v>5.0000000000000027E-3</v>
      </c>
      <c r="BF72" s="6">
        <f t="shared" si="51"/>
        <v>5.0000000000000027E-3</v>
      </c>
      <c r="BG72" s="6">
        <f t="shared" si="51"/>
        <v>5.0000000000000027E-3</v>
      </c>
      <c r="BH72" s="6">
        <f t="shared" si="51"/>
        <v>5.0000000000000027E-3</v>
      </c>
      <c r="BI72" s="6">
        <f t="shared" si="51"/>
        <v>5.0000000000000027E-3</v>
      </c>
      <c r="BJ72" s="6">
        <f t="shared" si="51"/>
        <v>5.0000000000000027E-3</v>
      </c>
      <c r="BK72" s="6">
        <f t="shared" si="51"/>
        <v>5.0000000000000027E-3</v>
      </c>
      <c r="BL72" s="6">
        <f t="shared" si="51"/>
        <v>5.0000000000000027E-3</v>
      </c>
    </row>
    <row r="73" spans="2:64" x14ac:dyDescent="0.25">
      <c r="C73" t="s">
        <v>16</v>
      </c>
      <c r="D73">
        <f>INDEX(hist_share!W:W,MATCH($C$1&amp;"-"&amp;$C73,hist_share!$AF:$AF,0))</f>
        <v>0.25996374609699602</v>
      </c>
      <c r="E73">
        <f>INDEX(hist_share!X:X,MATCH($C$1&amp;"-"&amp;$C73,hist_share!$AF:$AF,0))</f>
        <v>0.25238048226677939</v>
      </c>
      <c r="F73">
        <f>INDEX(hist_share!Y:Y,MATCH($C$1&amp;"-"&amp;$C73,hist_share!$AF:$AF,0))</f>
        <v>0.2459156182371442</v>
      </c>
      <c r="G73">
        <f>INDEX(hist_share!Z:Z,MATCH($C$1&amp;"-"&amp;$C73,hist_share!$AF:$AF,0))</f>
        <v>0.34144470503963698</v>
      </c>
      <c r="H73">
        <f>INDEX(hist_share!AA:AA,MATCH($C$1&amp;"-"&amp;$C73,hist_share!$AF:$AF,0))</f>
        <v>0.33317246049347332</v>
      </c>
      <c r="I73">
        <f>INDEX(hist_share!AB:AB,MATCH($C$1&amp;"-"&amp;$C73,hist_share!$AF:$AF,0))</f>
        <v>0.22295035041527819</v>
      </c>
      <c r="J73" s="10">
        <f>INDEX(hist_share!AC:AC,MATCH($C$1&amp;"-"&amp;$C73,hist_share!$AF:$AF,0))</f>
        <v>0.22137586287732791</v>
      </c>
      <c r="K73">
        <f>INDEX('7th_share'!C:C,MATCH($C$1&amp;"-"&amp;$C73,'7th_share'!$AK:$AK,0))</f>
        <v>0.2155363993764427</v>
      </c>
      <c r="L73">
        <f>INDEX('7th_share'!D:D,MATCH($C$1&amp;"-"&amp;$C73,'7th_share'!$AK:$AK,0))</f>
        <v>0.21046471705205869</v>
      </c>
      <c r="M73">
        <f>INDEX('7th_share'!E:E,MATCH($C$1&amp;"-"&amp;$C73,'7th_share'!$AK:$AK,0))</f>
        <v>0.2061242919496529</v>
      </c>
      <c r="N73">
        <f>INDEX('7th_share'!F:F,MATCH($C$1&amp;"-"&amp;$C73,'7th_share'!$AK:$AK,0))</f>
        <v>0.20247860011470251</v>
      </c>
      <c r="O73">
        <f>INDEX('7th_share'!G:G,MATCH($C$1&amp;"-"&amp;$C73,'7th_share'!$AK:$AK,0))</f>
        <v>0.1994911175926847</v>
      </c>
      <c r="P73">
        <f>INDEX('7th_share'!H:H,MATCH($C$1&amp;"-"&amp;$C73,'7th_share'!$AK:$AK,0))</f>
        <v>0.1971253204290771</v>
      </c>
      <c r="Q73">
        <f>INDEX('7th_share'!I:I,MATCH($C$1&amp;"-"&amp;$C73,'7th_share'!$AK:$AK,0))</f>
        <v>0.19534468466935631</v>
      </c>
      <c r="R73">
        <f>INDEX('7th_share'!J:J,MATCH($C$1&amp;"-"&amp;$C73,'7th_share'!$AK:$AK,0))</f>
        <v>0.194112686359</v>
      </c>
      <c r="S73" s="13">
        <f>INDEX('7th_share'!K:K,MATCH($C$1&amp;"-"&amp;$C73,'7th_share'!$AK:$AK,0))</f>
        <v>0.19339280154348529</v>
      </c>
      <c r="T73">
        <f>INDEX('7th_share'!L:L,MATCH($C$1&amp;"-"&amp;$C73,'7th_share'!$AK:$AK,0))</f>
        <v>0.19314850626828931</v>
      </c>
      <c r="U73">
        <f>INDEX('7th_share'!M:M,MATCH($C$1&amp;"-"&amp;$C73,'7th_share'!$AK:$AK,0))</f>
        <v>0.19334327657888939</v>
      </c>
      <c r="V73">
        <f>INDEX('7th_share'!N:N,MATCH($C$1&amp;"-"&amp;$C73,'7th_share'!$AK:$AK,0))</f>
        <v>0.19394058852076271</v>
      </c>
      <c r="W73">
        <f>INDEX('7th_share'!O:O,MATCH($C$1&amp;"-"&amp;$C73,'7th_share'!$AK:$AK,0))</f>
        <v>0.19490391813938651</v>
      </c>
      <c r="X73">
        <f>INDEX('7th_share'!P:P,MATCH($C$1&amp;"-"&amp;$C73,'7th_share'!$AK:$AK,0))</f>
        <v>0.1961967414802378</v>
      </c>
      <c r="Y73">
        <f>INDEX('7th_share'!Q:Q,MATCH($C$1&amp;"-"&amp;$C73,'7th_share'!$AK:$AK,0))</f>
        <v>0.19778253458879419</v>
      </c>
      <c r="Z73">
        <f>INDEX('7th_share'!R:R,MATCH($C$1&amp;"-"&amp;$C73,'7th_share'!$AK:$AK,0))</f>
        <v>0.19962477351053259</v>
      </c>
      <c r="AA73">
        <f>INDEX('7th_share'!S:S,MATCH($C$1&amp;"-"&amp;$C73,'7th_share'!$AK:$AK,0))</f>
        <v>0.2016869342909304</v>
      </c>
      <c r="AB73">
        <f>INDEX('7th_share'!T:T,MATCH($C$1&amp;"-"&amp;$C73,'7th_share'!$AK:$AK,0))</f>
        <v>0.20393249297546481</v>
      </c>
      <c r="AC73">
        <f>INDEX('7th_share'!U:U,MATCH($C$1&amp;"-"&amp;$C73,'7th_share'!$AK:$AK,0))</f>
        <v>0.20632492560961299</v>
      </c>
      <c r="AD73">
        <f>INDEX('7th_share'!V:V,MATCH($C$1&amp;"-"&amp;$C73,'7th_share'!$AK:$AK,0))</f>
        <v>0.20882770823885211</v>
      </c>
      <c r="AE73">
        <f>INDEX('7th_share'!W:W,MATCH($C$1&amp;"-"&amp;$C73,'7th_share'!$AK:$AK,0))</f>
        <v>0.21140431690865949</v>
      </c>
      <c r="AF73">
        <f>INDEX('7th_share'!X:X,MATCH($C$1&amp;"-"&amp;$C73,'7th_share'!$AK:$AK,0))</f>
        <v>0.21401822766451231</v>
      </c>
      <c r="AG73">
        <f>INDEX('7th_share'!Y:Y,MATCH($C$1&amp;"-"&amp;$C73,'7th_share'!$AK:$AK,0))</f>
        <v>0.21663291655188791</v>
      </c>
      <c r="AH73">
        <f>INDEX('7th_share'!Z:Z,MATCH($C$1&amp;"-"&amp;$C73,'7th_share'!$AK:$AK,0))</f>
        <v>0.21921185961626319</v>
      </c>
      <c r="AI73">
        <f>INDEX('7th_share'!AA:AA,MATCH($C$1&amp;"-"&amp;$C73,'7th_share'!$AK:$AK,0))</f>
        <v>0.22171853290311569</v>
      </c>
      <c r="AJ73">
        <f>INDEX('7th_share'!AB:AB,MATCH($C$1&amp;"-"&amp;$C73,'7th_share'!$AK:$AK,0))</f>
        <v>0.2241164124579226</v>
      </c>
      <c r="AK73">
        <f>INDEX('7th_share'!AC:AC,MATCH($C$1&amp;"-"&amp;$C73,'7th_share'!$AK:$AK,0))</f>
        <v>0.22636897432616099</v>
      </c>
      <c r="AL73">
        <f>INDEX('7th_share'!AD:AD,MATCH($C$1&amp;"-"&amp;$C73,'7th_share'!$AK:$AK,0))</f>
        <v>0.22843969455330829</v>
      </c>
      <c r="AM73">
        <f>INDEX('7th_share'!AE:AE,MATCH($C$1&amp;"-"&amp;$C73,'7th_share'!$AK:$AK,0))</f>
        <v>0.2302920491848415</v>
      </c>
      <c r="AN73">
        <f>INDEX('7th_share'!AF:AF,MATCH($C$1&amp;"-"&amp;$C73,'7th_share'!$AK:$AK,0))</f>
        <v>0.23188951426623791</v>
      </c>
      <c r="AO73">
        <f>INDEX('7th_share'!AG:AG,MATCH($C$1&amp;"-"&amp;$C73,'7th_share'!$AK:$AK,0))</f>
        <v>0.23319556584297479</v>
      </c>
      <c r="AP73">
        <f>INDEX('7th_share'!AH:AH,MATCH($C$1&amp;"-"&amp;$C73,'7th_share'!$AK:$AK,0))</f>
        <v>0.23417367996052929</v>
      </c>
      <c r="AQ73">
        <f>INDEX('7th_share'!AI:AI,MATCH($C$1&amp;"-"&amp;$C73,'7th_share'!$AK:$AK,0))</f>
        <v>0.23478733266437879</v>
      </c>
      <c r="AR73">
        <f>INDEX('7th_share'!AJ:AJ,MATCH($C$1&amp;"-"&amp;$C73,'7th_share'!$AK:$AK,0))</f>
        <v>0.23500000000000029</v>
      </c>
      <c r="AS73" s="6">
        <f t="shared" si="52"/>
        <v>0.23500000000000029</v>
      </c>
      <c r="AT73" s="6">
        <f t="shared" si="51"/>
        <v>0.23500000000000029</v>
      </c>
      <c r="AU73" s="6">
        <f t="shared" si="51"/>
        <v>0.23500000000000029</v>
      </c>
      <c r="AV73" s="6">
        <f t="shared" si="51"/>
        <v>0.23500000000000029</v>
      </c>
      <c r="AW73" s="6">
        <f t="shared" si="51"/>
        <v>0.23500000000000029</v>
      </c>
      <c r="AX73" s="6">
        <f t="shared" si="51"/>
        <v>0.23500000000000029</v>
      </c>
      <c r="AY73" s="6">
        <f t="shared" si="51"/>
        <v>0.23500000000000029</v>
      </c>
      <c r="AZ73" s="6">
        <f t="shared" si="51"/>
        <v>0.23500000000000029</v>
      </c>
      <c r="BA73" s="6">
        <f t="shared" si="51"/>
        <v>0.23500000000000029</v>
      </c>
      <c r="BB73" s="6">
        <f t="shared" si="51"/>
        <v>0.23500000000000029</v>
      </c>
      <c r="BC73" s="6">
        <f t="shared" si="51"/>
        <v>0.23500000000000029</v>
      </c>
      <c r="BD73" s="6">
        <f t="shared" si="51"/>
        <v>0.23500000000000029</v>
      </c>
      <c r="BE73" s="6">
        <f t="shared" si="51"/>
        <v>0.23500000000000029</v>
      </c>
      <c r="BF73" s="6">
        <f t="shared" si="51"/>
        <v>0.23500000000000029</v>
      </c>
      <c r="BG73" s="6">
        <f t="shared" si="51"/>
        <v>0.23500000000000029</v>
      </c>
      <c r="BH73" s="6">
        <f t="shared" si="51"/>
        <v>0.23500000000000029</v>
      </c>
      <c r="BI73" s="6">
        <f t="shared" si="51"/>
        <v>0.23500000000000029</v>
      </c>
      <c r="BJ73" s="6">
        <f t="shared" si="51"/>
        <v>0.23500000000000029</v>
      </c>
      <c r="BK73" s="6">
        <f t="shared" si="51"/>
        <v>0.23500000000000029</v>
      </c>
      <c r="BL73" s="6">
        <f t="shared" si="51"/>
        <v>0.23500000000000029</v>
      </c>
    </row>
    <row r="74" spans="2:64" x14ac:dyDescent="0.25">
      <c r="C74" t="s">
        <v>17</v>
      </c>
      <c r="D74">
        <f>INDEX(hist_share!W:W,MATCH($C$1&amp;"-"&amp;$C74,hist_share!$AF:$AF,0))</f>
        <v>1.329726202350631E-2</v>
      </c>
      <c r="E74">
        <f>INDEX(hist_share!X:X,MATCH($C$1&amp;"-"&amp;$C74,hist_share!$AF:$AF,0))</f>
        <v>1.344847819561017E-2</v>
      </c>
      <c r="F74">
        <f>INDEX(hist_share!Y:Y,MATCH($C$1&amp;"-"&amp;$C74,hist_share!$AF:$AF,0))</f>
        <v>1.361780747730164E-2</v>
      </c>
      <c r="G74">
        <f>INDEX(hist_share!Z:Z,MATCH($C$1&amp;"-"&amp;$C74,hist_share!$AF:$AF,0))</f>
        <v>2.0270011738407728E-2</v>
      </c>
      <c r="H74">
        <f>INDEX(hist_share!AA:AA,MATCH($C$1&amp;"-"&amp;$C74,hist_share!$AF:$AF,0))</f>
        <v>2.127570904868735E-2</v>
      </c>
      <c r="I74">
        <f>INDEX(hist_share!AB:AB,MATCH($C$1&amp;"-"&amp;$C74,hist_share!$AF:$AF,0))</f>
        <v>1.5256327791350071E-2</v>
      </c>
      <c r="J74" s="10">
        <f>INDEX(hist_share!AC:AC,MATCH($C$1&amp;"-"&amp;$C74,hist_share!$AF:$AF,0))</f>
        <v>1.5363662003760379E-2</v>
      </c>
      <c r="K74">
        <f>INDEX('7th_share'!C:C,MATCH($C$1&amp;"-"&amp;$C74,'7th_share'!$AK:$AK,0))</f>
        <v>1.561913186009644E-2</v>
      </c>
      <c r="L74">
        <f>INDEX('7th_share'!D:D,MATCH($C$1&amp;"-"&amp;$C74,'7th_share'!$AK:$AK,0))</f>
        <v>1.581096646619734E-2</v>
      </c>
      <c r="M74">
        <f>INDEX('7th_share'!E:E,MATCH($C$1&amp;"-"&amp;$C74,'7th_share'!$AK:$AK,0))</f>
        <v>1.594261281108917E-2</v>
      </c>
      <c r="N74">
        <f>INDEX('7th_share'!F:F,MATCH($C$1&amp;"-"&amp;$C74,'7th_share'!$AK:$AK,0))</f>
        <v>1.6017517883798019E-2</v>
      </c>
      <c r="O74">
        <f>INDEX('7th_share'!G:G,MATCH($C$1&amp;"-"&amp;$C74,'7th_share'!$AK:$AK,0))</f>
        <v>1.6039128673350021E-2</v>
      </c>
      <c r="P74">
        <f>INDEX('7th_share'!H:H,MATCH($C$1&amp;"-"&amp;$C74,'7th_share'!$AK:$AK,0))</f>
        <v>1.601089216877127E-2</v>
      </c>
      <c r="Q74">
        <f>INDEX('7th_share'!I:I,MATCH($C$1&amp;"-"&amp;$C74,'7th_share'!$AK:$AK,0))</f>
        <v>1.593625535908785E-2</v>
      </c>
      <c r="R74">
        <f>INDEX('7th_share'!J:J,MATCH($C$1&amp;"-"&amp;$C74,'7th_share'!$AK:$AK,0))</f>
        <v>1.5818665233325879E-2</v>
      </c>
      <c r="S74" s="13">
        <f>INDEX('7th_share'!K:K,MATCH($C$1&amp;"-"&amp;$C74,'7th_share'!$AK:$AK,0))</f>
        <v>1.5661568780511469E-2</v>
      </c>
      <c r="T74">
        <f>INDEX('7th_share'!L:L,MATCH($C$1&amp;"-"&amp;$C74,'7th_share'!$AK:$AK,0))</f>
        <v>1.5468412989670711E-2</v>
      </c>
      <c r="U74">
        <f>INDEX('7th_share'!M:M,MATCH($C$1&amp;"-"&amp;$C74,'7th_share'!$AK:$AK,0))</f>
        <v>1.524264484982971E-2</v>
      </c>
      <c r="V74">
        <f>INDEX('7th_share'!N:N,MATCH($C$1&amp;"-"&amp;$C74,'7th_share'!$AK:$AK,0))</f>
        <v>1.498771135001457E-2</v>
      </c>
      <c r="W74">
        <f>INDEX('7th_share'!O:O,MATCH($C$1&amp;"-"&amp;$C74,'7th_share'!$AK:$AK,0))</f>
        <v>1.47070594792514E-2</v>
      </c>
      <c r="X74">
        <f>INDEX('7th_share'!P:P,MATCH($C$1&amp;"-"&amp;$C74,'7th_share'!$AK:$AK,0))</f>
        <v>1.4404136226566279E-2</v>
      </c>
      <c r="Y74">
        <f>INDEX('7th_share'!Q:Q,MATCH($C$1&amp;"-"&amp;$C74,'7th_share'!$AK:$AK,0))</f>
        <v>1.4082388580985339E-2</v>
      </c>
      <c r="Z74">
        <f>INDEX('7th_share'!R:R,MATCH($C$1&amp;"-"&amp;$C74,'7th_share'!$AK:$AK,0))</f>
        <v>1.374526353153468E-2</v>
      </c>
      <c r="AA74">
        <f>INDEX('7th_share'!S:S,MATCH($C$1&amp;"-"&amp;$C74,'7th_share'!$AK:$AK,0))</f>
        <v>1.339620806724038E-2</v>
      </c>
      <c r="AB74">
        <f>INDEX('7th_share'!T:T,MATCH($C$1&amp;"-"&amp;$C74,'7th_share'!$AK:$AK,0))</f>
        <v>1.303866917712858E-2</v>
      </c>
      <c r="AC74">
        <f>INDEX('7th_share'!U:U,MATCH($C$1&amp;"-"&amp;$C74,'7th_share'!$AK:$AK,0))</f>
        <v>1.267609385022535E-2</v>
      </c>
      <c r="AD74">
        <f>INDEX('7th_share'!V:V,MATCH($C$1&amp;"-"&amp;$C74,'7th_share'!$AK:$AK,0))</f>
        <v>1.231192907555681E-2</v>
      </c>
      <c r="AE74">
        <f>INDEX('7th_share'!W:W,MATCH($C$1&amp;"-"&amp;$C74,'7th_share'!$AK:$AK,0))</f>
        <v>1.1949621842149059E-2</v>
      </c>
      <c r="AF74">
        <f>INDEX('7th_share'!X:X,MATCH($C$1&amp;"-"&amp;$C74,'7th_share'!$AK:$AK,0))</f>
        <v>1.1592619139028201E-2</v>
      </c>
      <c r="AG74">
        <f>INDEX('7th_share'!Y:Y,MATCH($C$1&amp;"-"&amp;$C74,'7th_share'!$AK:$AK,0))</f>
        <v>1.124436795522034E-2</v>
      </c>
      <c r="AH74">
        <f>INDEX('7th_share'!Z:Z,MATCH($C$1&amp;"-"&amp;$C74,'7th_share'!$AK:$AK,0))</f>
        <v>1.090831527975156E-2</v>
      </c>
      <c r="AI74">
        <f>INDEX('7th_share'!AA:AA,MATCH($C$1&amp;"-"&amp;$C74,'7th_share'!$AK:$AK,0))</f>
        <v>1.058790810164802E-2</v>
      </c>
      <c r="AJ74">
        <f>INDEX('7th_share'!AB:AB,MATCH($C$1&amp;"-"&amp;$C74,'7th_share'!$AK:$AK,0))</f>
        <v>1.0286593409935761E-2</v>
      </c>
      <c r="AK74">
        <f>INDEX('7th_share'!AC:AC,MATCH($C$1&amp;"-"&amp;$C74,'7th_share'!$AK:$AK,0))</f>
        <v>1.0007818193640911E-2</v>
      </c>
      <c r="AL74">
        <f>INDEX('7th_share'!AD:AD,MATCH($C$1&amp;"-"&amp;$C74,'7th_share'!$AK:$AK,0))</f>
        <v>9.7550294417895703E-3</v>
      </c>
      <c r="AM74">
        <f>INDEX('7th_share'!AE:AE,MATCH($C$1&amp;"-"&amp;$C74,'7th_share'!$AK:$AK,0))</f>
        <v>9.531674143407845E-3</v>
      </c>
      <c r="AN74">
        <f>INDEX('7th_share'!AF:AF,MATCH($C$1&amp;"-"&amp;$C74,'7th_share'!$AK:$AK,0))</f>
        <v>9.3411992875218376E-3</v>
      </c>
      <c r="AO74">
        <f>INDEX('7th_share'!AG:AG,MATCH($C$1&amp;"-"&amp;$C74,'7th_share'!$AK:$AK,0))</f>
        <v>9.1870518631576581E-3</v>
      </c>
      <c r="AP74">
        <f>INDEX('7th_share'!AH:AH,MATCH($C$1&amp;"-"&amp;$C74,'7th_share'!$AK:$AK,0))</f>
        <v>9.0726788593413956E-3</v>
      </c>
      <c r="AQ74">
        <f>INDEX('7th_share'!AI:AI,MATCH($C$1&amp;"-"&amp;$C74,'7th_share'!$AK:$AK,0))</f>
        <v>9.0015272650991723E-3</v>
      </c>
      <c r="AR74">
        <f>INDEX('7th_share'!AJ:AJ,MATCH($C$1&amp;"-"&amp;$C74,'7th_share'!$AK:$AK,0))</f>
        <v>8.9770440694570668E-3</v>
      </c>
      <c r="AS74" s="6">
        <f t="shared" si="52"/>
        <v>8.9770440694570668E-3</v>
      </c>
      <c r="AT74" s="6">
        <f t="shared" si="51"/>
        <v>8.9770440694570668E-3</v>
      </c>
      <c r="AU74" s="6">
        <f t="shared" si="51"/>
        <v>8.9770440694570668E-3</v>
      </c>
      <c r="AV74" s="6">
        <f t="shared" si="51"/>
        <v>8.9770440694570668E-3</v>
      </c>
      <c r="AW74" s="6">
        <f t="shared" si="51"/>
        <v>8.9770440694570668E-3</v>
      </c>
      <c r="AX74" s="6">
        <f t="shared" si="51"/>
        <v>8.9770440694570668E-3</v>
      </c>
      <c r="AY74" s="6">
        <f t="shared" si="51"/>
        <v>8.9770440694570668E-3</v>
      </c>
      <c r="AZ74" s="6">
        <f t="shared" si="51"/>
        <v>8.9770440694570668E-3</v>
      </c>
      <c r="BA74" s="6">
        <f t="shared" si="51"/>
        <v>8.9770440694570668E-3</v>
      </c>
      <c r="BB74" s="6">
        <f t="shared" si="51"/>
        <v>8.9770440694570668E-3</v>
      </c>
      <c r="BC74" s="6">
        <f t="shared" si="51"/>
        <v>8.9770440694570668E-3</v>
      </c>
      <c r="BD74" s="6">
        <f t="shared" si="51"/>
        <v>8.9770440694570668E-3</v>
      </c>
      <c r="BE74" s="6">
        <f t="shared" si="51"/>
        <v>8.9770440694570668E-3</v>
      </c>
      <c r="BF74" s="6">
        <f t="shared" si="51"/>
        <v>8.9770440694570668E-3</v>
      </c>
      <c r="BG74" s="6">
        <f t="shared" si="51"/>
        <v>8.9770440694570668E-3</v>
      </c>
      <c r="BH74" s="6">
        <f t="shared" si="51"/>
        <v>8.9770440694570668E-3</v>
      </c>
      <c r="BI74" s="6">
        <f t="shared" si="51"/>
        <v>8.9770440694570668E-3</v>
      </c>
      <c r="BJ74" s="6">
        <f t="shared" si="51"/>
        <v>8.9770440694570668E-3</v>
      </c>
      <c r="BK74" s="6">
        <f t="shared" si="51"/>
        <v>8.9770440694570668E-3</v>
      </c>
      <c r="BL74" s="6">
        <f t="shared" si="51"/>
        <v>8.9770440694570668E-3</v>
      </c>
    </row>
    <row r="75" spans="2:64" x14ac:dyDescent="0.25">
      <c r="C75" t="s">
        <v>18</v>
      </c>
      <c r="D75">
        <f>INDEX(hist_share!W:W,MATCH($C$1&amp;"-"&amp;$C75,hist_share!$AF:$AF,0))</f>
        <v>0.26594524047012608</v>
      </c>
      <c r="E75">
        <f>INDEX(hist_share!X:X,MATCH($C$1&amp;"-"&amp;$C75,hist_share!$AF:$AF,0))</f>
        <v>0.26896956391220339</v>
      </c>
      <c r="F75">
        <f>INDEX(hist_share!Y:Y,MATCH($C$1&amp;"-"&amp;$C75,hist_share!$AF:$AF,0))</f>
        <v>0.27235614954603282</v>
      </c>
      <c r="G75">
        <f>INDEX(hist_share!Z:Z,MATCH($C$1&amp;"-"&amp;$C75,hist_share!$AF:$AF,0))</f>
        <v>0.40540023476815451</v>
      </c>
      <c r="H75">
        <f>INDEX(hist_share!AA:AA,MATCH($C$1&amp;"-"&amp;$C75,hist_share!$AF:$AF,0))</f>
        <v>0.42551418097374699</v>
      </c>
      <c r="I75">
        <f>INDEX(hist_share!AB:AB,MATCH($C$1&amp;"-"&amp;$C75,hist_share!$AF:$AF,0))</f>
        <v>0.30512655582700149</v>
      </c>
      <c r="J75" s="10">
        <f>INDEX(hist_share!AC:AC,MATCH($C$1&amp;"-"&amp;$C75,hist_share!$AF:$AF,0))</f>
        <v>0.3146733667092721</v>
      </c>
      <c r="K75">
        <f>INDEX('7th_share'!C:C,MATCH($C$1&amp;"-"&amp;$C75,'7th_share'!$AK:$AK,0))</f>
        <v>0.32076753912789668</v>
      </c>
      <c r="L75">
        <f>INDEX('7th_share'!D:D,MATCH($C$1&amp;"-"&amp;$C75,'7th_share'!$AK:$AK,0))</f>
        <v>0.32605808018539839</v>
      </c>
      <c r="M75">
        <f>INDEX('7th_share'!E:E,MATCH($C$1&amp;"-"&amp;$C75,'7th_share'!$AK:$AK,0))</f>
        <v>0.33058325224217949</v>
      </c>
      <c r="N75">
        <f>INDEX('7th_share'!F:F,MATCH($C$1&amp;"-"&amp;$C75,'7th_share'!$AK:$AK,0))</f>
        <v>0.33438131765864221</v>
      </c>
      <c r="O75">
        <f>INDEX('7th_share'!G:G,MATCH($C$1&amp;"-"&amp;$C75,'7th_share'!$AK:$AK,0))</f>
        <v>0.33749053879518892</v>
      </c>
      <c r="P75">
        <f>INDEX('7th_share'!H:H,MATCH($C$1&amp;"-"&amp;$C75,'7th_share'!$AK:$AK,0))</f>
        <v>0.33994917801222202</v>
      </c>
      <c r="Q75">
        <f>INDEX('7th_share'!I:I,MATCH($C$1&amp;"-"&amp;$C75,'7th_share'!$AK:$AK,0))</f>
        <v>0.34179549767014378</v>
      </c>
      <c r="R75">
        <f>INDEX('7th_share'!J:J,MATCH($C$1&amp;"-"&amp;$C75,'7th_share'!$AK:$AK,0))</f>
        <v>0.34306776012935652</v>
      </c>
      <c r="S75" s="13">
        <f>INDEX('7th_share'!K:K,MATCH($C$1&amp;"-"&amp;$C75,'7th_share'!$AK:$AK,0))</f>
        <v>0.34380422775026259</v>
      </c>
      <c r="T75">
        <f>INDEX('7th_share'!L:L,MATCH($C$1&amp;"-"&amp;$C75,'7th_share'!$AK:$AK,0))</f>
        <v>0.34404316289326409</v>
      </c>
      <c r="U75">
        <f>INDEX('7th_share'!M:M,MATCH($C$1&amp;"-"&amp;$C75,'7th_share'!$AK:$AK,0))</f>
        <v>0.34382282791876367</v>
      </c>
      <c r="V75">
        <f>INDEX('7th_share'!N:N,MATCH($C$1&amp;"-"&amp;$C75,'7th_share'!$AK:$AK,0))</f>
        <v>0.34318148518716352</v>
      </c>
      <c r="W75">
        <f>INDEX('7th_share'!O:O,MATCH($C$1&amp;"-"&amp;$C75,'7th_share'!$AK:$AK,0))</f>
        <v>0.34215739705886578</v>
      </c>
      <c r="X75">
        <f>INDEX('7th_share'!P:P,MATCH($C$1&amp;"-"&amp;$C75,'7th_share'!$AK:$AK,0))</f>
        <v>0.34078882589427278</v>
      </c>
      <c r="Y75">
        <f>INDEX('7th_share'!Q:Q,MATCH($C$1&amp;"-"&amp;$C75,'7th_share'!$AK:$AK,0))</f>
        <v>0.33911403405378721</v>
      </c>
      <c r="Z75">
        <f>INDEX('7th_share'!R:R,MATCH($C$1&amp;"-"&amp;$C75,'7th_share'!$AK:$AK,0))</f>
        <v>0.3371712838978112</v>
      </c>
      <c r="AA75">
        <f>INDEX('7th_share'!S:S,MATCH($C$1&amp;"-"&amp;$C75,'7th_share'!$AK:$AK,0))</f>
        <v>0.33499883778674661</v>
      </c>
      <c r="AB75">
        <f>INDEX('7th_share'!T:T,MATCH($C$1&amp;"-"&amp;$C75,'7th_share'!$AK:$AK,0))</f>
        <v>0.3326349580809963</v>
      </c>
      <c r="AC75">
        <f>INDEX('7th_share'!U:U,MATCH($C$1&amp;"-"&amp;$C75,'7th_share'!$AK:$AK,0))</f>
        <v>0.33011790714096251</v>
      </c>
      <c r="AD75">
        <f>INDEX('7th_share'!V:V,MATCH($C$1&amp;"-"&amp;$C75,'7th_share'!$AK:$AK,0))</f>
        <v>0.32748594732704722</v>
      </c>
      <c r="AE75">
        <f>INDEX('7th_share'!W:W,MATCH($C$1&amp;"-"&amp;$C75,'7th_share'!$AK:$AK,0))</f>
        <v>0.32477734099965327</v>
      </c>
      <c r="AF75">
        <f>INDEX('7th_share'!X:X,MATCH($C$1&amp;"-"&amp;$C75,'7th_share'!$AK:$AK,0))</f>
        <v>0.32203035051918272</v>
      </c>
      <c r="AG75">
        <f>INDEX('7th_share'!Y:Y,MATCH($C$1&amp;"-"&amp;$C75,'7th_share'!$AK:$AK,0))</f>
        <v>0.31928323824603749</v>
      </c>
      <c r="AH75">
        <f>INDEX('7th_share'!Z:Z,MATCH($C$1&amp;"-"&amp;$C75,'7th_share'!$AK:$AK,0))</f>
        <v>0.3165742665406206</v>
      </c>
      <c r="AI75">
        <f>INDEX('7th_share'!AA:AA,MATCH($C$1&amp;"-"&amp;$C75,'7th_share'!$AK:$AK,0))</f>
        <v>0.31394169776333403</v>
      </c>
      <c r="AJ75">
        <f>INDEX('7th_share'!AB:AB,MATCH($C$1&amp;"-"&amp;$C75,'7th_share'!$AK:$AK,0))</f>
        <v>0.31142379427457978</v>
      </c>
      <c r="AK75">
        <f>INDEX('7th_share'!AC:AC,MATCH($C$1&amp;"-"&amp;$C75,'7th_share'!$AK:$AK,0))</f>
        <v>0.30905881843476068</v>
      </c>
      <c r="AL75">
        <f>INDEX('7th_share'!AD:AD,MATCH($C$1&amp;"-"&amp;$C75,'7th_share'!$AK:$AK,0))</f>
        <v>0.30688503260427891</v>
      </c>
      <c r="AM75">
        <f>INDEX('7th_share'!AE:AE,MATCH($C$1&amp;"-"&amp;$C75,'7th_share'!$AK:$AK,0))</f>
        <v>0.30494069914353672</v>
      </c>
      <c r="AN75">
        <f>INDEX('7th_share'!AF:AF,MATCH($C$1&amp;"-"&amp;$C75,'7th_share'!$AK:$AK,0))</f>
        <v>0.30326408041293618</v>
      </c>
      <c r="AO75">
        <f>INDEX('7th_share'!AG:AG,MATCH($C$1&amp;"-"&amp;$C75,'7th_share'!$AK:$AK,0))</f>
        <v>0.30189343877288011</v>
      </c>
      <c r="AP75">
        <f>INDEX('7th_share'!AH:AH,MATCH($C$1&amp;"-"&amp;$C75,'7th_share'!$AK:$AK,0))</f>
        <v>0.30086703658377051</v>
      </c>
      <c r="AQ75">
        <f>INDEX('7th_share'!AI:AI,MATCH($C$1&amp;"-"&amp;$C75,'7th_share'!$AK:$AK,0))</f>
        <v>0.3002231362060096</v>
      </c>
      <c r="AR75">
        <f>INDEX('7th_share'!AJ:AJ,MATCH($C$1&amp;"-"&amp;$C75,'7th_share'!$AK:$AK,0))</f>
        <v>0.29999999999999982</v>
      </c>
      <c r="AS75" s="6">
        <f t="shared" si="52"/>
        <v>0.29999999999999982</v>
      </c>
      <c r="AT75" s="6">
        <f t="shared" si="51"/>
        <v>0.29999999999999982</v>
      </c>
      <c r="AU75" s="6">
        <f t="shared" si="51"/>
        <v>0.29999999999999982</v>
      </c>
      <c r="AV75" s="6">
        <f t="shared" si="51"/>
        <v>0.29999999999999982</v>
      </c>
      <c r="AW75" s="6">
        <f t="shared" si="51"/>
        <v>0.29999999999999982</v>
      </c>
      <c r="AX75" s="6">
        <f t="shared" si="51"/>
        <v>0.29999999999999982</v>
      </c>
      <c r="AY75" s="6">
        <f t="shared" si="51"/>
        <v>0.29999999999999982</v>
      </c>
      <c r="AZ75" s="6">
        <f t="shared" si="51"/>
        <v>0.29999999999999982</v>
      </c>
      <c r="BA75" s="6">
        <f t="shared" si="51"/>
        <v>0.29999999999999982</v>
      </c>
      <c r="BB75" s="6">
        <f t="shared" si="51"/>
        <v>0.29999999999999982</v>
      </c>
      <c r="BC75" s="6">
        <f t="shared" si="51"/>
        <v>0.29999999999999982</v>
      </c>
      <c r="BD75" s="6">
        <f t="shared" si="51"/>
        <v>0.29999999999999982</v>
      </c>
      <c r="BE75" s="6">
        <f t="shared" si="51"/>
        <v>0.29999999999999982</v>
      </c>
      <c r="BF75" s="6">
        <f t="shared" si="51"/>
        <v>0.29999999999999982</v>
      </c>
      <c r="BG75" s="6">
        <f t="shared" si="51"/>
        <v>0.29999999999999982</v>
      </c>
      <c r="BH75" s="6">
        <f t="shared" si="51"/>
        <v>0.29999999999999982</v>
      </c>
      <c r="BI75" s="6">
        <f t="shared" si="51"/>
        <v>0.29999999999999982</v>
      </c>
      <c r="BJ75" s="6">
        <f t="shared" si="51"/>
        <v>0.29999999999999982</v>
      </c>
      <c r="BK75" s="6">
        <f t="shared" si="51"/>
        <v>0.29999999999999982</v>
      </c>
      <c r="BL75" s="6">
        <f t="shared" si="51"/>
        <v>0.29999999999999982</v>
      </c>
    </row>
    <row r="76" spans="2:64" x14ac:dyDescent="0.25">
      <c r="C76" t="s">
        <v>40</v>
      </c>
      <c r="D76">
        <f>INDEX(hist_share!W:W,MATCH($C$1&amp;"-"&amp;$C76,hist_share!$AF:$AF,0))</f>
        <v>8.5877010680209431E-4</v>
      </c>
      <c r="E76">
        <f>INDEX(hist_share!X:X,MATCH($C$1&amp;"-"&amp;$C76,hist_share!$AF:$AF,0))</f>
        <v>8.7135875082125763E-4</v>
      </c>
      <c r="F76">
        <f>INDEX(hist_share!Y:Y,MATCH($C$1&amp;"-"&amp;$C76,hist_share!$AF:$AF,0))</f>
        <v>8.5703972353760882E-4</v>
      </c>
      <c r="G76">
        <f>INDEX(hist_share!Z:Z,MATCH($C$1&amp;"-"&amp;$C76,hist_share!$AF:$AF,0))</f>
        <v>1.220709438324027E-3</v>
      </c>
      <c r="H76">
        <f>INDEX(hist_share!AA:AA,MATCH($C$1&amp;"-"&amp;$C76,hist_share!$AF:$AF,0))</f>
        <v>1.223056083896413E-3</v>
      </c>
      <c r="I76">
        <f>INDEX(hist_share!AB:AB,MATCH($C$1&amp;"-"&amp;$C76,hist_share!$AF:$AF,0))</f>
        <v>8.3789146481492061E-4</v>
      </c>
      <c r="J76" s="10">
        <f>INDEX(hist_share!AC:AC,MATCH($C$1&amp;"-"&amp;$C76,hist_share!$AF:$AF,0))</f>
        <v>8.2460553007771323E-4</v>
      </c>
      <c r="K76">
        <f>INDEX('7th_share'!C:C,MATCH($C$1&amp;"-"&amp;$C76,'7th_share'!$AK:$AK,0))</f>
        <v>8.2612483008151201E-4</v>
      </c>
      <c r="L76">
        <f>INDEX('7th_share'!D:D,MATCH($C$1&amp;"-"&amp;$C76,'7th_share'!$AK:$AK,0))</f>
        <v>8.2837283604468538E-4</v>
      </c>
      <c r="M76">
        <f>INDEX('7th_share'!E:E,MATCH($C$1&amp;"-"&amp;$C76,'7th_share'!$AK:$AK,0))</f>
        <v>8.3130190997033953E-4</v>
      </c>
      <c r="N76">
        <f>INDEX('7th_share'!F:F,MATCH($C$1&amp;"-"&amp;$C76,'7th_share'!$AK:$AK,0))</f>
        <v>8.3486441386157906E-4</v>
      </c>
      <c r="O76">
        <f>INDEX('7th_share'!G:G,MATCH($C$1&amp;"-"&amp;$C76,'7th_share'!$AK:$AK,0))</f>
        <v>8.3901270972151028E-4</v>
      </c>
      <c r="P76">
        <f>INDEX('7th_share'!H:H,MATCH($C$1&amp;"-"&amp;$C76,'7th_share'!$AK:$AK,0))</f>
        <v>8.4369915955323873E-4</v>
      </c>
      <c r="Q76">
        <f>INDEX('7th_share'!I:I,MATCH($C$1&amp;"-"&amp;$C76,'7th_share'!$AK:$AK,0))</f>
        <v>8.4887612535986987E-4</v>
      </c>
      <c r="R76">
        <f>INDEX('7th_share'!J:J,MATCH($C$1&amp;"-"&amp;$C76,'7th_share'!$AK:$AK,0))</f>
        <v>8.5449596914450947E-4</v>
      </c>
      <c r="S76" s="13">
        <f>INDEX('7th_share'!K:K,MATCH($C$1&amp;"-"&amp;$C76,'7th_share'!$AK:$AK,0))</f>
        <v>8.6051105291026298E-4</v>
      </c>
      <c r="T76">
        <f>INDEX('7th_share'!L:L,MATCH($C$1&amp;"-"&amp;$C76,'7th_share'!$AK:$AK,0))</f>
        <v>8.6687373866023583E-4</v>
      </c>
      <c r="U76">
        <f>INDEX('7th_share'!M:M,MATCH($C$1&amp;"-"&amp;$C76,'7th_share'!$AK:$AK,0))</f>
        <v>8.7353638839753425E-4</v>
      </c>
      <c r="V76">
        <f>INDEX('7th_share'!N:N,MATCH($C$1&amp;"-"&amp;$C76,'7th_share'!$AK:$AK,0))</f>
        <v>8.804513641252628E-4</v>
      </c>
      <c r="W76">
        <f>INDEX('7th_share'!O:O,MATCH($C$1&amp;"-"&amp;$C76,'7th_share'!$AK:$AK,0))</f>
        <v>8.875710278465279E-4</v>
      </c>
      <c r="X76">
        <f>INDEX('7th_share'!P:P,MATCH($C$1&amp;"-"&amp;$C76,'7th_share'!$AK:$AK,0))</f>
        <v>8.9484774156443447E-4</v>
      </c>
      <c r="Y76">
        <f>INDEX('7th_share'!Q:Q,MATCH($C$1&amp;"-"&amp;$C76,'7th_share'!$AK:$AK,0))</f>
        <v>9.0223386728208936E-4</v>
      </c>
      <c r="Z76">
        <f>INDEX('7th_share'!R:R,MATCH($C$1&amp;"-"&amp;$C76,'7th_share'!$AK:$AK,0))</f>
        <v>9.0968176700259714E-4</v>
      </c>
      <c r="AA76">
        <f>INDEX('7th_share'!S:S,MATCH($C$1&amp;"-"&amp;$C76,'7th_share'!$AK:$AK,0))</f>
        <v>9.1714380272906327E-4</v>
      </c>
      <c r="AB76">
        <f>INDEX('7th_share'!T:T,MATCH($C$1&amp;"-"&amp;$C76,'7th_share'!$AK:$AK,0))</f>
        <v>9.2457233646459395E-4</v>
      </c>
      <c r="AC76">
        <f>INDEX('7th_share'!U:U,MATCH($C$1&amp;"-"&amp;$C76,'7th_share'!$AK:$AK,0))</f>
        <v>9.3191973021229462E-4</v>
      </c>
      <c r="AD76">
        <f>INDEX('7th_share'!V:V,MATCH($C$1&amp;"-"&amp;$C76,'7th_share'!$AK:$AK,0))</f>
        <v>9.3913834597527095E-4</v>
      </c>
      <c r="AE76">
        <f>INDEX('7th_share'!W:W,MATCH($C$1&amp;"-"&amp;$C76,'7th_share'!$AK:$AK,0))</f>
        <v>9.4618054575662774E-4</v>
      </c>
      <c r="AF76">
        <f>INDEX('7th_share'!X:X,MATCH($C$1&amp;"-"&amp;$C76,'7th_share'!$AK:$AK,0))</f>
        <v>9.5299869155947184E-4</v>
      </c>
      <c r="AG76">
        <f>INDEX('7th_share'!Y:Y,MATCH($C$1&amp;"-"&amp;$C76,'7th_share'!$AK:$AK,0))</f>
        <v>9.5954514538690793E-4</v>
      </c>
      <c r="AH76">
        <f>INDEX('7th_share'!Z:Z,MATCH($C$1&amp;"-"&amp;$C76,'7th_share'!$AK:$AK,0))</f>
        <v>9.6577226924204212E-4</v>
      </c>
      <c r="AI76">
        <f>INDEX('7th_share'!AA:AA,MATCH($C$1&amp;"-"&amp;$C76,'7th_share'!$AK:$AK,0))</f>
        <v>9.7163242512797996E-4</v>
      </c>
      <c r="AJ76">
        <f>INDEX('7th_share'!AB:AB,MATCH($C$1&amp;"-"&amp;$C76,'7th_share'!$AK:$AK,0))</f>
        <v>9.7707797504782636E-4</v>
      </c>
      <c r="AK76">
        <f>INDEX('7th_share'!AC:AC,MATCH($C$1&amp;"-"&amp;$C76,'7th_share'!$AK:$AK,0))</f>
        <v>9.8206128100468784E-4</v>
      </c>
      <c r="AL76">
        <f>INDEX('7th_share'!AD:AD,MATCH($C$1&amp;"-"&amp;$C76,'7th_share'!$AK:$AK,0))</f>
        <v>9.8653470500166996E-4</v>
      </c>
      <c r="AM76">
        <f>INDEX('7th_share'!AE:AE,MATCH($C$1&amp;"-"&amp;$C76,'7th_share'!$AK:$AK,0))</f>
        <v>9.9045060904187718E-4</v>
      </c>
      <c r="AN76">
        <f>INDEX('7th_share'!AF:AF,MATCH($C$1&amp;"-"&amp;$C76,'7th_share'!$AK:$AK,0))</f>
        <v>9.937613551284166E-4</v>
      </c>
      <c r="AO76">
        <f>INDEX('7th_share'!AG:AG,MATCH($C$1&amp;"-"&amp;$C76,'7th_share'!$AK:$AK,0))</f>
        <v>9.964193052643931E-4</v>
      </c>
      <c r="AP76">
        <f>INDEX('7th_share'!AH:AH,MATCH($C$1&amp;"-"&amp;$C76,'7th_share'!$AK:$AK,0))</f>
        <v>9.9837682145291202E-4</v>
      </c>
      <c r="AQ76">
        <f>INDEX('7th_share'!AI:AI,MATCH($C$1&amp;"-"&amp;$C76,'7th_share'!$AK:$AK,0))</f>
        <v>9.9958626569707871E-4</v>
      </c>
      <c r="AR76">
        <f>INDEX('7th_share'!AJ:AJ,MATCH($C$1&amp;"-"&amp;$C76,'7th_share'!$AK:$AK,0))</f>
        <v>1E-3</v>
      </c>
      <c r="AS76" s="6">
        <f t="shared" si="52"/>
        <v>1E-3</v>
      </c>
      <c r="AT76" s="6">
        <f t="shared" si="51"/>
        <v>1E-3</v>
      </c>
      <c r="AU76" s="6">
        <f t="shared" si="51"/>
        <v>1E-3</v>
      </c>
      <c r="AV76" s="6">
        <f t="shared" si="51"/>
        <v>1E-3</v>
      </c>
      <c r="AW76" s="6">
        <f t="shared" si="51"/>
        <v>1E-3</v>
      </c>
      <c r="AX76" s="6">
        <f t="shared" si="51"/>
        <v>1E-3</v>
      </c>
      <c r="AY76" s="6">
        <f t="shared" si="51"/>
        <v>1E-3</v>
      </c>
      <c r="AZ76" s="6">
        <f t="shared" si="51"/>
        <v>1E-3</v>
      </c>
      <c r="BA76" s="6">
        <f t="shared" si="51"/>
        <v>1E-3</v>
      </c>
      <c r="BB76" s="6">
        <f t="shared" si="51"/>
        <v>1E-3</v>
      </c>
      <c r="BC76" s="6">
        <f t="shared" si="51"/>
        <v>1E-3</v>
      </c>
      <c r="BD76" s="6">
        <f t="shared" si="51"/>
        <v>1E-3</v>
      </c>
      <c r="BE76" s="6">
        <f t="shared" si="51"/>
        <v>1E-3</v>
      </c>
      <c r="BF76" s="6">
        <f t="shared" si="51"/>
        <v>1E-3</v>
      </c>
      <c r="BG76" s="6">
        <f t="shared" si="51"/>
        <v>1E-3</v>
      </c>
      <c r="BH76" s="6">
        <f t="shared" si="51"/>
        <v>1E-3</v>
      </c>
      <c r="BI76" s="6">
        <f t="shared" si="51"/>
        <v>1E-3</v>
      </c>
      <c r="BJ76" s="6">
        <f t="shared" si="51"/>
        <v>1E-3</v>
      </c>
      <c r="BK76" s="6">
        <f t="shared" si="51"/>
        <v>1E-3</v>
      </c>
      <c r="BL76" s="6">
        <f t="shared" si="51"/>
        <v>1E-3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 s="13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06_HKC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0.7</v>
      </c>
      <c r="O79" s="6">
        <v>0.95</v>
      </c>
      <c r="P79" s="6">
        <v>1</v>
      </c>
      <c r="Q79">
        <v>1</v>
      </c>
      <c r="R79">
        <v>1</v>
      </c>
      <c r="S79" s="13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53">$C$1</f>
        <v>06_HKC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 s="6">
        <v>1</v>
      </c>
      <c r="N80" s="6">
        <v>1</v>
      </c>
      <c r="O80">
        <v>1</v>
      </c>
      <c r="P80">
        <v>1</v>
      </c>
      <c r="Q80">
        <v>1</v>
      </c>
      <c r="R80">
        <v>1</v>
      </c>
      <c r="S80" s="13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53"/>
        <v>06_HKC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 s="6">
        <v>1</v>
      </c>
      <c r="N81" s="6">
        <v>1</v>
      </c>
      <c r="O81" s="6">
        <v>1</v>
      </c>
      <c r="P81">
        <v>1</v>
      </c>
      <c r="Q81">
        <v>1</v>
      </c>
      <c r="R81">
        <v>1</v>
      </c>
      <c r="S81" s="13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53"/>
        <v>06_HKC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 s="6">
        <v>1</v>
      </c>
      <c r="N82" s="6">
        <v>1</v>
      </c>
      <c r="O82" s="6">
        <v>1</v>
      </c>
      <c r="P82">
        <v>1</v>
      </c>
      <c r="Q82">
        <v>1</v>
      </c>
      <c r="R82">
        <v>1</v>
      </c>
      <c r="S82" s="13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53"/>
        <v>06_HKC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0.95</v>
      </c>
      <c r="M83" s="6">
        <v>0.95</v>
      </c>
      <c r="N83" s="6">
        <v>0.95</v>
      </c>
      <c r="O83" s="6">
        <v>1</v>
      </c>
      <c r="P83">
        <v>1</v>
      </c>
      <c r="Q83">
        <v>1</v>
      </c>
      <c r="R83">
        <v>1</v>
      </c>
      <c r="S83" s="1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53"/>
        <v>06_HKC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 s="6">
        <v>1</v>
      </c>
      <c r="N84" s="6">
        <v>1</v>
      </c>
      <c r="O84" s="6">
        <v>1</v>
      </c>
      <c r="P84">
        <v>1</v>
      </c>
      <c r="Q84">
        <v>1</v>
      </c>
      <c r="R84">
        <v>1</v>
      </c>
      <c r="S84" s="13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53"/>
        <v>06_HKC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 s="6">
        <v>1</v>
      </c>
      <c r="N85" s="6">
        <v>1</v>
      </c>
      <c r="O85" s="6">
        <v>1</v>
      </c>
      <c r="P85">
        <v>1</v>
      </c>
      <c r="Q85">
        <v>1</v>
      </c>
      <c r="R85">
        <v>1</v>
      </c>
      <c r="S85" s="13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53"/>
        <v>06_HKC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 s="6">
        <v>0.7</v>
      </c>
      <c r="O86">
        <v>0.95</v>
      </c>
      <c r="P86">
        <v>1</v>
      </c>
      <c r="Q86">
        <v>1</v>
      </c>
      <c r="R86">
        <v>1</v>
      </c>
      <c r="S86" s="13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53"/>
        <v>06_HKC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0.8</v>
      </c>
      <c r="O87" s="6">
        <v>0.95</v>
      </c>
      <c r="P87">
        <v>1</v>
      </c>
      <c r="Q87">
        <v>1</v>
      </c>
      <c r="R87">
        <v>1</v>
      </c>
      <c r="S87" s="13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53"/>
        <v>06_HKC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 s="13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53"/>
        <v>06_HKC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0.8</v>
      </c>
      <c r="O89">
        <v>1</v>
      </c>
      <c r="P89">
        <v>1</v>
      </c>
      <c r="Q89">
        <v>1</v>
      </c>
      <c r="R89">
        <v>1</v>
      </c>
      <c r="S89" s="13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53"/>
        <v>06_HKC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0.9</v>
      </c>
      <c r="O90" s="6">
        <v>1</v>
      </c>
      <c r="P90">
        <v>1</v>
      </c>
      <c r="Q90">
        <v>1</v>
      </c>
      <c r="R90">
        <v>1</v>
      </c>
      <c r="S90" s="13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53"/>
        <v>06_HKC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0.9</v>
      </c>
      <c r="O91">
        <v>1</v>
      </c>
      <c r="P91">
        <v>1</v>
      </c>
      <c r="Q91">
        <v>1</v>
      </c>
      <c r="R91">
        <v>1</v>
      </c>
      <c r="S91" s="13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53"/>
        <v>06_HKC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0.98</v>
      </c>
      <c r="M92" s="6">
        <v>0.98</v>
      </c>
      <c r="N92" s="6">
        <v>0.9</v>
      </c>
      <c r="O92">
        <v>1</v>
      </c>
      <c r="P92">
        <v>1</v>
      </c>
      <c r="Q92">
        <v>1</v>
      </c>
      <c r="R92">
        <v>1</v>
      </c>
      <c r="S92" s="13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54">SUM(D95:D107)</f>
        <v>0</v>
      </c>
      <c r="E109">
        <f t="shared" si="54"/>
        <v>0</v>
      </c>
      <c r="F109">
        <f t="shared" si="54"/>
        <v>0</v>
      </c>
      <c r="G109">
        <f t="shared" si="54"/>
        <v>0</v>
      </c>
      <c r="H109">
        <f t="shared" si="54"/>
        <v>0</v>
      </c>
      <c r="I109">
        <f t="shared" si="54"/>
        <v>0</v>
      </c>
      <c r="J109" s="10">
        <f t="shared" si="54"/>
        <v>0</v>
      </c>
      <c r="K109">
        <f t="shared" si="54"/>
        <v>0</v>
      </c>
      <c r="L109">
        <f t="shared" si="54"/>
        <v>0</v>
      </c>
      <c r="M109">
        <f t="shared" si="54"/>
        <v>0</v>
      </c>
      <c r="N109">
        <f t="shared" si="54"/>
        <v>0</v>
      </c>
      <c r="O109">
        <f t="shared" si="54"/>
        <v>0</v>
      </c>
      <c r="P109">
        <f t="shared" si="54"/>
        <v>0</v>
      </c>
      <c r="Q109">
        <f t="shared" si="54"/>
        <v>0</v>
      </c>
      <c r="R109">
        <f t="shared" si="54"/>
        <v>0</v>
      </c>
      <c r="S109" s="13">
        <f t="shared" si="54"/>
        <v>0</v>
      </c>
      <c r="T109">
        <f t="shared" si="54"/>
        <v>0</v>
      </c>
      <c r="U109">
        <f t="shared" si="54"/>
        <v>0</v>
      </c>
      <c r="V109">
        <f t="shared" si="54"/>
        <v>0</v>
      </c>
      <c r="W109">
        <f t="shared" si="54"/>
        <v>0</v>
      </c>
      <c r="X109">
        <f t="shared" si="54"/>
        <v>0</v>
      </c>
      <c r="Y109">
        <f t="shared" si="54"/>
        <v>0</v>
      </c>
      <c r="Z109">
        <f t="shared" si="54"/>
        <v>0</v>
      </c>
      <c r="AA109">
        <f t="shared" si="54"/>
        <v>0</v>
      </c>
      <c r="AB109">
        <f t="shared" si="54"/>
        <v>0</v>
      </c>
      <c r="AC109">
        <f t="shared" si="54"/>
        <v>0</v>
      </c>
      <c r="AD109">
        <f t="shared" si="54"/>
        <v>0</v>
      </c>
      <c r="AE109">
        <f t="shared" si="54"/>
        <v>0</v>
      </c>
      <c r="AF109">
        <f t="shared" si="54"/>
        <v>0</v>
      </c>
      <c r="AG109">
        <f t="shared" si="54"/>
        <v>0</v>
      </c>
      <c r="AH109">
        <f t="shared" si="54"/>
        <v>0</v>
      </c>
      <c r="AI109">
        <f t="shared" si="54"/>
        <v>0</v>
      </c>
      <c r="AJ109">
        <f t="shared" ref="AJ109:BL109" si="55">SUM(AJ95:AJ107)</f>
        <v>0</v>
      </c>
      <c r="AK109">
        <f t="shared" si="55"/>
        <v>0</v>
      </c>
      <c r="AL109">
        <f t="shared" si="55"/>
        <v>0</v>
      </c>
      <c r="AM109">
        <f t="shared" si="55"/>
        <v>0</v>
      </c>
      <c r="AN109">
        <f t="shared" si="55"/>
        <v>0</v>
      </c>
      <c r="AO109">
        <f t="shared" si="55"/>
        <v>0</v>
      </c>
      <c r="AP109">
        <f t="shared" si="55"/>
        <v>0</v>
      </c>
      <c r="AQ109">
        <f t="shared" si="55"/>
        <v>0</v>
      </c>
      <c r="AR109">
        <f t="shared" si="55"/>
        <v>0</v>
      </c>
      <c r="AS109">
        <f t="shared" si="55"/>
        <v>0</v>
      </c>
      <c r="AT109">
        <f t="shared" si="55"/>
        <v>0</v>
      </c>
      <c r="AU109">
        <f t="shared" si="55"/>
        <v>0</v>
      </c>
      <c r="AV109">
        <f t="shared" si="55"/>
        <v>0</v>
      </c>
      <c r="AW109">
        <f t="shared" si="55"/>
        <v>0</v>
      </c>
      <c r="AX109">
        <f t="shared" si="55"/>
        <v>0</v>
      </c>
      <c r="AY109">
        <f t="shared" si="55"/>
        <v>0</v>
      </c>
      <c r="AZ109">
        <f t="shared" si="55"/>
        <v>0</v>
      </c>
      <c r="BA109">
        <f t="shared" si="55"/>
        <v>0</v>
      </c>
      <c r="BB109">
        <f t="shared" si="55"/>
        <v>0</v>
      </c>
      <c r="BC109">
        <f t="shared" si="55"/>
        <v>0</v>
      </c>
      <c r="BD109">
        <f t="shared" si="55"/>
        <v>0</v>
      </c>
      <c r="BE109">
        <f t="shared" si="55"/>
        <v>0</v>
      </c>
      <c r="BF109">
        <f t="shared" si="55"/>
        <v>0</v>
      </c>
      <c r="BG109">
        <f t="shared" si="55"/>
        <v>0</v>
      </c>
      <c r="BH109">
        <f t="shared" si="55"/>
        <v>0</v>
      </c>
      <c r="BI109">
        <f t="shared" si="55"/>
        <v>0</v>
      </c>
      <c r="BJ109">
        <f t="shared" si="55"/>
        <v>0</v>
      </c>
      <c r="BK109">
        <f t="shared" si="55"/>
        <v>0</v>
      </c>
      <c r="BL109">
        <f t="shared" si="55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13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 s="6">
        <v>1</v>
      </c>
      <c r="M113" s="6">
        <v>1</v>
      </c>
      <c r="N113" s="6">
        <v>1</v>
      </c>
      <c r="O113" s="6">
        <v>1</v>
      </c>
      <c r="P113" s="6">
        <v>1</v>
      </c>
      <c r="Q113" s="6">
        <v>1</v>
      </c>
      <c r="R113" s="6">
        <v>1</v>
      </c>
      <c r="S113" s="13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1</v>
      </c>
      <c r="AR113" s="6">
        <v>1</v>
      </c>
      <c r="AS113" s="6">
        <v>1</v>
      </c>
      <c r="AT113" s="6">
        <v>1</v>
      </c>
      <c r="AU113" s="6">
        <v>1</v>
      </c>
      <c r="AV113" s="6">
        <v>1</v>
      </c>
      <c r="AW113" s="6">
        <v>1</v>
      </c>
      <c r="AX113" s="6">
        <v>1</v>
      </c>
      <c r="AY113" s="6">
        <v>1</v>
      </c>
      <c r="AZ113" s="6">
        <v>1</v>
      </c>
      <c r="BA113" s="6">
        <v>1</v>
      </c>
      <c r="BB113" s="6">
        <v>1</v>
      </c>
      <c r="BC113" s="6">
        <v>1</v>
      </c>
      <c r="BD113" s="6">
        <v>1</v>
      </c>
      <c r="BE113" s="6">
        <v>1</v>
      </c>
      <c r="BF113" s="6">
        <v>1</v>
      </c>
      <c r="BG113" s="6">
        <v>1</v>
      </c>
      <c r="BH113" s="6">
        <v>1</v>
      </c>
      <c r="BI113" s="6">
        <v>1</v>
      </c>
      <c r="BJ113" s="6">
        <v>1</v>
      </c>
      <c r="BK113" s="6">
        <v>1</v>
      </c>
      <c r="BL113" s="6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13">
        <v>1</v>
      </c>
      <c r="T114" s="6">
        <v>1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</v>
      </c>
      <c r="AK114" s="6">
        <v>1</v>
      </c>
      <c r="AL114" s="6">
        <v>1</v>
      </c>
      <c r="AM114" s="6">
        <v>1</v>
      </c>
      <c r="AN114" s="6">
        <v>1</v>
      </c>
      <c r="AO114" s="6">
        <v>1</v>
      </c>
      <c r="AP114" s="6">
        <v>1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1</v>
      </c>
      <c r="AW114" s="6">
        <v>1</v>
      </c>
      <c r="AX114" s="6">
        <v>1</v>
      </c>
      <c r="AY114" s="6">
        <v>1</v>
      </c>
      <c r="AZ114" s="6">
        <v>1</v>
      </c>
      <c r="BA114" s="6">
        <v>1</v>
      </c>
      <c r="BB114" s="6">
        <v>1</v>
      </c>
      <c r="BC114" s="6">
        <v>1</v>
      </c>
      <c r="BD114" s="6">
        <v>1</v>
      </c>
      <c r="BE114" s="6">
        <v>1</v>
      </c>
      <c r="BF114" s="6">
        <v>1</v>
      </c>
      <c r="BG114" s="6">
        <v>1</v>
      </c>
      <c r="BH114" s="6">
        <v>1</v>
      </c>
      <c r="BI114" s="6">
        <v>1</v>
      </c>
      <c r="BJ114" s="6">
        <v>1</v>
      </c>
      <c r="BK114" s="6">
        <v>1</v>
      </c>
      <c r="BL114" s="6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 s="6">
        <f>J115-0.01</f>
        <v>0.99</v>
      </c>
      <c r="L115" s="6">
        <f t="shared" ref="L115:R117" si="56">K115-0.01</f>
        <v>0.98</v>
      </c>
      <c r="M115" s="6">
        <f t="shared" si="56"/>
        <v>0.97</v>
      </c>
      <c r="N115" s="6">
        <f t="shared" si="56"/>
        <v>0.96</v>
      </c>
      <c r="O115" s="6">
        <f t="shared" si="56"/>
        <v>0.95</v>
      </c>
      <c r="P115" s="6">
        <f t="shared" si="56"/>
        <v>0.94</v>
      </c>
      <c r="Q115" s="6">
        <f t="shared" si="56"/>
        <v>0.92999999999999994</v>
      </c>
      <c r="R115" s="6">
        <f t="shared" si="56"/>
        <v>0.91999999999999993</v>
      </c>
      <c r="S115" s="6">
        <f t="shared" ref="S115" si="57">R115-0.01</f>
        <v>0.90999999999999992</v>
      </c>
      <c r="T115" s="6">
        <f>S115-0.005</f>
        <v>0.90499999999999992</v>
      </c>
      <c r="U115" s="6">
        <f>T115-0.005</f>
        <v>0.89999999999999991</v>
      </c>
      <c r="V115" s="6">
        <f t="shared" ref="V115:BL117" si="58">U115-0.005</f>
        <v>0.89499999999999991</v>
      </c>
      <c r="W115" s="6">
        <f t="shared" si="58"/>
        <v>0.8899999999999999</v>
      </c>
      <c r="X115" s="6">
        <f t="shared" si="58"/>
        <v>0.8849999999999999</v>
      </c>
      <c r="Y115" s="6">
        <f t="shared" si="58"/>
        <v>0.87999999999999989</v>
      </c>
      <c r="Z115" s="6">
        <f t="shared" si="58"/>
        <v>0.87499999999999989</v>
      </c>
      <c r="AA115" s="6">
        <f t="shared" si="58"/>
        <v>0.86999999999999988</v>
      </c>
      <c r="AB115" s="6">
        <f t="shared" si="58"/>
        <v>0.86499999999999988</v>
      </c>
      <c r="AC115" s="6">
        <f t="shared" si="58"/>
        <v>0.85999999999999988</v>
      </c>
      <c r="AD115" s="6">
        <f t="shared" si="58"/>
        <v>0.85499999999999987</v>
      </c>
      <c r="AE115" s="6">
        <f t="shared" si="58"/>
        <v>0.84999999999999987</v>
      </c>
      <c r="AF115" s="6">
        <f t="shared" si="58"/>
        <v>0.84499999999999986</v>
      </c>
      <c r="AG115" s="6">
        <f t="shared" si="58"/>
        <v>0.83999999999999986</v>
      </c>
      <c r="AH115" s="6">
        <f t="shared" si="58"/>
        <v>0.83499999999999985</v>
      </c>
      <c r="AI115" s="6">
        <f t="shared" si="58"/>
        <v>0.82999999999999985</v>
      </c>
      <c r="AJ115" s="6">
        <f t="shared" si="58"/>
        <v>0.82499999999999984</v>
      </c>
      <c r="AK115" s="6">
        <f t="shared" si="58"/>
        <v>0.81999999999999984</v>
      </c>
      <c r="AL115" s="6">
        <f t="shared" si="58"/>
        <v>0.81499999999999984</v>
      </c>
      <c r="AM115" s="6">
        <f t="shared" si="58"/>
        <v>0.80999999999999983</v>
      </c>
      <c r="AN115" s="6">
        <f t="shared" si="58"/>
        <v>0.80499999999999983</v>
      </c>
      <c r="AO115" s="6">
        <f t="shared" si="58"/>
        <v>0.79999999999999982</v>
      </c>
      <c r="AP115" s="6">
        <f t="shared" si="58"/>
        <v>0.79499999999999982</v>
      </c>
      <c r="AQ115" s="6">
        <f t="shared" si="58"/>
        <v>0.78999999999999981</v>
      </c>
      <c r="AR115" s="6">
        <f t="shared" si="58"/>
        <v>0.78499999999999981</v>
      </c>
      <c r="AS115" s="6">
        <f t="shared" si="58"/>
        <v>0.7799999999999998</v>
      </c>
      <c r="AT115" s="6">
        <f t="shared" si="58"/>
        <v>0.7749999999999998</v>
      </c>
      <c r="AU115" s="6">
        <f t="shared" si="58"/>
        <v>0.7699999999999998</v>
      </c>
      <c r="AV115" s="6">
        <f t="shared" si="58"/>
        <v>0.76499999999999979</v>
      </c>
      <c r="AW115" s="6">
        <f t="shared" si="58"/>
        <v>0.75999999999999979</v>
      </c>
      <c r="AX115" s="6">
        <f t="shared" si="58"/>
        <v>0.75499999999999978</v>
      </c>
      <c r="AY115" s="6">
        <f t="shared" si="58"/>
        <v>0.74999999999999978</v>
      </c>
      <c r="AZ115" s="6">
        <f t="shared" si="58"/>
        <v>0.74499999999999977</v>
      </c>
      <c r="BA115" s="6">
        <f t="shared" si="58"/>
        <v>0.73999999999999977</v>
      </c>
      <c r="BB115" s="6">
        <f t="shared" si="58"/>
        <v>0.73499999999999976</v>
      </c>
      <c r="BC115" s="6">
        <f t="shared" si="58"/>
        <v>0.72999999999999976</v>
      </c>
      <c r="BD115" s="6">
        <f t="shared" si="58"/>
        <v>0.72499999999999976</v>
      </c>
      <c r="BE115" s="6">
        <f t="shared" si="58"/>
        <v>0.71999999999999975</v>
      </c>
      <c r="BF115" s="6">
        <f t="shared" si="58"/>
        <v>0.71499999999999975</v>
      </c>
      <c r="BG115" s="6">
        <f t="shared" si="58"/>
        <v>0.70999999999999974</v>
      </c>
      <c r="BH115" s="6">
        <f t="shared" si="58"/>
        <v>0.70499999999999974</v>
      </c>
      <c r="BI115" s="6">
        <f t="shared" si="58"/>
        <v>0.69999999999999973</v>
      </c>
      <c r="BJ115" s="6">
        <f t="shared" si="58"/>
        <v>0.69499999999999973</v>
      </c>
      <c r="BK115" s="6">
        <f t="shared" si="58"/>
        <v>0.68999999999999972</v>
      </c>
      <c r="BL115" s="6">
        <f t="shared" si="58"/>
        <v>0.68499999999999972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 s="6">
        <f>J116-0.01</f>
        <v>0.99</v>
      </c>
      <c r="L116" s="6">
        <f t="shared" si="56"/>
        <v>0.98</v>
      </c>
      <c r="M116" s="6">
        <f t="shared" si="56"/>
        <v>0.97</v>
      </c>
      <c r="N116" s="6">
        <f t="shared" si="56"/>
        <v>0.96</v>
      </c>
      <c r="O116" s="6">
        <f t="shared" si="56"/>
        <v>0.95</v>
      </c>
      <c r="P116" s="6">
        <f t="shared" si="56"/>
        <v>0.94</v>
      </c>
      <c r="Q116" s="6">
        <f t="shared" si="56"/>
        <v>0.92999999999999994</v>
      </c>
      <c r="R116" s="6">
        <f t="shared" si="56"/>
        <v>0.91999999999999993</v>
      </c>
      <c r="S116" s="6">
        <f t="shared" ref="S116" si="59">R116-0.01</f>
        <v>0.90999999999999992</v>
      </c>
      <c r="T116" s="6">
        <f t="shared" ref="T116:AJ117" si="60">S116-0.005</f>
        <v>0.90499999999999992</v>
      </c>
      <c r="U116" s="6">
        <f t="shared" si="60"/>
        <v>0.89999999999999991</v>
      </c>
      <c r="V116" s="6">
        <f t="shared" si="60"/>
        <v>0.89499999999999991</v>
      </c>
      <c r="W116" s="6">
        <f t="shared" si="60"/>
        <v>0.8899999999999999</v>
      </c>
      <c r="X116" s="6">
        <f t="shared" si="60"/>
        <v>0.8849999999999999</v>
      </c>
      <c r="Y116" s="6">
        <f t="shared" si="60"/>
        <v>0.87999999999999989</v>
      </c>
      <c r="Z116" s="6">
        <f t="shared" si="60"/>
        <v>0.87499999999999989</v>
      </c>
      <c r="AA116" s="6">
        <f t="shared" si="60"/>
        <v>0.86999999999999988</v>
      </c>
      <c r="AB116" s="6">
        <f t="shared" si="60"/>
        <v>0.86499999999999988</v>
      </c>
      <c r="AC116" s="6">
        <f t="shared" si="60"/>
        <v>0.85999999999999988</v>
      </c>
      <c r="AD116" s="6">
        <f t="shared" si="60"/>
        <v>0.85499999999999987</v>
      </c>
      <c r="AE116" s="6">
        <f t="shared" si="60"/>
        <v>0.84999999999999987</v>
      </c>
      <c r="AF116" s="6">
        <f t="shared" si="60"/>
        <v>0.84499999999999986</v>
      </c>
      <c r="AG116" s="6">
        <f t="shared" si="60"/>
        <v>0.83999999999999986</v>
      </c>
      <c r="AH116" s="6">
        <f t="shared" si="60"/>
        <v>0.83499999999999985</v>
      </c>
      <c r="AI116" s="6">
        <f t="shared" si="60"/>
        <v>0.82999999999999985</v>
      </c>
      <c r="AJ116" s="6">
        <f t="shared" si="60"/>
        <v>0.82499999999999984</v>
      </c>
      <c r="AK116" s="6">
        <f t="shared" si="58"/>
        <v>0.81999999999999984</v>
      </c>
      <c r="AL116" s="6">
        <f t="shared" si="58"/>
        <v>0.81499999999999984</v>
      </c>
      <c r="AM116" s="6">
        <f t="shared" si="58"/>
        <v>0.80999999999999983</v>
      </c>
      <c r="AN116" s="6">
        <f t="shared" si="58"/>
        <v>0.80499999999999983</v>
      </c>
      <c r="AO116" s="6">
        <f t="shared" si="58"/>
        <v>0.79999999999999982</v>
      </c>
      <c r="AP116" s="6">
        <f t="shared" si="58"/>
        <v>0.79499999999999982</v>
      </c>
      <c r="AQ116" s="6">
        <f t="shared" si="58"/>
        <v>0.78999999999999981</v>
      </c>
      <c r="AR116" s="6">
        <f t="shared" si="58"/>
        <v>0.78499999999999981</v>
      </c>
      <c r="AS116" s="6">
        <f t="shared" si="58"/>
        <v>0.7799999999999998</v>
      </c>
      <c r="AT116" s="6">
        <f t="shared" si="58"/>
        <v>0.7749999999999998</v>
      </c>
      <c r="AU116" s="6">
        <f t="shared" si="58"/>
        <v>0.7699999999999998</v>
      </c>
      <c r="AV116" s="6">
        <f t="shared" si="58"/>
        <v>0.76499999999999979</v>
      </c>
      <c r="AW116" s="6">
        <f t="shared" si="58"/>
        <v>0.75999999999999979</v>
      </c>
      <c r="AX116" s="6">
        <f t="shared" si="58"/>
        <v>0.75499999999999978</v>
      </c>
      <c r="AY116" s="6">
        <f t="shared" si="58"/>
        <v>0.74999999999999978</v>
      </c>
      <c r="AZ116" s="6">
        <f t="shared" si="58"/>
        <v>0.74499999999999977</v>
      </c>
      <c r="BA116" s="6">
        <f t="shared" si="58"/>
        <v>0.73999999999999977</v>
      </c>
      <c r="BB116" s="6">
        <f t="shared" si="58"/>
        <v>0.73499999999999976</v>
      </c>
      <c r="BC116" s="6">
        <f t="shared" si="58"/>
        <v>0.72999999999999976</v>
      </c>
      <c r="BD116" s="6">
        <f t="shared" si="58"/>
        <v>0.72499999999999976</v>
      </c>
      <c r="BE116" s="6">
        <f t="shared" si="58"/>
        <v>0.71999999999999975</v>
      </c>
      <c r="BF116" s="6">
        <f t="shared" si="58"/>
        <v>0.71499999999999975</v>
      </c>
      <c r="BG116" s="6">
        <f t="shared" si="58"/>
        <v>0.70999999999999974</v>
      </c>
      <c r="BH116" s="6">
        <f t="shared" si="58"/>
        <v>0.70499999999999974</v>
      </c>
      <c r="BI116" s="6">
        <f t="shared" si="58"/>
        <v>0.69999999999999973</v>
      </c>
      <c r="BJ116" s="6">
        <f t="shared" si="58"/>
        <v>0.69499999999999973</v>
      </c>
      <c r="BK116" s="6">
        <f t="shared" si="58"/>
        <v>0.68999999999999972</v>
      </c>
      <c r="BL116" s="6">
        <f t="shared" si="58"/>
        <v>0.68499999999999972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 s="6">
        <f>J117-0.01</f>
        <v>0.99</v>
      </c>
      <c r="L117" s="6">
        <f t="shared" si="56"/>
        <v>0.98</v>
      </c>
      <c r="M117" s="6">
        <f t="shared" si="56"/>
        <v>0.97</v>
      </c>
      <c r="N117" s="6">
        <f t="shared" si="56"/>
        <v>0.96</v>
      </c>
      <c r="O117" s="6">
        <f t="shared" si="56"/>
        <v>0.95</v>
      </c>
      <c r="P117" s="6">
        <f t="shared" si="56"/>
        <v>0.94</v>
      </c>
      <c r="Q117" s="6">
        <f t="shared" si="56"/>
        <v>0.92999999999999994</v>
      </c>
      <c r="R117" s="6">
        <f t="shared" si="56"/>
        <v>0.91999999999999993</v>
      </c>
      <c r="S117" s="6">
        <f t="shared" ref="S117" si="61">R117-0.01</f>
        <v>0.90999999999999992</v>
      </c>
      <c r="T117" s="6">
        <f t="shared" si="60"/>
        <v>0.90499999999999992</v>
      </c>
      <c r="U117" s="6">
        <f t="shared" si="60"/>
        <v>0.89999999999999991</v>
      </c>
      <c r="V117" s="6">
        <f t="shared" si="58"/>
        <v>0.89499999999999991</v>
      </c>
      <c r="W117" s="6">
        <f t="shared" si="58"/>
        <v>0.8899999999999999</v>
      </c>
      <c r="X117" s="6">
        <f t="shared" si="58"/>
        <v>0.8849999999999999</v>
      </c>
      <c r="Y117" s="6">
        <f t="shared" si="58"/>
        <v>0.87999999999999989</v>
      </c>
      <c r="Z117" s="6">
        <f t="shared" si="58"/>
        <v>0.87499999999999989</v>
      </c>
      <c r="AA117" s="6">
        <f t="shared" si="58"/>
        <v>0.86999999999999988</v>
      </c>
      <c r="AB117" s="6">
        <f t="shared" si="58"/>
        <v>0.86499999999999988</v>
      </c>
      <c r="AC117" s="6">
        <f t="shared" si="58"/>
        <v>0.85999999999999988</v>
      </c>
      <c r="AD117" s="6">
        <f t="shared" si="58"/>
        <v>0.85499999999999987</v>
      </c>
      <c r="AE117" s="6">
        <f t="shared" si="58"/>
        <v>0.84999999999999987</v>
      </c>
      <c r="AF117" s="6">
        <f t="shared" si="58"/>
        <v>0.84499999999999986</v>
      </c>
      <c r="AG117" s="6">
        <f t="shared" si="58"/>
        <v>0.83999999999999986</v>
      </c>
      <c r="AH117" s="6">
        <f t="shared" si="58"/>
        <v>0.83499999999999985</v>
      </c>
      <c r="AI117" s="6">
        <f t="shared" si="58"/>
        <v>0.82999999999999985</v>
      </c>
      <c r="AJ117" s="6">
        <f t="shared" si="58"/>
        <v>0.82499999999999984</v>
      </c>
      <c r="AK117" s="6">
        <f t="shared" si="58"/>
        <v>0.81999999999999984</v>
      </c>
      <c r="AL117" s="6">
        <f t="shared" si="58"/>
        <v>0.81499999999999984</v>
      </c>
      <c r="AM117" s="6">
        <f t="shared" si="58"/>
        <v>0.80999999999999983</v>
      </c>
      <c r="AN117" s="6">
        <f t="shared" si="58"/>
        <v>0.80499999999999983</v>
      </c>
      <c r="AO117" s="6">
        <f t="shared" si="58"/>
        <v>0.79999999999999982</v>
      </c>
      <c r="AP117" s="6">
        <f t="shared" si="58"/>
        <v>0.79499999999999982</v>
      </c>
      <c r="AQ117" s="6">
        <f t="shared" si="58"/>
        <v>0.78999999999999981</v>
      </c>
      <c r="AR117" s="6">
        <f t="shared" si="58"/>
        <v>0.78499999999999981</v>
      </c>
      <c r="AS117" s="6">
        <f t="shared" si="58"/>
        <v>0.7799999999999998</v>
      </c>
      <c r="AT117" s="6">
        <f t="shared" si="58"/>
        <v>0.7749999999999998</v>
      </c>
      <c r="AU117" s="6">
        <f t="shared" si="58"/>
        <v>0.7699999999999998</v>
      </c>
      <c r="AV117" s="6">
        <f t="shared" si="58"/>
        <v>0.76499999999999979</v>
      </c>
      <c r="AW117" s="6">
        <f t="shared" si="58"/>
        <v>0.75999999999999979</v>
      </c>
      <c r="AX117" s="6">
        <f t="shared" si="58"/>
        <v>0.75499999999999978</v>
      </c>
      <c r="AY117" s="6">
        <f t="shared" si="58"/>
        <v>0.74999999999999978</v>
      </c>
      <c r="AZ117" s="6">
        <f t="shared" si="58"/>
        <v>0.74499999999999977</v>
      </c>
      <c r="BA117" s="6">
        <f t="shared" si="58"/>
        <v>0.73999999999999977</v>
      </c>
      <c r="BB117" s="6">
        <f t="shared" si="58"/>
        <v>0.73499999999999976</v>
      </c>
      <c r="BC117" s="6">
        <f t="shared" si="58"/>
        <v>0.72999999999999976</v>
      </c>
      <c r="BD117" s="6">
        <f t="shared" si="58"/>
        <v>0.72499999999999976</v>
      </c>
      <c r="BE117" s="6">
        <f t="shared" si="58"/>
        <v>0.71999999999999975</v>
      </c>
      <c r="BF117" s="6">
        <f t="shared" si="58"/>
        <v>0.71499999999999975</v>
      </c>
      <c r="BG117" s="6">
        <f t="shared" si="58"/>
        <v>0.70999999999999974</v>
      </c>
      <c r="BH117" s="6">
        <f t="shared" si="58"/>
        <v>0.70499999999999974</v>
      </c>
      <c r="BI117" s="6">
        <f t="shared" si="58"/>
        <v>0.69999999999999973</v>
      </c>
      <c r="BJ117" s="6">
        <f t="shared" si="58"/>
        <v>0.69499999999999973</v>
      </c>
      <c r="BK117" s="6">
        <f t="shared" si="58"/>
        <v>0.68999999999999972</v>
      </c>
      <c r="BL117" s="6">
        <f t="shared" si="58"/>
        <v>0.68499999999999972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 s="6">
        <v>1</v>
      </c>
      <c r="M118" s="6">
        <v>1</v>
      </c>
      <c r="N118" s="6">
        <v>1</v>
      </c>
      <c r="O118" s="6">
        <v>1</v>
      </c>
      <c r="P118" s="6">
        <v>1</v>
      </c>
      <c r="Q118" s="6">
        <v>1</v>
      </c>
      <c r="R118" s="6">
        <v>1</v>
      </c>
      <c r="S118" s="13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1</v>
      </c>
      <c r="AK118" s="6">
        <v>1</v>
      </c>
      <c r="AL118" s="6">
        <v>1</v>
      </c>
      <c r="AM118" s="6">
        <v>1</v>
      </c>
      <c r="AN118" s="6">
        <v>1</v>
      </c>
      <c r="AO118" s="6">
        <v>1</v>
      </c>
      <c r="AP118" s="6">
        <v>1</v>
      </c>
      <c r="AQ118" s="6">
        <v>1</v>
      </c>
      <c r="AR118" s="6">
        <v>1</v>
      </c>
      <c r="AS118" s="6">
        <v>1</v>
      </c>
      <c r="AT118" s="6">
        <v>1</v>
      </c>
      <c r="AU118" s="6">
        <v>1</v>
      </c>
      <c r="AV118" s="6">
        <v>1</v>
      </c>
      <c r="AW118" s="6">
        <v>1</v>
      </c>
      <c r="AX118" s="6">
        <v>1</v>
      </c>
      <c r="AY118" s="6">
        <v>1</v>
      </c>
      <c r="AZ118" s="6">
        <v>1</v>
      </c>
      <c r="BA118" s="6">
        <v>1</v>
      </c>
      <c r="BB118" s="6">
        <v>1</v>
      </c>
      <c r="BC118" s="6">
        <v>1</v>
      </c>
      <c r="BD118" s="6">
        <v>1</v>
      </c>
      <c r="BE118" s="6">
        <v>1</v>
      </c>
      <c r="BF118" s="6">
        <v>1</v>
      </c>
      <c r="BG118" s="6">
        <v>1</v>
      </c>
      <c r="BH118" s="6">
        <v>1</v>
      </c>
      <c r="BI118" s="6">
        <v>1</v>
      </c>
      <c r="BJ118" s="6">
        <v>1</v>
      </c>
      <c r="BK118" s="6">
        <v>1</v>
      </c>
      <c r="BL118" s="6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13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 s="6">
        <v>1</v>
      </c>
      <c r="M120" s="6">
        <v>1</v>
      </c>
      <c r="N120" s="6">
        <v>1</v>
      </c>
      <c r="O120" s="6">
        <v>1</v>
      </c>
      <c r="P120" s="6">
        <v>1</v>
      </c>
      <c r="Q120" s="6">
        <v>1</v>
      </c>
      <c r="R120" s="6">
        <v>1</v>
      </c>
      <c r="S120" s="13">
        <v>1</v>
      </c>
      <c r="T120" s="6">
        <v>1</v>
      </c>
      <c r="U120" s="6">
        <v>1</v>
      </c>
      <c r="V120" s="6">
        <v>1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1</v>
      </c>
      <c r="AK120" s="6">
        <v>1</v>
      </c>
      <c r="AL120" s="6">
        <v>1</v>
      </c>
      <c r="AM120" s="6">
        <v>1</v>
      </c>
      <c r="AN120" s="6">
        <v>1</v>
      </c>
      <c r="AO120" s="6">
        <v>1</v>
      </c>
      <c r="AP120" s="6">
        <v>1</v>
      </c>
      <c r="AQ120" s="6">
        <v>1</v>
      </c>
      <c r="AR120" s="6">
        <v>1</v>
      </c>
      <c r="AS120" s="6">
        <v>1</v>
      </c>
      <c r="AT120" s="6">
        <v>1</v>
      </c>
      <c r="AU120" s="6">
        <v>1</v>
      </c>
      <c r="AV120" s="6">
        <v>1</v>
      </c>
      <c r="AW120" s="6">
        <v>1</v>
      </c>
      <c r="AX120" s="6">
        <v>1</v>
      </c>
      <c r="AY120" s="6">
        <v>1</v>
      </c>
      <c r="AZ120" s="6">
        <v>1</v>
      </c>
      <c r="BA120" s="6">
        <v>1</v>
      </c>
      <c r="BB120" s="6">
        <v>1</v>
      </c>
      <c r="BC120" s="6">
        <v>1</v>
      </c>
      <c r="BD120" s="6">
        <v>1</v>
      </c>
      <c r="BE120" s="6">
        <v>1</v>
      </c>
      <c r="BF120" s="6">
        <v>1</v>
      </c>
      <c r="BG120" s="6">
        <v>1</v>
      </c>
      <c r="BH120" s="6">
        <v>1</v>
      </c>
      <c r="BI120" s="6">
        <v>1</v>
      </c>
      <c r="BJ120" s="6">
        <v>1</v>
      </c>
      <c r="BK120" s="6">
        <v>1</v>
      </c>
      <c r="BL120" s="6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 s="6">
        <f>J121-0.01</f>
        <v>0.99</v>
      </c>
      <c r="L121" s="6">
        <f t="shared" ref="L121:R121" si="62">K121-0.01</f>
        <v>0.98</v>
      </c>
      <c r="M121" s="6">
        <f t="shared" si="62"/>
        <v>0.97</v>
      </c>
      <c r="N121" s="6">
        <f t="shared" si="62"/>
        <v>0.96</v>
      </c>
      <c r="O121" s="6">
        <f t="shared" si="62"/>
        <v>0.95</v>
      </c>
      <c r="P121" s="6">
        <f t="shared" si="62"/>
        <v>0.94</v>
      </c>
      <c r="Q121" s="6">
        <f t="shared" si="62"/>
        <v>0.92999999999999994</v>
      </c>
      <c r="R121" s="6">
        <f t="shared" si="62"/>
        <v>0.91999999999999993</v>
      </c>
      <c r="S121" s="6">
        <f t="shared" ref="S121:S124" si="63">R121-0.005</f>
        <v>0.91499999999999992</v>
      </c>
      <c r="T121">
        <f>S121-0.005</f>
        <v>0.90999999999999992</v>
      </c>
      <c r="U121" s="6">
        <f t="shared" ref="U121:BL124" si="64">T121-0.005</f>
        <v>0.90499999999999992</v>
      </c>
      <c r="V121" s="6">
        <f t="shared" si="64"/>
        <v>0.89999999999999991</v>
      </c>
      <c r="W121" s="6">
        <f t="shared" si="64"/>
        <v>0.89499999999999991</v>
      </c>
      <c r="X121" s="6">
        <f t="shared" si="64"/>
        <v>0.8899999999999999</v>
      </c>
      <c r="Y121" s="6">
        <f t="shared" si="64"/>
        <v>0.8849999999999999</v>
      </c>
      <c r="Z121" s="6">
        <f t="shared" si="64"/>
        <v>0.87999999999999989</v>
      </c>
      <c r="AA121" s="6">
        <f t="shared" si="64"/>
        <v>0.87499999999999989</v>
      </c>
      <c r="AB121" s="6">
        <f t="shared" si="64"/>
        <v>0.86999999999999988</v>
      </c>
      <c r="AC121" s="6">
        <f t="shared" si="64"/>
        <v>0.86499999999999988</v>
      </c>
      <c r="AD121" s="6">
        <f t="shared" si="64"/>
        <v>0.85999999999999988</v>
      </c>
      <c r="AE121" s="6">
        <f t="shared" si="64"/>
        <v>0.85499999999999987</v>
      </c>
      <c r="AF121" s="6">
        <f t="shared" si="64"/>
        <v>0.84999999999999987</v>
      </c>
      <c r="AG121" s="6">
        <f t="shared" si="64"/>
        <v>0.84499999999999986</v>
      </c>
      <c r="AH121" s="6">
        <f t="shared" si="64"/>
        <v>0.83999999999999986</v>
      </c>
      <c r="AI121" s="6">
        <f t="shared" si="64"/>
        <v>0.83499999999999985</v>
      </c>
      <c r="AJ121" s="6">
        <f t="shared" si="64"/>
        <v>0.82999999999999985</v>
      </c>
      <c r="AK121" s="6">
        <f t="shared" si="64"/>
        <v>0.82499999999999984</v>
      </c>
      <c r="AL121" s="6">
        <f t="shared" si="64"/>
        <v>0.81999999999999984</v>
      </c>
      <c r="AM121" s="6">
        <f t="shared" si="64"/>
        <v>0.81499999999999984</v>
      </c>
      <c r="AN121" s="6">
        <f t="shared" si="64"/>
        <v>0.80999999999999983</v>
      </c>
      <c r="AO121" s="6">
        <f t="shared" si="64"/>
        <v>0.80499999999999983</v>
      </c>
      <c r="AP121" s="6">
        <f t="shared" si="64"/>
        <v>0.79999999999999982</v>
      </c>
      <c r="AQ121" s="6">
        <f t="shared" si="64"/>
        <v>0.79499999999999982</v>
      </c>
      <c r="AR121" s="6">
        <f t="shared" si="64"/>
        <v>0.78999999999999981</v>
      </c>
      <c r="AS121" s="6">
        <f t="shared" si="64"/>
        <v>0.78499999999999981</v>
      </c>
      <c r="AT121" s="6">
        <f t="shared" si="64"/>
        <v>0.7799999999999998</v>
      </c>
      <c r="AU121" s="6">
        <f t="shared" si="64"/>
        <v>0.7749999999999998</v>
      </c>
      <c r="AV121" s="6">
        <f t="shared" si="64"/>
        <v>0.7699999999999998</v>
      </c>
      <c r="AW121" s="6">
        <f t="shared" si="64"/>
        <v>0.76499999999999979</v>
      </c>
      <c r="AX121" s="6">
        <f t="shared" si="64"/>
        <v>0.75999999999999979</v>
      </c>
      <c r="AY121" s="6">
        <f t="shared" si="64"/>
        <v>0.75499999999999978</v>
      </c>
      <c r="AZ121" s="6">
        <f t="shared" si="64"/>
        <v>0.74999999999999978</v>
      </c>
      <c r="BA121" s="6">
        <f t="shared" si="64"/>
        <v>0.74499999999999977</v>
      </c>
      <c r="BB121" s="6">
        <f t="shared" si="64"/>
        <v>0.73999999999999977</v>
      </c>
      <c r="BC121" s="6">
        <f t="shared" si="64"/>
        <v>0.73499999999999976</v>
      </c>
      <c r="BD121" s="6">
        <f t="shared" si="64"/>
        <v>0.72999999999999976</v>
      </c>
      <c r="BE121" s="6">
        <f t="shared" si="64"/>
        <v>0.72499999999999976</v>
      </c>
      <c r="BF121" s="6">
        <f t="shared" si="64"/>
        <v>0.71999999999999975</v>
      </c>
      <c r="BG121" s="6">
        <f t="shared" si="64"/>
        <v>0.71499999999999975</v>
      </c>
      <c r="BH121" s="6">
        <f t="shared" si="64"/>
        <v>0.70999999999999974</v>
      </c>
      <c r="BI121" s="6">
        <f t="shared" si="64"/>
        <v>0.70499999999999974</v>
      </c>
      <c r="BJ121" s="6">
        <f t="shared" si="64"/>
        <v>0.69999999999999973</v>
      </c>
      <c r="BK121" s="6">
        <f t="shared" si="64"/>
        <v>0.69499999999999973</v>
      </c>
      <c r="BL121" s="6">
        <f t="shared" si="64"/>
        <v>0.68999999999999972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 s="10">
        <v>1</v>
      </c>
      <c r="L122" s="10">
        <v>1</v>
      </c>
      <c r="M122" s="10">
        <v>1</v>
      </c>
      <c r="N122" s="10">
        <v>1</v>
      </c>
      <c r="O122" s="10">
        <v>1</v>
      </c>
      <c r="P122" s="10">
        <v>1</v>
      </c>
      <c r="Q122" s="10">
        <v>1</v>
      </c>
      <c r="R122" s="10">
        <v>1</v>
      </c>
      <c r="S122" s="10">
        <v>1</v>
      </c>
      <c r="T122" s="10">
        <v>1</v>
      </c>
      <c r="U122" s="10">
        <v>1</v>
      </c>
      <c r="V122" s="10">
        <v>1</v>
      </c>
      <c r="W122" s="10">
        <v>1</v>
      </c>
      <c r="X122" s="10">
        <v>1</v>
      </c>
      <c r="Y122" s="10">
        <v>1</v>
      </c>
      <c r="Z122" s="10">
        <v>1</v>
      </c>
      <c r="AA122" s="10">
        <v>1</v>
      </c>
      <c r="AB122" s="10">
        <v>1</v>
      </c>
      <c r="AC122" s="10">
        <v>1</v>
      </c>
      <c r="AD122" s="10">
        <v>1</v>
      </c>
      <c r="AE122" s="10">
        <v>1</v>
      </c>
      <c r="AF122" s="10">
        <v>1</v>
      </c>
      <c r="AG122" s="10">
        <v>1</v>
      </c>
      <c r="AH122" s="10">
        <v>1</v>
      </c>
      <c r="AI122" s="10">
        <v>1</v>
      </c>
      <c r="AJ122" s="10">
        <v>1</v>
      </c>
      <c r="AK122" s="10">
        <v>1</v>
      </c>
      <c r="AL122" s="10">
        <v>1</v>
      </c>
      <c r="AM122" s="10">
        <v>1</v>
      </c>
      <c r="AN122" s="10">
        <v>1</v>
      </c>
      <c r="AO122" s="10">
        <v>1</v>
      </c>
      <c r="AP122" s="10">
        <v>1</v>
      </c>
      <c r="AQ122" s="10">
        <v>1</v>
      </c>
      <c r="AR122" s="10">
        <v>1</v>
      </c>
      <c r="AS122" s="10">
        <v>1</v>
      </c>
      <c r="AT122" s="10">
        <v>1</v>
      </c>
      <c r="AU122" s="10">
        <v>1</v>
      </c>
      <c r="AV122" s="10">
        <v>1</v>
      </c>
      <c r="AW122" s="10">
        <v>1</v>
      </c>
      <c r="AX122" s="10">
        <v>1</v>
      </c>
      <c r="AY122" s="10">
        <v>1</v>
      </c>
      <c r="AZ122" s="10">
        <v>1</v>
      </c>
      <c r="BA122" s="10">
        <v>1</v>
      </c>
      <c r="BB122" s="10">
        <v>1</v>
      </c>
      <c r="BC122" s="10">
        <v>1</v>
      </c>
      <c r="BD122" s="10">
        <v>1</v>
      </c>
      <c r="BE122" s="10">
        <v>1</v>
      </c>
      <c r="BF122" s="10">
        <v>1</v>
      </c>
      <c r="BG122" s="10">
        <v>1</v>
      </c>
      <c r="BH122" s="10">
        <v>1</v>
      </c>
      <c r="BI122" s="10">
        <v>1</v>
      </c>
      <c r="BJ122" s="10">
        <v>1</v>
      </c>
      <c r="BK122" s="10">
        <v>1</v>
      </c>
      <c r="BL122" s="10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 s="6">
        <f t="shared" ref="K123:R124" si="65">J123-0.01</f>
        <v>0.99</v>
      </c>
      <c r="L123" s="6">
        <f t="shared" si="65"/>
        <v>0.98</v>
      </c>
      <c r="M123" s="6">
        <f t="shared" si="65"/>
        <v>0.97</v>
      </c>
      <c r="N123" s="6">
        <f t="shared" si="65"/>
        <v>0.96</v>
      </c>
      <c r="O123" s="6">
        <f t="shared" si="65"/>
        <v>0.95</v>
      </c>
      <c r="P123" s="6">
        <f t="shared" si="65"/>
        <v>0.94</v>
      </c>
      <c r="Q123" s="6">
        <f t="shared" si="65"/>
        <v>0.92999999999999994</v>
      </c>
      <c r="R123" s="6">
        <f t="shared" si="65"/>
        <v>0.91999999999999993</v>
      </c>
      <c r="S123" s="6">
        <f t="shared" si="63"/>
        <v>0.91499999999999992</v>
      </c>
      <c r="T123" s="6">
        <f t="shared" ref="T123:T124" si="66">S123-0.005</f>
        <v>0.90999999999999992</v>
      </c>
      <c r="U123" s="6">
        <f t="shared" si="64"/>
        <v>0.90499999999999992</v>
      </c>
      <c r="V123" s="6">
        <f t="shared" si="64"/>
        <v>0.89999999999999991</v>
      </c>
      <c r="W123" s="6">
        <f t="shared" si="64"/>
        <v>0.89499999999999991</v>
      </c>
      <c r="X123" s="6">
        <f t="shared" si="64"/>
        <v>0.8899999999999999</v>
      </c>
      <c r="Y123" s="6">
        <f t="shared" si="64"/>
        <v>0.8849999999999999</v>
      </c>
      <c r="Z123" s="6">
        <f t="shared" si="64"/>
        <v>0.87999999999999989</v>
      </c>
      <c r="AA123" s="6">
        <f t="shared" si="64"/>
        <v>0.87499999999999989</v>
      </c>
      <c r="AB123" s="6">
        <f t="shared" si="64"/>
        <v>0.86999999999999988</v>
      </c>
      <c r="AC123" s="6">
        <f t="shared" si="64"/>
        <v>0.86499999999999988</v>
      </c>
      <c r="AD123" s="6">
        <f t="shared" si="64"/>
        <v>0.85999999999999988</v>
      </c>
      <c r="AE123" s="6">
        <f t="shared" si="64"/>
        <v>0.85499999999999987</v>
      </c>
      <c r="AF123" s="6">
        <f t="shared" si="64"/>
        <v>0.84999999999999987</v>
      </c>
      <c r="AG123" s="6">
        <f t="shared" si="64"/>
        <v>0.84499999999999986</v>
      </c>
      <c r="AH123" s="6">
        <f t="shared" si="64"/>
        <v>0.83999999999999986</v>
      </c>
      <c r="AI123" s="6">
        <f t="shared" si="64"/>
        <v>0.83499999999999985</v>
      </c>
      <c r="AJ123" s="6">
        <f t="shared" si="64"/>
        <v>0.82999999999999985</v>
      </c>
      <c r="AK123" s="6">
        <f t="shared" si="64"/>
        <v>0.82499999999999984</v>
      </c>
      <c r="AL123" s="6">
        <f t="shared" si="64"/>
        <v>0.81999999999999984</v>
      </c>
      <c r="AM123" s="6">
        <f t="shared" si="64"/>
        <v>0.81499999999999984</v>
      </c>
      <c r="AN123" s="6">
        <f t="shared" si="64"/>
        <v>0.80999999999999983</v>
      </c>
      <c r="AO123" s="6">
        <f t="shared" si="64"/>
        <v>0.80499999999999983</v>
      </c>
      <c r="AP123" s="6">
        <f t="shared" si="64"/>
        <v>0.79999999999999982</v>
      </c>
      <c r="AQ123" s="6">
        <f t="shared" si="64"/>
        <v>0.79499999999999982</v>
      </c>
      <c r="AR123" s="6">
        <f t="shared" si="64"/>
        <v>0.78999999999999981</v>
      </c>
      <c r="AS123" s="6">
        <f t="shared" si="64"/>
        <v>0.78499999999999981</v>
      </c>
      <c r="AT123" s="6">
        <f t="shared" si="64"/>
        <v>0.7799999999999998</v>
      </c>
      <c r="AU123" s="6">
        <f t="shared" si="64"/>
        <v>0.7749999999999998</v>
      </c>
      <c r="AV123" s="6">
        <f t="shared" si="64"/>
        <v>0.7699999999999998</v>
      </c>
      <c r="AW123" s="6">
        <f t="shared" si="64"/>
        <v>0.76499999999999979</v>
      </c>
      <c r="AX123" s="6">
        <f t="shared" si="64"/>
        <v>0.75999999999999979</v>
      </c>
      <c r="AY123" s="6">
        <f t="shared" si="64"/>
        <v>0.75499999999999978</v>
      </c>
      <c r="AZ123" s="6">
        <f t="shared" si="64"/>
        <v>0.74999999999999978</v>
      </c>
      <c r="BA123" s="6">
        <f t="shared" si="64"/>
        <v>0.74499999999999977</v>
      </c>
      <c r="BB123" s="6">
        <f t="shared" si="64"/>
        <v>0.73999999999999977</v>
      </c>
      <c r="BC123" s="6">
        <f t="shared" si="64"/>
        <v>0.73499999999999976</v>
      </c>
      <c r="BD123" s="6">
        <f t="shared" si="64"/>
        <v>0.72999999999999976</v>
      </c>
      <c r="BE123" s="6">
        <f t="shared" si="64"/>
        <v>0.72499999999999976</v>
      </c>
      <c r="BF123" s="6">
        <f t="shared" si="64"/>
        <v>0.71999999999999975</v>
      </c>
      <c r="BG123" s="6">
        <f t="shared" si="64"/>
        <v>0.71499999999999975</v>
      </c>
      <c r="BH123" s="6">
        <f t="shared" si="64"/>
        <v>0.70999999999999974</v>
      </c>
      <c r="BI123" s="6">
        <f t="shared" si="64"/>
        <v>0.70499999999999974</v>
      </c>
      <c r="BJ123" s="6">
        <f t="shared" si="64"/>
        <v>0.69999999999999973</v>
      </c>
      <c r="BK123" s="6">
        <f t="shared" si="64"/>
        <v>0.69499999999999973</v>
      </c>
      <c r="BL123" s="6">
        <f t="shared" si="64"/>
        <v>0.68999999999999972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 s="6">
        <f t="shared" si="65"/>
        <v>0.99</v>
      </c>
      <c r="L124" s="6">
        <f t="shared" si="65"/>
        <v>0.98</v>
      </c>
      <c r="M124" s="6">
        <f t="shared" si="65"/>
        <v>0.97</v>
      </c>
      <c r="N124" s="6">
        <f t="shared" si="65"/>
        <v>0.96</v>
      </c>
      <c r="O124" s="6">
        <f t="shared" si="65"/>
        <v>0.95</v>
      </c>
      <c r="P124" s="6">
        <f t="shared" si="65"/>
        <v>0.94</v>
      </c>
      <c r="Q124" s="6">
        <f t="shared" si="65"/>
        <v>0.92999999999999994</v>
      </c>
      <c r="R124" s="6">
        <f t="shared" si="65"/>
        <v>0.91999999999999993</v>
      </c>
      <c r="S124" s="6">
        <f t="shared" si="63"/>
        <v>0.91499999999999992</v>
      </c>
      <c r="T124" s="6">
        <f t="shared" si="66"/>
        <v>0.90999999999999992</v>
      </c>
      <c r="U124" s="6">
        <f t="shared" si="64"/>
        <v>0.90499999999999992</v>
      </c>
      <c r="V124" s="6">
        <f t="shared" si="64"/>
        <v>0.89999999999999991</v>
      </c>
      <c r="W124" s="6">
        <f t="shared" si="64"/>
        <v>0.89499999999999991</v>
      </c>
      <c r="X124" s="6">
        <f t="shared" si="64"/>
        <v>0.8899999999999999</v>
      </c>
      <c r="Y124" s="6">
        <f t="shared" si="64"/>
        <v>0.8849999999999999</v>
      </c>
      <c r="Z124" s="6">
        <f t="shared" si="64"/>
        <v>0.87999999999999989</v>
      </c>
      <c r="AA124" s="6">
        <f t="shared" si="64"/>
        <v>0.87499999999999989</v>
      </c>
      <c r="AB124" s="6">
        <f t="shared" si="64"/>
        <v>0.86999999999999988</v>
      </c>
      <c r="AC124" s="6">
        <f t="shared" si="64"/>
        <v>0.86499999999999988</v>
      </c>
      <c r="AD124" s="6">
        <f t="shared" si="64"/>
        <v>0.85999999999999988</v>
      </c>
      <c r="AE124" s="6">
        <f t="shared" si="64"/>
        <v>0.85499999999999987</v>
      </c>
      <c r="AF124" s="6">
        <f t="shared" si="64"/>
        <v>0.84999999999999987</v>
      </c>
      <c r="AG124" s="6">
        <f t="shared" si="64"/>
        <v>0.84499999999999986</v>
      </c>
      <c r="AH124" s="6">
        <f t="shared" si="64"/>
        <v>0.83999999999999986</v>
      </c>
      <c r="AI124" s="6">
        <f t="shared" si="64"/>
        <v>0.83499999999999985</v>
      </c>
      <c r="AJ124" s="6">
        <f t="shared" si="64"/>
        <v>0.82999999999999985</v>
      </c>
      <c r="AK124" s="6">
        <f t="shared" si="64"/>
        <v>0.82499999999999984</v>
      </c>
      <c r="AL124" s="6">
        <f t="shared" si="64"/>
        <v>0.81999999999999984</v>
      </c>
      <c r="AM124" s="6">
        <f t="shared" si="64"/>
        <v>0.81499999999999984</v>
      </c>
      <c r="AN124" s="6">
        <f t="shared" si="64"/>
        <v>0.80999999999999983</v>
      </c>
      <c r="AO124" s="6">
        <f t="shared" si="64"/>
        <v>0.80499999999999983</v>
      </c>
      <c r="AP124" s="6">
        <f t="shared" si="64"/>
        <v>0.79999999999999982</v>
      </c>
      <c r="AQ124" s="6">
        <f t="shared" si="64"/>
        <v>0.79499999999999982</v>
      </c>
      <c r="AR124" s="6">
        <f t="shared" si="64"/>
        <v>0.78999999999999981</v>
      </c>
      <c r="AS124" s="6">
        <f t="shared" si="64"/>
        <v>0.78499999999999981</v>
      </c>
      <c r="AT124" s="6">
        <f t="shared" si="64"/>
        <v>0.7799999999999998</v>
      </c>
      <c r="AU124" s="6">
        <f t="shared" si="64"/>
        <v>0.7749999999999998</v>
      </c>
      <c r="AV124" s="6">
        <f t="shared" si="64"/>
        <v>0.7699999999999998</v>
      </c>
      <c r="AW124" s="6">
        <f t="shared" si="64"/>
        <v>0.76499999999999979</v>
      </c>
      <c r="AX124" s="6">
        <f t="shared" si="64"/>
        <v>0.75999999999999979</v>
      </c>
      <c r="AY124" s="6">
        <f t="shared" si="64"/>
        <v>0.75499999999999978</v>
      </c>
      <c r="AZ124" s="6">
        <f t="shared" si="64"/>
        <v>0.74999999999999978</v>
      </c>
      <c r="BA124" s="6">
        <f t="shared" si="64"/>
        <v>0.74499999999999977</v>
      </c>
      <c r="BB124" s="6">
        <f t="shared" si="64"/>
        <v>0.73999999999999977</v>
      </c>
      <c r="BC124" s="6">
        <f t="shared" si="64"/>
        <v>0.73499999999999976</v>
      </c>
      <c r="BD124" s="6">
        <f t="shared" si="64"/>
        <v>0.72999999999999976</v>
      </c>
      <c r="BE124" s="6">
        <f t="shared" si="64"/>
        <v>0.72499999999999976</v>
      </c>
      <c r="BF124" s="6">
        <f t="shared" si="64"/>
        <v>0.71999999999999975</v>
      </c>
      <c r="BG124" s="6">
        <f t="shared" si="64"/>
        <v>0.71499999999999975</v>
      </c>
      <c r="BH124" s="6">
        <f t="shared" si="64"/>
        <v>0.70999999999999974</v>
      </c>
      <c r="BI124" s="6">
        <f t="shared" si="64"/>
        <v>0.70499999999999974</v>
      </c>
      <c r="BJ124" s="6">
        <f t="shared" si="64"/>
        <v>0.69999999999999973</v>
      </c>
      <c r="BK124" s="6">
        <f t="shared" si="64"/>
        <v>0.69499999999999973</v>
      </c>
      <c r="BL124" s="6">
        <f t="shared" si="64"/>
        <v>0.68999999999999972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 s="6">
        <v>1</v>
      </c>
      <c r="P125">
        <v>1</v>
      </c>
      <c r="Q125">
        <v>1</v>
      </c>
      <c r="R125">
        <v>1</v>
      </c>
      <c r="S125" s="13">
        <v>1</v>
      </c>
      <c r="T125" s="6">
        <v>1</v>
      </c>
      <c r="U125" s="6">
        <v>1</v>
      </c>
      <c r="V125" s="6">
        <v>1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6">
        <v>1</v>
      </c>
      <c r="AG125" s="6">
        <v>1</v>
      </c>
      <c r="AH125" s="6">
        <v>1</v>
      </c>
      <c r="AI125" s="6">
        <v>1</v>
      </c>
      <c r="AJ125" s="6">
        <v>1</v>
      </c>
      <c r="AK125" s="6">
        <v>1</v>
      </c>
      <c r="AL125" s="6">
        <v>1</v>
      </c>
      <c r="AM125" s="6">
        <v>1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6">
        <v>1</v>
      </c>
      <c r="AX125" s="6">
        <v>1</v>
      </c>
      <c r="AY125" s="6">
        <v>1</v>
      </c>
      <c r="AZ125" s="6">
        <v>1</v>
      </c>
      <c r="BA125" s="6">
        <v>1</v>
      </c>
      <c r="BB125" s="6">
        <v>1</v>
      </c>
      <c r="BC125" s="6">
        <v>1</v>
      </c>
      <c r="BD125" s="6">
        <v>1</v>
      </c>
      <c r="BE125" s="6">
        <v>1</v>
      </c>
      <c r="BF125" s="6">
        <v>1</v>
      </c>
      <c r="BG125" s="6">
        <v>1</v>
      </c>
      <c r="BH125" s="6">
        <v>1</v>
      </c>
      <c r="BI125" s="6">
        <v>1</v>
      </c>
      <c r="BJ125" s="6">
        <v>1</v>
      </c>
      <c r="BK125" s="6">
        <v>1</v>
      </c>
      <c r="BL125" s="6">
        <v>1</v>
      </c>
    </row>
    <row r="127" spans="3:64" x14ac:dyDescent="0.25">
      <c r="C127" t="s">
        <v>6</v>
      </c>
      <c r="D127" s="6">
        <f t="shared" ref="D127:J127" si="67">(D$28*(D63*D112))+D95</f>
        <v>8.5758501684759982E-4</v>
      </c>
      <c r="E127" s="6">
        <f t="shared" si="67"/>
        <v>9.0158424832228058E-4</v>
      </c>
      <c r="F127" s="6">
        <f t="shared" si="67"/>
        <v>9.1572659830399625E-4</v>
      </c>
      <c r="G127" s="6">
        <f t="shared" si="67"/>
        <v>9.496798364805807E-4</v>
      </c>
      <c r="H127" s="6">
        <f t="shared" si="67"/>
        <v>9.7661685506019065E-4</v>
      </c>
      <c r="I127" s="6">
        <f t="shared" si="67"/>
        <v>1E-3</v>
      </c>
      <c r="J127" s="10">
        <f t="shared" si="67"/>
        <v>1.0099999999999998E-3</v>
      </c>
      <c r="K127" s="6">
        <f>(K$24*(K63*K112))+K95</f>
        <v>2.9890020266242965E-2</v>
      </c>
      <c r="L127" s="6">
        <f t="shared" ref="L127:BL132" si="68">(L$24*(L63*L112))+L95</f>
        <v>2.9869327075740731E-2</v>
      </c>
      <c r="M127" s="6">
        <f t="shared" si="68"/>
        <v>2.9180862678409018E-2</v>
      </c>
      <c r="N127" s="6">
        <f t="shared" si="68"/>
        <v>2.6599217796620601E-2</v>
      </c>
      <c r="O127" s="6">
        <f>(O$24*(O63*O112))+O95</f>
        <v>2.6749865148291061E-2</v>
      </c>
      <c r="P127" s="6">
        <f>(P$24*(P63*P112))+P95</f>
        <v>2.6817051941079587E-2</v>
      </c>
      <c r="Q127" s="6">
        <f t="shared" si="68"/>
        <v>2.6711949424568077E-2</v>
      </c>
      <c r="R127" s="6">
        <f t="shared" si="68"/>
        <v>2.6600552316878932E-2</v>
      </c>
      <c r="S127" s="6">
        <f t="shared" si="68"/>
        <v>2.6513260723949394E-2</v>
      </c>
      <c r="T127" s="6">
        <f t="shared" si="68"/>
        <v>2.6229318930134644E-2</v>
      </c>
      <c r="U127" s="6">
        <f t="shared" si="68"/>
        <v>2.5991318477493794E-2</v>
      </c>
      <c r="V127" s="6">
        <f t="shared" si="68"/>
        <v>2.5734985363769319E-2</v>
      </c>
      <c r="W127" s="6">
        <f t="shared" si="68"/>
        <v>2.5462762759759894E-2</v>
      </c>
      <c r="X127" s="6">
        <f t="shared" si="68"/>
        <v>2.5237696497676394E-2</v>
      </c>
      <c r="Y127" s="6">
        <f t="shared" si="68"/>
        <v>2.4940168370959252E-2</v>
      </c>
      <c r="Z127" s="6">
        <f t="shared" si="68"/>
        <v>2.4692678008865574E-2</v>
      </c>
      <c r="AA127" s="6">
        <f t="shared" si="68"/>
        <v>2.4437598444379753E-2</v>
      </c>
      <c r="AB127" s="6">
        <f t="shared" si="68"/>
        <v>2.4177931553715299E-2</v>
      </c>
      <c r="AC127" s="6">
        <f t="shared" si="68"/>
        <v>2.3971128082712536E-2</v>
      </c>
      <c r="AD127" s="6">
        <f t="shared" si="68"/>
        <v>2.3710625930483068E-2</v>
      </c>
      <c r="AE127" s="6">
        <f t="shared" si="68"/>
        <v>2.3507352573904419E-2</v>
      </c>
      <c r="AF127" s="6">
        <f t="shared" si="68"/>
        <v>2.3310622634054527E-2</v>
      </c>
      <c r="AG127" s="6">
        <f t="shared" si="68"/>
        <v>2.312422578345473E-2</v>
      </c>
      <c r="AH127" s="6">
        <f t="shared" si="68"/>
        <v>2.2952104279520952E-2</v>
      </c>
      <c r="AI127" s="6">
        <f t="shared" si="68"/>
        <v>2.2846325052923489E-2</v>
      </c>
      <c r="AJ127" s="6">
        <f t="shared" si="68"/>
        <v>2.2714337611275039E-2</v>
      </c>
      <c r="AK127" s="6">
        <f t="shared" si="68"/>
        <v>2.2655784254464142E-2</v>
      </c>
      <c r="AL127" s="6">
        <f t="shared" si="68"/>
        <v>2.262749290839889E-2</v>
      </c>
      <c r="AM127" s="6">
        <f t="shared" si="68"/>
        <v>2.2589403493547214E-2</v>
      </c>
      <c r="AN127" s="6">
        <f t="shared" si="68"/>
        <v>2.2726318237378154E-2</v>
      </c>
      <c r="AO127" s="6">
        <f t="shared" si="68"/>
        <v>2.2863111467557078E-2</v>
      </c>
      <c r="AP127" s="6">
        <f t="shared" si="68"/>
        <v>2.3094482533960559E-2</v>
      </c>
      <c r="AQ127" s="6">
        <f t="shared" si="68"/>
        <v>2.3382288384336085E-2</v>
      </c>
      <c r="AR127" s="6">
        <f t="shared" si="68"/>
        <v>2.3733145195020729E-2</v>
      </c>
      <c r="AS127" s="6">
        <f t="shared" si="68"/>
        <v>2.4132525571322484E-2</v>
      </c>
      <c r="AT127" s="6">
        <f t="shared" si="68"/>
        <v>2.4546952296396786E-2</v>
      </c>
      <c r="AU127" s="6">
        <f t="shared" si="68"/>
        <v>2.4976743390825361E-2</v>
      </c>
      <c r="AV127" s="6">
        <f t="shared" si="68"/>
        <v>2.5422223596893185E-2</v>
      </c>
      <c r="AW127" s="6">
        <f t="shared" si="68"/>
        <v>2.5883724520658513E-2</v>
      </c>
      <c r="AX127" s="6">
        <f t="shared" si="68"/>
        <v>2.6361584777026565E-2</v>
      </c>
      <c r="AY127" s="6">
        <f t="shared" si="68"/>
        <v>2.6856150137888571E-2</v>
      </c>
      <c r="AZ127" s="6">
        <f t="shared" si="68"/>
        <v>2.736777368339224E-2</v>
      </c>
      <c r="BA127" s="6">
        <f t="shared" si="68"/>
        <v>2.7896815956409866E-2</v>
      </c>
      <c r="BB127" s="6">
        <f t="shared" si="68"/>
        <v>2.84436451202707E-2</v>
      </c>
      <c r="BC127" s="6">
        <f t="shared" si="68"/>
        <v>2.9008637119827423E-2</v>
      </c>
      <c r="BD127" s="6">
        <f t="shared" si="68"/>
        <v>2.9592175845926844E-2</v>
      </c>
      <c r="BE127" s="6">
        <f t="shared" si="68"/>
        <v>3.0194653303357442E-2</v>
      </c>
      <c r="BF127" s="6">
        <f t="shared" si="68"/>
        <v>3.0816469782345278E-2</v>
      </c>
      <c r="BG127" s="6">
        <f t="shared" si="68"/>
        <v>3.1458034033676321E-2</v>
      </c>
      <c r="BH127" s="6">
        <f t="shared" si="68"/>
        <v>3.2119763447518983E-2</v>
      </c>
      <c r="BI127" s="6">
        <f t="shared" si="68"/>
        <v>3.28020842360267E-2</v>
      </c>
      <c r="BJ127" s="6">
        <f t="shared" si="68"/>
        <v>3.3505431619800227E-2</v>
      </c>
      <c r="BK127" s="6">
        <f t="shared" si="68"/>
        <v>3.4230250018290109E-2</v>
      </c>
      <c r="BL127" s="6">
        <f t="shared" si="68"/>
        <v>3.4976993244225055E-2</v>
      </c>
    </row>
    <row r="128" spans="3:64" x14ac:dyDescent="0.25">
      <c r="C128" t="s">
        <v>7</v>
      </c>
      <c r="D128" s="6">
        <f t="shared" ref="D128:J128" si="69">(D$28*(D64*D113))+D96</f>
        <v>9.9999999999999903E-10</v>
      </c>
      <c r="E128" s="6">
        <f t="shared" si="69"/>
        <v>1.0000000000000001E-9</v>
      </c>
      <c r="F128" s="6">
        <f t="shared" si="69"/>
        <v>9.9999999999999965E-10</v>
      </c>
      <c r="G128" s="6">
        <f t="shared" si="69"/>
        <v>9.9999999999999861E-10</v>
      </c>
      <c r="H128" s="6">
        <f t="shared" si="69"/>
        <v>9.9999999999999944E-10</v>
      </c>
      <c r="I128" s="6">
        <f t="shared" si="69"/>
        <v>1.0000000000000001E-9</v>
      </c>
      <c r="J128" s="10">
        <f t="shared" si="69"/>
        <v>9.9999999999999965E-10</v>
      </c>
      <c r="K128" s="6">
        <f t="shared" ref="K128:Z133" si="70">(K$24*(K64*K113))+K96</f>
        <v>3.3094700432592859E-5</v>
      </c>
      <c r="L128" s="6">
        <f t="shared" si="70"/>
        <v>7.3610461012615867E-5</v>
      </c>
      <c r="M128" s="6">
        <f t="shared" si="70"/>
        <v>1.2661068116214379E-4</v>
      </c>
      <c r="N128" s="6">
        <f t="shared" si="70"/>
        <v>1.7873007311443353E-4</v>
      </c>
      <c r="O128" s="6">
        <f t="shared" si="70"/>
        <v>2.5671528285870019E-4</v>
      </c>
      <c r="P128" s="6">
        <f t="shared" si="70"/>
        <v>3.4764605929877743E-4</v>
      </c>
      <c r="Q128" s="6">
        <f t="shared" si="70"/>
        <v>4.4910427021061959E-4</v>
      </c>
      <c r="R128" s="6">
        <f t="shared" si="70"/>
        <v>5.622937697764783E-4</v>
      </c>
      <c r="S128" s="6">
        <f t="shared" si="70"/>
        <v>6.876004084794392E-4</v>
      </c>
      <c r="T128" s="6">
        <f t="shared" si="70"/>
        <v>8.1818865973096351E-4</v>
      </c>
      <c r="U128" s="6">
        <f t="shared" si="70"/>
        <v>9.5932068404033354E-4</v>
      </c>
      <c r="V128" s="6">
        <f t="shared" si="70"/>
        <v>1.1084546025895265E-3</v>
      </c>
      <c r="W128" s="6">
        <f t="shared" si="70"/>
        <v>1.2647388495703015E-3</v>
      </c>
      <c r="X128" s="6">
        <f t="shared" si="70"/>
        <v>1.4307143721441723E-3</v>
      </c>
      <c r="Y128" s="6">
        <f t="shared" si="70"/>
        <v>1.5989636879600812E-3</v>
      </c>
      <c r="Z128" s="6">
        <f t="shared" si="70"/>
        <v>1.7757587183272489E-3</v>
      </c>
      <c r="AA128" s="6">
        <f t="shared" si="68"/>
        <v>1.9566723190887038E-3</v>
      </c>
      <c r="AB128" s="6">
        <f t="shared" si="68"/>
        <v>2.1406601030835803E-3</v>
      </c>
      <c r="AC128" s="6">
        <f t="shared" si="68"/>
        <v>2.3319150803501856E-3</v>
      </c>
      <c r="AD128" s="6">
        <f t="shared" si="68"/>
        <v>2.519092057978727E-3</v>
      </c>
      <c r="AE128" s="6">
        <f t="shared" si="68"/>
        <v>2.7119196616241532E-3</v>
      </c>
      <c r="AF128" s="6">
        <f t="shared" si="68"/>
        <v>2.9038476767778835E-3</v>
      </c>
      <c r="AG128" s="6">
        <f t="shared" si="68"/>
        <v>3.0935535301568375E-3</v>
      </c>
      <c r="AH128" s="6">
        <f t="shared" si="68"/>
        <v>3.279657791681097E-3</v>
      </c>
      <c r="AI128" s="6">
        <f t="shared" si="68"/>
        <v>3.4680061990194585E-3</v>
      </c>
      <c r="AJ128" s="6">
        <f t="shared" si="68"/>
        <v>3.6428161483433707E-3</v>
      </c>
      <c r="AK128" s="6">
        <f t="shared" si="68"/>
        <v>3.8173299365872868E-3</v>
      </c>
      <c r="AL128" s="6">
        <f t="shared" si="68"/>
        <v>3.9825818540241559E-3</v>
      </c>
      <c r="AM128" s="6">
        <f t="shared" si="68"/>
        <v>4.1285900002525563E-3</v>
      </c>
      <c r="AN128" s="6">
        <f t="shared" si="68"/>
        <v>4.2866311480784245E-3</v>
      </c>
      <c r="AO128" s="6">
        <f t="shared" si="68"/>
        <v>4.4219967853718111E-3</v>
      </c>
      <c r="AP128" s="6">
        <f t="shared" si="68"/>
        <v>4.5494944882767509E-3</v>
      </c>
      <c r="AQ128" s="6">
        <f t="shared" si="68"/>
        <v>4.6584818059483783E-3</v>
      </c>
      <c r="AR128" s="6">
        <f t="shared" si="68"/>
        <v>4.7466290390041233E-3</v>
      </c>
      <c r="AS128" s="6">
        <f t="shared" si="68"/>
        <v>4.8265051142644738E-3</v>
      </c>
      <c r="AT128" s="6">
        <f t="shared" si="68"/>
        <v>4.9093904592793338E-3</v>
      </c>
      <c r="AU128" s="6">
        <f t="shared" si="68"/>
        <v>4.9953486781650486E-3</v>
      </c>
      <c r="AV128" s="6">
        <f t="shared" si="68"/>
        <v>5.0844447193786127E-3</v>
      </c>
      <c r="AW128" s="6">
        <f t="shared" si="68"/>
        <v>5.1767449041316771E-3</v>
      </c>
      <c r="AX128" s="6">
        <f t="shared" si="68"/>
        <v>5.272316955405287E-3</v>
      </c>
      <c r="AY128" s="6">
        <f t="shared" si="68"/>
        <v>5.3712300275776878E-3</v>
      </c>
      <c r="AZ128" s="6">
        <f t="shared" si="68"/>
        <v>5.4735547366784217E-3</v>
      </c>
      <c r="BA128" s="6">
        <f t="shared" si="68"/>
        <v>5.5793631912819464E-3</v>
      </c>
      <c r="BB128" s="6">
        <f t="shared" si="68"/>
        <v>5.6887290240541129E-3</v>
      </c>
      <c r="BC128" s="6">
        <f t="shared" si="68"/>
        <v>5.8017274239654569E-3</v>
      </c>
      <c r="BD128" s="6">
        <f t="shared" si="68"/>
        <v>5.9184351691853399E-3</v>
      </c>
      <c r="BE128" s="6">
        <f t="shared" si="68"/>
        <v>6.038930660671459E-3</v>
      </c>
      <c r="BF128" s="6">
        <f t="shared" si="68"/>
        <v>6.1632939564690258E-3</v>
      </c>
      <c r="BG128" s="6">
        <f t="shared" si="68"/>
        <v>6.2916068067352341E-3</v>
      </c>
      <c r="BH128" s="6">
        <f t="shared" si="68"/>
        <v>6.423952689503765E-3</v>
      </c>
      <c r="BI128" s="6">
        <f t="shared" si="68"/>
        <v>6.5604168472053088E-3</v>
      </c>
      <c r="BJ128" s="6">
        <f t="shared" si="68"/>
        <v>6.7010863239600127E-3</v>
      </c>
      <c r="BK128" s="6">
        <f t="shared" si="68"/>
        <v>6.8460500036579891E-3</v>
      </c>
      <c r="BL128" s="6">
        <f t="shared" si="68"/>
        <v>6.9953986488449768E-3</v>
      </c>
    </row>
    <row r="129" spans="1:64" x14ac:dyDescent="0.25">
      <c r="C129" t="s">
        <v>8</v>
      </c>
      <c r="D129" s="6">
        <f t="shared" ref="D129:J129" si="71">(D$28*(D65*D114))+D97</f>
        <v>0</v>
      </c>
      <c r="E129" s="6">
        <f t="shared" si="71"/>
        <v>0</v>
      </c>
      <c r="F129" s="6">
        <f t="shared" si="71"/>
        <v>0</v>
      </c>
      <c r="G129" s="6">
        <f t="shared" si="71"/>
        <v>0</v>
      </c>
      <c r="H129" s="6">
        <f t="shared" si="71"/>
        <v>0</v>
      </c>
      <c r="I129" s="6">
        <f t="shared" si="71"/>
        <v>0</v>
      </c>
      <c r="J129" s="10">
        <f t="shared" si="71"/>
        <v>0</v>
      </c>
      <c r="K129" s="6">
        <f t="shared" si="70"/>
        <v>6.6135586846304044E-5</v>
      </c>
      <c r="L129" s="6">
        <f t="shared" si="68"/>
        <v>1.4716993916422526E-4</v>
      </c>
      <c r="M129" s="6">
        <f t="shared" si="68"/>
        <v>2.5317417752189302E-4</v>
      </c>
      <c r="N129" s="6">
        <f t="shared" si="68"/>
        <v>3.5741943863552231E-4</v>
      </c>
      <c r="O129" s="6">
        <f t="shared" si="68"/>
        <v>5.1339186274954626E-4</v>
      </c>
      <c r="P129" s="6">
        <f t="shared" si="68"/>
        <v>6.9525548553656482E-4</v>
      </c>
      <c r="Q129" s="6">
        <f t="shared" si="68"/>
        <v>8.9817414245116139E-4</v>
      </c>
      <c r="R129" s="6">
        <f t="shared" si="68"/>
        <v>1.1245553064915717E-3</v>
      </c>
      <c r="S129" s="6">
        <f t="shared" si="68"/>
        <v>1.375170648115785E-3</v>
      </c>
      <c r="T129" s="6">
        <f t="shared" si="68"/>
        <v>1.6363493594247598E-3</v>
      </c>
      <c r="U129" s="6">
        <f t="shared" si="68"/>
        <v>1.9186154824004686E-3</v>
      </c>
      <c r="V129" s="6">
        <f t="shared" si="68"/>
        <v>2.2168853326675082E-3</v>
      </c>
      <c r="W129" s="6">
        <f t="shared" si="68"/>
        <v>2.5294557760844887E-3</v>
      </c>
      <c r="X129" s="6">
        <f t="shared" si="68"/>
        <v>2.8614086563088685E-3</v>
      </c>
      <c r="Y129" s="6">
        <f t="shared" si="68"/>
        <v>3.1979091072199509E-3</v>
      </c>
      <c r="Z129" s="6">
        <f t="shared" si="68"/>
        <v>3.5515008768980346E-3</v>
      </c>
      <c r="AA129" s="6">
        <f t="shared" si="68"/>
        <v>3.913329721968015E-3</v>
      </c>
      <c r="AB129" s="6">
        <f t="shared" si="68"/>
        <v>4.2813068649106504E-3</v>
      </c>
      <c r="AC129" s="6">
        <f t="shared" si="68"/>
        <v>4.6638182957377339E-3</v>
      </c>
      <c r="AD129" s="6">
        <f t="shared" si="68"/>
        <v>5.0381736827497655E-3</v>
      </c>
      <c r="AE129" s="6">
        <f t="shared" si="68"/>
        <v>5.4238302233484423E-3</v>
      </c>
      <c r="AF129" s="6">
        <f t="shared" si="68"/>
        <v>5.8076875115468714E-3</v>
      </c>
      <c r="AG129" s="6">
        <f t="shared" si="68"/>
        <v>6.1871003969461774E-3</v>
      </c>
      <c r="AH129" s="6">
        <f t="shared" si="68"/>
        <v>6.5593100155787367E-3</v>
      </c>
      <c r="AI129" s="6">
        <f t="shared" si="68"/>
        <v>6.9360078294061836E-3</v>
      </c>
      <c r="AJ129" s="6">
        <f t="shared" si="68"/>
        <v>7.2856286482243576E-3</v>
      </c>
      <c r="AK129" s="6">
        <f t="shared" si="68"/>
        <v>7.6346570445233177E-3</v>
      </c>
      <c r="AL129" s="6">
        <f t="shared" si="68"/>
        <v>7.9651616040104269E-3</v>
      </c>
      <c r="AM129" s="6">
        <f t="shared" si="68"/>
        <v>8.2571785244235172E-3</v>
      </c>
      <c r="AN129" s="6">
        <f t="shared" si="68"/>
        <v>8.5732613362915419E-3</v>
      </c>
      <c r="AO129" s="6">
        <f t="shared" si="68"/>
        <v>8.843993023369091E-3</v>
      </c>
      <c r="AP129" s="6">
        <f t="shared" si="68"/>
        <v>9.0989887295071098E-3</v>
      </c>
      <c r="AQ129" s="6">
        <f t="shared" si="68"/>
        <v>9.3169635491960855E-3</v>
      </c>
      <c r="AR129" s="6">
        <f t="shared" si="68"/>
        <v>9.4932580780082432E-3</v>
      </c>
      <c r="AS129" s="6">
        <f t="shared" si="68"/>
        <v>9.6530102285289424E-3</v>
      </c>
      <c r="AT129" s="6">
        <f t="shared" si="68"/>
        <v>9.8187809185586641E-3</v>
      </c>
      <c r="AU129" s="6">
        <f t="shared" si="68"/>
        <v>9.9906973563300919E-3</v>
      </c>
      <c r="AV129" s="6">
        <f t="shared" si="68"/>
        <v>1.016888943875722E-2</v>
      </c>
      <c r="AW129" s="6">
        <f t="shared" si="68"/>
        <v>1.0353489808263351E-2</v>
      </c>
      <c r="AX129" s="6">
        <f t="shared" si="68"/>
        <v>1.054463391081057E-2</v>
      </c>
      <c r="AY129" s="6">
        <f t="shared" si="68"/>
        <v>1.0742460055155372E-2</v>
      </c>
      <c r="AZ129" s="6">
        <f t="shared" si="68"/>
        <v>1.0947109473356838E-2</v>
      </c>
      <c r="BA129" s="6">
        <f t="shared" si="68"/>
        <v>1.1158726382563889E-2</v>
      </c>
      <c r="BB129" s="6">
        <f t="shared" si="68"/>
        <v>1.1377458048108221E-2</v>
      </c>
      <c r="BC129" s="6">
        <f t="shared" si="68"/>
        <v>1.1603454847930909E-2</v>
      </c>
      <c r="BD129" s="6">
        <f t="shared" si="68"/>
        <v>1.1836870338370676E-2</v>
      </c>
      <c r="BE129" s="6">
        <f t="shared" si="68"/>
        <v>1.2077861321342913E-2</v>
      </c>
      <c r="BF129" s="6">
        <f t="shared" si="68"/>
        <v>1.2326587912938046E-2</v>
      </c>
      <c r="BG129" s="6">
        <f t="shared" si="68"/>
        <v>1.2583213613470463E-2</v>
      </c>
      <c r="BH129" s="6">
        <f t="shared" si="68"/>
        <v>1.2847905379007525E-2</v>
      </c>
      <c r="BI129" s="6">
        <f t="shared" si="68"/>
        <v>1.3120833694410612E-2</v>
      </c>
      <c r="BJ129" s="6">
        <f t="shared" si="68"/>
        <v>1.340217264792002E-2</v>
      </c>
      <c r="BK129" s="6">
        <f t="shared" si="68"/>
        <v>1.3692100007315973E-2</v>
      </c>
      <c r="BL129" s="6">
        <f t="shared" si="68"/>
        <v>1.3990797297689948E-2</v>
      </c>
    </row>
    <row r="130" spans="1:64" x14ac:dyDescent="0.25">
      <c r="C130" t="s">
        <v>9</v>
      </c>
      <c r="D130" s="6">
        <f t="shared" ref="D130:J130" si="72">(D$28*(D66*D115))+D98</f>
        <v>1.7134565771180813E-4</v>
      </c>
      <c r="E130" s="6">
        <f t="shared" si="72"/>
        <v>1.8013671295150459E-4</v>
      </c>
      <c r="F130" s="6">
        <f t="shared" si="72"/>
        <v>1.8296235730349571E-4</v>
      </c>
      <c r="G130" s="6">
        <f t="shared" si="72"/>
        <v>1.8974622107504111E-4</v>
      </c>
      <c r="H130" s="6">
        <f t="shared" si="72"/>
        <v>1.9512824276926889E-4</v>
      </c>
      <c r="I130" s="6">
        <f t="shared" si="72"/>
        <v>2.1998001998001999E-4</v>
      </c>
      <c r="J130" s="10">
        <f t="shared" si="72"/>
        <v>2.244382138528978E-4</v>
      </c>
      <c r="K130" s="6">
        <f t="shared" si="70"/>
        <v>6.5849475485992761E-3</v>
      </c>
      <c r="L130" s="6">
        <f t="shared" si="68"/>
        <v>6.5429970499325182E-3</v>
      </c>
      <c r="M130" s="6">
        <f t="shared" si="68"/>
        <v>6.3500880033162026E-3</v>
      </c>
      <c r="N130" s="6">
        <f t="shared" si="68"/>
        <v>5.7451739257720017E-3</v>
      </c>
      <c r="O130" s="6">
        <f t="shared" si="68"/>
        <v>5.7298767976577056E-3</v>
      </c>
      <c r="P130" s="6">
        <f t="shared" si="68"/>
        <v>5.6921012616865246E-3</v>
      </c>
      <c r="Q130" s="6">
        <f t="shared" si="68"/>
        <v>5.6138833268115831E-3</v>
      </c>
      <c r="R130" s="6">
        <f t="shared" si="68"/>
        <v>5.5310943922713685E-3</v>
      </c>
      <c r="S130" s="6">
        <f t="shared" si="68"/>
        <v>5.4502859693871834E-3</v>
      </c>
      <c r="T130" s="6">
        <f t="shared" si="68"/>
        <v>5.3562856536412242E-3</v>
      </c>
      <c r="U130" s="6">
        <f t="shared" si="68"/>
        <v>5.2692601602531992E-3</v>
      </c>
      <c r="V130" s="6">
        <f t="shared" si="68"/>
        <v>5.1763004987703124E-3</v>
      </c>
      <c r="W130" s="6">
        <f t="shared" si="68"/>
        <v>5.078207531299837E-3</v>
      </c>
      <c r="X130" s="6">
        <f t="shared" si="68"/>
        <v>4.9877539504788026E-3</v>
      </c>
      <c r="Y130" s="6">
        <f t="shared" si="68"/>
        <v>4.8814936186085175E-3</v>
      </c>
      <c r="Z130" s="6">
        <f t="shared" si="68"/>
        <v>4.7838225765183748E-3</v>
      </c>
      <c r="AA130" s="6">
        <f t="shared" si="68"/>
        <v>4.6836448824236132E-3</v>
      </c>
      <c r="AB130" s="6">
        <f t="shared" si="68"/>
        <v>4.5818407979559637E-3</v>
      </c>
      <c r="AC130" s="6">
        <f t="shared" si="68"/>
        <v>4.4894824440976861E-3</v>
      </c>
      <c r="AD130" s="6">
        <f t="shared" si="68"/>
        <v>4.3867968526629022E-3</v>
      </c>
      <c r="AE130" s="6">
        <f t="shared" si="68"/>
        <v>4.2947420259686099E-3</v>
      </c>
      <c r="AF130" s="6">
        <f t="shared" si="68"/>
        <v>4.204124396127479E-3</v>
      </c>
      <c r="AG130" s="6">
        <f t="shared" si="68"/>
        <v>4.1159448452832165E-3</v>
      </c>
      <c r="AH130" s="6">
        <f t="shared" si="68"/>
        <v>4.0312235114728766E-3</v>
      </c>
      <c r="AI130" s="6">
        <f t="shared" si="68"/>
        <v>3.9593121456450459E-3</v>
      </c>
      <c r="AJ130" s="6">
        <f t="shared" si="68"/>
        <v>3.8843822519524901E-3</v>
      </c>
      <c r="AK130" s="6">
        <f t="shared" si="68"/>
        <v>3.8239147680920313E-3</v>
      </c>
      <c r="AL130" s="6">
        <f t="shared" si="68"/>
        <v>3.7707438953961743E-3</v>
      </c>
      <c r="AM130" s="6">
        <f t="shared" si="68"/>
        <v>3.7186218723236678E-3</v>
      </c>
      <c r="AN130" s="6">
        <f t="shared" si="68"/>
        <v>3.6982208211095149E-3</v>
      </c>
      <c r="AO130" s="6">
        <f t="shared" si="68"/>
        <v>3.6809656813920643E-3</v>
      </c>
      <c r="AP130" s="6">
        <f t="shared" si="68"/>
        <v>3.6825513562551062E-3</v>
      </c>
      <c r="AQ130" s="6">
        <f t="shared" si="68"/>
        <v>3.6971257971540493E-3</v>
      </c>
      <c r="AR130" s="6">
        <f t="shared" si="68"/>
        <v>3.7261037956182359E-3</v>
      </c>
      <c r="AS130" s="6">
        <f t="shared" si="68"/>
        <v>3.7646739891262883E-3</v>
      </c>
      <c r="AT130" s="6">
        <f t="shared" si="68"/>
        <v>3.8047776059414828E-3</v>
      </c>
      <c r="AU130" s="6">
        <f t="shared" si="68"/>
        <v>3.8464184821870862E-3</v>
      </c>
      <c r="AV130" s="6">
        <f t="shared" si="68"/>
        <v>3.8896002103246375E-3</v>
      </c>
      <c r="AW130" s="6">
        <f t="shared" si="68"/>
        <v>3.9343261271400738E-3</v>
      </c>
      <c r="AX130" s="6">
        <f t="shared" si="68"/>
        <v>3.980599301330991E-3</v>
      </c>
      <c r="AY130" s="6">
        <f t="shared" si="68"/>
        <v>4.028422520683265E-3</v>
      </c>
      <c r="AZ130" s="6">
        <f t="shared" si="68"/>
        <v>4.0777982788254234E-3</v>
      </c>
      <c r="BA130" s="6">
        <f t="shared" si="68"/>
        <v>4.1287287615486392E-3</v>
      </c>
      <c r="BB130" s="6">
        <f t="shared" si="68"/>
        <v>4.1812158326797718E-3</v>
      </c>
      <c r="BC130" s="6">
        <f t="shared" si="68"/>
        <v>4.2352610194947822E-3</v>
      </c>
      <c r="BD130" s="6">
        <f t="shared" si="68"/>
        <v>4.2908654976593699E-3</v>
      </c>
      <c r="BE130" s="6">
        <f t="shared" si="68"/>
        <v>4.3480300756834492E-3</v>
      </c>
      <c r="BF130" s="6">
        <f t="shared" si="68"/>
        <v>4.4067551788753521E-3</v>
      </c>
      <c r="BG130" s="6">
        <f t="shared" si="68"/>
        <v>4.4670408327820146E-3</v>
      </c>
      <c r="BH130" s="6">
        <f t="shared" si="68"/>
        <v>4.5288866461001527E-3</v>
      </c>
      <c r="BI130" s="6">
        <f t="shared" si="68"/>
        <v>4.5922917930437141E-3</v>
      </c>
      <c r="BJ130" s="6">
        <f t="shared" si="68"/>
        <v>4.6572549951522076E-3</v>
      </c>
      <c r="BK130" s="6">
        <f t="shared" si="68"/>
        <v>4.7237745025240111E-3</v>
      </c>
      <c r="BL130" s="6">
        <f t="shared" si="68"/>
        <v>4.7918480744588076E-3</v>
      </c>
    </row>
    <row r="131" spans="1:64" x14ac:dyDescent="0.25">
      <c r="C131" t="s">
        <v>10</v>
      </c>
      <c r="D131" s="6">
        <f t="shared" ref="D131:J131" si="73">(D$28*(D67*D116))+D99</f>
        <v>0.15578292767440505</v>
      </c>
      <c r="E131" s="6">
        <f t="shared" si="73"/>
        <v>0.1637755219477349</v>
      </c>
      <c r="F131" s="6">
        <f t="shared" si="73"/>
        <v>0.16634452285267873</v>
      </c>
      <c r="G131" s="6">
        <f t="shared" si="73"/>
        <v>0.17251223187658146</v>
      </c>
      <c r="H131" s="6">
        <f t="shared" si="73"/>
        <v>0.17740542326252329</v>
      </c>
      <c r="I131" s="6">
        <f t="shared" si="73"/>
        <v>0.2</v>
      </c>
      <c r="J131" s="10">
        <f t="shared" si="73"/>
        <v>0.20385852806424851</v>
      </c>
      <c r="K131" s="6">
        <f t="shared" si="70"/>
        <v>6.0131091569571025</v>
      </c>
      <c r="L131" s="6">
        <f t="shared" si="68"/>
        <v>6.0065417213011552</v>
      </c>
      <c r="M131" s="6">
        <f t="shared" si="68"/>
        <v>5.8717874582226885</v>
      </c>
      <c r="N131" s="6">
        <f t="shared" si="68"/>
        <v>5.3609221884446727</v>
      </c>
      <c r="O131" s="6">
        <f t="shared" si="68"/>
        <v>5.4049863458080054</v>
      </c>
      <c r="P131" s="6">
        <f t="shared" si="68"/>
        <v>5.4371204200326675</v>
      </c>
      <c r="Q131" s="6">
        <f t="shared" si="68"/>
        <v>5.4388774624192786</v>
      </c>
      <c r="R131" s="6">
        <f t="shared" si="68"/>
        <v>5.4435055333479045</v>
      </c>
      <c r="S131" s="6">
        <f t="shared" si="68"/>
        <v>5.4569604296066583</v>
      </c>
      <c r="T131" s="6">
        <f>(T$24*(T67*T116))+T99</f>
        <v>5.4635037727385471</v>
      </c>
      <c r="U131" s="6">
        <f t="shared" si="68"/>
        <v>5.4829501399623117</v>
      </c>
      <c r="V131" s="6">
        <f t="shared" si="68"/>
        <v>5.501612091928644</v>
      </c>
      <c r="W131" s="6">
        <f t="shared" si="68"/>
        <v>5.5195138095629916</v>
      </c>
      <c r="X131" s="6">
        <f t="shared" si="68"/>
        <v>5.5499849667827101</v>
      </c>
      <c r="Y131" s="6">
        <f t="shared" si="68"/>
        <v>5.5663586016738176</v>
      </c>
      <c r="Z131" s="6">
        <f t="shared" si="68"/>
        <v>5.5951879353976537</v>
      </c>
      <c r="AA131" s="6">
        <f t="shared" si="68"/>
        <v>5.6231937382011612</v>
      </c>
      <c r="AB131" s="6">
        <f t="shared" si="68"/>
        <v>5.6504024182286461</v>
      </c>
      <c r="AC131" s="6">
        <f t="shared" si="68"/>
        <v>5.6897348471730789</v>
      </c>
      <c r="AD131" s="6">
        <f t="shared" si="68"/>
        <v>5.715348751022737</v>
      </c>
      <c r="AE131" s="6">
        <f t="shared" si="68"/>
        <v>5.7529781888274156</v>
      </c>
      <c r="AF131" s="6">
        <f t="shared" si="68"/>
        <v>5.78975860387885</v>
      </c>
      <c r="AG131" s="6">
        <f t="shared" si="68"/>
        <v>5.8257199921075973</v>
      </c>
      <c r="AH131" s="6">
        <f t="shared" si="68"/>
        <v>5.8608929988623517</v>
      </c>
      <c r="AI131" s="6">
        <f t="shared" si="68"/>
        <v>5.9077137339358341</v>
      </c>
      <c r="AJ131" s="6">
        <f t="shared" si="68"/>
        <v>5.9413240627961779</v>
      </c>
      <c r="AK131" s="6">
        <f t="shared" si="68"/>
        <v>5.9864867966526125</v>
      </c>
      <c r="AL131" s="6">
        <f t="shared" si="68"/>
        <v>6.0308315565093542</v>
      </c>
      <c r="AM131" s="6">
        <f t="shared" si="68"/>
        <v>6.0623064000704598</v>
      </c>
      <c r="AN131" s="6">
        <f t="shared" si="68"/>
        <v>6.1292172850914381</v>
      </c>
      <c r="AO131" s="6">
        <f t="shared" si="68"/>
        <v>6.183175637652023</v>
      </c>
      <c r="AP131" s="6">
        <f t="shared" si="68"/>
        <v>6.2481626929855842</v>
      </c>
      <c r="AQ131" s="6">
        <f t="shared" si="68"/>
        <v>6.312211168522996</v>
      </c>
      <c r="AR131" s="6">
        <f t="shared" si="68"/>
        <v>6.3753635943028204</v>
      </c>
      <c r="AS131" s="6">
        <f t="shared" si="68"/>
        <v>6.4413571953950983</v>
      </c>
      <c r="AT131" s="6">
        <f t="shared" si="68"/>
        <v>6.5099744837658964</v>
      </c>
      <c r="AU131" s="6">
        <f t="shared" si="68"/>
        <v>6.5812220230221232</v>
      </c>
      <c r="AV131" s="6">
        <f t="shared" si="68"/>
        <v>6.655105959865474</v>
      </c>
      <c r="AW131" s="6">
        <f t="shared" si="68"/>
        <v>6.7316320035366859</v>
      </c>
      <c r="AX131" s="6">
        <f t="shared" si="68"/>
        <v>6.8108054045773452</v>
      </c>
      <c r="AY131" s="6">
        <f t="shared" si="68"/>
        <v>6.8926309328890865</v>
      </c>
      <c r="AZ131" s="6">
        <f t="shared" si="68"/>
        <v>6.9771128550703194</v>
      </c>
      <c r="BA131" s="6">
        <f t="shared" si="68"/>
        <v>7.0642549110097423</v>
      </c>
      <c r="BB131" s="6">
        <f t="shared" si="68"/>
        <v>7.1540602897151109</v>
      </c>
      <c r="BC131" s="6">
        <f t="shared" si="68"/>
        <v>7.2465316043555932</v>
      </c>
      <c r="BD131" s="6">
        <f t="shared" si="68"/>
        <v>7.3416708664952033</v>
      </c>
      <c r="BE131" s="6">
        <f t="shared" si="68"/>
        <v>7.4394794594944038</v>
      </c>
      <c r="BF131" s="6">
        <f t="shared" si="68"/>
        <v>7.539958111055749</v>
      </c>
      <c r="BG131" s="6">
        <f t="shared" si="68"/>
        <v>7.6431068648900489</v>
      </c>
      <c r="BH131" s="6">
        <f t="shared" si="68"/>
        <v>7.748925051477384</v>
      </c>
      <c r="BI131" s="6">
        <f t="shared" si="68"/>
        <v>7.8574112578978186</v>
      </c>
      <c r="BJ131" s="6">
        <f t="shared" si="68"/>
        <v>7.9685632967054492</v>
      </c>
      <c r="BK131" s="6">
        <f t="shared" si="68"/>
        <v>8.082378173818606</v>
      </c>
      <c r="BL131" s="6">
        <f t="shared" si="68"/>
        <v>8.1988520553990423</v>
      </c>
    </row>
    <row r="132" spans="1:64" x14ac:dyDescent="0.25">
      <c r="C132" t="s">
        <v>11</v>
      </c>
      <c r="D132" s="6">
        <f t="shared" ref="D132:J132" si="74">(D$28*(D68*D117))+D100</f>
        <v>1.5578292767440504E-2</v>
      </c>
      <c r="E132" s="6">
        <f t="shared" si="74"/>
        <v>1.6377552194773499E-2</v>
      </c>
      <c r="F132" s="6">
        <f t="shared" si="74"/>
        <v>1.6634452285267873E-2</v>
      </c>
      <c r="G132" s="6">
        <f t="shared" si="74"/>
        <v>1.7251223187658146E-2</v>
      </c>
      <c r="H132" s="6">
        <f t="shared" si="74"/>
        <v>1.7740542326252332E-2</v>
      </c>
      <c r="I132" s="6">
        <f t="shared" si="74"/>
        <v>2.0000000000000011E-2</v>
      </c>
      <c r="J132" s="10">
        <f t="shared" si="74"/>
        <v>2.058810580255057E-2</v>
      </c>
      <c r="K132" s="6">
        <f t="shared" si="70"/>
        <v>0.60160227602356164</v>
      </c>
      <c r="L132" s="6">
        <f t="shared" si="68"/>
        <v>0.60129598023481101</v>
      </c>
      <c r="M132" s="6">
        <f t="shared" si="68"/>
        <v>0.58827157215954218</v>
      </c>
      <c r="N132" s="6">
        <f t="shared" si="68"/>
        <v>0.53761911468631807</v>
      </c>
      <c r="O132" s="6">
        <f t="shared" si="68"/>
        <v>0.54266899868057406</v>
      </c>
      <c r="P132" s="6">
        <f t="shared" si="68"/>
        <v>0.54662029569926607</v>
      </c>
      <c r="Q132" s="6">
        <f t="shared" ref="L132:BL133" si="75">(Q$24*(Q68*Q117))+Q100</f>
        <v>0.54760483993046172</v>
      </c>
      <c r="R132" s="6">
        <f t="shared" si="75"/>
        <v>0.54895448275956671</v>
      </c>
      <c r="S132" s="6">
        <f t="shared" si="75"/>
        <v>0.5512647965002101</v>
      </c>
      <c r="T132" s="6">
        <f t="shared" si="75"/>
        <v>0.55294036523159773</v>
      </c>
      <c r="U132" s="6">
        <f t="shared" si="75"/>
        <v>0.55597906900324467</v>
      </c>
      <c r="V132" s="6">
        <f t="shared" si="75"/>
        <v>0.55899050925154559</v>
      </c>
      <c r="W132" s="6">
        <f t="shared" si="75"/>
        <v>0.56196929055748157</v>
      </c>
      <c r="X132" s="6">
        <f t="shared" si="75"/>
        <v>0.56626743931897872</v>
      </c>
      <c r="Y132" s="6">
        <f t="shared" si="75"/>
        <v>0.5691588722312545</v>
      </c>
      <c r="Z132" s="6">
        <f t="shared" si="75"/>
        <v>0.57334745007918642</v>
      </c>
      <c r="AA132" s="6">
        <f t="shared" si="75"/>
        <v>0.57746982983871475</v>
      </c>
      <c r="AB132" s="6">
        <f t="shared" si="75"/>
        <v>0.58152006227262132</v>
      </c>
      <c r="AC132" s="6">
        <f t="shared" si="75"/>
        <v>0.58682191733509537</v>
      </c>
      <c r="AD132" s="6">
        <f t="shared" si="75"/>
        <v>0.59070386642171502</v>
      </c>
      <c r="AE132" s="6">
        <f t="shared" si="75"/>
        <v>0.59581345670255603</v>
      </c>
      <c r="AF132" s="6">
        <f t="shared" si="75"/>
        <v>0.60081421735317797</v>
      </c>
      <c r="AG132" s="6">
        <f t="shared" si="75"/>
        <v>0.60569938049454319</v>
      </c>
      <c r="AH132" s="6">
        <f t="shared" si="75"/>
        <v>0.61046205607662052</v>
      </c>
      <c r="AI132" s="6">
        <f t="shared" si="75"/>
        <v>0.61638951831149391</v>
      </c>
      <c r="AJ132" s="6">
        <f t="shared" si="75"/>
        <v>0.62087977045441012</v>
      </c>
      <c r="AK132" s="6">
        <f t="shared" si="75"/>
        <v>0.62650754322072555</v>
      </c>
      <c r="AL132" s="6">
        <f t="shared" si="75"/>
        <v>0.63197080549827844</v>
      </c>
      <c r="AM132" s="6">
        <f t="shared" si="75"/>
        <v>0.63599363999832881</v>
      </c>
      <c r="AN132" s="6">
        <f t="shared" si="75"/>
        <v>0.64363329393107216</v>
      </c>
      <c r="AO132" s="6">
        <f t="shared" si="75"/>
        <v>0.6498021789283942</v>
      </c>
      <c r="AP132" s="6">
        <f t="shared" si="75"/>
        <v>0.65700621667637005</v>
      </c>
      <c r="AQ132" s="6">
        <f t="shared" si="75"/>
        <v>0.66397490220949618</v>
      </c>
      <c r="AR132" s="6">
        <f t="shared" si="75"/>
        <v>0.67069868321128212</v>
      </c>
      <c r="AS132" s="6">
        <f t="shared" si="75"/>
        <v>0.67764131804273164</v>
      </c>
      <c r="AT132" s="6">
        <f t="shared" si="75"/>
        <v>0.68485996906946656</v>
      </c>
      <c r="AU132" s="6">
        <f t="shared" si="75"/>
        <v>0.69235532679367529</v>
      </c>
      <c r="AV132" s="6">
        <f t="shared" si="75"/>
        <v>0.70012803785843447</v>
      </c>
      <c r="AW132" s="6">
        <f t="shared" si="75"/>
        <v>0.70817870288521301</v>
      </c>
      <c r="AX132" s="6">
        <f t="shared" si="75"/>
        <v>0.71650787423957796</v>
      </c>
      <c r="AY132" s="6">
        <f t="shared" si="75"/>
        <v>0.72511605372298737</v>
      </c>
      <c r="AZ132" s="6">
        <f t="shared" si="75"/>
        <v>0.73400369018857581</v>
      </c>
      <c r="BA132" s="6">
        <f t="shared" si="75"/>
        <v>0.7431711770787548</v>
      </c>
      <c r="BB132" s="6">
        <f t="shared" si="75"/>
        <v>0.7526188498823585</v>
      </c>
      <c r="BC132" s="6">
        <f t="shared" si="75"/>
        <v>0.76234698350906049</v>
      </c>
      <c r="BD132" s="6">
        <f t="shared" si="75"/>
        <v>0.77235578957868634</v>
      </c>
      <c r="BE132" s="6">
        <f t="shared" si="75"/>
        <v>0.78264541362302065</v>
      </c>
      <c r="BF132" s="6">
        <f t="shared" si="75"/>
        <v>0.79321593219756292</v>
      </c>
      <c r="BG132" s="6">
        <f t="shared" si="75"/>
        <v>0.80406734990076223</v>
      </c>
      <c r="BH132" s="6">
        <f t="shared" si="75"/>
        <v>0.81519959629802707</v>
      </c>
      <c r="BI132" s="6">
        <f t="shared" si="75"/>
        <v>0.82661252274786812</v>
      </c>
      <c r="BJ132" s="6">
        <f t="shared" si="75"/>
        <v>0.83830589912739695</v>
      </c>
      <c r="BK132" s="6">
        <f t="shared" si="75"/>
        <v>0.85027941045432154</v>
      </c>
      <c r="BL132" s="6">
        <f t="shared" si="75"/>
        <v>0.86253265340258489</v>
      </c>
    </row>
    <row r="133" spans="1:64" x14ac:dyDescent="0.25">
      <c r="C133" t="s">
        <v>12</v>
      </c>
      <c r="D133" s="6">
        <f t="shared" ref="D133:J133" si="76">(D$28*(D69*D118))+D101</f>
        <v>8.575850168475993E-3</v>
      </c>
      <c r="E133" s="6">
        <f t="shared" si="76"/>
        <v>9.0158424832228051E-3</v>
      </c>
      <c r="F133" s="6">
        <f t="shared" si="76"/>
        <v>9.1572659830399614E-3</v>
      </c>
      <c r="G133" s="6">
        <f t="shared" si="76"/>
        <v>9.4967983648058044E-3</v>
      </c>
      <c r="H133" s="6">
        <f t="shared" si="76"/>
        <v>9.7661685506019082E-3</v>
      </c>
      <c r="I133" s="6">
        <f t="shared" si="76"/>
        <v>0.01</v>
      </c>
      <c r="J133" s="10">
        <f t="shared" si="76"/>
        <v>1.0049999999999996E-2</v>
      </c>
      <c r="K133" s="6">
        <f t="shared" si="70"/>
        <v>0.30055359233358703</v>
      </c>
      <c r="L133" s="6">
        <f t="shared" si="75"/>
        <v>0.30237251923651265</v>
      </c>
      <c r="M133" s="6">
        <f t="shared" si="75"/>
        <v>0.2981379812221373</v>
      </c>
      <c r="N133" s="6">
        <f t="shared" si="75"/>
        <v>0.27492766393209372</v>
      </c>
      <c r="O133" s="6">
        <f t="shared" si="75"/>
        <v>0.28033344805164895</v>
      </c>
      <c r="P133" s="6">
        <f t="shared" si="75"/>
        <v>0.2855519065492097</v>
      </c>
      <c r="Q133" s="6">
        <f t="shared" si="75"/>
        <v>0.28957384780695949</v>
      </c>
      <c r="R133" s="6">
        <f t="shared" si="75"/>
        <v>0.29411940583107837</v>
      </c>
      <c r="S133" s="6">
        <f t="shared" si="75"/>
        <v>0.29951187344238817</v>
      </c>
      <c r="T133" s="6">
        <f t="shared" si="75"/>
        <v>0.3032019232869651</v>
      </c>
      <c r="U133" s="6">
        <f t="shared" si="75"/>
        <v>0.30787857183494927</v>
      </c>
      <c r="V133" s="6">
        <f t="shared" si="75"/>
        <v>0.31277198695438035</v>
      </c>
      <c r="W133" s="6">
        <f t="shared" si="75"/>
        <v>0.31786402199971076</v>
      </c>
      <c r="X133" s="6">
        <f t="shared" si="75"/>
        <v>0.32391218138448513</v>
      </c>
      <c r="Y133" s="6">
        <f t="shared" si="75"/>
        <v>0.32934941139009088</v>
      </c>
      <c r="Z133" s="6">
        <f t="shared" si="75"/>
        <v>0.33571430201110619</v>
      </c>
      <c r="AA133" s="6">
        <f t="shared" si="75"/>
        <v>0.34220922749299737</v>
      </c>
      <c r="AB133" s="6">
        <f t="shared" si="75"/>
        <v>0.34881198715991857</v>
      </c>
      <c r="AC133" s="6">
        <f t="shared" si="75"/>
        <v>0.35630673822056796</v>
      </c>
      <c r="AD133" s="6">
        <f t="shared" si="75"/>
        <v>0.3630606013735746</v>
      </c>
      <c r="AE133" s="6">
        <f t="shared" si="75"/>
        <v>0.37066928132275478</v>
      </c>
      <c r="AF133" s="6">
        <f t="shared" si="75"/>
        <v>0.37829841412921611</v>
      </c>
      <c r="AG133" s="6">
        <f t="shared" si="75"/>
        <v>0.38591976775820108</v>
      </c>
      <c r="AH133" s="6">
        <f t="shared" si="75"/>
        <v>0.39350379318467726</v>
      </c>
      <c r="AI133" s="6">
        <f t="shared" si="75"/>
        <v>0.40186344626438875</v>
      </c>
      <c r="AJ133" s="6">
        <f t="shared" si="75"/>
        <v>0.40928409231835877</v>
      </c>
      <c r="AK133" s="6">
        <f t="shared" si="75"/>
        <v>0.41742426865772342</v>
      </c>
      <c r="AL133" s="6">
        <f t="shared" si="75"/>
        <v>0.42540396918424894</v>
      </c>
      <c r="AM133" s="6">
        <f t="shared" si="75"/>
        <v>0.43232349804605907</v>
      </c>
      <c r="AN133" s="6">
        <f t="shared" si="75"/>
        <v>0.44159471578106924</v>
      </c>
      <c r="AO133" s="6">
        <f t="shared" si="75"/>
        <v>0.44973094025979748</v>
      </c>
      <c r="AP133" s="6">
        <f t="shared" si="75"/>
        <v>0.45841954357728221</v>
      </c>
      <c r="AQ133" s="6">
        <f t="shared" si="75"/>
        <v>0.46674697257326231</v>
      </c>
      <c r="AR133" s="6">
        <f t="shared" si="75"/>
        <v>0.47466290390041244</v>
      </c>
      <c r="AS133" s="6">
        <f t="shared" si="75"/>
        <v>0.48265051142644744</v>
      </c>
      <c r="AT133" s="6">
        <f t="shared" si="75"/>
        <v>0.49093904592793347</v>
      </c>
      <c r="AU133" s="6">
        <f t="shared" si="75"/>
        <v>0.49953486781650491</v>
      </c>
      <c r="AV133" s="6">
        <f t="shared" si="75"/>
        <v>0.50844447193786135</v>
      </c>
      <c r="AW133" s="6">
        <f t="shared" si="75"/>
        <v>0.51767449041316782</v>
      </c>
      <c r="AX133" s="6">
        <f t="shared" si="75"/>
        <v>0.52723169554052884</v>
      </c>
      <c r="AY133" s="6">
        <f t="shared" si="75"/>
        <v>0.53712300275776892</v>
      </c>
      <c r="AZ133" s="6">
        <f t="shared" si="75"/>
        <v>0.54735547366784232</v>
      </c>
      <c r="BA133" s="6">
        <f t="shared" si="75"/>
        <v>0.55793631912819475</v>
      </c>
      <c r="BB133" s="6">
        <f t="shared" si="75"/>
        <v>0.56887290240541144</v>
      </c>
      <c r="BC133" s="6">
        <f t="shared" si="75"/>
        <v>0.58017274239654582</v>
      </c>
      <c r="BD133" s="6">
        <f t="shared" si="75"/>
        <v>0.5918435169185341</v>
      </c>
      <c r="BE133" s="6">
        <f t="shared" si="75"/>
        <v>0.6038930660671461</v>
      </c>
      <c r="BF133" s="6">
        <f t="shared" si="75"/>
        <v>0.6163293956469027</v>
      </c>
      <c r="BG133" s="6">
        <f t="shared" si="75"/>
        <v>0.6291606806735236</v>
      </c>
      <c r="BH133" s="6">
        <f t="shared" si="75"/>
        <v>0.64239526895037657</v>
      </c>
      <c r="BI133" s="6">
        <f t="shared" si="75"/>
        <v>0.65604168472053104</v>
      </c>
      <c r="BJ133" s="6">
        <f t="shared" si="75"/>
        <v>0.67010863239600138</v>
      </c>
      <c r="BK133" s="6">
        <f t="shared" si="75"/>
        <v>0.68460500036579908</v>
      </c>
      <c r="BL133" s="6">
        <f t="shared" si="75"/>
        <v>0.69953986488449782</v>
      </c>
    </row>
    <row r="134" spans="1:64" x14ac:dyDescent="0.25">
      <c r="C134" t="s">
        <v>13</v>
      </c>
      <c r="D134" s="6">
        <f t="shared" ref="D134:J134" si="77">(D$27*(D70*D119))+D102</f>
        <v>8.5758501684759917E-4</v>
      </c>
      <c r="E134" s="6">
        <f t="shared" si="77"/>
        <v>9.0158424832227873E-4</v>
      </c>
      <c r="F134" s="6">
        <f t="shared" si="77"/>
        <v>9.1572659830399669E-4</v>
      </c>
      <c r="G134" s="6">
        <f t="shared" si="77"/>
        <v>9.4967983648058156E-4</v>
      </c>
      <c r="H134" s="6">
        <f t="shared" si="77"/>
        <v>9.7661685506018935E-4</v>
      </c>
      <c r="I134" s="6">
        <f t="shared" si="77"/>
        <v>1E-3</v>
      </c>
      <c r="J134" s="10">
        <f t="shared" si="77"/>
        <v>1.0099999999999983E-3</v>
      </c>
      <c r="K134" s="6">
        <f>(K$23*(K70*K119))+K102</f>
        <v>1.0122713601172135E-3</v>
      </c>
      <c r="L134" s="6">
        <f t="shared" ref="L134:BL139" si="78">(L$23*(L70*L119))+L102</f>
        <v>1.0528529860990533E-3</v>
      </c>
      <c r="M134" s="6">
        <f t="shared" si="78"/>
        <v>1.0329064556788014E-3</v>
      </c>
      <c r="N134" s="6">
        <f t="shared" si="78"/>
        <v>9.1485374420643994E-4</v>
      </c>
      <c r="O134" s="6">
        <f t="shared" si="78"/>
        <v>9.544125489098661E-4</v>
      </c>
      <c r="P134" s="6">
        <f t="shared" si="78"/>
        <v>9.9057915893024603E-4</v>
      </c>
      <c r="Q134" s="6">
        <f t="shared" si="78"/>
        <v>1.0186188425828386E-3</v>
      </c>
      <c r="R134" s="6">
        <f t="shared" si="78"/>
        <v>1.0470243103734749E-3</v>
      </c>
      <c r="S134" s="6">
        <f t="shared" si="78"/>
        <v>1.0771941620241466E-3</v>
      </c>
      <c r="T134" s="6">
        <f t="shared" si="78"/>
        <v>1.0976054352138116E-3</v>
      </c>
      <c r="U134" s="6">
        <f t="shared" si="78"/>
        <v>1.1208500157906228E-3</v>
      </c>
      <c r="V134" s="6">
        <f t="shared" si="78"/>
        <v>1.1436550873001744E-3</v>
      </c>
      <c r="W134" s="6">
        <f t="shared" si="78"/>
        <v>1.1662126962818462E-3</v>
      </c>
      <c r="X134" s="6">
        <f t="shared" si="78"/>
        <v>1.1917966741372286E-3</v>
      </c>
      <c r="Y134" s="6">
        <f t="shared" si="78"/>
        <v>1.2139615111293905E-3</v>
      </c>
      <c r="Z134" s="6">
        <f t="shared" si="78"/>
        <v>1.2389108097861248E-3</v>
      </c>
      <c r="AA134" s="6">
        <f t="shared" si="78"/>
        <v>1.2633475708387924E-3</v>
      </c>
      <c r="AB134" s="6">
        <f t="shared" si="78"/>
        <v>1.2871637770911185E-3</v>
      </c>
      <c r="AC134" s="6">
        <f t="shared" si="78"/>
        <v>1.313186057053523E-3</v>
      </c>
      <c r="AD134" s="6">
        <f t="shared" si="78"/>
        <v>1.3355932587431083E-3</v>
      </c>
      <c r="AE134" s="6">
        <f t="shared" si="78"/>
        <v>1.3601033913353379E-3</v>
      </c>
      <c r="AF134" s="6">
        <f t="shared" si="78"/>
        <v>1.3838458700275325E-3</v>
      </c>
      <c r="AG134" s="6">
        <f t="shared" si="78"/>
        <v>1.4068306671372306E-3</v>
      </c>
      <c r="AH134" s="6">
        <f t="shared" si="78"/>
        <v>1.4290642639826418E-3</v>
      </c>
      <c r="AI134" s="6">
        <f t="shared" si="78"/>
        <v>1.4530859031268472E-3</v>
      </c>
      <c r="AJ134" s="6">
        <f t="shared" si="78"/>
        <v>1.4737893333599623E-3</v>
      </c>
      <c r="AK134" s="6">
        <f t="shared" si="78"/>
        <v>1.4962010004485283E-3</v>
      </c>
      <c r="AL134" s="6">
        <f t="shared" si="78"/>
        <v>1.5178115252741714E-3</v>
      </c>
      <c r="AM134" s="6">
        <f t="shared" si="78"/>
        <v>1.5363246999481317E-3</v>
      </c>
      <c r="AN134" s="6">
        <f t="shared" si="78"/>
        <v>1.5609993121648176E-3</v>
      </c>
      <c r="AO134" s="6">
        <f t="shared" si="78"/>
        <v>1.5825353151216958E-3</v>
      </c>
      <c r="AP134" s="6">
        <f t="shared" si="78"/>
        <v>1.6054616201270733E-3</v>
      </c>
      <c r="AQ134" s="6">
        <f t="shared" si="78"/>
        <v>1.6275624948437456E-3</v>
      </c>
      <c r="AR134" s="6">
        <f t="shared" si="78"/>
        <v>1.6488938822489957E-3</v>
      </c>
      <c r="AS134" s="6">
        <f t="shared" si="78"/>
        <v>1.6701473329517628E-3</v>
      </c>
      <c r="AT134" s="6">
        <f t="shared" si="78"/>
        <v>1.6912857734400176E-3</v>
      </c>
      <c r="AU134" s="6">
        <f t="shared" si="78"/>
        <v>1.7123164697714251E-3</v>
      </c>
      <c r="AV134" s="6">
        <f t="shared" si="78"/>
        <v>1.7332438488442718E-3</v>
      </c>
      <c r="AW134" s="6">
        <f t="shared" si="78"/>
        <v>1.7540734234737254E-3</v>
      </c>
      <c r="AX134" s="6">
        <f t="shared" si="78"/>
        <v>1.7748137997528261E-3</v>
      </c>
      <c r="AY134" s="6">
        <f t="shared" si="78"/>
        <v>1.795469723182916E-3</v>
      </c>
      <c r="AZ134" s="6">
        <f t="shared" si="78"/>
        <v>1.8160411762159713E-3</v>
      </c>
      <c r="BA134" s="6">
        <f t="shared" si="78"/>
        <v>1.8365273450913298E-3</v>
      </c>
      <c r="BB134" s="6">
        <f t="shared" si="78"/>
        <v>1.8569194757655472E-3</v>
      </c>
      <c r="BC134" s="6">
        <f t="shared" si="78"/>
        <v>1.8772216015931521E-3</v>
      </c>
      <c r="BD134" s="6">
        <f t="shared" si="78"/>
        <v>1.8974278782590281E-3</v>
      </c>
      <c r="BE134" s="6">
        <f t="shared" si="78"/>
        <v>1.9175287249074227E-3</v>
      </c>
      <c r="BF134" s="6">
        <f t="shared" si="78"/>
        <v>1.9375063930708797E-3</v>
      </c>
      <c r="BG134" s="6">
        <f t="shared" si="78"/>
        <v>1.9573447512203968E-3</v>
      </c>
      <c r="BH134" s="6">
        <f t="shared" si="78"/>
        <v>1.9770369781186552E-3</v>
      </c>
      <c r="BI134" s="6">
        <f t="shared" si="78"/>
        <v>1.9965768450441587E-3</v>
      </c>
      <c r="BJ134" s="6">
        <f t="shared" si="78"/>
        <v>2.015943427182215E-3</v>
      </c>
      <c r="BK134" s="6">
        <f t="shared" si="78"/>
        <v>2.0351132351515864E-3</v>
      </c>
      <c r="BL134" s="6">
        <f t="shared" si="78"/>
        <v>2.0540668063471633E-3</v>
      </c>
    </row>
    <row r="135" spans="1:64" x14ac:dyDescent="0.25">
      <c r="C135" t="s">
        <v>14</v>
      </c>
      <c r="D135" s="6">
        <f t="shared" ref="D135:J135" si="79">(D$27*(D71*D120))+D103</f>
        <v>16.666666499999966</v>
      </c>
      <c r="E135" s="6">
        <f t="shared" si="79"/>
        <v>17.433458499999958</v>
      </c>
      <c r="F135" s="6">
        <f t="shared" si="79"/>
        <v>18.115461</v>
      </c>
      <c r="G135" s="6">
        <f t="shared" si="79"/>
        <v>18.664749499999989</v>
      </c>
      <c r="H135" s="6">
        <f t="shared" si="79"/>
        <v>19.398362999999961</v>
      </c>
      <c r="I135" s="6">
        <f t="shared" si="79"/>
        <v>19.722775000000002</v>
      </c>
      <c r="J135" s="10">
        <f t="shared" si="79"/>
        <v>19.774385999999968</v>
      </c>
      <c r="K135" s="6">
        <f t="shared" ref="K135:Z140" si="80">(K$23*(K71*K120))+K103</f>
        <v>19.757439642699705</v>
      </c>
      <c r="L135" s="6">
        <f t="shared" si="80"/>
        <v>20.493584499898823</v>
      </c>
      <c r="M135" s="6">
        <f t="shared" si="80"/>
        <v>20.057852811623825</v>
      </c>
      <c r="N135" s="6">
        <f t="shared" si="80"/>
        <v>17.729541183170991</v>
      </c>
      <c r="O135" s="6">
        <f t="shared" si="80"/>
        <v>18.464850515522961</v>
      </c>
      <c r="P135" s="6">
        <f t="shared" si="80"/>
        <v>19.137994562377269</v>
      </c>
      <c r="Q135" s="6">
        <f t="shared" si="80"/>
        <v>19.658147157640876</v>
      </c>
      <c r="R135" s="6">
        <f t="shared" si="80"/>
        <v>20.189688248313335</v>
      </c>
      <c r="S135" s="6">
        <f t="shared" si="80"/>
        <v>20.759621219171599</v>
      </c>
      <c r="T135" s="6">
        <f t="shared" si="80"/>
        <v>21.145948190654007</v>
      </c>
      <c r="U135" s="6">
        <f t="shared" si="80"/>
        <v>21.591314037330676</v>
      </c>
      <c r="V135" s="6">
        <f t="shared" si="80"/>
        <v>22.032549737750418</v>
      </c>
      <c r="W135" s="6">
        <f t="shared" si="80"/>
        <v>22.473221948351267</v>
      </c>
      <c r="X135" s="6">
        <f t="shared" si="80"/>
        <v>22.976279120893967</v>
      </c>
      <c r="Y135" s="6">
        <f t="shared" si="80"/>
        <v>23.417298651807247</v>
      </c>
      <c r="Z135" s="6">
        <f t="shared" si="80"/>
        <v>23.915694713134418</v>
      </c>
      <c r="AA135" s="6">
        <f t="shared" si="78"/>
        <v>24.407650763129425</v>
      </c>
      <c r="AB135" s="6">
        <f t="shared" si="78"/>
        <v>24.890784179789325</v>
      </c>
      <c r="AC135" s="6">
        <f t="shared" si="78"/>
        <v>25.419472441635065</v>
      </c>
      <c r="AD135" s="6">
        <f t="shared" si="78"/>
        <v>25.88071468751701</v>
      </c>
      <c r="AE135" s="6">
        <f t="shared" si="78"/>
        <v>26.384839563495294</v>
      </c>
      <c r="AF135" s="6">
        <f t="shared" si="78"/>
        <v>26.875831408418456</v>
      </c>
      <c r="AG135" s="6">
        <f t="shared" si="78"/>
        <v>27.35339904337571</v>
      </c>
      <c r="AH135" s="6">
        <f t="shared" si="78"/>
        <v>27.817150947927338</v>
      </c>
      <c r="AI135" s="6">
        <f t="shared" si="78"/>
        <v>28.316020715616308</v>
      </c>
      <c r="AJ135" s="6">
        <f t="shared" si="78"/>
        <v>28.749979080141632</v>
      </c>
      <c r="AK135" s="6">
        <f t="shared" si="78"/>
        <v>29.216415707295436</v>
      </c>
      <c r="AL135" s="6">
        <f t="shared" si="78"/>
        <v>29.665790672038646</v>
      </c>
      <c r="AM135" s="6">
        <f t="shared" si="78"/>
        <v>30.052523328349416</v>
      </c>
      <c r="AN135" s="6">
        <f t="shared" si="78"/>
        <v>30.557076278162491</v>
      </c>
      <c r="AO135" s="6">
        <f t="shared" si="78"/>
        <v>30.996846138602635</v>
      </c>
      <c r="AP135" s="6">
        <f t="shared" si="78"/>
        <v>31.459761856932886</v>
      </c>
      <c r="AQ135" s="6">
        <f t="shared" si="78"/>
        <v>31.901676646668278</v>
      </c>
      <c r="AR135" s="6">
        <f t="shared" si="78"/>
        <v>32.322899985527371</v>
      </c>
      <c r="AS135" s="6">
        <f t="shared" si="78"/>
        <v>32.739526651929872</v>
      </c>
      <c r="AT135" s="6">
        <f t="shared" si="78"/>
        <v>33.153898798680736</v>
      </c>
      <c r="AU135" s="6">
        <f t="shared" si="78"/>
        <v>33.56615886069207</v>
      </c>
      <c r="AV135" s="6">
        <f t="shared" si="78"/>
        <v>33.976393617466243</v>
      </c>
      <c r="AW135" s="6">
        <f t="shared" si="78"/>
        <v>34.384711135492694</v>
      </c>
      <c r="AX135" s="6">
        <f t="shared" si="78"/>
        <v>34.791280118098904</v>
      </c>
      <c r="AY135" s="6">
        <f t="shared" si="78"/>
        <v>35.196193590292062</v>
      </c>
      <c r="AZ135" s="6">
        <f t="shared" si="78"/>
        <v>35.599451208082179</v>
      </c>
      <c r="BA135" s="6">
        <f t="shared" si="78"/>
        <v>36.001037019499996</v>
      </c>
      <c r="BB135" s="6">
        <f t="shared" si="78"/>
        <v>36.40077942097917</v>
      </c>
      <c r="BC135" s="6">
        <f t="shared" si="78"/>
        <v>36.798757477471334</v>
      </c>
      <c r="BD135" s="6">
        <f t="shared" si="78"/>
        <v>37.194856624167286</v>
      </c>
      <c r="BE135" s="6">
        <f t="shared" si="78"/>
        <v>37.588889049682926</v>
      </c>
      <c r="BF135" s="6">
        <f t="shared" si="78"/>
        <v>37.980506834758778</v>
      </c>
      <c r="BG135" s="6">
        <f t="shared" si="78"/>
        <v>38.369393756620184</v>
      </c>
      <c r="BH135" s="6">
        <f t="shared" si="78"/>
        <v>38.755416100069333</v>
      </c>
      <c r="BI135" s="6">
        <f t="shared" si="78"/>
        <v>39.138451764864278</v>
      </c>
      <c r="BJ135" s="6">
        <f t="shared" si="78"/>
        <v>39.51809056651723</v>
      </c>
      <c r="BK135" s="6">
        <f t="shared" si="78"/>
        <v>39.893872047912879</v>
      </c>
      <c r="BL135" s="6">
        <f t="shared" si="78"/>
        <v>40.265414687932633</v>
      </c>
    </row>
    <row r="136" spans="1:64" x14ac:dyDescent="0.25">
      <c r="C136" t="s">
        <v>15</v>
      </c>
      <c r="D136" s="6">
        <f t="shared" ref="D136:J136" si="81">(D$27*(D72*D121))+D104</f>
        <v>9.6936057599999792E-2</v>
      </c>
      <c r="E136" s="6">
        <f t="shared" si="81"/>
        <v>0.10157932479999977</v>
      </c>
      <c r="F136" s="6">
        <f t="shared" si="81"/>
        <v>0.10621721919999999</v>
      </c>
      <c r="G136" s="6">
        <f t="shared" si="81"/>
        <v>0.11511761279999992</v>
      </c>
      <c r="H136" s="6">
        <f t="shared" si="81"/>
        <v>0.12401800639999976</v>
      </c>
      <c r="I136" s="6">
        <f t="shared" si="81"/>
        <v>0.13291839999999991</v>
      </c>
      <c r="J136" s="10">
        <f t="shared" si="81"/>
        <v>0.14327712644820226</v>
      </c>
      <c r="K136" s="6">
        <f t="shared" si="80"/>
        <v>0.14511785677624536</v>
      </c>
      <c r="L136" s="6">
        <f t="shared" si="78"/>
        <v>0.15249017496495321</v>
      </c>
      <c r="M136" s="6">
        <f t="shared" si="78"/>
        <v>0.15109383586829012</v>
      </c>
      <c r="N136" s="6">
        <f t="shared" si="78"/>
        <v>0.13511128257039448</v>
      </c>
      <c r="O136" s="6">
        <f t="shared" si="78"/>
        <v>0.14225102979769735</v>
      </c>
      <c r="P136" s="6">
        <f t="shared" si="78"/>
        <v>0.14893499988686726</v>
      </c>
      <c r="Q136" s="6">
        <f t="shared" si="78"/>
        <v>0.15441927866154545</v>
      </c>
      <c r="R136" s="6">
        <f t="shared" si="78"/>
        <v>0.15995899818836196</v>
      </c>
      <c r="S136" s="6">
        <f t="shared" si="78"/>
        <v>0.16666882203324657</v>
      </c>
      <c r="T136" s="6">
        <f t="shared" si="78"/>
        <v>0.17191302545754875</v>
      </c>
      <c r="U136" s="6">
        <f t="shared" si="78"/>
        <v>0.17762132566736491</v>
      </c>
      <c r="V136" s="6">
        <f t="shared" si="78"/>
        <v>0.18327382468718123</v>
      </c>
      <c r="W136" s="6">
        <f t="shared" si="78"/>
        <v>0.18888779185806778</v>
      </c>
      <c r="X136" s="6">
        <f t="shared" si="78"/>
        <v>0.19498566601347644</v>
      </c>
      <c r="Y136" s="6">
        <f t="shared" si="78"/>
        <v>0.20050465387408442</v>
      </c>
      <c r="Z136" s="6">
        <f t="shared" si="78"/>
        <v>0.20644979655506426</v>
      </c>
      <c r="AA136" s="6">
        <f t="shared" si="78"/>
        <v>0.21226548880792814</v>
      </c>
      <c r="AB136" s="6">
        <f t="shared" si="78"/>
        <v>0.21791705026892827</v>
      </c>
      <c r="AC136" s="6">
        <f t="shared" si="78"/>
        <v>0.22386942888596761</v>
      </c>
      <c r="AD136" s="6">
        <f t="shared" si="78"/>
        <v>0.22911611496403192</v>
      </c>
      <c r="AE136" s="6">
        <f t="shared" si="78"/>
        <v>0.2346169611861304</v>
      </c>
      <c r="AF136" s="6">
        <f t="shared" si="78"/>
        <v>0.23986434937254242</v>
      </c>
      <c r="AG136" s="6">
        <f t="shared" si="78"/>
        <v>0.24484193467480975</v>
      </c>
      <c r="AH136" s="6">
        <f t="shared" si="78"/>
        <v>0.24953301369453879</v>
      </c>
      <c r="AI136" s="6">
        <f t="shared" si="78"/>
        <v>0.25436454020503307</v>
      </c>
      <c r="AJ136" s="6">
        <f t="shared" si="78"/>
        <v>0.25842620027564256</v>
      </c>
      <c r="AK136" s="6">
        <f t="shared" si="78"/>
        <v>0.26258105361844009</v>
      </c>
      <c r="AL136" s="6">
        <f t="shared" si="78"/>
        <v>0.26637237144116638</v>
      </c>
      <c r="AM136" s="6">
        <f t="shared" si="78"/>
        <v>0.26938060827458343</v>
      </c>
      <c r="AN136" s="6">
        <f t="shared" si="78"/>
        <v>0.27321213236983188</v>
      </c>
      <c r="AO136" s="6">
        <f t="shared" si="78"/>
        <v>0.27621911181614567</v>
      </c>
      <c r="AP136" s="6">
        <f t="shared" si="78"/>
        <v>0.27917638092531238</v>
      </c>
      <c r="AQ136" s="6">
        <f t="shared" si="78"/>
        <v>0.28167973386994893</v>
      </c>
      <c r="AR136" s="6">
        <f t="shared" si="78"/>
        <v>0.283723233206296</v>
      </c>
      <c r="AS136" s="6">
        <f t="shared" si="78"/>
        <v>0.28556142690849967</v>
      </c>
      <c r="AT136" s="6">
        <f t="shared" si="78"/>
        <v>0.28733378958856659</v>
      </c>
      <c r="AU136" s="6">
        <f t="shared" si="78"/>
        <v>0.28904192352262637</v>
      </c>
      <c r="AV136" s="6">
        <f t="shared" si="78"/>
        <v>0.29068692317165584</v>
      </c>
      <c r="AW136" s="6">
        <f t="shared" si="78"/>
        <v>0.2922700446516881</v>
      </c>
      <c r="AX136" s="6">
        <f t="shared" si="78"/>
        <v>0.29379303210839092</v>
      </c>
      <c r="AY136" s="6">
        <f t="shared" si="78"/>
        <v>0.29525695734078367</v>
      </c>
      <c r="AZ136" s="6">
        <f t="shared" si="78"/>
        <v>0.29666209340068506</v>
      </c>
      <c r="BA136" s="6">
        <f t="shared" si="78"/>
        <v>0.29800858421697241</v>
      </c>
      <c r="BB136" s="6">
        <f t="shared" si="78"/>
        <v>0.2992952974613845</v>
      </c>
      <c r="BC136" s="6">
        <f t="shared" si="78"/>
        <v>0.30052318606601608</v>
      </c>
      <c r="BD136" s="6">
        <f t="shared" si="78"/>
        <v>0.30169161484046819</v>
      </c>
      <c r="BE136" s="6">
        <f t="shared" si="78"/>
        <v>0.30279938401133488</v>
      </c>
      <c r="BF136" s="6">
        <f t="shared" si="78"/>
        <v>0.30384405467807046</v>
      </c>
      <c r="BG136" s="6">
        <f t="shared" si="78"/>
        <v>0.30482351706648275</v>
      </c>
      <c r="BH136" s="6">
        <f t="shared" si="78"/>
        <v>0.30573717145610269</v>
      </c>
      <c r="BI136" s="6">
        <f t="shared" si="78"/>
        <v>0.30658453882477044</v>
      </c>
      <c r="BJ136" s="6">
        <f t="shared" si="78"/>
        <v>0.30736292662846754</v>
      </c>
      <c r="BK136" s="6">
        <f t="shared" si="78"/>
        <v>0.30806934525888302</v>
      </c>
      <c r="BL136" s="6">
        <f t="shared" si="78"/>
        <v>0.30870151260748369</v>
      </c>
    </row>
    <row r="137" spans="1:64" x14ac:dyDescent="0.25">
      <c r="C137" t="s">
        <v>16</v>
      </c>
      <c r="D137" s="6">
        <f t="shared" ref="D137:J137" si="82">(D$27*(D73*D122))+D105</f>
        <v>9.4755824999999785</v>
      </c>
      <c r="E137" s="6">
        <f t="shared" si="82"/>
        <v>9.5314274999999746</v>
      </c>
      <c r="F137" s="6">
        <f t="shared" si="82"/>
        <v>9.5905574999999992</v>
      </c>
      <c r="G137" s="6">
        <f t="shared" si="82"/>
        <v>9.6956774999999951</v>
      </c>
      <c r="H137" s="6">
        <f t="shared" si="82"/>
        <v>9.7104599999999799</v>
      </c>
      <c r="I137" s="6">
        <f t="shared" si="82"/>
        <v>9.7121025000000003</v>
      </c>
      <c r="J137" s="10">
        <f t="shared" si="82"/>
        <v>9.8478845869882239</v>
      </c>
      <c r="K137" s="6">
        <f t="shared" si="80"/>
        <v>9.5925142185607211</v>
      </c>
      <c r="L137" s="6">
        <f t="shared" si="78"/>
        <v>9.7264515477081996</v>
      </c>
      <c r="M137" s="6">
        <f t="shared" si="78"/>
        <v>9.3315967028489624</v>
      </c>
      <c r="N137" s="6">
        <f t="shared" si="78"/>
        <v>8.1080767913909249</v>
      </c>
      <c r="O137" s="6">
        <f t="shared" si="78"/>
        <v>8.3239202161548214</v>
      </c>
      <c r="P137" s="6">
        <f t="shared" si="78"/>
        <v>8.5278177097090264</v>
      </c>
      <c r="Q137" s="6">
        <f t="shared" si="78"/>
        <v>8.6818398971032575</v>
      </c>
      <c r="R137" s="6">
        <f t="shared" si="78"/>
        <v>8.8603830681637348</v>
      </c>
      <c r="S137" s="6">
        <f t="shared" si="78"/>
        <v>9.0754422652872346</v>
      </c>
      <c r="T137" s="6">
        <f t="shared" si="78"/>
        <v>9.2301407478439206</v>
      </c>
      <c r="U137" s="6">
        <f t="shared" si="78"/>
        <v>9.4303378055071949</v>
      </c>
      <c r="V137" s="6">
        <f t="shared" si="78"/>
        <v>9.6479348058586378</v>
      </c>
      <c r="W137" s="6">
        <f t="shared" si="78"/>
        <v>9.8838473730123386</v>
      </c>
      <c r="X137" s="6">
        <f t="shared" si="78"/>
        <v>10.165136587913656</v>
      </c>
      <c r="Y137" s="6">
        <f t="shared" si="78"/>
        <v>10.43603189060326</v>
      </c>
      <c r="Z137" s="6">
        <f t="shared" si="78"/>
        <v>10.748535536248678</v>
      </c>
      <c r="AA137" s="6">
        <f t="shared" si="78"/>
        <v>11.073221411072263</v>
      </c>
      <c r="AB137" s="6">
        <f t="shared" si="78"/>
        <v>11.407637766671025</v>
      </c>
      <c r="AC137" s="6">
        <f t="shared" si="78"/>
        <v>11.775420229368811</v>
      </c>
      <c r="AD137" s="6">
        <f t="shared" si="78"/>
        <v>12.122771387132058</v>
      </c>
      <c r="AE137" s="6">
        <f t="shared" si="78"/>
        <v>12.499191305321457</v>
      </c>
      <c r="AF137" s="6">
        <f t="shared" si="78"/>
        <v>12.876680900100967</v>
      </c>
      <c r="AG137" s="6">
        <f t="shared" si="78"/>
        <v>13.252904492529833</v>
      </c>
      <c r="AH137" s="6">
        <f t="shared" si="78"/>
        <v>13.625337854877687</v>
      </c>
      <c r="AI137" s="6">
        <f t="shared" si="78"/>
        <v>14.015741100930764</v>
      </c>
      <c r="AJ137" s="6">
        <f t="shared" si="78"/>
        <v>14.372260352118008</v>
      </c>
      <c r="AK137" s="6">
        <f t="shared" si="78"/>
        <v>14.740604016579287</v>
      </c>
      <c r="AL137" s="6">
        <f t="shared" si="78"/>
        <v>15.093389414106772</v>
      </c>
      <c r="AM137" s="6">
        <f t="shared" si="78"/>
        <v>15.404301820851751</v>
      </c>
      <c r="AN137" s="6">
        <f t="shared" si="78"/>
        <v>15.762955418556251</v>
      </c>
      <c r="AO137" s="6">
        <f t="shared" si="78"/>
        <v>16.072729193306024</v>
      </c>
      <c r="AP137" s="6">
        <f t="shared" si="78"/>
        <v>16.375767512411329</v>
      </c>
      <c r="AQ137" s="6">
        <f t="shared" si="78"/>
        <v>16.645874653427516</v>
      </c>
      <c r="AR137" s="6">
        <f t="shared" si="78"/>
        <v>16.879736659108765</v>
      </c>
      <c r="AS137" s="6">
        <f t="shared" si="78"/>
        <v>17.097308362674518</v>
      </c>
      <c r="AT137" s="6">
        <f t="shared" si="78"/>
        <v>17.313702705977747</v>
      </c>
      <c r="AU137" s="6">
        <f t="shared" si="78"/>
        <v>17.528994071694779</v>
      </c>
      <c r="AV137" s="6">
        <f t="shared" si="78"/>
        <v>17.74322777801018</v>
      </c>
      <c r="AW137" s="6">
        <f t="shared" si="78"/>
        <v>17.956460259646214</v>
      </c>
      <c r="AX137" s="6">
        <f t="shared" si="78"/>
        <v>18.168779617229458</v>
      </c>
      <c r="AY137" s="6">
        <f t="shared" si="78"/>
        <v>18.380234430485888</v>
      </c>
      <c r="AZ137" s="6">
        <f t="shared" si="78"/>
        <v>18.59082451977628</v>
      </c>
      <c r="BA137" s="6">
        <f t="shared" si="78"/>
        <v>18.800541554627809</v>
      </c>
      <c r="BB137" s="6">
        <f t="shared" si="78"/>
        <v>19.00929591984471</v>
      </c>
      <c r="BC137" s="6">
        <f t="shared" si="78"/>
        <v>19.217128904901728</v>
      </c>
      <c r="BD137" s="6">
        <f t="shared" si="78"/>
        <v>19.423980681509615</v>
      </c>
      <c r="BE137" s="6">
        <f t="shared" si="78"/>
        <v>19.629753170390007</v>
      </c>
      <c r="BF137" s="6">
        <f t="shared" si="78"/>
        <v>19.834264680374062</v>
      </c>
      <c r="BG137" s="6">
        <f t="shared" si="78"/>
        <v>20.037350072901685</v>
      </c>
      <c r="BH137" s="6">
        <f t="shared" si="78"/>
        <v>20.238939518925129</v>
      </c>
      <c r="BI137" s="6">
        <f t="shared" si="78"/>
        <v>20.438969254984716</v>
      </c>
      <c r="BJ137" s="6">
        <f t="shared" si="78"/>
        <v>20.6372250736257</v>
      </c>
      <c r="BK137" s="6">
        <f t="shared" si="78"/>
        <v>20.833466513910096</v>
      </c>
      <c r="BL137" s="6">
        <f t="shared" si="78"/>
        <v>21.02749433703152</v>
      </c>
    </row>
    <row r="138" spans="1:64" x14ac:dyDescent="0.25">
      <c r="C138" t="s">
        <v>17</v>
      </c>
      <c r="D138" s="6">
        <f t="shared" ref="D138:J138" si="83">(D$27*(D74*D123))+D106</f>
        <v>0.48468028799999918</v>
      </c>
      <c r="E138" s="6">
        <f t="shared" si="83"/>
        <v>0.5078966239999988</v>
      </c>
      <c r="F138" s="6">
        <f t="shared" si="83"/>
        <v>0.53108609600000001</v>
      </c>
      <c r="G138" s="6">
        <f t="shared" si="83"/>
        <v>0.57558806399999973</v>
      </c>
      <c r="H138" s="6">
        <f t="shared" si="83"/>
        <v>0.62009003199999857</v>
      </c>
      <c r="I138" s="6">
        <f t="shared" si="83"/>
        <v>0.66459199999999974</v>
      </c>
      <c r="J138" s="10">
        <f t="shared" si="83"/>
        <v>0.68345106950692636</v>
      </c>
      <c r="K138" s="6">
        <f t="shared" si="80"/>
        <v>0.68818295858228995</v>
      </c>
      <c r="L138" s="6">
        <f t="shared" si="78"/>
        <v>0.7160768293219969</v>
      </c>
      <c r="M138" s="6">
        <f t="shared" si="78"/>
        <v>0.70009667848233259</v>
      </c>
      <c r="N138" s="6">
        <f t="shared" si="78"/>
        <v>0.61575106869719143</v>
      </c>
      <c r="O138" s="6">
        <f t="shared" si="78"/>
        <v>0.6357827234287714</v>
      </c>
      <c r="P138" s="6">
        <f t="shared" si="78"/>
        <v>0.65108678742343906</v>
      </c>
      <c r="Q138" s="6">
        <f t="shared" si="78"/>
        <v>0.65868747119307858</v>
      </c>
      <c r="R138" s="6">
        <f t="shared" si="78"/>
        <v>0.6642877460790314</v>
      </c>
      <c r="S138" s="6">
        <f t="shared" si="78"/>
        <v>0.67248693248672031</v>
      </c>
      <c r="T138" s="6">
        <f t="shared" si="78"/>
        <v>0.67267319295924244</v>
      </c>
      <c r="U138" s="6">
        <f t="shared" si="78"/>
        <v>0.67283269290090242</v>
      </c>
      <c r="V138" s="6">
        <f t="shared" si="78"/>
        <v>0.67103238567639412</v>
      </c>
      <c r="W138" s="6">
        <f t="shared" si="78"/>
        <v>0.66750472573787256</v>
      </c>
      <c r="X138" s="6">
        <f t="shared" si="78"/>
        <v>0.66419966943208242</v>
      </c>
      <c r="Y138" s="6">
        <f t="shared" si="78"/>
        <v>0.65760794864841787</v>
      </c>
      <c r="Z138" s="6">
        <f t="shared" si="78"/>
        <v>0.65128429109570096</v>
      </c>
      <c r="AA138" s="6">
        <f t="shared" si="78"/>
        <v>0.64355572265502858</v>
      </c>
      <c r="AB138" s="6">
        <f t="shared" si="78"/>
        <v>0.63454410380072024</v>
      </c>
      <c r="AC138" s="6">
        <f t="shared" si="78"/>
        <v>0.62578661670728886</v>
      </c>
      <c r="AD138" s="6">
        <f t="shared" si="78"/>
        <v>0.61466480855254635</v>
      </c>
      <c r="AE138" s="6">
        <f t="shared" si="78"/>
        <v>0.6040714916853428</v>
      </c>
      <c r="AF138" s="6">
        <f t="shared" si="78"/>
        <v>0.59286206701569766</v>
      </c>
      <c r="AG138" s="6">
        <f t="shared" si="78"/>
        <v>0.58127062928537221</v>
      </c>
      <c r="AH138" s="6">
        <f t="shared" si="78"/>
        <v>0.56953471566013214</v>
      </c>
      <c r="AI138" s="6">
        <f t="shared" si="78"/>
        <v>0.55886988623103784</v>
      </c>
      <c r="AJ138" s="6">
        <f t="shared" si="78"/>
        <v>0.54752137744905272</v>
      </c>
      <c r="AK138" s="6">
        <f t="shared" si="78"/>
        <v>0.53764019799420459</v>
      </c>
      <c r="AL138" s="6">
        <f t="shared" si="78"/>
        <v>0.52851539609658837</v>
      </c>
      <c r="AM138" s="6">
        <f t="shared" si="78"/>
        <v>0.5196248003110524</v>
      </c>
      <c r="AN138" s="6">
        <f t="shared" si="78"/>
        <v>0.51433276660522287</v>
      </c>
      <c r="AO138" s="6">
        <f t="shared" si="78"/>
        <v>0.50973140033271513</v>
      </c>
      <c r="AP138" s="6">
        <f t="shared" si="78"/>
        <v>0.50756201035192727</v>
      </c>
      <c r="AQ138" s="6">
        <f t="shared" si="78"/>
        <v>0.50735890565680541</v>
      </c>
      <c r="AR138" s="6">
        <f t="shared" si="78"/>
        <v>0.50939919360435248</v>
      </c>
      <c r="AS138" s="6">
        <f t="shared" si="78"/>
        <v>0.51269950277892862</v>
      </c>
      <c r="AT138" s="6">
        <f t="shared" si="78"/>
        <v>0.515881618356133</v>
      </c>
      <c r="AU138" s="6">
        <f t="shared" si="78"/>
        <v>0.51894841707665096</v>
      </c>
      <c r="AV138" s="6">
        <f t="shared" si="78"/>
        <v>0.52190186394536675</v>
      </c>
      <c r="AW138" s="6">
        <f t="shared" si="78"/>
        <v>0.52474421420407757</v>
      </c>
      <c r="AX138" s="6">
        <f t="shared" si="78"/>
        <v>0.5274785993072878</v>
      </c>
      <c r="AY138" s="6">
        <f t="shared" si="78"/>
        <v>0.53010694357240373</v>
      </c>
      <c r="AZ138" s="6">
        <f t="shared" si="78"/>
        <v>0.53262973723906737</v>
      </c>
      <c r="BA138" s="6">
        <f t="shared" si="78"/>
        <v>0.5350472387184535</v>
      </c>
      <c r="BB138" s="6">
        <f t="shared" si="78"/>
        <v>0.53735741501842182</v>
      </c>
      <c r="BC138" s="6">
        <f t="shared" si="78"/>
        <v>0.53956197704165421</v>
      </c>
      <c r="BD138" s="6">
        <f t="shared" si="78"/>
        <v>0.54165978436170981</v>
      </c>
      <c r="BE138" s="6">
        <f t="shared" si="78"/>
        <v>0.54364868289484114</v>
      </c>
      <c r="BF138" s="6">
        <f t="shared" si="78"/>
        <v>0.545524293817512</v>
      </c>
      <c r="BG138" s="6">
        <f t="shared" si="78"/>
        <v>0.54728282922254246</v>
      </c>
      <c r="BH138" s="6">
        <f t="shared" si="78"/>
        <v>0.54892321236651676</v>
      </c>
      <c r="BI138" s="6">
        <f t="shared" si="78"/>
        <v>0.55044458320882672</v>
      </c>
      <c r="BJ138" s="6">
        <f t="shared" si="78"/>
        <v>0.55184210753221008</v>
      </c>
      <c r="BK138" s="6">
        <f t="shared" si="78"/>
        <v>0.5531104177675551</v>
      </c>
      <c r="BL138" s="6">
        <f t="shared" si="78"/>
        <v>0.55424541659708726</v>
      </c>
    </row>
    <row r="139" spans="1:64" x14ac:dyDescent="0.25">
      <c r="C139" t="s">
        <v>18</v>
      </c>
      <c r="D139" s="6">
        <f t="shared" ref="D139:J139" si="84">(D$27*(D75*D124))+D107</f>
        <v>9.6936057599999792</v>
      </c>
      <c r="E139" s="6">
        <f t="shared" si="84"/>
        <v>10.157932479999976</v>
      </c>
      <c r="F139" s="6">
        <f t="shared" si="84"/>
        <v>10.621721920000001</v>
      </c>
      <c r="G139" s="6">
        <f t="shared" si="84"/>
        <v>11.511761279999993</v>
      </c>
      <c r="H139" s="6">
        <f t="shared" si="84"/>
        <v>12.401800639999973</v>
      </c>
      <c r="I139" s="6">
        <f t="shared" si="84"/>
        <v>13.291839999999999</v>
      </c>
      <c r="J139" s="10">
        <f t="shared" si="84"/>
        <v>13.998215332396578</v>
      </c>
      <c r="K139" s="6">
        <f t="shared" si="80"/>
        <v>14.13310010258364</v>
      </c>
      <c r="L139" s="6">
        <f t="shared" si="78"/>
        <v>14.767132466768928</v>
      </c>
      <c r="M139" s="6">
        <f t="shared" si="78"/>
        <v>14.517083215848697</v>
      </c>
      <c r="N139" s="6">
        <f t="shared" si="78"/>
        <v>12.854404483540536</v>
      </c>
      <c r="O139" s="6">
        <f t="shared" si="78"/>
        <v>13.377949529338881</v>
      </c>
      <c r="P139" s="6">
        <f t="shared" si="78"/>
        <v>13.824115225191887</v>
      </c>
      <c r="Q139" s="6">
        <f t="shared" ref="L139:BL140" si="85">(Q$23*(Q75*Q124))+Q107</f>
        <v>14.127309518615357</v>
      </c>
      <c r="R139" s="6">
        <f t="shared" si="85"/>
        <v>14.406759721331868</v>
      </c>
      <c r="S139" s="6">
        <f t="shared" si="85"/>
        <v>14.762496256661032</v>
      </c>
      <c r="T139" s="6">
        <f t="shared" si="85"/>
        <v>14.961367598198276</v>
      </c>
      <c r="U139" s="6">
        <f t="shared" si="85"/>
        <v>15.176843747820431</v>
      </c>
      <c r="V139" s="6">
        <f t="shared" si="85"/>
        <v>15.364980372729596</v>
      </c>
      <c r="W139" s="6">
        <f t="shared" si="85"/>
        <v>15.529391161107062</v>
      </c>
      <c r="X139" s="6">
        <f t="shared" si="85"/>
        <v>15.714363009678518</v>
      </c>
      <c r="Y139" s="6">
        <f t="shared" si="85"/>
        <v>15.83567184001091</v>
      </c>
      <c r="Z139" s="6">
        <f t="shared" si="85"/>
        <v>15.97600221395648</v>
      </c>
      <c r="AA139" s="6">
        <f t="shared" si="85"/>
        <v>16.093391358085711</v>
      </c>
      <c r="AB139" s="6">
        <f t="shared" si="85"/>
        <v>16.188120773747467</v>
      </c>
      <c r="AC139" s="6">
        <f t="shared" si="85"/>
        <v>16.297084154245304</v>
      </c>
      <c r="AD139" s="6">
        <f t="shared" si="85"/>
        <v>16.349516463432451</v>
      </c>
      <c r="AE139" s="6">
        <f t="shared" si="85"/>
        <v>16.417986730865163</v>
      </c>
      <c r="AF139" s="6">
        <f t="shared" si="85"/>
        <v>16.46906337221365</v>
      </c>
      <c r="AG139" s="6">
        <f t="shared" si="85"/>
        <v>16.505149027018735</v>
      </c>
      <c r="AH139" s="6">
        <f t="shared" si="85"/>
        <v>16.528678375679807</v>
      </c>
      <c r="AI139" s="6">
        <f t="shared" si="85"/>
        <v>16.571031711624315</v>
      </c>
      <c r="AJ139" s="6">
        <f t="shared" si="85"/>
        <v>16.57605953851861</v>
      </c>
      <c r="AK139" s="6">
        <f t="shared" si="85"/>
        <v>16.603263680459474</v>
      </c>
      <c r="AL139" s="6">
        <f t="shared" si="85"/>
        <v>16.62665044024822</v>
      </c>
      <c r="AM139" s="6">
        <f t="shared" si="85"/>
        <v>16.624020871376633</v>
      </c>
      <c r="AN139" s="6">
        <f t="shared" si="85"/>
        <v>16.697925896852848</v>
      </c>
      <c r="AO139" s="6">
        <f t="shared" si="85"/>
        <v>16.75015745955174</v>
      </c>
      <c r="AP139" s="6">
        <f t="shared" si="85"/>
        <v>16.831707625124832</v>
      </c>
      <c r="AQ139" s="6">
        <f t="shared" si="85"/>
        <v>16.921670884552601</v>
      </c>
      <c r="AR139" s="6">
        <f t="shared" si="85"/>
        <v>17.023393992377741</v>
      </c>
      <c r="AS139" s="6">
        <f t="shared" si="85"/>
        <v>17.133685614509957</v>
      </c>
      <c r="AT139" s="6">
        <f t="shared" si="85"/>
        <v>17.240027375313975</v>
      </c>
      <c r="AU139" s="6">
        <f t="shared" si="85"/>
        <v>17.342515411357564</v>
      </c>
      <c r="AV139" s="6">
        <f t="shared" si="85"/>
        <v>17.44121539029933</v>
      </c>
      <c r="AW139" s="6">
        <f t="shared" si="85"/>
        <v>17.536202679101269</v>
      </c>
      <c r="AX139" s="6">
        <f t="shared" si="85"/>
        <v>17.627581926503439</v>
      </c>
      <c r="AY139" s="6">
        <f t="shared" si="85"/>
        <v>17.715417440446998</v>
      </c>
      <c r="AZ139" s="6">
        <f t="shared" si="85"/>
        <v>17.799725604041083</v>
      </c>
      <c r="BA139" s="6">
        <f t="shared" si="85"/>
        <v>17.880515053018325</v>
      </c>
      <c r="BB139" s="6">
        <f t="shared" si="85"/>
        <v>17.95771784768305</v>
      </c>
      <c r="BC139" s="6">
        <f t="shared" si="85"/>
        <v>18.031391163960944</v>
      </c>
      <c r="BD139" s="6">
        <f t="shared" si="85"/>
        <v>18.10149689042807</v>
      </c>
      <c r="BE139" s="6">
        <f t="shared" si="85"/>
        <v>18.167963040680075</v>
      </c>
      <c r="BF139" s="6">
        <f t="shared" si="85"/>
        <v>18.230643280684205</v>
      </c>
      <c r="BG139" s="6">
        <f t="shared" si="85"/>
        <v>18.289411023988947</v>
      </c>
      <c r="BH139" s="6">
        <f t="shared" si="85"/>
        <v>18.344230287366141</v>
      </c>
      <c r="BI139" s="6">
        <f t="shared" si="85"/>
        <v>18.395072329486204</v>
      </c>
      <c r="BJ139" s="6">
        <f t="shared" si="85"/>
        <v>18.44177559770803</v>
      </c>
      <c r="BK139" s="6">
        <f t="shared" si="85"/>
        <v>18.484160715532958</v>
      </c>
      <c r="BL139" s="6">
        <f t="shared" si="85"/>
        <v>18.522090756449</v>
      </c>
    </row>
    <row r="140" spans="1:64" x14ac:dyDescent="0.25">
      <c r="C140" t="s">
        <v>40</v>
      </c>
      <c r="D140" s="6">
        <f t="shared" ref="D140:J140" si="86">(D$27*(D76*D125))+D108</f>
        <v>3.1301853114937349E-2</v>
      </c>
      <c r="E140" s="6">
        <f t="shared" si="86"/>
        <v>3.2907825063763177E-2</v>
      </c>
      <c r="F140" s="6">
        <f t="shared" si="86"/>
        <v>3.3424020838095883E-2</v>
      </c>
      <c r="G140" s="6">
        <f t="shared" si="86"/>
        <v>3.4663314031541215E-2</v>
      </c>
      <c r="H140" s="6">
        <f t="shared" si="86"/>
        <v>3.5646515209696909E-2</v>
      </c>
      <c r="I140" s="6">
        <f t="shared" si="86"/>
        <v>3.6499999999999998E-2</v>
      </c>
      <c r="J140" s="10">
        <f t="shared" si="86"/>
        <v>3.668249999999993E-2</v>
      </c>
      <c r="K140" s="6">
        <f t="shared" si="80"/>
        <v>3.6766941462273932E-2</v>
      </c>
      <c r="L140" s="6">
        <f t="shared" si="85"/>
        <v>3.8282560450421346E-2</v>
      </c>
      <c r="M140" s="6">
        <f t="shared" si="85"/>
        <v>3.7634449044201206E-2</v>
      </c>
      <c r="N140" s="6">
        <f t="shared" si="85"/>
        <v>3.343140842614771E-2</v>
      </c>
      <c r="O140" s="6">
        <f t="shared" si="85"/>
        <v>3.5008450202385424E-2</v>
      </c>
      <c r="P140" s="6">
        <f t="shared" si="85"/>
        <v>3.6499180413981161E-2</v>
      </c>
      <c r="Q140" s="6">
        <f t="shared" si="85"/>
        <v>3.7727192963156395E-2</v>
      </c>
      <c r="R140" s="6">
        <f t="shared" si="85"/>
        <v>3.9003950534277569E-2</v>
      </c>
      <c r="S140" s="6">
        <f t="shared" si="85"/>
        <v>4.0381639425046613E-2</v>
      </c>
      <c r="T140" s="6">
        <f t="shared" si="85"/>
        <v>4.1425982385437127E-2</v>
      </c>
      <c r="U140" s="6">
        <f t="shared" si="85"/>
        <v>4.2606825402745553E-2</v>
      </c>
      <c r="V140" s="6">
        <f t="shared" si="85"/>
        <v>4.3799688479858566E-2</v>
      </c>
      <c r="W140" s="6">
        <f t="shared" si="85"/>
        <v>4.5009954934148555E-2</v>
      </c>
      <c r="X140" s="6">
        <f t="shared" si="85"/>
        <v>4.6362898026544287E-2</v>
      </c>
      <c r="Y140" s="6">
        <f t="shared" si="85"/>
        <v>4.7606536296616271E-2</v>
      </c>
      <c r="Z140" s="6">
        <f t="shared" si="85"/>
        <v>4.8980628142273198E-2</v>
      </c>
      <c r="AA140" s="6">
        <f t="shared" si="85"/>
        <v>5.0353962834112989E-2</v>
      </c>
      <c r="AB140" s="6">
        <f t="shared" si="85"/>
        <v>5.171900833253535E-2</v>
      </c>
      <c r="AC140" s="6">
        <f t="shared" si="85"/>
        <v>5.3186721918674934E-2</v>
      </c>
      <c r="AD140" s="6">
        <f t="shared" si="85"/>
        <v>5.4518433234567225E-2</v>
      </c>
      <c r="AE140" s="6">
        <f t="shared" si="85"/>
        <v>5.5942526736080654E-2</v>
      </c>
      <c r="AF140" s="6">
        <f t="shared" si="85"/>
        <v>5.7338387404372804E-2</v>
      </c>
      <c r="AG140" s="6">
        <f t="shared" si="85"/>
        <v>5.8701883215598154E-2</v>
      </c>
      <c r="AH140" s="6">
        <f t="shared" si="85"/>
        <v>6.0028565435875099E-2</v>
      </c>
      <c r="AI140" s="6">
        <f t="shared" si="85"/>
        <v>6.1420885018276673E-2</v>
      </c>
      <c r="AJ140" s="6">
        <f t="shared" si="85"/>
        <v>6.2658592861172688E-2</v>
      </c>
      <c r="AK140" s="6">
        <f t="shared" si="85"/>
        <v>6.3949472344416239E-2</v>
      </c>
      <c r="AL140" s="6">
        <f t="shared" si="85"/>
        <v>6.5181983815192038E-2</v>
      </c>
      <c r="AM140" s="6">
        <f t="shared" si="85"/>
        <v>6.625152789396338E-2</v>
      </c>
      <c r="AN140" s="6">
        <f t="shared" si="85"/>
        <v>6.755206671220311E-2</v>
      </c>
      <c r="AO140" s="6">
        <f t="shared" si="85"/>
        <v>6.8677024790774727E-2</v>
      </c>
      <c r="AP140" s="6">
        <f t="shared" si="85"/>
        <v>6.9816499961262893E-2</v>
      </c>
      <c r="AQ140" s="6">
        <f t="shared" si="85"/>
        <v>7.0868336444139354E-2</v>
      </c>
      <c r="AR140" s="6">
        <f t="shared" si="85"/>
        <v>7.1828666634505295E-2</v>
      </c>
      <c r="AS140" s="6">
        <f t="shared" si="85"/>
        <v>7.2754503670955303E-2</v>
      </c>
      <c r="AT140" s="6">
        <f t="shared" si="85"/>
        <v>7.3675330663734995E-2</v>
      </c>
      <c r="AU140" s="6">
        <f t="shared" si="85"/>
        <v>7.4591464134871305E-2</v>
      </c>
      <c r="AV140" s="6">
        <f t="shared" si="85"/>
        <v>7.5503096927702795E-2</v>
      </c>
      <c r="AW140" s="6">
        <f t="shared" si="85"/>
        <v>7.6410469189983801E-2</v>
      </c>
      <c r="AX140" s="6">
        <f t="shared" si="85"/>
        <v>7.731395581799759E-2</v>
      </c>
      <c r="AY140" s="6">
        <f t="shared" si="85"/>
        <v>7.8213763533982406E-2</v>
      </c>
      <c r="AZ140" s="6">
        <f t="shared" si="85"/>
        <v>7.9109891573516E-2</v>
      </c>
      <c r="BA140" s="6">
        <f t="shared" si="85"/>
        <v>8.0002304487777814E-2</v>
      </c>
      <c r="BB140" s="6">
        <f t="shared" si="85"/>
        <v>8.0890620935509305E-2</v>
      </c>
      <c r="BC140" s="6">
        <f t="shared" si="85"/>
        <v>8.1775016616602997E-2</v>
      </c>
      <c r="BD140" s="6">
        <f t="shared" si="85"/>
        <v>8.265523694259401E-2</v>
      </c>
      <c r="BE140" s="6">
        <f t="shared" si="85"/>
        <v>8.3530864554850995E-2</v>
      </c>
      <c r="BF140" s="6">
        <f t="shared" si="85"/>
        <v>8.4401126299464002E-2</v>
      </c>
      <c r="BG140" s="6">
        <f t="shared" si="85"/>
        <v>8.5265319459156011E-2</v>
      </c>
      <c r="BH140" s="6">
        <f t="shared" si="85"/>
        <v>8.6123146889043004E-2</v>
      </c>
      <c r="BI140" s="6">
        <f t="shared" si="85"/>
        <v>8.6974337255253997E-2</v>
      </c>
      <c r="BJ140" s="6">
        <f t="shared" si="85"/>
        <v>8.7817979036705004E-2</v>
      </c>
      <c r="BK140" s="6">
        <f t="shared" si="85"/>
        <v>8.8653048995361999E-2</v>
      </c>
      <c r="BL140" s="6">
        <f t="shared" si="85"/>
        <v>8.9478699306517001E-2</v>
      </c>
    </row>
    <row r="142" spans="1:64" s="8" customFormat="1" x14ac:dyDescent="0.25">
      <c r="A142" s="8" t="s">
        <v>744</v>
      </c>
      <c r="J142" s="10"/>
      <c r="S142" s="13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 s="13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87">SUM(D146:D158)</f>
        <v>0</v>
      </c>
      <c r="E160">
        <f t="shared" si="87"/>
        <v>0</v>
      </c>
      <c r="F160">
        <f t="shared" si="87"/>
        <v>0</v>
      </c>
      <c r="G160">
        <f t="shared" si="87"/>
        <v>0</v>
      </c>
      <c r="H160">
        <f t="shared" si="87"/>
        <v>0</v>
      </c>
      <c r="I160">
        <f t="shared" si="87"/>
        <v>0</v>
      </c>
      <c r="J160" s="10">
        <f t="shared" si="87"/>
        <v>0</v>
      </c>
      <c r="K160">
        <f t="shared" si="87"/>
        <v>0</v>
      </c>
      <c r="L160">
        <f t="shared" si="87"/>
        <v>0</v>
      </c>
      <c r="M160">
        <f t="shared" si="87"/>
        <v>0</v>
      </c>
      <c r="N160">
        <f t="shared" si="87"/>
        <v>0</v>
      </c>
      <c r="O160">
        <f t="shared" si="87"/>
        <v>0</v>
      </c>
      <c r="P160">
        <f t="shared" si="87"/>
        <v>0</v>
      </c>
      <c r="Q160">
        <f t="shared" si="87"/>
        <v>0</v>
      </c>
      <c r="R160">
        <f t="shared" si="87"/>
        <v>0</v>
      </c>
      <c r="S160" s="13">
        <f t="shared" si="87"/>
        <v>0</v>
      </c>
      <c r="T160">
        <f t="shared" si="87"/>
        <v>0</v>
      </c>
      <c r="U160">
        <f t="shared" si="87"/>
        <v>0</v>
      </c>
      <c r="V160">
        <f t="shared" si="87"/>
        <v>0</v>
      </c>
      <c r="W160">
        <f t="shared" si="87"/>
        <v>0</v>
      </c>
      <c r="X160">
        <f t="shared" si="87"/>
        <v>0</v>
      </c>
      <c r="Y160">
        <f t="shared" si="87"/>
        <v>0</v>
      </c>
      <c r="Z160">
        <f t="shared" si="87"/>
        <v>0</v>
      </c>
      <c r="AA160">
        <f t="shared" si="87"/>
        <v>0</v>
      </c>
      <c r="AB160">
        <f t="shared" si="87"/>
        <v>0</v>
      </c>
      <c r="AC160">
        <f t="shared" si="87"/>
        <v>0</v>
      </c>
      <c r="AD160">
        <f t="shared" si="87"/>
        <v>0</v>
      </c>
      <c r="AE160">
        <f t="shared" si="87"/>
        <v>0</v>
      </c>
      <c r="AF160">
        <f t="shared" si="87"/>
        <v>0</v>
      </c>
      <c r="AG160">
        <f t="shared" si="87"/>
        <v>0</v>
      </c>
      <c r="AH160">
        <f t="shared" si="87"/>
        <v>0</v>
      </c>
      <c r="AI160">
        <f t="shared" si="87"/>
        <v>0</v>
      </c>
      <c r="AJ160">
        <f t="shared" si="87"/>
        <v>0</v>
      </c>
      <c r="AK160">
        <f t="shared" si="87"/>
        <v>0</v>
      </c>
      <c r="AL160">
        <f t="shared" si="87"/>
        <v>0</v>
      </c>
      <c r="AM160">
        <f t="shared" si="87"/>
        <v>0</v>
      </c>
      <c r="AN160">
        <f t="shared" si="87"/>
        <v>0</v>
      </c>
      <c r="AO160">
        <f t="shared" si="87"/>
        <v>0</v>
      </c>
      <c r="AP160">
        <f t="shared" si="87"/>
        <v>0</v>
      </c>
      <c r="AQ160">
        <f t="shared" si="87"/>
        <v>0</v>
      </c>
      <c r="AR160">
        <f t="shared" si="87"/>
        <v>0</v>
      </c>
      <c r="AS160">
        <f t="shared" si="87"/>
        <v>0</v>
      </c>
      <c r="AT160">
        <f t="shared" si="87"/>
        <v>0</v>
      </c>
      <c r="AU160">
        <f t="shared" si="87"/>
        <v>0</v>
      </c>
      <c r="AV160">
        <f t="shared" si="87"/>
        <v>0</v>
      </c>
      <c r="AW160">
        <f t="shared" si="87"/>
        <v>0</v>
      </c>
      <c r="AX160">
        <f t="shared" si="87"/>
        <v>0</v>
      </c>
      <c r="AY160">
        <f t="shared" si="87"/>
        <v>0</v>
      </c>
      <c r="AZ160">
        <f t="shared" si="87"/>
        <v>0</v>
      </c>
      <c r="BA160">
        <f t="shared" si="87"/>
        <v>0</v>
      </c>
      <c r="BB160">
        <f t="shared" si="87"/>
        <v>0</v>
      </c>
      <c r="BC160">
        <f t="shared" si="87"/>
        <v>0</v>
      </c>
      <c r="BD160">
        <f t="shared" si="87"/>
        <v>0</v>
      </c>
      <c r="BE160">
        <f t="shared" si="87"/>
        <v>0</v>
      </c>
      <c r="BF160">
        <f t="shared" si="87"/>
        <v>0</v>
      </c>
      <c r="BG160">
        <f t="shared" si="87"/>
        <v>0</v>
      </c>
      <c r="BH160">
        <f t="shared" si="87"/>
        <v>0</v>
      </c>
      <c r="BI160">
        <f t="shared" si="87"/>
        <v>0</v>
      </c>
      <c r="BJ160">
        <f t="shared" si="87"/>
        <v>0</v>
      </c>
      <c r="BK160">
        <f t="shared" si="87"/>
        <v>0</v>
      </c>
      <c r="BL160">
        <f t="shared" si="87"/>
        <v>0</v>
      </c>
    </row>
    <row r="162" spans="3:65" x14ac:dyDescent="0.25">
      <c r="C162" t="s">
        <v>22</v>
      </c>
    </row>
    <row r="163" spans="3:65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 s="1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5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 s="13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5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 s="13">
        <v>1</v>
      </c>
      <c r="T165" s="6">
        <v>1.0049999999999999</v>
      </c>
      <c r="U165" s="6">
        <v>1.0099999999999998</v>
      </c>
      <c r="V165" s="6">
        <v>1.0149999999999997</v>
      </c>
      <c r="W165" s="6">
        <v>1.0199999999999996</v>
      </c>
      <c r="X165" s="6">
        <v>1.0249999999999995</v>
      </c>
      <c r="Y165" s="6">
        <v>1.0299999999999994</v>
      </c>
      <c r="Z165" s="6">
        <v>1.0349999999999993</v>
      </c>
      <c r="AA165" s="6">
        <v>1.0399999999999991</v>
      </c>
      <c r="AB165" s="6">
        <v>1.044999999999999</v>
      </c>
      <c r="AC165" s="6">
        <v>1.0499999999999989</v>
      </c>
      <c r="AD165" s="6">
        <v>1.0549999999999988</v>
      </c>
      <c r="AE165" s="6">
        <v>1.0599999999999987</v>
      </c>
      <c r="AF165" s="6">
        <v>1.0649999999999986</v>
      </c>
      <c r="AG165" s="6">
        <v>1.0699999999999985</v>
      </c>
      <c r="AH165" s="6">
        <v>1.0749999999999984</v>
      </c>
      <c r="AI165" s="6">
        <v>1.0799999999999983</v>
      </c>
      <c r="AJ165" s="6">
        <v>1.0849999999999982</v>
      </c>
      <c r="AK165" s="6">
        <v>1.0899999999999981</v>
      </c>
      <c r="AL165" s="6">
        <v>1.094999999999998</v>
      </c>
      <c r="AM165" s="6">
        <v>1.0999999999999979</v>
      </c>
      <c r="AN165" s="6">
        <v>1.1049999999999978</v>
      </c>
      <c r="AO165" s="6">
        <v>1.1099999999999977</v>
      </c>
      <c r="AP165" s="6">
        <v>1.1149999999999975</v>
      </c>
      <c r="AQ165" s="6">
        <v>1.1199999999999974</v>
      </c>
      <c r="AR165" s="6">
        <v>1.1249999999999973</v>
      </c>
      <c r="AS165" s="6">
        <v>1.1299999999999972</v>
      </c>
      <c r="AT165" s="6">
        <v>1.1349999999999971</v>
      </c>
      <c r="AU165" s="6">
        <v>1.139999999999997</v>
      </c>
      <c r="AV165" s="6">
        <v>1.1449999999999969</v>
      </c>
      <c r="AW165" s="6">
        <v>1.1499999999999968</v>
      </c>
      <c r="AX165" s="6">
        <v>1.1549999999999967</v>
      </c>
      <c r="AY165" s="6">
        <v>1.1599999999999966</v>
      </c>
      <c r="AZ165" s="6">
        <v>1.1649999999999965</v>
      </c>
      <c r="BA165" s="6">
        <v>1.1699999999999964</v>
      </c>
      <c r="BB165" s="6">
        <v>1.1749999999999963</v>
      </c>
      <c r="BC165" s="6">
        <v>1.1799999999999962</v>
      </c>
      <c r="BD165" s="6">
        <v>1.1849999999999961</v>
      </c>
      <c r="BE165" s="6">
        <v>1.1899999999999959</v>
      </c>
      <c r="BF165" s="6">
        <v>1.1949999999999958</v>
      </c>
      <c r="BG165" s="6">
        <v>1.1999999999999957</v>
      </c>
      <c r="BH165" s="6">
        <v>1.2049999999999956</v>
      </c>
      <c r="BI165" s="6">
        <v>1.2099999999999955</v>
      </c>
      <c r="BJ165" s="6">
        <v>1.2149999999999954</v>
      </c>
      <c r="BK165" s="6">
        <v>1.2199999999999953</v>
      </c>
      <c r="BL165" s="6">
        <v>1.2249999999999952</v>
      </c>
    </row>
    <row r="166" spans="3:65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 s="6">
        <v>0.99</v>
      </c>
      <c r="L166" s="6">
        <v>0.98</v>
      </c>
      <c r="M166" s="6">
        <v>0.97</v>
      </c>
      <c r="N166" s="6">
        <v>0.96</v>
      </c>
      <c r="O166" s="6">
        <v>0.95</v>
      </c>
      <c r="P166" s="6">
        <v>0.94</v>
      </c>
      <c r="Q166" s="6">
        <v>0.92999999999999994</v>
      </c>
      <c r="R166" s="6">
        <v>0.91999999999999993</v>
      </c>
      <c r="S166" s="13">
        <v>0.90999999999999992</v>
      </c>
      <c r="T166">
        <f>S166-0.02</f>
        <v>0.8899999999999999</v>
      </c>
      <c r="U166" s="6">
        <f t="shared" ref="U166:AL168" si="88">T166-0.02</f>
        <v>0.86999999999999988</v>
      </c>
      <c r="V166" s="6">
        <f t="shared" si="88"/>
        <v>0.84999999999999987</v>
      </c>
      <c r="W166" s="6">
        <f t="shared" si="88"/>
        <v>0.82999999999999985</v>
      </c>
      <c r="X166" s="6">
        <f t="shared" si="88"/>
        <v>0.80999999999999983</v>
      </c>
      <c r="Y166" s="6">
        <f t="shared" si="88"/>
        <v>0.78999999999999981</v>
      </c>
      <c r="Z166" s="6">
        <f t="shared" si="88"/>
        <v>0.7699999999999998</v>
      </c>
      <c r="AA166" s="6">
        <f t="shared" si="88"/>
        <v>0.74999999999999978</v>
      </c>
      <c r="AB166" s="6">
        <f t="shared" si="88"/>
        <v>0.72999999999999976</v>
      </c>
      <c r="AC166" s="6">
        <f t="shared" si="88"/>
        <v>0.70999999999999974</v>
      </c>
      <c r="AD166" s="6">
        <f t="shared" si="88"/>
        <v>0.68999999999999972</v>
      </c>
      <c r="AE166" s="6">
        <f t="shared" si="88"/>
        <v>0.66999999999999971</v>
      </c>
      <c r="AF166" s="6">
        <f t="shared" si="88"/>
        <v>0.64999999999999969</v>
      </c>
      <c r="AG166" s="6">
        <f t="shared" si="88"/>
        <v>0.62999999999999967</v>
      </c>
      <c r="AH166" s="6">
        <f t="shared" si="88"/>
        <v>0.60999999999999965</v>
      </c>
      <c r="AI166" s="6">
        <f t="shared" si="88"/>
        <v>0.58999999999999964</v>
      </c>
      <c r="AJ166" s="6">
        <f t="shared" si="88"/>
        <v>0.56999999999999962</v>
      </c>
      <c r="AK166" s="6">
        <f t="shared" si="88"/>
        <v>0.5499999999999996</v>
      </c>
      <c r="AL166" s="6">
        <f t="shared" si="88"/>
        <v>0.52999999999999958</v>
      </c>
      <c r="AM166" s="6">
        <f>AL166-0.02</f>
        <v>0.50999999999999956</v>
      </c>
      <c r="AN166" s="6">
        <f t="shared" ref="AN166:AO166" si="89">AM166-0.02</f>
        <v>0.48999999999999955</v>
      </c>
      <c r="AO166" s="6">
        <f t="shared" si="89"/>
        <v>0.46999999999999953</v>
      </c>
      <c r="AP166" s="6">
        <f>AO166-0.02</f>
        <v>0.44999999999999951</v>
      </c>
      <c r="AQ166" s="6">
        <f>AP166-0.02</f>
        <v>0.42999999999999949</v>
      </c>
      <c r="AR166" s="6">
        <f>AQ166-0.02</f>
        <v>0.40999999999999948</v>
      </c>
      <c r="AS166" s="6">
        <f t="shared" ref="AS166:BL168" si="90">AR166-0.008</f>
        <v>0.40199999999999947</v>
      </c>
      <c r="AT166" s="6">
        <f t="shared" si="90"/>
        <v>0.39399999999999946</v>
      </c>
      <c r="AU166" s="6">
        <f t="shared" si="90"/>
        <v>0.38599999999999945</v>
      </c>
      <c r="AV166" s="6">
        <f t="shared" si="90"/>
        <v>0.37799999999999945</v>
      </c>
      <c r="AW166" s="6">
        <f t="shared" si="90"/>
        <v>0.36999999999999944</v>
      </c>
      <c r="AX166" s="6">
        <f t="shared" si="90"/>
        <v>0.36199999999999943</v>
      </c>
      <c r="AY166" s="6">
        <f t="shared" si="90"/>
        <v>0.35399999999999943</v>
      </c>
      <c r="AZ166" s="6">
        <f t="shared" si="90"/>
        <v>0.34599999999999942</v>
      </c>
      <c r="BA166" s="6">
        <f t="shared" si="90"/>
        <v>0.33799999999999941</v>
      </c>
      <c r="BB166" s="6">
        <f t="shared" si="90"/>
        <v>0.3299999999999994</v>
      </c>
      <c r="BC166" s="6">
        <f t="shared" si="90"/>
        <v>0.3219999999999994</v>
      </c>
      <c r="BD166" s="6">
        <f t="shared" si="90"/>
        <v>0.31399999999999939</v>
      </c>
      <c r="BE166" s="6">
        <f t="shared" si="90"/>
        <v>0.30599999999999938</v>
      </c>
      <c r="BF166" s="6">
        <f t="shared" si="90"/>
        <v>0.29799999999999938</v>
      </c>
      <c r="BG166" s="6">
        <f t="shared" si="90"/>
        <v>0.28999999999999937</v>
      </c>
      <c r="BH166" s="6">
        <f t="shared" si="90"/>
        <v>0.28199999999999936</v>
      </c>
      <c r="BI166" s="6">
        <f t="shared" si="90"/>
        <v>0.27399999999999936</v>
      </c>
      <c r="BJ166" s="6">
        <f t="shared" si="90"/>
        <v>0.26599999999999935</v>
      </c>
      <c r="BK166" s="6">
        <f t="shared" si="90"/>
        <v>0.25799999999999934</v>
      </c>
      <c r="BL166" s="6">
        <f t="shared" si="90"/>
        <v>0.24999999999999933</v>
      </c>
    </row>
    <row r="167" spans="3:65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0.99</v>
      </c>
      <c r="L167">
        <v>0.98</v>
      </c>
      <c r="M167">
        <v>0.97</v>
      </c>
      <c r="N167">
        <v>0.96</v>
      </c>
      <c r="O167">
        <v>0.95</v>
      </c>
      <c r="P167">
        <v>0.94</v>
      </c>
      <c r="Q167">
        <v>0.92999999999999994</v>
      </c>
      <c r="R167">
        <v>0.91999999999999993</v>
      </c>
      <c r="S167" s="13">
        <v>0.90999999999999992</v>
      </c>
      <c r="T167" s="6">
        <f t="shared" ref="T167:AI168" si="91">S167-0.02</f>
        <v>0.8899999999999999</v>
      </c>
      <c r="U167" s="6">
        <f t="shared" si="91"/>
        <v>0.86999999999999988</v>
      </c>
      <c r="V167" s="6">
        <f t="shared" si="91"/>
        <v>0.84999999999999987</v>
      </c>
      <c r="W167" s="6">
        <f t="shared" si="91"/>
        <v>0.82999999999999985</v>
      </c>
      <c r="X167" s="6">
        <f t="shared" si="91"/>
        <v>0.80999999999999983</v>
      </c>
      <c r="Y167" s="6">
        <f t="shared" si="91"/>
        <v>0.78999999999999981</v>
      </c>
      <c r="Z167" s="6">
        <f t="shared" si="91"/>
        <v>0.7699999999999998</v>
      </c>
      <c r="AA167" s="6">
        <f t="shared" si="91"/>
        <v>0.74999999999999978</v>
      </c>
      <c r="AB167" s="6">
        <f t="shared" si="91"/>
        <v>0.72999999999999976</v>
      </c>
      <c r="AC167" s="6">
        <f t="shared" si="91"/>
        <v>0.70999999999999974</v>
      </c>
      <c r="AD167" s="6">
        <f t="shared" si="91"/>
        <v>0.68999999999999972</v>
      </c>
      <c r="AE167" s="6">
        <f t="shared" si="91"/>
        <v>0.66999999999999971</v>
      </c>
      <c r="AF167" s="6">
        <f t="shared" si="91"/>
        <v>0.64999999999999969</v>
      </c>
      <c r="AG167" s="6">
        <f t="shared" si="91"/>
        <v>0.62999999999999967</v>
      </c>
      <c r="AH167" s="6">
        <f t="shared" si="91"/>
        <v>0.60999999999999965</v>
      </c>
      <c r="AI167" s="6">
        <f t="shared" si="91"/>
        <v>0.58999999999999964</v>
      </c>
      <c r="AJ167" s="6">
        <f t="shared" si="88"/>
        <v>0.56999999999999962</v>
      </c>
      <c r="AK167" s="6">
        <f t="shared" si="88"/>
        <v>0.5499999999999996</v>
      </c>
      <c r="AL167" s="6">
        <f t="shared" si="88"/>
        <v>0.52999999999999958</v>
      </c>
      <c r="AM167" s="6">
        <f t="shared" ref="AM167:AR167" si="92">AL167-0.02</f>
        <v>0.50999999999999956</v>
      </c>
      <c r="AN167" s="6">
        <f t="shared" si="92"/>
        <v>0.48999999999999955</v>
      </c>
      <c r="AO167" s="6">
        <f t="shared" si="92"/>
        <v>0.46999999999999953</v>
      </c>
      <c r="AP167" s="6">
        <f t="shared" si="92"/>
        <v>0.44999999999999951</v>
      </c>
      <c r="AQ167" s="6">
        <f t="shared" si="92"/>
        <v>0.42999999999999949</v>
      </c>
      <c r="AR167" s="6">
        <f t="shared" si="92"/>
        <v>0.40999999999999948</v>
      </c>
      <c r="AS167" s="6">
        <f t="shared" si="90"/>
        <v>0.40199999999999947</v>
      </c>
      <c r="AT167" s="6">
        <f t="shared" si="90"/>
        <v>0.39399999999999946</v>
      </c>
      <c r="AU167" s="6">
        <f t="shared" si="90"/>
        <v>0.38599999999999945</v>
      </c>
      <c r="AV167" s="6">
        <f t="shared" si="90"/>
        <v>0.37799999999999945</v>
      </c>
      <c r="AW167" s="6">
        <f t="shared" si="90"/>
        <v>0.36999999999999944</v>
      </c>
      <c r="AX167" s="6">
        <f t="shared" si="90"/>
        <v>0.36199999999999943</v>
      </c>
      <c r="AY167" s="6">
        <f t="shared" si="90"/>
        <v>0.35399999999999943</v>
      </c>
      <c r="AZ167" s="6">
        <f t="shared" si="90"/>
        <v>0.34599999999999942</v>
      </c>
      <c r="BA167" s="6">
        <f t="shared" si="90"/>
        <v>0.33799999999999941</v>
      </c>
      <c r="BB167" s="6">
        <f t="shared" si="90"/>
        <v>0.3299999999999994</v>
      </c>
      <c r="BC167" s="6">
        <f t="shared" si="90"/>
        <v>0.3219999999999994</v>
      </c>
      <c r="BD167" s="6">
        <f t="shared" si="90"/>
        <v>0.31399999999999939</v>
      </c>
      <c r="BE167" s="6">
        <f t="shared" si="90"/>
        <v>0.30599999999999938</v>
      </c>
      <c r="BF167" s="6">
        <f t="shared" si="90"/>
        <v>0.29799999999999938</v>
      </c>
      <c r="BG167" s="6">
        <f t="shared" si="90"/>
        <v>0.28999999999999937</v>
      </c>
      <c r="BH167" s="6">
        <f t="shared" si="90"/>
        <v>0.28199999999999936</v>
      </c>
      <c r="BI167" s="6">
        <f t="shared" si="90"/>
        <v>0.27399999999999936</v>
      </c>
      <c r="BJ167" s="6">
        <f t="shared" si="90"/>
        <v>0.26599999999999935</v>
      </c>
      <c r="BK167" s="6">
        <f t="shared" si="90"/>
        <v>0.25799999999999934</v>
      </c>
      <c r="BL167" s="6">
        <f t="shared" si="90"/>
        <v>0.24999999999999933</v>
      </c>
    </row>
    <row r="168" spans="3:65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 s="6">
        <v>0.99</v>
      </c>
      <c r="L168" s="6">
        <v>0.98</v>
      </c>
      <c r="M168" s="6">
        <v>0.97</v>
      </c>
      <c r="N168" s="6">
        <v>0.96</v>
      </c>
      <c r="O168" s="6">
        <v>0.95</v>
      </c>
      <c r="P168" s="6">
        <v>0.94</v>
      </c>
      <c r="Q168" s="6">
        <v>0.93</v>
      </c>
      <c r="R168" s="6">
        <v>0.92</v>
      </c>
      <c r="S168" s="13">
        <v>0.91</v>
      </c>
      <c r="T168" s="6">
        <f t="shared" si="91"/>
        <v>0.89</v>
      </c>
      <c r="U168" s="6">
        <f t="shared" si="88"/>
        <v>0.87</v>
      </c>
      <c r="V168" s="6">
        <f t="shared" si="88"/>
        <v>0.85</v>
      </c>
      <c r="W168" s="6">
        <f t="shared" si="88"/>
        <v>0.83</v>
      </c>
      <c r="X168" s="6">
        <f t="shared" si="88"/>
        <v>0.80999999999999994</v>
      </c>
      <c r="Y168" s="6">
        <f t="shared" si="88"/>
        <v>0.78999999999999992</v>
      </c>
      <c r="Z168" s="6">
        <f t="shared" si="88"/>
        <v>0.76999999999999991</v>
      </c>
      <c r="AA168" s="6">
        <f t="shared" si="88"/>
        <v>0.74999999999999989</v>
      </c>
      <c r="AB168" s="6">
        <f t="shared" si="88"/>
        <v>0.72999999999999987</v>
      </c>
      <c r="AC168" s="6">
        <f t="shared" si="88"/>
        <v>0.70999999999999985</v>
      </c>
      <c r="AD168" s="6">
        <f t="shared" si="88"/>
        <v>0.68999999999999984</v>
      </c>
      <c r="AE168" s="6">
        <f t="shared" si="88"/>
        <v>0.66999999999999982</v>
      </c>
      <c r="AF168" s="6">
        <f t="shared" si="88"/>
        <v>0.6499999999999998</v>
      </c>
      <c r="AG168" s="6">
        <f t="shared" si="88"/>
        <v>0.62999999999999978</v>
      </c>
      <c r="AH168" s="6">
        <f t="shared" si="88"/>
        <v>0.60999999999999976</v>
      </c>
      <c r="AI168" s="6">
        <f t="shared" si="88"/>
        <v>0.58999999999999975</v>
      </c>
      <c r="AJ168" s="6">
        <f t="shared" si="88"/>
        <v>0.56999999999999973</v>
      </c>
      <c r="AK168" s="6">
        <f t="shared" si="88"/>
        <v>0.54999999999999971</v>
      </c>
      <c r="AL168" s="6">
        <f t="shared" si="88"/>
        <v>0.52999999999999969</v>
      </c>
      <c r="AM168" s="6">
        <f t="shared" ref="AM168:AR168" si="93">AL168-0.02</f>
        <v>0.50999999999999968</v>
      </c>
      <c r="AN168" s="6">
        <f t="shared" si="93"/>
        <v>0.48999999999999966</v>
      </c>
      <c r="AO168" s="6">
        <f t="shared" si="93"/>
        <v>0.46999999999999964</v>
      </c>
      <c r="AP168" s="6">
        <f t="shared" si="93"/>
        <v>0.44999999999999962</v>
      </c>
      <c r="AQ168" s="6">
        <f t="shared" si="93"/>
        <v>0.4299999999999996</v>
      </c>
      <c r="AR168" s="6">
        <f t="shared" si="93"/>
        <v>0.40999999999999959</v>
      </c>
      <c r="AS168" s="6">
        <f t="shared" si="90"/>
        <v>0.40199999999999958</v>
      </c>
      <c r="AT168" s="6">
        <f t="shared" si="90"/>
        <v>0.39399999999999957</v>
      </c>
      <c r="AU168" s="6">
        <f t="shared" si="90"/>
        <v>0.38599999999999957</v>
      </c>
      <c r="AV168" s="6">
        <f t="shared" si="90"/>
        <v>0.37799999999999956</v>
      </c>
      <c r="AW168" s="6">
        <f t="shared" si="90"/>
        <v>0.36999999999999955</v>
      </c>
      <c r="AX168" s="6">
        <f t="shared" si="90"/>
        <v>0.36199999999999954</v>
      </c>
      <c r="AY168" s="6">
        <f t="shared" si="90"/>
        <v>0.35399999999999954</v>
      </c>
      <c r="AZ168" s="6">
        <f t="shared" si="90"/>
        <v>0.34599999999999953</v>
      </c>
      <c r="BA168" s="6">
        <f t="shared" si="90"/>
        <v>0.33799999999999952</v>
      </c>
      <c r="BB168" s="6">
        <f t="shared" si="90"/>
        <v>0.32999999999999952</v>
      </c>
      <c r="BC168" s="6">
        <f t="shared" si="90"/>
        <v>0.32199999999999951</v>
      </c>
      <c r="BD168" s="6">
        <f t="shared" si="90"/>
        <v>0.3139999999999995</v>
      </c>
      <c r="BE168" s="6">
        <f t="shared" si="90"/>
        <v>0.30599999999999949</v>
      </c>
      <c r="BF168" s="6">
        <f t="shared" si="90"/>
        <v>0.29799999999999949</v>
      </c>
      <c r="BG168" s="6">
        <f t="shared" si="90"/>
        <v>0.28999999999999948</v>
      </c>
      <c r="BH168" s="6">
        <f t="shared" si="90"/>
        <v>0.28199999999999947</v>
      </c>
      <c r="BI168" s="6">
        <f t="shared" si="90"/>
        <v>0.27399999999999947</v>
      </c>
      <c r="BJ168" s="6">
        <f t="shared" si="90"/>
        <v>0.26599999999999946</v>
      </c>
      <c r="BK168" s="6">
        <f t="shared" si="90"/>
        <v>0.25799999999999945</v>
      </c>
      <c r="BL168" s="6">
        <f t="shared" si="90"/>
        <v>0.24999999999999944</v>
      </c>
    </row>
    <row r="169" spans="3:65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 s="13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5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 s="13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5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13">
        <v>1</v>
      </c>
      <c r="T171">
        <f>S171+0.005</f>
        <v>1.0049999999999999</v>
      </c>
      <c r="U171" s="6">
        <f t="shared" ref="U171:BL171" si="94">T171+0.005</f>
        <v>1.0099999999999998</v>
      </c>
      <c r="V171" s="6">
        <f t="shared" si="94"/>
        <v>1.0149999999999997</v>
      </c>
      <c r="W171" s="6">
        <f t="shared" si="94"/>
        <v>1.0199999999999996</v>
      </c>
      <c r="X171" s="6">
        <f t="shared" si="94"/>
        <v>1.0249999999999995</v>
      </c>
      <c r="Y171" s="6">
        <f t="shared" si="94"/>
        <v>1.0299999999999994</v>
      </c>
      <c r="Z171" s="6">
        <f t="shared" si="94"/>
        <v>1.0349999999999993</v>
      </c>
      <c r="AA171" s="6">
        <f t="shared" si="94"/>
        <v>1.0399999999999991</v>
      </c>
      <c r="AB171" s="6">
        <f t="shared" si="94"/>
        <v>1.044999999999999</v>
      </c>
      <c r="AC171" s="6">
        <f t="shared" si="94"/>
        <v>1.0499999999999989</v>
      </c>
      <c r="AD171" s="6">
        <f t="shared" si="94"/>
        <v>1.0549999999999988</v>
      </c>
      <c r="AE171" s="6">
        <f t="shared" si="94"/>
        <v>1.0599999999999987</v>
      </c>
      <c r="AF171" s="6">
        <f t="shared" si="94"/>
        <v>1.0649999999999986</v>
      </c>
      <c r="AG171" s="6">
        <f t="shared" si="94"/>
        <v>1.0699999999999985</v>
      </c>
      <c r="AH171" s="6">
        <f t="shared" si="94"/>
        <v>1.0749999999999984</v>
      </c>
      <c r="AI171" s="6">
        <f t="shared" si="94"/>
        <v>1.0799999999999983</v>
      </c>
      <c r="AJ171" s="6">
        <f t="shared" si="94"/>
        <v>1.0849999999999982</v>
      </c>
      <c r="AK171" s="6">
        <f t="shared" si="94"/>
        <v>1.0899999999999981</v>
      </c>
      <c r="AL171" s="6">
        <f t="shared" si="94"/>
        <v>1.094999999999998</v>
      </c>
      <c r="AM171" s="6">
        <f t="shared" si="94"/>
        <v>1.0999999999999979</v>
      </c>
      <c r="AN171" s="6">
        <f t="shared" si="94"/>
        <v>1.1049999999999978</v>
      </c>
      <c r="AO171" s="6">
        <f t="shared" si="94"/>
        <v>1.1099999999999977</v>
      </c>
      <c r="AP171" s="6">
        <f t="shared" si="94"/>
        <v>1.1149999999999975</v>
      </c>
      <c r="AQ171" s="6">
        <f t="shared" si="94"/>
        <v>1.1199999999999974</v>
      </c>
      <c r="AR171" s="6">
        <f t="shared" si="94"/>
        <v>1.1249999999999973</v>
      </c>
      <c r="AS171" s="6">
        <f t="shared" si="94"/>
        <v>1.1299999999999972</v>
      </c>
      <c r="AT171" s="6">
        <f t="shared" si="94"/>
        <v>1.1349999999999971</v>
      </c>
      <c r="AU171" s="6">
        <f t="shared" si="94"/>
        <v>1.139999999999997</v>
      </c>
      <c r="AV171" s="6">
        <f t="shared" si="94"/>
        <v>1.1449999999999969</v>
      </c>
      <c r="AW171" s="6">
        <f t="shared" si="94"/>
        <v>1.1499999999999968</v>
      </c>
      <c r="AX171" s="6">
        <f t="shared" si="94"/>
        <v>1.1549999999999967</v>
      </c>
      <c r="AY171" s="6">
        <f t="shared" si="94"/>
        <v>1.1599999999999966</v>
      </c>
      <c r="AZ171" s="6">
        <f t="shared" si="94"/>
        <v>1.1649999999999965</v>
      </c>
      <c r="BA171" s="6">
        <f t="shared" si="94"/>
        <v>1.1699999999999964</v>
      </c>
      <c r="BB171" s="6">
        <f t="shared" si="94"/>
        <v>1.1749999999999963</v>
      </c>
      <c r="BC171" s="6">
        <f t="shared" si="94"/>
        <v>1.1799999999999962</v>
      </c>
      <c r="BD171" s="6">
        <f t="shared" si="94"/>
        <v>1.1849999999999961</v>
      </c>
      <c r="BE171" s="6">
        <f t="shared" si="94"/>
        <v>1.1899999999999959</v>
      </c>
      <c r="BF171" s="6">
        <f t="shared" si="94"/>
        <v>1.1949999999999958</v>
      </c>
      <c r="BG171" s="6">
        <f t="shared" si="94"/>
        <v>1.1999999999999957</v>
      </c>
      <c r="BH171" s="6">
        <f t="shared" si="94"/>
        <v>1.2049999999999956</v>
      </c>
      <c r="BI171" s="6">
        <f t="shared" si="94"/>
        <v>1.2099999999999955</v>
      </c>
      <c r="BJ171" s="6">
        <f t="shared" si="94"/>
        <v>1.2149999999999954</v>
      </c>
      <c r="BK171" s="6">
        <f t="shared" si="94"/>
        <v>1.2199999999999953</v>
      </c>
      <c r="BL171" s="6">
        <f t="shared" si="94"/>
        <v>1.2249999999999952</v>
      </c>
    </row>
    <row r="172" spans="3:65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0.99</v>
      </c>
      <c r="L172">
        <v>0.98</v>
      </c>
      <c r="M172">
        <v>0.97</v>
      </c>
      <c r="N172">
        <v>0.96</v>
      </c>
      <c r="O172">
        <v>0.95</v>
      </c>
      <c r="P172">
        <v>0.94</v>
      </c>
      <c r="Q172">
        <v>0.92999999999999994</v>
      </c>
      <c r="R172">
        <v>0.91999999999999993</v>
      </c>
      <c r="S172" s="13">
        <v>0.91499999999999992</v>
      </c>
      <c r="T172">
        <v>0.90999999999999992</v>
      </c>
      <c r="U172">
        <v>0.90499999999999992</v>
      </c>
      <c r="V172">
        <v>0.89999999999999991</v>
      </c>
      <c r="W172">
        <v>0.89499999999999991</v>
      </c>
      <c r="X172">
        <v>0.8899999999999999</v>
      </c>
      <c r="Y172">
        <v>0.8849999999999999</v>
      </c>
      <c r="Z172">
        <v>0.87999999999999989</v>
      </c>
      <c r="AA172">
        <v>0.87499999999999989</v>
      </c>
      <c r="AB172">
        <v>0.86999999999999988</v>
      </c>
      <c r="AC172">
        <v>0.86499999999999988</v>
      </c>
      <c r="AD172">
        <v>0.85999999999999988</v>
      </c>
      <c r="AE172">
        <v>0.85499999999999987</v>
      </c>
      <c r="AF172">
        <v>0.84999999999999987</v>
      </c>
      <c r="AG172">
        <v>0.84499999999999986</v>
      </c>
      <c r="AH172">
        <v>0.83999999999999986</v>
      </c>
      <c r="AI172">
        <v>0.83499999999999985</v>
      </c>
      <c r="AJ172">
        <v>0.82999999999999985</v>
      </c>
      <c r="AK172">
        <v>0.82499999999999984</v>
      </c>
      <c r="AL172">
        <v>0.81999999999999984</v>
      </c>
      <c r="AM172">
        <v>0.81499999999999984</v>
      </c>
      <c r="AN172">
        <v>0.80999999999999983</v>
      </c>
      <c r="AO172">
        <v>0.80499999999999983</v>
      </c>
      <c r="AP172">
        <v>0.79999999999999982</v>
      </c>
      <c r="AQ172">
        <v>0.79499999999999982</v>
      </c>
      <c r="AR172">
        <v>0.78999999999999981</v>
      </c>
      <c r="AS172">
        <v>0.78499999999999981</v>
      </c>
      <c r="AT172">
        <v>0.7799999999999998</v>
      </c>
      <c r="AU172">
        <v>0.7749999999999998</v>
      </c>
      <c r="AV172">
        <v>0.7699999999999998</v>
      </c>
      <c r="AW172">
        <v>0.76499999999999979</v>
      </c>
      <c r="AX172">
        <v>0.75999999999999979</v>
      </c>
      <c r="AY172">
        <v>0.75499999999999978</v>
      </c>
      <c r="AZ172">
        <v>0.74999999999999978</v>
      </c>
      <c r="BA172">
        <v>0.74499999999999977</v>
      </c>
      <c r="BB172">
        <v>0.73999999999999977</v>
      </c>
      <c r="BC172">
        <v>0.73499999999999976</v>
      </c>
      <c r="BD172">
        <v>0.72999999999999976</v>
      </c>
      <c r="BE172">
        <v>0.72499999999999976</v>
      </c>
      <c r="BF172">
        <v>0.71999999999999975</v>
      </c>
      <c r="BG172">
        <v>0.71499999999999975</v>
      </c>
      <c r="BH172">
        <v>0.70999999999999974</v>
      </c>
      <c r="BI172">
        <v>0.70499999999999974</v>
      </c>
      <c r="BJ172">
        <v>0.69999999999999973</v>
      </c>
      <c r="BK172">
        <v>0.69499999999999973</v>
      </c>
      <c r="BL172">
        <v>0.68999999999999972</v>
      </c>
    </row>
    <row r="173" spans="3:65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 s="10">
        <v>1</v>
      </c>
      <c r="L173" s="10">
        <v>1</v>
      </c>
      <c r="M173" s="10">
        <v>1</v>
      </c>
      <c r="N173" s="10">
        <v>1</v>
      </c>
      <c r="O173" s="10">
        <v>1</v>
      </c>
      <c r="P173" s="10">
        <v>1</v>
      </c>
      <c r="Q173" s="10">
        <v>1</v>
      </c>
      <c r="R173" s="10">
        <v>1</v>
      </c>
      <c r="S173" s="10">
        <v>1</v>
      </c>
      <c r="T173" s="13">
        <v>1.0049999999999999</v>
      </c>
      <c r="U173" s="13">
        <v>1.0099999999999998</v>
      </c>
      <c r="V173" s="13">
        <v>1.0149999999999997</v>
      </c>
      <c r="W173" s="13">
        <v>1.0199999999999996</v>
      </c>
      <c r="X173" s="13">
        <v>1.0249999999999995</v>
      </c>
      <c r="Y173" s="13">
        <v>1.0299999999999994</v>
      </c>
      <c r="Z173" s="13">
        <v>1.0349999999999993</v>
      </c>
      <c r="AA173" s="13">
        <v>1.0399999999999991</v>
      </c>
      <c r="AB173" s="13">
        <v>1.044999999999999</v>
      </c>
      <c r="AC173" s="13">
        <v>1.0499999999999989</v>
      </c>
      <c r="AD173" s="13">
        <v>1.0549999999999988</v>
      </c>
      <c r="AE173" s="13">
        <v>1.0599999999999987</v>
      </c>
      <c r="AF173" s="13">
        <v>1.0649999999999986</v>
      </c>
      <c r="AG173" s="13">
        <v>1.0699999999999985</v>
      </c>
      <c r="AH173" s="13">
        <v>1.0749999999999984</v>
      </c>
      <c r="AI173" s="13">
        <v>1.0799999999999983</v>
      </c>
      <c r="AJ173" s="13">
        <v>1.0849999999999982</v>
      </c>
      <c r="AK173" s="13">
        <v>1.0899999999999981</v>
      </c>
      <c r="AL173" s="13">
        <v>1.094999999999998</v>
      </c>
      <c r="AM173" s="13">
        <v>1.0999999999999979</v>
      </c>
      <c r="AN173" s="13">
        <v>1.1049999999999978</v>
      </c>
      <c r="AO173" s="13">
        <v>1.1099999999999977</v>
      </c>
      <c r="AP173" s="13">
        <v>1.1149999999999975</v>
      </c>
      <c r="AQ173" s="13">
        <v>1.1199999999999974</v>
      </c>
      <c r="AR173" s="13">
        <v>1.1249999999999973</v>
      </c>
      <c r="AS173" s="13">
        <v>1.1299999999999972</v>
      </c>
      <c r="AT173" s="13">
        <v>1.1349999999999971</v>
      </c>
      <c r="AU173" s="13">
        <v>1.139999999999997</v>
      </c>
      <c r="AV173" s="13">
        <v>1.1449999999999969</v>
      </c>
      <c r="AW173" s="13">
        <v>1.1499999999999968</v>
      </c>
      <c r="AX173" s="13">
        <v>1.1549999999999967</v>
      </c>
      <c r="AY173" s="13">
        <v>1.1599999999999966</v>
      </c>
      <c r="AZ173" s="13">
        <v>1.1649999999999965</v>
      </c>
      <c r="BA173" s="13">
        <v>1.1699999999999964</v>
      </c>
      <c r="BB173" s="13">
        <v>1.1749999999999963</v>
      </c>
      <c r="BC173" s="13">
        <v>1.1799999999999962</v>
      </c>
      <c r="BD173" s="13">
        <v>1.1849999999999961</v>
      </c>
      <c r="BE173" s="13">
        <v>1.1899999999999959</v>
      </c>
      <c r="BF173" s="13">
        <v>1.1949999999999958</v>
      </c>
      <c r="BG173" s="13">
        <v>1.1999999999999957</v>
      </c>
      <c r="BH173" s="13">
        <v>1.2049999999999956</v>
      </c>
      <c r="BI173" s="13">
        <v>1.2099999999999955</v>
      </c>
      <c r="BJ173" s="13">
        <v>1.2149999999999954</v>
      </c>
      <c r="BK173" s="13">
        <v>1.2199999999999953</v>
      </c>
      <c r="BL173" s="13">
        <v>1.2249999999999952</v>
      </c>
    </row>
    <row r="174" spans="3:65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 s="6">
        <f t="shared" ref="K174:R175" si="95">J174-0.01</f>
        <v>0.99</v>
      </c>
      <c r="L174" s="6">
        <f t="shared" si="95"/>
        <v>0.98</v>
      </c>
      <c r="M174" s="6">
        <f t="shared" si="95"/>
        <v>0.97</v>
      </c>
      <c r="N174" s="6">
        <f t="shared" si="95"/>
        <v>0.96</v>
      </c>
      <c r="O174" s="6">
        <f t="shared" si="95"/>
        <v>0.95</v>
      </c>
      <c r="P174" s="6">
        <f t="shared" si="95"/>
        <v>0.94</v>
      </c>
      <c r="Q174" s="6">
        <f t="shared" si="95"/>
        <v>0.92999999999999994</v>
      </c>
      <c r="R174" s="6">
        <f t="shared" si="95"/>
        <v>0.91999999999999993</v>
      </c>
      <c r="S174" s="6">
        <f t="shared" ref="S174" si="96">R174-0.01</f>
        <v>0.90999999999999992</v>
      </c>
      <c r="T174">
        <f>S174-0.02</f>
        <v>0.8899999999999999</v>
      </c>
      <c r="U174" s="6">
        <f t="shared" ref="U174:AR174" si="97">T174-0.02</f>
        <v>0.86999999999999988</v>
      </c>
      <c r="V174" s="6">
        <f t="shared" si="97"/>
        <v>0.84999999999999987</v>
      </c>
      <c r="W174" s="6">
        <f t="shared" si="97"/>
        <v>0.82999999999999985</v>
      </c>
      <c r="X174" s="6">
        <f t="shared" si="97"/>
        <v>0.80999999999999983</v>
      </c>
      <c r="Y174" s="6">
        <f t="shared" si="97"/>
        <v>0.78999999999999981</v>
      </c>
      <c r="Z174" s="6">
        <f t="shared" si="97"/>
        <v>0.7699999999999998</v>
      </c>
      <c r="AA174" s="6">
        <f t="shared" si="97"/>
        <v>0.74999999999999978</v>
      </c>
      <c r="AB174" s="6">
        <f t="shared" si="97"/>
        <v>0.72999999999999976</v>
      </c>
      <c r="AC174" s="6">
        <f t="shared" si="97"/>
        <v>0.70999999999999974</v>
      </c>
      <c r="AD174" s="6">
        <f t="shared" si="97"/>
        <v>0.68999999999999972</v>
      </c>
      <c r="AE174" s="6">
        <f t="shared" si="97"/>
        <v>0.66999999999999971</v>
      </c>
      <c r="AF174" s="6">
        <f t="shared" si="97"/>
        <v>0.64999999999999969</v>
      </c>
      <c r="AG174" s="6">
        <f t="shared" si="97"/>
        <v>0.62999999999999967</v>
      </c>
      <c r="AH174" s="6">
        <f t="shared" si="97"/>
        <v>0.60999999999999965</v>
      </c>
      <c r="AI174" s="6">
        <f t="shared" si="97"/>
        <v>0.58999999999999964</v>
      </c>
      <c r="AJ174" s="6">
        <f t="shared" si="97"/>
        <v>0.56999999999999962</v>
      </c>
      <c r="AK174" s="6">
        <f t="shared" si="97"/>
        <v>0.5499999999999996</v>
      </c>
      <c r="AL174" s="6">
        <f t="shared" si="97"/>
        <v>0.52999999999999958</v>
      </c>
      <c r="AM174" s="6">
        <f t="shared" si="97"/>
        <v>0.50999999999999956</v>
      </c>
      <c r="AN174" s="6">
        <f t="shared" si="97"/>
        <v>0.48999999999999955</v>
      </c>
      <c r="AO174" s="6">
        <f t="shared" si="97"/>
        <v>0.46999999999999953</v>
      </c>
      <c r="AP174" s="6">
        <f t="shared" si="97"/>
        <v>0.44999999999999951</v>
      </c>
      <c r="AQ174" s="6">
        <f t="shared" si="97"/>
        <v>0.42999999999999949</v>
      </c>
      <c r="AR174" s="6">
        <f t="shared" si="97"/>
        <v>0.40999999999999948</v>
      </c>
      <c r="AS174" s="6">
        <f>AR174</f>
        <v>0.40999999999999948</v>
      </c>
      <c r="AT174" s="6">
        <f t="shared" ref="AT174:BL174" si="98">AS174</f>
        <v>0.40999999999999948</v>
      </c>
      <c r="AU174" s="6">
        <f t="shared" si="98"/>
        <v>0.40999999999999948</v>
      </c>
      <c r="AV174" s="6">
        <f t="shared" si="98"/>
        <v>0.40999999999999948</v>
      </c>
      <c r="AW174" s="6">
        <f t="shared" si="98"/>
        <v>0.40999999999999948</v>
      </c>
      <c r="AX174" s="6">
        <f t="shared" si="98"/>
        <v>0.40999999999999948</v>
      </c>
      <c r="AY174" s="6">
        <f t="shared" si="98"/>
        <v>0.40999999999999948</v>
      </c>
      <c r="AZ174" s="6">
        <f t="shared" si="98"/>
        <v>0.40999999999999948</v>
      </c>
      <c r="BA174" s="6">
        <f t="shared" si="98"/>
        <v>0.40999999999999948</v>
      </c>
      <c r="BB174" s="6">
        <f t="shared" si="98"/>
        <v>0.40999999999999948</v>
      </c>
      <c r="BC174" s="6">
        <f t="shared" si="98"/>
        <v>0.40999999999999948</v>
      </c>
      <c r="BD174" s="6">
        <f t="shared" si="98"/>
        <v>0.40999999999999948</v>
      </c>
      <c r="BE174" s="6">
        <f t="shared" si="98"/>
        <v>0.40999999999999948</v>
      </c>
      <c r="BF174" s="6">
        <f t="shared" si="98"/>
        <v>0.40999999999999948</v>
      </c>
      <c r="BG174" s="6">
        <f t="shared" si="98"/>
        <v>0.40999999999999948</v>
      </c>
      <c r="BH174" s="6">
        <f t="shared" si="98"/>
        <v>0.40999999999999948</v>
      </c>
      <c r="BI174" s="6">
        <f t="shared" si="98"/>
        <v>0.40999999999999948</v>
      </c>
      <c r="BJ174" s="6">
        <f t="shared" si="98"/>
        <v>0.40999999999999948</v>
      </c>
      <c r="BK174" s="6">
        <f t="shared" si="98"/>
        <v>0.40999999999999948</v>
      </c>
      <c r="BL174" s="6">
        <f t="shared" si="98"/>
        <v>0.40999999999999948</v>
      </c>
    </row>
    <row r="175" spans="3:65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 s="6">
        <f t="shared" si="95"/>
        <v>0.99</v>
      </c>
      <c r="L175" s="6">
        <f t="shared" si="95"/>
        <v>0.98</v>
      </c>
      <c r="M175" s="6">
        <f t="shared" si="95"/>
        <v>0.97</v>
      </c>
      <c r="N175" s="6">
        <f t="shared" si="95"/>
        <v>0.96</v>
      </c>
      <c r="O175" s="6">
        <f t="shared" si="95"/>
        <v>0.95</v>
      </c>
      <c r="P175" s="6">
        <f t="shared" si="95"/>
        <v>0.94</v>
      </c>
      <c r="Q175" s="6">
        <f t="shared" si="95"/>
        <v>0.92999999999999994</v>
      </c>
      <c r="R175" s="6">
        <f t="shared" si="95"/>
        <v>0.91999999999999993</v>
      </c>
      <c r="S175" s="6">
        <f t="shared" ref="S175" si="99">R175-0.01</f>
        <v>0.90999999999999992</v>
      </c>
      <c r="T175" s="6">
        <f>S175-0.02</f>
        <v>0.8899999999999999</v>
      </c>
      <c r="U175" s="6">
        <f t="shared" ref="U175:AR175" si="100">T175-0.02</f>
        <v>0.86999999999999988</v>
      </c>
      <c r="V175" s="6">
        <f t="shared" si="100"/>
        <v>0.84999999999999987</v>
      </c>
      <c r="W175" s="6">
        <f t="shared" si="100"/>
        <v>0.82999999999999985</v>
      </c>
      <c r="X175" s="6">
        <f t="shared" si="100"/>
        <v>0.80999999999999983</v>
      </c>
      <c r="Y175" s="6">
        <f t="shared" si="100"/>
        <v>0.78999999999999981</v>
      </c>
      <c r="Z175" s="6">
        <f t="shared" si="100"/>
        <v>0.7699999999999998</v>
      </c>
      <c r="AA175" s="6">
        <f t="shared" si="100"/>
        <v>0.74999999999999978</v>
      </c>
      <c r="AB175" s="6">
        <f t="shared" si="100"/>
        <v>0.72999999999999976</v>
      </c>
      <c r="AC175" s="6">
        <f t="shared" si="100"/>
        <v>0.70999999999999974</v>
      </c>
      <c r="AD175" s="6">
        <f t="shared" si="100"/>
        <v>0.68999999999999972</v>
      </c>
      <c r="AE175" s="6">
        <f t="shared" si="100"/>
        <v>0.66999999999999971</v>
      </c>
      <c r="AF175" s="6">
        <f t="shared" si="100"/>
        <v>0.64999999999999969</v>
      </c>
      <c r="AG175" s="6">
        <f t="shared" si="100"/>
        <v>0.62999999999999967</v>
      </c>
      <c r="AH175" s="6">
        <f t="shared" si="100"/>
        <v>0.60999999999999965</v>
      </c>
      <c r="AI175" s="6">
        <f t="shared" si="100"/>
        <v>0.58999999999999964</v>
      </c>
      <c r="AJ175" s="6">
        <f t="shared" si="100"/>
        <v>0.56999999999999962</v>
      </c>
      <c r="AK175" s="6">
        <f t="shared" si="100"/>
        <v>0.5499999999999996</v>
      </c>
      <c r="AL175" s="6">
        <f t="shared" si="100"/>
        <v>0.52999999999999958</v>
      </c>
      <c r="AM175" s="6">
        <f t="shared" si="100"/>
        <v>0.50999999999999956</v>
      </c>
      <c r="AN175" s="6">
        <f t="shared" si="100"/>
        <v>0.48999999999999955</v>
      </c>
      <c r="AO175" s="6">
        <f t="shared" si="100"/>
        <v>0.46999999999999953</v>
      </c>
      <c r="AP175" s="6">
        <f t="shared" si="100"/>
        <v>0.44999999999999951</v>
      </c>
      <c r="AQ175" s="6">
        <f t="shared" si="100"/>
        <v>0.42999999999999949</v>
      </c>
      <c r="AR175" s="6">
        <f t="shared" si="100"/>
        <v>0.40999999999999948</v>
      </c>
      <c r="AS175" s="6">
        <f>AR175</f>
        <v>0.40999999999999948</v>
      </c>
      <c r="AT175" s="6">
        <f t="shared" ref="AT175:BL175" si="101">AS175</f>
        <v>0.40999999999999948</v>
      </c>
      <c r="AU175" s="6">
        <f t="shared" si="101"/>
        <v>0.40999999999999948</v>
      </c>
      <c r="AV175" s="6">
        <f t="shared" si="101"/>
        <v>0.40999999999999948</v>
      </c>
      <c r="AW175" s="6">
        <f t="shared" si="101"/>
        <v>0.40999999999999948</v>
      </c>
      <c r="AX175" s="6">
        <f t="shared" si="101"/>
        <v>0.40999999999999948</v>
      </c>
      <c r="AY175" s="6">
        <f t="shared" si="101"/>
        <v>0.40999999999999948</v>
      </c>
      <c r="AZ175" s="6">
        <f t="shared" si="101"/>
        <v>0.40999999999999948</v>
      </c>
      <c r="BA175" s="6">
        <f t="shared" si="101"/>
        <v>0.40999999999999948</v>
      </c>
      <c r="BB175" s="6">
        <f t="shared" si="101"/>
        <v>0.40999999999999948</v>
      </c>
      <c r="BC175" s="6">
        <f t="shared" si="101"/>
        <v>0.40999999999999948</v>
      </c>
      <c r="BD175" s="6">
        <f t="shared" si="101"/>
        <v>0.40999999999999948</v>
      </c>
      <c r="BE175" s="6">
        <f t="shared" si="101"/>
        <v>0.40999999999999948</v>
      </c>
      <c r="BF175" s="6">
        <f t="shared" si="101"/>
        <v>0.40999999999999948</v>
      </c>
      <c r="BG175" s="6">
        <f t="shared" si="101"/>
        <v>0.40999999999999948</v>
      </c>
      <c r="BH175" s="6">
        <f t="shared" si="101"/>
        <v>0.40999999999999948</v>
      </c>
      <c r="BI175" s="6">
        <f t="shared" si="101"/>
        <v>0.40999999999999948</v>
      </c>
      <c r="BJ175" s="6">
        <f t="shared" si="101"/>
        <v>0.40999999999999948</v>
      </c>
      <c r="BK175" s="6">
        <f t="shared" si="101"/>
        <v>0.40999999999999948</v>
      </c>
      <c r="BL175" s="6">
        <f t="shared" si="101"/>
        <v>0.40999999999999948</v>
      </c>
      <c r="BM175" s="6"/>
    </row>
    <row r="176" spans="3:65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 s="13">
        <v>1</v>
      </c>
      <c r="T176">
        <v>1</v>
      </c>
      <c r="U176" s="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K178" si="102">(D$24*(D63*D163))+D146</f>
        <v>1.7151700336951996E-2</v>
      </c>
      <c r="E178" s="6">
        <f t="shared" si="102"/>
        <v>1.803168496644561E-2</v>
      </c>
      <c r="F178" s="6">
        <f t="shared" si="102"/>
        <v>1.8314531966079923E-2</v>
      </c>
      <c r="G178" s="6">
        <f t="shared" si="102"/>
        <v>1.8993596729611616E-2</v>
      </c>
      <c r="H178" s="6">
        <f t="shared" si="102"/>
        <v>1.9532337101203813E-2</v>
      </c>
      <c r="I178" s="6">
        <f t="shared" si="102"/>
        <v>0.02</v>
      </c>
      <c r="J178" s="10">
        <f t="shared" si="102"/>
        <v>3.029999999999999E-2</v>
      </c>
      <c r="K178" s="6">
        <f t="shared" si="102"/>
        <v>2.9890020266242965E-2</v>
      </c>
      <c r="L178" s="6">
        <f t="shared" ref="L178:BL178" si="103">(L$24*(L63*L163))+L146</f>
        <v>2.9869327075740731E-2</v>
      </c>
      <c r="M178" s="6">
        <f t="shared" si="103"/>
        <v>2.9180862678409018E-2</v>
      </c>
      <c r="N178" s="6">
        <f t="shared" si="103"/>
        <v>2.6599217796620601E-2</v>
      </c>
      <c r="O178" s="6">
        <f t="shared" si="103"/>
        <v>2.6749865148291061E-2</v>
      </c>
      <c r="P178" s="6">
        <f t="shared" si="103"/>
        <v>2.6817051941079587E-2</v>
      </c>
      <c r="Q178" s="6">
        <f t="shared" si="103"/>
        <v>2.6711949424568077E-2</v>
      </c>
      <c r="R178" s="6">
        <f t="shared" si="103"/>
        <v>2.6600552316878932E-2</v>
      </c>
      <c r="S178" s="6">
        <f t="shared" si="103"/>
        <v>2.6513260723949394E-2</v>
      </c>
      <c r="T178" s="6">
        <f t="shared" si="103"/>
        <v>2.6229318930134644E-2</v>
      </c>
      <c r="U178" s="6">
        <f t="shared" si="103"/>
        <v>2.5991318477493794E-2</v>
      </c>
      <c r="V178" s="6">
        <f t="shared" si="103"/>
        <v>2.5734985363769319E-2</v>
      </c>
      <c r="W178" s="6">
        <f t="shared" si="103"/>
        <v>2.5462762759759894E-2</v>
      </c>
      <c r="X178" s="6">
        <f t="shared" si="103"/>
        <v>2.5237696497676394E-2</v>
      </c>
      <c r="Y178" s="6">
        <f t="shared" si="103"/>
        <v>2.4940168370959252E-2</v>
      </c>
      <c r="Z178" s="6">
        <f t="shared" si="103"/>
        <v>2.4692678008865574E-2</v>
      </c>
      <c r="AA178" s="6">
        <f t="shared" si="103"/>
        <v>2.4437598444379753E-2</v>
      </c>
      <c r="AB178" s="6">
        <f t="shared" si="103"/>
        <v>2.4177931553715299E-2</v>
      </c>
      <c r="AC178" s="6">
        <f t="shared" si="103"/>
        <v>2.3971128082712536E-2</v>
      </c>
      <c r="AD178" s="6">
        <f t="shared" si="103"/>
        <v>2.3710625930483068E-2</v>
      </c>
      <c r="AE178" s="6">
        <f t="shared" si="103"/>
        <v>2.3507352573904419E-2</v>
      </c>
      <c r="AF178" s="6">
        <f t="shared" si="103"/>
        <v>2.3310622634054527E-2</v>
      </c>
      <c r="AG178" s="6">
        <f t="shared" si="103"/>
        <v>2.312422578345473E-2</v>
      </c>
      <c r="AH178" s="6">
        <f t="shared" si="103"/>
        <v>2.2952104279520952E-2</v>
      </c>
      <c r="AI178" s="6">
        <f t="shared" si="103"/>
        <v>2.2846325052923489E-2</v>
      </c>
      <c r="AJ178" s="6">
        <f t="shared" si="103"/>
        <v>2.2714337611275039E-2</v>
      </c>
      <c r="AK178" s="6">
        <f t="shared" si="103"/>
        <v>2.2655784254464142E-2</v>
      </c>
      <c r="AL178" s="6">
        <f t="shared" si="103"/>
        <v>2.262749290839889E-2</v>
      </c>
      <c r="AM178" s="6">
        <f t="shared" si="103"/>
        <v>2.2589403493547214E-2</v>
      </c>
      <c r="AN178" s="6">
        <f t="shared" si="103"/>
        <v>2.2726318237378154E-2</v>
      </c>
      <c r="AO178" s="6">
        <f t="shared" si="103"/>
        <v>2.2863111467557078E-2</v>
      </c>
      <c r="AP178" s="6">
        <f t="shared" si="103"/>
        <v>2.3094482533960559E-2</v>
      </c>
      <c r="AQ178" s="6">
        <f t="shared" si="103"/>
        <v>2.3382288384336085E-2</v>
      </c>
      <c r="AR178" s="6">
        <f t="shared" si="103"/>
        <v>2.3733145195020729E-2</v>
      </c>
      <c r="AS178" s="6">
        <f t="shared" si="103"/>
        <v>2.4132525571322484E-2</v>
      </c>
      <c r="AT178" s="6">
        <f t="shared" si="103"/>
        <v>2.4546952296396786E-2</v>
      </c>
      <c r="AU178" s="6">
        <f t="shared" si="103"/>
        <v>2.4976743390825361E-2</v>
      </c>
      <c r="AV178" s="6">
        <f t="shared" si="103"/>
        <v>2.5422223596893185E-2</v>
      </c>
      <c r="AW178" s="6">
        <f t="shared" si="103"/>
        <v>2.5883724520658513E-2</v>
      </c>
      <c r="AX178" s="6">
        <f t="shared" si="103"/>
        <v>2.6361584777026565E-2</v>
      </c>
      <c r="AY178" s="6">
        <f t="shared" si="103"/>
        <v>2.6856150137888571E-2</v>
      </c>
      <c r="AZ178" s="6">
        <f t="shared" si="103"/>
        <v>2.736777368339224E-2</v>
      </c>
      <c r="BA178" s="6">
        <f t="shared" si="103"/>
        <v>2.7896815956409866E-2</v>
      </c>
      <c r="BB178" s="6">
        <f t="shared" si="103"/>
        <v>2.84436451202707E-2</v>
      </c>
      <c r="BC178" s="6">
        <f t="shared" si="103"/>
        <v>2.9008637119827423E-2</v>
      </c>
      <c r="BD178" s="6">
        <f t="shared" si="103"/>
        <v>2.9592175845926844E-2</v>
      </c>
      <c r="BE178" s="6">
        <f t="shared" si="103"/>
        <v>3.0194653303357442E-2</v>
      </c>
      <c r="BF178" s="6">
        <f t="shared" si="103"/>
        <v>3.0816469782345278E-2</v>
      </c>
      <c r="BG178" s="6">
        <f t="shared" si="103"/>
        <v>3.1458034033676321E-2</v>
      </c>
      <c r="BH178" s="6">
        <f t="shared" si="103"/>
        <v>3.2119763447518983E-2</v>
      </c>
      <c r="BI178" s="6">
        <f t="shared" si="103"/>
        <v>3.28020842360267E-2</v>
      </c>
      <c r="BJ178" s="6">
        <f t="shared" si="103"/>
        <v>3.3505431619800227E-2</v>
      </c>
      <c r="BK178" s="6">
        <f t="shared" si="103"/>
        <v>3.4230250018290109E-2</v>
      </c>
      <c r="BL178" s="6">
        <f t="shared" si="103"/>
        <v>3.4976993244225055E-2</v>
      </c>
    </row>
    <row r="179" spans="3:64" x14ac:dyDescent="0.25">
      <c r="C179" t="s">
        <v>7</v>
      </c>
      <c r="D179" s="6">
        <f t="shared" ref="D179:K179" si="104">(D$24*(D64*D164))+D147</f>
        <v>1.9999999999999981E-8</v>
      </c>
      <c r="E179" s="6">
        <f t="shared" si="104"/>
        <v>2E-8</v>
      </c>
      <c r="F179" s="6">
        <f t="shared" si="104"/>
        <v>1.999999999999999E-8</v>
      </c>
      <c r="G179" s="6">
        <f t="shared" si="104"/>
        <v>1.9999999999999974E-8</v>
      </c>
      <c r="H179" s="6">
        <f t="shared" si="104"/>
        <v>1.999999999999999E-8</v>
      </c>
      <c r="I179" s="6">
        <f t="shared" si="104"/>
        <v>2E-8</v>
      </c>
      <c r="J179" s="10">
        <f t="shared" si="104"/>
        <v>2.9999999999999991E-8</v>
      </c>
      <c r="K179" s="6">
        <f t="shared" si="104"/>
        <v>3.3094700432592859E-5</v>
      </c>
      <c r="L179" s="6">
        <f t="shared" ref="L179:BL179" si="105">(L$24*(L64*L164))+L147</f>
        <v>7.3610461012615867E-5</v>
      </c>
      <c r="M179" s="6">
        <f t="shared" si="105"/>
        <v>1.2661068116214379E-4</v>
      </c>
      <c r="N179" s="6">
        <f t="shared" si="105"/>
        <v>1.7873007311443353E-4</v>
      </c>
      <c r="O179" s="6">
        <f t="shared" si="105"/>
        <v>2.5671528285870019E-4</v>
      </c>
      <c r="P179" s="6">
        <f t="shared" si="105"/>
        <v>3.4764605929877743E-4</v>
      </c>
      <c r="Q179" s="6">
        <f t="shared" si="105"/>
        <v>4.4910427021061959E-4</v>
      </c>
      <c r="R179" s="6">
        <f t="shared" si="105"/>
        <v>5.622937697764783E-4</v>
      </c>
      <c r="S179" s="6">
        <f t="shared" si="105"/>
        <v>6.876004084794392E-4</v>
      </c>
      <c r="T179" s="6">
        <f t="shared" si="105"/>
        <v>8.1818865973096351E-4</v>
      </c>
      <c r="U179" s="6">
        <f t="shared" si="105"/>
        <v>9.5932068404033354E-4</v>
      </c>
      <c r="V179" s="6">
        <f t="shared" si="105"/>
        <v>1.1084546025895265E-3</v>
      </c>
      <c r="W179" s="6">
        <f t="shared" si="105"/>
        <v>1.2647388495703015E-3</v>
      </c>
      <c r="X179" s="6">
        <f t="shared" si="105"/>
        <v>1.4307143721441723E-3</v>
      </c>
      <c r="Y179" s="6">
        <f t="shared" si="105"/>
        <v>1.5989636879600812E-3</v>
      </c>
      <c r="Z179" s="6">
        <f t="shared" si="105"/>
        <v>1.7757587183272489E-3</v>
      </c>
      <c r="AA179" s="6">
        <f t="shared" si="105"/>
        <v>1.9566723190887038E-3</v>
      </c>
      <c r="AB179" s="6">
        <f t="shared" si="105"/>
        <v>2.1406601030835803E-3</v>
      </c>
      <c r="AC179" s="6">
        <f t="shared" si="105"/>
        <v>2.3319150803501856E-3</v>
      </c>
      <c r="AD179" s="6">
        <f t="shared" si="105"/>
        <v>2.519092057978727E-3</v>
      </c>
      <c r="AE179" s="6">
        <f t="shared" si="105"/>
        <v>2.7119196616241532E-3</v>
      </c>
      <c r="AF179" s="6">
        <f t="shared" si="105"/>
        <v>2.9038476767778835E-3</v>
      </c>
      <c r="AG179" s="6">
        <f t="shared" si="105"/>
        <v>3.0935535301568375E-3</v>
      </c>
      <c r="AH179" s="6">
        <f t="shared" si="105"/>
        <v>3.279657791681097E-3</v>
      </c>
      <c r="AI179" s="6">
        <f t="shared" si="105"/>
        <v>3.4680061990194585E-3</v>
      </c>
      <c r="AJ179" s="6">
        <f t="shared" si="105"/>
        <v>3.6428161483433707E-3</v>
      </c>
      <c r="AK179" s="6">
        <f t="shared" si="105"/>
        <v>3.8173299365872868E-3</v>
      </c>
      <c r="AL179" s="6">
        <f t="shared" si="105"/>
        <v>3.9825818540241559E-3</v>
      </c>
      <c r="AM179" s="6">
        <f t="shared" si="105"/>
        <v>4.1285900002525563E-3</v>
      </c>
      <c r="AN179" s="6">
        <f t="shared" si="105"/>
        <v>4.2866311480784245E-3</v>
      </c>
      <c r="AO179" s="6">
        <f t="shared" si="105"/>
        <v>4.4219967853718111E-3</v>
      </c>
      <c r="AP179" s="6">
        <f t="shared" si="105"/>
        <v>4.5494944882767509E-3</v>
      </c>
      <c r="AQ179" s="6">
        <f t="shared" si="105"/>
        <v>4.6584818059483783E-3</v>
      </c>
      <c r="AR179" s="6">
        <f t="shared" si="105"/>
        <v>4.7466290390041233E-3</v>
      </c>
      <c r="AS179" s="6">
        <f t="shared" si="105"/>
        <v>4.8265051142644738E-3</v>
      </c>
      <c r="AT179" s="6">
        <f t="shared" si="105"/>
        <v>4.9093904592793338E-3</v>
      </c>
      <c r="AU179" s="6">
        <f t="shared" si="105"/>
        <v>4.9953486781650486E-3</v>
      </c>
      <c r="AV179" s="6">
        <f t="shared" si="105"/>
        <v>5.0844447193786127E-3</v>
      </c>
      <c r="AW179" s="6">
        <f t="shared" si="105"/>
        <v>5.1767449041316771E-3</v>
      </c>
      <c r="AX179" s="6">
        <f t="shared" si="105"/>
        <v>5.272316955405287E-3</v>
      </c>
      <c r="AY179" s="6">
        <f t="shared" si="105"/>
        <v>5.3712300275776878E-3</v>
      </c>
      <c r="AZ179" s="6">
        <f t="shared" si="105"/>
        <v>5.4735547366784217E-3</v>
      </c>
      <c r="BA179" s="6">
        <f t="shared" si="105"/>
        <v>5.5793631912819464E-3</v>
      </c>
      <c r="BB179" s="6">
        <f t="shared" si="105"/>
        <v>5.6887290240541129E-3</v>
      </c>
      <c r="BC179" s="6">
        <f t="shared" si="105"/>
        <v>5.8017274239654569E-3</v>
      </c>
      <c r="BD179" s="6">
        <f t="shared" si="105"/>
        <v>5.9184351691853399E-3</v>
      </c>
      <c r="BE179" s="6">
        <f t="shared" si="105"/>
        <v>6.038930660671459E-3</v>
      </c>
      <c r="BF179" s="6">
        <f t="shared" si="105"/>
        <v>6.1632939564690258E-3</v>
      </c>
      <c r="BG179" s="6">
        <f t="shared" si="105"/>
        <v>6.2916068067352341E-3</v>
      </c>
      <c r="BH179" s="6">
        <f t="shared" si="105"/>
        <v>6.423952689503765E-3</v>
      </c>
      <c r="BI179" s="6">
        <f t="shared" si="105"/>
        <v>6.5604168472053088E-3</v>
      </c>
      <c r="BJ179" s="6">
        <f t="shared" si="105"/>
        <v>6.7010863239600127E-3</v>
      </c>
      <c r="BK179" s="6">
        <f t="shared" si="105"/>
        <v>6.8460500036579891E-3</v>
      </c>
      <c r="BL179" s="6">
        <f t="shared" si="105"/>
        <v>6.9953986488449768E-3</v>
      </c>
    </row>
    <row r="180" spans="3:64" x14ac:dyDescent="0.25">
      <c r="C180" t="s">
        <v>8</v>
      </c>
      <c r="D180" s="6">
        <f t="shared" ref="D180:K180" si="106">(D$24*(D65*D165))+D148</f>
        <v>0</v>
      </c>
      <c r="E180" s="6">
        <f t="shared" si="106"/>
        <v>0</v>
      </c>
      <c r="F180" s="6">
        <f t="shared" si="106"/>
        <v>0</v>
      </c>
      <c r="G180" s="6">
        <f t="shared" si="106"/>
        <v>0</v>
      </c>
      <c r="H180" s="6">
        <f t="shared" si="106"/>
        <v>0</v>
      </c>
      <c r="I180" s="6">
        <f t="shared" si="106"/>
        <v>0</v>
      </c>
      <c r="J180" s="10">
        <f t="shared" si="106"/>
        <v>0</v>
      </c>
      <c r="K180" s="6">
        <f t="shared" si="106"/>
        <v>6.6135586846304044E-5</v>
      </c>
      <c r="L180" s="6">
        <f t="shared" ref="L180:BL180" si="107">(L$24*(L65*L165))+L148</f>
        <v>1.4716993916422526E-4</v>
      </c>
      <c r="M180" s="6">
        <f t="shared" si="107"/>
        <v>2.5317417752189302E-4</v>
      </c>
      <c r="N180" s="6">
        <f t="shared" si="107"/>
        <v>3.5741943863552231E-4</v>
      </c>
      <c r="O180" s="6">
        <f t="shared" si="107"/>
        <v>5.1339186274954626E-4</v>
      </c>
      <c r="P180" s="6">
        <f t="shared" si="107"/>
        <v>6.9525548553656482E-4</v>
      </c>
      <c r="Q180" s="6">
        <f t="shared" si="107"/>
        <v>8.9817414245116139E-4</v>
      </c>
      <c r="R180" s="6">
        <f t="shared" si="107"/>
        <v>1.1245553064915717E-3</v>
      </c>
      <c r="S180" s="6">
        <f t="shared" si="107"/>
        <v>1.375170648115785E-3</v>
      </c>
      <c r="T180" s="6">
        <f t="shared" si="107"/>
        <v>1.6445311062218834E-3</v>
      </c>
      <c r="U180" s="6">
        <f t="shared" si="107"/>
        <v>1.9378016372244731E-3</v>
      </c>
      <c r="V180" s="6">
        <f t="shared" si="107"/>
        <v>2.2501386126575198E-3</v>
      </c>
      <c r="W180" s="6">
        <f t="shared" si="107"/>
        <v>2.580044891606177E-3</v>
      </c>
      <c r="X180" s="6">
        <f t="shared" si="107"/>
        <v>2.9329438727165886E-3</v>
      </c>
      <c r="Y180" s="6">
        <f t="shared" si="107"/>
        <v>3.2938463804365473E-3</v>
      </c>
      <c r="Z180" s="6">
        <f t="shared" si="107"/>
        <v>3.6758034075894635E-3</v>
      </c>
      <c r="AA180" s="6">
        <f t="shared" si="107"/>
        <v>4.0698629108467327E-3</v>
      </c>
      <c r="AB180" s="6">
        <f t="shared" si="107"/>
        <v>4.4739656738316258E-3</v>
      </c>
      <c r="AC180" s="6">
        <f t="shared" si="107"/>
        <v>4.8970092105246159E-3</v>
      </c>
      <c r="AD180" s="6">
        <f t="shared" si="107"/>
        <v>5.3152732353009971E-3</v>
      </c>
      <c r="AE180" s="6">
        <f t="shared" si="107"/>
        <v>5.7492600367493422E-3</v>
      </c>
      <c r="AF180" s="6">
        <f t="shared" si="107"/>
        <v>6.1851871997974104E-3</v>
      </c>
      <c r="AG180" s="6">
        <f t="shared" si="107"/>
        <v>6.6201974247324007E-3</v>
      </c>
      <c r="AH180" s="6">
        <f t="shared" si="107"/>
        <v>7.0512582667471317E-3</v>
      </c>
      <c r="AI180" s="6">
        <f t="shared" si="107"/>
        <v>7.4908884557586672E-3</v>
      </c>
      <c r="AJ180" s="6">
        <f t="shared" si="107"/>
        <v>7.9049070833234151E-3</v>
      </c>
      <c r="AK180" s="6">
        <f t="shared" si="107"/>
        <v>8.3217761785304E-3</v>
      </c>
      <c r="AL180" s="6">
        <f t="shared" si="107"/>
        <v>8.7218519563913993E-3</v>
      </c>
      <c r="AM180" s="6">
        <f t="shared" si="107"/>
        <v>9.0828963768658511E-3</v>
      </c>
      <c r="AN180" s="6">
        <f t="shared" si="107"/>
        <v>9.4734537766021365E-3</v>
      </c>
      <c r="AO180" s="6">
        <f t="shared" si="107"/>
        <v>9.8168322559396698E-3</v>
      </c>
      <c r="AP180" s="6">
        <f t="shared" si="107"/>
        <v>1.0145372433400404E-2</v>
      </c>
      <c r="AQ180" s="6">
        <f t="shared" si="107"/>
        <v>1.0434999175099593E-2</v>
      </c>
      <c r="AR180" s="6">
        <f t="shared" si="107"/>
        <v>1.0679915337759249E-2</v>
      </c>
      <c r="AS180" s="6">
        <f t="shared" si="107"/>
        <v>1.0907901558237679E-2</v>
      </c>
      <c r="AT180" s="6">
        <f t="shared" si="107"/>
        <v>1.1144316342564053E-2</v>
      </c>
      <c r="AU180" s="6">
        <f t="shared" si="107"/>
        <v>1.1389394986216276E-2</v>
      </c>
      <c r="AV180" s="6">
        <f t="shared" si="107"/>
        <v>1.1643378407376986E-2</v>
      </c>
      <c r="AW180" s="6">
        <f t="shared" si="107"/>
        <v>1.1906513279502821E-2</v>
      </c>
      <c r="AX180" s="6">
        <f t="shared" si="107"/>
        <v>1.2179052166986174E-2</v>
      </c>
      <c r="AY180" s="6">
        <f t="shared" si="107"/>
        <v>1.2461253663980194E-2</v>
      </c>
      <c r="AZ180" s="6">
        <f t="shared" si="107"/>
        <v>1.275338253646068E-2</v>
      </c>
      <c r="BA180" s="6">
        <f t="shared" si="107"/>
        <v>1.305570986759971E-2</v>
      </c>
      <c r="BB180" s="6">
        <f t="shared" si="107"/>
        <v>1.3368513206527115E-2</v>
      </c>
      <c r="BC180" s="6">
        <f t="shared" si="107"/>
        <v>1.3692076720558428E-2</v>
      </c>
      <c r="BD180" s="6">
        <f t="shared" si="107"/>
        <v>1.4026691350969202E-2</v>
      </c>
      <c r="BE180" s="6">
        <f t="shared" si="107"/>
        <v>1.437265497239802E-2</v>
      </c>
      <c r="BF180" s="6">
        <f t="shared" si="107"/>
        <v>1.4730272555960914E-2</v>
      </c>
      <c r="BG180" s="6">
        <f t="shared" si="107"/>
        <v>1.5099856336164501E-2</v>
      </c>
      <c r="BH180" s="6">
        <f t="shared" si="107"/>
        <v>1.5481725981704011E-2</v>
      </c>
      <c r="BI180" s="6">
        <f t="shared" si="107"/>
        <v>1.5876208770236783E-2</v>
      </c>
      <c r="BJ180" s="6">
        <f t="shared" si="107"/>
        <v>1.628363976722276E-2</v>
      </c>
      <c r="BK180" s="6">
        <f t="shared" si="107"/>
        <v>1.6704362008925423E-2</v>
      </c>
      <c r="BL180" s="6">
        <f t="shared" si="107"/>
        <v>1.713872668967012E-2</v>
      </c>
    </row>
    <row r="181" spans="3:64" x14ac:dyDescent="0.25">
      <c r="C181" t="s">
        <v>9</v>
      </c>
      <c r="D181" s="6">
        <f t="shared" ref="D181:K181" si="108">(D$24*(D66*D166))+D149</f>
        <v>3.4269131542361627E-3</v>
      </c>
      <c r="E181" s="6">
        <f t="shared" si="108"/>
        <v>3.6027342590300919E-3</v>
      </c>
      <c r="F181" s="6">
        <f t="shared" si="108"/>
        <v>3.659247146069914E-3</v>
      </c>
      <c r="G181" s="6">
        <f t="shared" si="108"/>
        <v>3.7949244215008224E-3</v>
      </c>
      <c r="H181" s="6">
        <f t="shared" si="108"/>
        <v>3.9025648553853778E-3</v>
      </c>
      <c r="I181" s="6">
        <f t="shared" si="108"/>
        <v>4.3996003996004006E-3</v>
      </c>
      <c r="J181" s="10">
        <f t="shared" si="108"/>
        <v>6.7331464155869335E-3</v>
      </c>
      <c r="K181" s="6">
        <f t="shared" si="108"/>
        <v>6.5849475485992761E-3</v>
      </c>
      <c r="L181" s="6">
        <f t="shared" ref="L181:BL181" si="109">(L$24*(L66*L166))+L149</f>
        <v>6.5429970499325182E-3</v>
      </c>
      <c r="M181" s="6">
        <f t="shared" si="109"/>
        <v>6.3500880033162026E-3</v>
      </c>
      <c r="N181" s="6">
        <f t="shared" si="109"/>
        <v>5.7451739257720017E-3</v>
      </c>
      <c r="O181" s="6">
        <f t="shared" si="109"/>
        <v>5.7298767976577056E-3</v>
      </c>
      <c r="P181" s="6">
        <f t="shared" si="109"/>
        <v>5.6921012616865246E-3</v>
      </c>
      <c r="Q181" s="6">
        <f t="shared" si="109"/>
        <v>5.6138833268115831E-3</v>
      </c>
      <c r="R181" s="6">
        <f t="shared" si="109"/>
        <v>5.5310943922713685E-3</v>
      </c>
      <c r="S181" s="6">
        <f t="shared" si="109"/>
        <v>5.4502859693871834E-3</v>
      </c>
      <c r="T181" s="6">
        <f t="shared" si="109"/>
        <v>5.2675074383875028E-3</v>
      </c>
      <c r="U181" s="6">
        <f t="shared" si="109"/>
        <v>5.0936181549114251E-3</v>
      </c>
      <c r="V181" s="6">
        <f t="shared" si="109"/>
        <v>4.9160395798377261E-3</v>
      </c>
      <c r="W181" s="6">
        <f t="shared" si="109"/>
        <v>4.7358564617740045E-3</v>
      </c>
      <c r="X181" s="6">
        <f t="shared" si="109"/>
        <v>4.5650629377263609E-3</v>
      </c>
      <c r="Y181" s="6">
        <f t="shared" si="109"/>
        <v>4.3822499530690095E-3</v>
      </c>
      <c r="Z181" s="6">
        <f t="shared" si="109"/>
        <v>4.2097638673361691E-3</v>
      </c>
      <c r="AA181" s="6">
        <f t="shared" si="109"/>
        <v>4.0376248986410453E-3</v>
      </c>
      <c r="AB181" s="6">
        <f t="shared" si="109"/>
        <v>3.866755817928154E-3</v>
      </c>
      <c r="AC181" s="6">
        <f t="shared" si="109"/>
        <v>3.7064331805922749E-3</v>
      </c>
      <c r="AD181" s="6">
        <f t="shared" si="109"/>
        <v>3.5402220214472537E-3</v>
      </c>
      <c r="AE181" s="6">
        <f t="shared" si="109"/>
        <v>3.3852672439987855E-3</v>
      </c>
      <c r="AF181" s="6">
        <f t="shared" si="109"/>
        <v>3.2339418431749831E-3</v>
      </c>
      <c r="AG181" s="6">
        <f t="shared" si="109"/>
        <v>3.0869586339624111E-3</v>
      </c>
      <c r="AH181" s="6">
        <f t="shared" si="109"/>
        <v>2.9449656790400645E-3</v>
      </c>
      <c r="AI181" s="6">
        <f t="shared" si="109"/>
        <v>2.8144508023259956E-3</v>
      </c>
      <c r="AJ181" s="6">
        <f t="shared" si="109"/>
        <v>2.683755010439901E-3</v>
      </c>
      <c r="AK181" s="6">
        <f t="shared" si="109"/>
        <v>2.564820881037337E-3</v>
      </c>
      <c r="AL181" s="6">
        <f t="shared" si="109"/>
        <v>2.4521402019140751E-3</v>
      </c>
      <c r="AM181" s="6">
        <f t="shared" si="109"/>
        <v>2.3413545122037893E-3</v>
      </c>
      <c r="AN181" s="6">
        <f t="shared" si="109"/>
        <v>2.2510909345883987E-3</v>
      </c>
      <c r="AO181" s="6">
        <f t="shared" si="109"/>
        <v>2.162567337817836E-3</v>
      </c>
      <c r="AP181" s="6">
        <f t="shared" si="109"/>
        <v>2.0844630318425112E-3</v>
      </c>
      <c r="AQ181" s="6">
        <f t="shared" si="109"/>
        <v>2.0123596111091646E-3</v>
      </c>
      <c r="AR181" s="6">
        <f t="shared" si="109"/>
        <v>1.9461179059916882E-3</v>
      </c>
      <c r="AS181" s="6">
        <f t="shared" si="109"/>
        <v>1.9402550559343157E-3</v>
      </c>
      <c r="AT181" s="6">
        <f t="shared" si="109"/>
        <v>1.9342998409560548E-3</v>
      </c>
      <c r="AU181" s="6">
        <f t="shared" si="109"/>
        <v>1.9282045897717059E-3</v>
      </c>
      <c r="AV181" s="6">
        <f t="shared" si="109"/>
        <v>1.9219201039251128E-3</v>
      </c>
      <c r="AW181" s="6">
        <f t="shared" si="109"/>
        <v>1.9153956145287179E-3</v>
      </c>
      <c r="AX181" s="6">
        <f t="shared" si="109"/>
        <v>1.9085787378567108E-3</v>
      </c>
      <c r="AY181" s="6">
        <f t="shared" si="109"/>
        <v>1.9014154297624984E-3</v>
      </c>
      <c r="AZ181" s="6">
        <f t="shared" si="109"/>
        <v>1.8938499388907308E-3</v>
      </c>
      <c r="BA181" s="6">
        <f t="shared" si="109"/>
        <v>1.8858247586532948E-3</v>
      </c>
      <c r="BB181" s="6">
        <f t="shared" si="109"/>
        <v>1.8772805779378539E-3</v>
      </c>
      <c r="BC181" s="6">
        <f t="shared" si="109"/>
        <v>1.8681562305168733E-3</v>
      </c>
      <c r="BD181" s="6">
        <f t="shared" si="109"/>
        <v>1.8583886431241931E-3</v>
      </c>
      <c r="BE181" s="6">
        <f t="shared" si="109"/>
        <v>1.8479127821654628E-3</v>
      </c>
      <c r="BF181" s="6">
        <f t="shared" si="109"/>
        <v>1.8366615990277658E-3</v>
      </c>
      <c r="BG181" s="6">
        <f t="shared" si="109"/>
        <v>1.8245659739532141E-3</v>
      </c>
      <c r="BH181" s="6">
        <f t="shared" si="109"/>
        <v>1.8115546584400574E-3</v>
      </c>
      <c r="BI181" s="6">
        <f t="shared" si="109"/>
        <v>1.7975542161342503E-3</v>
      </c>
      <c r="BJ181" s="6">
        <f t="shared" si="109"/>
        <v>1.782488962173359E-3</v>
      </c>
      <c r="BK181" s="6">
        <f t="shared" si="109"/>
        <v>1.7662809009437567E-3</v>
      </c>
      <c r="BL181" s="6">
        <f t="shared" si="109"/>
        <v>1.7488496622112396E-3</v>
      </c>
    </row>
    <row r="182" spans="3:64" x14ac:dyDescent="0.25">
      <c r="C182" t="s">
        <v>10</v>
      </c>
      <c r="D182" s="6">
        <f t="shared" ref="D182:K182" si="110">(D$24*(D67*D167))+D150</f>
        <v>3.1156585534881009</v>
      </c>
      <c r="E182" s="6">
        <f t="shared" si="110"/>
        <v>3.2755104389546976</v>
      </c>
      <c r="F182" s="6">
        <f t="shared" si="110"/>
        <v>3.3268904570535747</v>
      </c>
      <c r="G182" s="6">
        <f t="shared" si="110"/>
        <v>3.4502446375316294</v>
      </c>
      <c r="H182" s="6">
        <f t="shared" si="110"/>
        <v>3.5481084652504662</v>
      </c>
      <c r="I182" s="6">
        <f t="shared" si="110"/>
        <v>4</v>
      </c>
      <c r="J182" s="10">
        <f t="shared" si="110"/>
        <v>6.1157558419274549</v>
      </c>
      <c r="K182" s="6">
        <f t="shared" si="110"/>
        <v>6.0131091569571025</v>
      </c>
      <c r="L182" s="6">
        <f t="shared" ref="L182:BL182" si="111">(L$24*(L67*L167))+L150</f>
        <v>6.0065417213011552</v>
      </c>
      <c r="M182" s="6">
        <f t="shared" si="111"/>
        <v>5.8717874582226885</v>
      </c>
      <c r="N182" s="6">
        <f t="shared" si="111"/>
        <v>5.3609221884446727</v>
      </c>
      <c r="O182" s="6">
        <f t="shared" si="111"/>
        <v>5.4049863458080054</v>
      </c>
      <c r="P182" s="6">
        <f t="shared" si="111"/>
        <v>5.4371204200326675</v>
      </c>
      <c r="Q182" s="6">
        <f t="shared" si="111"/>
        <v>5.4388774624192786</v>
      </c>
      <c r="R182" s="6">
        <f t="shared" si="111"/>
        <v>5.4435055333479045</v>
      </c>
      <c r="S182" s="6">
        <f t="shared" si="111"/>
        <v>5.4569604296066583</v>
      </c>
      <c r="T182" s="6">
        <f t="shared" si="111"/>
        <v>5.3729484615881846</v>
      </c>
      <c r="U182" s="6">
        <f t="shared" si="111"/>
        <v>5.3001851352969016</v>
      </c>
      <c r="V182" s="6">
        <f t="shared" si="111"/>
        <v>5.2249947241780417</v>
      </c>
      <c r="W182" s="6">
        <f t="shared" si="111"/>
        <v>5.1474117549857104</v>
      </c>
      <c r="X182" s="6">
        <f t="shared" si="111"/>
        <v>5.0796472577333267</v>
      </c>
      <c r="Y182" s="6">
        <f t="shared" si="111"/>
        <v>4.9970719265026311</v>
      </c>
      <c r="Z182" s="6">
        <f t="shared" si="111"/>
        <v>4.9237653831499344</v>
      </c>
      <c r="AA182" s="6">
        <f t="shared" si="111"/>
        <v>4.8475808087941035</v>
      </c>
      <c r="AB182" s="6">
        <f t="shared" si="111"/>
        <v>4.7685477055571219</v>
      </c>
      <c r="AC182" s="6">
        <f t="shared" si="111"/>
        <v>4.697339234294053</v>
      </c>
      <c r="AD182" s="6">
        <f t="shared" si="111"/>
        <v>4.6123867113516814</v>
      </c>
      <c r="AE182" s="6">
        <f t="shared" si="111"/>
        <v>4.5347004547227847</v>
      </c>
      <c r="AF182" s="6">
        <f t="shared" si="111"/>
        <v>4.4536604645221907</v>
      </c>
      <c r="AG182" s="6">
        <f t="shared" si="111"/>
        <v>4.3692899940806962</v>
      </c>
      <c r="AH182" s="6">
        <f t="shared" si="111"/>
        <v>4.2816104542587219</v>
      </c>
      <c r="AI182" s="6">
        <f t="shared" si="111"/>
        <v>4.1994591602676392</v>
      </c>
      <c r="AJ182" s="6">
        <f t="shared" si="111"/>
        <v>4.1049148070228121</v>
      </c>
      <c r="AK182" s="6">
        <f t="shared" si="111"/>
        <v>4.0153265099499214</v>
      </c>
      <c r="AL182" s="6">
        <f t="shared" si="111"/>
        <v>3.9218904600612952</v>
      </c>
      <c r="AM182" s="6">
        <f t="shared" si="111"/>
        <v>3.8170077333776948</v>
      </c>
      <c r="AN182" s="6">
        <f t="shared" si="111"/>
        <v>3.7308279126643509</v>
      </c>
      <c r="AO182" s="6">
        <f t="shared" si="111"/>
        <v>3.6326156871205604</v>
      </c>
      <c r="AP182" s="6">
        <f t="shared" si="111"/>
        <v>3.5366958639541015</v>
      </c>
      <c r="AQ182" s="6">
        <f t="shared" si="111"/>
        <v>3.435760509449223</v>
      </c>
      <c r="AR182" s="6">
        <f t="shared" si="111"/>
        <v>3.3298077371517882</v>
      </c>
      <c r="AS182" s="6">
        <f t="shared" si="111"/>
        <v>3.3197764007036241</v>
      </c>
      <c r="AT182" s="6">
        <f t="shared" si="111"/>
        <v>3.3095870278758195</v>
      </c>
      <c r="AU182" s="6">
        <f t="shared" si="111"/>
        <v>3.2991580530993985</v>
      </c>
      <c r="AV182" s="6">
        <f t="shared" si="111"/>
        <v>3.2884052978158773</v>
      </c>
      <c r="AW182" s="6">
        <f t="shared" si="111"/>
        <v>3.2772418964586456</v>
      </c>
      <c r="AX182" s="6">
        <f t="shared" si="111"/>
        <v>3.2655782204728423</v>
      </c>
      <c r="AY182" s="6">
        <f t="shared" si="111"/>
        <v>3.2533218003236448</v>
      </c>
      <c r="AZ182" s="6">
        <f t="shared" si="111"/>
        <v>3.2403772454420499</v>
      </c>
      <c r="BA182" s="6">
        <f t="shared" si="111"/>
        <v>3.2266461620557969</v>
      </c>
      <c r="BB182" s="6">
        <f t="shared" si="111"/>
        <v>3.2120270688516772</v>
      </c>
      <c r="BC182" s="6">
        <f t="shared" si="111"/>
        <v>3.19641531041438</v>
      </c>
      <c r="BD182" s="6">
        <f t="shared" si="111"/>
        <v>3.1797029683855036</v>
      </c>
      <c r="BE182" s="6">
        <f t="shared" si="111"/>
        <v>3.1617787702851161</v>
      </c>
      <c r="BF182" s="6">
        <f t="shared" si="111"/>
        <v>3.1425279959365162</v>
      </c>
      <c r="BG182" s="6">
        <f t="shared" si="111"/>
        <v>3.1218323814339581</v>
      </c>
      <c r="BH182" s="6">
        <f t="shared" si="111"/>
        <v>3.0995700205909475</v>
      </c>
      <c r="BI182" s="6">
        <f t="shared" si="111"/>
        <v>3.0756152638057115</v>
      </c>
      <c r="BJ182" s="6">
        <f t="shared" si="111"/>
        <v>3.0498386142786265</v>
      </c>
      <c r="BK182" s="6">
        <f t="shared" si="111"/>
        <v>3.0221066215147765</v>
      </c>
      <c r="BL182" s="6">
        <f t="shared" si="111"/>
        <v>2.9922817720434396</v>
      </c>
    </row>
    <row r="183" spans="3:64" x14ac:dyDescent="0.25">
      <c r="C183" t="s">
        <v>11</v>
      </c>
      <c r="D183" s="6">
        <f t="shared" ref="D183:K183" si="112">(D$24*(D68*D168))+D151</f>
        <v>0.31156585534881009</v>
      </c>
      <c r="E183" s="6">
        <f t="shared" si="112"/>
        <v>0.32755104389546996</v>
      </c>
      <c r="F183" s="6">
        <f t="shared" si="112"/>
        <v>0.33268904570535746</v>
      </c>
      <c r="G183" s="6">
        <f t="shared" si="112"/>
        <v>0.34502446375316292</v>
      </c>
      <c r="H183" s="6">
        <f t="shared" si="112"/>
        <v>0.35481084652504663</v>
      </c>
      <c r="I183" s="6">
        <f t="shared" si="112"/>
        <v>0.4000000000000003</v>
      </c>
      <c r="J183" s="10">
        <f t="shared" si="112"/>
        <v>0.61764317407651714</v>
      </c>
      <c r="K183" s="6">
        <f t="shared" si="112"/>
        <v>0.60160227602356164</v>
      </c>
      <c r="L183" s="6">
        <f t="shared" ref="L183:BL183" si="113">(L$24*(L68*L168))+L151</f>
        <v>0.60129598023481101</v>
      </c>
      <c r="M183" s="6">
        <f t="shared" si="113"/>
        <v>0.58827157215954218</v>
      </c>
      <c r="N183" s="6">
        <f t="shared" si="113"/>
        <v>0.53761911468631807</v>
      </c>
      <c r="O183" s="6">
        <f t="shared" si="113"/>
        <v>0.54266899868057406</v>
      </c>
      <c r="P183" s="6">
        <f t="shared" si="113"/>
        <v>0.54662029569926607</v>
      </c>
      <c r="Q183" s="6">
        <f t="shared" si="113"/>
        <v>0.54760483993046183</v>
      </c>
      <c r="R183" s="6">
        <f t="shared" si="113"/>
        <v>0.54895448275956682</v>
      </c>
      <c r="S183" s="6">
        <f t="shared" si="113"/>
        <v>0.55126479650021021</v>
      </c>
      <c r="T183" s="6">
        <f t="shared" si="113"/>
        <v>0.54377560779681988</v>
      </c>
      <c r="U183" s="6">
        <f t="shared" si="113"/>
        <v>0.53744643336980313</v>
      </c>
      <c r="V183" s="6">
        <f t="shared" si="113"/>
        <v>0.53088484118861878</v>
      </c>
      <c r="W183" s="6">
        <f t="shared" si="113"/>
        <v>0.52408372040753903</v>
      </c>
      <c r="X183" s="6">
        <f t="shared" si="113"/>
        <v>0.51827867327499755</v>
      </c>
      <c r="Y183" s="6">
        <f t="shared" si="113"/>
        <v>0.51094944211669435</v>
      </c>
      <c r="Z183" s="6">
        <f t="shared" si="113"/>
        <v>0.50454575606968399</v>
      </c>
      <c r="AA183" s="6">
        <f t="shared" si="113"/>
        <v>0.49781881882647822</v>
      </c>
      <c r="AB183" s="6">
        <f t="shared" si="113"/>
        <v>0.49076259590637394</v>
      </c>
      <c r="AC183" s="6">
        <f t="shared" si="113"/>
        <v>0.48446925733478796</v>
      </c>
      <c r="AD183" s="6">
        <f t="shared" si="113"/>
        <v>0.47670838342805072</v>
      </c>
      <c r="AE183" s="6">
        <f t="shared" si="113"/>
        <v>0.4696411952831912</v>
      </c>
      <c r="AF183" s="6">
        <f t="shared" si="113"/>
        <v>0.46216478257936766</v>
      </c>
      <c r="AG183" s="6">
        <f t="shared" si="113"/>
        <v>0.45427453537090734</v>
      </c>
      <c r="AH183" s="6">
        <f t="shared" si="113"/>
        <v>0.44596629246315983</v>
      </c>
      <c r="AI183" s="6">
        <f t="shared" si="113"/>
        <v>0.43815640458286903</v>
      </c>
      <c r="AJ183" s="6">
        <f t="shared" si="113"/>
        <v>0.42897147776850136</v>
      </c>
      <c r="AK183" s="6">
        <f t="shared" si="113"/>
        <v>0.42021847411146207</v>
      </c>
      <c r="AL183" s="6">
        <f t="shared" si="113"/>
        <v>0.410974879649187</v>
      </c>
      <c r="AM183" s="6">
        <f t="shared" si="113"/>
        <v>0.40044043999894757</v>
      </c>
      <c r="AN183" s="6">
        <f t="shared" si="113"/>
        <v>0.39177678761021767</v>
      </c>
      <c r="AO183" s="6">
        <f t="shared" si="113"/>
        <v>0.38175878012043146</v>
      </c>
      <c r="AP183" s="6">
        <f t="shared" si="113"/>
        <v>0.37189031132624695</v>
      </c>
      <c r="AQ183" s="6">
        <f t="shared" si="113"/>
        <v>0.36140406069630782</v>
      </c>
      <c r="AR183" s="6">
        <f t="shared" si="113"/>
        <v>0.35030122307850375</v>
      </c>
      <c r="AS183" s="6">
        <f t="shared" si="113"/>
        <v>0.34924591006817679</v>
      </c>
      <c r="AT183" s="6">
        <f t="shared" si="113"/>
        <v>0.34817397137208977</v>
      </c>
      <c r="AU183" s="6">
        <f t="shared" si="113"/>
        <v>0.347076826158907</v>
      </c>
      <c r="AV183" s="6">
        <f t="shared" si="113"/>
        <v>0.34594561870652024</v>
      </c>
      <c r="AW183" s="6">
        <f t="shared" si="113"/>
        <v>0.34477121061516913</v>
      </c>
      <c r="AX183" s="6">
        <f t="shared" si="113"/>
        <v>0.3435441728142079</v>
      </c>
      <c r="AY183" s="6">
        <f t="shared" si="113"/>
        <v>0.34225477735724968</v>
      </c>
      <c r="AZ183" s="6">
        <f t="shared" si="113"/>
        <v>0.34089298900033149</v>
      </c>
      <c r="BA183" s="6">
        <f t="shared" si="113"/>
        <v>0.33944845655759298</v>
      </c>
      <c r="BB183" s="6">
        <f t="shared" si="113"/>
        <v>0.33791050402881362</v>
      </c>
      <c r="BC183" s="6">
        <f t="shared" si="113"/>
        <v>0.3362681214930372</v>
      </c>
      <c r="BD183" s="6">
        <f t="shared" si="113"/>
        <v>0.33450995576235476</v>
      </c>
      <c r="BE183" s="6">
        <f t="shared" si="113"/>
        <v>0.33262430078978328</v>
      </c>
      <c r="BF183" s="6">
        <f t="shared" si="113"/>
        <v>0.33059908782499781</v>
      </c>
      <c r="BG183" s="6">
        <f t="shared" si="113"/>
        <v>0.32842187531157851</v>
      </c>
      <c r="BH183" s="6">
        <f t="shared" si="113"/>
        <v>0.32607983851921035</v>
      </c>
      <c r="BI183" s="6">
        <f t="shared" si="113"/>
        <v>0.32355975890416505</v>
      </c>
      <c r="BJ183" s="6">
        <f t="shared" si="113"/>
        <v>0.32084801319120465</v>
      </c>
      <c r="BK183" s="6">
        <f t="shared" si="113"/>
        <v>0.3179305621698762</v>
      </c>
      <c r="BL183" s="6">
        <f t="shared" si="113"/>
        <v>0.31479293919802315</v>
      </c>
    </row>
    <row r="184" spans="3:64" x14ac:dyDescent="0.25">
      <c r="C184" t="s">
        <v>12</v>
      </c>
      <c r="D184" s="6">
        <f t="shared" ref="D184:K184" si="114">(D$24*(D69*D169))+D152</f>
        <v>0.17151700336951986</v>
      </c>
      <c r="E184" s="6">
        <f t="shared" si="114"/>
        <v>0.1803168496644561</v>
      </c>
      <c r="F184" s="6">
        <f t="shared" si="114"/>
        <v>0.18314531966079922</v>
      </c>
      <c r="G184" s="6">
        <f t="shared" si="114"/>
        <v>0.18993596729611609</v>
      </c>
      <c r="H184" s="6">
        <f t="shared" si="114"/>
        <v>0.19532337101203817</v>
      </c>
      <c r="I184" s="6">
        <f t="shared" si="114"/>
        <v>0.2</v>
      </c>
      <c r="J184" s="10">
        <f t="shared" si="114"/>
        <v>0.30149999999999988</v>
      </c>
      <c r="K184" s="6">
        <f t="shared" si="114"/>
        <v>0.30055359233358703</v>
      </c>
      <c r="L184" s="6">
        <f t="shared" ref="L184:BL184" si="115">(L$24*(L69*L169))+L152</f>
        <v>0.30237251923651265</v>
      </c>
      <c r="M184" s="6">
        <f t="shared" si="115"/>
        <v>0.2981379812221373</v>
      </c>
      <c r="N184" s="6">
        <f t="shared" si="115"/>
        <v>0.27492766393209372</v>
      </c>
      <c r="O184" s="6">
        <f t="shared" si="115"/>
        <v>0.28033344805164895</v>
      </c>
      <c r="P184" s="6">
        <f t="shared" si="115"/>
        <v>0.2855519065492097</v>
      </c>
      <c r="Q184" s="6">
        <f t="shared" si="115"/>
        <v>0.28957384780695949</v>
      </c>
      <c r="R184" s="6">
        <f t="shared" si="115"/>
        <v>0.29411940583107837</v>
      </c>
      <c r="S184" s="6">
        <f t="shared" si="115"/>
        <v>0.29951187344238817</v>
      </c>
      <c r="T184" s="6">
        <f t="shared" si="115"/>
        <v>0.3032019232869651</v>
      </c>
      <c r="U184" s="6">
        <f t="shared" si="115"/>
        <v>0.30787857183494927</v>
      </c>
      <c r="V184" s="6">
        <f t="shared" si="115"/>
        <v>0.31277198695438035</v>
      </c>
      <c r="W184" s="6">
        <f t="shared" si="115"/>
        <v>0.31786402199971076</v>
      </c>
      <c r="X184" s="6">
        <f t="shared" si="115"/>
        <v>0.32391218138448513</v>
      </c>
      <c r="Y184" s="6">
        <f t="shared" si="115"/>
        <v>0.32934941139009088</v>
      </c>
      <c r="Z184" s="6">
        <f t="shared" si="115"/>
        <v>0.33571430201110619</v>
      </c>
      <c r="AA184" s="6">
        <f t="shared" si="115"/>
        <v>0.34220922749299737</v>
      </c>
      <c r="AB184" s="6">
        <f t="shared" si="115"/>
        <v>0.34881198715991857</v>
      </c>
      <c r="AC184" s="6">
        <f t="shared" si="115"/>
        <v>0.35630673822056796</v>
      </c>
      <c r="AD184" s="6">
        <f t="shared" si="115"/>
        <v>0.3630606013735746</v>
      </c>
      <c r="AE184" s="6">
        <f t="shared" si="115"/>
        <v>0.37066928132275478</v>
      </c>
      <c r="AF184" s="6">
        <f t="shared" si="115"/>
        <v>0.37829841412921611</v>
      </c>
      <c r="AG184" s="6">
        <f t="shared" si="115"/>
        <v>0.38591976775820108</v>
      </c>
      <c r="AH184" s="6">
        <f t="shared" si="115"/>
        <v>0.39350379318467726</v>
      </c>
      <c r="AI184" s="6">
        <f t="shared" si="115"/>
        <v>0.40186344626438875</v>
      </c>
      <c r="AJ184" s="6">
        <f t="shared" si="115"/>
        <v>0.40928409231835877</v>
      </c>
      <c r="AK184" s="6">
        <f t="shared" si="115"/>
        <v>0.41742426865772342</v>
      </c>
      <c r="AL184" s="6">
        <f t="shared" si="115"/>
        <v>0.42540396918424894</v>
      </c>
      <c r="AM184" s="6">
        <f t="shared" si="115"/>
        <v>0.43232349804605907</v>
      </c>
      <c r="AN184" s="6">
        <f t="shared" si="115"/>
        <v>0.44159471578106924</v>
      </c>
      <c r="AO184" s="6">
        <f t="shared" si="115"/>
        <v>0.44973094025979748</v>
      </c>
      <c r="AP184" s="6">
        <f t="shared" si="115"/>
        <v>0.45841954357728221</v>
      </c>
      <c r="AQ184" s="6">
        <f t="shared" si="115"/>
        <v>0.46674697257326231</v>
      </c>
      <c r="AR184" s="6">
        <f t="shared" si="115"/>
        <v>0.47466290390041244</v>
      </c>
      <c r="AS184" s="6">
        <f t="shared" si="115"/>
        <v>0.48265051142644744</v>
      </c>
      <c r="AT184" s="6">
        <f t="shared" si="115"/>
        <v>0.49093904592793347</v>
      </c>
      <c r="AU184" s="6">
        <f t="shared" si="115"/>
        <v>0.49953486781650491</v>
      </c>
      <c r="AV184" s="6">
        <f t="shared" si="115"/>
        <v>0.50844447193786135</v>
      </c>
      <c r="AW184" s="6">
        <f t="shared" si="115"/>
        <v>0.51767449041316782</v>
      </c>
      <c r="AX184" s="6">
        <f t="shared" si="115"/>
        <v>0.52723169554052884</v>
      </c>
      <c r="AY184" s="6">
        <f t="shared" si="115"/>
        <v>0.53712300275776892</v>
      </c>
      <c r="AZ184" s="6">
        <f t="shared" si="115"/>
        <v>0.54735547366784232</v>
      </c>
      <c r="BA184" s="6">
        <f t="shared" si="115"/>
        <v>0.55793631912819475</v>
      </c>
      <c r="BB184" s="6">
        <f t="shared" si="115"/>
        <v>0.56887290240541144</v>
      </c>
      <c r="BC184" s="6">
        <f t="shared" si="115"/>
        <v>0.58017274239654582</v>
      </c>
      <c r="BD184" s="6">
        <f t="shared" si="115"/>
        <v>0.5918435169185341</v>
      </c>
      <c r="BE184" s="6">
        <f t="shared" si="115"/>
        <v>0.6038930660671461</v>
      </c>
      <c r="BF184" s="6">
        <f t="shared" si="115"/>
        <v>0.6163293956469027</v>
      </c>
      <c r="BG184" s="6">
        <f t="shared" si="115"/>
        <v>0.6291606806735236</v>
      </c>
      <c r="BH184" s="6">
        <f t="shared" si="115"/>
        <v>0.64239526895037657</v>
      </c>
      <c r="BI184" s="6">
        <f t="shared" si="115"/>
        <v>0.65604168472053104</v>
      </c>
      <c r="BJ184" s="6">
        <f t="shared" si="115"/>
        <v>0.67010863239600138</v>
      </c>
      <c r="BK184" s="6">
        <f t="shared" si="115"/>
        <v>0.68460500036579908</v>
      </c>
      <c r="BL184" s="6">
        <f t="shared" si="115"/>
        <v>0.69953986488449782</v>
      </c>
    </row>
    <row r="185" spans="3:64" x14ac:dyDescent="0.25">
      <c r="C185" t="s">
        <v>13</v>
      </c>
      <c r="D185" s="6">
        <f t="shared" ref="D185:K185" si="116">(D$23*(D70*D170))+D153</f>
        <v>8.5758501684759917E-4</v>
      </c>
      <c r="E185" s="6">
        <f t="shared" si="116"/>
        <v>9.0158424832227873E-4</v>
      </c>
      <c r="F185" s="6">
        <f t="shared" si="116"/>
        <v>9.1572659830399669E-4</v>
      </c>
      <c r="G185" s="6">
        <f t="shared" si="116"/>
        <v>9.4967983648058156E-4</v>
      </c>
      <c r="H185" s="6">
        <f t="shared" si="116"/>
        <v>9.7661685506018935E-4</v>
      </c>
      <c r="I185" s="6">
        <f t="shared" si="116"/>
        <v>1E-3</v>
      </c>
      <c r="J185" s="10">
        <f t="shared" si="116"/>
        <v>1.0099999999999983E-3</v>
      </c>
      <c r="K185" s="6">
        <f t="shared" si="116"/>
        <v>1.0122713601172135E-3</v>
      </c>
      <c r="L185" s="6">
        <f t="shared" ref="L185:BL185" si="117">(L$23*(L70*L170))+L153</f>
        <v>1.0528529860990533E-3</v>
      </c>
      <c r="M185" s="6">
        <f t="shared" si="117"/>
        <v>1.0329064556788014E-3</v>
      </c>
      <c r="N185" s="6">
        <f t="shared" si="117"/>
        <v>9.1485374420643994E-4</v>
      </c>
      <c r="O185" s="6">
        <f t="shared" si="117"/>
        <v>9.544125489098661E-4</v>
      </c>
      <c r="P185" s="6">
        <f t="shared" si="117"/>
        <v>9.9057915893024603E-4</v>
      </c>
      <c r="Q185" s="6">
        <f t="shared" si="117"/>
        <v>1.0186188425828386E-3</v>
      </c>
      <c r="R185" s="6">
        <f t="shared" si="117"/>
        <v>1.0470243103734749E-3</v>
      </c>
      <c r="S185" s="6">
        <f t="shared" si="117"/>
        <v>1.0771941620241466E-3</v>
      </c>
      <c r="T185" s="6">
        <f t="shared" si="117"/>
        <v>1.0976054352138116E-3</v>
      </c>
      <c r="U185" s="6">
        <f t="shared" si="117"/>
        <v>1.1208500157906228E-3</v>
      </c>
      <c r="V185" s="6">
        <f t="shared" si="117"/>
        <v>1.1436550873001744E-3</v>
      </c>
      <c r="W185" s="6">
        <f t="shared" si="117"/>
        <v>1.1662126962818462E-3</v>
      </c>
      <c r="X185" s="6">
        <f t="shared" si="117"/>
        <v>1.1917966741372286E-3</v>
      </c>
      <c r="Y185" s="6">
        <f t="shared" si="117"/>
        <v>1.2139615111293905E-3</v>
      </c>
      <c r="Z185" s="6">
        <f t="shared" si="117"/>
        <v>1.2389108097861248E-3</v>
      </c>
      <c r="AA185" s="6">
        <f t="shared" si="117"/>
        <v>1.2633475708387924E-3</v>
      </c>
      <c r="AB185" s="6">
        <f t="shared" si="117"/>
        <v>1.2871637770911185E-3</v>
      </c>
      <c r="AC185" s="6">
        <f t="shared" si="117"/>
        <v>1.313186057053523E-3</v>
      </c>
      <c r="AD185" s="6">
        <f t="shared" si="117"/>
        <v>1.3355932587431083E-3</v>
      </c>
      <c r="AE185" s="6">
        <f t="shared" si="117"/>
        <v>1.3601033913353379E-3</v>
      </c>
      <c r="AF185" s="6">
        <f t="shared" si="117"/>
        <v>1.3838458700275325E-3</v>
      </c>
      <c r="AG185" s="6">
        <f t="shared" si="117"/>
        <v>1.4068306671372306E-3</v>
      </c>
      <c r="AH185" s="6">
        <f t="shared" si="117"/>
        <v>1.4290642639826418E-3</v>
      </c>
      <c r="AI185" s="6">
        <f t="shared" si="117"/>
        <v>1.4530859031268472E-3</v>
      </c>
      <c r="AJ185" s="6">
        <f t="shared" si="117"/>
        <v>1.4737893333599623E-3</v>
      </c>
      <c r="AK185" s="6">
        <f t="shared" si="117"/>
        <v>1.4962010004485283E-3</v>
      </c>
      <c r="AL185" s="6">
        <f t="shared" si="117"/>
        <v>1.5178115252741714E-3</v>
      </c>
      <c r="AM185" s="6">
        <f t="shared" si="117"/>
        <v>1.5363246999481317E-3</v>
      </c>
      <c r="AN185" s="6">
        <f t="shared" si="117"/>
        <v>1.5609993121648176E-3</v>
      </c>
      <c r="AO185" s="6">
        <f t="shared" si="117"/>
        <v>1.5825353151216958E-3</v>
      </c>
      <c r="AP185" s="6">
        <f t="shared" si="117"/>
        <v>1.6054616201270733E-3</v>
      </c>
      <c r="AQ185" s="6">
        <f t="shared" si="117"/>
        <v>1.6275624948437456E-3</v>
      </c>
      <c r="AR185" s="6">
        <f t="shared" si="117"/>
        <v>1.6488938822489957E-3</v>
      </c>
      <c r="AS185" s="6">
        <f t="shared" si="117"/>
        <v>1.6701473329517628E-3</v>
      </c>
      <c r="AT185" s="6">
        <f t="shared" si="117"/>
        <v>1.6912857734400176E-3</v>
      </c>
      <c r="AU185" s="6">
        <f t="shared" si="117"/>
        <v>1.7123164697714251E-3</v>
      </c>
      <c r="AV185" s="6">
        <f t="shared" si="117"/>
        <v>1.7332438488442718E-3</v>
      </c>
      <c r="AW185" s="6">
        <f t="shared" si="117"/>
        <v>1.7540734234737254E-3</v>
      </c>
      <c r="AX185" s="6">
        <f t="shared" si="117"/>
        <v>1.7748137997528261E-3</v>
      </c>
      <c r="AY185" s="6">
        <f t="shared" si="117"/>
        <v>1.795469723182916E-3</v>
      </c>
      <c r="AZ185" s="6">
        <f t="shared" si="117"/>
        <v>1.8160411762159713E-3</v>
      </c>
      <c r="BA185" s="6">
        <f t="shared" si="117"/>
        <v>1.8365273450913298E-3</v>
      </c>
      <c r="BB185" s="6">
        <f t="shared" si="117"/>
        <v>1.8569194757655472E-3</v>
      </c>
      <c r="BC185" s="6">
        <f t="shared" si="117"/>
        <v>1.8772216015931521E-3</v>
      </c>
      <c r="BD185" s="6">
        <f t="shared" si="117"/>
        <v>1.8974278782590281E-3</v>
      </c>
      <c r="BE185" s="6">
        <f t="shared" si="117"/>
        <v>1.9175287249074227E-3</v>
      </c>
      <c r="BF185" s="6">
        <f t="shared" si="117"/>
        <v>1.9375063930708797E-3</v>
      </c>
      <c r="BG185" s="6">
        <f t="shared" si="117"/>
        <v>1.9573447512203968E-3</v>
      </c>
      <c r="BH185" s="6">
        <f t="shared" si="117"/>
        <v>1.9770369781186552E-3</v>
      </c>
      <c r="BI185" s="6">
        <f t="shared" si="117"/>
        <v>1.9965768450441587E-3</v>
      </c>
      <c r="BJ185" s="6">
        <f t="shared" si="117"/>
        <v>2.015943427182215E-3</v>
      </c>
      <c r="BK185" s="6">
        <f t="shared" si="117"/>
        <v>2.0351132351515864E-3</v>
      </c>
      <c r="BL185" s="6">
        <f t="shared" si="117"/>
        <v>2.0540668063471633E-3</v>
      </c>
    </row>
    <row r="186" spans="3:64" x14ac:dyDescent="0.25">
      <c r="C186" t="s">
        <v>14</v>
      </c>
      <c r="D186" s="6">
        <f t="shared" ref="D186:K186" si="118">(D$23*(D71*D171))+D154</f>
        <v>16.666666499999966</v>
      </c>
      <c r="E186" s="6">
        <f t="shared" si="118"/>
        <v>17.433458499999958</v>
      </c>
      <c r="F186" s="6">
        <f t="shared" si="118"/>
        <v>18.115461</v>
      </c>
      <c r="G186" s="6">
        <f t="shared" si="118"/>
        <v>18.664749499999989</v>
      </c>
      <c r="H186" s="6">
        <f t="shared" si="118"/>
        <v>19.398362999999961</v>
      </c>
      <c r="I186" s="6">
        <f t="shared" si="118"/>
        <v>19.722775000000002</v>
      </c>
      <c r="J186" s="10">
        <f t="shared" si="118"/>
        <v>19.774385999999968</v>
      </c>
      <c r="K186" s="6">
        <f t="shared" si="118"/>
        <v>19.757439642699705</v>
      </c>
      <c r="L186" s="6">
        <f t="shared" ref="L186:BL186" si="119">(L$23*(L71*L171))+L154</f>
        <v>20.493584499898823</v>
      </c>
      <c r="M186" s="6">
        <f t="shared" si="119"/>
        <v>20.057852811623825</v>
      </c>
      <c r="N186" s="6">
        <f t="shared" si="119"/>
        <v>17.729541183170991</v>
      </c>
      <c r="O186" s="6">
        <f t="shared" si="119"/>
        <v>18.464850515522961</v>
      </c>
      <c r="P186" s="6">
        <f t="shared" si="119"/>
        <v>19.137994562377269</v>
      </c>
      <c r="Q186" s="6">
        <f t="shared" si="119"/>
        <v>19.658147157640876</v>
      </c>
      <c r="R186" s="6">
        <f t="shared" si="119"/>
        <v>20.189688248313335</v>
      </c>
      <c r="S186" s="6">
        <f t="shared" si="119"/>
        <v>20.759621219171599</v>
      </c>
      <c r="T186" s="6">
        <f t="shared" si="119"/>
        <v>21.251677931607276</v>
      </c>
      <c r="U186" s="6">
        <f t="shared" si="119"/>
        <v>21.807227177703975</v>
      </c>
      <c r="V186" s="6">
        <f t="shared" si="119"/>
        <v>22.363037983816668</v>
      </c>
      <c r="W186" s="6">
        <f t="shared" si="119"/>
        <v>22.922686387318283</v>
      </c>
      <c r="X186" s="6">
        <f t="shared" si="119"/>
        <v>23.550686098916305</v>
      </c>
      <c r="Y186" s="6">
        <f t="shared" si="119"/>
        <v>24.119817611361452</v>
      </c>
      <c r="Z186" s="6">
        <f t="shared" si="119"/>
        <v>24.752744028094106</v>
      </c>
      <c r="AA186" s="6">
        <f t="shared" si="119"/>
        <v>25.38395679365458</v>
      </c>
      <c r="AB186" s="6">
        <f t="shared" si="119"/>
        <v>26.010869467879822</v>
      </c>
      <c r="AC186" s="6">
        <f t="shared" si="119"/>
        <v>26.690446063716792</v>
      </c>
      <c r="AD186" s="6">
        <f t="shared" si="119"/>
        <v>27.304153995330417</v>
      </c>
      <c r="AE186" s="6">
        <f t="shared" si="119"/>
        <v>27.967929937304977</v>
      </c>
      <c r="AF186" s="6">
        <f t="shared" si="119"/>
        <v>28.622760449965622</v>
      </c>
      <c r="AG186" s="6">
        <f t="shared" si="119"/>
        <v>29.26813697641197</v>
      </c>
      <c r="AH186" s="6">
        <f t="shared" si="119"/>
        <v>29.903437269021843</v>
      </c>
      <c r="AI186" s="6">
        <f t="shared" si="119"/>
        <v>30.581302372865562</v>
      </c>
      <c r="AJ186" s="6">
        <f t="shared" si="119"/>
        <v>31.193727301953622</v>
      </c>
      <c r="AK186" s="6">
        <f t="shared" si="119"/>
        <v>31.845893120951967</v>
      </c>
      <c r="AL186" s="6">
        <f t="shared" si="119"/>
        <v>32.484040785882257</v>
      </c>
      <c r="AM186" s="6">
        <f t="shared" si="119"/>
        <v>33.057775661184294</v>
      </c>
      <c r="AN186" s="6">
        <f t="shared" si="119"/>
        <v>33.765569287369487</v>
      </c>
      <c r="AO186" s="6">
        <f t="shared" si="119"/>
        <v>34.406499213848853</v>
      </c>
      <c r="AP186" s="6">
        <f t="shared" si="119"/>
        <v>35.077634470480092</v>
      </c>
      <c r="AQ186" s="6">
        <f t="shared" si="119"/>
        <v>35.729877844268387</v>
      </c>
      <c r="AR186" s="6">
        <f t="shared" si="119"/>
        <v>36.363262483718202</v>
      </c>
      <c r="AS186" s="6">
        <f t="shared" si="119"/>
        <v>36.995665116680662</v>
      </c>
      <c r="AT186" s="6">
        <f t="shared" si="119"/>
        <v>37.629675136502534</v>
      </c>
      <c r="AU186" s="6">
        <f t="shared" si="119"/>
        <v>38.265421101188863</v>
      </c>
      <c r="AV186" s="6">
        <f t="shared" si="119"/>
        <v>38.902970691998739</v>
      </c>
      <c r="AW186" s="6">
        <f t="shared" si="119"/>
        <v>39.542417805816484</v>
      </c>
      <c r="AX186" s="6">
        <f t="shared" si="119"/>
        <v>40.183928536404117</v>
      </c>
      <c r="AY186" s="6">
        <f t="shared" si="119"/>
        <v>40.827584564738679</v>
      </c>
      <c r="AZ186" s="6">
        <f t="shared" si="119"/>
        <v>41.473360657415618</v>
      </c>
      <c r="BA186" s="6">
        <f t="shared" si="119"/>
        <v>42.121213312814859</v>
      </c>
      <c r="BB186" s="6">
        <f t="shared" si="119"/>
        <v>42.770915819650391</v>
      </c>
      <c r="BC186" s="6">
        <f t="shared" si="119"/>
        <v>43.422533823416032</v>
      </c>
      <c r="BD186" s="6">
        <f t="shared" si="119"/>
        <v>44.075905099638085</v>
      </c>
      <c r="BE186" s="6">
        <f t="shared" si="119"/>
        <v>44.730777969122535</v>
      </c>
      <c r="BF186" s="6">
        <f t="shared" si="119"/>
        <v>45.386705667536582</v>
      </c>
      <c r="BG186" s="6">
        <f t="shared" si="119"/>
        <v>46.043272507944053</v>
      </c>
      <c r="BH186" s="6">
        <f t="shared" si="119"/>
        <v>46.700276400583377</v>
      </c>
      <c r="BI186" s="6">
        <f t="shared" si="119"/>
        <v>47.357526635485605</v>
      </c>
      <c r="BJ186" s="6">
        <f t="shared" si="119"/>
        <v>48.014480038318247</v>
      </c>
      <c r="BK186" s="6">
        <f t="shared" si="119"/>
        <v>48.670523898453524</v>
      </c>
      <c r="BL186" s="6">
        <f t="shared" si="119"/>
        <v>49.325132992717279</v>
      </c>
    </row>
    <row r="187" spans="3:64" x14ac:dyDescent="0.25">
      <c r="C187" t="s">
        <v>15</v>
      </c>
      <c r="D187" s="6">
        <f t="shared" ref="D187:K187" si="120">(D$23*(D72*D172))+D155</f>
        <v>9.6936057599999792E-2</v>
      </c>
      <c r="E187" s="6">
        <f t="shared" si="120"/>
        <v>0.10157932479999977</v>
      </c>
      <c r="F187" s="6">
        <f t="shared" si="120"/>
        <v>0.10621721919999999</v>
      </c>
      <c r="G187" s="6">
        <f t="shared" si="120"/>
        <v>0.11511761279999992</v>
      </c>
      <c r="H187" s="6">
        <f t="shared" si="120"/>
        <v>0.12401800639999976</v>
      </c>
      <c r="I187" s="6">
        <f t="shared" si="120"/>
        <v>0.13291839999999991</v>
      </c>
      <c r="J187" s="10">
        <f t="shared" si="120"/>
        <v>0.14327712644820226</v>
      </c>
      <c r="K187" s="6">
        <f t="shared" si="120"/>
        <v>0.14511785677624536</v>
      </c>
      <c r="L187" s="6">
        <f t="shared" ref="L187:BL187" si="121">(L$23*(L72*L172))+L155</f>
        <v>0.15249017496495321</v>
      </c>
      <c r="M187" s="6">
        <f t="shared" si="121"/>
        <v>0.15109383586829012</v>
      </c>
      <c r="N187" s="6">
        <f t="shared" si="121"/>
        <v>0.13511128257039448</v>
      </c>
      <c r="O187" s="6">
        <f t="shared" si="121"/>
        <v>0.14225102979769735</v>
      </c>
      <c r="P187" s="6">
        <f t="shared" si="121"/>
        <v>0.14893499988686726</v>
      </c>
      <c r="Q187" s="6">
        <f t="shared" si="121"/>
        <v>0.15441927866154545</v>
      </c>
      <c r="R187" s="6">
        <f t="shared" si="121"/>
        <v>0.15995899818836196</v>
      </c>
      <c r="S187" s="6">
        <f t="shared" si="121"/>
        <v>0.16666882203324657</v>
      </c>
      <c r="T187" s="6">
        <f t="shared" si="121"/>
        <v>0.17191302545754875</v>
      </c>
      <c r="U187" s="6">
        <f t="shared" si="121"/>
        <v>0.17762132566736491</v>
      </c>
      <c r="V187" s="6">
        <f t="shared" si="121"/>
        <v>0.18327382468718123</v>
      </c>
      <c r="W187" s="6">
        <f t="shared" si="121"/>
        <v>0.18888779185806778</v>
      </c>
      <c r="X187" s="6">
        <f t="shared" si="121"/>
        <v>0.19498566601347644</v>
      </c>
      <c r="Y187" s="6">
        <f t="shared" si="121"/>
        <v>0.20050465387408442</v>
      </c>
      <c r="Z187" s="6">
        <f t="shared" si="121"/>
        <v>0.20644979655506426</v>
      </c>
      <c r="AA187" s="6">
        <f t="shared" si="121"/>
        <v>0.21226548880792814</v>
      </c>
      <c r="AB187" s="6">
        <f t="shared" si="121"/>
        <v>0.21791705026892827</v>
      </c>
      <c r="AC187" s="6">
        <f t="shared" si="121"/>
        <v>0.22386942888596761</v>
      </c>
      <c r="AD187" s="6">
        <f t="shared" si="121"/>
        <v>0.22911611496403192</v>
      </c>
      <c r="AE187" s="6">
        <f t="shared" si="121"/>
        <v>0.2346169611861304</v>
      </c>
      <c r="AF187" s="6">
        <f t="shared" si="121"/>
        <v>0.23986434937254242</v>
      </c>
      <c r="AG187" s="6">
        <f t="shared" si="121"/>
        <v>0.24484193467480975</v>
      </c>
      <c r="AH187" s="6">
        <f t="shared" si="121"/>
        <v>0.24953301369453879</v>
      </c>
      <c r="AI187" s="6">
        <f t="shared" si="121"/>
        <v>0.25436454020503307</v>
      </c>
      <c r="AJ187" s="6">
        <f t="shared" si="121"/>
        <v>0.25842620027564256</v>
      </c>
      <c r="AK187" s="6">
        <f t="shared" si="121"/>
        <v>0.26258105361844009</v>
      </c>
      <c r="AL187" s="6">
        <f t="shared" si="121"/>
        <v>0.26637237144116638</v>
      </c>
      <c r="AM187" s="6">
        <f t="shared" si="121"/>
        <v>0.26938060827458343</v>
      </c>
      <c r="AN187" s="6">
        <f t="shared" si="121"/>
        <v>0.27321213236983188</v>
      </c>
      <c r="AO187" s="6">
        <f t="shared" si="121"/>
        <v>0.27621911181614567</v>
      </c>
      <c r="AP187" s="6">
        <f t="shared" si="121"/>
        <v>0.27917638092531238</v>
      </c>
      <c r="AQ187" s="6">
        <f t="shared" si="121"/>
        <v>0.28167973386994893</v>
      </c>
      <c r="AR187" s="6">
        <f t="shared" si="121"/>
        <v>0.283723233206296</v>
      </c>
      <c r="AS187" s="6">
        <f t="shared" si="121"/>
        <v>0.28556142690849967</v>
      </c>
      <c r="AT187" s="6">
        <f t="shared" si="121"/>
        <v>0.28733378958856659</v>
      </c>
      <c r="AU187" s="6">
        <f t="shared" si="121"/>
        <v>0.28904192352262637</v>
      </c>
      <c r="AV187" s="6">
        <f t="shared" si="121"/>
        <v>0.29068692317165584</v>
      </c>
      <c r="AW187" s="6">
        <f t="shared" si="121"/>
        <v>0.2922700446516881</v>
      </c>
      <c r="AX187" s="6">
        <f t="shared" si="121"/>
        <v>0.29379303210839092</v>
      </c>
      <c r="AY187" s="6">
        <f t="shared" si="121"/>
        <v>0.29525695734078367</v>
      </c>
      <c r="AZ187" s="6">
        <f t="shared" si="121"/>
        <v>0.29666209340068506</v>
      </c>
      <c r="BA187" s="6">
        <f t="shared" si="121"/>
        <v>0.29800858421697241</v>
      </c>
      <c r="BB187" s="6">
        <f t="shared" si="121"/>
        <v>0.2992952974613845</v>
      </c>
      <c r="BC187" s="6">
        <f t="shared" si="121"/>
        <v>0.30052318606601608</v>
      </c>
      <c r="BD187" s="6">
        <f t="shared" si="121"/>
        <v>0.30169161484046819</v>
      </c>
      <c r="BE187" s="6">
        <f t="shared" si="121"/>
        <v>0.30279938401133488</v>
      </c>
      <c r="BF187" s="6">
        <f t="shared" si="121"/>
        <v>0.30384405467807046</v>
      </c>
      <c r="BG187" s="6">
        <f t="shared" si="121"/>
        <v>0.30482351706648275</v>
      </c>
      <c r="BH187" s="6">
        <f t="shared" si="121"/>
        <v>0.30573717145610269</v>
      </c>
      <c r="BI187" s="6">
        <f t="shared" si="121"/>
        <v>0.30658453882477044</v>
      </c>
      <c r="BJ187" s="6">
        <f t="shared" si="121"/>
        <v>0.30736292662846754</v>
      </c>
      <c r="BK187" s="6">
        <f t="shared" si="121"/>
        <v>0.30806934525888302</v>
      </c>
      <c r="BL187" s="6">
        <f t="shared" si="121"/>
        <v>0.30870151260748369</v>
      </c>
    </row>
    <row r="188" spans="3:64" x14ac:dyDescent="0.25">
      <c r="C188" t="s">
        <v>16</v>
      </c>
      <c r="D188" s="6">
        <f t="shared" ref="D188:K188" si="122">(D$23*(D73*D173))+D156</f>
        <v>9.4755824999999785</v>
      </c>
      <c r="E188" s="6">
        <f t="shared" si="122"/>
        <v>9.5314274999999746</v>
      </c>
      <c r="F188" s="6">
        <f t="shared" si="122"/>
        <v>9.5905574999999992</v>
      </c>
      <c r="G188" s="6">
        <f t="shared" si="122"/>
        <v>9.6956774999999951</v>
      </c>
      <c r="H188" s="6">
        <f t="shared" si="122"/>
        <v>9.7104599999999799</v>
      </c>
      <c r="I188" s="6">
        <f t="shared" si="122"/>
        <v>9.7121025000000003</v>
      </c>
      <c r="J188" s="10">
        <f t="shared" si="122"/>
        <v>9.8478845869882239</v>
      </c>
      <c r="K188" s="6">
        <f t="shared" si="122"/>
        <v>9.5925142185607211</v>
      </c>
      <c r="L188" s="6">
        <f t="shared" ref="L188:BL188" si="123">(L$23*(L73*L173))+L156</f>
        <v>9.7264515477081996</v>
      </c>
      <c r="M188" s="6">
        <f t="shared" si="123"/>
        <v>9.3315967028489624</v>
      </c>
      <c r="N188" s="6">
        <f t="shared" si="123"/>
        <v>8.1080767913909249</v>
      </c>
      <c r="O188" s="6">
        <f t="shared" si="123"/>
        <v>8.3239202161548214</v>
      </c>
      <c r="P188" s="6">
        <f t="shared" si="123"/>
        <v>8.5278177097090264</v>
      </c>
      <c r="Q188" s="6">
        <f t="shared" si="123"/>
        <v>8.6818398971032575</v>
      </c>
      <c r="R188" s="6">
        <f t="shared" si="123"/>
        <v>8.8603830681637348</v>
      </c>
      <c r="S188" s="6">
        <f t="shared" si="123"/>
        <v>9.0754422652872346</v>
      </c>
      <c r="T188" s="6">
        <f t="shared" si="123"/>
        <v>9.2762914515831394</v>
      </c>
      <c r="U188" s="6">
        <f t="shared" si="123"/>
        <v>9.5246411835622666</v>
      </c>
      <c r="V188" s="6">
        <f t="shared" si="123"/>
        <v>9.7926538279465145</v>
      </c>
      <c r="W188" s="6">
        <f t="shared" si="123"/>
        <v>10.081524320472582</v>
      </c>
      <c r="X188" s="6">
        <f t="shared" si="123"/>
        <v>10.419265002611493</v>
      </c>
      <c r="Y188" s="6">
        <f t="shared" si="123"/>
        <v>10.749112847321351</v>
      </c>
      <c r="Z188" s="6">
        <f t="shared" si="123"/>
        <v>11.124734280017375</v>
      </c>
      <c r="AA188" s="6">
        <f t="shared" si="123"/>
        <v>11.516150267515144</v>
      </c>
      <c r="AB188" s="6">
        <f t="shared" si="123"/>
        <v>11.920981466171209</v>
      </c>
      <c r="AC188" s="6">
        <f t="shared" si="123"/>
        <v>12.364191240837238</v>
      </c>
      <c r="AD188" s="6">
        <f t="shared" si="123"/>
        <v>12.789523813424308</v>
      </c>
      <c r="AE188" s="6">
        <f t="shared" si="123"/>
        <v>13.249142783640728</v>
      </c>
      <c r="AF188" s="6">
        <f t="shared" si="123"/>
        <v>13.713665158607512</v>
      </c>
      <c r="AG188" s="6">
        <f t="shared" si="123"/>
        <v>14.180607807006901</v>
      </c>
      <c r="AH188" s="6">
        <f t="shared" si="123"/>
        <v>14.647238193993491</v>
      </c>
      <c r="AI188" s="6">
        <f t="shared" si="123"/>
        <v>15.1370003890052</v>
      </c>
      <c r="AJ188" s="6">
        <f t="shared" si="123"/>
        <v>15.593902482048014</v>
      </c>
      <c r="AK188" s="6">
        <f t="shared" si="123"/>
        <v>16.067258378071394</v>
      </c>
      <c r="AL188" s="6">
        <f t="shared" si="123"/>
        <v>16.527261408446886</v>
      </c>
      <c r="AM188" s="6">
        <f t="shared" si="123"/>
        <v>16.944732002936895</v>
      </c>
      <c r="AN188" s="6">
        <f t="shared" si="123"/>
        <v>17.418065737504623</v>
      </c>
      <c r="AO188" s="6">
        <f t="shared" si="123"/>
        <v>17.84072940456965</v>
      </c>
      <c r="AP188" s="6">
        <f t="shared" si="123"/>
        <v>18.258980776338593</v>
      </c>
      <c r="AQ188" s="6">
        <f t="shared" si="123"/>
        <v>18.643379611838778</v>
      </c>
      <c r="AR188" s="6">
        <f t="shared" si="123"/>
        <v>18.989703741497316</v>
      </c>
      <c r="AS188" s="6">
        <f t="shared" si="123"/>
        <v>19.319958449822156</v>
      </c>
      <c r="AT188" s="6">
        <f t="shared" si="123"/>
        <v>19.651052571284691</v>
      </c>
      <c r="AU188" s="6">
        <f t="shared" si="123"/>
        <v>19.983053241731994</v>
      </c>
      <c r="AV188" s="6">
        <f t="shared" si="123"/>
        <v>20.315995805821601</v>
      </c>
      <c r="AW188" s="6">
        <f t="shared" si="123"/>
        <v>20.64992929859309</v>
      </c>
      <c r="AX188" s="6">
        <f t="shared" si="123"/>
        <v>20.984940457899967</v>
      </c>
      <c r="AY188" s="6">
        <f t="shared" si="123"/>
        <v>21.32107193936357</v>
      </c>
      <c r="AZ188" s="6">
        <f t="shared" si="123"/>
        <v>21.658310565539303</v>
      </c>
      <c r="BA188" s="6">
        <f t="shared" si="123"/>
        <v>21.996633618914466</v>
      </c>
      <c r="BB188" s="6">
        <f t="shared" si="123"/>
        <v>22.335922705817463</v>
      </c>
      <c r="BC188" s="6">
        <f t="shared" si="123"/>
        <v>22.676212107783964</v>
      </c>
      <c r="BD188" s="6">
        <f t="shared" si="123"/>
        <v>23.017417107588816</v>
      </c>
      <c r="BE188" s="6">
        <f t="shared" si="123"/>
        <v>23.35940627276403</v>
      </c>
      <c r="BF188" s="6">
        <f t="shared" si="123"/>
        <v>23.701946293046923</v>
      </c>
      <c r="BG188" s="6">
        <f t="shared" si="123"/>
        <v>24.044820087481938</v>
      </c>
      <c r="BH188" s="6">
        <f t="shared" si="123"/>
        <v>24.387922120304694</v>
      </c>
      <c r="BI188" s="6">
        <f t="shared" si="123"/>
        <v>24.731152798531415</v>
      </c>
      <c r="BJ188" s="6">
        <f t="shared" si="123"/>
        <v>25.074228464455128</v>
      </c>
      <c r="BK188" s="6">
        <f t="shared" si="123"/>
        <v>25.416829146970215</v>
      </c>
      <c r="BL188" s="6">
        <f t="shared" si="123"/>
        <v>25.75868056286351</v>
      </c>
    </row>
    <row r="189" spans="3:64" x14ac:dyDescent="0.25">
      <c r="C189" t="s">
        <v>17</v>
      </c>
      <c r="D189" s="6">
        <f t="shared" ref="D189:K189" si="124">(D$23*(D74*D174))+D157</f>
        <v>0.48468028799999918</v>
      </c>
      <c r="E189" s="6">
        <f t="shared" si="124"/>
        <v>0.5078966239999988</v>
      </c>
      <c r="F189" s="6">
        <f t="shared" si="124"/>
        <v>0.53108609600000001</v>
      </c>
      <c r="G189" s="6">
        <f t="shared" si="124"/>
        <v>0.57558806399999973</v>
      </c>
      <c r="H189" s="6">
        <f t="shared" si="124"/>
        <v>0.62009003199999857</v>
      </c>
      <c r="I189" s="6">
        <f t="shared" si="124"/>
        <v>0.66459199999999974</v>
      </c>
      <c r="J189" s="10">
        <f t="shared" si="124"/>
        <v>0.68345106950692636</v>
      </c>
      <c r="K189" s="6">
        <f t="shared" si="124"/>
        <v>0.68818295858228995</v>
      </c>
      <c r="L189" s="6">
        <f t="shared" ref="L189:BL189" si="125">(L$23*(L74*L174))+L157</f>
        <v>0.7160768293219969</v>
      </c>
      <c r="M189" s="6">
        <f t="shared" si="125"/>
        <v>0.70009667848233259</v>
      </c>
      <c r="N189" s="6">
        <f t="shared" si="125"/>
        <v>0.61575106869719143</v>
      </c>
      <c r="O189" s="6">
        <f t="shared" si="125"/>
        <v>0.6357827234287714</v>
      </c>
      <c r="P189" s="6">
        <f t="shared" si="125"/>
        <v>0.65108678742343906</v>
      </c>
      <c r="Q189" s="6">
        <f t="shared" si="125"/>
        <v>0.65868747119307858</v>
      </c>
      <c r="R189" s="6">
        <f t="shared" si="125"/>
        <v>0.6642877460790314</v>
      </c>
      <c r="S189" s="6">
        <f t="shared" si="125"/>
        <v>0.66881214050591864</v>
      </c>
      <c r="T189" s="6">
        <f t="shared" si="125"/>
        <v>0.65788916674035791</v>
      </c>
      <c r="U189" s="6">
        <f t="shared" si="125"/>
        <v>0.64681153903180677</v>
      </c>
      <c r="V189" s="6">
        <f t="shared" si="125"/>
        <v>0.63375280869437223</v>
      </c>
      <c r="W189" s="6">
        <f t="shared" si="125"/>
        <v>0.61902672889657451</v>
      </c>
      <c r="X189" s="6">
        <f t="shared" si="125"/>
        <v>0.6044963283595356</v>
      </c>
      <c r="Y189" s="6">
        <f t="shared" si="125"/>
        <v>0.58701726489519779</v>
      </c>
      <c r="Z189" s="6">
        <f t="shared" si="125"/>
        <v>0.56987375470873824</v>
      </c>
      <c r="AA189" s="6">
        <f t="shared" si="125"/>
        <v>0.55161919084716726</v>
      </c>
      <c r="AB189" s="6">
        <f t="shared" si="125"/>
        <v>0.53243355836152384</v>
      </c>
      <c r="AC189" s="6">
        <f t="shared" si="125"/>
        <v>0.51365144261523121</v>
      </c>
      <c r="AD189" s="6">
        <f t="shared" si="125"/>
        <v>0.49316129988518242</v>
      </c>
      <c r="AE189" s="6">
        <f t="shared" si="125"/>
        <v>0.47336596424465449</v>
      </c>
      <c r="AF189" s="6">
        <f t="shared" si="125"/>
        <v>0.45336511007082742</v>
      </c>
      <c r="AG189" s="6">
        <f t="shared" si="125"/>
        <v>0.43337336857962644</v>
      </c>
      <c r="AH189" s="6">
        <f t="shared" si="125"/>
        <v>0.41359068637223867</v>
      </c>
      <c r="AI189" s="6">
        <f t="shared" si="125"/>
        <v>0.39489009925306845</v>
      </c>
      <c r="AJ189" s="6">
        <f t="shared" si="125"/>
        <v>0.37600865680236129</v>
      </c>
      <c r="AK189" s="6">
        <f t="shared" si="125"/>
        <v>0.35842679866280286</v>
      </c>
      <c r="AL189" s="6">
        <f t="shared" si="125"/>
        <v>0.34160141455023374</v>
      </c>
      <c r="AM189" s="6">
        <f t="shared" si="125"/>
        <v>0.32516398547071973</v>
      </c>
      <c r="AN189" s="6">
        <f t="shared" si="125"/>
        <v>0.31113957485994942</v>
      </c>
      <c r="AO189" s="6">
        <f t="shared" si="125"/>
        <v>0.29760715298928686</v>
      </c>
      <c r="AP189" s="6">
        <f t="shared" si="125"/>
        <v>0.28550363082295888</v>
      </c>
      <c r="AQ189" s="6">
        <f t="shared" si="125"/>
        <v>0.27442054016657369</v>
      </c>
      <c r="AR189" s="6">
        <f t="shared" si="125"/>
        <v>0.26437173338960041</v>
      </c>
      <c r="AS189" s="6">
        <f t="shared" si="125"/>
        <v>0.26777935813931275</v>
      </c>
      <c r="AT189" s="6">
        <f t="shared" si="125"/>
        <v>0.2711685429820696</v>
      </c>
      <c r="AU189" s="6">
        <f t="shared" si="125"/>
        <v>0.27454045290506668</v>
      </c>
      <c r="AV189" s="6">
        <f t="shared" si="125"/>
        <v>0.27789579768519501</v>
      </c>
      <c r="AW189" s="6">
        <f t="shared" si="125"/>
        <v>0.28123546120741383</v>
      </c>
      <c r="AX189" s="6">
        <f t="shared" si="125"/>
        <v>0.28456082331051025</v>
      </c>
      <c r="AY189" s="6">
        <f t="shared" si="125"/>
        <v>0.2878726448538878</v>
      </c>
      <c r="AZ189" s="6">
        <f t="shared" si="125"/>
        <v>0.2911709230240232</v>
      </c>
      <c r="BA189" s="6">
        <f t="shared" si="125"/>
        <v>0.29445552734841035</v>
      </c>
      <c r="BB189" s="6">
        <f t="shared" si="125"/>
        <v>0.29772505426696316</v>
      </c>
      <c r="BC189" s="6">
        <f t="shared" si="125"/>
        <v>0.30098015045860954</v>
      </c>
      <c r="BD189" s="6">
        <f t="shared" si="125"/>
        <v>0.30421987888808333</v>
      </c>
      <c r="BE189" s="6">
        <f t="shared" si="125"/>
        <v>0.30744270343018576</v>
      </c>
      <c r="BF189" s="6">
        <f t="shared" si="125"/>
        <v>0.31064577842386065</v>
      </c>
      <c r="BG189" s="6">
        <f t="shared" si="125"/>
        <v>0.31382651745628287</v>
      </c>
      <c r="BH189" s="6">
        <f t="shared" si="125"/>
        <v>0.31698382685953758</v>
      </c>
      <c r="BI189" s="6">
        <f t="shared" si="125"/>
        <v>0.32011670796541669</v>
      </c>
      <c r="BJ189" s="6">
        <f t="shared" si="125"/>
        <v>0.3232218058402942</v>
      </c>
      <c r="BK189" s="6">
        <f t="shared" si="125"/>
        <v>0.32629535436647111</v>
      </c>
      <c r="BL189" s="6">
        <f t="shared" si="125"/>
        <v>0.32933423305044285</v>
      </c>
    </row>
    <row r="190" spans="3:64" x14ac:dyDescent="0.25">
      <c r="C190" t="s">
        <v>18</v>
      </c>
      <c r="D190" s="6">
        <f t="shared" ref="D190:K190" si="126">(D$23*(D75*D175))+D158</f>
        <v>9.6936057599999792</v>
      </c>
      <c r="E190" s="6">
        <f t="shared" si="126"/>
        <v>10.157932479999976</v>
      </c>
      <c r="F190" s="6">
        <f t="shared" si="126"/>
        <v>10.621721920000001</v>
      </c>
      <c r="G190" s="6">
        <f t="shared" si="126"/>
        <v>11.511761279999993</v>
      </c>
      <c r="H190" s="6">
        <f t="shared" si="126"/>
        <v>12.401800639999973</v>
      </c>
      <c r="I190" s="6">
        <f t="shared" si="126"/>
        <v>13.291839999999999</v>
      </c>
      <c r="J190" s="10">
        <f t="shared" si="126"/>
        <v>13.998215332396578</v>
      </c>
      <c r="K190" s="6">
        <f t="shared" si="126"/>
        <v>14.13310010258364</v>
      </c>
      <c r="L190" s="6">
        <f t="shared" ref="L190:BL190" si="127">(L$23*(L75*L175))+L158</f>
        <v>14.767132466768928</v>
      </c>
      <c r="M190" s="6">
        <f t="shared" si="127"/>
        <v>14.517083215848697</v>
      </c>
      <c r="N190" s="6">
        <f>(N$23*(N75*N175))+N158</f>
        <v>12.854404483540536</v>
      </c>
      <c r="O190" s="6">
        <f t="shared" si="127"/>
        <v>13.377949529338881</v>
      </c>
      <c r="P190" s="6">
        <f t="shared" si="127"/>
        <v>13.824115225191887</v>
      </c>
      <c r="Q190" s="6">
        <f t="shared" si="127"/>
        <v>14.127309518615357</v>
      </c>
      <c r="R190" s="6">
        <f t="shared" si="127"/>
        <v>14.406759721331868</v>
      </c>
      <c r="S190" s="6">
        <f t="shared" si="127"/>
        <v>14.681826878209332</v>
      </c>
      <c r="T190" s="6">
        <f t="shared" si="127"/>
        <v>14.632546332303809</v>
      </c>
      <c r="U190" s="6">
        <f t="shared" si="127"/>
        <v>14.589893989617432</v>
      </c>
      <c r="V190" s="6">
        <f t="shared" si="127"/>
        <v>14.511370352022395</v>
      </c>
      <c r="W190" s="6">
        <f t="shared" si="127"/>
        <v>14.401558283484762</v>
      </c>
      <c r="X190" s="6">
        <f t="shared" si="127"/>
        <v>14.301835997572582</v>
      </c>
      <c r="Y190" s="6">
        <f t="shared" si="127"/>
        <v>14.135797461704653</v>
      </c>
      <c r="Z190" s="6">
        <f t="shared" si="127"/>
        <v>13.979001937211917</v>
      </c>
      <c r="AA190" s="6">
        <f t="shared" si="127"/>
        <v>13.794335449787749</v>
      </c>
      <c r="AB190" s="6">
        <f t="shared" si="127"/>
        <v>13.583135821650171</v>
      </c>
      <c r="AC190" s="6">
        <f t="shared" si="127"/>
        <v>13.376797398282269</v>
      </c>
      <c r="AD190" s="6">
        <f t="shared" si="127"/>
        <v>13.117635302056266</v>
      </c>
      <c r="AE190" s="6">
        <f t="shared" si="127"/>
        <v>12.865556853426499</v>
      </c>
      <c r="AF190" s="6">
        <f t="shared" si="127"/>
        <v>12.593989637575142</v>
      </c>
      <c r="AG190" s="6">
        <f t="shared" si="127"/>
        <v>12.30561406748142</v>
      </c>
      <c r="AH190" s="6">
        <f t="shared" si="127"/>
        <v>12.002968820434141</v>
      </c>
      <c r="AI190" s="6">
        <f t="shared" si="127"/>
        <v>11.708872706417177</v>
      </c>
      <c r="AJ190" s="6">
        <f t="shared" si="127"/>
        <v>11.383558960187473</v>
      </c>
      <c r="AK190" s="6">
        <f t="shared" si="127"/>
        <v>11.068842453639643</v>
      </c>
      <c r="AL190" s="6">
        <f t="shared" si="127"/>
        <v>10.746493577233601</v>
      </c>
      <c r="AM190" s="6">
        <f t="shared" si="127"/>
        <v>10.402761526873714</v>
      </c>
      <c r="AN190" s="6">
        <f t="shared" si="127"/>
        <v>10.101214431429494</v>
      </c>
      <c r="AO190" s="6">
        <f t="shared" si="127"/>
        <v>9.7795950384960406</v>
      </c>
      <c r="AP190" s="6">
        <f t="shared" si="127"/>
        <v>9.4678355391327091</v>
      </c>
      <c r="AQ190" s="6">
        <f t="shared" si="127"/>
        <v>9.1526018620850458</v>
      </c>
      <c r="AR190" s="6">
        <f t="shared" si="127"/>
        <v>8.8349259960441362</v>
      </c>
      <c r="AS190" s="6">
        <f t="shared" si="127"/>
        <v>8.948803951527486</v>
      </c>
      <c r="AT190" s="6">
        <f t="shared" si="127"/>
        <v>9.0620656716393881</v>
      </c>
      <c r="AU190" s="6">
        <f t="shared" si="127"/>
        <v>9.1747500885891533</v>
      </c>
      <c r="AV190" s="6">
        <f t="shared" si="127"/>
        <v>9.2868809221074269</v>
      </c>
      <c r="AW190" s="6">
        <f t="shared" si="127"/>
        <v>9.3984877103679896</v>
      </c>
      <c r="AX190" s="6">
        <f t="shared" si="127"/>
        <v>9.5096165656136868</v>
      </c>
      <c r="AY190" s="6">
        <f t="shared" si="127"/>
        <v>9.6202929146798173</v>
      </c>
      <c r="AZ190" s="6">
        <f t="shared" si="127"/>
        <v>9.7305166635424492</v>
      </c>
      <c r="BA190" s="6">
        <f t="shared" si="127"/>
        <v>9.8402834519966529</v>
      </c>
      <c r="BB190" s="6">
        <f t="shared" si="127"/>
        <v>9.9495463750676265</v>
      </c>
      <c r="BC190" s="6">
        <f t="shared" si="127"/>
        <v>10.05832704384215</v>
      </c>
      <c r="BD190" s="6">
        <f t="shared" si="127"/>
        <v>10.166594143939044</v>
      </c>
      <c r="BE190" s="6">
        <f t="shared" si="127"/>
        <v>10.274296340246654</v>
      </c>
      <c r="BF190" s="6">
        <f t="shared" si="127"/>
        <v>10.381338534834052</v>
      </c>
      <c r="BG190" s="6">
        <f t="shared" si="127"/>
        <v>10.487634293476169</v>
      </c>
      <c r="BH190" s="6">
        <f t="shared" si="127"/>
        <v>10.59314706735227</v>
      </c>
      <c r="BI190" s="6">
        <f t="shared" si="127"/>
        <v>10.697843482396223</v>
      </c>
      <c r="BJ190" s="6">
        <f t="shared" si="127"/>
        <v>10.801611421514695</v>
      </c>
      <c r="BK190" s="6">
        <f t="shared" si="127"/>
        <v>10.904325026429506</v>
      </c>
      <c r="BL190" s="6">
        <f t="shared" si="127"/>
        <v>11.005880014701571</v>
      </c>
    </row>
    <row r="191" spans="3:64" x14ac:dyDescent="0.25">
      <c r="C191" t="s">
        <v>40</v>
      </c>
      <c r="D191" s="6">
        <f t="shared" ref="D191:K191" si="128">(D$23*(D76*D176))+D159</f>
        <v>3.1301853114937349E-2</v>
      </c>
      <c r="E191" s="6">
        <f t="shared" si="128"/>
        <v>3.2907825063763177E-2</v>
      </c>
      <c r="F191" s="6">
        <f t="shared" si="128"/>
        <v>3.3424020838095883E-2</v>
      </c>
      <c r="G191" s="6">
        <f t="shared" si="128"/>
        <v>3.4663314031541215E-2</v>
      </c>
      <c r="H191" s="6">
        <f t="shared" si="128"/>
        <v>3.5646515209696909E-2</v>
      </c>
      <c r="I191" s="6">
        <f t="shared" si="128"/>
        <v>3.6499999999999998E-2</v>
      </c>
      <c r="J191" s="10">
        <f t="shared" si="128"/>
        <v>3.668249999999993E-2</v>
      </c>
      <c r="K191" s="6">
        <f t="shared" si="128"/>
        <v>3.6766941462273932E-2</v>
      </c>
      <c r="L191" s="6">
        <f t="shared" ref="L191:BL191" si="129">(L$23*(L76*L176))+L159</f>
        <v>3.8282560450421346E-2</v>
      </c>
      <c r="M191" s="6">
        <f t="shared" si="129"/>
        <v>3.7634449044201206E-2</v>
      </c>
      <c r="N191" s="6">
        <f t="shared" si="129"/>
        <v>3.343140842614771E-2</v>
      </c>
      <c r="O191" s="6">
        <f t="shared" si="129"/>
        <v>3.5008450202385424E-2</v>
      </c>
      <c r="P191" s="6">
        <f t="shared" si="129"/>
        <v>3.6499180413981161E-2</v>
      </c>
      <c r="Q191" s="6">
        <f t="shared" si="129"/>
        <v>3.7727192963156395E-2</v>
      </c>
      <c r="R191" s="6">
        <f t="shared" si="129"/>
        <v>3.9003950534277569E-2</v>
      </c>
      <c r="S191" s="6">
        <f t="shared" si="129"/>
        <v>4.0381639425046613E-2</v>
      </c>
      <c r="T191" s="6">
        <f t="shared" si="129"/>
        <v>4.1425982385437127E-2</v>
      </c>
      <c r="U191" s="6">
        <f t="shared" si="129"/>
        <v>4.2606825402745553E-2</v>
      </c>
      <c r="V191" s="6">
        <f t="shared" si="129"/>
        <v>4.3799688479858566E-2</v>
      </c>
      <c r="W191" s="6">
        <f t="shared" si="129"/>
        <v>4.5009954934148555E-2</v>
      </c>
      <c r="X191" s="6">
        <f t="shared" si="129"/>
        <v>4.6362898026544287E-2</v>
      </c>
      <c r="Y191" s="6">
        <f t="shared" si="129"/>
        <v>4.7606536296616271E-2</v>
      </c>
      <c r="Z191" s="6">
        <f t="shared" si="129"/>
        <v>4.8980628142273198E-2</v>
      </c>
      <c r="AA191" s="6">
        <f t="shared" si="129"/>
        <v>5.0353962834112989E-2</v>
      </c>
      <c r="AB191" s="6">
        <f t="shared" si="129"/>
        <v>5.171900833253535E-2</v>
      </c>
      <c r="AC191" s="6">
        <f t="shared" si="129"/>
        <v>5.3186721918674934E-2</v>
      </c>
      <c r="AD191" s="6">
        <f t="shared" si="129"/>
        <v>5.4518433234567225E-2</v>
      </c>
      <c r="AE191" s="6">
        <f t="shared" si="129"/>
        <v>5.5942526736080654E-2</v>
      </c>
      <c r="AF191" s="6">
        <f t="shared" si="129"/>
        <v>5.7338387404372804E-2</v>
      </c>
      <c r="AG191" s="6">
        <f t="shared" si="129"/>
        <v>5.8701883215598154E-2</v>
      </c>
      <c r="AH191" s="6">
        <f t="shared" si="129"/>
        <v>6.0028565435875099E-2</v>
      </c>
      <c r="AI191" s="6">
        <f t="shared" si="129"/>
        <v>6.1420885018276673E-2</v>
      </c>
      <c r="AJ191" s="6">
        <f t="shared" si="129"/>
        <v>6.2658592861172688E-2</v>
      </c>
      <c r="AK191" s="6">
        <f t="shared" si="129"/>
        <v>6.3949472344416239E-2</v>
      </c>
      <c r="AL191" s="6">
        <f t="shared" si="129"/>
        <v>6.5181983815192038E-2</v>
      </c>
      <c r="AM191" s="6">
        <f t="shared" si="129"/>
        <v>6.625152789396338E-2</v>
      </c>
      <c r="AN191" s="6">
        <f t="shared" si="129"/>
        <v>6.755206671220311E-2</v>
      </c>
      <c r="AO191" s="6">
        <f t="shared" si="129"/>
        <v>6.8677024790774727E-2</v>
      </c>
      <c r="AP191" s="6">
        <f t="shared" si="129"/>
        <v>6.9816499961262893E-2</v>
      </c>
      <c r="AQ191" s="6">
        <f t="shared" si="129"/>
        <v>7.0868336444139354E-2</v>
      </c>
      <c r="AR191" s="6">
        <f t="shared" si="129"/>
        <v>7.1828666634505295E-2</v>
      </c>
      <c r="AS191" s="6">
        <f t="shared" si="129"/>
        <v>7.2754503670955303E-2</v>
      </c>
      <c r="AT191" s="6">
        <f t="shared" si="129"/>
        <v>7.3675330663734995E-2</v>
      </c>
      <c r="AU191" s="6">
        <f t="shared" si="129"/>
        <v>7.4591464134871305E-2</v>
      </c>
      <c r="AV191" s="6">
        <f t="shared" si="129"/>
        <v>7.5503096927702795E-2</v>
      </c>
      <c r="AW191" s="6">
        <f t="shared" si="129"/>
        <v>7.6410469189983801E-2</v>
      </c>
      <c r="AX191" s="6">
        <f t="shared" si="129"/>
        <v>7.731395581799759E-2</v>
      </c>
      <c r="AY191" s="6">
        <f t="shared" si="129"/>
        <v>7.8213763533982406E-2</v>
      </c>
      <c r="AZ191" s="6">
        <f t="shared" si="129"/>
        <v>7.9109891573516E-2</v>
      </c>
      <c r="BA191" s="6">
        <f t="shared" si="129"/>
        <v>8.0002304487777814E-2</v>
      </c>
      <c r="BB191" s="6">
        <f t="shared" si="129"/>
        <v>8.0890620935509305E-2</v>
      </c>
      <c r="BC191" s="6">
        <f t="shared" si="129"/>
        <v>8.1775016616602997E-2</v>
      </c>
      <c r="BD191" s="6">
        <f t="shared" si="129"/>
        <v>8.265523694259401E-2</v>
      </c>
      <c r="BE191" s="6">
        <f t="shared" si="129"/>
        <v>8.3530864554850995E-2</v>
      </c>
      <c r="BF191" s="6">
        <f t="shared" si="129"/>
        <v>8.4401126299464002E-2</v>
      </c>
      <c r="BG191" s="6">
        <f t="shared" si="129"/>
        <v>8.5265319459156011E-2</v>
      </c>
      <c r="BH191" s="6">
        <f t="shared" si="129"/>
        <v>8.6123146889043004E-2</v>
      </c>
      <c r="BI191" s="6">
        <f t="shared" si="129"/>
        <v>8.6974337255253997E-2</v>
      </c>
      <c r="BJ191" s="6">
        <f t="shared" si="129"/>
        <v>8.7817979036705004E-2</v>
      </c>
      <c r="BK191" s="6">
        <f t="shared" si="129"/>
        <v>8.8653048995361999E-2</v>
      </c>
      <c r="BL191" s="6">
        <f t="shared" si="129"/>
        <v>8.9478699306517001E-2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7" tint="0.39997558519241921"/>
  </sheetPr>
  <dimension ref="A1:BN191"/>
  <sheetViews>
    <sheetView topLeftCell="A25" zoomScale="115" zoomScaleNormal="115" workbookViewId="0">
      <selection activeCell="AJ94" sqref="AJ94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08_JPN</v>
      </c>
      <c r="D1" t="s">
        <v>132</v>
      </c>
    </row>
    <row r="20" spans="1:64" x14ac:dyDescent="0.25">
      <c r="P20" s="6">
        <f>SUM(P39:P45)</f>
        <v>1399.6276472684997</v>
      </c>
      <c r="Q20" s="6">
        <f t="shared" ref="Q20:AB20" si="0">SUM(Q39:Q45)</f>
        <v>1394.7970366339398</v>
      </c>
      <c r="R20" s="6">
        <f t="shared" si="0"/>
        <v>1389.5179873140401</v>
      </c>
      <c r="S20" s="6">
        <f t="shared" si="0"/>
        <v>1383.74213807246</v>
      </c>
      <c r="T20" s="6">
        <f t="shared" si="0"/>
        <v>1377.85691943655</v>
      </c>
      <c r="U20" s="6">
        <f t="shared" si="0"/>
        <v>1371.7069635741898</v>
      </c>
      <c r="V20" s="6">
        <f t="shared" si="0"/>
        <v>1365.3229249602098</v>
      </c>
      <c r="W20" s="6">
        <f t="shared" si="0"/>
        <v>1358.74282669682</v>
      </c>
      <c r="X20" s="6">
        <f t="shared" si="0"/>
        <v>1351.9982001282804</v>
      </c>
      <c r="Y20" s="6">
        <f t="shared" si="0"/>
        <v>1345.1115806091002</v>
      </c>
      <c r="Z20" s="6">
        <f t="shared" si="0"/>
        <v>1338.0957797741305</v>
      </c>
      <c r="AA20" s="6">
        <f t="shared" si="0"/>
        <v>1330.9526838242903</v>
      </c>
      <c r="AB20" s="6">
        <f t="shared" si="0"/>
        <v>1323.6783983000603</v>
      </c>
    </row>
    <row r="22" spans="1:64" x14ac:dyDescent="0.25">
      <c r="D22">
        <v>2010</v>
      </c>
      <c r="E22">
        <v>2011</v>
      </c>
      <c r="F22">
        <v>2012</v>
      </c>
      <c r="G22">
        <v>2013</v>
      </c>
      <c r="H22">
        <v>2014</v>
      </c>
      <c r="I22">
        <v>2015</v>
      </c>
      <c r="J22" s="10">
        <v>2016</v>
      </c>
      <c r="K22">
        <v>2017</v>
      </c>
      <c r="L22">
        <v>2018</v>
      </c>
      <c r="M22">
        <v>2019</v>
      </c>
      <c r="N22">
        <v>2020</v>
      </c>
      <c r="O22">
        <v>2021</v>
      </c>
      <c r="P22">
        <v>2022</v>
      </c>
      <c r="Q22">
        <v>2023</v>
      </c>
      <c r="R22">
        <v>2024</v>
      </c>
      <c r="S22">
        <v>2025</v>
      </c>
      <c r="T22">
        <v>2026</v>
      </c>
      <c r="U22">
        <v>2027</v>
      </c>
      <c r="V22">
        <v>2028</v>
      </c>
      <c r="W22">
        <v>2029</v>
      </c>
      <c r="X22">
        <v>2030</v>
      </c>
      <c r="Y22">
        <v>2031</v>
      </c>
      <c r="Z22">
        <v>2032</v>
      </c>
      <c r="AA22">
        <v>2033</v>
      </c>
      <c r="AB22">
        <v>2034</v>
      </c>
      <c r="AC22">
        <v>2035</v>
      </c>
      <c r="AD22">
        <v>2036</v>
      </c>
      <c r="AE22">
        <v>2037</v>
      </c>
      <c r="AF22">
        <v>2038</v>
      </c>
      <c r="AG22">
        <v>2039</v>
      </c>
      <c r="AH22">
        <v>2040</v>
      </c>
      <c r="AI22">
        <v>2041</v>
      </c>
      <c r="AJ22">
        <v>2042</v>
      </c>
      <c r="AK22">
        <v>2043</v>
      </c>
      <c r="AL22">
        <v>2044</v>
      </c>
      <c r="AM22">
        <v>2045</v>
      </c>
      <c r="AN22">
        <v>2046</v>
      </c>
      <c r="AO22">
        <v>2047</v>
      </c>
      <c r="AP22">
        <v>2048</v>
      </c>
      <c r="AQ22">
        <v>2049</v>
      </c>
      <c r="AR22">
        <v>2050</v>
      </c>
      <c r="AS22">
        <v>2051</v>
      </c>
      <c r="AT22">
        <v>2052</v>
      </c>
      <c r="AU22">
        <v>2053</v>
      </c>
      <c r="AV22">
        <v>2054</v>
      </c>
      <c r="AW22">
        <v>2055</v>
      </c>
      <c r="AX22">
        <v>2056</v>
      </c>
      <c r="AY22">
        <v>2057</v>
      </c>
      <c r="AZ22">
        <v>2058</v>
      </c>
      <c r="BA22">
        <v>2059</v>
      </c>
      <c r="BB22">
        <v>2060</v>
      </c>
      <c r="BC22">
        <v>2061</v>
      </c>
      <c r="BD22">
        <v>2062</v>
      </c>
      <c r="BE22">
        <v>2063</v>
      </c>
      <c r="BF22">
        <v>2064</v>
      </c>
      <c r="BG22">
        <v>2065</v>
      </c>
      <c r="BH22">
        <v>2066</v>
      </c>
      <c r="BI22">
        <v>2067</v>
      </c>
      <c r="BJ22">
        <v>2068</v>
      </c>
      <c r="BK22">
        <v>2069</v>
      </c>
      <c r="BL22">
        <v>2070</v>
      </c>
    </row>
    <row r="23" spans="1:64" x14ac:dyDescent="0.25">
      <c r="C23" t="s">
        <v>0</v>
      </c>
      <c r="D23">
        <f>D27</f>
        <v>1347.20162598</v>
      </c>
      <c r="E23" s="6">
        <f t="shared" ref="E23:J23" si="1">E27</f>
        <v>1336.913949</v>
      </c>
      <c r="F23" s="6">
        <f t="shared" si="1"/>
        <v>1377.5758370000001</v>
      </c>
      <c r="G23" s="6">
        <f t="shared" si="1"/>
        <v>1391.616395</v>
      </c>
      <c r="H23" s="6">
        <f t="shared" si="1"/>
        <v>1380.0840350000001</v>
      </c>
      <c r="I23" s="6">
        <f t="shared" si="1"/>
        <v>1398.449117333</v>
      </c>
      <c r="J23" s="10">
        <f t="shared" si="1"/>
        <v>1416.108512028</v>
      </c>
      <c r="K23" s="6">
        <f>K27 +25</f>
        <v>1419.2327423991801</v>
      </c>
      <c r="L23" s="6">
        <f t="shared" ref="L23:BL23" si="2">L27 +25</f>
        <v>1416.3898680433199</v>
      </c>
      <c r="M23" s="6">
        <f t="shared" si="2"/>
        <v>1413.0687507600401</v>
      </c>
      <c r="N23" s="6">
        <f t="shared" si="2"/>
        <v>1406.7397111621599</v>
      </c>
      <c r="O23" s="6">
        <f t="shared" si="2"/>
        <v>1403.54808695513</v>
      </c>
      <c r="P23" s="6">
        <f t="shared" si="2"/>
        <v>1399.6276472684999</v>
      </c>
      <c r="Q23" s="6">
        <f t="shared" si="2"/>
        <v>1394.79703663394</v>
      </c>
      <c r="R23" s="6">
        <f t="shared" si="2"/>
        <v>1389.5179873140401</v>
      </c>
      <c r="S23" s="6">
        <f t="shared" si="2"/>
        <v>1383.74213807246</v>
      </c>
      <c r="T23" s="6">
        <f t="shared" si="2"/>
        <v>1377.85691943655</v>
      </c>
      <c r="U23" s="6">
        <f t="shared" si="2"/>
        <v>1371.70696357419</v>
      </c>
      <c r="V23" s="6">
        <f t="shared" si="2"/>
        <v>1365.32292496021</v>
      </c>
      <c r="W23" s="6">
        <f t="shared" si="2"/>
        <v>1358.74282669682</v>
      </c>
      <c r="X23" s="6">
        <f t="shared" si="2"/>
        <v>1351.9982001282799</v>
      </c>
      <c r="Y23" s="6">
        <f t="shared" si="2"/>
        <v>1345.1115806091</v>
      </c>
      <c r="Z23" s="6">
        <f t="shared" si="2"/>
        <v>1338.0957797741301</v>
      </c>
      <c r="AA23" s="6">
        <f t="shared" si="2"/>
        <v>1330.95268382429</v>
      </c>
      <c r="AB23" s="6">
        <f t="shared" si="2"/>
        <v>1323.6783983000601</v>
      </c>
      <c r="AC23" s="6">
        <f t="shared" si="2"/>
        <v>1316.27544093132</v>
      </c>
      <c r="AD23" s="6">
        <f t="shared" si="2"/>
        <v>1308.75686364802</v>
      </c>
      <c r="AE23" s="6">
        <f t="shared" si="2"/>
        <v>1301.1406538096601</v>
      </c>
      <c r="AF23" s="6">
        <f t="shared" si="2"/>
        <v>1293.4490957504099</v>
      </c>
      <c r="AG23" s="6">
        <f t="shared" si="2"/>
        <v>1285.7079818012401</v>
      </c>
      <c r="AH23" s="6">
        <f t="shared" si="2"/>
        <v>1277.93963412227</v>
      </c>
      <c r="AI23" s="6">
        <f t="shared" si="2"/>
        <v>1270.1559497083799</v>
      </c>
      <c r="AJ23" s="6">
        <f t="shared" si="2"/>
        <v>1262.36583766577</v>
      </c>
      <c r="AK23" s="6">
        <f t="shared" si="2"/>
        <v>1254.58389631195</v>
      </c>
      <c r="AL23" s="6">
        <f t="shared" si="2"/>
        <v>1246.82464531908</v>
      </c>
      <c r="AM23" s="6">
        <f t="shared" si="2"/>
        <v>1239.0992160885301</v>
      </c>
      <c r="AN23" s="6">
        <f t="shared" si="2"/>
        <v>1231.41329067679</v>
      </c>
      <c r="AO23" s="6">
        <f t="shared" si="2"/>
        <v>1223.7651481928499</v>
      </c>
      <c r="AP23" s="6">
        <f t="shared" si="2"/>
        <v>1216.15616502393</v>
      </c>
      <c r="AQ23" s="6">
        <f t="shared" si="2"/>
        <v>1208.5864472563201</v>
      </c>
      <c r="AR23" s="6">
        <f t="shared" si="2"/>
        <v>1201.0532426539901</v>
      </c>
      <c r="AS23" s="6">
        <f t="shared" si="2"/>
        <v>1193.5516387698799</v>
      </c>
      <c r="AT23" s="6">
        <f t="shared" si="2"/>
        <v>1186.0724681136501</v>
      </c>
      <c r="AU23" s="6">
        <f t="shared" si="2"/>
        <v>1178.5857231560899</v>
      </c>
      <c r="AV23" s="6">
        <f t="shared" si="2"/>
        <v>1171.05273131439</v>
      </c>
      <c r="AW23" s="6">
        <f t="shared" si="2"/>
        <v>1163.44375251664</v>
      </c>
      <c r="AX23" s="6">
        <f t="shared" si="2"/>
        <v>1155.75172399755</v>
      </c>
      <c r="AY23" s="6">
        <f t="shared" si="2"/>
        <v>1147.9789876914799</v>
      </c>
      <c r="AZ23" s="6">
        <f t="shared" si="2"/>
        <v>1140.1196310902901</v>
      </c>
      <c r="BA23" s="6">
        <f t="shared" si="2"/>
        <v>1132.1698926036099</v>
      </c>
      <c r="BB23" s="6">
        <f t="shared" si="2"/>
        <v>1124.1309854055501</v>
      </c>
      <c r="BC23" s="6">
        <f t="shared" si="2"/>
        <v>1116.0050675857599</v>
      </c>
      <c r="BD23" s="6">
        <f t="shared" si="2"/>
        <v>1107.80320908208</v>
      </c>
      <c r="BE23" s="6">
        <f t="shared" si="2"/>
        <v>1099.5474057265401</v>
      </c>
      <c r="BF23" s="6">
        <f t="shared" si="2"/>
        <v>1091.2666696014201</v>
      </c>
      <c r="BG23" s="6">
        <f t="shared" si="2"/>
        <v>1082.98846367335</v>
      </c>
      <c r="BH23" s="6">
        <f t="shared" si="2"/>
        <v>1074.7282992036801</v>
      </c>
      <c r="BI23" s="6">
        <f t="shared" si="2"/>
        <v>1066.50286826142</v>
      </c>
      <c r="BJ23" s="6">
        <f t="shared" si="2"/>
        <v>1058.34272364659</v>
      </c>
      <c r="BK23" s="6">
        <f t="shared" si="2"/>
        <v>1050.28302636784</v>
      </c>
      <c r="BL23" s="6">
        <f t="shared" si="2"/>
        <v>1042.3543458116101</v>
      </c>
    </row>
    <row r="24" spans="1:64" x14ac:dyDescent="0.25">
      <c r="C24" t="s">
        <v>1</v>
      </c>
      <c r="D24">
        <f>D28</f>
        <v>449.00556659443299</v>
      </c>
      <c r="E24" s="6">
        <f t="shared" ref="E24:J24" si="3">E28</f>
        <v>431.26506327609599</v>
      </c>
      <c r="F24" s="6">
        <f t="shared" si="3"/>
        <v>410.72460349988</v>
      </c>
      <c r="G24" s="6">
        <f t="shared" si="3"/>
        <v>422.693506936853</v>
      </c>
      <c r="H24" s="6">
        <f t="shared" si="3"/>
        <v>417.04625933852799</v>
      </c>
      <c r="I24" s="6">
        <f t="shared" si="3"/>
        <v>409.044627268</v>
      </c>
      <c r="J24" s="10">
        <f t="shared" si="3"/>
        <v>414.83300000000003</v>
      </c>
      <c r="K24" s="6">
        <f>K28 -52</f>
        <v>415.43702368861</v>
      </c>
      <c r="L24" s="6">
        <f t="shared" ref="L24:BL24" si="4">L28 -52</f>
        <v>415.50763433038702</v>
      </c>
      <c r="M24" s="6">
        <f t="shared" si="4"/>
        <v>415.57081752732802</v>
      </c>
      <c r="N24" s="6">
        <f t="shared" si="4"/>
        <v>415.10726046371701</v>
      </c>
      <c r="O24" s="6">
        <f t="shared" si="4"/>
        <v>415.37466017458701</v>
      </c>
      <c r="P24" s="6">
        <f t="shared" si="4"/>
        <v>415.58809689864398</v>
      </c>
      <c r="Q24" s="6">
        <f t="shared" si="4"/>
        <v>415.69737650136102</v>
      </c>
      <c r="R24" s="6">
        <f t="shared" si="4"/>
        <v>415.78953563298597</v>
      </c>
      <c r="S24" s="6">
        <f t="shared" si="4"/>
        <v>415.84538406675102</v>
      </c>
      <c r="T24" s="6">
        <f t="shared" si="4"/>
        <v>415.94666706709501</v>
      </c>
      <c r="U24" s="6">
        <f t="shared" si="4"/>
        <v>416.05592151524701</v>
      </c>
      <c r="V24" s="6">
        <f t="shared" si="4"/>
        <v>416.17153646921201</v>
      </c>
      <c r="W24" s="6">
        <f t="shared" si="4"/>
        <v>416.29206570128599</v>
      </c>
      <c r="X24" s="6">
        <f t="shared" si="4"/>
        <v>416.41627656933701</v>
      </c>
      <c r="Y24" s="6">
        <f t="shared" si="4"/>
        <v>416.54309028524102</v>
      </c>
      <c r="Z24" s="6">
        <f t="shared" si="4"/>
        <v>416.672378335649</v>
      </c>
      <c r="AA24" s="6">
        <f t="shared" si="4"/>
        <v>416.803251987392</v>
      </c>
      <c r="AB24" s="6">
        <f t="shared" si="4"/>
        <v>416.93514650574798</v>
      </c>
      <c r="AC24" s="6">
        <f t="shared" si="4"/>
        <v>417.06787364580902</v>
      </c>
      <c r="AD24" s="6">
        <f t="shared" si="4"/>
        <v>417.20153658026601</v>
      </c>
      <c r="AE24" s="6">
        <f t="shared" si="4"/>
        <v>417.33517598410901</v>
      </c>
      <c r="AF24" s="6">
        <f t="shared" si="4"/>
        <v>417.46884977884798</v>
      </c>
      <c r="AG24" s="6">
        <f t="shared" si="4"/>
        <v>417.602664757269</v>
      </c>
      <c r="AH24" s="6">
        <f t="shared" si="4"/>
        <v>417.73681097432399</v>
      </c>
      <c r="AI24" s="6">
        <f t="shared" si="4"/>
        <v>417.87148391510999</v>
      </c>
      <c r="AJ24" s="6">
        <f t="shared" si="4"/>
        <v>418.00663289830698</v>
      </c>
      <c r="AK24" s="6">
        <f t="shared" si="4"/>
        <v>418.141941165655</v>
      </c>
      <c r="AL24" s="6">
        <f t="shared" si="4"/>
        <v>418.27700326658697</v>
      </c>
      <c r="AM24" s="6">
        <f t="shared" si="4"/>
        <v>418.41164724661797</v>
      </c>
      <c r="AN24" s="6">
        <f t="shared" si="4"/>
        <v>418.54619348410199</v>
      </c>
      <c r="AO24" s="6">
        <f t="shared" si="4"/>
        <v>418.68010620506999</v>
      </c>
      <c r="AP24" s="6">
        <f t="shared" si="4"/>
        <v>418.81441894646599</v>
      </c>
      <c r="AQ24" s="6">
        <f t="shared" si="4"/>
        <v>418.950603276653</v>
      </c>
      <c r="AR24" s="6">
        <f t="shared" si="4"/>
        <v>419.09034977970202</v>
      </c>
      <c r="AS24" s="6">
        <f t="shared" si="4"/>
        <v>419.23166247618599</v>
      </c>
      <c r="AT24" s="6">
        <f t="shared" si="4"/>
        <v>419.374558919045</v>
      </c>
      <c r="AU24" s="6">
        <f t="shared" si="4"/>
        <v>419.519056857941</v>
      </c>
      <c r="AV24" s="6">
        <f t="shared" si="4"/>
        <v>419.66517424146201</v>
      </c>
      <c r="AW24" s="6">
        <f t="shared" si="4"/>
        <v>419.81292921935398</v>
      </c>
      <c r="AX24" s="6">
        <f t="shared" si="4"/>
        <v>419.96234014477602</v>
      </c>
      <c r="AY24" s="6">
        <f t="shared" si="4"/>
        <v>420.113425576574</v>
      </c>
      <c r="AZ24" s="6">
        <f t="shared" si="4"/>
        <v>420.26620428159498</v>
      </c>
      <c r="BA24" s="6">
        <f t="shared" si="4"/>
        <v>420.420695237009</v>
      </c>
      <c r="BB24" s="6">
        <f t="shared" si="4"/>
        <v>420.576917632674</v>
      </c>
      <c r="BC24" s="6">
        <f t="shared" si="4"/>
        <v>420.734890873513</v>
      </c>
      <c r="BD24" s="6">
        <f t="shared" si="4"/>
        <v>420.89463458192898</v>
      </c>
      <c r="BE24" s="6">
        <f t="shared" si="4"/>
        <v>421.05616860024298</v>
      </c>
      <c r="BF24" s="6">
        <f t="shared" si="4"/>
        <v>421.21951299315299</v>
      </c>
      <c r="BG24" s="6">
        <f t="shared" si="4"/>
        <v>421.384688050232</v>
      </c>
      <c r="BH24" s="6">
        <f t="shared" si="4"/>
        <v>421.55171428844602</v>
      </c>
      <c r="BI24" s="6">
        <f t="shared" si="4"/>
        <v>421.72061245470098</v>
      </c>
      <c r="BJ24" s="6">
        <f t="shared" si="4"/>
        <v>421.89140352842401</v>
      </c>
      <c r="BK24" s="6">
        <f t="shared" si="4"/>
        <v>422.06410872416598</v>
      </c>
      <c r="BL24" s="6">
        <f t="shared" si="4"/>
        <v>422.238749494236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1347.20162598</v>
      </c>
      <c r="E27">
        <f>INDEX(Activity_Demand_tot!X:X,MATCH($C$1&amp;"-"&amp;$C27,Activity_Demand_tot!$CH:$CH,0))</f>
        <v>1336.913949</v>
      </c>
      <c r="F27">
        <f>INDEX(Activity_Demand_tot!Y:Y,MATCH($C$1&amp;"-"&amp;$C27,Activity_Demand_tot!$CH:$CH,0))</f>
        <v>1377.5758370000001</v>
      </c>
      <c r="G27">
        <f>INDEX(Activity_Demand_tot!Z:Z,MATCH($C$1&amp;"-"&amp;$C27,Activity_Demand_tot!$CH:$CH,0))</f>
        <v>1391.616395</v>
      </c>
      <c r="H27">
        <f>INDEX(Activity_Demand_tot!AA:AA,MATCH($C$1&amp;"-"&amp;$C27,Activity_Demand_tot!$CH:$CH,0))</f>
        <v>1380.0840350000001</v>
      </c>
      <c r="I27">
        <f>INDEX(Activity_Demand_tot!AB:AB,MATCH($C$1&amp;"-"&amp;$C27,Activity_Demand_tot!$CH:$CH,0))</f>
        <v>1398.449117333</v>
      </c>
      <c r="J27" s="10">
        <f>INDEX(Activity_Demand_tot!AC:AC,MATCH($C$1&amp;"-"&amp;$C27,Activity_Demand_tot!$CH:$CH,0))</f>
        <v>1416.108512028</v>
      </c>
      <c r="K27" s="6">
        <f>INDEX(Activity_Demand_tot!AD:AD,MATCH($C$1&amp;"-"&amp;$C27,Activity_Demand_tot!$CH:$CH,0))</f>
        <v>1394.2327423991801</v>
      </c>
      <c r="L27" s="6">
        <f>INDEX(Activity_Demand_tot!AE:AE,MATCH($C$1&amp;"-"&amp;$C27,Activity_Demand_tot!$CH:$CH,0))</f>
        <v>1391.3898680433199</v>
      </c>
      <c r="M27" s="6">
        <f>INDEX(Activity_Demand_tot!AF:AF,MATCH($C$1&amp;"-"&amp;$C27,Activity_Demand_tot!$CH:$CH,0))</f>
        <v>1388.0687507600401</v>
      </c>
      <c r="N27" s="6">
        <f>INDEX(Activity_Demand_tot!AG:AG,MATCH($C$1&amp;"-"&amp;$C27,Activity_Demand_tot!$CH:$CH,0))</f>
        <v>1381.7397111621599</v>
      </c>
      <c r="O27" s="6">
        <f>INDEX(Activity_Demand_tot!AH:AH,MATCH($C$1&amp;"-"&amp;$C27,Activity_Demand_tot!$CH:$CH,0))</f>
        <v>1378.54808695513</v>
      </c>
      <c r="P27" s="6">
        <f>INDEX(Activity_Demand_tot!AI:AI,MATCH($C$1&amp;"-"&amp;$C27,Activity_Demand_tot!$CH:$CH,0))</f>
        <v>1374.6276472684999</v>
      </c>
      <c r="Q27" s="6">
        <f>INDEX(Activity_Demand_tot!AJ:AJ,MATCH($C$1&amp;"-"&amp;$C27,Activity_Demand_tot!$CH:$CH,0))</f>
        <v>1369.79703663394</v>
      </c>
      <c r="R27" s="6">
        <f>INDEX(Activity_Demand_tot!AK:AK,MATCH($C$1&amp;"-"&amp;$C27,Activity_Demand_tot!$CH:$CH,0))</f>
        <v>1364.5179873140401</v>
      </c>
      <c r="S27" s="6">
        <f>INDEX(Activity_Demand_tot!AL:AL,MATCH($C$1&amp;"-"&amp;$C27,Activity_Demand_tot!$CH:$CH,0))</f>
        <v>1358.74213807246</v>
      </c>
      <c r="T27" s="6">
        <f>INDEX(Activity_Demand_tot!AM:AM,MATCH($C$1&amp;"-"&amp;$C27,Activity_Demand_tot!$CH:$CH,0))</f>
        <v>1352.85691943655</v>
      </c>
      <c r="U27" s="6">
        <f>INDEX(Activity_Demand_tot!AN:AN,MATCH($C$1&amp;"-"&amp;$C27,Activity_Demand_tot!$CH:$CH,0))</f>
        <v>1346.70696357419</v>
      </c>
      <c r="V27" s="6">
        <f>INDEX(Activity_Demand_tot!AO:AO,MATCH($C$1&amp;"-"&amp;$C27,Activity_Demand_tot!$CH:$CH,0))</f>
        <v>1340.32292496021</v>
      </c>
      <c r="W27" s="6">
        <f>INDEX(Activity_Demand_tot!AP:AP,MATCH($C$1&amp;"-"&amp;$C27,Activity_Demand_tot!$CH:$CH,0))</f>
        <v>1333.74282669682</v>
      </c>
      <c r="X27" s="6">
        <f>INDEX(Activity_Demand_tot!AQ:AQ,MATCH($C$1&amp;"-"&amp;$C27,Activity_Demand_tot!$CH:$CH,0))</f>
        <v>1326.9982001282799</v>
      </c>
      <c r="Y27" s="6">
        <f>INDEX(Activity_Demand_tot!AR:AR,MATCH($C$1&amp;"-"&amp;$C27,Activity_Demand_tot!$CH:$CH,0))</f>
        <v>1320.1115806091</v>
      </c>
      <c r="Z27" s="6">
        <f>INDEX(Activity_Demand_tot!AS:AS,MATCH($C$1&amp;"-"&amp;$C27,Activity_Demand_tot!$CH:$CH,0))</f>
        <v>1313.0957797741301</v>
      </c>
      <c r="AA27" s="6">
        <f>INDEX(Activity_Demand_tot!AT:AT,MATCH($C$1&amp;"-"&amp;$C27,Activity_Demand_tot!$CH:$CH,0))</f>
        <v>1305.95268382429</v>
      </c>
      <c r="AB27" s="6">
        <f>INDEX(Activity_Demand_tot!AU:AU,MATCH($C$1&amp;"-"&amp;$C27,Activity_Demand_tot!$CH:$CH,0))</f>
        <v>1298.6783983000601</v>
      </c>
      <c r="AC27" s="6">
        <f>INDEX(Activity_Demand_tot!AV:AV,MATCH($C$1&amp;"-"&amp;$C27,Activity_Demand_tot!$CH:$CH,0))</f>
        <v>1291.27544093132</v>
      </c>
      <c r="AD27" s="6">
        <f>INDEX(Activity_Demand_tot!AW:AW,MATCH($C$1&amp;"-"&amp;$C27,Activity_Demand_tot!$CH:$CH,0))</f>
        <v>1283.75686364802</v>
      </c>
      <c r="AE27" s="6">
        <f>INDEX(Activity_Demand_tot!AX:AX,MATCH($C$1&amp;"-"&amp;$C27,Activity_Demand_tot!$CH:$CH,0))</f>
        <v>1276.1406538096601</v>
      </c>
      <c r="AF27" s="6">
        <f>INDEX(Activity_Demand_tot!AY:AY,MATCH($C$1&amp;"-"&amp;$C27,Activity_Demand_tot!$CH:$CH,0))</f>
        <v>1268.4490957504099</v>
      </c>
      <c r="AG27" s="6">
        <f>INDEX(Activity_Demand_tot!AZ:AZ,MATCH($C$1&amp;"-"&amp;$C27,Activity_Demand_tot!$CH:$CH,0))</f>
        <v>1260.7079818012401</v>
      </c>
      <c r="AH27" s="6">
        <f>INDEX(Activity_Demand_tot!BA:BA,MATCH($C$1&amp;"-"&amp;$C27,Activity_Demand_tot!$CH:$CH,0))</f>
        <v>1252.93963412227</v>
      </c>
      <c r="AI27" s="6">
        <f>INDEX(Activity_Demand_tot!BB:BB,MATCH($C$1&amp;"-"&amp;$C27,Activity_Demand_tot!$CH:$CH,0))</f>
        <v>1245.1559497083799</v>
      </c>
      <c r="AJ27" s="6">
        <f>INDEX(Activity_Demand_tot!BC:BC,MATCH($C$1&amp;"-"&amp;$C27,Activity_Demand_tot!$CH:$CH,0))</f>
        <v>1237.36583766577</v>
      </c>
      <c r="AK27" s="6">
        <f>INDEX(Activity_Demand_tot!BD:BD,MATCH($C$1&amp;"-"&amp;$C27,Activity_Demand_tot!$CH:$CH,0))</f>
        <v>1229.58389631195</v>
      </c>
      <c r="AL27" s="6">
        <f>INDEX(Activity_Demand_tot!BE:BE,MATCH($C$1&amp;"-"&amp;$C27,Activity_Demand_tot!$CH:$CH,0))</f>
        <v>1221.82464531908</v>
      </c>
      <c r="AM27" s="6">
        <f>INDEX(Activity_Demand_tot!BF:BF,MATCH($C$1&amp;"-"&amp;$C27,Activity_Demand_tot!$CH:$CH,0))</f>
        <v>1214.0992160885301</v>
      </c>
      <c r="AN27" s="6">
        <f>INDEX(Activity_Demand_tot!BG:BG,MATCH($C$1&amp;"-"&amp;$C27,Activity_Demand_tot!$CH:$CH,0))</f>
        <v>1206.41329067679</v>
      </c>
      <c r="AO27" s="6">
        <f>INDEX(Activity_Demand_tot!BH:BH,MATCH($C$1&amp;"-"&amp;$C27,Activity_Demand_tot!$CH:$CH,0))</f>
        <v>1198.7651481928499</v>
      </c>
      <c r="AP27" s="6">
        <f>INDEX(Activity_Demand_tot!BI:BI,MATCH($C$1&amp;"-"&amp;$C27,Activity_Demand_tot!$CH:$CH,0))</f>
        <v>1191.15616502393</v>
      </c>
      <c r="AQ27" s="6">
        <f>INDEX(Activity_Demand_tot!BJ:BJ,MATCH($C$1&amp;"-"&amp;$C27,Activity_Demand_tot!$CH:$CH,0))</f>
        <v>1183.5864472563201</v>
      </c>
      <c r="AR27" s="6">
        <f>INDEX(Activity_Demand_tot!BK:BK,MATCH($C$1&amp;"-"&amp;$C27,Activity_Demand_tot!$CH:$CH,0))</f>
        <v>1176.0532426539901</v>
      </c>
      <c r="AS27" s="6">
        <f>INDEX(Activity_Demand_tot!BL:BL,MATCH($C$1&amp;"-"&amp;$C27,Activity_Demand_tot!$CH:$CH,0))</f>
        <v>1168.5516387698799</v>
      </c>
      <c r="AT27" s="6">
        <f>INDEX(Activity_Demand_tot!BM:BM,MATCH($C$1&amp;"-"&amp;$C27,Activity_Demand_tot!$CH:$CH,0))</f>
        <v>1161.0724681136501</v>
      </c>
      <c r="AU27" s="6">
        <f>INDEX(Activity_Demand_tot!BN:BN,MATCH($C$1&amp;"-"&amp;$C27,Activity_Demand_tot!$CH:$CH,0))</f>
        <v>1153.5857231560899</v>
      </c>
      <c r="AV27" s="6">
        <f>INDEX(Activity_Demand_tot!BO:BO,MATCH($C$1&amp;"-"&amp;$C27,Activity_Demand_tot!$CH:$CH,0))</f>
        <v>1146.05273131439</v>
      </c>
      <c r="AW27" s="6">
        <f>INDEX(Activity_Demand_tot!BP:BP,MATCH($C$1&amp;"-"&amp;$C27,Activity_Demand_tot!$CH:$CH,0))</f>
        <v>1138.44375251664</v>
      </c>
      <c r="AX27" s="6">
        <f>INDEX(Activity_Demand_tot!BQ:BQ,MATCH($C$1&amp;"-"&amp;$C27,Activity_Demand_tot!$CH:$CH,0))</f>
        <v>1130.75172399755</v>
      </c>
      <c r="AY27" s="6">
        <f>INDEX(Activity_Demand_tot!BR:BR,MATCH($C$1&amp;"-"&amp;$C27,Activity_Demand_tot!$CH:$CH,0))</f>
        <v>1122.9789876914799</v>
      </c>
      <c r="AZ27" s="6">
        <f>INDEX(Activity_Demand_tot!BS:BS,MATCH($C$1&amp;"-"&amp;$C27,Activity_Demand_tot!$CH:$CH,0))</f>
        <v>1115.1196310902901</v>
      </c>
      <c r="BA27" s="6">
        <f>INDEX(Activity_Demand_tot!BT:BT,MATCH($C$1&amp;"-"&amp;$C27,Activity_Demand_tot!$CH:$CH,0))</f>
        <v>1107.1698926036099</v>
      </c>
      <c r="BB27" s="6">
        <f>INDEX(Activity_Demand_tot!BU:BU,MATCH($C$1&amp;"-"&amp;$C27,Activity_Demand_tot!$CH:$CH,0))</f>
        <v>1099.1309854055501</v>
      </c>
      <c r="BC27" s="6">
        <f>INDEX(Activity_Demand_tot!BV:BV,MATCH($C$1&amp;"-"&amp;$C27,Activity_Demand_tot!$CH:$CH,0))</f>
        <v>1091.0050675857599</v>
      </c>
      <c r="BD27" s="6">
        <f>INDEX(Activity_Demand_tot!BW:BW,MATCH($C$1&amp;"-"&amp;$C27,Activity_Demand_tot!$CH:$CH,0))</f>
        <v>1082.80320908208</v>
      </c>
      <c r="BE27" s="6">
        <f>INDEX(Activity_Demand_tot!BX:BX,MATCH($C$1&amp;"-"&amp;$C27,Activity_Demand_tot!$CH:$CH,0))</f>
        <v>1074.5474057265401</v>
      </c>
      <c r="BF27" s="6">
        <f>INDEX(Activity_Demand_tot!BY:BY,MATCH($C$1&amp;"-"&amp;$C27,Activity_Demand_tot!$CH:$CH,0))</f>
        <v>1066.2666696014201</v>
      </c>
      <c r="BG27" s="6">
        <f>INDEX(Activity_Demand_tot!BZ:BZ,MATCH($C$1&amp;"-"&amp;$C27,Activity_Demand_tot!$CH:$CH,0))</f>
        <v>1057.98846367335</v>
      </c>
      <c r="BH27" s="6">
        <f>INDEX(Activity_Demand_tot!CA:CA,MATCH($C$1&amp;"-"&amp;$C27,Activity_Demand_tot!$CH:$CH,0))</f>
        <v>1049.7282992036801</v>
      </c>
      <c r="BI27" s="6">
        <f>INDEX(Activity_Demand_tot!CB:CB,MATCH($C$1&amp;"-"&amp;$C27,Activity_Demand_tot!$CH:$CH,0))</f>
        <v>1041.50286826142</v>
      </c>
      <c r="BJ27" s="6">
        <f>INDEX(Activity_Demand_tot!CC:CC,MATCH($C$1&amp;"-"&amp;$C27,Activity_Demand_tot!$CH:$CH,0))</f>
        <v>1033.34272364659</v>
      </c>
      <c r="BK27" s="6">
        <f>INDEX(Activity_Demand_tot!CD:CD,MATCH($C$1&amp;"-"&amp;$C27,Activity_Demand_tot!$CH:$CH,0))</f>
        <v>1025.28302636784</v>
      </c>
      <c r="BL27" s="6">
        <f>INDEX(Activity_Demand_tot!CE:CE,MATCH($C$1&amp;"-"&amp;$C27,Activity_Demand_tot!$CH:$CH,0))</f>
        <v>1017.35434581161</v>
      </c>
    </row>
    <row r="28" spans="1:64" x14ac:dyDescent="0.25">
      <c r="C28" t="s">
        <v>1</v>
      </c>
      <c r="D28">
        <f>INDEX(Activity_Demand_tot!W:W,MATCH($C$1&amp;"-"&amp;$C28,Activity_Demand_tot!$CH:$CH,0))</f>
        <v>449.00556659443299</v>
      </c>
      <c r="E28">
        <f>INDEX(Activity_Demand_tot!X:X,MATCH($C$1&amp;"-"&amp;$C28,Activity_Demand_tot!$CH:$CH,0))</f>
        <v>431.26506327609599</v>
      </c>
      <c r="F28">
        <f>INDEX(Activity_Demand_tot!Y:Y,MATCH($C$1&amp;"-"&amp;$C28,Activity_Demand_tot!$CH:$CH,0))</f>
        <v>410.72460349988</v>
      </c>
      <c r="G28">
        <f>INDEX(Activity_Demand_tot!Z:Z,MATCH($C$1&amp;"-"&amp;$C28,Activity_Demand_tot!$CH:$CH,0))</f>
        <v>422.693506936853</v>
      </c>
      <c r="H28">
        <f>INDEX(Activity_Demand_tot!AA:AA,MATCH($C$1&amp;"-"&amp;$C28,Activity_Demand_tot!$CH:$CH,0))</f>
        <v>417.04625933852799</v>
      </c>
      <c r="I28">
        <f>INDEX(Activity_Demand_tot!AB:AB,MATCH($C$1&amp;"-"&amp;$C28,Activity_Demand_tot!$CH:$CH,0))</f>
        <v>409.044627268</v>
      </c>
      <c r="J28" s="10">
        <f>INDEX(Activity_Demand_tot!AC:AC,MATCH($C$1&amp;"-"&amp;$C28,Activity_Demand_tot!$CH:$CH,0))</f>
        <v>414.83300000000003</v>
      </c>
      <c r="K28" s="6">
        <f>INDEX(Activity_Demand_tot!AD:AD,MATCH($C$1&amp;"-"&amp;$C28,Activity_Demand_tot!$CH:$CH,0))</f>
        <v>467.43702368861</v>
      </c>
      <c r="L28" s="6">
        <f>INDEX(Activity_Demand_tot!AE:AE,MATCH($C$1&amp;"-"&amp;$C28,Activity_Demand_tot!$CH:$CH,0))</f>
        <v>467.50763433038702</v>
      </c>
      <c r="M28" s="6">
        <f>INDEX(Activity_Demand_tot!AF:AF,MATCH($C$1&amp;"-"&amp;$C28,Activity_Demand_tot!$CH:$CH,0))</f>
        <v>467.57081752732802</v>
      </c>
      <c r="N28" s="6">
        <f>INDEX(Activity_Demand_tot!AG:AG,MATCH($C$1&amp;"-"&amp;$C28,Activity_Demand_tot!$CH:$CH,0))</f>
        <v>467.10726046371701</v>
      </c>
      <c r="O28" s="6">
        <f>INDEX(Activity_Demand_tot!AH:AH,MATCH($C$1&amp;"-"&amp;$C28,Activity_Demand_tot!$CH:$CH,0))</f>
        <v>467.37466017458701</v>
      </c>
      <c r="P28" s="6">
        <f>INDEX(Activity_Demand_tot!AI:AI,MATCH($C$1&amp;"-"&amp;$C28,Activity_Demand_tot!$CH:$CH,0))</f>
        <v>467.58809689864398</v>
      </c>
      <c r="Q28" s="6">
        <f>INDEX(Activity_Demand_tot!AJ:AJ,MATCH($C$1&amp;"-"&amp;$C28,Activity_Demand_tot!$CH:$CH,0))</f>
        <v>467.69737650136102</v>
      </c>
      <c r="R28" s="6">
        <f>INDEX(Activity_Demand_tot!AK:AK,MATCH($C$1&amp;"-"&amp;$C28,Activity_Demand_tot!$CH:$CH,0))</f>
        <v>467.78953563298597</v>
      </c>
      <c r="S28" s="6">
        <f>INDEX(Activity_Demand_tot!AL:AL,MATCH($C$1&amp;"-"&amp;$C28,Activity_Demand_tot!$CH:$CH,0))</f>
        <v>467.84538406675102</v>
      </c>
      <c r="T28" s="6">
        <f>INDEX(Activity_Demand_tot!AM:AM,MATCH($C$1&amp;"-"&amp;$C28,Activity_Demand_tot!$CH:$CH,0))</f>
        <v>467.94666706709501</v>
      </c>
      <c r="U28" s="6">
        <f>INDEX(Activity_Demand_tot!AN:AN,MATCH($C$1&amp;"-"&amp;$C28,Activity_Demand_tot!$CH:$CH,0))</f>
        <v>468.05592151524701</v>
      </c>
      <c r="V28" s="6">
        <f>INDEX(Activity_Demand_tot!AO:AO,MATCH($C$1&amp;"-"&amp;$C28,Activity_Demand_tot!$CH:$CH,0))</f>
        <v>468.17153646921201</v>
      </c>
      <c r="W28" s="6">
        <f>INDEX(Activity_Demand_tot!AP:AP,MATCH($C$1&amp;"-"&amp;$C28,Activity_Demand_tot!$CH:$CH,0))</f>
        <v>468.29206570128599</v>
      </c>
      <c r="X28" s="6">
        <f>INDEX(Activity_Demand_tot!AQ:AQ,MATCH($C$1&amp;"-"&amp;$C28,Activity_Demand_tot!$CH:$CH,0))</f>
        <v>468.41627656933701</v>
      </c>
      <c r="Y28" s="6">
        <f>INDEX(Activity_Demand_tot!AR:AR,MATCH($C$1&amp;"-"&amp;$C28,Activity_Demand_tot!$CH:$CH,0))</f>
        <v>468.54309028524102</v>
      </c>
      <c r="Z28" s="6">
        <f>INDEX(Activity_Demand_tot!AS:AS,MATCH($C$1&amp;"-"&amp;$C28,Activity_Demand_tot!$CH:$CH,0))</f>
        <v>468.672378335649</v>
      </c>
      <c r="AA28" s="6">
        <f>INDEX(Activity_Demand_tot!AT:AT,MATCH($C$1&amp;"-"&amp;$C28,Activity_Demand_tot!$CH:$CH,0))</f>
        <v>468.803251987392</v>
      </c>
      <c r="AB28" s="6">
        <f>INDEX(Activity_Demand_tot!AU:AU,MATCH($C$1&amp;"-"&amp;$C28,Activity_Demand_tot!$CH:$CH,0))</f>
        <v>468.93514650574798</v>
      </c>
      <c r="AC28" s="6">
        <f>INDEX(Activity_Demand_tot!AV:AV,MATCH($C$1&amp;"-"&amp;$C28,Activity_Demand_tot!$CH:$CH,0))</f>
        <v>469.06787364580902</v>
      </c>
      <c r="AD28" s="6">
        <f>INDEX(Activity_Demand_tot!AW:AW,MATCH($C$1&amp;"-"&amp;$C28,Activity_Demand_tot!$CH:$CH,0))</f>
        <v>469.20153658026601</v>
      </c>
      <c r="AE28" s="6">
        <f>INDEX(Activity_Demand_tot!AX:AX,MATCH($C$1&amp;"-"&amp;$C28,Activity_Demand_tot!$CH:$CH,0))</f>
        <v>469.33517598410901</v>
      </c>
      <c r="AF28" s="6">
        <f>INDEX(Activity_Demand_tot!AY:AY,MATCH($C$1&amp;"-"&amp;$C28,Activity_Demand_tot!$CH:$CH,0))</f>
        <v>469.46884977884798</v>
      </c>
      <c r="AG28" s="6">
        <f>INDEX(Activity_Demand_tot!AZ:AZ,MATCH($C$1&amp;"-"&amp;$C28,Activity_Demand_tot!$CH:$CH,0))</f>
        <v>469.602664757269</v>
      </c>
      <c r="AH28" s="6">
        <f>INDEX(Activity_Demand_tot!BA:BA,MATCH($C$1&amp;"-"&amp;$C28,Activity_Demand_tot!$CH:$CH,0))</f>
        <v>469.73681097432399</v>
      </c>
      <c r="AI28" s="6">
        <f>INDEX(Activity_Demand_tot!BB:BB,MATCH($C$1&amp;"-"&amp;$C28,Activity_Demand_tot!$CH:$CH,0))</f>
        <v>469.87148391510999</v>
      </c>
      <c r="AJ28" s="6">
        <f>INDEX(Activity_Demand_tot!BC:BC,MATCH($C$1&amp;"-"&amp;$C28,Activity_Demand_tot!$CH:$CH,0))</f>
        <v>470.00663289830698</v>
      </c>
      <c r="AK28" s="6">
        <f>INDEX(Activity_Demand_tot!BD:BD,MATCH($C$1&amp;"-"&amp;$C28,Activity_Demand_tot!$CH:$CH,0))</f>
        <v>470.141941165655</v>
      </c>
      <c r="AL28" s="6">
        <f>INDEX(Activity_Demand_tot!BE:BE,MATCH($C$1&amp;"-"&amp;$C28,Activity_Demand_tot!$CH:$CH,0))</f>
        <v>470.27700326658697</v>
      </c>
      <c r="AM28" s="6">
        <f>INDEX(Activity_Demand_tot!BF:BF,MATCH($C$1&amp;"-"&amp;$C28,Activity_Demand_tot!$CH:$CH,0))</f>
        <v>470.41164724661797</v>
      </c>
      <c r="AN28" s="6">
        <f>INDEX(Activity_Demand_tot!BG:BG,MATCH($C$1&amp;"-"&amp;$C28,Activity_Demand_tot!$CH:$CH,0))</f>
        <v>470.54619348410199</v>
      </c>
      <c r="AO28" s="6">
        <f>INDEX(Activity_Demand_tot!BH:BH,MATCH($C$1&amp;"-"&amp;$C28,Activity_Demand_tot!$CH:$CH,0))</f>
        <v>470.68010620506999</v>
      </c>
      <c r="AP28" s="6">
        <f>INDEX(Activity_Demand_tot!BI:BI,MATCH($C$1&amp;"-"&amp;$C28,Activity_Demand_tot!$CH:$CH,0))</f>
        <v>470.81441894646599</v>
      </c>
      <c r="AQ28" s="6">
        <f>INDEX(Activity_Demand_tot!BJ:BJ,MATCH($C$1&amp;"-"&amp;$C28,Activity_Demand_tot!$CH:$CH,0))</f>
        <v>470.950603276653</v>
      </c>
      <c r="AR28" s="6">
        <f>INDEX(Activity_Demand_tot!BK:BK,MATCH($C$1&amp;"-"&amp;$C28,Activity_Demand_tot!$CH:$CH,0))</f>
        <v>471.09034977970202</v>
      </c>
      <c r="AS28" s="6">
        <f>INDEX(Activity_Demand_tot!BL:BL,MATCH($C$1&amp;"-"&amp;$C28,Activity_Demand_tot!$CH:$CH,0))</f>
        <v>471.23166247618599</v>
      </c>
      <c r="AT28" s="6">
        <f>INDEX(Activity_Demand_tot!BM:BM,MATCH($C$1&amp;"-"&amp;$C28,Activity_Demand_tot!$CH:$CH,0))</f>
        <v>471.374558919045</v>
      </c>
      <c r="AU28" s="6">
        <f>INDEX(Activity_Demand_tot!BN:BN,MATCH($C$1&amp;"-"&amp;$C28,Activity_Demand_tot!$CH:$CH,0))</f>
        <v>471.519056857941</v>
      </c>
      <c r="AV28" s="6">
        <f>INDEX(Activity_Demand_tot!BO:BO,MATCH($C$1&amp;"-"&amp;$C28,Activity_Demand_tot!$CH:$CH,0))</f>
        <v>471.66517424146201</v>
      </c>
      <c r="AW28" s="6">
        <f>INDEX(Activity_Demand_tot!BP:BP,MATCH($C$1&amp;"-"&amp;$C28,Activity_Demand_tot!$CH:$CH,0))</f>
        <v>471.81292921935398</v>
      </c>
      <c r="AX28" s="6">
        <f>INDEX(Activity_Demand_tot!BQ:BQ,MATCH($C$1&amp;"-"&amp;$C28,Activity_Demand_tot!$CH:$CH,0))</f>
        <v>471.96234014477602</v>
      </c>
      <c r="AY28" s="6">
        <f>INDEX(Activity_Demand_tot!BR:BR,MATCH($C$1&amp;"-"&amp;$C28,Activity_Demand_tot!$CH:$CH,0))</f>
        <v>472.113425576574</v>
      </c>
      <c r="AZ28" s="6">
        <f>INDEX(Activity_Demand_tot!BS:BS,MATCH($C$1&amp;"-"&amp;$C28,Activity_Demand_tot!$CH:$CH,0))</f>
        <v>472.26620428159498</v>
      </c>
      <c r="BA28" s="6">
        <f>INDEX(Activity_Demand_tot!BT:BT,MATCH($C$1&amp;"-"&amp;$C28,Activity_Demand_tot!$CH:$CH,0))</f>
        <v>472.420695237009</v>
      </c>
      <c r="BB28" s="6">
        <f>INDEX(Activity_Demand_tot!BU:BU,MATCH($C$1&amp;"-"&amp;$C28,Activity_Demand_tot!$CH:$CH,0))</f>
        <v>472.576917632674</v>
      </c>
      <c r="BC28" s="6">
        <f>INDEX(Activity_Demand_tot!BV:BV,MATCH($C$1&amp;"-"&amp;$C28,Activity_Demand_tot!$CH:$CH,0))</f>
        <v>472.734890873513</v>
      </c>
      <c r="BD28" s="6">
        <f>INDEX(Activity_Demand_tot!BW:BW,MATCH($C$1&amp;"-"&amp;$C28,Activity_Demand_tot!$CH:$CH,0))</f>
        <v>472.89463458192898</v>
      </c>
      <c r="BE28" s="6">
        <f>INDEX(Activity_Demand_tot!BX:BX,MATCH($C$1&amp;"-"&amp;$C28,Activity_Demand_tot!$CH:$CH,0))</f>
        <v>473.05616860024298</v>
      </c>
      <c r="BF28" s="6">
        <f>INDEX(Activity_Demand_tot!BY:BY,MATCH($C$1&amp;"-"&amp;$C28,Activity_Demand_tot!$CH:$CH,0))</f>
        <v>473.21951299315299</v>
      </c>
      <c r="BG28" s="6">
        <f>INDEX(Activity_Demand_tot!BZ:BZ,MATCH($C$1&amp;"-"&amp;$C28,Activity_Demand_tot!$CH:$CH,0))</f>
        <v>473.384688050232</v>
      </c>
      <c r="BH28" s="6">
        <f>INDEX(Activity_Demand_tot!CA:CA,MATCH($C$1&amp;"-"&amp;$C28,Activity_Demand_tot!$CH:$CH,0))</f>
        <v>473.55171428844602</v>
      </c>
      <c r="BI28" s="6">
        <f>INDEX(Activity_Demand_tot!CB:CB,MATCH($C$1&amp;"-"&amp;$C28,Activity_Demand_tot!$CH:$CH,0))</f>
        <v>473.72061245470098</v>
      </c>
      <c r="BJ28" s="6">
        <f>INDEX(Activity_Demand_tot!CC:CC,MATCH($C$1&amp;"-"&amp;$C28,Activity_Demand_tot!$CH:$CH,0))</f>
        <v>473.89140352842401</v>
      </c>
      <c r="BK28" s="6">
        <f>INDEX(Activity_Demand_tot!CD:CD,MATCH($C$1&amp;"-"&amp;$C28,Activity_Demand_tot!$CH:$CH,0))</f>
        <v>474.06410872416598</v>
      </c>
      <c r="BL28" s="6">
        <f>INDEX(Activity_Demand_tot!CE:CE,MATCH($C$1&amp;"-"&amp;$C28,Activity_Demand_tot!$CH:$CH,0))</f>
        <v>474.238749494236</v>
      </c>
    </row>
    <row r="31" spans="1:64" s="7" customFormat="1" x14ac:dyDescent="0.25">
      <c r="A31" s="7" t="s">
        <v>23</v>
      </c>
      <c r="B31" s="7" t="s">
        <v>739</v>
      </c>
      <c r="C31" s="7" t="s">
        <v>740</v>
      </c>
      <c r="D31" s="7">
        <v>2010</v>
      </c>
      <c r="E31" s="7">
        <v>2011</v>
      </c>
      <c r="F31" s="7">
        <v>2012</v>
      </c>
      <c r="G31" s="7">
        <v>2013</v>
      </c>
      <c r="H31" s="7">
        <v>2014</v>
      </c>
      <c r="I31" s="7">
        <v>2015</v>
      </c>
      <c r="J31" s="11">
        <v>2016</v>
      </c>
      <c r="K31" s="7">
        <v>2017</v>
      </c>
      <c r="L31" s="7">
        <v>2018</v>
      </c>
      <c r="M31" s="7">
        <v>2019</v>
      </c>
      <c r="N31" s="7">
        <v>2020</v>
      </c>
      <c r="O31" s="7">
        <v>2021</v>
      </c>
      <c r="P31" s="7">
        <v>2022</v>
      </c>
      <c r="Q31" s="7">
        <v>2023</v>
      </c>
      <c r="R31" s="7">
        <v>2024</v>
      </c>
      <c r="S31" s="7">
        <v>2025</v>
      </c>
      <c r="T31" s="7">
        <v>2026</v>
      </c>
      <c r="U31" s="7">
        <v>2027</v>
      </c>
      <c r="V31" s="7">
        <v>2028</v>
      </c>
      <c r="W31" s="7">
        <v>2029</v>
      </c>
      <c r="X31" s="7">
        <v>2030</v>
      </c>
      <c r="Y31" s="7">
        <v>2031</v>
      </c>
      <c r="Z31" s="7">
        <v>2032</v>
      </c>
      <c r="AA31" s="7">
        <v>2033</v>
      </c>
      <c r="AB31" s="7">
        <v>2034</v>
      </c>
      <c r="AC31" s="7">
        <v>2035</v>
      </c>
      <c r="AD31" s="7">
        <v>2036</v>
      </c>
      <c r="AE31" s="7">
        <v>2037</v>
      </c>
      <c r="AF31" s="7">
        <v>2038</v>
      </c>
      <c r="AG31" s="7">
        <v>2039</v>
      </c>
      <c r="AH31" s="7">
        <v>2040</v>
      </c>
      <c r="AI31" s="7">
        <v>2041</v>
      </c>
      <c r="AJ31" s="7">
        <v>2042</v>
      </c>
      <c r="AK31" s="7">
        <v>2043</v>
      </c>
      <c r="AL31" s="7">
        <v>2044</v>
      </c>
      <c r="AM31" s="7">
        <v>2045</v>
      </c>
      <c r="AN31" s="7">
        <v>2046</v>
      </c>
      <c r="AO31" s="7">
        <v>2047</v>
      </c>
      <c r="AP31" s="7">
        <v>2048</v>
      </c>
      <c r="AQ31" s="7">
        <v>2049</v>
      </c>
      <c r="AR31" s="7">
        <v>2050</v>
      </c>
      <c r="AS31" s="7">
        <v>2051</v>
      </c>
      <c r="AT31" s="7">
        <v>2052</v>
      </c>
      <c r="AU31" s="7">
        <v>2053</v>
      </c>
      <c r="AV31" s="7">
        <v>2054</v>
      </c>
      <c r="AW31" s="7">
        <v>2055</v>
      </c>
      <c r="AX31" s="7">
        <v>2056</v>
      </c>
      <c r="AY31" s="7">
        <v>2057</v>
      </c>
      <c r="AZ31" s="7">
        <v>2058</v>
      </c>
      <c r="BA31" s="7">
        <v>2059</v>
      </c>
      <c r="BB31" s="7">
        <v>2060</v>
      </c>
      <c r="BC31" s="7">
        <v>2061</v>
      </c>
      <c r="BD31" s="7">
        <v>2062</v>
      </c>
      <c r="BE31" s="7">
        <v>2063</v>
      </c>
      <c r="BF31" s="7">
        <v>2064</v>
      </c>
      <c r="BG31" s="7">
        <v>2065</v>
      </c>
      <c r="BH31" s="7">
        <v>2066</v>
      </c>
      <c r="BI31" s="7">
        <v>2067</v>
      </c>
      <c r="BJ31" s="7">
        <v>2068</v>
      </c>
      <c r="BK31" s="7">
        <v>2069</v>
      </c>
      <c r="BL31" s="7">
        <v>2070</v>
      </c>
    </row>
    <row r="32" spans="1:64" x14ac:dyDescent="0.25">
      <c r="A32" t="str">
        <f>$C$1</f>
        <v>08_JPN</v>
      </c>
      <c r="B32" t="s">
        <v>742</v>
      </c>
      <c r="C32" t="str">
        <f t="shared" ref="C32:AH32" si="5">C127</f>
        <v>air_freight(gtkm)</v>
      </c>
      <c r="D32">
        <f t="shared" si="5"/>
        <v>1.032999999999999</v>
      </c>
      <c r="E32">
        <f t="shared" si="5"/>
        <v>0.99299999999999944</v>
      </c>
      <c r="F32">
        <f t="shared" si="5"/>
        <v>1.0179999999999978</v>
      </c>
      <c r="G32">
        <f t="shared" si="5"/>
        <v>1.099999999999999</v>
      </c>
      <c r="H32">
        <f t="shared" si="5"/>
        <v>1.1249999999999976</v>
      </c>
      <c r="I32">
        <f t="shared" si="5"/>
        <v>1.1199999999999997</v>
      </c>
      <c r="J32" s="10">
        <f t="shared" si="5"/>
        <v>1.0960000000000003</v>
      </c>
      <c r="K32">
        <f t="shared" si="5"/>
        <v>1.1111329863531243</v>
      </c>
      <c r="L32">
        <f t="shared" si="5"/>
        <v>1.1229388005627592</v>
      </c>
      <c r="M32">
        <f t="shared" si="5"/>
        <v>1.1328989641437819</v>
      </c>
      <c r="N32">
        <f t="shared" si="5"/>
        <v>1.1396798099084928</v>
      </c>
      <c r="O32">
        <f t="shared" si="5"/>
        <v>1.1468220710408761</v>
      </c>
      <c r="P32">
        <f t="shared" si="5"/>
        <v>1.1522737487014258</v>
      </c>
      <c r="Q32">
        <f t="shared" si="5"/>
        <v>1.1559844768994876</v>
      </c>
      <c r="R32">
        <f t="shared" si="5"/>
        <v>1.1582864944419549</v>
      </c>
      <c r="S32">
        <f t="shared" si="5"/>
        <v>1.1592186699062179</v>
      </c>
      <c r="T32">
        <f t="shared" si="5"/>
        <v>1.1591016071674096</v>
      </c>
      <c r="U32">
        <f t="shared" si="5"/>
        <v>1.1579236266229262</v>
      </c>
      <c r="V32">
        <f t="shared" si="5"/>
        <v>1.1557729079927008</v>
      </c>
      <c r="W32">
        <f t="shared" si="5"/>
        <v>1.1527381273873529</v>
      </c>
      <c r="X32">
        <f t="shared" si="5"/>
        <v>1.1489086328805613</v>
      </c>
      <c r="Y32">
        <f t="shared" si="5"/>
        <v>1.1443743068231822</v>
      </c>
      <c r="Z32">
        <f t="shared" si="5"/>
        <v>1.139227762462218</v>
      </c>
      <c r="AA32">
        <f t="shared" si="5"/>
        <v>1.1335596451007119</v>
      </c>
      <c r="AB32">
        <f t="shared" si="5"/>
        <v>1.1274616300431626</v>
      </c>
      <c r="AC32">
        <f t="shared" si="5"/>
        <v>1.1210265500039251</v>
      </c>
      <c r="AD32">
        <f t="shared" si="5"/>
        <v>1.1143481429589972</v>
      </c>
      <c r="AE32">
        <f t="shared" si="5"/>
        <v>1.1075174370142611</v>
      </c>
      <c r="AF32">
        <f t="shared" si="5"/>
        <v>1.1006283274308635</v>
      </c>
      <c r="AG32">
        <f t="shared" si="5"/>
        <v>1.0937749536970922</v>
      </c>
      <c r="AH32">
        <f t="shared" si="5"/>
        <v>1.0870517850163091</v>
      </c>
      <c r="AI32">
        <f t="shared" ref="AI32:BL32" si="6">AI127</f>
        <v>1.0805534128816718</v>
      </c>
      <c r="AJ32">
        <f t="shared" si="6"/>
        <v>1.0743739057723876</v>
      </c>
      <c r="AK32">
        <f t="shared" si="6"/>
        <v>1.0686067789605562</v>
      </c>
      <c r="AL32">
        <f t="shared" si="6"/>
        <v>1.063345463857339</v>
      </c>
      <c r="AM32">
        <f t="shared" si="6"/>
        <v>1.0586841250248522</v>
      </c>
      <c r="AN32">
        <f t="shared" si="6"/>
        <v>1.0547182940089812</v>
      </c>
      <c r="AO32">
        <f t="shared" si="6"/>
        <v>1.0515414580594604</v>
      </c>
      <c r="AP32">
        <f t="shared" si="6"/>
        <v>1.0492511693246325</v>
      </c>
      <c r="AQ32">
        <f t="shared" si="6"/>
        <v>1.0479461715011549</v>
      </c>
      <c r="AR32">
        <f t="shared" si="6"/>
        <v>1.0477258744492577</v>
      </c>
      <c r="AS32">
        <f t="shared" si="6"/>
        <v>1.0480791561904674</v>
      </c>
      <c r="AT32">
        <f t="shared" si="6"/>
        <v>1.0484363972976152</v>
      </c>
      <c r="AU32">
        <f t="shared" si="6"/>
        <v>1.048797642144855</v>
      </c>
      <c r="AV32">
        <f t="shared" si="6"/>
        <v>1.0491629356036576</v>
      </c>
      <c r="AW32">
        <f t="shared" si="6"/>
        <v>1.0495323230483875</v>
      </c>
      <c r="AX32">
        <f t="shared" si="6"/>
        <v>1.0499058503619427</v>
      </c>
      <c r="AY32">
        <f t="shared" si="6"/>
        <v>1.0502835639414376</v>
      </c>
      <c r="AZ32">
        <f t="shared" si="6"/>
        <v>1.0506655107039899</v>
      </c>
      <c r="BA32">
        <f t="shared" si="6"/>
        <v>1.0510517380925251</v>
      </c>
      <c r="BB32">
        <f t="shared" si="6"/>
        <v>1.0514422940816877</v>
      </c>
      <c r="BC32">
        <f t="shared" si="6"/>
        <v>1.051837227183785</v>
      </c>
      <c r="BD32">
        <f t="shared" si="6"/>
        <v>1.0522365864548251</v>
      </c>
      <c r="BE32">
        <f t="shared" si="6"/>
        <v>1.05264042150061</v>
      </c>
      <c r="BF32">
        <f t="shared" si="6"/>
        <v>1.0530487824828851</v>
      </c>
      <c r="BG32">
        <f t="shared" si="6"/>
        <v>1.0534617201255825</v>
      </c>
      <c r="BH32">
        <f t="shared" si="6"/>
        <v>1.0538792857211177</v>
      </c>
      <c r="BI32">
        <f t="shared" si="6"/>
        <v>1.054301531136755</v>
      </c>
      <c r="BJ32">
        <f t="shared" si="6"/>
        <v>1.0547285088210625</v>
      </c>
      <c r="BK32">
        <f t="shared" si="6"/>
        <v>1.0551602718104176</v>
      </c>
      <c r="BL32">
        <f t="shared" si="6"/>
        <v>1.0555968737355925</v>
      </c>
    </row>
    <row r="33" spans="1:64" x14ac:dyDescent="0.25">
      <c r="A33" t="str">
        <f t="shared" ref="A33:A60" si="7">$C$1</f>
        <v>08_JPN</v>
      </c>
      <c r="B33" t="s">
        <v>742</v>
      </c>
      <c r="C33" t="str">
        <f t="shared" ref="C33:AH33" si="8">C128</f>
        <v>pipeline_freight(gtkm)</v>
      </c>
      <c r="D33">
        <f t="shared" si="8"/>
        <v>0</v>
      </c>
      <c r="E33">
        <f t="shared" si="8"/>
        <v>0</v>
      </c>
      <c r="F33">
        <f t="shared" si="8"/>
        <v>0</v>
      </c>
      <c r="G33">
        <f t="shared" si="8"/>
        <v>0</v>
      </c>
      <c r="H33">
        <f t="shared" si="8"/>
        <v>0</v>
      </c>
      <c r="I33">
        <f t="shared" si="8"/>
        <v>0</v>
      </c>
      <c r="J33" s="10">
        <f t="shared" si="8"/>
        <v>0</v>
      </c>
      <c r="K33">
        <f t="shared" si="8"/>
        <v>0</v>
      </c>
      <c r="L33">
        <f t="shared" si="8"/>
        <v>0</v>
      </c>
      <c r="M33">
        <f t="shared" si="8"/>
        <v>0</v>
      </c>
      <c r="N33">
        <f t="shared" si="8"/>
        <v>0</v>
      </c>
      <c r="O33">
        <f t="shared" si="8"/>
        <v>0</v>
      </c>
      <c r="P33">
        <f t="shared" si="8"/>
        <v>0</v>
      </c>
      <c r="Q33">
        <f t="shared" si="8"/>
        <v>0</v>
      </c>
      <c r="R33">
        <f t="shared" si="8"/>
        <v>0</v>
      </c>
      <c r="S33">
        <f t="shared" si="8"/>
        <v>0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8"/>
        <v>0</v>
      </c>
      <c r="X33">
        <f t="shared" si="8"/>
        <v>0</v>
      </c>
      <c r="Y33">
        <f t="shared" si="8"/>
        <v>0</v>
      </c>
      <c r="Z33">
        <f t="shared" si="8"/>
        <v>0</v>
      </c>
      <c r="AA33">
        <f t="shared" si="8"/>
        <v>0</v>
      </c>
      <c r="AB33">
        <f t="shared" si="8"/>
        <v>0</v>
      </c>
      <c r="AC33">
        <f t="shared" si="8"/>
        <v>0</v>
      </c>
      <c r="AD33">
        <f t="shared" si="8"/>
        <v>0</v>
      </c>
      <c r="AE33">
        <f t="shared" si="8"/>
        <v>0</v>
      </c>
      <c r="AF33">
        <f t="shared" si="8"/>
        <v>0</v>
      </c>
      <c r="AG33">
        <f t="shared" si="8"/>
        <v>0</v>
      </c>
      <c r="AH33">
        <f t="shared" si="8"/>
        <v>0</v>
      </c>
      <c r="AI33">
        <f t="shared" ref="AI33:BL33" si="9">AI128</f>
        <v>0</v>
      </c>
      <c r="AJ33">
        <f t="shared" si="9"/>
        <v>0</v>
      </c>
      <c r="AK33">
        <f t="shared" si="9"/>
        <v>0</v>
      </c>
      <c r="AL33">
        <f t="shared" si="9"/>
        <v>0</v>
      </c>
      <c r="AM33">
        <f t="shared" si="9"/>
        <v>0</v>
      </c>
      <c r="AN33">
        <f t="shared" si="9"/>
        <v>0</v>
      </c>
      <c r="AO33">
        <f t="shared" si="9"/>
        <v>0</v>
      </c>
      <c r="AP33">
        <f t="shared" si="9"/>
        <v>0</v>
      </c>
      <c r="AQ33">
        <f t="shared" si="9"/>
        <v>0</v>
      </c>
      <c r="AR33">
        <f t="shared" si="9"/>
        <v>0</v>
      </c>
      <c r="AS33">
        <f t="shared" si="9"/>
        <v>0</v>
      </c>
      <c r="AT33">
        <f t="shared" si="9"/>
        <v>0</v>
      </c>
      <c r="AU33">
        <f t="shared" si="9"/>
        <v>0</v>
      </c>
      <c r="AV33">
        <f t="shared" si="9"/>
        <v>0</v>
      </c>
      <c r="AW33">
        <f t="shared" si="9"/>
        <v>0</v>
      </c>
      <c r="AX33">
        <f t="shared" si="9"/>
        <v>0</v>
      </c>
      <c r="AY33">
        <f t="shared" si="9"/>
        <v>0</v>
      </c>
      <c r="AZ33">
        <f t="shared" si="9"/>
        <v>0</v>
      </c>
      <c r="BA33">
        <f t="shared" si="9"/>
        <v>0</v>
      </c>
      <c r="BB33">
        <f t="shared" si="9"/>
        <v>0</v>
      </c>
      <c r="BC33">
        <f t="shared" si="9"/>
        <v>0</v>
      </c>
      <c r="BD33">
        <f t="shared" si="9"/>
        <v>0</v>
      </c>
      <c r="BE33">
        <f t="shared" si="9"/>
        <v>0</v>
      </c>
      <c r="BF33">
        <f t="shared" si="9"/>
        <v>0</v>
      </c>
      <c r="BG33">
        <f t="shared" si="9"/>
        <v>0</v>
      </c>
      <c r="BH33">
        <f t="shared" si="9"/>
        <v>0</v>
      </c>
      <c r="BI33">
        <f t="shared" si="9"/>
        <v>0</v>
      </c>
      <c r="BJ33">
        <f t="shared" si="9"/>
        <v>0</v>
      </c>
      <c r="BK33">
        <f t="shared" si="9"/>
        <v>0</v>
      </c>
      <c r="BL33">
        <f t="shared" si="9"/>
        <v>0</v>
      </c>
    </row>
    <row r="34" spans="1:64" x14ac:dyDescent="0.25">
      <c r="A34" t="str">
        <f t="shared" si="7"/>
        <v>08_JPN</v>
      </c>
      <c r="B34" t="s">
        <v>742</v>
      </c>
      <c r="C34" t="str">
        <f t="shared" ref="C34:AH34" si="10">C129</f>
        <v>rail_freight(gtkm)</v>
      </c>
      <c r="D34">
        <f t="shared" si="10"/>
        <v>20.398280999999987</v>
      </c>
      <c r="E34">
        <f t="shared" si="10"/>
        <v>19.998062999999988</v>
      </c>
      <c r="F34">
        <f t="shared" si="10"/>
        <v>20.471498999999955</v>
      </c>
      <c r="G34">
        <f t="shared" si="10"/>
        <v>21.070963999999982</v>
      </c>
      <c r="H34">
        <f t="shared" si="10"/>
        <v>21.02877499999996</v>
      </c>
      <c r="I34">
        <f t="shared" si="10"/>
        <v>21.518999999999995</v>
      </c>
      <c r="J34" s="10">
        <f t="shared" si="10"/>
        <v>21.265000000000004</v>
      </c>
      <c r="K34">
        <f t="shared" si="10"/>
        <v>21.178491351666178</v>
      </c>
      <c r="L34">
        <f t="shared" si="10"/>
        <v>21.075904889123322</v>
      </c>
      <c r="M34">
        <f t="shared" si="10"/>
        <v>20.983734912436784</v>
      </c>
      <c r="N34">
        <f t="shared" si="10"/>
        <v>20.875395586684128</v>
      </c>
      <c r="O34">
        <f t="shared" si="10"/>
        <v>20.813718327480721</v>
      </c>
      <c r="P34">
        <f t="shared" si="10"/>
        <v>20.758637870689409</v>
      </c>
      <c r="Q34">
        <f t="shared" si="10"/>
        <v>20.707213750815122</v>
      </c>
      <c r="R34">
        <f t="shared" si="10"/>
        <v>20.663341011368942</v>
      </c>
      <c r="S34">
        <f t="shared" si="10"/>
        <v>20.625599068836269</v>
      </c>
      <c r="T34">
        <f t="shared" si="10"/>
        <v>20.597569387741178</v>
      </c>
      <c r="U34">
        <f t="shared" si="10"/>
        <v>20.576913158718632</v>
      </c>
      <c r="V34">
        <f t="shared" si="10"/>
        <v>20.563074084372172</v>
      </c>
      <c r="W34">
        <f t="shared" si="10"/>
        <v>20.555504435580652</v>
      </c>
      <c r="X34">
        <f t="shared" si="10"/>
        <v>20.55366714083322</v>
      </c>
      <c r="Y34">
        <f t="shared" si="10"/>
        <v>20.557032581153813</v>
      </c>
      <c r="Z34">
        <f t="shared" si="10"/>
        <v>20.565117708251272</v>
      </c>
      <c r="AA34">
        <f t="shared" si="10"/>
        <v>20.577401515370859</v>
      </c>
      <c r="AB34">
        <f t="shared" si="10"/>
        <v>20.593378461733664</v>
      </c>
      <c r="AC34">
        <f t="shared" si="10"/>
        <v>20.612561019955205</v>
      </c>
      <c r="AD34">
        <f t="shared" si="10"/>
        <v>20.634475482951157</v>
      </c>
      <c r="AE34">
        <f t="shared" si="10"/>
        <v>20.658594982930524</v>
      </c>
      <c r="AF34">
        <f t="shared" si="10"/>
        <v>20.684442286952635</v>
      </c>
      <c r="AG34">
        <f t="shared" si="10"/>
        <v>20.711541979284785</v>
      </c>
      <c r="AH34">
        <f t="shared" si="10"/>
        <v>20.739422182540217</v>
      </c>
      <c r="AI34">
        <f t="shared" ref="AI34:BL34" si="11">AI129</f>
        <v>20.767610711249766</v>
      </c>
      <c r="AJ34">
        <f t="shared" si="11"/>
        <v>20.795622553836242</v>
      </c>
      <c r="AK34">
        <f t="shared" si="11"/>
        <v>20.822958813357037</v>
      </c>
      <c r="AL34">
        <f t="shared" si="11"/>
        <v>20.849115482827315</v>
      </c>
      <c r="AM34">
        <f t="shared" si="11"/>
        <v>20.873599506725881</v>
      </c>
      <c r="AN34">
        <f t="shared" si="11"/>
        <v>20.895941766003684</v>
      </c>
      <c r="AO34">
        <f t="shared" si="11"/>
        <v>20.915629803114214</v>
      </c>
      <c r="AP34">
        <f t="shared" si="11"/>
        <v>20.932228925899018</v>
      </c>
      <c r="AQ34">
        <f t="shared" si="11"/>
        <v>20.945325814574435</v>
      </c>
      <c r="AR34">
        <f t="shared" si="11"/>
        <v>20.954517488985072</v>
      </c>
      <c r="AS34">
        <f t="shared" si="11"/>
        <v>20.961583123809273</v>
      </c>
      <c r="AT34">
        <f t="shared" si="11"/>
        <v>20.968727945952221</v>
      </c>
      <c r="AU34">
        <f t="shared" si="11"/>
        <v>20.975952842897023</v>
      </c>
      <c r="AV34">
        <f t="shared" si="11"/>
        <v>20.983258712073074</v>
      </c>
      <c r="AW34">
        <f t="shared" si="11"/>
        <v>20.990646460967671</v>
      </c>
      <c r="AX34">
        <f t="shared" si="11"/>
        <v>20.998117007238772</v>
      </c>
      <c r="AY34">
        <f t="shared" si="11"/>
        <v>21.005671278828672</v>
      </c>
      <c r="AZ34">
        <f t="shared" si="11"/>
        <v>21.01331021407972</v>
      </c>
      <c r="BA34">
        <f t="shared" si="11"/>
        <v>21.021034761850423</v>
      </c>
      <c r="BB34">
        <f t="shared" si="11"/>
        <v>21.028845881633671</v>
      </c>
      <c r="BC34">
        <f t="shared" si="11"/>
        <v>21.036744543675621</v>
      </c>
      <c r="BD34">
        <f t="shared" si="11"/>
        <v>21.044731729096423</v>
      </c>
      <c r="BE34">
        <f t="shared" si="11"/>
        <v>21.052808430012121</v>
      </c>
      <c r="BF34">
        <f t="shared" si="11"/>
        <v>21.060975649657621</v>
      </c>
      <c r="BG34">
        <f t="shared" si="11"/>
        <v>21.069234402511572</v>
      </c>
      <c r="BH34">
        <f t="shared" si="11"/>
        <v>21.077585714422273</v>
      </c>
      <c r="BI34">
        <f t="shared" si="11"/>
        <v>21.08603062273502</v>
      </c>
      <c r="BJ34">
        <f t="shared" si="11"/>
        <v>21.094570176421172</v>
      </c>
      <c r="BK34">
        <f t="shared" si="11"/>
        <v>21.10320543620827</v>
      </c>
      <c r="BL34">
        <f t="shared" si="11"/>
        <v>21.111937474711773</v>
      </c>
    </row>
    <row r="35" spans="1:64" x14ac:dyDescent="0.25">
      <c r="A35" t="str">
        <f t="shared" si="7"/>
        <v>08_JPN</v>
      </c>
      <c r="B35" t="s">
        <v>742</v>
      </c>
      <c r="C35" t="str">
        <f t="shared" ref="C35:AH35" si="12">C130</f>
        <v>road_freight_2w(gtkm)</v>
      </c>
      <c r="D35">
        <f t="shared" si="12"/>
        <v>0.24742885673769544</v>
      </c>
      <c r="E35">
        <f t="shared" si="12"/>
        <v>0.23513886141468152</v>
      </c>
      <c r="F35">
        <f t="shared" si="12"/>
        <v>0.21123287162825222</v>
      </c>
      <c r="G35">
        <f t="shared" si="12"/>
        <v>0.2154470958410121</v>
      </c>
      <c r="H35">
        <f t="shared" si="12"/>
        <v>0.2115607467597686</v>
      </c>
      <c r="I35">
        <f t="shared" si="12"/>
        <v>0.20581918081918085</v>
      </c>
      <c r="J35" s="10">
        <f t="shared" si="12"/>
        <v>0.21182217782217791</v>
      </c>
      <c r="K35">
        <f t="shared" si="12"/>
        <v>0.21370525612682306</v>
      </c>
      <c r="L35">
        <f t="shared" si="12"/>
        <v>0.21520682285535259</v>
      </c>
      <c r="M35">
        <f t="shared" si="12"/>
        <v>0.21659917952992586</v>
      </c>
      <c r="N35">
        <f t="shared" si="12"/>
        <v>0.21761382050941719</v>
      </c>
      <c r="O35">
        <f t="shared" si="12"/>
        <v>0.21891298659830019</v>
      </c>
      <c r="P35">
        <f t="shared" si="12"/>
        <v>0.22009078678572849</v>
      </c>
      <c r="Q35">
        <f t="shared" si="12"/>
        <v>0.22112381954210461</v>
      </c>
      <c r="R35">
        <f t="shared" si="12"/>
        <v>0.22206162266689644</v>
      </c>
      <c r="S35">
        <f t="shared" si="12"/>
        <v>0.22289760240109877</v>
      </c>
      <c r="T35">
        <f t="shared" si="12"/>
        <v>0.22367933331807838</v>
      </c>
      <c r="U35">
        <f t="shared" si="12"/>
        <v>0.22439065314531412</v>
      </c>
      <c r="V35">
        <f t="shared" si="12"/>
        <v>0.22503453182115052</v>
      </c>
      <c r="W35">
        <f t="shared" si="12"/>
        <v>0.22561401661023139</v>
      </c>
      <c r="X35">
        <f t="shared" si="12"/>
        <v>0.22613226273238726</v>
      </c>
      <c r="Y35">
        <f t="shared" si="12"/>
        <v>0.22659250453581378</v>
      </c>
      <c r="Z35">
        <f t="shared" si="12"/>
        <v>0.22699849210602502</v>
      </c>
      <c r="AA35">
        <f t="shared" si="12"/>
        <v>0.22735356316501651</v>
      </c>
      <c r="AB35">
        <f t="shared" si="12"/>
        <v>0.2276612333334157</v>
      </c>
      <c r="AC35">
        <f t="shared" si="12"/>
        <v>0.22792522673386351</v>
      </c>
      <c r="AD35">
        <f t="shared" si="12"/>
        <v>0.2281494308450881</v>
      </c>
      <c r="AE35">
        <f t="shared" si="12"/>
        <v>0.22833715639234556</v>
      </c>
      <c r="AF35">
        <f t="shared" si="12"/>
        <v>0.22849227460230254</v>
      </c>
      <c r="AG35">
        <f t="shared" si="12"/>
        <v>0.22861868845798453</v>
      </c>
      <c r="AH35">
        <f t="shared" si="12"/>
        <v>0.22872035150827377</v>
      </c>
      <c r="AI35">
        <f t="shared" ref="AI35:BL35" si="13">AI130</f>
        <v>0.22880122520817756</v>
      </c>
      <c r="AJ35">
        <f t="shared" si="13"/>
        <v>0.22886514109993306</v>
      </c>
      <c r="AK35">
        <f t="shared" si="13"/>
        <v>0.22891578995012477</v>
      </c>
      <c r="AL35">
        <f t="shared" si="13"/>
        <v>0.22895681901167667</v>
      </c>
      <c r="AM35">
        <f t="shared" si="13"/>
        <v>0.22899200848126505</v>
      </c>
      <c r="AN35">
        <f t="shared" si="13"/>
        <v>0.22902541305199431</v>
      </c>
      <c r="AO35">
        <f t="shared" si="13"/>
        <v>0.22906062389918411</v>
      </c>
      <c r="AP35">
        <f t="shared" si="13"/>
        <v>0.2291020958049855</v>
      </c>
      <c r="AQ35">
        <f t="shared" si="13"/>
        <v>0.22915452782977189</v>
      </c>
      <c r="AR35">
        <f t="shared" si="13"/>
        <v>0.22922274376062449</v>
      </c>
      <c r="AS35">
        <f t="shared" si="13"/>
        <v>0.22930003517053954</v>
      </c>
      <c r="AT35">
        <f t="shared" si="13"/>
        <v>0.22937819281536004</v>
      </c>
      <c r="AU35">
        <f t="shared" si="13"/>
        <v>0.22945722640331762</v>
      </c>
      <c r="AV35">
        <f t="shared" si="13"/>
        <v>0.22953714575144726</v>
      </c>
      <c r="AW35">
        <f t="shared" si="13"/>
        <v>0.22961796078680774</v>
      </c>
      <c r="AX35">
        <f t="shared" si="13"/>
        <v>0.22969968154771539</v>
      </c>
      <c r="AY35">
        <f t="shared" si="13"/>
        <v>0.22978231818498751</v>
      </c>
      <c r="AZ35">
        <f t="shared" si="13"/>
        <v>0.22986588096320829</v>
      </c>
      <c r="BA35">
        <f t="shared" si="13"/>
        <v>0.22995038026199868</v>
      </c>
      <c r="BB35">
        <f t="shared" si="13"/>
        <v>0.23003582657730995</v>
      </c>
      <c r="BC35">
        <f t="shared" si="13"/>
        <v>0.23012223052272388</v>
      </c>
      <c r="BD35">
        <f t="shared" si="13"/>
        <v>0.23020960283077357</v>
      </c>
      <c r="BE35">
        <f t="shared" si="13"/>
        <v>0.230297954354277</v>
      </c>
      <c r="BF35">
        <f t="shared" si="13"/>
        <v>0.23038729606768182</v>
      </c>
      <c r="BG35">
        <f t="shared" si="13"/>
        <v>0.23047763906843183</v>
      </c>
      <c r="BH35">
        <f t="shared" si="13"/>
        <v>0.23056899457834409</v>
      </c>
      <c r="BI35">
        <f t="shared" si="13"/>
        <v>0.23066137394500202</v>
      </c>
      <c r="BJ35">
        <f t="shared" si="13"/>
        <v>0.2307547886431672</v>
      </c>
      <c r="BK35">
        <f t="shared" si="13"/>
        <v>0.2308492502762029</v>
      </c>
      <c r="BL35">
        <f t="shared" si="13"/>
        <v>0.23094477057751495</v>
      </c>
    </row>
    <row r="36" spans="1:64" x14ac:dyDescent="0.25">
      <c r="A36" t="str">
        <f t="shared" si="7"/>
        <v>08_JPN</v>
      </c>
      <c r="B36" t="s">
        <v>742</v>
      </c>
      <c r="C36" t="str">
        <f t="shared" ref="C36:AH36" si="14">C131</f>
        <v>road_freight_ht(gtkm)</v>
      </c>
      <c r="D36">
        <f t="shared" si="14"/>
        <v>237.53170246818755</v>
      </c>
      <c r="E36">
        <f t="shared" si="14"/>
        <v>225.73330695809423</v>
      </c>
      <c r="F36">
        <f t="shared" si="14"/>
        <v>202.78355676312214</v>
      </c>
      <c r="G36">
        <f t="shared" si="14"/>
        <v>206.82921200737164</v>
      </c>
      <c r="H36">
        <f t="shared" si="14"/>
        <v>203.09831688937794</v>
      </c>
      <c r="I36">
        <f t="shared" si="14"/>
        <v>197.58641358641353</v>
      </c>
      <c r="J36" s="10">
        <f t="shared" si="14"/>
        <v>203.34929070929067</v>
      </c>
      <c r="K36">
        <f t="shared" si="14"/>
        <v>205.15704588175052</v>
      </c>
      <c r="L36">
        <f t="shared" si="14"/>
        <v>206.59854994113891</v>
      </c>
      <c r="M36">
        <f t="shared" si="14"/>
        <v>207.93521234872924</v>
      </c>
      <c r="N36">
        <f t="shared" si="14"/>
        <v>208.90926768904097</v>
      </c>
      <c r="O36">
        <f t="shared" si="14"/>
        <v>210.15646713436865</v>
      </c>
      <c r="P36">
        <f t="shared" si="14"/>
        <v>211.28715531429984</v>
      </c>
      <c r="Q36">
        <f t="shared" si="14"/>
        <v>212.27886676042095</v>
      </c>
      <c r="R36">
        <f t="shared" si="14"/>
        <v>213.17915776022122</v>
      </c>
      <c r="S36">
        <f t="shared" si="14"/>
        <v>213.98169830505549</v>
      </c>
      <c r="T36">
        <f t="shared" si="14"/>
        <v>214.73215998535591</v>
      </c>
      <c r="U36">
        <f t="shared" si="14"/>
        <v>215.41502701950222</v>
      </c>
      <c r="V36">
        <f t="shared" si="14"/>
        <v>216.03315054830526</v>
      </c>
      <c r="W36">
        <f t="shared" si="14"/>
        <v>216.58945594582298</v>
      </c>
      <c r="X36">
        <f t="shared" si="14"/>
        <v>217.08697222309263</v>
      </c>
      <c r="Y36">
        <f t="shared" si="14"/>
        <v>217.52880435438215</v>
      </c>
      <c r="Z36">
        <f t="shared" si="14"/>
        <v>217.91855242178494</v>
      </c>
      <c r="AA36">
        <f t="shared" si="14"/>
        <v>218.25942063841688</v>
      </c>
      <c r="AB36">
        <f t="shared" si="14"/>
        <v>218.55478400008008</v>
      </c>
      <c r="AC36">
        <f t="shared" si="14"/>
        <v>218.8082176645099</v>
      </c>
      <c r="AD36">
        <f t="shared" si="14"/>
        <v>219.0234536112857</v>
      </c>
      <c r="AE36">
        <f t="shared" si="14"/>
        <v>219.20367013665287</v>
      </c>
      <c r="AF36">
        <f t="shared" si="14"/>
        <v>219.35258361821167</v>
      </c>
      <c r="AG36">
        <f t="shared" si="14"/>
        <v>219.47394091966638</v>
      </c>
      <c r="AH36">
        <f t="shared" si="14"/>
        <v>219.57153744794405</v>
      </c>
      <c r="AI36">
        <f t="shared" ref="AI36:BL36" si="15">AI131</f>
        <v>219.64917619985167</v>
      </c>
      <c r="AJ36">
        <f t="shared" si="15"/>
        <v>219.71053545593705</v>
      </c>
      <c r="AK36">
        <f t="shared" si="15"/>
        <v>219.7591583521212</v>
      </c>
      <c r="AL36">
        <f t="shared" si="15"/>
        <v>219.79854625121104</v>
      </c>
      <c r="AM36">
        <f t="shared" si="15"/>
        <v>219.83232814201602</v>
      </c>
      <c r="AN36">
        <f t="shared" si="15"/>
        <v>219.86439652991598</v>
      </c>
      <c r="AO36">
        <f t="shared" si="15"/>
        <v>219.89819894321823</v>
      </c>
      <c r="AP36">
        <f t="shared" si="15"/>
        <v>219.93801197278776</v>
      </c>
      <c r="AQ36">
        <f t="shared" si="15"/>
        <v>219.9883467165827</v>
      </c>
      <c r="AR36">
        <f t="shared" si="15"/>
        <v>220.05383401020131</v>
      </c>
      <c r="AS36">
        <f t="shared" si="15"/>
        <v>220.12803376371977</v>
      </c>
      <c r="AT36">
        <f t="shared" si="15"/>
        <v>220.20306510274742</v>
      </c>
      <c r="AU36">
        <f t="shared" si="15"/>
        <v>220.27893734718671</v>
      </c>
      <c r="AV36">
        <f t="shared" si="15"/>
        <v>220.35565992139118</v>
      </c>
      <c r="AW36">
        <f t="shared" si="15"/>
        <v>220.43324235533723</v>
      </c>
      <c r="AX36">
        <f t="shared" si="15"/>
        <v>220.5116942858086</v>
      </c>
      <c r="AY36">
        <f t="shared" si="15"/>
        <v>220.59102545758984</v>
      </c>
      <c r="AZ36">
        <f t="shared" si="15"/>
        <v>220.67124572468177</v>
      </c>
      <c r="BA36">
        <f t="shared" si="15"/>
        <v>220.75236505152054</v>
      </c>
      <c r="BB36">
        <f t="shared" si="15"/>
        <v>220.83439351421936</v>
      </c>
      <c r="BC36">
        <f t="shared" si="15"/>
        <v>220.91734130181675</v>
      </c>
      <c r="BD36">
        <f t="shared" si="15"/>
        <v>221.00121871754445</v>
      </c>
      <c r="BE36">
        <f t="shared" si="15"/>
        <v>221.08603618010773</v>
      </c>
      <c r="BF36">
        <f t="shared" si="15"/>
        <v>221.17180422497637</v>
      </c>
      <c r="BG36">
        <f t="shared" si="15"/>
        <v>221.25853350569636</v>
      </c>
      <c r="BH36">
        <f t="shared" si="15"/>
        <v>221.34623479521215</v>
      </c>
      <c r="BI36">
        <f t="shared" si="15"/>
        <v>221.43491898720376</v>
      </c>
      <c r="BJ36">
        <f t="shared" si="15"/>
        <v>221.52459709744235</v>
      </c>
      <c r="BK36">
        <f t="shared" si="15"/>
        <v>221.6152802651566</v>
      </c>
      <c r="BL36">
        <f t="shared" si="15"/>
        <v>221.70697975441615</v>
      </c>
    </row>
    <row r="37" spans="1:64" x14ac:dyDescent="0.25">
      <c r="A37" t="str">
        <f t="shared" si="7"/>
        <v>08_JPN</v>
      </c>
      <c r="B37" t="s">
        <v>742</v>
      </c>
      <c r="C37" t="str">
        <f t="shared" ref="C37:AH37" si="16">C132</f>
        <v>road_freight_lt(gtkm)</v>
      </c>
      <c r="D37">
        <f t="shared" si="16"/>
        <v>9.8971542695078156</v>
      </c>
      <c r="E37">
        <f t="shared" si="16"/>
        <v>9.4055544565872609</v>
      </c>
      <c r="F37">
        <f t="shared" si="16"/>
        <v>8.4493148651300896</v>
      </c>
      <c r="G37">
        <f t="shared" si="16"/>
        <v>8.6178838336404837</v>
      </c>
      <c r="H37">
        <f t="shared" si="16"/>
        <v>8.4624298703907499</v>
      </c>
      <c r="I37">
        <f t="shared" si="16"/>
        <v>8.2327672327672321</v>
      </c>
      <c r="J37" s="10">
        <f t="shared" si="16"/>
        <v>8.472887112887113</v>
      </c>
      <c r="K37">
        <f t="shared" si="16"/>
        <v>8.5482102450729425</v>
      </c>
      <c r="L37">
        <f t="shared" si="16"/>
        <v>8.6082729142141261</v>
      </c>
      <c r="M37">
        <f t="shared" si="16"/>
        <v>8.6639671811970587</v>
      </c>
      <c r="N37">
        <f t="shared" si="16"/>
        <v>8.7045528203767137</v>
      </c>
      <c r="O37">
        <f t="shared" si="16"/>
        <v>8.7565194639320314</v>
      </c>
      <c r="P37">
        <f t="shared" si="16"/>
        <v>8.8036314714291652</v>
      </c>
      <c r="Q37">
        <f t="shared" si="16"/>
        <v>8.8449527816842064</v>
      </c>
      <c r="R37">
        <f t="shared" si="16"/>
        <v>8.8824649066758905</v>
      </c>
      <c r="S37">
        <f t="shared" si="16"/>
        <v>8.915904096043981</v>
      </c>
      <c r="T37">
        <f t="shared" si="16"/>
        <v>8.9471733327231622</v>
      </c>
      <c r="U37">
        <f t="shared" si="16"/>
        <v>8.9756261258125942</v>
      </c>
      <c r="V37">
        <f t="shared" si="16"/>
        <v>9.0013812728460536</v>
      </c>
      <c r="W37">
        <f t="shared" si="16"/>
        <v>9.0245606644092913</v>
      </c>
      <c r="X37">
        <f t="shared" si="16"/>
        <v>9.0452905092955227</v>
      </c>
      <c r="Y37">
        <f t="shared" si="16"/>
        <v>9.0637001814325853</v>
      </c>
      <c r="Z37">
        <f t="shared" si="16"/>
        <v>9.0799396842410385</v>
      </c>
      <c r="AA37">
        <f t="shared" si="16"/>
        <v>9.0941425266006988</v>
      </c>
      <c r="AB37">
        <f t="shared" si="16"/>
        <v>9.1064493333366681</v>
      </c>
      <c r="AC37">
        <f t="shared" si="16"/>
        <v>9.1170090693545784</v>
      </c>
      <c r="AD37">
        <f t="shared" si="16"/>
        <v>9.1259772338035656</v>
      </c>
      <c r="AE37">
        <f t="shared" si="16"/>
        <v>9.1334862556938621</v>
      </c>
      <c r="AF37">
        <f t="shared" si="16"/>
        <v>9.139690984092141</v>
      </c>
      <c r="AG37">
        <f t="shared" si="16"/>
        <v>9.144747538319427</v>
      </c>
      <c r="AH37">
        <f t="shared" si="16"/>
        <v>9.1488140603309951</v>
      </c>
      <c r="AI37">
        <f t="shared" ref="AI37:BL37" si="17">AI132</f>
        <v>9.1520490083271504</v>
      </c>
      <c r="AJ37">
        <f t="shared" si="17"/>
        <v>9.1546056439973711</v>
      </c>
      <c r="AK37">
        <f t="shared" si="17"/>
        <v>9.1566315980050401</v>
      </c>
      <c r="AL37">
        <f t="shared" si="17"/>
        <v>9.1582727604671135</v>
      </c>
      <c r="AM37">
        <f t="shared" si="17"/>
        <v>9.1596803392506523</v>
      </c>
      <c r="AN37">
        <f t="shared" si="17"/>
        <v>9.1610165220798176</v>
      </c>
      <c r="AO37">
        <f t="shared" si="17"/>
        <v>9.1624249559674134</v>
      </c>
      <c r="AP37">
        <f t="shared" si="17"/>
        <v>9.1640838321994753</v>
      </c>
      <c r="AQ37">
        <f t="shared" si="17"/>
        <v>9.1661811131909321</v>
      </c>
      <c r="AR37">
        <f t="shared" si="17"/>
        <v>9.168909750425037</v>
      </c>
      <c r="AS37">
        <f t="shared" si="17"/>
        <v>9.1720014068216393</v>
      </c>
      <c r="AT37">
        <f t="shared" si="17"/>
        <v>9.1751277126144597</v>
      </c>
      <c r="AU37">
        <f t="shared" si="17"/>
        <v>9.1782890561327637</v>
      </c>
      <c r="AV37">
        <f t="shared" si="17"/>
        <v>9.181485830057948</v>
      </c>
      <c r="AW37">
        <f t="shared" si="17"/>
        <v>9.1847184314723673</v>
      </c>
      <c r="AX37">
        <f t="shared" si="17"/>
        <v>9.187987261908674</v>
      </c>
      <c r="AY37">
        <f t="shared" si="17"/>
        <v>9.1912927273995599</v>
      </c>
      <c r="AZ37">
        <f t="shared" si="17"/>
        <v>9.1946352385283898</v>
      </c>
      <c r="BA37">
        <f t="shared" si="17"/>
        <v>9.1980152104800048</v>
      </c>
      <c r="BB37">
        <f t="shared" si="17"/>
        <v>9.2014330630924555</v>
      </c>
      <c r="BC37">
        <f t="shared" si="17"/>
        <v>9.2048892209090134</v>
      </c>
      <c r="BD37">
        <f t="shared" si="17"/>
        <v>9.208384113231002</v>
      </c>
      <c r="BE37">
        <f t="shared" si="17"/>
        <v>9.2119181741711387</v>
      </c>
      <c r="BF37">
        <f t="shared" si="17"/>
        <v>9.2154918427073316</v>
      </c>
      <c r="BG37">
        <f t="shared" si="17"/>
        <v>9.2191055627373313</v>
      </c>
      <c r="BH37">
        <f t="shared" si="17"/>
        <v>9.2227597831338226</v>
      </c>
      <c r="BI37">
        <f t="shared" si="17"/>
        <v>9.22645495780014</v>
      </c>
      <c r="BJ37">
        <f t="shared" si="17"/>
        <v>9.2301915457267469</v>
      </c>
      <c r="BK37">
        <f t="shared" si="17"/>
        <v>9.2339700110481751</v>
      </c>
      <c r="BL37">
        <f t="shared" si="17"/>
        <v>9.2377908231006565</v>
      </c>
    </row>
    <row r="38" spans="1:64" x14ac:dyDescent="0.25">
      <c r="A38" t="str">
        <f t="shared" si="7"/>
        <v>08_JPN</v>
      </c>
      <c r="B38" t="s">
        <v>742</v>
      </c>
      <c r="C38" t="str">
        <f t="shared" ref="C38:AH38" si="18">C133</f>
        <v>ship_freight(gtkm)</v>
      </c>
      <c r="D38">
        <f t="shared" si="18"/>
        <v>179.89799999999988</v>
      </c>
      <c r="E38">
        <f t="shared" si="18"/>
        <v>174.89999999999986</v>
      </c>
      <c r="F38">
        <f t="shared" si="18"/>
        <v>177.7909999999996</v>
      </c>
      <c r="G38">
        <f t="shared" si="18"/>
        <v>184.85999999999984</v>
      </c>
      <c r="H38">
        <f t="shared" si="18"/>
        <v>183.12017683199966</v>
      </c>
      <c r="I38">
        <f t="shared" si="18"/>
        <v>180.38062726799993</v>
      </c>
      <c r="J38" s="10">
        <f t="shared" si="18"/>
        <v>180.43799999999999</v>
      </c>
      <c r="K38">
        <f t="shared" si="18"/>
        <v>179.22843796764045</v>
      </c>
      <c r="L38">
        <f t="shared" si="18"/>
        <v>177.88676096249253</v>
      </c>
      <c r="M38">
        <f t="shared" si="18"/>
        <v>176.63840494129121</v>
      </c>
      <c r="N38">
        <f t="shared" si="18"/>
        <v>175.2607507371973</v>
      </c>
      <c r="O38">
        <f t="shared" si="18"/>
        <v>174.28222019116643</v>
      </c>
      <c r="P38">
        <f t="shared" si="18"/>
        <v>173.36630770673838</v>
      </c>
      <c r="Q38">
        <f t="shared" si="18"/>
        <v>172.48923491199912</v>
      </c>
      <c r="R38">
        <f t="shared" si="18"/>
        <v>171.68422383761106</v>
      </c>
      <c r="S38">
        <f t="shared" si="18"/>
        <v>170.94006632450797</v>
      </c>
      <c r="T38">
        <f t="shared" si="18"/>
        <v>170.28698342078928</v>
      </c>
      <c r="U38">
        <f t="shared" si="18"/>
        <v>169.7060409314453</v>
      </c>
      <c r="V38">
        <f t="shared" si="18"/>
        <v>169.19312312387467</v>
      </c>
      <c r="W38">
        <f t="shared" si="18"/>
        <v>168.74419251147546</v>
      </c>
      <c r="X38">
        <f t="shared" si="18"/>
        <v>168.35530580050272</v>
      </c>
      <c r="Y38">
        <f t="shared" si="18"/>
        <v>168.02258635691348</v>
      </c>
      <c r="Z38">
        <f t="shared" si="18"/>
        <v>167.74254226680355</v>
      </c>
      <c r="AA38">
        <f t="shared" si="18"/>
        <v>167.51137409873783</v>
      </c>
      <c r="AB38">
        <f t="shared" si="18"/>
        <v>167.32541184722098</v>
      </c>
      <c r="AC38">
        <f t="shared" si="18"/>
        <v>167.1811341152515</v>
      </c>
      <c r="AD38">
        <f t="shared" si="18"/>
        <v>167.07513267842154</v>
      </c>
      <c r="AE38">
        <f t="shared" si="18"/>
        <v>167.00357001542514</v>
      </c>
      <c r="AF38">
        <f t="shared" si="18"/>
        <v>166.96301228755831</v>
      </c>
      <c r="AG38">
        <f t="shared" si="18"/>
        <v>166.95004067784336</v>
      </c>
      <c r="AH38">
        <f t="shared" si="18"/>
        <v>166.96126514698418</v>
      </c>
      <c r="AI38">
        <f t="shared" ref="AI38:BL38" si="19">AI133</f>
        <v>166.99329335759163</v>
      </c>
      <c r="AJ38">
        <f t="shared" si="19"/>
        <v>167.04263019766398</v>
      </c>
      <c r="AK38">
        <f t="shared" si="19"/>
        <v>167.105669833261</v>
      </c>
      <c r="AL38">
        <f t="shared" si="19"/>
        <v>167.17876648921242</v>
      </c>
      <c r="AM38">
        <f t="shared" si="19"/>
        <v>167.25836312511925</v>
      </c>
      <c r="AN38">
        <f t="shared" si="19"/>
        <v>167.34109495904156</v>
      </c>
      <c r="AO38">
        <f t="shared" si="19"/>
        <v>167.42325042081148</v>
      </c>
      <c r="AP38">
        <f t="shared" si="19"/>
        <v>167.50174095045008</v>
      </c>
      <c r="AQ38">
        <f t="shared" si="19"/>
        <v>167.57364893297404</v>
      </c>
      <c r="AR38">
        <f t="shared" si="19"/>
        <v>167.63613991188078</v>
      </c>
      <c r="AS38">
        <f t="shared" si="19"/>
        <v>167.69266499047436</v>
      </c>
      <c r="AT38">
        <f t="shared" si="19"/>
        <v>167.74982356761797</v>
      </c>
      <c r="AU38">
        <f t="shared" si="19"/>
        <v>167.80762274317635</v>
      </c>
      <c r="AV38">
        <f t="shared" si="19"/>
        <v>167.86606969658476</v>
      </c>
      <c r="AW38">
        <f t="shared" si="19"/>
        <v>167.92517168774154</v>
      </c>
      <c r="AX38">
        <f t="shared" si="19"/>
        <v>167.98493605791037</v>
      </c>
      <c r="AY38">
        <f t="shared" si="19"/>
        <v>168.04537023062957</v>
      </c>
      <c r="AZ38">
        <f t="shared" si="19"/>
        <v>168.10648171263796</v>
      </c>
      <c r="BA38">
        <f t="shared" si="19"/>
        <v>168.16827809480355</v>
      </c>
      <c r="BB38">
        <f t="shared" si="19"/>
        <v>168.23076705306957</v>
      </c>
      <c r="BC38">
        <f t="shared" si="19"/>
        <v>168.29395634940516</v>
      </c>
      <c r="BD38">
        <f t="shared" si="19"/>
        <v>168.35785383277155</v>
      </c>
      <c r="BE38">
        <f t="shared" si="19"/>
        <v>168.42246744009717</v>
      </c>
      <c r="BF38">
        <f t="shared" si="19"/>
        <v>168.48780519726117</v>
      </c>
      <c r="BG38">
        <f t="shared" si="19"/>
        <v>168.55387522009275</v>
      </c>
      <c r="BH38">
        <f t="shared" si="19"/>
        <v>168.62068571537836</v>
      </c>
      <c r="BI38">
        <f t="shared" si="19"/>
        <v>168.68824498188036</v>
      </c>
      <c r="BJ38">
        <f t="shared" si="19"/>
        <v>168.75656141136957</v>
      </c>
      <c r="BK38">
        <f t="shared" si="19"/>
        <v>168.82564348966636</v>
      </c>
      <c r="BL38">
        <f t="shared" si="19"/>
        <v>168.89549979769436</v>
      </c>
    </row>
    <row r="39" spans="1:64" s="2" customFormat="1" x14ac:dyDescent="0.25">
      <c r="A39" s="2" t="str">
        <f t="shared" si="7"/>
        <v>08_JPN</v>
      </c>
      <c r="B39" s="2" t="s">
        <v>742</v>
      </c>
      <c r="C39" s="2" t="str">
        <f t="shared" ref="C39:AH39" si="20">C134</f>
        <v>air_passenger(gpkm)</v>
      </c>
      <c r="D39" s="2">
        <f t="shared" si="20"/>
        <v>73.779021999999998</v>
      </c>
      <c r="E39" s="2">
        <f t="shared" si="20"/>
        <v>71.225934999999964</v>
      </c>
      <c r="F39" s="2">
        <f t="shared" si="20"/>
        <v>77.931347999999943</v>
      </c>
      <c r="G39" s="2">
        <f t="shared" si="20"/>
        <v>84.168914000000001</v>
      </c>
      <c r="H39" s="2">
        <f t="shared" si="20"/>
        <v>86.806595999999999</v>
      </c>
      <c r="I39" s="2">
        <f t="shared" si="20"/>
        <v>88.280117332999993</v>
      </c>
      <c r="J39" s="2">
        <f t="shared" si="20"/>
        <v>89.694512027999991</v>
      </c>
      <c r="K39" s="2">
        <f t="shared" si="20"/>
        <v>91.142167241760674</v>
      </c>
      <c r="L39" s="2">
        <f t="shared" si="20"/>
        <v>92.143675221749163</v>
      </c>
      <c r="M39" s="2">
        <f t="shared" si="20"/>
        <v>93.047468484118909</v>
      </c>
      <c r="N39" s="2">
        <f t="shared" si="20"/>
        <v>93.68596147076066</v>
      </c>
      <c r="O39" s="2">
        <f t="shared" si="20"/>
        <v>94.468388893627264</v>
      </c>
      <c r="P39" s="2">
        <f t="shared" si="20"/>
        <v>95.140591485348935</v>
      </c>
      <c r="Q39" s="2">
        <f t="shared" si="20"/>
        <v>95.690710118254898</v>
      </c>
      <c r="R39" s="2">
        <f t="shared" si="20"/>
        <v>96.1511073616293</v>
      </c>
      <c r="S39" s="2">
        <f t="shared" si="20"/>
        <v>96.519773741658398</v>
      </c>
      <c r="T39" s="2">
        <f t="shared" si="20"/>
        <v>96.825297351520348</v>
      </c>
      <c r="U39" s="2">
        <f t="shared" si="20"/>
        <v>97.058690023896744</v>
      </c>
      <c r="V39" s="2">
        <f t="shared" si="20"/>
        <v>97.223925129844218</v>
      </c>
      <c r="W39" s="2">
        <f t="shared" si="20"/>
        <v>97.325579912386544</v>
      </c>
      <c r="X39" s="2">
        <f t="shared" si="20"/>
        <v>97.367839096642442</v>
      </c>
      <c r="Y39" s="2">
        <f t="shared" si="20"/>
        <v>97.354287973030807</v>
      </c>
      <c r="Z39" s="2">
        <f t="shared" si="20"/>
        <v>97.287833352003929</v>
      </c>
      <c r="AA39" s="2">
        <f t="shared" si="20"/>
        <v>97.170593043305288</v>
      </c>
      <c r="AB39" s="2">
        <f t="shared" si="20"/>
        <v>97.004252826827681</v>
      </c>
      <c r="AC39" s="2">
        <f t="shared" si="20"/>
        <v>96.790953875159104</v>
      </c>
      <c r="AD39" s="2">
        <f t="shared" si="20"/>
        <v>96.533603542513291</v>
      </c>
      <c r="AE39" s="2">
        <f t="shared" si="20"/>
        <v>96.235469874987643</v>
      </c>
      <c r="AF39" s="2">
        <f t="shared" si="20"/>
        <v>95.900134399440233</v>
      </c>
      <c r="AG39" s="2">
        <f t="shared" si="20"/>
        <v>95.531431861766023</v>
      </c>
      <c r="AH39" s="2">
        <f t="shared" si="20"/>
        <v>95.13292769452481</v>
      </c>
      <c r="AI39" s="2">
        <f t="shared" ref="AI39:BL39" si="21">AI134</f>
        <v>94.707391659570618</v>
      </c>
      <c r="AJ39" s="2">
        <f t="shared" si="21"/>
        <v>94.257343292331399</v>
      </c>
      <c r="AK39" s="2">
        <f t="shared" si="21"/>
        <v>93.785696990469617</v>
      </c>
      <c r="AL39" s="2">
        <f t="shared" si="21"/>
        <v>93.295330937146389</v>
      </c>
      <c r="AM39" s="2">
        <f t="shared" si="21"/>
        <v>92.788837100433014</v>
      </c>
      <c r="AN39" s="2">
        <f t="shared" si="21"/>
        <v>92.268364241691117</v>
      </c>
      <c r="AO39" s="2">
        <f t="shared" si="21"/>
        <v>91.735469506784654</v>
      </c>
      <c r="AP39" s="2">
        <f t="shared" si="21"/>
        <v>91.191904725015959</v>
      </c>
      <c r="AQ39" s="2">
        <f t="shared" si="21"/>
        <v>90.639289661347902</v>
      </c>
      <c r="AR39" s="2">
        <f t="shared" si="21"/>
        <v>90.078993199049705</v>
      </c>
      <c r="AS39" s="2">
        <f t="shared" si="21"/>
        <v>89.516372907741442</v>
      </c>
      <c r="AT39" s="2">
        <f t="shared" si="21"/>
        <v>88.955435108524199</v>
      </c>
      <c r="AU39" s="2">
        <f t="shared" si="21"/>
        <v>88.39392923670718</v>
      </c>
      <c r="AV39" s="2">
        <f t="shared" si="21"/>
        <v>87.828954848579684</v>
      </c>
      <c r="AW39" s="2">
        <f t="shared" si="21"/>
        <v>87.258281438748426</v>
      </c>
      <c r="AX39" s="2">
        <f t="shared" si="21"/>
        <v>86.681379299816683</v>
      </c>
      <c r="AY39" s="2">
        <f t="shared" si="21"/>
        <v>86.09842407686142</v>
      </c>
      <c r="AZ39" s="2">
        <f t="shared" si="21"/>
        <v>85.508972331772185</v>
      </c>
      <c r="BA39" s="2">
        <f t="shared" si="21"/>
        <v>84.912741945271165</v>
      </c>
      <c r="BB39" s="2">
        <f t="shared" si="21"/>
        <v>84.309823905416678</v>
      </c>
      <c r="BC39" s="2">
        <f t="shared" si="21"/>
        <v>83.700380068932404</v>
      </c>
      <c r="BD39" s="2">
        <f t="shared" si="21"/>
        <v>83.085240681156407</v>
      </c>
      <c r="BE39" s="2">
        <f t="shared" si="21"/>
        <v>82.466055429490922</v>
      </c>
      <c r="BF39" s="2">
        <f t="shared" si="21"/>
        <v>81.845000220106911</v>
      </c>
      <c r="BG39" s="2">
        <f t="shared" si="21"/>
        <v>81.224134775501653</v>
      </c>
      <c r="BH39" s="2">
        <f t="shared" si="21"/>
        <v>80.604622440276401</v>
      </c>
      <c r="BI39" s="2">
        <f t="shared" si="21"/>
        <v>79.987715119606889</v>
      </c>
      <c r="BJ39" s="2">
        <f t="shared" si="21"/>
        <v>79.375704273494648</v>
      </c>
      <c r="BK39" s="2">
        <f t="shared" si="21"/>
        <v>78.771226977588384</v>
      </c>
      <c r="BL39" s="2">
        <f t="shared" si="21"/>
        <v>78.176575935871142</v>
      </c>
    </row>
    <row r="40" spans="1:64" x14ac:dyDescent="0.25">
      <c r="A40" t="str">
        <f t="shared" si="7"/>
        <v>08_JPN</v>
      </c>
      <c r="B40" t="s">
        <v>742</v>
      </c>
      <c r="C40" t="str">
        <f t="shared" ref="C40:AH40" si="22">C135</f>
        <v>rail_passenger(gpkm)</v>
      </c>
      <c r="D40">
        <f t="shared" si="22"/>
        <v>393.46624300000013</v>
      </c>
      <c r="E40">
        <f t="shared" si="22"/>
        <v>395.06664799999993</v>
      </c>
      <c r="F40">
        <f t="shared" si="22"/>
        <v>404.39582999999976</v>
      </c>
      <c r="G40">
        <f t="shared" si="22"/>
        <v>414.38712900000002</v>
      </c>
      <c r="H40">
        <f t="shared" si="22"/>
        <v>413.9695890000001</v>
      </c>
      <c r="I40">
        <f t="shared" si="22"/>
        <v>427.48600000000005</v>
      </c>
      <c r="J40" s="10">
        <f t="shared" si="22"/>
        <v>431.79899999999998</v>
      </c>
      <c r="K40">
        <f t="shared" si="22"/>
        <v>433.12193799446658</v>
      </c>
      <c r="L40">
        <f t="shared" si="22"/>
        <v>432.72736737334242</v>
      </c>
      <c r="M40">
        <f t="shared" si="22"/>
        <v>432.28081690748616</v>
      </c>
      <c r="N40">
        <f t="shared" si="22"/>
        <v>430.9989738832673</v>
      </c>
      <c r="O40">
        <f t="shared" si="22"/>
        <v>430.75552441431171</v>
      </c>
      <c r="P40">
        <f t="shared" si="22"/>
        <v>430.35906190252484</v>
      </c>
      <c r="Q40">
        <f t="shared" si="22"/>
        <v>429.7448846467509</v>
      </c>
      <c r="R40">
        <f t="shared" si="22"/>
        <v>429.04624956179606</v>
      </c>
      <c r="S40">
        <f t="shared" si="22"/>
        <v>428.23972330665015</v>
      </c>
      <c r="T40">
        <f t="shared" si="22"/>
        <v>427.43692694504591</v>
      </c>
      <c r="U40">
        <f t="shared" si="22"/>
        <v>426.58188895485239</v>
      </c>
      <c r="V40">
        <f t="shared" si="22"/>
        <v>425.67624346942574</v>
      </c>
      <c r="W40">
        <f t="shared" si="22"/>
        <v>424.72411517225765</v>
      </c>
      <c r="X40">
        <f t="shared" si="22"/>
        <v>423.72782289789075</v>
      </c>
      <c r="Y40">
        <f t="shared" si="22"/>
        <v>422.68708056418785</v>
      </c>
      <c r="Z40">
        <f t="shared" si="22"/>
        <v>421.59874118460073</v>
      </c>
      <c r="AA40">
        <f t="shared" si="22"/>
        <v>420.45638458548405</v>
      </c>
      <c r="AB40">
        <f t="shared" si="22"/>
        <v>419.25190801882678</v>
      </c>
      <c r="AC40">
        <f t="shared" si="22"/>
        <v>417.97938063037941</v>
      </c>
      <c r="AD40">
        <f t="shared" si="22"/>
        <v>416.63638824460816</v>
      </c>
      <c r="AE40">
        <f t="shared" si="22"/>
        <v>415.22229356613894</v>
      </c>
      <c r="AF40">
        <f t="shared" si="22"/>
        <v>413.73805341685164</v>
      </c>
      <c r="AG40">
        <f t="shared" si="22"/>
        <v>412.18598133835741</v>
      </c>
      <c r="AH40">
        <f t="shared" si="22"/>
        <v>410.56751440892032</v>
      </c>
      <c r="AI40">
        <f t="shared" ref="AI40:BL40" si="23">AI135</f>
        <v>408.88095628915039</v>
      </c>
      <c r="AJ40">
        <f t="shared" si="23"/>
        <v>407.12383693177367</v>
      </c>
      <c r="AK40">
        <f t="shared" si="23"/>
        <v>405.29570286748395</v>
      </c>
      <c r="AL40">
        <f t="shared" si="23"/>
        <v>403.39626067936314</v>
      </c>
      <c r="AM40">
        <f t="shared" si="23"/>
        <v>401.42429600879183</v>
      </c>
      <c r="AN40">
        <f t="shared" si="23"/>
        <v>399.37698898397304</v>
      </c>
      <c r="AO40">
        <f t="shared" si="23"/>
        <v>397.24926314559679</v>
      </c>
      <c r="AP40">
        <f t="shared" si="23"/>
        <v>395.03718231499494</v>
      </c>
      <c r="AQ40">
        <f t="shared" si="23"/>
        <v>392.73653278480242</v>
      </c>
      <c r="AR40">
        <f t="shared" si="23"/>
        <v>390.34230386254592</v>
      </c>
      <c r="AS40">
        <f t="shared" si="23"/>
        <v>387.90428260021014</v>
      </c>
      <c r="AT40">
        <f t="shared" si="23"/>
        <v>385.47355213693544</v>
      </c>
      <c r="AU40">
        <f t="shared" si="23"/>
        <v>383.04036002572838</v>
      </c>
      <c r="AV40">
        <f t="shared" si="23"/>
        <v>380.59213767717591</v>
      </c>
      <c r="AW40">
        <f t="shared" si="23"/>
        <v>378.11921956790718</v>
      </c>
      <c r="AX40">
        <f t="shared" si="23"/>
        <v>375.61931029920294</v>
      </c>
      <c r="AY40">
        <f t="shared" si="23"/>
        <v>373.09317099973015</v>
      </c>
      <c r="AZ40">
        <f t="shared" si="23"/>
        <v>370.53888010434349</v>
      </c>
      <c r="BA40">
        <f t="shared" si="23"/>
        <v>367.95521509617242</v>
      </c>
      <c r="BB40">
        <f t="shared" si="23"/>
        <v>365.34257025680296</v>
      </c>
      <c r="BC40">
        <f t="shared" si="23"/>
        <v>362.7016469653712</v>
      </c>
      <c r="BD40">
        <f t="shared" si="23"/>
        <v>360.0360429516752</v>
      </c>
      <c r="BE40">
        <f t="shared" si="23"/>
        <v>357.35290686112472</v>
      </c>
      <c r="BF40">
        <f t="shared" si="23"/>
        <v>354.66166762046072</v>
      </c>
      <c r="BG40">
        <f t="shared" si="23"/>
        <v>351.97125069383799</v>
      </c>
      <c r="BH40">
        <f t="shared" si="23"/>
        <v>349.28669724119527</v>
      </c>
      <c r="BI40">
        <f t="shared" si="23"/>
        <v>346.61343218496074</v>
      </c>
      <c r="BJ40">
        <f t="shared" si="23"/>
        <v>343.96138518514101</v>
      </c>
      <c r="BK40">
        <f t="shared" si="23"/>
        <v>341.34198356954727</v>
      </c>
      <c r="BL40">
        <f t="shared" si="23"/>
        <v>338.76516238877252</v>
      </c>
    </row>
    <row r="41" spans="1:64" x14ac:dyDescent="0.25">
      <c r="A41" t="str">
        <f t="shared" si="7"/>
        <v>08_JPN</v>
      </c>
      <c r="B41" t="s">
        <v>742</v>
      </c>
      <c r="C41" t="str">
        <f t="shared" ref="C41:AH41" si="24">C136</f>
        <v>road_passenger_2w(gpkm)</v>
      </c>
      <c r="D41">
        <f t="shared" si="24"/>
        <v>30.434552345384613</v>
      </c>
      <c r="E41">
        <f t="shared" si="24"/>
        <v>30.200898692307685</v>
      </c>
      <c r="F41">
        <f t="shared" si="24"/>
        <v>31.06898688461537</v>
      </c>
      <c r="G41">
        <f t="shared" si="24"/>
        <v>31.023244307692295</v>
      </c>
      <c r="H41">
        <f t="shared" si="24"/>
        <v>30.598263461538458</v>
      </c>
      <c r="I41">
        <f t="shared" si="24"/>
        <v>30.761346153846155</v>
      </c>
      <c r="J41" s="10">
        <f t="shared" si="24"/>
        <v>31.246153846153852</v>
      </c>
      <c r="K41">
        <f t="shared" si="24"/>
        <v>31.294950941079367</v>
      </c>
      <c r="L41">
        <f t="shared" si="24"/>
        <v>31.162643926035059</v>
      </c>
      <c r="M41">
        <f t="shared" si="24"/>
        <v>30.973789579014468</v>
      </c>
      <c r="N41">
        <f t="shared" si="24"/>
        <v>30.676736604956098</v>
      </c>
      <c r="O41">
        <f t="shared" si="24"/>
        <v>30.409269923678224</v>
      </c>
      <c r="P41">
        <f t="shared" si="24"/>
        <v>30.090272204138834</v>
      </c>
      <c r="Q41">
        <f t="shared" si="24"/>
        <v>29.719591636750721</v>
      </c>
      <c r="R41">
        <f t="shared" si="24"/>
        <v>29.310864483582087</v>
      </c>
      <c r="S41">
        <f t="shared" si="24"/>
        <v>28.866729116879458</v>
      </c>
      <c r="T41">
        <f t="shared" si="24"/>
        <v>28.398859530478049</v>
      </c>
      <c r="U41">
        <f t="shared" si="24"/>
        <v>27.907474304644843</v>
      </c>
      <c r="V41">
        <f t="shared" si="24"/>
        <v>27.396656486780252</v>
      </c>
      <c r="W41">
        <f t="shared" si="24"/>
        <v>26.870565502055019</v>
      </c>
      <c r="X41">
        <f t="shared" si="24"/>
        <v>26.333147709350484</v>
      </c>
      <c r="Y41">
        <f t="shared" si="24"/>
        <v>25.788090679767826</v>
      </c>
      <c r="Z41">
        <f t="shared" si="24"/>
        <v>25.238817732260259</v>
      </c>
      <c r="AA41">
        <f t="shared" si="24"/>
        <v>24.688476723788895</v>
      </c>
      <c r="AB41">
        <f t="shared" si="24"/>
        <v>24.140047832143843</v>
      </c>
      <c r="AC41">
        <f t="shared" si="24"/>
        <v>23.596568329245571</v>
      </c>
      <c r="AD41">
        <f t="shared" si="24"/>
        <v>23.061192463098667</v>
      </c>
      <c r="AE41">
        <f t="shared" si="24"/>
        <v>22.53707600189416</v>
      </c>
      <c r="AF41">
        <f t="shared" si="24"/>
        <v>22.027356497521122</v>
      </c>
      <c r="AG41">
        <f t="shared" si="24"/>
        <v>21.535133467537825</v>
      </c>
      <c r="AH41">
        <f t="shared" si="24"/>
        <v>21.063349448941988</v>
      </c>
      <c r="AI41">
        <f t="shared" ref="AI41:BL41" si="25">AI136</f>
        <v>20.614683755300749</v>
      </c>
      <c r="AJ41">
        <f t="shared" si="25"/>
        <v>20.191686466074046</v>
      </c>
      <c r="AK41">
        <f t="shared" si="25"/>
        <v>19.796920291712325</v>
      </c>
      <c r="AL41">
        <f t="shared" si="25"/>
        <v>19.432866759812544</v>
      </c>
      <c r="AM41">
        <f t="shared" si="25"/>
        <v>19.101878600911828</v>
      </c>
      <c r="AN41">
        <f t="shared" si="25"/>
        <v>18.806154665470459</v>
      </c>
      <c r="AO41">
        <f t="shared" si="25"/>
        <v>18.547717100493447</v>
      </c>
      <c r="AP41">
        <f t="shared" si="25"/>
        <v>18.328575219534464</v>
      </c>
      <c r="AQ41">
        <f t="shared" si="25"/>
        <v>18.15065939225218</v>
      </c>
      <c r="AR41">
        <f t="shared" si="25"/>
        <v>18.015798639810043</v>
      </c>
      <c r="AS41">
        <f t="shared" si="25"/>
        <v>17.903274581548391</v>
      </c>
      <c r="AT41">
        <f t="shared" si="25"/>
        <v>17.791087021704943</v>
      </c>
      <c r="AU41">
        <f t="shared" si="25"/>
        <v>17.678785847341537</v>
      </c>
      <c r="AV41">
        <f t="shared" si="25"/>
        <v>17.565790969716037</v>
      </c>
      <c r="AW41">
        <f t="shared" si="25"/>
        <v>17.451656287749785</v>
      </c>
      <c r="AX41">
        <f t="shared" si="25"/>
        <v>17.336275859963436</v>
      </c>
      <c r="AY41">
        <f t="shared" si="25"/>
        <v>17.219684815372382</v>
      </c>
      <c r="AZ41">
        <f t="shared" si="25"/>
        <v>17.101794466354534</v>
      </c>
      <c r="BA41">
        <f t="shared" si="25"/>
        <v>16.98254838905433</v>
      </c>
      <c r="BB41">
        <f t="shared" si="25"/>
        <v>16.861964781083433</v>
      </c>
      <c r="BC41">
        <f t="shared" si="25"/>
        <v>16.740076013786577</v>
      </c>
      <c r="BD41">
        <f t="shared" si="25"/>
        <v>16.617048136231379</v>
      </c>
      <c r="BE41">
        <f t="shared" si="25"/>
        <v>16.493211085898277</v>
      </c>
      <c r="BF41">
        <f t="shared" si="25"/>
        <v>16.369000044021476</v>
      </c>
      <c r="BG41">
        <f t="shared" si="25"/>
        <v>16.244826955100425</v>
      </c>
      <c r="BH41">
        <f t="shared" si="25"/>
        <v>16.120924488055373</v>
      </c>
      <c r="BI41">
        <f t="shared" si="25"/>
        <v>15.997543023921471</v>
      </c>
      <c r="BJ41">
        <f t="shared" si="25"/>
        <v>15.875140854699021</v>
      </c>
      <c r="BK41">
        <f t="shared" si="25"/>
        <v>15.754245395517769</v>
      </c>
      <c r="BL41">
        <f t="shared" si="25"/>
        <v>15.635315187174319</v>
      </c>
    </row>
    <row r="42" spans="1:64" x14ac:dyDescent="0.25">
      <c r="A42" t="str">
        <f t="shared" si="7"/>
        <v>08_JPN</v>
      </c>
      <c r="B42" t="s">
        <v>742</v>
      </c>
      <c r="C42" t="str">
        <f t="shared" ref="C42:AH42" si="26">C137</f>
        <v>road_passenger_bus(gpkm)</v>
      </c>
      <c r="D42">
        <f t="shared" si="26"/>
        <v>85.653999999999996</v>
      </c>
      <c r="E42">
        <f t="shared" si="26"/>
        <v>82.351000000000013</v>
      </c>
      <c r="F42">
        <f t="shared" si="26"/>
        <v>84.362999999999943</v>
      </c>
      <c r="G42">
        <f t="shared" si="26"/>
        <v>83.191000000000003</v>
      </c>
      <c r="H42">
        <f t="shared" si="26"/>
        <v>80.766999999999996</v>
      </c>
      <c r="I42">
        <f t="shared" si="26"/>
        <v>79.749999999999986</v>
      </c>
      <c r="J42" s="10">
        <f t="shared" si="26"/>
        <v>79.077000000000012</v>
      </c>
      <c r="K42">
        <f t="shared" si="26"/>
        <v>77.720376513352093</v>
      </c>
      <c r="L42">
        <f t="shared" si="26"/>
        <v>76.17615788413228</v>
      </c>
      <c r="M42">
        <f t="shared" si="26"/>
        <v>74.745651231786439</v>
      </c>
      <c r="N42">
        <f t="shared" si="26"/>
        <v>73.291642027428594</v>
      </c>
      <c r="O42">
        <f t="shared" si="26"/>
        <v>72.12971028302033</v>
      </c>
      <c r="P42">
        <f t="shared" si="26"/>
        <v>71.05036465333589</v>
      </c>
      <c r="Q42">
        <f t="shared" si="26"/>
        <v>70.039213884106019</v>
      </c>
      <c r="R42">
        <f t="shared" si="26"/>
        <v>69.113926708730318</v>
      </c>
      <c r="S42">
        <f t="shared" si="26"/>
        <v>68.265940469203798</v>
      </c>
      <c r="T42">
        <f t="shared" si="26"/>
        <v>67.508011383210047</v>
      </c>
      <c r="U42">
        <f t="shared" si="26"/>
        <v>66.825923792789439</v>
      </c>
      <c r="V42">
        <f t="shared" si="26"/>
        <v>66.214676681560505</v>
      </c>
      <c r="W42">
        <f t="shared" si="26"/>
        <v>65.669615635052978</v>
      </c>
      <c r="X42">
        <f t="shared" si="26"/>
        <v>65.185786250416768</v>
      </c>
      <c r="Y42">
        <f t="shared" si="26"/>
        <v>64.757842719640038</v>
      </c>
      <c r="Z42">
        <f t="shared" si="26"/>
        <v>64.380035204965779</v>
      </c>
      <c r="AA42">
        <f t="shared" si="26"/>
        <v>64.0461667688608</v>
      </c>
      <c r="AB42">
        <f t="shared" si="26"/>
        <v>63.74984898207498</v>
      </c>
      <c r="AC42">
        <f t="shared" si="26"/>
        <v>63.485093798374145</v>
      </c>
      <c r="AD42">
        <f t="shared" si="26"/>
        <v>63.246520008264007</v>
      </c>
      <c r="AE42">
        <f t="shared" si="26"/>
        <v>63.029094003327664</v>
      </c>
      <c r="AF42">
        <f t="shared" si="26"/>
        <v>62.82810949211509</v>
      </c>
      <c r="AG42">
        <f t="shared" si="26"/>
        <v>62.639159210006596</v>
      </c>
      <c r="AH42">
        <f t="shared" si="26"/>
        <v>62.457802505957275</v>
      </c>
      <c r="AI42">
        <f t="shared" ref="AI42:BL42" si="27">AI137</f>
        <v>62.279225839851073</v>
      </c>
      <c r="AJ42">
        <f t="shared" si="27"/>
        <v>62.098602477370726</v>
      </c>
      <c r="AK42">
        <f t="shared" si="27"/>
        <v>61.911519054570562</v>
      </c>
      <c r="AL42">
        <f t="shared" si="27"/>
        <v>61.713694261885117</v>
      </c>
      <c r="AM42">
        <f t="shared" si="27"/>
        <v>61.500813083973839</v>
      </c>
      <c r="AN42">
        <f t="shared" si="27"/>
        <v>61.268419584254836</v>
      </c>
      <c r="AO42">
        <f t="shared" si="27"/>
        <v>61.011813617362549</v>
      </c>
      <c r="AP42">
        <f t="shared" si="27"/>
        <v>60.726569538258595</v>
      </c>
      <c r="AQ42">
        <f t="shared" si="27"/>
        <v>60.408317534488248</v>
      </c>
      <c r="AR42">
        <f t="shared" si="27"/>
        <v>60.052662132699631</v>
      </c>
      <c r="AS42">
        <f t="shared" si="27"/>
        <v>59.677581938494122</v>
      </c>
      <c r="AT42">
        <f t="shared" si="27"/>
        <v>59.303623405682629</v>
      </c>
      <c r="AU42">
        <f t="shared" si="27"/>
        <v>58.929286157804619</v>
      </c>
      <c r="AV42">
        <f t="shared" si="27"/>
        <v>58.552636565719624</v>
      </c>
      <c r="AW42">
        <f t="shared" si="27"/>
        <v>58.172187625832123</v>
      </c>
      <c r="AX42">
        <f t="shared" si="27"/>
        <v>57.787586199877623</v>
      </c>
      <c r="AY42">
        <f t="shared" si="27"/>
        <v>57.398949384574117</v>
      </c>
      <c r="AZ42">
        <f t="shared" si="27"/>
        <v>57.005981554514626</v>
      </c>
      <c r="BA42">
        <f t="shared" si="27"/>
        <v>56.608494630180616</v>
      </c>
      <c r="BB42">
        <f t="shared" si="27"/>
        <v>56.206549270277627</v>
      </c>
      <c r="BC42">
        <f t="shared" si="27"/>
        <v>55.800253379288115</v>
      </c>
      <c r="BD42">
        <f t="shared" si="27"/>
        <v>55.390160454104119</v>
      </c>
      <c r="BE42">
        <f t="shared" si="27"/>
        <v>54.977370286327123</v>
      </c>
      <c r="BF42">
        <f t="shared" si="27"/>
        <v>54.563333480071122</v>
      </c>
      <c r="BG42">
        <f t="shared" si="27"/>
        <v>54.149423183667615</v>
      </c>
      <c r="BH42">
        <f t="shared" si="27"/>
        <v>53.736414960184121</v>
      </c>
      <c r="BI42">
        <f t="shared" si="27"/>
        <v>53.32514341307111</v>
      </c>
      <c r="BJ42">
        <f t="shared" si="27"/>
        <v>52.917136182329614</v>
      </c>
      <c r="BK42">
        <f t="shared" si="27"/>
        <v>52.514151318392109</v>
      </c>
      <c r="BL42">
        <f t="shared" si="27"/>
        <v>52.117717290580615</v>
      </c>
    </row>
    <row r="43" spans="1:64" x14ac:dyDescent="0.25">
      <c r="A43" t="str">
        <f t="shared" si="7"/>
        <v>08_JPN</v>
      </c>
      <c r="B43" t="s">
        <v>742</v>
      </c>
      <c r="C43" t="str">
        <f t="shared" ref="C43:AH43" si="28">C138</f>
        <v>road_passenger_lt(gpkm)</v>
      </c>
      <c r="D43">
        <f t="shared" si="28"/>
        <v>152.17276172692306</v>
      </c>
      <c r="E43">
        <f t="shared" si="28"/>
        <v>151.00449346153843</v>
      </c>
      <c r="F43">
        <f t="shared" si="28"/>
        <v>155.34493442307684</v>
      </c>
      <c r="G43">
        <f t="shared" si="28"/>
        <v>155.11622153846153</v>
      </c>
      <c r="H43">
        <f t="shared" si="28"/>
        <v>152.9913173076923</v>
      </c>
      <c r="I43">
        <f t="shared" si="28"/>
        <v>153.80673076923071</v>
      </c>
      <c r="J43" s="10">
        <f t="shared" si="28"/>
        <v>156.23076923076934</v>
      </c>
      <c r="K43">
        <f t="shared" si="28"/>
        <v>156.52891838119535</v>
      </c>
      <c r="L43">
        <f t="shared" si="28"/>
        <v>156.02511593650738</v>
      </c>
      <c r="M43">
        <f t="shared" si="28"/>
        <v>155.33488955520446</v>
      </c>
      <c r="N43">
        <f t="shared" si="28"/>
        <v>154.1911338665218</v>
      </c>
      <c r="O43">
        <f t="shared" si="28"/>
        <v>153.27834659070768</v>
      </c>
      <c r="P43">
        <f t="shared" si="28"/>
        <v>152.18202211516879</v>
      </c>
      <c r="Q43">
        <f t="shared" si="28"/>
        <v>150.89328365519313</v>
      </c>
      <c r="R43">
        <f t="shared" si="28"/>
        <v>149.47307381808918</v>
      </c>
      <c r="S43">
        <f t="shared" si="28"/>
        <v>147.92678426269094</v>
      </c>
      <c r="T43">
        <f t="shared" si="28"/>
        <v>146.30623539640285</v>
      </c>
      <c r="U43">
        <f t="shared" si="28"/>
        <v>144.60484178352706</v>
      </c>
      <c r="V43">
        <f t="shared" si="28"/>
        <v>142.83585739821211</v>
      </c>
      <c r="W43">
        <f t="shared" si="28"/>
        <v>141.01310109544141</v>
      </c>
      <c r="X43">
        <f t="shared" si="28"/>
        <v>139.14947374978229</v>
      </c>
      <c r="Y43">
        <f t="shared" si="28"/>
        <v>137.25670910024317</v>
      </c>
      <c r="Z43">
        <f t="shared" si="28"/>
        <v>135.34532379266841</v>
      </c>
      <c r="AA43">
        <f t="shared" si="28"/>
        <v>133.424528747626</v>
      </c>
      <c r="AB43">
        <f t="shared" si="28"/>
        <v>131.5027804552108</v>
      </c>
      <c r="AC43">
        <f t="shared" si="28"/>
        <v>129.58899920803151</v>
      </c>
      <c r="AD43">
        <f t="shared" si="28"/>
        <v>127.69293446278188</v>
      </c>
      <c r="AE43">
        <f t="shared" si="28"/>
        <v>125.82457005366543</v>
      </c>
      <c r="AF43">
        <f t="shared" si="28"/>
        <v>123.99403735323125</v>
      </c>
      <c r="AG43">
        <f t="shared" si="28"/>
        <v>122.21152116409773</v>
      </c>
      <c r="AH43">
        <f t="shared" si="28"/>
        <v>120.48659040815519</v>
      </c>
      <c r="AI43">
        <f t="shared" ref="AI43:BL43" si="29">AI138</f>
        <v>118.82756658544936</v>
      </c>
      <c r="AJ43">
        <f t="shared" si="29"/>
        <v>117.24225788747651</v>
      </c>
      <c r="AK43">
        <f t="shared" si="29"/>
        <v>115.73877394726956</v>
      </c>
      <c r="AL43">
        <f t="shared" si="29"/>
        <v>114.32498564446698</v>
      </c>
      <c r="AM43">
        <f t="shared" si="29"/>
        <v>113.0082330941699</v>
      </c>
      <c r="AN43">
        <f t="shared" si="29"/>
        <v>111.79515699857406</v>
      </c>
      <c r="AO43">
        <f t="shared" si="29"/>
        <v>110.6915415488736</v>
      </c>
      <c r="AP43">
        <f t="shared" si="29"/>
        <v>109.70327784815879</v>
      </c>
      <c r="AQ43">
        <f t="shared" si="29"/>
        <v>108.83596911100406</v>
      </c>
      <c r="AR43">
        <f t="shared" si="29"/>
        <v>108.09479183885887</v>
      </c>
      <c r="AS43">
        <f t="shared" si="29"/>
        <v>107.41964748928895</v>
      </c>
      <c r="AT43">
        <f t="shared" si="29"/>
        <v>106.74652213022827</v>
      </c>
      <c r="AU43">
        <f t="shared" si="29"/>
        <v>106.07271508404786</v>
      </c>
      <c r="AV43">
        <f t="shared" si="29"/>
        <v>105.39474581829487</v>
      </c>
      <c r="AW43">
        <f t="shared" si="29"/>
        <v>104.70993772649737</v>
      </c>
      <c r="AX43">
        <f t="shared" si="29"/>
        <v>104.01765515977927</v>
      </c>
      <c r="AY43">
        <f t="shared" si="29"/>
        <v>103.31810889223297</v>
      </c>
      <c r="AZ43">
        <f t="shared" si="29"/>
        <v>102.61076679812588</v>
      </c>
      <c r="BA43">
        <f t="shared" si="29"/>
        <v>101.89529033432467</v>
      </c>
      <c r="BB43">
        <f t="shared" si="29"/>
        <v>101.17178868649928</v>
      </c>
      <c r="BC43">
        <f t="shared" si="29"/>
        <v>100.44045608271817</v>
      </c>
      <c r="BD43">
        <f t="shared" si="29"/>
        <v>99.702288817386986</v>
      </c>
      <c r="BE43">
        <f t="shared" si="29"/>
        <v>98.959266515388393</v>
      </c>
      <c r="BF43">
        <f t="shared" si="29"/>
        <v>98.214000264127591</v>
      </c>
      <c r="BG43">
        <f t="shared" si="29"/>
        <v>97.468961730601279</v>
      </c>
      <c r="BH43">
        <f t="shared" si="29"/>
        <v>96.725546928330999</v>
      </c>
      <c r="BI43">
        <f t="shared" si="29"/>
        <v>95.985258143527588</v>
      </c>
      <c r="BJ43">
        <f t="shared" si="29"/>
        <v>95.250845128192893</v>
      </c>
      <c r="BK43">
        <f t="shared" si="29"/>
        <v>94.525472373105387</v>
      </c>
      <c r="BL43">
        <f t="shared" si="29"/>
        <v>93.811891123044703</v>
      </c>
    </row>
    <row r="44" spans="1:64" x14ac:dyDescent="0.25">
      <c r="A44" t="str">
        <f t="shared" si="7"/>
        <v>08_JPN</v>
      </c>
      <c r="B44" t="s">
        <v>742</v>
      </c>
      <c r="C44" t="str">
        <f t="shared" ref="C44:AI44" si="30">C139</f>
        <v>road_passenger_lv(gpkm)</v>
      </c>
      <c r="D44">
        <f t="shared" si="30"/>
        <v>608.69104690769223</v>
      </c>
      <c r="E44">
        <f t="shared" si="30"/>
        <v>604.01797384615418</v>
      </c>
      <c r="F44">
        <f t="shared" si="30"/>
        <v>621.37973769230723</v>
      </c>
      <c r="G44">
        <f t="shared" si="30"/>
        <v>620.46488615384612</v>
      </c>
      <c r="H44">
        <f t="shared" si="30"/>
        <v>611.96526923076931</v>
      </c>
      <c r="I44">
        <f t="shared" si="30"/>
        <v>615.2269230769233</v>
      </c>
      <c r="J44" s="10">
        <f t="shared" si="30"/>
        <v>624.92307692307702</v>
      </c>
      <c r="K44">
        <f t="shared" si="30"/>
        <v>626.41357374167535</v>
      </c>
      <c r="L44">
        <f t="shared" si="30"/>
        <v>625.26589343085914</v>
      </c>
      <c r="M44">
        <f t="shared" si="30"/>
        <v>623.90223735154746</v>
      </c>
      <c r="N44">
        <f t="shared" si="30"/>
        <v>621.20551509566769</v>
      </c>
      <c r="O44">
        <f t="shared" si="30"/>
        <v>619.88936971057558</v>
      </c>
      <c r="P44">
        <f t="shared" si="30"/>
        <v>618.24672448028878</v>
      </c>
      <c r="Q44">
        <f t="shared" si="30"/>
        <v>616.1974247136942</v>
      </c>
      <c r="R44">
        <f t="shared" si="30"/>
        <v>613.94542797334327</v>
      </c>
      <c r="S44">
        <f t="shared" si="30"/>
        <v>611.46939978138266</v>
      </c>
      <c r="T44">
        <f t="shared" si="30"/>
        <v>608.94059917768493</v>
      </c>
      <c r="U44">
        <f t="shared" si="30"/>
        <v>606.29045356577888</v>
      </c>
      <c r="V44">
        <f t="shared" si="30"/>
        <v>603.53259189656171</v>
      </c>
      <c r="W44">
        <f t="shared" si="30"/>
        <v>600.6839091001857</v>
      </c>
      <c r="X44">
        <f t="shared" si="30"/>
        <v>597.75843861579744</v>
      </c>
      <c r="Y44" s="6">
        <f t="shared" si="30"/>
        <v>594.76624275869926</v>
      </c>
      <c r="Z44" s="6">
        <f t="shared" si="30"/>
        <v>591.71308839319852</v>
      </c>
      <c r="AA44" s="6">
        <f>AA139</f>
        <v>588.59991319825656</v>
      </c>
      <c r="AB44" s="6">
        <f t="shared" si="30"/>
        <v>585.42509894055195</v>
      </c>
      <c r="AC44" s="6">
        <f t="shared" si="30"/>
        <v>582.18986342205085</v>
      </c>
      <c r="AD44" s="6">
        <f t="shared" si="30"/>
        <v>578.90008466122026</v>
      </c>
      <c r="AE44" s="6">
        <f t="shared" si="30"/>
        <v>575.56382545773704</v>
      </c>
      <c r="AF44" s="6">
        <f t="shared" si="30"/>
        <v>572.19105117387153</v>
      </c>
      <c r="AG44" s="6">
        <f t="shared" si="30"/>
        <v>568.79328070164433</v>
      </c>
      <c r="AH44" s="6">
        <f t="shared" si="30"/>
        <v>565.3804990315756</v>
      </c>
      <c r="AI44" s="6">
        <f t="shared" si="30"/>
        <v>561.95807929100476</v>
      </c>
      <c r="AJ44">
        <f t="shared" ref="AJ44:BL44" si="31">AJ139</f>
        <v>558.53007211399722</v>
      </c>
      <c r="AK44">
        <f t="shared" si="31"/>
        <v>555.10304447697854</v>
      </c>
      <c r="AL44">
        <f t="shared" si="31"/>
        <v>551.68352772759818</v>
      </c>
      <c r="AM44">
        <f t="shared" si="31"/>
        <v>548.27655286954496</v>
      </c>
      <c r="AN44">
        <f t="shared" si="31"/>
        <v>544.88473818602279</v>
      </c>
      <c r="AO44">
        <f t="shared" si="31"/>
        <v>541.50742445073627</v>
      </c>
      <c r="AP44">
        <f t="shared" si="31"/>
        <v>538.14532102031865</v>
      </c>
      <c r="AQ44">
        <f t="shared" si="31"/>
        <v>534.79857326761135</v>
      </c>
      <c r="AR44">
        <f t="shared" si="31"/>
        <v>531.46605987439091</v>
      </c>
      <c r="AS44">
        <f t="shared" si="31"/>
        <v>528.14660015567222</v>
      </c>
      <c r="AT44">
        <f t="shared" si="31"/>
        <v>524.83706714029051</v>
      </c>
      <c r="AU44">
        <f t="shared" si="31"/>
        <v>521.52418249657012</v>
      </c>
      <c r="AV44">
        <f t="shared" si="31"/>
        <v>518.19083360661796</v>
      </c>
      <c r="AW44">
        <f t="shared" si="31"/>
        <v>514.82386048861349</v>
      </c>
      <c r="AX44">
        <f t="shared" si="31"/>
        <v>511.42013786891619</v>
      </c>
      <c r="AY44">
        <f t="shared" si="31"/>
        <v>507.98070205348017</v>
      </c>
      <c r="AZ44">
        <f t="shared" si="31"/>
        <v>504.50293675745371</v>
      </c>
      <c r="BA44">
        <f t="shared" si="31"/>
        <v>500.98517747709769</v>
      </c>
      <c r="BB44">
        <f t="shared" si="31"/>
        <v>497.42796104195622</v>
      </c>
      <c r="BC44">
        <f t="shared" si="31"/>
        <v>493.83224240669904</v>
      </c>
      <c r="BD44">
        <f t="shared" si="31"/>
        <v>490.20292001882069</v>
      </c>
      <c r="BE44">
        <f t="shared" si="31"/>
        <v>486.54972703399432</v>
      </c>
      <c r="BF44">
        <f t="shared" si="31"/>
        <v>482.8855012986287</v>
      </c>
      <c r="BG44">
        <f t="shared" si="31"/>
        <v>479.22239517545768</v>
      </c>
      <c r="BH44">
        <f t="shared" si="31"/>
        <v>475.56727239762876</v>
      </c>
      <c r="BI44">
        <f t="shared" si="31"/>
        <v>471.92751920567861</v>
      </c>
      <c r="BJ44">
        <f t="shared" si="31"/>
        <v>468.3166552136164</v>
      </c>
      <c r="BK44">
        <f t="shared" si="31"/>
        <v>464.75023916776951</v>
      </c>
      <c r="BL44">
        <f t="shared" si="31"/>
        <v>461.24179802163775</v>
      </c>
    </row>
    <row r="45" spans="1:64" x14ac:dyDescent="0.25">
      <c r="A45" t="str">
        <f t="shared" si="7"/>
        <v>08_JPN</v>
      </c>
      <c r="B45" t="s">
        <v>742</v>
      </c>
      <c r="C45" t="str">
        <f t="shared" ref="C45:AH45" si="32">C140</f>
        <v>ship_passenger(gpkm)</v>
      </c>
      <c r="D45">
        <f t="shared" si="32"/>
        <v>3.0040000000000004</v>
      </c>
      <c r="E45">
        <f t="shared" si="32"/>
        <v>3.0469999999999993</v>
      </c>
      <c r="F45">
        <f t="shared" si="32"/>
        <v>3.0919999999999983</v>
      </c>
      <c r="G45">
        <f t="shared" si="32"/>
        <v>3.2650000000000001</v>
      </c>
      <c r="H45">
        <f t="shared" si="32"/>
        <v>2.9860000000000002</v>
      </c>
      <c r="I45">
        <f t="shared" si="32"/>
        <v>3.1380000000000003</v>
      </c>
      <c r="J45" s="10">
        <f t="shared" si="32"/>
        <v>3.1380000000000008</v>
      </c>
      <c r="K45">
        <f t="shared" si="32"/>
        <v>3.010817585650956</v>
      </c>
      <c r="L45">
        <f t="shared" si="32"/>
        <v>2.8890142706943718</v>
      </c>
      <c r="M45">
        <f t="shared" si="32"/>
        <v>2.7838976508821416</v>
      </c>
      <c r="N45">
        <f t="shared" si="32"/>
        <v>2.6897482135575332</v>
      </c>
      <c r="O45">
        <f t="shared" si="32"/>
        <v>2.617477139209496</v>
      </c>
      <c r="P45">
        <f t="shared" si="32"/>
        <v>2.5586104276935093</v>
      </c>
      <c r="Q45">
        <f t="shared" si="32"/>
        <v>2.5119279791898745</v>
      </c>
      <c r="R45">
        <f t="shared" si="32"/>
        <v>2.4773374068699403</v>
      </c>
      <c r="S45">
        <f t="shared" si="32"/>
        <v>2.453787393994713</v>
      </c>
      <c r="T45">
        <f t="shared" si="32"/>
        <v>2.4409896522078269</v>
      </c>
      <c r="U45">
        <f t="shared" si="32"/>
        <v>2.4376911487003827</v>
      </c>
      <c r="V45">
        <f t="shared" si="32"/>
        <v>2.4429738978254663</v>
      </c>
      <c r="W45">
        <f t="shared" si="32"/>
        <v>2.4559402794406942</v>
      </c>
      <c r="X45">
        <f t="shared" si="32"/>
        <v>2.4756918084000383</v>
      </c>
      <c r="Y45">
        <f t="shared" si="32"/>
        <v>2.5013268135313003</v>
      </c>
      <c r="Z45">
        <f t="shared" si="32"/>
        <v>2.5319401144326434</v>
      </c>
      <c r="AA45">
        <f t="shared" si="32"/>
        <v>2.566620756968649</v>
      </c>
      <c r="AB45">
        <f t="shared" si="32"/>
        <v>2.6044612444241082</v>
      </c>
      <c r="AC45">
        <f t="shared" si="32"/>
        <v>2.6445816680797329</v>
      </c>
      <c r="AD45">
        <f t="shared" si="32"/>
        <v>2.686140265533759</v>
      </c>
      <c r="AE45">
        <f t="shared" si="32"/>
        <v>2.7283248519092713</v>
      </c>
      <c r="AF45">
        <f t="shared" si="32"/>
        <v>2.7703534173790794</v>
      </c>
      <c r="AG45">
        <f t="shared" si="32"/>
        <v>2.811474057830051</v>
      </c>
      <c r="AH45">
        <f t="shared" si="32"/>
        <v>2.8509506241948914</v>
      </c>
      <c r="AI45">
        <f t="shared" ref="AI45:BL45" si="33">AI140</f>
        <v>2.8880462880530171</v>
      </c>
      <c r="AJ45">
        <f t="shared" si="33"/>
        <v>2.9220384967464099</v>
      </c>
      <c r="AK45">
        <f t="shared" si="33"/>
        <v>2.9522386834654784</v>
      </c>
      <c r="AL45">
        <f t="shared" si="33"/>
        <v>2.9779793088075519</v>
      </c>
      <c r="AM45">
        <f t="shared" si="33"/>
        <v>2.9986053307047591</v>
      </c>
      <c r="AN45">
        <f t="shared" si="33"/>
        <v>3.013468016803861</v>
      </c>
      <c r="AO45">
        <f t="shared" si="33"/>
        <v>3.0219188230026686</v>
      </c>
      <c r="AP45">
        <f t="shared" si="33"/>
        <v>3.0233343576487117</v>
      </c>
      <c r="AQ45">
        <f t="shared" si="33"/>
        <v>3.0171055048136353</v>
      </c>
      <c r="AR45">
        <f t="shared" si="33"/>
        <v>3.0026331066349798</v>
      </c>
      <c r="AS45">
        <f t="shared" si="33"/>
        <v>2.9838790969247047</v>
      </c>
      <c r="AT45">
        <f t="shared" si="33"/>
        <v>2.9651811702841298</v>
      </c>
      <c r="AU45">
        <f t="shared" si="33"/>
        <v>2.9464643078902295</v>
      </c>
      <c r="AV45">
        <f t="shared" si="33"/>
        <v>2.9276318282859797</v>
      </c>
      <c r="AW45">
        <f t="shared" si="33"/>
        <v>2.9086093812916043</v>
      </c>
      <c r="AX45">
        <f t="shared" si="33"/>
        <v>2.8893793099938798</v>
      </c>
      <c r="AY45">
        <f t="shared" si="33"/>
        <v>2.8699474692287041</v>
      </c>
      <c r="AZ45">
        <f t="shared" si="33"/>
        <v>2.85029907772573</v>
      </c>
      <c r="BA45">
        <f t="shared" si="33"/>
        <v>2.8304247315090292</v>
      </c>
      <c r="BB45">
        <f t="shared" si="33"/>
        <v>2.8103274635138797</v>
      </c>
      <c r="BC45">
        <f t="shared" si="33"/>
        <v>2.7900126689644043</v>
      </c>
      <c r="BD45">
        <f t="shared" si="33"/>
        <v>2.7695080227052045</v>
      </c>
      <c r="BE45">
        <f t="shared" si="33"/>
        <v>2.7488685143163547</v>
      </c>
      <c r="BF45">
        <f t="shared" si="33"/>
        <v>2.7281666740035546</v>
      </c>
      <c r="BG45">
        <f t="shared" si="33"/>
        <v>2.7074711591833793</v>
      </c>
      <c r="BH45">
        <f t="shared" si="33"/>
        <v>2.6868207480092043</v>
      </c>
      <c r="BI45">
        <f t="shared" si="33"/>
        <v>2.6662571706535543</v>
      </c>
      <c r="BJ45">
        <f t="shared" si="33"/>
        <v>2.6458568091164794</v>
      </c>
      <c r="BK45">
        <f t="shared" si="33"/>
        <v>2.6257075659196039</v>
      </c>
      <c r="BL45">
        <f t="shared" si="33"/>
        <v>2.6058858645290295</v>
      </c>
    </row>
    <row r="47" spans="1:64" x14ac:dyDescent="0.25">
      <c r="A47" t="str">
        <f t="shared" si="7"/>
        <v>08_JPN</v>
      </c>
      <c r="B47" t="s">
        <v>743</v>
      </c>
      <c r="C47" t="str">
        <f>C32</f>
        <v>air_freight(gtkm)</v>
      </c>
      <c r="D47">
        <f t="shared" ref="D47:D60" si="34">D178</f>
        <v>1.032999999999999</v>
      </c>
      <c r="E47">
        <f t="shared" ref="E47:BL47" si="35">E178</f>
        <v>0.99299999999999944</v>
      </c>
      <c r="F47">
        <f t="shared" si="35"/>
        <v>1.0179999999999978</v>
      </c>
      <c r="G47">
        <f t="shared" si="35"/>
        <v>1.099999999999999</v>
      </c>
      <c r="H47">
        <f t="shared" si="35"/>
        <v>1.1249999999999976</v>
      </c>
      <c r="I47">
        <f t="shared" si="35"/>
        <v>1.1199999999999997</v>
      </c>
      <c r="J47" s="10">
        <f t="shared" si="35"/>
        <v>1.0960000000000003</v>
      </c>
      <c r="K47">
        <f t="shared" si="35"/>
        <v>1.1111329863531243</v>
      </c>
      <c r="L47">
        <f t="shared" si="35"/>
        <v>1.1229388005627592</v>
      </c>
      <c r="M47">
        <f t="shared" si="35"/>
        <v>1.1328989641437819</v>
      </c>
      <c r="N47">
        <f t="shared" si="35"/>
        <v>1.1396798099084928</v>
      </c>
      <c r="O47">
        <f t="shared" si="35"/>
        <v>1.1468220710408761</v>
      </c>
      <c r="P47">
        <f t="shared" si="35"/>
        <v>1.1522737487014258</v>
      </c>
      <c r="Q47">
        <f t="shared" si="35"/>
        <v>1.1559844768994876</v>
      </c>
      <c r="R47">
        <f t="shared" si="35"/>
        <v>1.1582864944419549</v>
      </c>
      <c r="S47">
        <f t="shared" si="35"/>
        <v>1.1592186699062179</v>
      </c>
      <c r="T47">
        <f t="shared" si="35"/>
        <v>1.148669692702903</v>
      </c>
      <c r="U47">
        <f t="shared" si="35"/>
        <v>1.1370810013437136</v>
      </c>
      <c r="V47">
        <f t="shared" si="35"/>
        <v>1.1245670394768981</v>
      </c>
      <c r="W47">
        <f t="shared" si="35"/>
        <v>1.1112395548014082</v>
      </c>
      <c r="X47">
        <f t="shared" si="35"/>
        <v>1.097207744400936</v>
      </c>
      <c r="Y47">
        <f t="shared" si="35"/>
        <v>1.0825780942547303</v>
      </c>
      <c r="Z47">
        <f t="shared" si="35"/>
        <v>1.0674564134270981</v>
      </c>
      <c r="AA47">
        <f t="shared" si="35"/>
        <v>1.0519433506534606</v>
      </c>
      <c r="AB47">
        <f t="shared" si="35"/>
        <v>1.0361372380096663</v>
      </c>
      <c r="AC47">
        <f t="shared" si="35"/>
        <v>1.0201341605035719</v>
      </c>
      <c r="AD47">
        <f t="shared" si="35"/>
        <v>1.0040276768060563</v>
      </c>
      <c r="AE47">
        <f t="shared" si="35"/>
        <v>0.98790555381672074</v>
      </c>
      <c r="AF47">
        <f t="shared" si="35"/>
        <v>0.97185481312145228</v>
      </c>
      <c r="AG47">
        <f t="shared" si="35"/>
        <v>0.95595930953125852</v>
      </c>
      <c r="AH47">
        <f t="shared" si="35"/>
        <v>0.94029979403910713</v>
      </c>
      <c r="AI47">
        <f t="shared" si="35"/>
        <v>0.92495372142671106</v>
      </c>
      <c r="AJ47">
        <f t="shared" si="35"/>
        <v>0.90999469818921219</v>
      </c>
      <c r="AK47">
        <f t="shared" si="35"/>
        <v>0.89549248076894594</v>
      </c>
      <c r="AL47">
        <f t="shared" si="35"/>
        <v>0.88151338953773373</v>
      </c>
      <c r="AM47">
        <f t="shared" si="35"/>
        <v>0.86812098252037873</v>
      </c>
      <c r="AN47">
        <f t="shared" si="35"/>
        <v>0.85537653644128364</v>
      </c>
      <c r="AO47">
        <f t="shared" si="35"/>
        <v>0.84333624936368701</v>
      </c>
      <c r="AP47">
        <f t="shared" si="35"/>
        <v>0.83205617727443326</v>
      </c>
      <c r="AQ47">
        <f t="shared" si="35"/>
        <v>0.82158979845690516</v>
      </c>
      <c r="AR47">
        <f t="shared" si="35"/>
        <v>0.81198755269817446</v>
      </c>
      <c r="AS47">
        <f t="shared" si="35"/>
        <v>0.80282863364189794</v>
      </c>
      <c r="AT47">
        <f t="shared" si="35"/>
        <v>0.79366635275429431</v>
      </c>
      <c r="AU47">
        <f t="shared" si="35"/>
        <v>0.78450063632435141</v>
      </c>
      <c r="AV47">
        <f t="shared" si="35"/>
        <v>0.77533140941110268</v>
      </c>
      <c r="AW47">
        <f t="shared" si="35"/>
        <v>0.76615859582532264</v>
      </c>
      <c r="AX47">
        <f t="shared" si="35"/>
        <v>0.75698211811096039</v>
      </c>
      <c r="AY47">
        <f t="shared" si="35"/>
        <v>0.74780189752630333</v>
      </c>
      <c r="AZ47">
        <f t="shared" si="35"/>
        <v>0.73861785402490465</v>
      </c>
      <c r="BA47">
        <f t="shared" si="35"/>
        <v>0.72942990623621207</v>
      </c>
      <c r="BB47">
        <f t="shared" si="35"/>
        <v>0.72023797144595569</v>
      </c>
      <c r="BC47">
        <f t="shared" si="35"/>
        <v>0.71104196557623833</v>
      </c>
      <c r="BD47">
        <f t="shared" si="35"/>
        <v>0.70184180316536804</v>
      </c>
      <c r="BE47">
        <f t="shared" si="35"/>
        <v>0.69263739734740104</v>
      </c>
      <c r="BF47">
        <f t="shared" si="35"/>
        <v>0.68342865983139212</v>
      </c>
      <c r="BG47">
        <f t="shared" si="35"/>
        <v>0.67421550088037252</v>
      </c>
      <c r="BH47">
        <f t="shared" si="35"/>
        <v>0.66499782929002482</v>
      </c>
      <c r="BI47">
        <f t="shared" si="35"/>
        <v>0.65577555236706131</v>
      </c>
      <c r="BJ47">
        <f t="shared" si="35"/>
        <v>0.64654857590731096</v>
      </c>
      <c r="BK47">
        <f t="shared" si="35"/>
        <v>0.63731680417349179</v>
      </c>
      <c r="BL47">
        <f t="shared" si="35"/>
        <v>0.62808013987267719</v>
      </c>
    </row>
    <row r="48" spans="1:64" x14ac:dyDescent="0.25">
      <c r="A48" t="str">
        <f t="shared" si="7"/>
        <v>08_JPN</v>
      </c>
      <c r="B48" t="s">
        <v>743</v>
      </c>
      <c r="C48" t="str">
        <f t="shared" ref="C48:C60" si="36">C33</f>
        <v>pipeline_freight(gtkm)</v>
      </c>
      <c r="D48">
        <f t="shared" si="34"/>
        <v>0</v>
      </c>
      <c r="E48">
        <f t="shared" ref="E48:BL48" si="37">E179</f>
        <v>0</v>
      </c>
      <c r="F48">
        <f t="shared" si="37"/>
        <v>0</v>
      </c>
      <c r="G48">
        <f t="shared" si="37"/>
        <v>0</v>
      </c>
      <c r="H48">
        <f t="shared" si="37"/>
        <v>0</v>
      </c>
      <c r="I48">
        <f t="shared" si="37"/>
        <v>0</v>
      </c>
      <c r="J48" s="10">
        <f t="shared" si="37"/>
        <v>0</v>
      </c>
      <c r="K48">
        <f t="shared" si="37"/>
        <v>0</v>
      </c>
      <c r="L48">
        <f t="shared" si="37"/>
        <v>0</v>
      </c>
      <c r="M48">
        <f t="shared" si="37"/>
        <v>0</v>
      </c>
      <c r="N48">
        <f t="shared" si="37"/>
        <v>0</v>
      </c>
      <c r="O48">
        <f t="shared" si="37"/>
        <v>0</v>
      </c>
      <c r="P48">
        <f t="shared" si="37"/>
        <v>0</v>
      </c>
      <c r="Q48">
        <f t="shared" si="37"/>
        <v>0</v>
      </c>
      <c r="R48">
        <f t="shared" si="37"/>
        <v>0</v>
      </c>
      <c r="S48">
        <f t="shared" si="37"/>
        <v>0</v>
      </c>
      <c r="T48">
        <f t="shared" si="37"/>
        <v>0</v>
      </c>
      <c r="U48">
        <f t="shared" si="37"/>
        <v>0</v>
      </c>
      <c r="V48">
        <f t="shared" si="37"/>
        <v>0</v>
      </c>
      <c r="W48">
        <f t="shared" si="37"/>
        <v>0</v>
      </c>
      <c r="X48">
        <f t="shared" si="37"/>
        <v>0</v>
      </c>
      <c r="Y48">
        <f t="shared" si="37"/>
        <v>0</v>
      </c>
      <c r="Z48">
        <f t="shared" si="37"/>
        <v>0</v>
      </c>
      <c r="AA48">
        <f t="shared" si="37"/>
        <v>0</v>
      </c>
      <c r="AB48">
        <f t="shared" si="37"/>
        <v>0</v>
      </c>
      <c r="AC48">
        <f t="shared" si="37"/>
        <v>0</v>
      </c>
      <c r="AD48">
        <f t="shared" si="37"/>
        <v>0</v>
      </c>
      <c r="AE48">
        <f t="shared" si="37"/>
        <v>0</v>
      </c>
      <c r="AF48">
        <f t="shared" si="37"/>
        <v>0</v>
      </c>
      <c r="AG48">
        <f t="shared" si="37"/>
        <v>0</v>
      </c>
      <c r="AH48">
        <f t="shared" si="37"/>
        <v>0</v>
      </c>
      <c r="AI48">
        <f t="shared" si="37"/>
        <v>0</v>
      </c>
      <c r="AJ48">
        <f t="shared" si="37"/>
        <v>0</v>
      </c>
      <c r="AK48">
        <f t="shared" si="37"/>
        <v>0</v>
      </c>
      <c r="AL48">
        <f t="shared" si="37"/>
        <v>0</v>
      </c>
      <c r="AM48">
        <f t="shared" si="37"/>
        <v>0</v>
      </c>
      <c r="AN48">
        <f t="shared" si="37"/>
        <v>0</v>
      </c>
      <c r="AO48">
        <f t="shared" si="37"/>
        <v>0</v>
      </c>
      <c r="AP48">
        <f t="shared" si="37"/>
        <v>0</v>
      </c>
      <c r="AQ48">
        <f t="shared" si="37"/>
        <v>0</v>
      </c>
      <c r="AR48">
        <f t="shared" si="37"/>
        <v>0</v>
      </c>
      <c r="AS48">
        <f t="shared" si="37"/>
        <v>0</v>
      </c>
      <c r="AT48">
        <f t="shared" si="37"/>
        <v>0</v>
      </c>
      <c r="AU48">
        <f t="shared" si="37"/>
        <v>0</v>
      </c>
      <c r="AV48">
        <f t="shared" si="37"/>
        <v>0</v>
      </c>
      <c r="AW48">
        <f t="shared" si="37"/>
        <v>0</v>
      </c>
      <c r="AX48">
        <f t="shared" si="37"/>
        <v>0</v>
      </c>
      <c r="AY48">
        <f t="shared" si="37"/>
        <v>0</v>
      </c>
      <c r="AZ48">
        <f t="shared" si="37"/>
        <v>0</v>
      </c>
      <c r="BA48">
        <f t="shared" si="37"/>
        <v>0</v>
      </c>
      <c r="BB48">
        <f t="shared" si="37"/>
        <v>0</v>
      </c>
      <c r="BC48">
        <f t="shared" si="37"/>
        <v>0</v>
      </c>
      <c r="BD48">
        <f t="shared" si="37"/>
        <v>0</v>
      </c>
      <c r="BE48">
        <f t="shared" si="37"/>
        <v>0</v>
      </c>
      <c r="BF48">
        <f t="shared" si="37"/>
        <v>0</v>
      </c>
      <c r="BG48">
        <f t="shared" si="37"/>
        <v>0</v>
      </c>
      <c r="BH48">
        <f t="shared" si="37"/>
        <v>0</v>
      </c>
      <c r="BI48">
        <f t="shared" si="37"/>
        <v>0</v>
      </c>
      <c r="BJ48">
        <f t="shared" si="37"/>
        <v>0</v>
      </c>
      <c r="BK48">
        <f t="shared" si="37"/>
        <v>0</v>
      </c>
      <c r="BL48">
        <f t="shared" si="37"/>
        <v>0</v>
      </c>
    </row>
    <row r="49" spans="1:64" x14ac:dyDescent="0.25">
      <c r="A49" t="str">
        <f t="shared" si="7"/>
        <v>08_JPN</v>
      </c>
      <c r="B49" t="s">
        <v>743</v>
      </c>
      <c r="C49" t="str">
        <f t="shared" si="36"/>
        <v>rail_freight(gtkm)</v>
      </c>
      <c r="D49">
        <f t="shared" si="34"/>
        <v>20.398280999999987</v>
      </c>
      <c r="E49">
        <f t="shared" ref="E49:BL49" si="38">E180</f>
        <v>19.998062999999988</v>
      </c>
      <c r="F49">
        <f t="shared" si="38"/>
        <v>20.471498999999955</v>
      </c>
      <c r="G49">
        <f t="shared" si="38"/>
        <v>21.070963999999982</v>
      </c>
      <c r="H49">
        <f t="shared" si="38"/>
        <v>21.02877499999996</v>
      </c>
      <c r="I49">
        <f t="shared" si="38"/>
        <v>21.518999999999995</v>
      </c>
      <c r="J49" s="10">
        <f t="shared" si="38"/>
        <v>21.265000000000004</v>
      </c>
      <c r="K49">
        <f t="shared" si="38"/>
        <v>21.178491351666178</v>
      </c>
      <c r="L49">
        <f t="shared" si="38"/>
        <v>21.075904889123322</v>
      </c>
      <c r="M49">
        <f t="shared" si="38"/>
        <v>20.983734912436784</v>
      </c>
      <c r="N49">
        <f t="shared" si="38"/>
        <v>20.875395586684128</v>
      </c>
      <c r="O49">
        <f t="shared" si="38"/>
        <v>20.813718327480721</v>
      </c>
      <c r="P49">
        <f t="shared" si="38"/>
        <v>20.758637870689409</v>
      </c>
      <c r="Q49">
        <f t="shared" si="38"/>
        <v>20.707213750815122</v>
      </c>
      <c r="R49">
        <f t="shared" si="38"/>
        <v>20.663341011368942</v>
      </c>
      <c r="S49">
        <f t="shared" si="38"/>
        <v>20.625599068836269</v>
      </c>
      <c r="T49">
        <f t="shared" si="38"/>
        <v>20.597569387741178</v>
      </c>
      <c r="U49">
        <f t="shared" si="38"/>
        <v>20.576913158718632</v>
      </c>
      <c r="V49">
        <f t="shared" si="38"/>
        <v>20.563074084372172</v>
      </c>
      <c r="W49">
        <f t="shared" si="38"/>
        <v>20.555504435580652</v>
      </c>
      <c r="X49">
        <f t="shared" si="38"/>
        <v>20.55366714083322</v>
      </c>
      <c r="Y49">
        <f t="shared" si="38"/>
        <v>20.557032581153813</v>
      </c>
      <c r="Z49">
        <f t="shared" si="38"/>
        <v>20.565117708251272</v>
      </c>
      <c r="AA49">
        <f t="shared" si="38"/>
        <v>20.577401515370859</v>
      </c>
      <c r="AB49">
        <f t="shared" si="38"/>
        <v>20.593378461733664</v>
      </c>
      <c r="AC49">
        <f t="shared" si="38"/>
        <v>20.612561019955205</v>
      </c>
      <c r="AD49">
        <f t="shared" si="38"/>
        <v>20.634475482951157</v>
      </c>
      <c r="AE49">
        <f t="shared" si="38"/>
        <v>20.658594982930524</v>
      </c>
      <c r="AF49">
        <f t="shared" si="38"/>
        <v>20.684442286952635</v>
      </c>
      <c r="AG49">
        <f t="shared" si="38"/>
        <v>20.711541979284785</v>
      </c>
      <c r="AH49">
        <f t="shared" si="38"/>
        <v>20.739422182540217</v>
      </c>
      <c r="AI49">
        <f t="shared" si="38"/>
        <v>20.767610711249766</v>
      </c>
      <c r="AJ49">
        <f t="shared" si="38"/>
        <v>20.795622553836242</v>
      </c>
      <c r="AK49">
        <f t="shared" si="38"/>
        <v>20.822958813357037</v>
      </c>
      <c r="AL49">
        <f t="shared" si="38"/>
        <v>20.849115482827315</v>
      </c>
      <c r="AM49">
        <f t="shared" si="38"/>
        <v>20.873599506725881</v>
      </c>
      <c r="AN49">
        <f t="shared" si="38"/>
        <v>20.895941766003684</v>
      </c>
      <c r="AO49">
        <f t="shared" si="38"/>
        <v>20.915629803114214</v>
      </c>
      <c r="AP49">
        <f t="shared" si="38"/>
        <v>20.932228925899018</v>
      </c>
      <c r="AQ49">
        <f t="shared" si="38"/>
        <v>20.945325814574435</v>
      </c>
      <c r="AR49">
        <f t="shared" si="38"/>
        <v>20.954517488985072</v>
      </c>
      <c r="AS49">
        <f t="shared" si="38"/>
        <v>20.961583123809273</v>
      </c>
      <c r="AT49">
        <f t="shared" si="38"/>
        <v>20.968727945952221</v>
      </c>
      <c r="AU49">
        <f t="shared" si="38"/>
        <v>20.975952842897023</v>
      </c>
      <c r="AV49">
        <f t="shared" si="38"/>
        <v>20.983258712073074</v>
      </c>
      <c r="AW49">
        <f t="shared" si="38"/>
        <v>20.990646460967671</v>
      </c>
      <c r="AX49">
        <f t="shared" si="38"/>
        <v>20.998117007238772</v>
      </c>
      <c r="AY49">
        <f t="shared" si="38"/>
        <v>21.005671278828672</v>
      </c>
      <c r="AZ49">
        <f t="shared" si="38"/>
        <v>21.01331021407972</v>
      </c>
      <c r="BA49">
        <f t="shared" si="38"/>
        <v>21.021034761850423</v>
      </c>
      <c r="BB49">
        <f t="shared" si="38"/>
        <v>21.028845881633671</v>
      </c>
      <c r="BC49">
        <f t="shared" si="38"/>
        <v>21.036744543675621</v>
      </c>
      <c r="BD49">
        <f t="shared" si="38"/>
        <v>21.044731729096423</v>
      </c>
      <c r="BE49">
        <f t="shared" si="38"/>
        <v>21.052808430012121</v>
      </c>
      <c r="BF49">
        <f t="shared" si="38"/>
        <v>21.060975649657621</v>
      </c>
      <c r="BG49">
        <f t="shared" si="38"/>
        <v>21.069234402511572</v>
      </c>
      <c r="BH49">
        <f t="shared" si="38"/>
        <v>21.077585714422273</v>
      </c>
      <c r="BI49">
        <f t="shared" si="38"/>
        <v>21.08603062273502</v>
      </c>
      <c r="BJ49">
        <f t="shared" si="38"/>
        <v>21.094570176421172</v>
      </c>
      <c r="BK49">
        <f t="shared" si="38"/>
        <v>21.10320543620827</v>
      </c>
      <c r="BL49">
        <f t="shared" si="38"/>
        <v>21.111937474711773</v>
      </c>
    </row>
    <row r="50" spans="1:64" x14ac:dyDescent="0.25">
      <c r="A50" t="str">
        <f t="shared" si="7"/>
        <v>08_JPN</v>
      </c>
      <c r="B50" t="s">
        <v>743</v>
      </c>
      <c r="C50" t="str">
        <f t="shared" si="36"/>
        <v>road_freight_2w(gtkm)</v>
      </c>
      <c r="D50">
        <f t="shared" si="34"/>
        <v>0.24742885673769544</v>
      </c>
      <c r="E50">
        <f t="shared" ref="E50:BL50" si="39">E181</f>
        <v>0.23513886141468152</v>
      </c>
      <c r="F50">
        <f t="shared" si="39"/>
        <v>0.21123287162825222</v>
      </c>
      <c r="G50">
        <f t="shared" si="39"/>
        <v>0.2154470958410121</v>
      </c>
      <c r="H50">
        <f t="shared" si="39"/>
        <v>0.2115607467597686</v>
      </c>
      <c r="I50">
        <f t="shared" si="39"/>
        <v>0.20581918081918085</v>
      </c>
      <c r="J50" s="10">
        <f t="shared" si="39"/>
        <v>0.21182217782217791</v>
      </c>
      <c r="K50">
        <f t="shared" si="39"/>
        <v>0.21370525612682306</v>
      </c>
      <c r="L50">
        <f t="shared" si="39"/>
        <v>0.21520682285535259</v>
      </c>
      <c r="M50">
        <f t="shared" si="39"/>
        <v>0.21659917952992586</v>
      </c>
      <c r="N50">
        <f t="shared" si="39"/>
        <v>0.21761382050941719</v>
      </c>
      <c r="O50">
        <f t="shared" si="39"/>
        <v>0.21891298659830019</v>
      </c>
      <c r="P50">
        <f t="shared" si="39"/>
        <v>0.22009078678572849</v>
      </c>
      <c r="Q50">
        <f t="shared" si="39"/>
        <v>0.22112381954210461</v>
      </c>
      <c r="R50">
        <f t="shared" si="39"/>
        <v>0.22206162266689644</v>
      </c>
      <c r="S50">
        <f t="shared" si="39"/>
        <v>0.22289760240109877</v>
      </c>
      <c r="T50">
        <f t="shared" si="39"/>
        <v>0.22367933331807838</v>
      </c>
      <c r="U50">
        <f t="shared" si="39"/>
        <v>0.22439065314531412</v>
      </c>
      <c r="V50">
        <f t="shared" si="39"/>
        <v>0.22503453182115052</v>
      </c>
      <c r="W50">
        <f t="shared" si="39"/>
        <v>0.22561401661023139</v>
      </c>
      <c r="X50">
        <f t="shared" si="39"/>
        <v>0.22613226273238726</v>
      </c>
      <c r="Y50">
        <f t="shared" si="39"/>
        <v>0.22659250453581378</v>
      </c>
      <c r="Z50">
        <f t="shared" si="39"/>
        <v>0.22699849210602502</v>
      </c>
      <c r="AA50">
        <f t="shared" si="39"/>
        <v>0.22735356316501651</v>
      </c>
      <c r="AB50">
        <f t="shared" si="39"/>
        <v>0.2276612333334157</v>
      </c>
      <c r="AC50">
        <f t="shared" si="39"/>
        <v>0.22792522673386351</v>
      </c>
      <c r="AD50">
        <f t="shared" si="39"/>
        <v>0.2281494308450881</v>
      </c>
      <c r="AE50">
        <f t="shared" si="39"/>
        <v>0.22833715639234556</v>
      </c>
      <c r="AF50">
        <f t="shared" si="39"/>
        <v>0.22849227460230254</v>
      </c>
      <c r="AG50">
        <f t="shared" si="39"/>
        <v>0.22861868845798453</v>
      </c>
      <c r="AH50">
        <f t="shared" si="39"/>
        <v>0.22872035150827377</v>
      </c>
      <c r="AI50">
        <f t="shared" si="39"/>
        <v>0.22880122520817756</v>
      </c>
      <c r="AJ50">
        <f t="shared" si="39"/>
        <v>0.22886514109993306</v>
      </c>
      <c r="AK50">
        <f t="shared" si="39"/>
        <v>0.22891578995012477</v>
      </c>
      <c r="AL50">
        <f t="shared" si="39"/>
        <v>0.22895681901167667</v>
      </c>
      <c r="AM50">
        <f t="shared" si="39"/>
        <v>0.22899200848126505</v>
      </c>
      <c r="AN50">
        <f t="shared" si="39"/>
        <v>0.22902541305199431</v>
      </c>
      <c r="AO50">
        <f t="shared" si="39"/>
        <v>0.22906062389918411</v>
      </c>
      <c r="AP50">
        <f t="shared" si="39"/>
        <v>0.2291020958049855</v>
      </c>
      <c r="AQ50">
        <f t="shared" si="39"/>
        <v>0.22915452782977189</v>
      </c>
      <c r="AR50">
        <f t="shared" si="39"/>
        <v>0.22922274376062449</v>
      </c>
      <c r="AS50">
        <f t="shared" si="39"/>
        <v>0.22930003517053954</v>
      </c>
      <c r="AT50">
        <f t="shared" si="39"/>
        <v>0.22937819281536004</v>
      </c>
      <c r="AU50">
        <f t="shared" si="39"/>
        <v>0.22945722640331762</v>
      </c>
      <c r="AV50">
        <f t="shared" si="39"/>
        <v>0.22953714575144726</v>
      </c>
      <c r="AW50">
        <f t="shared" si="39"/>
        <v>0.22961796078680774</v>
      </c>
      <c r="AX50">
        <f t="shared" si="39"/>
        <v>0.22969968154771539</v>
      </c>
      <c r="AY50">
        <f t="shared" si="39"/>
        <v>0.22978231818498751</v>
      </c>
      <c r="AZ50">
        <f t="shared" si="39"/>
        <v>0.22986588096320829</v>
      </c>
      <c r="BA50">
        <f t="shared" si="39"/>
        <v>0.22995038026199868</v>
      </c>
      <c r="BB50">
        <f t="shared" si="39"/>
        <v>0.23003582657730995</v>
      </c>
      <c r="BC50">
        <f t="shared" si="39"/>
        <v>0.23012223052272388</v>
      </c>
      <c r="BD50">
        <f t="shared" si="39"/>
        <v>0.23020960283077357</v>
      </c>
      <c r="BE50">
        <f t="shared" si="39"/>
        <v>0.230297954354277</v>
      </c>
      <c r="BF50">
        <f t="shared" si="39"/>
        <v>0.23038729606768182</v>
      </c>
      <c r="BG50">
        <f t="shared" si="39"/>
        <v>0.23047763906843183</v>
      </c>
      <c r="BH50">
        <f t="shared" si="39"/>
        <v>0.23056899457834409</v>
      </c>
      <c r="BI50">
        <f t="shared" si="39"/>
        <v>0.23066137394500202</v>
      </c>
      <c r="BJ50">
        <f t="shared" si="39"/>
        <v>0.2307547886431672</v>
      </c>
      <c r="BK50">
        <f t="shared" si="39"/>
        <v>0.2308492502762029</v>
      </c>
      <c r="BL50">
        <f t="shared" si="39"/>
        <v>0.23094477057751495</v>
      </c>
    </row>
    <row r="51" spans="1:64" x14ac:dyDescent="0.25">
      <c r="A51" t="str">
        <f t="shared" si="7"/>
        <v>08_JPN</v>
      </c>
      <c r="B51" t="s">
        <v>743</v>
      </c>
      <c r="C51" t="str">
        <f t="shared" si="36"/>
        <v>road_freight_ht(gtkm)</v>
      </c>
      <c r="D51">
        <f t="shared" si="34"/>
        <v>237.53170246818755</v>
      </c>
      <c r="E51">
        <f t="shared" ref="E51:BL51" si="40">E182</f>
        <v>225.73330695809423</v>
      </c>
      <c r="F51">
        <f t="shared" si="40"/>
        <v>202.78355676312214</v>
      </c>
      <c r="G51">
        <f t="shared" si="40"/>
        <v>206.82921200737164</v>
      </c>
      <c r="H51">
        <f t="shared" si="40"/>
        <v>203.09831688937794</v>
      </c>
      <c r="I51">
        <f t="shared" si="40"/>
        <v>197.58641358641353</v>
      </c>
      <c r="J51" s="10">
        <f t="shared" si="40"/>
        <v>203.34929070929067</v>
      </c>
      <c r="K51">
        <f t="shared" si="40"/>
        <v>205.15704588175052</v>
      </c>
      <c r="L51">
        <f t="shared" si="40"/>
        <v>206.59854994113891</v>
      </c>
      <c r="M51">
        <f t="shared" si="40"/>
        <v>207.93521234872924</v>
      </c>
      <c r="N51">
        <f t="shared" si="40"/>
        <v>208.90926768904097</v>
      </c>
      <c r="O51">
        <f t="shared" si="40"/>
        <v>210.15646713436865</v>
      </c>
      <c r="P51">
        <f t="shared" si="40"/>
        <v>211.28715531429984</v>
      </c>
      <c r="Q51">
        <f t="shared" si="40"/>
        <v>212.27886676042095</v>
      </c>
      <c r="R51">
        <f t="shared" si="40"/>
        <v>213.17915776022122</v>
      </c>
      <c r="S51">
        <f t="shared" si="40"/>
        <v>213.98169830505549</v>
      </c>
      <c r="T51">
        <f t="shared" si="40"/>
        <v>212.58483838550237</v>
      </c>
      <c r="U51">
        <f t="shared" si="40"/>
        <v>211.10672647911215</v>
      </c>
      <c r="V51">
        <f t="shared" si="40"/>
        <v>209.5521560318561</v>
      </c>
      <c r="W51">
        <f t="shared" si="40"/>
        <v>207.92587770799005</v>
      </c>
      <c r="X51">
        <f t="shared" si="40"/>
        <v>206.23262361193798</v>
      </c>
      <c r="Y51">
        <f t="shared" si="40"/>
        <v>204.47707609311919</v>
      </c>
      <c r="Z51">
        <f t="shared" si="40"/>
        <v>202.66425375225998</v>
      </c>
      <c r="AA51">
        <f t="shared" si="40"/>
        <v>200.79866698734352</v>
      </c>
      <c r="AB51">
        <f t="shared" si="40"/>
        <v>198.88485344007285</v>
      </c>
      <c r="AC51">
        <f t="shared" si="40"/>
        <v>196.92739589805888</v>
      </c>
      <c r="AD51">
        <f t="shared" si="40"/>
        <v>194.93087371404425</v>
      </c>
      <c r="AE51">
        <f t="shared" si="40"/>
        <v>192.89922972025451</v>
      </c>
      <c r="AF51">
        <f t="shared" si="40"/>
        <v>190.8367477478441</v>
      </c>
      <c r="AG51">
        <f t="shared" si="40"/>
        <v>188.74758919091306</v>
      </c>
      <c r="AH51">
        <f t="shared" si="40"/>
        <v>186.63580683075241</v>
      </c>
      <c r="AI51">
        <f t="shared" si="40"/>
        <v>184.50530800787536</v>
      </c>
      <c r="AJ51">
        <f t="shared" si="40"/>
        <v>182.35974442842772</v>
      </c>
      <c r="AK51">
        <f t="shared" si="40"/>
        <v>180.20250984873934</v>
      </c>
      <c r="AL51">
        <f t="shared" si="40"/>
        <v>178.03682246348092</v>
      </c>
      <c r="AM51">
        <f t="shared" si="40"/>
        <v>175.86586251361277</v>
      </c>
      <c r="AN51">
        <f t="shared" si="40"/>
        <v>173.6928732586336</v>
      </c>
      <c r="AO51">
        <f t="shared" si="40"/>
        <v>171.52059517571018</v>
      </c>
      <c r="AP51">
        <f t="shared" si="40"/>
        <v>169.35226921904652</v>
      </c>
      <c r="AQ51">
        <f t="shared" si="40"/>
        <v>167.19114350460279</v>
      </c>
      <c r="AR51">
        <f t="shared" si="40"/>
        <v>165.04037550765094</v>
      </c>
      <c r="AS51">
        <f t="shared" si="40"/>
        <v>162.89474498515258</v>
      </c>
      <c r="AT51">
        <f t="shared" si="40"/>
        <v>160.74823752500558</v>
      </c>
      <c r="AU51">
        <f t="shared" si="40"/>
        <v>158.60083488997441</v>
      </c>
      <c r="AV51">
        <f t="shared" si="40"/>
        <v>156.45251854418768</v>
      </c>
      <c r="AW51">
        <f t="shared" si="40"/>
        <v>154.30326964873601</v>
      </c>
      <c r="AX51">
        <f t="shared" si="40"/>
        <v>152.15306905720786</v>
      </c>
      <c r="AY51">
        <f t="shared" si="40"/>
        <v>150.001897311161</v>
      </c>
      <c r="AZ51">
        <f t="shared" si="40"/>
        <v>147.84973463553672</v>
      </c>
      <c r="BA51">
        <f t="shared" si="40"/>
        <v>145.69656093400349</v>
      </c>
      <c r="BB51">
        <f t="shared" si="40"/>
        <v>143.54235578424252</v>
      </c>
      <c r="BC51">
        <f t="shared" si="40"/>
        <v>141.38709843316263</v>
      </c>
      <c r="BD51">
        <f t="shared" si="40"/>
        <v>139.23076779205294</v>
      </c>
      <c r="BE51">
        <f t="shared" si="40"/>
        <v>137.07334243166673</v>
      </c>
      <c r="BF51">
        <f t="shared" si="40"/>
        <v>134.9148005772355</v>
      </c>
      <c r="BG51">
        <f t="shared" si="40"/>
        <v>132.75512010341774</v>
      </c>
      <c r="BH51">
        <f t="shared" si="40"/>
        <v>130.59427852917509</v>
      </c>
      <c r="BI51">
        <f t="shared" si="40"/>
        <v>128.43225301257809</v>
      </c>
      <c r="BJ51">
        <f t="shared" si="40"/>
        <v>126.26902034554205</v>
      </c>
      <c r="BK51">
        <f t="shared" si="40"/>
        <v>124.1045569484876</v>
      </c>
      <c r="BL51">
        <f t="shared" si="40"/>
        <v>121.93883886492878</v>
      </c>
    </row>
    <row r="52" spans="1:64" x14ac:dyDescent="0.25">
      <c r="A52" t="str">
        <f t="shared" si="7"/>
        <v>08_JPN</v>
      </c>
      <c r="B52" t="s">
        <v>743</v>
      </c>
      <c r="C52" t="str">
        <f t="shared" si="36"/>
        <v>road_freight_lt(gtkm)</v>
      </c>
      <c r="D52">
        <f t="shared" si="34"/>
        <v>9.8971542695078156</v>
      </c>
      <c r="E52">
        <f t="shared" ref="E52:BL52" si="41">E183</f>
        <v>9.4055544565872609</v>
      </c>
      <c r="F52">
        <f t="shared" si="41"/>
        <v>8.4493148651300896</v>
      </c>
      <c r="G52">
        <f t="shared" si="41"/>
        <v>8.6178838336404837</v>
      </c>
      <c r="H52">
        <f t="shared" si="41"/>
        <v>8.4624298703907499</v>
      </c>
      <c r="I52">
        <f t="shared" si="41"/>
        <v>8.2327672327672321</v>
      </c>
      <c r="J52" s="10">
        <f t="shared" si="41"/>
        <v>8.472887112887113</v>
      </c>
      <c r="K52">
        <f t="shared" si="41"/>
        <v>8.5482102450729425</v>
      </c>
      <c r="L52">
        <f t="shared" si="41"/>
        <v>8.6082729142141261</v>
      </c>
      <c r="M52">
        <f t="shared" si="41"/>
        <v>8.6639671811970587</v>
      </c>
      <c r="N52">
        <f t="shared" si="41"/>
        <v>8.7045528203767137</v>
      </c>
      <c r="O52">
        <f t="shared" si="41"/>
        <v>8.7565194639320314</v>
      </c>
      <c r="P52">
        <f t="shared" si="41"/>
        <v>8.8036314714291652</v>
      </c>
      <c r="Q52">
        <f t="shared" si="41"/>
        <v>8.8449527816842064</v>
      </c>
      <c r="R52">
        <f t="shared" si="41"/>
        <v>8.8824649066758905</v>
      </c>
      <c r="S52">
        <f t="shared" si="41"/>
        <v>8.915904096043981</v>
      </c>
      <c r="T52">
        <f t="shared" si="41"/>
        <v>8.8577015993959307</v>
      </c>
      <c r="U52">
        <f t="shared" si="41"/>
        <v>8.7961136032963427</v>
      </c>
      <c r="V52">
        <f t="shared" si="41"/>
        <v>8.7313398346606732</v>
      </c>
      <c r="W52">
        <f t="shared" si="41"/>
        <v>8.6635782378329189</v>
      </c>
      <c r="X52">
        <f t="shared" si="41"/>
        <v>8.5930259838307457</v>
      </c>
      <c r="Y52">
        <f t="shared" si="41"/>
        <v>8.5198781705466278</v>
      </c>
      <c r="Z52">
        <f t="shared" si="41"/>
        <v>8.4443439063441641</v>
      </c>
      <c r="AA52">
        <f t="shared" si="41"/>
        <v>8.3666111244726427</v>
      </c>
      <c r="AB52">
        <f t="shared" si="41"/>
        <v>8.2868688933363668</v>
      </c>
      <c r="AC52">
        <f t="shared" si="41"/>
        <v>8.2053081624191186</v>
      </c>
      <c r="AD52">
        <f t="shared" si="41"/>
        <v>8.1221197380851713</v>
      </c>
      <c r="AE52">
        <f t="shared" si="41"/>
        <v>8.0374679050105975</v>
      </c>
      <c r="AF52">
        <f t="shared" si="41"/>
        <v>7.9515311561601614</v>
      </c>
      <c r="AG52">
        <f t="shared" si="41"/>
        <v>7.8644828829547055</v>
      </c>
      <c r="AH52">
        <f t="shared" si="41"/>
        <v>7.7764919512813444</v>
      </c>
      <c r="AI52">
        <f t="shared" si="41"/>
        <v>7.6877211669948062</v>
      </c>
      <c r="AJ52">
        <f t="shared" si="41"/>
        <v>7.5983226845178153</v>
      </c>
      <c r="AK52">
        <f t="shared" si="41"/>
        <v>7.5084379103641314</v>
      </c>
      <c r="AL52">
        <f t="shared" si="41"/>
        <v>7.4182009359783603</v>
      </c>
      <c r="AM52">
        <f t="shared" si="41"/>
        <v>7.3277442714005208</v>
      </c>
      <c r="AN52">
        <f t="shared" si="41"/>
        <v>7.2372030524430553</v>
      </c>
      <c r="AO52">
        <f t="shared" si="41"/>
        <v>7.1466914656545804</v>
      </c>
      <c r="AP52">
        <f t="shared" si="41"/>
        <v>7.056344550793594</v>
      </c>
      <c r="AQ52">
        <f t="shared" si="41"/>
        <v>6.9662976460251071</v>
      </c>
      <c r="AR52">
        <f t="shared" si="41"/>
        <v>6.876682312818776</v>
      </c>
      <c r="AS52">
        <f t="shared" si="41"/>
        <v>6.7872810410480104</v>
      </c>
      <c r="AT52">
        <f t="shared" si="41"/>
        <v>6.6978432302085533</v>
      </c>
      <c r="AU52">
        <f t="shared" si="41"/>
        <v>6.6083681204155873</v>
      </c>
      <c r="AV52">
        <f t="shared" si="41"/>
        <v>6.518854939341141</v>
      </c>
      <c r="AW52">
        <f t="shared" si="41"/>
        <v>6.4293029020306554</v>
      </c>
      <c r="AX52">
        <f t="shared" si="41"/>
        <v>6.3397112107169828</v>
      </c>
      <c r="AY52">
        <f t="shared" si="41"/>
        <v>6.2500790546316978</v>
      </c>
      <c r="AZ52">
        <f t="shared" si="41"/>
        <v>6.1604056098140187</v>
      </c>
      <c r="BA52">
        <f t="shared" si="41"/>
        <v>6.0706900389168013</v>
      </c>
      <c r="BB52">
        <f t="shared" si="41"/>
        <v>5.9809314910100939</v>
      </c>
      <c r="BC52">
        <f t="shared" si="41"/>
        <v>5.8911291013817655</v>
      </c>
      <c r="BD52">
        <f t="shared" si="41"/>
        <v>5.8012819913355278</v>
      </c>
      <c r="BE52">
        <f t="shared" si="41"/>
        <v>5.7113892679861022</v>
      </c>
      <c r="BF52">
        <f t="shared" si="41"/>
        <v>5.6214500240514687</v>
      </c>
      <c r="BG52">
        <f t="shared" si="41"/>
        <v>5.5314633376423963</v>
      </c>
      <c r="BH52">
        <f t="shared" si="41"/>
        <v>5.4414282720489515</v>
      </c>
      <c r="BI52">
        <f t="shared" si="41"/>
        <v>5.3513438755240772</v>
      </c>
      <c r="BJ52">
        <f t="shared" si="41"/>
        <v>5.2612091810642427</v>
      </c>
      <c r="BK52">
        <f t="shared" si="41"/>
        <v>5.1710232061869741</v>
      </c>
      <c r="BL52">
        <f t="shared" si="41"/>
        <v>5.0807849527053568</v>
      </c>
    </row>
    <row r="53" spans="1:64" x14ac:dyDescent="0.25">
      <c r="A53" t="str">
        <f t="shared" si="7"/>
        <v>08_JPN</v>
      </c>
      <c r="B53" t="s">
        <v>743</v>
      </c>
      <c r="C53" t="str">
        <f t="shared" si="36"/>
        <v>ship_freight(gtkm)</v>
      </c>
      <c r="D53">
        <f t="shared" si="34"/>
        <v>179.89799999999988</v>
      </c>
      <c r="E53">
        <f t="shared" ref="E53:BL53" si="42">E184</f>
        <v>174.89999999999986</v>
      </c>
      <c r="F53">
        <f t="shared" si="42"/>
        <v>177.7909999999996</v>
      </c>
      <c r="G53">
        <f t="shared" si="42"/>
        <v>184.85999999999984</v>
      </c>
      <c r="H53">
        <f t="shared" si="42"/>
        <v>183.12017683199966</v>
      </c>
      <c r="I53">
        <f t="shared" si="42"/>
        <v>180.38062726799993</v>
      </c>
      <c r="J53" s="10">
        <f t="shared" si="42"/>
        <v>180.43799999999999</v>
      </c>
      <c r="K53">
        <f t="shared" si="42"/>
        <v>179.22843796764045</v>
      </c>
      <c r="L53">
        <f t="shared" si="42"/>
        <v>177.88676096249253</v>
      </c>
      <c r="M53">
        <f t="shared" si="42"/>
        <v>176.63840494129121</v>
      </c>
      <c r="N53">
        <f t="shared" si="42"/>
        <v>175.2607507371973</v>
      </c>
      <c r="O53">
        <f t="shared" si="42"/>
        <v>174.28222019116643</v>
      </c>
      <c r="P53">
        <f t="shared" si="42"/>
        <v>173.36630770673838</v>
      </c>
      <c r="Q53">
        <f t="shared" si="42"/>
        <v>172.48923491199912</v>
      </c>
      <c r="R53">
        <f t="shared" si="42"/>
        <v>171.68422383761106</v>
      </c>
      <c r="S53">
        <f t="shared" si="42"/>
        <v>170.94006632450797</v>
      </c>
      <c r="T53">
        <f t="shared" si="42"/>
        <v>170.28698342078928</v>
      </c>
      <c r="U53">
        <f t="shared" si="42"/>
        <v>169.7060409314453</v>
      </c>
      <c r="V53">
        <f t="shared" si="42"/>
        <v>169.19312312387467</v>
      </c>
      <c r="W53">
        <f t="shared" si="42"/>
        <v>168.74419251147546</v>
      </c>
      <c r="X53">
        <f t="shared" si="42"/>
        <v>168.35530580050272</v>
      </c>
      <c r="Y53">
        <f t="shared" si="42"/>
        <v>168.02258635691348</v>
      </c>
      <c r="Z53">
        <f t="shared" si="42"/>
        <v>167.74254226680355</v>
      </c>
      <c r="AA53">
        <f t="shared" si="42"/>
        <v>167.51137409873783</v>
      </c>
      <c r="AB53">
        <f t="shared" si="42"/>
        <v>167.32541184722098</v>
      </c>
      <c r="AC53">
        <f t="shared" si="42"/>
        <v>167.1811341152515</v>
      </c>
      <c r="AD53">
        <f t="shared" si="42"/>
        <v>167.07513267842154</v>
      </c>
      <c r="AE53">
        <f t="shared" si="42"/>
        <v>167.00357001542514</v>
      </c>
      <c r="AF53">
        <f t="shared" si="42"/>
        <v>166.96301228755831</v>
      </c>
      <c r="AG53">
        <f t="shared" si="42"/>
        <v>166.95004067784336</v>
      </c>
      <c r="AH53">
        <f t="shared" si="42"/>
        <v>166.96126514698418</v>
      </c>
      <c r="AI53">
        <f t="shared" si="42"/>
        <v>166.99329335759163</v>
      </c>
      <c r="AJ53">
        <f t="shared" si="42"/>
        <v>167.04263019766398</v>
      </c>
      <c r="AK53">
        <f t="shared" si="42"/>
        <v>167.105669833261</v>
      </c>
      <c r="AL53">
        <f t="shared" si="42"/>
        <v>167.17876648921242</v>
      </c>
      <c r="AM53">
        <f t="shared" si="42"/>
        <v>167.25836312511925</v>
      </c>
      <c r="AN53">
        <f t="shared" si="42"/>
        <v>167.34109495904156</v>
      </c>
      <c r="AO53">
        <f t="shared" si="42"/>
        <v>167.42325042081148</v>
      </c>
      <c r="AP53">
        <f t="shared" si="42"/>
        <v>167.50174095045008</v>
      </c>
      <c r="AQ53">
        <f t="shared" si="42"/>
        <v>167.57364893297404</v>
      </c>
      <c r="AR53">
        <f t="shared" si="42"/>
        <v>167.63613991188078</v>
      </c>
      <c r="AS53">
        <f t="shared" si="42"/>
        <v>167.69266499047436</v>
      </c>
      <c r="AT53">
        <f t="shared" si="42"/>
        <v>167.74982356761797</v>
      </c>
      <c r="AU53">
        <f t="shared" si="42"/>
        <v>167.80762274317635</v>
      </c>
      <c r="AV53">
        <f t="shared" si="42"/>
        <v>167.86606969658476</v>
      </c>
      <c r="AW53">
        <f t="shared" si="42"/>
        <v>167.92517168774154</v>
      </c>
      <c r="AX53">
        <f t="shared" si="42"/>
        <v>167.98493605791037</v>
      </c>
      <c r="AY53">
        <f t="shared" si="42"/>
        <v>168.04537023062957</v>
      </c>
      <c r="AZ53">
        <f t="shared" si="42"/>
        <v>168.10648171263796</v>
      </c>
      <c r="BA53">
        <f t="shared" si="42"/>
        <v>168.16827809480355</v>
      </c>
      <c r="BB53">
        <f t="shared" si="42"/>
        <v>168.23076705306957</v>
      </c>
      <c r="BC53">
        <f t="shared" si="42"/>
        <v>168.29395634940516</v>
      </c>
      <c r="BD53">
        <f t="shared" si="42"/>
        <v>168.35785383277155</v>
      </c>
      <c r="BE53">
        <f t="shared" si="42"/>
        <v>168.42246744009717</v>
      </c>
      <c r="BF53">
        <f t="shared" si="42"/>
        <v>168.48780519726117</v>
      </c>
      <c r="BG53">
        <f t="shared" si="42"/>
        <v>168.55387522009275</v>
      </c>
      <c r="BH53">
        <f t="shared" si="42"/>
        <v>168.62068571537836</v>
      </c>
      <c r="BI53">
        <f t="shared" si="42"/>
        <v>168.68824498188036</v>
      </c>
      <c r="BJ53">
        <f t="shared" si="42"/>
        <v>168.75656141136957</v>
      </c>
      <c r="BK53">
        <f t="shared" si="42"/>
        <v>168.82564348966636</v>
      </c>
      <c r="BL53">
        <f t="shared" si="42"/>
        <v>337.79099959538871</v>
      </c>
    </row>
    <row r="54" spans="1:64" x14ac:dyDescent="0.25">
      <c r="A54" t="str">
        <f t="shared" si="7"/>
        <v>08_JPN</v>
      </c>
      <c r="B54" t="s">
        <v>743</v>
      </c>
      <c r="C54" t="str">
        <f t="shared" si="36"/>
        <v>air_passenger(gpkm)</v>
      </c>
      <c r="D54">
        <f t="shared" si="34"/>
        <v>73.779021999999998</v>
      </c>
      <c r="E54">
        <f t="shared" ref="E54:BL54" si="43">E185</f>
        <v>71.225934999999964</v>
      </c>
      <c r="F54">
        <f t="shared" si="43"/>
        <v>77.931347999999943</v>
      </c>
      <c r="G54">
        <f t="shared" si="43"/>
        <v>84.168914000000001</v>
      </c>
      <c r="H54">
        <f t="shared" si="43"/>
        <v>86.806595999999999</v>
      </c>
      <c r="I54">
        <f t="shared" si="43"/>
        <v>88.280117332999993</v>
      </c>
      <c r="J54" s="10">
        <f t="shared" si="43"/>
        <v>89.694512027999991</v>
      </c>
      <c r="K54">
        <f t="shared" si="43"/>
        <v>91.142167241760674</v>
      </c>
      <c r="L54">
        <f t="shared" si="43"/>
        <v>92.143675221749163</v>
      </c>
      <c r="M54">
        <f t="shared" si="43"/>
        <v>93.047468484118909</v>
      </c>
      <c r="N54">
        <f t="shared" si="43"/>
        <v>93.68596147076066</v>
      </c>
      <c r="O54">
        <f t="shared" si="43"/>
        <v>94.468388893627264</v>
      </c>
      <c r="P54">
        <f t="shared" si="43"/>
        <v>95.140591485348935</v>
      </c>
      <c r="Q54">
        <f t="shared" si="43"/>
        <v>95.690710118254898</v>
      </c>
      <c r="R54">
        <f t="shared" si="43"/>
        <v>96.1511073616293</v>
      </c>
      <c r="S54">
        <f t="shared" si="43"/>
        <v>96.519773741658398</v>
      </c>
      <c r="T54">
        <f t="shared" si="43"/>
        <v>95.953869675356671</v>
      </c>
      <c r="U54">
        <f t="shared" si="43"/>
        <v>95.311633603466603</v>
      </c>
      <c r="V54">
        <f t="shared" si="43"/>
        <v>94.598879151338423</v>
      </c>
      <c r="W54">
        <f t="shared" si="43"/>
        <v>93.821859035540626</v>
      </c>
      <c r="X54">
        <f t="shared" si="43"/>
        <v>92.986286337293521</v>
      </c>
      <c r="Y54">
        <f t="shared" si="43"/>
        <v>92.097156422487146</v>
      </c>
      <c r="Z54">
        <f t="shared" si="43"/>
        <v>91.158699850827674</v>
      </c>
      <c r="AA54">
        <f t="shared" si="43"/>
        <v>90.17431034418729</v>
      </c>
      <c r="AB54">
        <f t="shared" si="43"/>
        <v>89.146908347854634</v>
      </c>
      <c r="AC54">
        <f t="shared" si="43"/>
        <v>88.079768026394774</v>
      </c>
      <c r="AD54">
        <f t="shared" si="43"/>
        <v>86.976776791804468</v>
      </c>
      <c r="AE54">
        <f t="shared" si="43"/>
        <v>85.842039128488977</v>
      </c>
      <c r="AF54">
        <f t="shared" si="43"/>
        <v>84.679818674705714</v>
      </c>
      <c r="AG54">
        <f t="shared" si="43"/>
        <v>83.494471447183486</v>
      </c>
      <c r="AH54">
        <f t="shared" si="43"/>
        <v>82.289982455763948</v>
      </c>
      <c r="AI54">
        <f t="shared" si="43"/>
        <v>81.069527260592423</v>
      </c>
      <c r="AJ54">
        <f t="shared" si="43"/>
        <v>79.835969768604684</v>
      </c>
      <c r="AK54">
        <f t="shared" si="43"/>
        <v>78.592414078013533</v>
      </c>
      <c r="AL54">
        <f t="shared" si="43"/>
        <v>77.341829346894343</v>
      </c>
      <c r="AM54">
        <f t="shared" si="43"/>
        <v>76.086846422355052</v>
      </c>
      <c r="AN54">
        <f t="shared" si="43"/>
        <v>74.829643400011477</v>
      </c>
      <c r="AO54">
        <f t="shared" si="43"/>
        <v>73.571846544441271</v>
      </c>
      <c r="AP54">
        <f t="shared" si="43"/>
        <v>72.315180446937632</v>
      </c>
      <c r="AQ54">
        <f t="shared" si="43"/>
        <v>71.061203094496733</v>
      </c>
      <c r="AR54">
        <f t="shared" si="43"/>
        <v>69.811219729263499</v>
      </c>
      <c r="AS54">
        <f t="shared" si="43"/>
        <v>68.569541647329928</v>
      </c>
      <c r="AT54">
        <f t="shared" si="43"/>
        <v>67.339264377152801</v>
      </c>
      <c r="AU54">
        <f t="shared" si="43"/>
        <v>66.118659069056946</v>
      </c>
      <c r="AV54">
        <f t="shared" si="43"/>
        <v>64.905597633100371</v>
      </c>
      <c r="AW54">
        <f t="shared" si="43"/>
        <v>63.698545450286339</v>
      </c>
      <c r="AX54">
        <f t="shared" si="43"/>
        <v>62.497274475167806</v>
      </c>
      <c r="AY54">
        <f t="shared" si="43"/>
        <v>61.302077942725312</v>
      </c>
      <c r="AZ54">
        <f t="shared" si="43"/>
        <v>60.112807549235825</v>
      </c>
      <c r="BA54">
        <f t="shared" si="43"/>
        <v>58.92944291001816</v>
      </c>
      <c r="BB54">
        <f t="shared" si="43"/>
        <v>57.752229375210398</v>
      </c>
      <c r="BC54">
        <f t="shared" si="43"/>
        <v>56.581456926598285</v>
      </c>
      <c r="BD54">
        <f t="shared" si="43"/>
        <v>55.417855534331309</v>
      </c>
      <c r="BE54">
        <f t="shared" si="43"/>
        <v>54.262664472604996</v>
      </c>
      <c r="BF54">
        <f t="shared" si="43"/>
        <v>53.117405142849357</v>
      </c>
      <c r="BG54">
        <f t="shared" si="43"/>
        <v>51.983446256321031</v>
      </c>
      <c r="BH54">
        <f t="shared" si="43"/>
        <v>50.861516759814386</v>
      </c>
      <c r="BI54">
        <f t="shared" si="43"/>
        <v>49.752358804395463</v>
      </c>
      <c r="BJ54">
        <f t="shared" si="43"/>
        <v>48.65730671965219</v>
      </c>
      <c r="BK54">
        <f t="shared" si="43"/>
        <v>47.57782109446336</v>
      </c>
      <c r="BL54">
        <f t="shared" si="43"/>
        <v>46.515062681843297</v>
      </c>
    </row>
    <row r="55" spans="1:64" x14ac:dyDescent="0.25">
      <c r="A55" t="str">
        <f t="shared" si="7"/>
        <v>08_JPN</v>
      </c>
      <c r="B55" t="s">
        <v>743</v>
      </c>
      <c r="C55" t="str">
        <f t="shared" si="36"/>
        <v>rail_passenger(gpkm)</v>
      </c>
      <c r="D55">
        <f t="shared" si="34"/>
        <v>393.46624300000013</v>
      </c>
      <c r="E55">
        <f t="shared" ref="E55:BL55" si="44">E186</f>
        <v>395.06664799999993</v>
      </c>
      <c r="F55">
        <f t="shared" si="44"/>
        <v>404.39582999999976</v>
      </c>
      <c r="G55">
        <f t="shared" si="44"/>
        <v>414.38712900000002</v>
      </c>
      <c r="H55">
        <f t="shared" si="44"/>
        <v>413.9695890000001</v>
      </c>
      <c r="I55">
        <f t="shared" si="44"/>
        <v>427.48600000000005</v>
      </c>
      <c r="J55" s="10">
        <f t="shared" si="44"/>
        <v>431.79899999999998</v>
      </c>
      <c r="K55">
        <f t="shared" si="44"/>
        <v>433.12193799446658</v>
      </c>
      <c r="L55">
        <f t="shared" si="44"/>
        <v>432.72736737334242</v>
      </c>
      <c r="M55">
        <f t="shared" si="44"/>
        <v>432.28081690748616</v>
      </c>
      <c r="N55">
        <f t="shared" si="44"/>
        <v>430.9989738832673</v>
      </c>
      <c r="O55">
        <f t="shared" si="44"/>
        <v>430.75552441431171</v>
      </c>
      <c r="P55">
        <f t="shared" si="44"/>
        <v>430.35906190252484</v>
      </c>
      <c r="Q55">
        <f t="shared" si="44"/>
        <v>429.7448846467509</v>
      </c>
      <c r="R55">
        <f t="shared" si="44"/>
        <v>429.04624956179606</v>
      </c>
      <c r="S55">
        <f t="shared" si="44"/>
        <v>428.23972330665015</v>
      </c>
      <c r="T55">
        <f t="shared" si="44"/>
        <v>429.57411157977106</v>
      </c>
      <c r="U55">
        <f t="shared" si="44"/>
        <v>430.84770784440087</v>
      </c>
      <c r="V55">
        <f t="shared" si="44"/>
        <v>432.06138712146702</v>
      </c>
      <c r="W55">
        <f t="shared" si="44"/>
        <v>433.21859747570261</v>
      </c>
      <c r="X55">
        <f t="shared" si="44"/>
        <v>434.32101847033778</v>
      </c>
      <c r="Y55">
        <f t="shared" si="44"/>
        <v>435.36769298111324</v>
      </c>
      <c r="Z55">
        <f t="shared" si="44"/>
        <v>436.35469712606147</v>
      </c>
      <c r="AA55">
        <f t="shared" si="44"/>
        <v>437.2746399689031</v>
      </c>
      <c r="AB55">
        <f t="shared" si="44"/>
        <v>438.11824387967357</v>
      </c>
      <c r="AC55">
        <f t="shared" si="44"/>
        <v>438.87834966189797</v>
      </c>
      <c r="AD55">
        <f t="shared" si="44"/>
        <v>439.55138959806112</v>
      </c>
      <c r="AE55">
        <f t="shared" si="44"/>
        <v>440.13563118010677</v>
      </c>
      <c r="AF55">
        <f t="shared" si="44"/>
        <v>440.63102688894645</v>
      </c>
      <c r="AG55">
        <f t="shared" si="44"/>
        <v>441.03900003204188</v>
      </c>
      <c r="AH55">
        <f t="shared" si="44"/>
        <v>441.36007798958872</v>
      </c>
      <c r="AI55">
        <f t="shared" si="44"/>
        <v>441.59143279228169</v>
      </c>
      <c r="AJ55">
        <f t="shared" si="44"/>
        <v>441.72936307097365</v>
      </c>
      <c r="AK55">
        <f t="shared" si="44"/>
        <v>441.7723161255567</v>
      </c>
      <c r="AL55">
        <f t="shared" si="44"/>
        <v>441.71890544390186</v>
      </c>
      <c r="AM55">
        <f t="shared" si="44"/>
        <v>441.56672560967019</v>
      </c>
      <c r="AN55">
        <f t="shared" si="44"/>
        <v>441.31157282728935</v>
      </c>
      <c r="AO55">
        <f t="shared" si="44"/>
        <v>440.94668209161148</v>
      </c>
      <c r="AP55">
        <f t="shared" si="44"/>
        <v>440.46645828121837</v>
      </c>
      <c r="AQ55">
        <f t="shared" si="44"/>
        <v>439.86491671897767</v>
      </c>
      <c r="AR55">
        <f t="shared" si="44"/>
        <v>439.13509184536309</v>
      </c>
      <c r="AS55">
        <f t="shared" si="44"/>
        <v>438.33183933823636</v>
      </c>
      <c r="AT55">
        <f t="shared" si="44"/>
        <v>437.51248167542059</v>
      </c>
      <c r="AU55">
        <f t="shared" si="44"/>
        <v>436.66601042932922</v>
      </c>
      <c r="AV55">
        <f t="shared" si="44"/>
        <v>435.7779976403653</v>
      </c>
      <c r="AW55">
        <f t="shared" si="44"/>
        <v>434.83710250309201</v>
      </c>
      <c r="AX55">
        <f t="shared" si="44"/>
        <v>433.84030339557819</v>
      </c>
      <c r="AY55">
        <f t="shared" si="44"/>
        <v>432.7880783596857</v>
      </c>
      <c r="AZ55">
        <f t="shared" si="44"/>
        <v>431.67779532155885</v>
      </c>
      <c r="BA55">
        <f t="shared" si="44"/>
        <v>430.50760166252036</v>
      </c>
      <c r="BB55">
        <f t="shared" si="44"/>
        <v>429.27752005174216</v>
      </c>
      <c r="BC55">
        <f t="shared" si="44"/>
        <v>427.98794341913657</v>
      </c>
      <c r="BD55">
        <f t="shared" si="44"/>
        <v>426.64271089773371</v>
      </c>
      <c r="BE55">
        <f t="shared" si="44"/>
        <v>425.24995916473699</v>
      </c>
      <c r="BF55">
        <f t="shared" si="44"/>
        <v>423.82069280644913</v>
      </c>
      <c r="BG55">
        <f t="shared" si="44"/>
        <v>422.36550083260403</v>
      </c>
      <c r="BH55">
        <f t="shared" si="44"/>
        <v>420.89047017563877</v>
      </c>
      <c r="BI55">
        <f t="shared" si="44"/>
        <v>419.40225294380099</v>
      </c>
      <c r="BJ55">
        <f t="shared" si="44"/>
        <v>417.91308299994472</v>
      </c>
      <c r="BK55">
        <f t="shared" si="44"/>
        <v>416.43721995484606</v>
      </c>
      <c r="BL55">
        <f t="shared" si="44"/>
        <v>414.9873239262447</v>
      </c>
    </row>
    <row r="56" spans="1:64" x14ac:dyDescent="0.25">
      <c r="A56" t="str">
        <f t="shared" si="7"/>
        <v>08_JPN</v>
      </c>
      <c r="B56" t="s">
        <v>743</v>
      </c>
      <c r="C56" t="str">
        <f t="shared" si="36"/>
        <v>road_passenger_2w(gpkm)</v>
      </c>
      <c r="D56">
        <f t="shared" si="34"/>
        <v>30.434552345384613</v>
      </c>
      <c r="E56">
        <f t="shared" ref="E56:BL56" si="45">E187</f>
        <v>30.200898692307685</v>
      </c>
      <c r="F56">
        <f t="shared" si="45"/>
        <v>31.06898688461537</v>
      </c>
      <c r="G56">
        <f t="shared" si="45"/>
        <v>31.023244307692295</v>
      </c>
      <c r="H56">
        <f t="shared" si="45"/>
        <v>30.598263461538458</v>
      </c>
      <c r="I56">
        <f t="shared" si="45"/>
        <v>30.761346153846155</v>
      </c>
      <c r="J56" s="10">
        <f t="shared" si="45"/>
        <v>31.246153846153852</v>
      </c>
      <c r="K56">
        <f t="shared" si="45"/>
        <v>31.294950941079367</v>
      </c>
      <c r="L56">
        <f t="shared" si="45"/>
        <v>31.162643926035059</v>
      </c>
      <c r="M56">
        <f t="shared" si="45"/>
        <v>30.973789579014468</v>
      </c>
      <c r="N56">
        <f t="shared" si="45"/>
        <v>30.676736604956098</v>
      </c>
      <c r="O56">
        <f t="shared" si="45"/>
        <v>30.409269923678224</v>
      </c>
      <c r="P56">
        <f t="shared" si="45"/>
        <v>30.090272204138834</v>
      </c>
      <c r="Q56">
        <f t="shared" si="45"/>
        <v>29.719591636750721</v>
      </c>
      <c r="R56">
        <f t="shared" si="45"/>
        <v>29.310864483582087</v>
      </c>
      <c r="S56">
        <f t="shared" si="45"/>
        <v>28.866729116879458</v>
      </c>
      <c r="T56">
        <f t="shared" si="45"/>
        <v>28.398859530478049</v>
      </c>
      <c r="U56">
        <f t="shared" si="45"/>
        <v>27.907474304644843</v>
      </c>
      <c r="V56">
        <f t="shared" si="45"/>
        <v>27.396656486780252</v>
      </c>
      <c r="W56">
        <f t="shared" si="45"/>
        <v>26.870565502055019</v>
      </c>
      <c r="X56">
        <f t="shared" si="45"/>
        <v>26.333147709350484</v>
      </c>
      <c r="Y56">
        <f t="shared" si="45"/>
        <v>25.788090679767826</v>
      </c>
      <c r="Z56">
        <f t="shared" si="45"/>
        <v>25.238817732260259</v>
      </c>
      <c r="AA56">
        <f t="shared" si="45"/>
        <v>24.688476723788895</v>
      </c>
      <c r="AB56">
        <f t="shared" si="45"/>
        <v>24.140047832143843</v>
      </c>
      <c r="AC56">
        <f t="shared" si="45"/>
        <v>23.596568329245571</v>
      </c>
      <c r="AD56">
        <f t="shared" si="45"/>
        <v>23.061192463098667</v>
      </c>
      <c r="AE56">
        <f t="shared" si="45"/>
        <v>22.53707600189416</v>
      </c>
      <c r="AF56">
        <f t="shared" si="45"/>
        <v>22.027356497521122</v>
      </c>
      <c r="AG56">
        <f t="shared" si="45"/>
        <v>21.535133467537825</v>
      </c>
      <c r="AH56">
        <f t="shared" si="45"/>
        <v>21.063349448941988</v>
      </c>
      <c r="AI56">
        <f t="shared" si="45"/>
        <v>20.614683755300749</v>
      </c>
      <c r="AJ56">
        <f t="shared" si="45"/>
        <v>20.191686466074046</v>
      </c>
      <c r="AK56">
        <f t="shared" si="45"/>
        <v>19.796920291712325</v>
      </c>
      <c r="AL56">
        <f t="shared" si="45"/>
        <v>19.432866759812544</v>
      </c>
      <c r="AM56">
        <f t="shared" si="45"/>
        <v>19.101878600911828</v>
      </c>
      <c r="AN56">
        <f t="shared" si="45"/>
        <v>18.806154665470459</v>
      </c>
      <c r="AO56">
        <f t="shared" si="45"/>
        <v>18.547717100493447</v>
      </c>
      <c r="AP56">
        <f t="shared" si="45"/>
        <v>18.328575219534464</v>
      </c>
      <c r="AQ56">
        <f t="shared" si="45"/>
        <v>18.15065939225218</v>
      </c>
      <c r="AR56">
        <f t="shared" si="45"/>
        <v>18.015798639810043</v>
      </c>
      <c r="AS56">
        <f t="shared" si="45"/>
        <v>17.903274581548391</v>
      </c>
      <c r="AT56">
        <f t="shared" si="45"/>
        <v>17.791087021704943</v>
      </c>
      <c r="AU56">
        <f t="shared" si="45"/>
        <v>17.678785847341537</v>
      </c>
      <c r="AV56">
        <f t="shared" si="45"/>
        <v>17.565790969716037</v>
      </c>
      <c r="AW56">
        <f t="shared" si="45"/>
        <v>17.451656287749785</v>
      </c>
      <c r="AX56">
        <f t="shared" si="45"/>
        <v>17.336275859963436</v>
      </c>
      <c r="AY56">
        <f t="shared" si="45"/>
        <v>17.219684815372382</v>
      </c>
      <c r="AZ56">
        <f t="shared" si="45"/>
        <v>17.101794466354534</v>
      </c>
      <c r="BA56">
        <f t="shared" si="45"/>
        <v>16.98254838905433</v>
      </c>
      <c r="BB56">
        <f t="shared" si="45"/>
        <v>16.861964781083433</v>
      </c>
      <c r="BC56">
        <f t="shared" si="45"/>
        <v>16.740076013786577</v>
      </c>
      <c r="BD56">
        <f t="shared" si="45"/>
        <v>16.617048136231379</v>
      </c>
      <c r="BE56">
        <f t="shared" si="45"/>
        <v>16.493211085898277</v>
      </c>
      <c r="BF56">
        <f t="shared" si="45"/>
        <v>16.369000044021476</v>
      </c>
      <c r="BG56">
        <f t="shared" si="45"/>
        <v>16.244826955100425</v>
      </c>
      <c r="BH56">
        <f t="shared" si="45"/>
        <v>16.120924488055373</v>
      </c>
      <c r="BI56">
        <f t="shared" si="45"/>
        <v>15.997543023921471</v>
      </c>
      <c r="BJ56">
        <f t="shared" si="45"/>
        <v>15.875140854699021</v>
      </c>
      <c r="BK56">
        <f t="shared" si="45"/>
        <v>15.754245395517769</v>
      </c>
      <c r="BL56">
        <f t="shared" si="45"/>
        <v>15.635315187174319</v>
      </c>
    </row>
    <row r="57" spans="1:64" x14ac:dyDescent="0.25">
      <c r="A57" t="str">
        <f t="shared" si="7"/>
        <v>08_JPN</v>
      </c>
      <c r="B57" t="s">
        <v>743</v>
      </c>
      <c r="C57" t="str">
        <f t="shared" si="36"/>
        <v>road_passenger_bus(gpkm)</v>
      </c>
      <c r="D57">
        <f t="shared" si="34"/>
        <v>85.653999999999996</v>
      </c>
      <c r="E57">
        <f t="shared" ref="E57:BL57" si="46">E188</f>
        <v>82.351000000000013</v>
      </c>
      <c r="F57">
        <f t="shared" si="46"/>
        <v>84.362999999999943</v>
      </c>
      <c r="G57">
        <f t="shared" si="46"/>
        <v>83.191000000000003</v>
      </c>
      <c r="H57">
        <f t="shared" si="46"/>
        <v>80.766999999999996</v>
      </c>
      <c r="I57">
        <f t="shared" si="46"/>
        <v>79.749999999999986</v>
      </c>
      <c r="J57" s="10">
        <f t="shared" si="46"/>
        <v>79.077000000000012</v>
      </c>
      <c r="K57">
        <f t="shared" si="46"/>
        <v>77.720376513352093</v>
      </c>
      <c r="L57">
        <f t="shared" si="46"/>
        <v>76.17615788413228</v>
      </c>
      <c r="M57">
        <f t="shared" si="46"/>
        <v>74.745651231786439</v>
      </c>
      <c r="N57">
        <f t="shared" si="46"/>
        <v>73.291642027428594</v>
      </c>
      <c r="O57">
        <f t="shared" si="46"/>
        <v>72.12971028302033</v>
      </c>
      <c r="P57">
        <f t="shared" si="46"/>
        <v>71.05036465333589</v>
      </c>
      <c r="Q57">
        <f t="shared" si="46"/>
        <v>70.039213884106019</v>
      </c>
      <c r="R57">
        <f t="shared" si="46"/>
        <v>69.113926708730318</v>
      </c>
      <c r="S57">
        <f t="shared" si="46"/>
        <v>68.265940469203798</v>
      </c>
      <c r="T57">
        <f t="shared" si="46"/>
        <v>67.508011383210047</v>
      </c>
      <c r="U57">
        <f t="shared" si="46"/>
        <v>66.825923792789439</v>
      </c>
      <c r="V57">
        <f t="shared" si="46"/>
        <v>66.214676681560505</v>
      </c>
      <c r="W57">
        <f t="shared" si="46"/>
        <v>65.669615635052978</v>
      </c>
      <c r="X57">
        <f t="shared" si="46"/>
        <v>65.185786250416768</v>
      </c>
      <c r="Y57">
        <f t="shared" si="46"/>
        <v>64.757842719640038</v>
      </c>
      <c r="Z57">
        <f t="shared" si="46"/>
        <v>64.380035204965779</v>
      </c>
      <c r="AA57">
        <f t="shared" si="46"/>
        <v>64.0461667688608</v>
      </c>
      <c r="AB57">
        <f t="shared" si="46"/>
        <v>63.74984898207498</v>
      </c>
      <c r="AC57">
        <f t="shared" si="46"/>
        <v>63.485093798374145</v>
      </c>
      <c r="AD57">
        <f t="shared" si="46"/>
        <v>63.246520008264007</v>
      </c>
      <c r="AE57">
        <f t="shared" si="46"/>
        <v>63.029094003327664</v>
      </c>
      <c r="AF57">
        <f t="shared" si="46"/>
        <v>62.82810949211509</v>
      </c>
      <c r="AG57">
        <f t="shared" si="46"/>
        <v>62.639159210006596</v>
      </c>
      <c r="AH57">
        <f t="shared" si="46"/>
        <v>62.457802505957275</v>
      </c>
      <c r="AI57">
        <f t="shared" si="46"/>
        <v>62.279225839851073</v>
      </c>
      <c r="AJ57">
        <f t="shared" si="46"/>
        <v>62.098602477370726</v>
      </c>
      <c r="AK57">
        <f t="shared" si="46"/>
        <v>61.911519054570562</v>
      </c>
      <c r="AL57">
        <f t="shared" si="46"/>
        <v>61.713694261885117</v>
      </c>
      <c r="AM57">
        <f t="shared" si="46"/>
        <v>61.500813083973839</v>
      </c>
      <c r="AN57">
        <f t="shared" si="46"/>
        <v>61.268419584254836</v>
      </c>
      <c r="AO57">
        <f t="shared" si="46"/>
        <v>61.011813617362549</v>
      </c>
      <c r="AP57">
        <f t="shared" si="46"/>
        <v>60.726569538258595</v>
      </c>
      <c r="AQ57">
        <f t="shared" si="46"/>
        <v>60.408317534488248</v>
      </c>
      <c r="AR57">
        <f t="shared" si="46"/>
        <v>60.052662132699631</v>
      </c>
      <c r="AS57">
        <f t="shared" si="46"/>
        <v>59.677581938494122</v>
      </c>
      <c r="AT57">
        <f t="shared" si="46"/>
        <v>59.303623405682629</v>
      </c>
      <c r="AU57">
        <f t="shared" si="46"/>
        <v>58.929286157804619</v>
      </c>
      <c r="AV57">
        <f t="shared" si="46"/>
        <v>58.552636565719624</v>
      </c>
      <c r="AW57">
        <f t="shared" si="46"/>
        <v>58.172187625832123</v>
      </c>
      <c r="AX57">
        <f t="shared" si="46"/>
        <v>57.787586199877623</v>
      </c>
      <c r="AY57">
        <f t="shared" si="46"/>
        <v>57.398949384574117</v>
      </c>
      <c r="AZ57">
        <f t="shared" si="46"/>
        <v>57.005981554514626</v>
      </c>
      <c r="BA57">
        <f t="shared" si="46"/>
        <v>56.608494630180616</v>
      </c>
      <c r="BB57">
        <f t="shared" si="46"/>
        <v>56.206549270277627</v>
      </c>
      <c r="BC57">
        <f t="shared" si="46"/>
        <v>55.800253379288115</v>
      </c>
      <c r="BD57">
        <f t="shared" si="46"/>
        <v>55.390160454104119</v>
      </c>
      <c r="BE57">
        <f t="shared" si="46"/>
        <v>54.977370286327123</v>
      </c>
      <c r="BF57">
        <f t="shared" si="46"/>
        <v>54.563333480071122</v>
      </c>
      <c r="BG57">
        <f t="shared" si="46"/>
        <v>54.149423183667615</v>
      </c>
      <c r="BH57">
        <f t="shared" si="46"/>
        <v>53.736414960184121</v>
      </c>
      <c r="BI57">
        <f t="shared" si="46"/>
        <v>53.32514341307111</v>
      </c>
      <c r="BJ57">
        <f t="shared" si="46"/>
        <v>52.917136182329614</v>
      </c>
      <c r="BK57">
        <f t="shared" si="46"/>
        <v>52.514151318392109</v>
      </c>
      <c r="BL57">
        <f t="shared" si="46"/>
        <v>52.117717290580615</v>
      </c>
    </row>
    <row r="58" spans="1:64" x14ac:dyDescent="0.25">
      <c r="A58" t="str">
        <f t="shared" si="7"/>
        <v>08_JPN</v>
      </c>
      <c r="B58" t="s">
        <v>743</v>
      </c>
      <c r="C58" t="str">
        <f t="shared" si="36"/>
        <v>road_passenger_lt(gpkm)</v>
      </c>
      <c r="D58">
        <f t="shared" si="34"/>
        <v>152.17276172692306</v>
      </c>
      <c r="E58">
        <f t="shared" ref="E58:BL58" si="47">E189</f>
        <v>151.00449346153843</v>
      </c>
      <c r="F58">
        <f t="shared" si="47"/>
        <v>155.34493442307684</v>
      </c>
      <c r="G58">
        <f t="shared" si="47"/>
        <v>155.11622153846153</v>
      </c>
      <c r="H58">
        <f t="shared" si="47"/>
        <v>152.9913173076923</v>
      </c>
      <c r="I58">
        <f t="shared" si="47"/>
        <v>153.80673076923071</v>
      </c>
      <c r="J58" s="10">
        <f t="shared" si="47"/>
        <v>156.23076923076934</v>
      </c>
      <c r="K58">
        <f t="shared" si="47"/>
        <v>156.52891838119535</v>
      </c>
      <c r="L58">
        <f t="shared" si="47"/>
        <v>156.02511593650738</v>
      </c>
      <c r="M58">
        <f t="shared" si="47"/>
        <v>155.33488955520446</v>
      </c>
      <c r="N58">
        <f t="shared" si="47"/>
        <v>154.1911338665218</v>
      </c>
      <c r="O58">
        <f t="shared" si="47"/>
        <v>153.27834659070768</v>
      </c>
      <c r="P58">
        <f t="shared" si="47"/>
        <v>152.18202211516879</v>
      </c>
      <c r="Q58">
        <f t="shared" si="47"/>
        <v>150.89328365519313</v>
      </c>
      <c r="R58">
        <f t="shared" si="47"/>
        <v>149.47307381808918</v>
      </c>
      <c r="S58">
        <f t="shared" si="47"/>
        <v>147.92678426269094</v>
      </c>
      <c r="T58">
        <f t="shared" si="47"/>
        <v>145.57470421942082</v>
      </c>
      <c r="U58">
        <f t="shared" si="47"/>
        <v>143.15879336569179</v>
      </c>
      <c r="V58">
        <f t="shared" si="47"/>
        <v>140.69331953723892</v>
      </c>
      <c r="W58">
        <f t="shared" si="47"/>
        <v>138.19283907353258</v>
      </c>
      <c r="X58">
        <f t="shared" si="47"/>
        <v>135.67073690603772</v>
      </c>
      <c r="Y58">
        <f t="shared" si="47"/>
        <v>133.1390078272359</v>
      </c>
      <c r="Z58">
        <f t="shared" si="47"/>
        <v>130.60823745992499</v>
      </c>
      <c r="AA58">
        <f t="shared" si="47"/>
        <v>128.08754759772094</v>
      </c>
      <c r="AB58">
        <f t="shared" si="47"/>
        <v>125.58515533472631</v>
      </c>
      <c r="AC58">
        <f t="shared" si="47"/>
        <v>123.10954924762991</v>
      </c>
      <c r="AD58">
        <f t="shared" si="47"/>
        <v>120.66982306732886</v>
      </c>
      <c r="AE58">
        <f t="shared" si="47"/>
        <v>118.2750958504455</v>
      </c>
      <c r="AF58">
        <f t="shared" si="47"/>
        <v>115.93442492527122</v>
      </c>
      <c r="AG58">
        <f t="shared" si="47"/>
        <v>113.65671468261088</v>
      </c>
      <c r="AH58">
        <f t="shared" si="47"/>
        <v>111.45009612754355</v>
      </c>
      <c r="AI58">
        <f t="shared" si="47"/>
        <v>109.32136125861341</v>
      </c>
      <c r="AJ58">
        <f t="shared" si="47"/>
        <v>107.27666596704101</v>
      </c>
      <c r="AK58">
        <f t="shared" si="47"/>
        <v>105.32228429201528</v>
      </c>
      <c r="AL58">
        <f t="shared" si="47"/>
        <v>103.46411200824261</v>
      </c>
      <c r="AM58">
        <f t="shared" si="47"/>
        <v>101.7074097847529</v>
      </c>
      <c r="AN58">
        <f t="shared" si="47"/>
        <v>100.05666551372377</v>
      </c>
      <c r="AO58">
        <f t="shared" si="47"/>
        <v>98.515471978497487</v>
      </c>
      <c r="AP58">
        <f t="shared" si="47"/>
        <v>97.087400895620505</v>
      </c>
      <c r="AQ58">
        <f t="shared" si="47"/>
        <v>95.775652817683564</v>
      </c>
      <c r="AR58">
        <f t="shared" si="47"/>
        <v>94.582942859001506</v>
      </c>
      <c r="AS58">
        <f t="shared" si="47"/>
        <v>93.455093315681381</v>
      </c>
      <c r="AT58">
        <f t="shared" si="47"/>
        <v>92.335741642647449</v>
      </c>
      <c r="AU58">
        <f t="shared" si="47"/>
        <v>91.222534972281139</v>
      </c>
      <c r="AV58">
        <f t="shared" si="47"/>
        <v>90.112507674642103</v>
      </c>
      <c r="AW58">
        <f t="shared" si="47"/>
        <v>89.003447067522742</v>
      </c>
      <c r="AX58">
        <f t="shared" si="47"/>
        <v>87.894918610013477</v>
      </c>
      <c r="AY58">
        <f t="shared" si="47"/>
        <v>86.787211469475679</v>
      </c>
      <c r="AZ58">
        <f t="shared" si="47"/>
        <v>85.679990276435106</v>
      </c>
      <c r="BA58">
        <f t="shared" si="47"/>
        <v>84.573090977489457</v>
      </c>
      <c r="BB58">
        <f t="shared" si="47"/>
        <v>83.466725666361882</v>
      </c>
      <c r="BC58">
        <f t="shared" si="47"/>
        <v>82.361173987828877</v>
      </c>
      <c r="BD58">
        <f t="shared" si="47"/>
        <v>81.257365386170363</v>
      </c>
      <c r="BE58">
        <f t="shared" si="47"/>
        <v>80.157005877464584</v>
      </c>
      <c r="BF58">
        <f t="shared" si="47"/>
        <v>79.062270212622693</v>
      </c>
      <c r="BG58">
        <f t="shared" si="47"/>
        <v>77.975169384481021</v>
      </c>
      <c r="BH58">
        <f t="shared" si="47"/>
        <v>76.896809808023121</v>
      </c>
      <c r="BI58">
        <f t="shared" si="47"/>
        <v>75.828353933386779</v>
      </c>
      <c r="BJ58">
        <f t="shared" si="47"/>
        <v>74.771913425631396</v>
      </c>
      <c r="BK58">
        <f t="shared" si="47"/>
        <v>73.729868451022185</v>
      </c>
      <c r="BL58">
        <f t="shared" si="47"/>
        <v>72.704215620359619</v>
      </c>
    </row>
    <row r="59" spans="1:64" x14ac:dyDescent="0.25">
      <c r="A59" t="str">
        <f t="shared" si="7"/>
        <v>08_JPN</v>
      </c>
      <c r="B59" t="s">
        <v>743</v>
      </c>
      <c r="C59" t="str">
        <f t="shared" si="36"/>
        <v>road_passenger_lv(gpkm)</v>
      </c>
      <c r="D59">
        <f t="shared" si="34"/>
        <v>608.69104690769223</v>
      </c>
      <c r="E59">
        <f t="shared" ref="E59:BL60" si="48">E190</f>
        <v>604.01797384615418</v>
      </c>
      <c r="F59">
        <f t="shared" si="48"/>
        <v>621.37973769230723</v>
      </c>
      <c r="G59">
        <f t="shared" si="48"/>
        <v>620.46488615384612</v>
      </c>
      <c r="H59">
        <f t="shared" si="48"/>
        <v>611.96526923076931</v>
      </c>
      <c r="I59">
        <f t="shared" si="48"/>
        <v>615.2269230769233</v>
      </c>
      <c r="J59" s="10">
        <f t="shared" si="48"/>
        <v>624.92307692307702</v>
      </c>
      <c r="K59">
        <f t="shared" si="48"/>
        <v>626.41357374167535</v>
      </c>
      <c r="L59">
        <f t="shared" si="48"/>
        <v>625.26589343085914</v>
      </c>
      <c r="M59">
        <f t="shared" si="48"/>
        <v>623.90223735154746</v>
      </c>
      <c r="N59">
        <f t="shared" si="48"/>
        <v>621.20551509566769</v>
      </c>
      <c r="O59">
        <f t="shared" si="48"/>
        <v>619.88936971057558</v>
      </c>
      <c r="P59">
        <f t="shared" si="48"/>
        <v>618.24672448028878</v>
      </c>
      <c r="Q59">
        <f t="shared" si="48"/>
        <v>616.1974247136942</v>
      </c>
      <c r="R59">
        <f t="shared" si="48"/>
        <v>613.94542797334327</v>
      </c>
      <c r="S59">
        <f t="shared" si="48"/>
        <v>611.46939978138266</v>
      </c>
      <c r="T59">
        <f t="shared" si="48"/>
        <v>605.8958961817965</v>
      </c>
      <c r="U59">
        <f t="shared" si="48"/>
        <v>600.22754903012105</v>
      </c>
      <c r="V59">
        <f t="shared" si="48"/>
        <v>594.47960301811327</v>
      </c>
      <c r="W59">
        <f t="shared" si="48"/>
        <v>588.67023091818203</v>
      </c>
      <c r="X59">
        <f t="shared" si="48"/>
        <v>582.81447765040241</v>
      </c>
      <c r="Y59">
        <f t="shared" si="48"/>
        <v>576.92325547593828</v>
      </c>
      <c r="Z59">
        <f t="shared" si="48"/>
        <v>571.00313029943652</v>
      </c>
      <c r="AA59">
        <f t="shared" si="48"/>
        <v>565.05591667032627</v>
      </c>
      <c r="AB59">
        <f t="shared" si="48"/>
        <v>559.08096948822708</v>
      </c>
      <c r="AC59">
        <f t="shared" si="48"/>
        <v>553.08037025094825</v>
      </c>
      <c r="AD59">
        <f t="shared" si="48"/>
        <v>547.06058000485314</v>
      </c>
      <c r="AE59">
        <f t="shared" si="48"/>
        <v>541.02999593027278</v>
      </c>
      <c r="AF59">
        <f t="shared" si="48"/>
        <v>534.99863284756987</v>
      </c>
      <c r="AG59">
        <f t="shared" si="48"/>
        <v>528.97775105252924</v>
      </c>
      <c r="AH59">
        <f t="shared" si="48"/>
        <v>522.9769616042073</v>
      </c>
      <c r="AI59">
        <f t="shared" si="48"/>
        <v>517.00143294772431</v>
      </c>
      <c r="AJ59">
        <f t="shared" si="48"/>
        <v>511.05501598430743</v>
      </c>
      <c r="AK59">
        <f t="shared" si="48"/>
        <v>505.14377047405043</v>
      </c>
      <c r="AL59">
        <f t="shared" si="48"/>
        <v>499.27359259347634</v>
      </c>
      <c r="AM59">
        <f t="shared" si="48"/>
        <v>493.44889758259035</v>
      </c>
      <c r="AN59">
        <f t="shared" si="48"/>
        <v>487.67184067649038</v>
      </c>
      <c r="AO59">
        <f t="shared" si="48"/>
        <v>481.94160776115518</v>
      </c>
      <c r="AP59">
        <f t="shared" si="48"/>
        <v>476.25860910298201</v>
      </c>
      <c r="AQ59">
        <f t="shared" si="48"/>
        <v>470.62274447549794</v>
      </c>
      <c r="AR59">
        <f t="shared" si="48"/>
        <v>465.032802390092</v>
      </c>
      <c r="AS59">
        <f t="shared" si="48"/>
        <v>459.48754213543475</v>
      </c>
      <c r="AT59">
        <f t="shared" si="48"/>
        <v>453.98406307635116</v>
      </c>
      <c r="AU59">
        <f t="shared" si="48"/>
        <v>448.51079694705021</v>
      </c>
      <c r="AV59">
        <f t="shared" si="48"/>
        <v>443.05316273365821</v>
      </c>
      <c r="AW59">
        <f t="shared" si="48"/>
        <v>437.60028141532138</v>
      </c>
      <c r="AX59">
        <f t="shared" si="48"/>
        <v>432.15001649923414</v>
      </c>
      <c r="AY59">
        <f t="shared" si="48"/>
        <v>426.7037897249233</v>
      </c>
      <c r="AZ59">
        <f t="shared" si="48"/>
        <v>421.2599521924738</v>
      </c>
      <c r="BA59">
        <f t="shared" si="48"/>
        <v>415.81769730599103</v>
      </c>
      <c r="BB59">
        <f t="shared" si="48"/>
        <v>410.37806785961379</v>
      </c>
      <c r="BC59">
        <f t="shared" si="48"/>
        <v>404.94243877349317</v>
      </c>
      <c r="BD59">
        <f t="shared" si="48"/>
        <v>399.5153798153388</v>
      </c>
      <c r="BE59">
        <f t="shared" si="48"/>
        <v>394.1052788975353</v>
      </c>
      <c r="BF59">
        <f t="shared" si="48"/>
        <v>388.722828545396</v>
      </c>
      <c r="BG59">
        <f t="shared" si="48"/>
        <v>383.37791614036604</v>
      </c>
      <c r="BH59">
        <f t="shared" si="48"/>
        <v>378.07598155611475</v>
      </c>
      <c r="BI59">
        <f t="shared" si="48"/>
        <v>372.82274017248602</v>
      </c>
      <c r="BJ59">
        <f t="shared" si="48"/>
        <v>367.62857434268875</v>
      </c>
      <c r="BK59">
        <f t="shared" si="48"/>
        <v>362.50518655086012</v>
      </c>
      <c r="BL59">
        <f t="shared" si="48"/>
        <v>357.46239346676913</v>
      </c>
    </row>
    <row r="60" spans="1:64" x14ac:dyDescent="0.25">
      <c r="A60" t="str">
        <f t="shared" si="7"/>
        <v>08_JPN</v>
      </c>
      <c r="B60" t="s">
        <v>743</v>
      </c>
      <c r="C60" t="str">
        <f t="shared" si="36"/>
        <v>ship_passenger(gpkm)</v>
      </c>
      <c r="D60">
        <f t="shared" si="34"/>
        <v>3.0040000000000004</v>
      </c>
      <c r="E60">
        <f t="shared" si="48"/>
        <v>3.0469999999999993</v>
      </c>
      <c r="F60">
        <f t="shared" si="48"/>
        <v>3.0919999999999983</v>
      </c>
      <c r="G60">
        <f t="shared" si="48"/>
        <v>3.2650000000000001</v>
      </c>
      <c r="H60">
        <f t="shared" si="48"/>
        <v>2.9860000000000002</v>
      </c>
      <c r="I60">
        <f t="shared" si="48"/>
        <v>3.1380000000000003</v>
      </c>
      <c r="J60" s="10">
        <f t="shared" si="48"/>
        <v>3.1380000000000008</v>
      </c>
      <c r="K60">
        <f t="shared" si="48"/>
        <v>3.010817585650956</v>
      </c>
      <c r="L60">
        <f t="shared" si="48"/>
        <v>2.8890142706943718</v>
      </c>
      <c r="M60">
        <f t="shared" si="48"/>
        <v>2.7838976508821416</v>
      </c>
      <c r="N60">
        <f t="shared" si="48"/>
        <v>2.6897482135575332</v>
      </c>
      <c r="O60">
        <f t="shared" si="48"/>
        <v>2.617477139209496</v>
      </c>
      <c r="P60">
        <f t="shared" si="48"/>
        <v>2.5586104276935093</v>
      </c>
      <c r="Q60">
        <f t="shared" si="48"/>
        <v>2.5119279791898745</v>
      </c>
      <c r="R60">
        <f t="shared" si="48"/>
        <v>2.4773374068699403</v>
      </c>
      <c r="S60">
        <f t="shared" si="48"/>
        <v>2.453787393994713</v>
      </c>
      <c r="T60">
        <f t="shared" si="48"/>
        <v>2.4409896522078269</v>
      </c>
      <c r="U60">
        <f t="shared" si="48"/>
        <v>2.4376911487003827</v>
      </c>
      <c r="V60">
        <f t="shared" si="48"/>
        <v>2.4429738978254663</v>
      </c>
      <c r="W60">
        <f t="shared" si="48"/>
        <v>2.4559402794406942</v>
      </c>
      <c r="X60">
        <f t="shared" si="48"/>
        <v>2.4756918084000383</v>
      </c>
      <c r="Y60">
        <f t="shared" si="48"/>
        <v>2.5013268135313003</v>
      </c>
      <c r="Z60">
        <f t="shared" si="48"/>
        <v>2.5319401144326434</v>
      </c>
      <c r="AA60">
        <f t="shared" si="48"/>
        <v>2.566620756968649</v>
      </c>
      <c r="AB60">
        <f t="shared" si="48"/>
        <v>2.6044612444241082</v>
      </c>
      <c r="AC60">
        <f t="shared" si="48"/>
        <v>2.6445816680797329</v>
      </c>
      <c r="AD60">
        <f t="shared" si="48"/>
        <v>2.686140265533759</v>
      </c>
      <c r="AE60">
        <f t="shared" si="48"/>
        <v>2.7283248519092713</v>
      </c>
      <c r="AF60">
        <f t="shared" si="48"/>
        <v>2.7703534173790794</v>
      </c>
      <c r="AG60">
        <f t="shared" si="48"/>
        <v>2.811474057830051</v>
      </c>
      <c r="AH60">
        <f t="shared" si="48"/>
        <v>2.8509506241948914</v>
      </c>
      <c r="AI60">
        <f t="shared" si="48"/>
        <v>2.8880462880530171</v>
      </c>
      <c r="AJ60">
        <f t="shared" si="48"/>
        <v>2.9220384967464099</v>
      </c>
      <c r="AK60">
        <f t="shared" si="48"/>
        <v>2.9522386834654784</v>
      </c>
      <c r="AL60">
        <f t="shared" si="48"/>
        <v>2.9779793088075519</v>
      </c>
      <c r="AM60">
        <f t="shared" si="48"/>
        <v>2.9986053307047591</v>
      </c>
      <c r="AN60">
        <f t="shared" si="48"/>
        <v>3.013468016803861</v>
      </c>
      <c r="AO60">
        <f t="shared" si="48"/>
        <v>3.0219188230026686</v>
      </c>
      <c r="AP60">
        <f t="shared" si="48"/>
        <v>3.0233343576487117</v>
      </c>
      <c r="AQ60">
        <f t="shared" si="48"/>
        <v>3.0171055048136353</v>
      </c>
      <c r="AR60">
        <f t="shared" si="48"/>
        <v>3.0026331066349798</v>
      </c>
      <c r="AS60">
        <f t="shared" si="48"/>
        <v>2.9838790969247047</v>
      </c>
      <c r="AT60">
        <f t="shared" si="48"/>
        <v>2.9651811702841298</v>
      </c>
      <c r="AU60">
        <f t="shared" si="48"/>
        <v>2.9464643078902295</v>
      </c>
      <c r="AV60">
        <f t="shared" si="48"/>
        <v>2.9276318282859797</v>
      </c>
      <c r="AW60">
        <f t="shared" si="48"/>
        <v>2.9086093812916043</v>
      </c>
      <c r="AX60">
        <f t="shared" si="48"/>
        <v>2.8893793099938798</v>
      </c>
      <c r="AY60">
        <f t="shared" si="48"/>
        <v>2.8699474692287041</v>
      </c>
      <c r="AZ60">
        <f t="shared" si="48"/>
        <v>2.85029907772573</v>
      </c>
      <c r="BA60">
        <f t="shared" si="48"/>
        <v>2.8304247315090292</v>
      </c>
      <c r="BB60">
        <f t="shared" si="48"/>
        <v>2.8103274635138797</v>
      </c>
      <c r="BC60">
        <f t="shared" si="48"/>
        <v>2.7900126689644043</v>
      </c>
      <c r="BD60">
        <f t="shared" si="48"/>
        <v>2.7695080227052045</v>
      </c>
      <c r="BE60">
        <f t="shared" si="48"/>
        <v>2.7488685143163547</v>
      </c>
      <c r="BF60">
        <f t="shared" si="48"/>
        <v>2.7281666740035546</v>
      </c>
      <c r="BG60">
        <f t="shared" si="48"/>
        <v>2.7074711591833793</v>
      </c>
      <c r="BH60">
        <f t="shared" si="48"/>
        <v>2.6868207480092043</v>
      </c>
      <c r="BI60">
        <f t="shared" si="48"/>
        <v>2.6662571706535543</v>
      </c>
      <c r="BJ60">
        <f t="shared" si="48"/>
        <v>2.6458568091164794</v>
      </c>
      <c r="BK60">
        <f t="shared" si="48"/>
        <v>2.6257075659196039</v>
      </c>
      <c r="BL60">
        <f t="shared" si="48"/>
        <v>5.211771729058059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2.300639628668708E-3</v>
      </c>
      <c r="E63">
        <f>INDEX(hist_share!X:X,MATCH($C$1&amp;"-"&amp;$C63,hist_share!$AF:$AF,0))</f>
        <v>2.3025282698688732E-3</v>
      </c>
      <c r="F63">
        <f>INDEX(hist_share!Y:Y,MATCH($C$1&amp;"-"&amp;$C63,hist_share!$AF:$AF,0))</f>
        <v>2.47854643068709E-3</v>
      </c>
      <c r="G63">
        <f>INDEX(hist_share!Z:Z,MATCH($C$1&amp;"-"&amp;$C63,hist_share!$AF:$AF,0))</f>
        <v>2.6023584037791481E-3</v>
      </c>
      <c r="H63">
        <f>INDEX(hist_share!AA:AA,MATCH($C$1&amp;"-"&amp;$C63,hist_share!$AF:$AF,0))</f>
        <v>2.697542478343641E-3</v>
      </c>
      <c r="I63">
        <f>INDEX(hist_share!AB:AB,MATCH($C$1&amp;"-"&amp;$C63,hist_share!$AF:$AF,0))</f>
        <v>2.7380875467805429E-3</v>
      </c>
      <c r="J63" s="10">
        <f>INDEX(hist_share!AC:AC,MATCH($C$1&amp;"-"&amp;$C63,hist_share!$AF:$AF,0))</f>
        <v>2.6420270325649121E-3</v>
      </c>
      <c r="K63">
        <f>INDEX('7th_share'!C:C,MATCH($C$1&amp;"-"&amp;$C63,'7th_share'!$AK:$AK,0))</f>
        <v>2.6746123311002048E-3</v>
      </c>
      <c r="L63">
        <f>INDEX('7th_share'!D:D,MATCH($C$1&amp;"-"&amp;$C63,'7th_share'!$AK:$AK,0))</f>
        <v>2.7025708020321591E-3</v>
      </c>
      <c r="M63">
        <f>INDEX('7th_share'!E:E,MATCH($C$1&amp;"-"&amp;$C63,'7th_share'!$AK:$AK,0))</f>
        <v>2.7261273322429151E-3</v>
      </c>
      <c r="N63">
        <f>INDEX('7th_share'!F:F,MATCH($C$1&amp;"-"&amp;$C63,'7th_share'!$AK:$AK,0))</f>
        <v>2.7455068086146089E-3</v>
      </c>
      <c r="O63">
        <f>INDEX('7th_share'!G:G,MATCH($C$1&amp;"-"&amp;$C63,'7th_share'!$AK:$AK,0))</f>
        <v>2.760934118029378E-3</v>
      </c>
      <c r="P63">
        <f>INDEX('7th_share'!H:H,MATCH($C$1&amp;"-"&amp;$C63,'7th_share'!$AK:$AK,0))</f>
        <v>2.772634147369358E-3</v>
      </c>
      <c r="Q63">
        <f>INDEX('7th_share'!I:I,MATCH($C$1&amp;"-"&amp;$C63,'7th_share'!$AK:$AK,0))</f>
        <v>2.780831783516687E-3</v>
      </c>
      <c r="R63">
        <f>INDEX('7th_share'!J:J,MATCH($C$1&amp;"-"&amp;$C63,'7th_share'!$AK:$AK,0))</f>
        <v>2.7857519133535021E-3</v>
      </c>
      <c r="S63">
        <f>INDEX('7th_share'!K:K,MATCH($C$1&amp;"-"&amp;$C63,'7th_share'!$AK:$AK,0))</f>
        <v>2.7876194237619369E-3</v>
      </c>
      <c r="T63">
        <f>INDEX('7th_share'!L:L,MATCH($C$1&amp;"-"&amp;$C63,'7th_share'!$AK:$AK,0))</f>
        <v>2.7866592016241318E-3</v>
      </c>
      <c r="U63">
        <f>INDEX('7th_share'!M:M,MATCH($C$1&amp;"-"&amp;$C63,'7th_share'!$AK:$AK,0))</f>
        <v>2.7830961338222229E-3</v>
      </c>
      <c r="V63">
        <f>INDEX('7th_share'!N:N,MATCH($C$1&amp;"-"&amp;$C63,'7th_share'!$AK:$AK,0))</f>
        <v>2.777155107238344E-3</v>
      </c>
      <c r="W63">
        <f>INDEX('7th_share'!O:O,MATCH($C$1&amp;"-"&amp;$C63,'7th_share'!$AK:$AK,0))</f>
        <v>2.769061008754633E-3</v>
      </c>
      <c r="X63">
        <f>INDEX('7th_share'!P:P,MATCH($C$1&amp;"-"&amp;$C63,'7th_share'!$AK:$AK,0))</f>
        <v>2.759038725253233E-3</v>
      </c>
      <c r="Y63">
        <f>INDEX('7th_share'!Q:Q,MATCH($C$1&amp;"-"&amp;$C63,'7th_share'!$AK:$AK,0))</f>
        <v>2.747313143616272E-3</v>
      </c>
      <c r="Z63">
        <f>INDEX('7th_share'!R:R,MATCH($C$1&amp;"-"&amp;$C63,'7th_share'!$AK:$AK,0))</f>
        <v>2.7341091507258899E-3</v>
      </c>
      <c r="AA63">
        <f>INDEX('7th_share'!S:S,MATCH($C$1&amp;"-"&amp;$C63,'7th_share'!$AK:$AK,0))</f>
        <v>2.719651633464226E-3</v>
      </c>
      <c r="AB63">
        <f>INDEX('7th_share'!T:T,MATCH($C$1&amp;"-"&amp;$C63,'7th_share'!$AK:$AK,0))</f>
        <v>2.7041654787134119E-3</v>
      </c>
      <c r="AC63">
        <f>INDEX('7th_share'!U:U,MATCH($C$1&amp;"-"&amp;$C63,'7th_share'!$AK:$AK,0))</f>
        <v>2.6878755733555889E-3</v>
      </c>
      <c r="AD63">
        <f>INDEX('7th_share'!V:V,MATCH($C$1&amp;"-"&amp;$C63,'7th_share'!$AK:$AK,0))</f>
        <v>2.671006804272894E-3</v>
      </c>
      <c r="AE63">
        <f>INDEX('7th_share'!W:W,MATCH($C$1&amp;"-"&amp;$C63,'7th_share'!$AK:$AK,0))</f>
        <v>2.653784058347462E-3</v>
      </c>
      <c r="AF63">
        <f>INDEX('7th_share'!X:X,MATCH($C$1&amp;"-"&amp;$C63,'7th_share'!$AK:$AK,0))</f>
        <v>2.6364322224614262E-3</v>
      </c>
      <c r="AG63">
        <f>INDEX('7th_share'!Y:Y,MATCH($C$1&amp;"-"&amp;$C63,'7th_share'!$AK:$AK,0))</f>
        <v>2.6191761834969312E-3</v>
      </c>
      <c r="AH63">
        <f>INDEX('7th_share'!Z:Z,MATCH($C$1&amp;"-"&amp;$C63,'7th_share'!$AK:$AK,0))</f>
        <v>2.6022408283361081E-3</v>
      </c>
      <c r="AI63">
        <f>INDEX('7th_share'!AA:AA,MATCH($C$1&amp;"-"&amp;$C63,'7th_share'!$AK:$AK,0))</f>
        <v>2.585851043861095E-3</v>
      </c>
      <c r="AJ63">
        <f>INDEX('7th_share'!AB:AB,MATCH($C$1&amp;"-"&amp;$C63,'7th_share'!$AK:$AK,0))</f>
        <v>2.5702317169540279E-3</v>
      </c>
      <c r="AK63">
        <f>INDEX('7th_share'!AC:AC,MATCH($C$1&amp;"-"&amp;$C63,'7th_share'!$AK:$AK,0))</f>
        <v>2.5556077344970449E-3</v>
      </c>
      <c r="AL63">
        <f>INDEX('7th_share'!AD:AD,MATCH($C$1&amp;"-"&amp;$C63,'7th_share'!$AK:$AK,0))</f>
        <v>2.5422039833722832E-3</v>
      </c>
      <c r="AM63">
        <f>INDEX('7th_share'!AE:AE,MATCH($C$1&amp;"-"&amp;$C63,'7th_share'!$AK:$AK,0))</f>
        <v>2.5302453504618821E-3</v>
      </c>
      <c r="AN63">
        <f>INDEX('7th_share'!AF:AF,MATCH($C$1&amp;"-"&amp;$C63,'7th_share'!$AK:$AK,0))</f>
        <v>2.5199567226479708E-3</v>
      </c>
      <c r="AO63">
        <f>INDEX('7th_share'!AG:AG,MATCH($C$1&amp;"-"&amp;$C63,'7th_share'!$AK:$AK,0))</f>
        <v>2.5115629868126912E-3</v>
      </c>
      <c r="AP63">
        <f>INDEX('7th_share'!AH:AH,MATCH($C$1&amp;"-"&amp;$C63,'7th_share'!$AK:$AK,0))</f>
        <v>2.5052890298381792E-3</v>
      </c>
      <c r="AQ63">
        <f>INDEX('7th_share'!AI:AI,MATCH($C$1&amp;"-"&amp;$C63,'7th_share'!$AK:$AK,0))</f>
        <v>2.5013597386065729E-3</v>
      </c>
      <c r="AR63">
        <f>INDEX('7th_share'!AJ:AJ,MATCH($C$1&amp;"-"&amp;$C63,'7th_share'!$AK:$AK,0))</f>
        <v>2.5000000000000061E-3</v>
      </c>
      <c r="AS63">
        <f>AR63</f>
        <v>2.5000000000000061E-3</v>
      </c>
      <c r="AT63" s="6">
        <f t="shared" ref="AT63:BL76" si="49">AS63</f>
        <v>2.5000000000000061E-3</v>
      </c>
      <c r="AU63" s="6">
        <f t="shared" si="49"/>
        <v>2.5000000000000061E-3</v>
      </c>
      <c r="AV63" s="6">
        <f t="shared" si="49"/>
        <v>2.5000000000000061E-3</v>
      </c>
      <c r="AW63" s="6">
        <f t="shared" si="49"/>
        <v>2.5000000000000061E-3</v>
      </c>
      <c r="AX63" s="6">
        <f t="shared" si="49"/>
        <v>2.5000000000000061E-3</v>
      </c>
      <c r="AY63" s="6">
        <f t="shared" si="49"/>
        <v>2.5000000000000061E-3</v>
      </c>
      <c r="AZ63" s="6">
        <f t="shared" si="49"/>
        <v>2.5000000000000061E-3</v>
      </c>
      <c r="BA63" s="6">
        <f t="shared" si="49"/>
        <v>2.5000000000000061E-3</v>
      </c>
      <c r="BB63" s="6">
        <f t="shared" si="49"/>
        <v>2.5000000000000061E-3</v>
      </c>
      <c r="BC63" s="6">
        <f t="shared" si="49"/>
        <v>2.5000000000000061E-3</v>
      </c>
      <c r="BD63" s="6">
        <f t="shared" si="49"/>
        <v>2.5000000000000061E-3</v>
      </c>
      <c r="BE63" s="6">
        <f t="shared" si="49"/>
        <v>2.5000000000000061E-3</v>
      </c>
      <c r="BF63" s="6">
        <f t="shared" si="49"/>
        <v>2.5000000000000061E-3</v>
      </c>
      <c r="BG63" s="6">
        <f t="shared" si="49"/>
        <v>2.5000000000000061E-3</v>
      </c>
      <c r="BH63" s="6">
        <f t="shared" si="49"/>
        <v>2.5000000000000061E-3</v>
      </c>
      <c r="BI63" s="6">
        <f t="shared" si="49"/>
        <v>2.5000000000000061E-3</v>
      </c>
      <c r="BJ63" s="6">
        <f t="shared" si="49"/>
        <v>2.5000000000000061E-3</v>
      </c>
      <c r="BK63" s="6">
        <f t="shared" si="49"/>
        <v>2.5000000000000061E-3</v>
      </c>
      <c r="BL63" s="6">
        <f t="shared" si="49"/>
        <v>2.5000000000000061E-3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50">AR64</f>
        <v>0</v>
      </c>
      <c r="AT64" s="6">
        <f t="shared" si="50"/>
        <v>0</v>
      </c>
      <c r="AU64" s="6">
        <f t="shared" si="50"/>
        <v>0</v>
      </c>
      <c r="AV64" s="6">
        <f t="shared" si="50"/>
        <v>0</v>
      </c>
      <c r="AW64" s="6">
        <f t="shared" si="50"/>
        <v>0</v>
      </c>
      <c r="AX64" s="6">
        <f t="shared" si="50"/>
        <v>0</v>
      </c>
      <c r="AY64" s="6">
        <f t="shared" si="50"/>
        <v>0</v>
      </c>
      <c r="AZ64" s="6">
        <f t="shared" si="50"/>
        <v>0</v>
      </c>
      <c r="BA64" s="6">
        <f t="shared" si="50"/>
        <v>0</v>
      </c>
      <c r="BB64" s="6">
        <f t="shared" si="50"/>
        <v>0</v>
      </c>
      <c r="BC64" s="6">
        <f t="shared" si="50"/>
        <v>0</v>
      </c>
      <c r="BD64" s="6">
        <f t="shared" si="50"/>
        <v>0</v>
      </c>
      <c r="BE64" s="6">
        <f t="shared" si="50"/>
        <v>0</v>
      </c>
      <c r="BF64" s="6">
        <f t="shared" si="50"/>
        <v>0</v>
      </c>
      <c r="BG64" s="6">
        <f t="shared" si="50"/>
        <v>0</v>
      </c>
      <c r="BH64" s="6">
        <f t="shared" si="50"/>
        <v>0</v>
      </c>
      <c r="BI64" s="6">
        <f t="shared" si="49"/>
        <v>0</v>
      </c>
      <c r="BJ64" s="6">
        <f t="shared" si="49"/>
        <v>0</v>
      </c>
      <c r="BK64" s="6">
        <f t="shared" si="49"/>
        <v>0</v>
      </c>
      <c r="BL64" s="6">
        <f t="shared" si="49"/>
        <v>0</v>
      </c>
    </row>
    <row r="65" spans="2:64" x14ac:dyDescent="0.25">
      <c r="C65" t="s">
        <v>8</v>
      </c>
      <c r="D65">
        <f>INDEX(hist_share!W:W,MATCH($C$1&amp;"-"&amp;$C65,hist_share!$AF:$AF,0))</f>
        <v>4.5429906704085157E-2</v>
      </c>
      <c r="E65">
        <f>INDEX(hist_share!X:X,MATCH($C$1&amp;"-"&amp;$C65,hist_share!$AF:$AF,0))</f>
        <v>4.6370700302234363E-2</v>
      </c>
      <c r="F65">
        <f>INDEX(hist_share!Y:Y,MATCH($C$1&amp;"-"&amp;$C65,hist_share!$AF:$AF,0))</f>
        <v>4.9842397620102487E-2</v>
      </c>
      <c r="G65">
        <f>INDEX(hist_share!Z:Z,MATCH($C$1&amp;"-"&amp;$C65,hist_share!$AF:$AF,0))</f>
        <v>4.9849272946479901E-2</v>
      </c>
      <c r="H65">
        <f>INDEX(hist_share!AA:AA,MATCH($C$1&amp;"-"&amp;$C65,hist_share!$AF:$AF,0))</f>
        <v>5.0423123404471831E-2</v>
      </c>
      <c r="I65">
        <f>INDEX(hist_share!AB:AB,MATCH($C$1&amp;"-"&amp;$C65,hist_share!$AF:$AF,0))</f>
        <v>5.2607951713545091E-2</v>
      </c>
      <c r="J65" s="10">
        <f>INDEX(hist_share!AC:AC,MATCH($C$1&amp;"-"&amp;$C65,hist_share!$AF:$AF,0))</f>
        <v>5.1261592014135812E-2</v>
      </c>
      <c r="K65">
        <f>INDEX('7th_share'!C:C,MATCH($C$1&amp;"-"&amp;$C65,'7th_share'!$AK:$AK,0))</f>
        <v>5.0978825054216817E-2</v>
      </c>
      <c r="L65">
        <f>INDEX('7th_share'!D:D,MATCH($C$1&amp;"-"&amp;$C65,'7th_share'!$AK:$AK,0))</f>
        <v>5.0723267511289603E-2</v>
      </c>
      <c r="M65">
        <f>INDEX('7th_share'!E:E,MATCH($C$1&amp;"-"&amp;$C65,'7th_share'!$AK:$AK,0))</f>
        <v>5.0493764305422843E-2</v>
      </c>
      <c r="N65">
        <f>INDEX('7th_share'!F:F,MATCH($C$1&amp;"-"&amp;$C65,'7th_share'!$AK:$AK,0))</f>
        <v>5.0289160356685132E-2</v>
      </c>
      <c r="O65">
        <f>INDEX('7th_share'!G:G,MATCH($C$1&amp;"-"&amp;$C65,'7th_share'!$AK:$AK,0))</f>
        <v>5.0108300585145142E-2</v>
      </c>
      <c r="P65">
        <f>INDEX('7th_share'!H:H,MATCH($C$1&amp;"-"&amp;$C65,'7th_share'!$AK:$AK,0))</f>
        <v>4.9950029910871448E-2</v>
      </c>
      <c r="Q65">
        <f>INDEX('7th_share'!I:I,MATCH($C$1&amp;"-"&amp;$C65,'7th_share'!$AK:$AK,0))</f>
        <v>4.9813193253932707E-2</v>
      </c>
      <c r="R65">
        <f>INDEX('7th_share'!J:J,MATCH($C$1&amp;"-"&amp;$C65,'7th_share'!$AK:$AK,0))</f>
        <v>4.9696635534397633E-2</v>
      </c>
      <c r="S65">
        <f>INDEX('7th_share'!K:K,MATCH($C$1&amp;"-"&amp;$C65,'7th_share'!$AK:$AK,0))</f>
        <v>4.9599201672334718E-2</v>
      </c>
      <c r="T65">
        <f>INDEX('7th_share'!L:L,MATCH($C$1&amp;"-"&amp;$C65,'7th_share'!$AK:$AK,0))</f>
        <v>4.9519736587812717E-2</v>
      </c>
      <c r="U65">
        <f>INDEX('7th_share'!M:M,MATCH($C$1&amp;"-"&amp;$C65,'7th_share'!$AK:$AK,0))</f>
        <v>4.9457085200900232E-2</v>
      </c>
      <c r="V65">
        <f>INDEX('7th_share'!N:N,MATCH($C$1&amp;"-"&amp;$C65,'7th_share'!$AK:$AK,0))</f>
        <v>4.9410092431665872E-2</v>
      </c>
      <c r="W65">
        <f>INDEX('7th_share'!O:O,MATCH($C$1&amp;"-"&amp;$C65,'7th_share'!$AK:$AK,0))</f>
        <v>4.9377603200178297E-2</v>
      </c>
      <c r="X65">
        <f>INDEX('7th_share'!P:P,MATCH($C$1&amp;"-"&amp;$C65,'7th_share'!$AK:$AK,0))</f>
        <v>4.9358462426506163E-2</v>
      </c>
      <c r="Y65">
        <f>INDEX('7th_share'!Q:Q,MATCH($C$1&amp;"-"&amp;$C65,'7th_share'!$AK:$AK,0))</f>
        <v>4.9351515030718038E-2</v>
      </c>
      <c r="Z65">
        <f>INDEX('7th_share'!R:R,MATCH($C$1&amp;"-"&amp;$C65,'7th_share'!$AK:$AK,0))</f>
        <v>4.9355605932882622E-2</v>
      </c>
      <c r="AA65">
        <f>INDEX('7th_share'!S:S,MATCH($C$1&amp;"-"&amp;$C65,'7th_share'!$AK:$AK,0))</f>
        <v>4.9369580053068567E-2</v>
      </c>
      <c r="AB65">
        <f>INDEX('7th_share'!T:T,MATCH($C$1&amp;"-"&amp;$C65,'7th_share'!$AK:$AK,0))</f>
        <v>4.9392282311344453E-2</v>
      </c>
      <c r="AC65">
        <f>INDEX('7th_share'!U:U,MATCH($C$1&amp;"-"&amp;$C65,'7th_share'!$AK:$AK,0))</f>
        <v>4.9422557627778897E-2</v>
      </c>
      <c r="AD65">
        <f>INDEX('7th_share'!V:V,MATCH($C$1&amp;"-"&amp;$C65,'7th_share'!$AK:$AK,0))</f>
        <v>4.9459250922440599E-2</v>
      </c>
      <c r="AE65">
        <f>INDEX('7th_share'!W:W,MATCH($C$1&amp;"-"&amp;$C65,'7th_share'!$AK:$AK,0))</f>
        <v>4.9501207115398169E-2</v>
      </c>
      <c r="AF65">
        <f>INDEX('7th_share'!X:X,MATCH($C$1&amp;"-"&amp;$C65,'7th_share'!$AK:$AK,0))</f>
        <v>4.954727112672027E-2</v>
      </c>
      <c r="AG65">
        <f>INDEX('7th_share'!Y:Y,MATCH($C$1&amp;"-"&amp;$C65,'7th_share'!$AK:$AK,0))</f>
        <v>4.9596287876475458E-2</v>
      </c>
      <c r="AH65">
        <f>INDEX('7th_share'!Z:Z,MATCH($C$1&amp;"-"&amp;$C65,'7th_share'!$AK:$AK,0))</f>
        <v>4.9647102284732472E-2</v>
      </c>
      <c r="AI65">
        <f>INDEX('7th_share'!AA:AA,MATCH($C$1&amp;"-"&amp;$C65,'7th_share'!$AK:$AK,0))</f>
        <v>4.9698559271559861E-2</v>
      </c>
      <c r="AJ65">
        <f>INDEX('7th_share'!AB:AB,MATCH($C$1&amp;"-"&amp;$C65,'7th_share'!$AK:$AK,0))</f>
        <v>4.9749503757026317E-2</v>
      </c>
      <c r="AK65">
        <f>INDEX('7th_share'!AC:AC,MATCH($C$1&amp;"-"&amp;$C65,'7th_share'!$AK:$AK,0))</f>
        <v>4.9798780661200449E-2</v>
      </c>
      <c r="AL65">
        <f>INDEX('7th_share'!AD:AD,MATCH($C$1&amp;"-"&amp;$C65,'7th_share'!$AK:$AK,0))</f>
        <v>4.9845234904150888E-2</v>
      </c>
      <c r="AM65">
        <f>INDEX('7th_share'!AE:AE,MATCH($C$1&amp;"-"&amp;$C65,'7th_share'!$AK:$AK,0))</f>
        <v>4.9887711405946299E-2</v>
      </c>
      <c r="AN65">
        <f>INDEX('7th_share'!AF:AF,MATCH($C$1&amp;"-"&amp;$C65,'7th_share'!$AK:$AK,0))</f>
        <v>4.9925055086655311E-2</v>
      </c>
      <c r="AO65">
        <f>INDEX('7th_share'!AG:AG,MATCH($C$1&amp;"-"&amp;$C65,'7th_share'!$AK:$AK,0))</f>
        <v>4.9956110866346527E-2</v>
      </c>
      <c r="AP65">
        <f>INDEX('7th_share'!AH:AH,MATCH($C$1&amp;"-"&amp;$C65,'7th_share'!$AK:$AK,0))</f>
        <v>4.9979723665088599E-2</v>
      </c>
      <c r="AQ65">
        <f>INDEX('7th_share'!AI:AI,MATCH($C$1&amp;"-"&amp;$C65,'7th_share'!$AK:$AK,0))</f>
        <v>4.9994738402950198E-2</v>
      </c>
      <c r="AR65">
        <f>INDEX('7th_share'!AJ:AJ,MATCH($C$1&amp;"-"&amp;$C65,'7th_share'!$AK:$AK,0))</f>
        <v>4.9999999999999933E-2</v>
      </c>
      <c r="AS65" s="6">
        <f t="shared" si="50"/>
        <v>4.9999999999999933E-2</v>
      </c>
      <c r="AT65" s="6">
        <f t="shared" si="49"/>
        <v>4.9999999999999933E-2</v>
      </c>
      <c r="AU65" s="6">
        <f t="shared" si="49"/>
        <v>4.9999999999999933E-2</v>
      </c>
      <c r="AV65" s="6">
        <f t="shared" si="49"/>
        <v>4.9999999999999933E-2</v>
      </c>
      <c r="AW65" s="6">
        <f t="shared" si="49"/>
        <v>4.9999999999999933E-2</v>
      </c>
      <c r="AX65" s="6">
        <f t="shared" si="49"/>
        <v>4.9999999999999933E-2</v>
      </c>
      <c r="AY65" s="6">
        <f t="shared" si="49"/>
        <v>4.9999999999999933E-2</v>
      </c>
      <c r="AZ65" s="6">
        <f t="shared" si="49"/>
        <v>4.9999999999999933E-2</v>
      </c>
      <c r="BA65" s="6">
        <f t="shared" si="49"/>
        <v>4.9999999999999933E-2</v>
      </c>
      <c r="BB65" s="6">
        <f t="shared" si="49"/>
        <v>4.9999999999999933E-2</v>
      </c>
      <c r="BC65" s="6">
        <f t="shared" si="49"/>
        <v>4.9999999999999933E-2</v>
      </c>
      <c r="BD65" s="6">
        <f t="shared" si="49"/>
        <v>4.9999999999999933E-2</v>
      </c>
      <c r="BE65" s="6">
        <f t="shared" si="49"/>
        <v>4.9999999999999933E-2</v>
      </c>
      <c r="BF65" s="6">
        <f t="shared" si="49"/>
        <v>4.9999999999999933E-2</v>
      </c>
      <c r="BG65" s="6">
        <f t="shared" si="49"/>
        <v>4.9999999999999933E-2</v>
      </c>
      <c r="BH65" s="6">
        <f t="shared" si="49"/>
        <v>4.9999999999999933E-2</v>
      </c>
      <c r="BI65" s="6">
        <f t="shared" si="49"/>
        <v>4.9999999999999933E-2</v>
      </c>
      <c r="BJ65" s="6">
        <f t="shared" si="49"/>
        <v>4.9999999999999933E-2</v>
      </c>
      <c r="BK65" s="6">
        <f t="shared" si="49"/>
        <v>4.9999999999999933E-2</v>
      </c>
      <c r="BL65" s="6">
        <f t="shared" si="49"/>
        <v>4.9999999999999933E-2</v>
      </c>
    </row>
    <row r="66" spans="2:64" x14ac:dyDescent="0.25">
      <c r="C66" t="s">
        <v>9</v>
      </c>
      <c r="D66">
        <f>INDEX(hist_share!W:W,MATCH($C$1&amp;"-"&amp;$C66,hist_share!$AF:$AF,0))</f>
        <v>5.5105966416934659E-4</v>
      </c>
      <c r="E66">
        <f>INDEX(hist_share!X:X,MATCH($C$1&amp;"-"&amp;$C66,hist_share!$AF:$AF,0))</f>
        <v>5.452304891763179E-4</v>
      </c>
      <c r="F66">
        <f>INDEX(hist_share!Y:Y,MATCH($C$1&amp;"-"&amp;$C66,hist_share!$AF:$AF,0))</f>
        <v>5.1429320237523569E-4</v>
      </c>
      <c r="G66">
        <f>INDEX(hist_share!Z:Z,MATCH($C$1&amp;"-"&amp;$C66,hist_share!$AF:$AF,0))</f>
        <v>5.0970050948333625E-4</v>
      </c>
      <c r="H66">
        <f>INDEX(hist_share!AA:AA,MATCH($C$1&amp;"-"&amp;$C66,hist_share!$AF:$AF,0))</f>
        <v>5.0728364545295896E-4</v>
      </c>
      <c r="I66">
        <f>INDEX(hist_share!AB:AB,MATCH($C$1&amp;"-"&amp;$C66,hist_share!$AF:$AF,0))</f>
        <v>5.0317047847283215E-4</v>
      </c>
      <c r="J66" s="10">
        <f>INDEX(hist_share!AC:AC,MATCH($C$1&amp;"-"&amp;$C66,hist_share!$AF:$AF,0))</f>
        <v>5.1062036487496871E-4</v>
      </c>
      <c r="K66">
        <f>INDEX('7th_share'!C:C,MATCH($C$1&amp;"-"&amp;$C66,'7th_share'!$AK:$AK,0))</f>
        <v>5.1441071435897202E-4</v>
      </c>
      <c r="L66">
        <f>INDEX('7th_share'!D:D,MATCH($C$1&amp;"-"&amp;$C66,'7th_share'!$AK:$AK,0))</f>
        <v>5.1793710891057392E-4</v>
      </c>
      <c r="M66">
        <f>INDEX('7th_share'!E:E,MATCH($C$1&amp;"-"&amp;$C66,'7th_share'!$AK:$AK,0))</f>
        <v>5.2120882986612081E-4</v>
      </c>
      <c r="N66">
        <f>INDEX('7th_share'!F:F,MATCH($C$1&amp;"-"&amp;$C66,'7th_share'!$AK:$AK,0))</f>
        <v>5.242351585619592E-4</v>
      </c>
      <c r="O66">
        <f>INDEX('7th_share'!G:G,MATCH($C$1&amp;"-"&amp;$C66,'7th_share'!$AK:$AK,0))</f>
        <v>5.2702537633443603E-4</v>
      </c>
      <c r="P66">
        <f>INDEX('7th_share'!H:H,MATCH($C$1&amp;"-"&amp;$C66,'7th_share'!$AK:$AK,0))</f>
        <v>5.2958876451989791E-4</v>
      </c>
      <c r="Q66">
        <f>INDEX('7th_share'!I:I,MATCH($C$1&amp;"-"&amp;$C66,'7th_share'!$AK:$AK,0))</f>
        <v>5.3193460445469189E-4</v>
      </c>
      <c r="R66">
        <f>INDEX('7th_share'!J:J,MATCH($C$1&amp;"-"&amp;$C66,'7th_share'!$AK:$AK,0))</f>
        <v>5.3407217747516479E-4</v>
      </c>
      <c r="S66">
        <f>INDEX('7th_share'!K:K,MATCH($C$1&amp;"-"&amp;$C66,'7th_share'!$AK:$AK,0))</f>
        <v>5.3601076491766346E-4</v>
      </c>
      <c r="T66">
        <f>INDEX('7th_share'!L:L,MATCH($C$1&amp;"-"&amp;$C66,'7th_share'!$AK:$AK,0))</f>
        <v>5.3775964811853482E-4</v>
      </c>
      <c r="U66">
        <f>INDEX('7th_share'!M:M,MATCH($C$1&amp;"-"&amp;$C66,'7th_share'!$AK:$AK,0))</f>
        <v>5.3932810841412571E-4</v>
      </c>
      <c r="V66">
        <f>INDEX('7th_share'!N:N,MATCH($C$1&amp;"-"&amp;$C66,'7th_share'!$AK:$AK,0))</f>
        <v>5.4072542714078274E-4</v>
      </c>
      <c r="W66">
        <f>INDEX('7th_share'!O:O,MATCH($C$1&amp;"-"&amp;$C66,'7th_share'!$AK:$AK,0))</f>
        <v>5.4196088563485307E-4</v>
      </c>
      <c r="X66">
        <f>INDEX('7th_share'!P:P,MATCH($C$1&amp;"-"&amp;$C66,'7th_share'!$AK:$AK,0))</f>
        <v>5.4304376523268353E-4</v>
      </c>
      <c r="Y66">
        <f>INDEX('7th_share'!Q:Q,MATCH($C$1&amp;"-"&amp;$C66,'7th_share'!$AK:$AK,0))</f>
        <v>5.4398334727062073E-4</v>
      </c>
      <c r="Z66">
        <f>INDEX('7th_share'!R:R,MATCH($C$1&amp;"-"&amp;$C66,'7th_share'!$AK:$AK,0))</f>
        <v>5.4478891308501172E-4</v>
      </c>
      <c r="AA66">
        <f>INDEX('7th_share'!S:S,MATCH($C$1&amp;"-"&amp;$C66,'7th_share'!$AK:$AK,0))</f>
        <v>5.4546974401220312E-4</v>
      </c>
      <c r="AB66">
        <f>INDEX('7th_share'!T:T,MATCH($C$1&amp;"-"&amp;$C66,'7th_share'!$AK:$AK,0))</f>
        <v>5.4603512138854218E-4</v>
      </c>
      <c r="AC66">
        <f>INDEX('7th_share'!U:U,MATCH($C$1&amp;"-"&amp;$C66,'7th_share'!$AK:$AK,0))</f>
        <v>5.4649432655037552E-4</v>
      </c>
      <c r="AD66">
        <f>INDEX('7th_share'!V:V,MATCH($C$1&amp;"-"&amp;$C66,'7th_share'!$AK:$AK,0))</f>
        <v>5.4685664083404953E-4</v>
      </c>
      <c r="AE66">
        <f>INDEX('7th_share'!W:W,MATCH($C$1&amp;"-"&amp;$C66,'7th_share'!$AK:$AK,0))</f>
        <v>5.4713134557591192E-4</v>
      </c>
      <c r="AF66">
        <f>INDEX('7th_share'!X:X,MATCH($C$1&amp;"-"&amp;$C66,'7th_share'!$AK:$AK,0))</f>
        <v>5.4732772211230887E-4</v>
      </c>
      <c r="AG66">
        <f>INDEX('7th_share'!Y:Y,MATCH($C$1&amp;"-"&amp;$C66,'7th_share'!$AK:$AK,0))</f>
        <v>5.4745505177958775E-4</v>
      </c>
      <c r="AH66">
        <f>INDEX('7th_share'!Z:Z,MATCH($C$1&amp;"-"&amp;$C66,'7th_share'!$AK:$AK,0))</f>
        <v>5.4752261591409516E-4</v>
      </c>
      <c r="AI66">
        <f>INDEX('7th_share'!AA:AA,MATCH($C$1&amp;"-"&amp;$C66,'7th_share'!$AK:$AK,0))</f>
        <v>5.4753969585217784E-4</v>
      </c>
      <c r="AJ66">
        <f>INDEX('7th_share'!AB:AB,MATCH($C$1&amp;"-"&amp;$C66,'7th_share'!$AK:$AK,0))</f>
        <v>5.4751557293018262E-4</v>
      </c>
      <c r="AK66">
        <f>INDEX('7th_share'!AC:AC,MATCH($C$1&amp;"-"&amp;$C66,'7th_share'!$AK:$AK,0))</f>
        <v>5.4745952848445632E-4</v>
      </c>
      <c r="AL66">
        <f>INDEX('7th_share'!AD:AD,MATCH($C$1&amp;"-"&amp;$C66,'7th_share'!$AK:$AK,0))</f>
        <v>5.473808438513462E-4</v>
      </c>
      <c r="AM66">
        <f>INDEX('7th_share'!AE:AE,MATCH($C$1&amp;"-"&amp;$C66,'7th_share'!$AK:$AK,0))</f>
        <v>5.4728880036719867E-4</v>
      </c>
      <c r="AN66">
        <f>INDEX('7th_share'!AF:AF,MATCH($C$1&amp;"-"&amp;$C66,'7th_share'!$AK:$AK,0))</f>
        <v>5.4719267936836121E-4</v>
      </c>
      <c r="AO66">
        <f>INDEX('7th_share'!AG:AG,MATCH($C$1&amp;"-"&amp;$C66,'7th_share'!$AK:$AK,0))</f>
        <v>5.4710176219117978E-4</v>
      </c>
      <c r="AP66">
        <f>INDEX('7th_share'!AH:AH,MATCH($C$1&amp;"-"&amp;$C66,'7th_share'!$AK:$AK,0))</f>
        <v>5.4702533017200142E-4</v>
      </c>
      <c r="AQ66">
        <f>INDEX('7th_share'!AI:AI,MATCH($C$1&amp;"-"&amp;$C66,'7th_share'!$AK:$AK,0))</f>
        <v>5.4697266464717384E-4</v>
      </c>
      <c r="AR66">
        <f>INDEX('7th_share'!AJ:AJ,MATCH($C$1&amp;"-"&amp;$C66,'7th_share'!$AK:$AK,0))</f>
        <v>5.4695304695304278E-4</v>
      </c>
      <c r="AS66" s="6">
        <f t="shared" si="50"/>
        <v>5.4695304695304278E-4</v>
      </c>
      <c r="AT66" s="6">
        <f t="shared" si="49"/>
        <v>5.4695304695304278E-4</v>
      </c>
      <c r="AU66" s="6">
        <f t="shared" si="49"/>
        <v>5.4695304695304278E-4</v>
      </c>
      <c r="AV66" s="6">
        <f t="shared" si="49"/>
        <v>5.4695304695304278E-4</v>
      </c>
      <c r="AW66" s="6">
        <f t="shared" si="49"/>
        <v>5.4695304695304278E-4</v>
      </c>
      <c r="AX66" s="6">
        <f t="shared" si="49"/>
        <v>5.4695304695304278E-4</v>
      </c>
      <c r="AY66" s="6">
        <f t="shared" si="49"/>
        <v>5.4695304695304278E-4</v>
      </c>
      <c r="AZ66" s="6">
        <f t="shared" si="49"/>
        <v>5.4695304695304278E-4</v>
      </c>
      <c r="BA66" s="6">
        <f t="shared" si="49"/>
        <v>5.4695304695304278E-4</v>
      </c>
      <c r="BB66" s="6">
        <f t="shared" si="49"/>
        <v>5.4695304695304278E-4</v>
      </c>
      <c r="BC66" s="6">
        <f t="shared" si="49"/>
        <v>5.4695304695304278E-4</v>
      </c>
      <c r="BD66" s="6">
        <f t="shared" si="49"/>
        <v>5.4695304695304278E-4</v>
      </c>
      <c r="BE66" s="6">
        <f t="shared" si="49"/>
        <v>5.4695304695304278E-4</v>
      </c>
      <c r="BF66" s="6">
        <f t="shared" si="49"/>
        <v>5.4695304695304278E-4</v>
      </c>
      <c r="BG66" s="6">
        <f t="shared" si="49"/>
        <v>5.4695304695304278E-4</v>
      </c>
      <c r="BH66" s="6">
        <f t="shared" si="49"/>
        <v>5.4695304695304278E-4</v>
      </c>
      <c r="BI66" s="6">
        <f t="shared" si="49"/>
        <v>5.4695304695304278E-4</v>
      </c>
      <c r="BJ66" s="6">
        <f t="shared" si="49"/>
        <v>5.4695304695304278E-4</v>
      </c>
      <c r="BK66" s="6">
        <f t="shared" si="49"/>
        <v>5.4695304695304278E-4</v>
      </c>
      <c r="BL66" s="6">
        <f t="shared" si="49"/>
        <v>5.4695304695304278E-4</v>
      </c>
    </row>
    <row r="67" spans="2:64" x14ac:dyDescent="0.25">
      <c r="C67" t="s">
        <v>10</v>
      </c>
      <c r="D67">
        <f>INDEX(hist_share!W:W,MATCH($C$1&amp;"-"&amp;$C67,hist_share!$AF:$AF,0))</f>
        <v>0.52901727760257256</v>
      </c>
      <c r="E67">
        <f>INDEX(hist_share!X:X,MATCH($C$1&amp;"-"&amp;$C67,hist_share!$AF:$AF,0))</f>
        <v>0.52342126960926516</v>
      </c>
      <c r="F67">
        <f>INDEX(hist_share!Y:Y,MATCH($C$1&amp;"-"&amp;$C67,hist_share!$AF:$AF,0))</f>
        <v>0.49372147428022628</v>
      </c>
      <c r="G67">
        <f>INDEX(hist_share!Z:Z,MATCH($C$1&amp;"-"&amp;$C67,hist_share!$AF:$AF,0))</f>
        <v>0.48931248910400282</v>
      </c>
      <c r="H67">
        <f>INDEX(hist_share!AA:AA,MATCH($C$1&amp;"-"&amp;$C67,hist_share!$AF:$AF,0))</f>
        <v>0.48699229963484081</v>
      </c>
      <c r="I67">
        <f>INDEX(hist_share!AB:AB,MATCH($C$1&amp;"-"&amp;$C67,hist_share!$AF:$AF,0))</f>
        <v>0.48304365933391868</v>
      </c>
      <c r="J67" s="10">
        <f>INDEX(hist_share!AC:AC,MATCH($C$1&amp;"-"&amp;$C67,hist_share!$AF:$AF,0))</f>
        <v>0.49019555027996969</v>
      </c>
      <c r="K67">
        <f>INDEX('7th_share'!C:C,MATCH($C$1&amp;"-"&amp;$C67,'7th_share'!$AK:$AK,0))</f>
        <v>0.49383428578461408</v>
      </c>
      <c r="L67">
        <f>INDEX('7th_share'!D:D,MATCH($C$1&amp;"-"&amp;$C67,'7th_share'!$AK:$AK,0))</f>
        <v>0.49721962455415197</v>
      </c>
      <c r="M67">
        <f>INDEX('7th_share'!E:E,MATCH($C$1&amp;"-"&amp;$C67,'7th_share'!$AK:$AK,0))</f>
        <v>0.50036047667147698</v>
      </c>
      <c r="N67">
        <f>INDEX('7th_share'!F:F,MATCH($C$1&amp;"-"&amp;$C67,'7th_share'!$AK:$AK,0))</f>
        <v>0.503265752219482</v>
      </c>
      <c r="O67">
        <f>INDEX('7th_share'!G:G,MATCH($C$1&amp;"-"&amp;$C67,'7th_share'!$AK:$AK,0))</f>
        <v>0.50594436128105968</v>
      </c>
      <c r="P67">
        <f>INDEX('7th_share'!H:H,MATCH($C$1&amp;"-"&amp;$C67,'7th_share'!$AK:$AK,0))</f>
        <v>0.50840521393910321</v>
      </c>
      <c r="Q67">
        <f>INDEX('7th_share'!I:I,MATCH($C$1&amp;"-"&amp;$C67,'7th_share'!$AK:$AK,0))</f>
        <v>0.51065722027650551</v>
      </c>
      <c r="R67">
        <f>INDEX('7th_share'!J:J,MATCH($C$1&amp;"-"&amp;$C67,'7th_share'!$AK:$AK,0))</f>
        <v>0.51270929037615975</v>
      </c>
      <c r="S67">
        <f>INDEX('7th_share'!K:K,MATCH($C$1&amp;"-"&amp;$C67,'7th_share'!$AK:$AK,0))</f>
        <v>0.51457033432095856</v>
      </c>
      <c r="T67">
        <f>INDEX('7th_share'!L:L,MATCH($C$1&amp;"-"&amp;$C67,'7th_share'!$AK:$AK,0))</f>
        <v>0.51624926219379508</v>
      </c>
      <c r="U67">
        <f>INDEX('7th_share'!M:M,MATCH($C$1&amp;"-"&amp;$C67,'7th_share'!$AK:$AK,0))</f>
        <v>0.51775498407756226</v>
      </c>
      <c r="V67">
        <f>INDEX('7th_share'!N:N,MATCH($C$1&amp;"-"&amp;$C67,'7th_share'!$AK:$AK,0))</f>
        <v>0.51909641005515328</v>
      </c>
      <c r="W67">
        <f>INDEX('7th_share'!O:O,MATCH($C$1&amp;"-"&amp;$C67,'7th_share'!$AK:$AK,0))</f>
        <v>0.52028245020946096</v>
      </c>
      <c r="X67">
        <f>INDEX('7th_share'!P:P,MATCH($C$1&amp;"-"&amp;$C67,'7th_share'!$AK:$AK,0))</f>
        <v>0.52132201462337824</v>
      </c>
      <c r="Y67">
        <f>INDEX('7th_share'!Q:Q,MATCH($C$1&amp;"-"&amp;$C67,'7th_share'!$AK:$AK,0))</f>
        <v>0.52222401337979807</v>
      </c>
      <c r="Z67">
        <f>INDEX('7th_share'!R:R,MATCH($C$1&amp;"-"&amp;$C67,'7th_share'!$AK:$AK,0))</f>
        <v>0.5229973565616135</v>
      </c>
      <c r="AA67">
        <f>INDEX('7th_share'!S:S,MATCH($C$1&amp;"-"&amp;$C67,'7th_share'!$AK:$AK,0))</f>
        <v>0.52365095425171748</v>
      </c>
      <c r="AB67">
        <f>INDEX('7th_share'!T:T,MATCH($C$1&amp;"-"&amp;$C67,'7th_share'!$AK:$AK,0))</f>
        <v>0.52419371653300284</v>
      </c>
      <c r="AC67">
        <f>INDEX('7th_share'!U:U,MATCH($C$1&amp;"-"&amp;$C67,'7th_share'!$AK:$AK,0))</f>
        <v>0.52463455348836274</v>
      </c>
      <c r="AD67">
        <f>INDEX('7th_share'!V:V,MATCH($C$1&amp;"-"&amp;$C67,'7th_share'!$AK:$AK,0))</f>
        <v>0.52498237520069024</v>
      </c>
      <c r="AE67">
        <f>INDEX('7th_share'!W:W,MATCH($C$1&amp;"-"&amp;$C67,'7th_share'!$AK:$AK,0))</f>
        <v>0.52524609175287817</v>
      </c>
      <c r="AF67">
        <f>INDEX('7th_share'!X:X,MATCH($C$1&amp;"-"&amp;$C67,'7th_share'!$AK:$AK,0))</f>
        <v>0.52543461322781948</v>
      </c>
      <c r="AG67">
        <f>INDEX('7th_share'!Y:Y,MATCH($C$1&amp;"-"&amp;$C67,'7th_share'!$AK:$AK,0))</f>
        <v>0.52555684970840721</v>
      </c>
      <c r="AH67">
        <f>INDEX('7th_share'!Z:Z,MATCH($C$1&amp;"-"&amp;$C67,'7th_share'!$AK:$AK,0))</f>
        <v>0.52562171127753432</v>
      </c>
      <c r="AI67">
        <f>INDEX('7th_share'!AA:AA,MATCH($C$1&amp;"-"&amp;$C67,'7th_share'!$AK:$AK,0))</f>
        <v>0.52563810801809363</v>
      </c>
      <c r="AJ67">
        <f>INDEX('7th_share'!AB:AB,MATCH($C$1&amp;"-"&amp;$C67,'7th_share'!$AK:$AK,0))</f>
        <v>0.52561495001297842</v>
      </c>
      <c r="AK67">
        <f>INDEX('7th_share'!AC:AC,MATCH($C$1&amp;"-"&amp;$C67,'7th_share'!$AK:$AK,0))</f>
        <v>0.52556114734508153</v>
      </c>
      <c r="AL67">
        <f>INDEX('7th_share'!AD:AD,MATCH($C$1&amp;"-"&amp;$C67,'7th_share'!$AK:$AK,0))</f>
        <v>0.52548561009729577</v>
      </c>
      <c r="AM67">
        <f>INDEX('7th_share'!AE:AE,MATCH($C$1&amp;"-"&amp;$C67,'7th_share'!$AK:$AK,0))</f>
        <v>0.52539724835251445</v>
      </c>
      <c r="AN67">
        <f>INDEX('7th_share'!AF:AF,MATCH($C$1&amp;"-"&amp;$C67,'7th_share'!$AK:$AK,0))</f>
        <v>0.52530497219363026</v>
      </c>
      <c r="AO67">
        <f>INDEX('7th_share'!AG:AG,MATCH($C$1&amp;"-"&amp;$C67,'7th_share'!$AK:$AK,0))</f>
        <v>0.52521769170353616</v>
      </c>
      <c r="AP67">
        <f>INDEX('7th_share'!AH:AH,MATCH($C$1&amp;"-"&amp;$C67,'7th_share'!$AK:$AK,0))</f>
        <v>0.52514431696512542</v>
      </c>
      <c r="AQ67">
        <f>INDEX('7th_share'!AI:AI,MATCH($C$1&amp;"-"&amp;$C67,'7th_share'!$AK:$AK,0))</f>
        <v>0.52509375806129088</v>
      </c>
      <c r="AR67">
        <f>INDEX('7th_share'!AJ:AJ,MATCH($C$1&amp;"-"&amp;$C67,'7th_share'!$AK:$AK,0))</f>
        <v>0.52507492507492537</v>
      </c>
      <c r="AS67" s="6">
        <f t="shared" si="50"/>
        <v>0.52507492507492537</v>
      </c>
      <c r="AT67" s="6">
        <f t="shared" si="49"/>
        <v>0.52507492507492537</v>
      </c>
      <c r="AU67" s="6">
        <f t="shared" si="49"/>
        <v>0.52507492507492537</v>
      </c>
      <c r="AV67" s="6">
        <f t="shared" si="49"/>
        <v>0.52507492507492537</v>
      </c>
      <c r="AW67" s="6">
        <f t="shared" si="49"/>
        <v>0.52507492507492537</v>
      </c>
      <c r="AX67" s="6">
        <f t="shared" si="49"/>
        <v>0.52507492507492537</v>
      </c>
      <c r="AY67" s="6">
        <f t="shared" si="49"/>
        <v>0.52507492507492537</v>
      </c>
      <c r="AZ67" s="6">
        <f t="shared" si="49"/>
        <v>0.52507492507492537</v>
      </c>
      <c r="BA67" s="6">
        <f t="shared" si="49"/>
        <v>0.52507492507492537</v>
      </c>
      <c r="BB67" s="6">
        <f t="shared" si="49"/>
        <v>0.52507492507492537</v>
      </c>
      <c r="BC67" s="6">
        <f t="shared" si="49"/>
        <v>0.52507492507492537</v>
      </c>
      <c r="BD67" s="6">
        <f t="shared" si="49"/>
        <v>0.52507492507492537</v>
      </c>
      <c r="BE67" s="6">
        <f t="shared" si="49"/>
        <v>0.52507492507492537</v>
      </c>
      <c r="BF67" s="6">
        <f t="shared" si="49"/>
        <v>0.52507492507492537</v>
      </c>
      <c r="BG67" s="6">
        <f t="shared" si="49"/>
        <v>0.52507492507492537</v>
      </c>
      <c r="BH67" s="6">
        <f t="shared" si="49"/>
        <v>0.52507492507492537</v>
      </c>
      <c r="BI67" s="6">
        <f t="shared" si="49"/>
        <v>0.52507492507492537</v>
      </c>
      <c r="BJ67" s="6">
        <f t="shared" si="49"/>
        <v>0.52507492507492537</v>
      </c>
      <c r="BK67" s="6">
        <f t="shared" si="49"/>
        <v>0.52507492507492537</v>
      </c>
      <c r="BL67" s="6">
        <f t="shared" si="49"/>
        <v>0.52507492507492537</v>
      </c>
    </row>
    <row r="68" spans="2:64" x14ac:dyDescent="0.25">
      <c r="C68" t="s">
        <v>11</v>
      </c>
      <c r="D68">
        <f>INDEX(hist_share!W:W,MATCH($C$1&amp;"-"&amp;$C68,hist_share!$AF:$AF,0))</f>
        <v>2.2042386566773861E-2</v>
      </c>
      <c r="E68">
        <f>INDEX(hist_share!X:X,MATCH($C$1&amp;"-"&amp;$C68,hist_share!$AF:$AF,0))</f>
        <v>2.1809219567052718E-2</v>
      </c>
      <c r="F68">
        <f>INDEX(hist_share!Y:Y,MATCH($C$1&amp;"-"&amp;$C68,hist_share!$AF:$AF,0))</f>
        <v>2.0571728095009428E-2</v>
      </c>
      <c r="G68">
        <f>INDEX(hist_share!Z:Z,MATCH($C$1&amp;"-"&amp;$C68,hist_share!$AF:$AF,0))</f>
        <v>2.038802037933345E-2</v>
      </c>
      <c r="H68">
        <f>INDEX(hist_share!AA:AA,MATCH($C$1&amp;"-"&amp;$C68,hist_share!$AF:$AF,0))</f>
        <v>2.029134581811837E-2</v>
      </c>
      <c r="I68">
        <f>INDEX(hist_share!AB:AB,MATCH($C$1&amp;"-"&amp;$C68,hist_share!$AF:$AF,0))</f>
        <v>2.0126819138913281E-2</v>
      </c>
      <c r="J68" s="10">
        <f>INDEX(hist_share!AC:AC,MATCH($C$1&amp;"-"&amp;$C68,hist_share!$AF:$AF,0))</f>
        <v>2.0424814594998741E-2</v>
      </c>
      <c r="K68">
        <f>INDEX('7th_share'!C:C,MATCH($C$1&amp;"-"&amp;$C68,'7th_share'!$AK:$AK,0))</f>
        <v>2.0576428574358929E-2</v>
      </c>
      <c r="L68">
        <f>INDEX('7th_share'!D:D,MATCH($C$1&amp;"-"&amp;$C68,'7th_share'!$AK:$AK,0))</f>
        <v>2.071748435642301E-2</v>
      </c>
      <c r="M68">
        <f>INDEX('7th_share'!E:E,MATCH($C$1&amp;"-"&amp;$C68,'7th_share'!$AK:$AK,0))</f>
        <v>2.0848353194644891E-2</v>
      </c>
      <c r="N68">
        <f>INDEX('7th_share'!F:F,MATCH($C$1&amp;"-"&amp;$C68,'7th_share'!$AK:$AK,0))</f>
        <v>2.096940634247843E-2</v>
      </c>
      <c r="O68">
        <f>INDEX('7th_share'!G:G,MATCH($C$1&amp;"-"&amp;$C68,'7th_share'!$AK:$AK,0))</f>
        <v>2.1081015053377498E-2</v>
      </c>
      <c r="P68">
        <f>INDEX('7th_share'!H:H,MATCH($C$1&amp;"-"&amp;$C68,'7th_share'!$AK:$AK,0))</f>
        <v>2.118355058079598E-2</v>
      </c>
      <c r="Q68">
        <f>INDEX('7th_share'!I:I,MATCH($C$1&amp;"-"&amp;$C68,'7th_share'!$AK:$AK,0))</f>
        <v>2.1277384178187728E-2</v>
      </c>
      <c r="R68">
        <f>INDEX('7th_share'!J:J,MATCH($C$1&amp;"-"&amp;$C68,'7th_share'!$AK:$AK,0))</f>
        <v>2.1362887099006671E-2</v>
      </c>
      <c r="S68">
        <f>INDEX('7th_share'!K:K,MATCH($C$1&amp;"-"&amp;$C68,'7th_share'!$AK:$AK,0))</f>
        <v>2.1440430596706611E-2</v>
      </c>
      <c r="T68">
        <f>INDEX('7th_share'!L:L,MATCH($C$1&amp;"-"&amp;$C68,'7th_share'!$AK:$AK,0))</f>
        <v>2.151038592474146E-2</v>
      </c>
      <c r="U68">
        <f>INDEX('7th_share'!M:M,MATCH($C$1&amp;"-"&amp;$C68,'7th_share'!$AK:$AK,0))</f>
        <v>2.1573124336565101E-2</v>
      </c>
      <c r="V68">
        <f>INDEX('7th_share'!N:N,MATCH($C$1&amp;"-"&amp;$C68,'7th_share'!$AK:$AK,0))</f>
        <v>2.1629017085631391E-2</v>
      </c>
      <c r="W68">
        <f>INDEX('7th_share'!O:O,MATCH($C$1&amp;"-"&amp;$C68,'7th_share'!$AK:$AK,0))</f>
        <v>2.1678435425394209E-2</v>
      </c>
      <c r="X68">
        <f>INDEX('7th_share'!P:P,MATCH($C$1&amp;"-"&amp;$C68,'7th_share'!$AK:$AK,0))</f>
        <v>2.1721750609307418E-2</v>
      </c>
      <c r="Y68">
        <f>INDEX('7th_share'!Q:Q,MATCH($C$1&amp;"-"&amp;$C68,'7th_share'!$AK:$AK,0))</f>
        <v>2.1759333890824909E-2</v>
      </c>
      <c r="Z68">
        <f>INDEX('7th_share'!R:R,MATCH($C$1&amp;"-"&amp;$C68,'7th_share'!$AK:$AK,0))</f>
        <v>2.1791556523400559E-2</v>
      </c>
      <c r="AA68">
        <f>INDEX('7th_share'!S:S,MATCH($C$1&amp;"-"&amp;$C68,'7th_share'!$AK:$AK,0))</f>
        <v>2.1818789760488219E-2</v>
      </c>
      <c r="AB68">
        <f>INDEX('7th_share'!T:T,MATCH($C$1&amp;"-"&amp;$C68,'7th_share'!$AK:$AK,0))</f>
        <v>2.1841404855541782E-2</v>
      </c>
      <c r="AC68">
        <f>INDEX('7th_share'!U:U,MATCH($C$1&amp;"-"&amp;$C68,'7th_share'!$AK:$AK,0))</f>
        <v>2.1859773062015111E-2</v>
      </c>
      <c r="AD68">
        <f>INDEX('7th_share'!V:V,MATCH($C$1&amp;"-"&amp;$C68,'7th_share'!$AK:$AK,0))</f>
        <v>2.1874265633362078E-2</v>
      </c>
      <c r="AE68">
        <f>INDEX('7th_share'!W:W,MATCH($C$1&amp;"-"&amp;$C68,'7th_share'!$AK:$AK,0))</f>
        <v>2.188525382303657E-2</v>
      </c>
      <c r="AF68">
        <f>INDEX('7th_share'!X:X,MATCH($C$1&amp;"-"&amp;$C68,'7th_share'!$AK:$AK,0))</f>
        <v>2.1893108884492449E-2</v>
      </c>
      <c r="AG68">
        <f>INDEX('7th_share'!Y:Y,MATCH($C$1&amp;"-"&amp;$C68,'7th_share'!$AK:$AK,0))</f>
        <v>2.189820207118362E-2</v>
      </c>
      <c r="AH68">
        <f>INDEX('7th_share'!Z:Z,MATCH($C$1&amp;"-"&amp;$C68,'7th_share'!$AK:$AK,0))</f>
        <v>2.1900904636563912E-2</v>
      </c>
      <c r="AI68">
        <f>INDEX('7th_share'!AA:AA,MATCH($C$1&amp;"-"&amp;$C68,'7th_share'!$AK:$AK,0))</f>
        <v>2.190158783408723E-2</v>
      </c>
      <c r="AJ68">
        <f>INDEX('7th_share'!AB:AB,MATCH($C$1&amp;"-"&amp;$C68,'7th_share'!$AK:$AK,0))</f>
        <v>2.1900622917207419E-2</v>
      </c>
      <c r="AK68">
        <f>INDEX('7th_share'!AC:AC,MATCH($C$1&amp;"-"&amp;$C68,'7th_share'!$AK:$AK,0))</f>
        <v>2.1898381139378371E-2</v>
      </c>
      <c r="AL68">
        <f>INDEX('7th_share'!AD:AD,MATCH($C$1&amp;"-"&amp;$C68,'7th_share'!$AK:$AK,0))</f>
        <v>2.1895233754053962E-2</v>
      </c>
      <c r="AM68">
        <f>INDEX('7th_share'!AE:AE,MATCH($C$1&amp;"-"&amp;$C68,'7th_share'!$AK:$AK,0))</f>
        <v>2.1891552014688068E-2</v>
      </c>
      <c r="AN68">
        <f>INDEX('7th_share'!AF:AF,MATCH($C$1&amp;"-"&amp;$C68,'7th_share'!$AK:$AK,0))</f>
        <v>2.1887707174734559E-2</v>
      </c>
      <c r="AO68">
        <f>INDEX('7th_share'!AG:AG,MATCH($C$1&amp;"-"&amp;$C68,'7th_share'!$AK:$AK,0))</f>
        <v>2.188407048764731E-2</v>
      </c>
      <c r="AP68">
        <f>INDEX('7th_share'!AH:AH,MATCH($C$1&amp;"-"&amp;$C68,'7th_share'!$AK:$AK,0))</f>
        <v>2.1881013206880191E-2</v>
      </c>
      <c r="AQ68">
        <f>INDEX('7th_share'!AI:AI,MATCH($C$1&amp;"-"&amp;$C68,'7th_share'!$AK:$AK,0))</f>
        <v>2.1878906585887089E-2</v>
      </c>
      <c r="AR68">
        <f>INDEX('7th_share'!AJ:AJ,MATCH($C$1&amp;"-"&amp;$C68,'7th_share'!$AK:$AK,0))</f>
        <v>2.187812187812185E-2</v>
      </c>
      <c r="AS68" s="6">
        <f t="shared" si="50"/>
        <v>2.187812187812185E-2</v>
      </c>
      <c r="AT68" s="6">
        <f t="shared" si="49"/>
        <v>2.187812187812185E-2</v>
      </c>
      <c r="AU68" s="6">
        <f t="shared" si="49"/>
        <v>2.187812187812185E-2</v>
      </c>
      <c r="AV68" s="6">
        <f t="shared" si="49"/>
        <v>2.187812187812185E-2</v>
      </c>
      <c r="AW68" s="6">
        <f t="shared" si="49"/>
        <v>2.187812187812185E-2</v>
      </c>
      <c r="AX68" s="6">
        <f t="shared" si="49"/>
        <v>2.187812187812185E-2</v>
      </c>
      <c r="AY68" s="6">
        <f t="shared" si="49"/>
        <v>2.187812187812185E-2</v>
      </c>
      <c r="AZ68" s="6">
        <f t="shared" si="49"/>
        <v>2.187812187812185E-2</v>
      </c>
      <c r="BA68" s="6">
        <f t="shared" si="49"/>
        <v>2.187812187812185E-2</v>
      </c>
      <c r="BB68" s="6">
        <f t="shared" si="49"/>
        <v>2.187812187812185E-2</v>
      </c>
      <c r="BC68" s="6">
        <f t="shared" si="49"/>
        <v>2.187812187812185E-2</v>
      </c>
      <c r="BD68" s="6">
        <f t="shared" si="49"/>
        <v>2.187812187812185E-2</v>
      </c>
      <c r="BE68" s="6">
        <f t="shared" si="49"/>
        <v>2.187812187812185E-2</v>
      </c>
      <c r="BF68" s="6">
        <f t="shared" si="49"/>
        <v>2.187812187812185E-2</v>
      </c>
      <c r="BG68" s="6">
        <f t="shared" si="49"/>
        <v>2.187812187812185E-2</v>
      </c>
      <c r="BH68" s="6">
        <f t="shared" si="49"/>
        <v>2.187812187812185E-2</v>
      </c>
      <c r="BI68" s="6">
        <f t="shared" si="49"/>
        <v>2.187812187812185E-2</v>
      </c>
      <c r="BJ68" s="6">
        <f t="shared" si="49"/>
        <v>2.187812187812185E-2</v>
      </c>
      <c r="BK68" s="6">
        <f t="shared" si="49"/>
        <v>2.187812187812185E-2</v>
      </c>
      <c r="BL68" s="6">
        <f t="shared" si="49"/>
        <v>2.187812187812185E-2</v>
      </c>
    </row>
    <row r="69" spans="2:64" x14ac:dyDescent="0.25">
      <c r="C69" t="s">
        <v>12</v>
      </c>
      <c r="D69">
        <f>INDEX(hist_share!W:W,MATCH($C$1&amp;"-"&amp;$C69,hist_share!$AF:$AF,0))</f>
        <v>0.40065872983373019</v>
      </c>
      <c r="E69">
        <f>INDEX(hist_share!X:X,MATCH($C$1&amp;"-"&amp;$C69,hist_share!$AF:$AF,0))</f>
        <v>0.40555105176240269</v>
      </c>
      <c r="F69">
        <f>INDEX(hist_share!Y:Y,MATCH($C$1&amp;"-"&amp;$C69,hist_share!$AF:$AF,0))</f>
        <v>0.43287156037159957</v>
      </c>
      <c r="G69">
        <f>INDEX(hist_share!Z:Z,MATCH($C$1&amp;"-"&amp;$C69,hist_share!$AF:$AF,0))</f>
        <v>0.43733815865692122</v>
      </c>
      <c r="H69">
        <f>INDEX(hist_share!AA:AA,MATCH($C$1&amp;"-"&amp;$C69,hist_share!$AF:$AF,0))</f>
        <v>0.43908840501877261</v>
      </c>
      <c r="I69">
        <f>INDEX(hist_share!AB:AB,MATCH($C$1&amp;"-"&amp;$C69,hist_share!$AF:$AF,0))</f>
        <v>0.44098031178836927</v>
      </c>
      <c r="J69" s="10">
        <f>INDEX(hist_share!AC:AC,MATCH($C$1&amp;"-"&amp;$C69,hist_share!$AF:$AF,0))</f>
        <v>0.43496539571345572</v>
      </c>
      <c r="K69">
        <f>INDEX('7th_share'!C:C,MATCH($C$1&amp;"-"&amp;$C69,'7th_share'!$AK:$AK,0))</f>
        <v>0.43142143754135109</v>
      </c>
      <c r="L69">
        <f>INDEX('7th_share'!D:D,MATCH($C$1&amp;"-"&amp;$C69,'7th_share'!$AK:$AK,0))</f>
        <v>0.42811911566719257</v>
      </c>
      <c r="M69">
        <f>INDEX('7th_share'!E:E,MATCH($C$1&amp;"-"&amp;$C69,'7th_share'!$AK:$AK,0))</f>
        <v>0.42505006966634618</v>
      </c>
      <c r="N69">
        <f>INDEX('7th_share'!F:F,MATCH($C$1&amp;"-"&amp;$C69,'7th_share'!$AK:$AK,0))</f>
        <v>0.42220593911417792</v>
      </c>
      <c r="O69">
        <f>INDEX('7th_share'!G:G,MATCH($C$1&amp;"-"&amp;$C69,'7th_share'!$AK:$AK,0))</f>
        <v>0.41957836358605388</v>
      </c>
      <c r="P69">
        <f>INDEX('7th_share'!H:H,MATCH($C$1&amp;"-"&amp;$C69,'7th_share'!$AK:$AK,0))</f>
        <v>0.41715898265734008</v>
      </c>
      <c r="Q69">
        <f>INDEX('7th_share'!I:I,MATCH($C$1&amp;"-"&amp;$C69,'7th_share'!$AK:$AK,0))</f>
        <v>0.4149394359034026</v>
      </c>
      <c r="R69">
        <f>INDEX('7th_share'!J:J,MATCH($C$1&amp;"-"&amp;$C69,'7th_share'!$AK:$AK,0))</f>
        <v>0.41291136289960728</v>
      </c>
      <c r="S69">
        <f>INDEX('7th_share'!K:K,MATCH($C$1&amp;"-"&amp;$C69,'7th_share'!$AK:$AK,0))</f>
        <v>0.41106640322132049</v>
      </c>
      <c r="T69">
        <f>INDEX('7th_share'!L:L,MATCH($C$1&amp;"-"&amp;$C69,'7th_share'!$AK:$AK,0))</f>
        <v>0.40939619644390812</v>
      </c>
      <c r="U69">
        <f>INDEX('7th_share'!M:M,MATCH($C$1&amp;"-"&amp;$C69,'7th_share'!$AK:$AK,0))</f>
        <v>0.40789238214273599</v>
      </c>
      <c r="V69">
        <f>INDEX('7th_share'!N:N,MATCH($C$1&amp;"-"&amp;$C69,'7th_share'!$AK:$AK,0))</f>
        <v>0.40654659989317032</v>
      </c>
      <c r="W69">
        <f>INDEX('7th_share'!O:O,MATCH($C$1&amp;"-"&amp;$C69,'7th_share'!$AK:$AK,0))</f>
        <v>0.40535048927057699</v>
      </c>
      <c r="X69">
        <f>INDEX('7th_share'!P:P,MATCH($C$1&amp;"-"&amp;$C69,'7th_share'!$AK:$AK,0))</f>
        <v>0.40429568985032233</v>
      </c>
      <c r="Y69">
        <f>INDEX('7th_share'!Q:Q,MATCH($C$1&amp;"-"&amp;$C69,'7th_share'!$AK:$AK,0))</f>
        <v>0.40337384120777209</v>
      </c>
      <c r="Z69">
        <f>INDEX('7th_share'!R:R,MATCH($C$1&amp;"-"&amp;$C69,'7th_share'!$AK:$AK,0))</f>
        <v>0.40257658291829251</v>
      </c>
      <c r="AA69">
        <f>INDEX('7th_share'!S:S,MATCH($C$1&amp;"-"&amp;$C69,'7th_share'!$AK:$AK,0))</f>
        <v>0.40189555455724929</v>
      </c>
      <c r="AB69">
        <f>INDEX('7th_share'!T:T,MATCH($C$1&amp;"-"&amp;$C69,'7th_share'!$AK:$AK,0))</f>
        <v>0.40132239570000888</v>
      </c>
      <c r="AC69">
        <f>INDEX('7th_share'!U:U,MATCH($C$1&amp;"-"&amp;$C69,'7th_share'!$AK:$AK,0))</f>
        <v>0.4008487459219372</v>
      </c>
      <c r="AD69">
        <f>INDEX('7th_share'!V:V,MATCH($C$1&amp;"-"&amp;$C69,'7th_share'!$AK:$AK,0))</f>
        <v>0.40046624479840021</v>
      </c>
      <c r="AE69">
        <f>INDEX('7th_share'!W:W,MATCH($C$1&amp;"-"&amp;$C69,'7th_share'!$AK:$AK,0))</f>
        <v>0.4001665319047637</v>
      </c>
      <c r="AF69">
        <f>INDEX('7th_share'!X:X,MATCH($C$1&amp;"-"&amp;$C69,'7th_share'!$AK:$AK,0))</f>
        <v>0.39994124681639392</v>
      </c>
      <c r="AG69">
        <f>INDEX('7th_share'!Y:Y,MATCH($C$1&amp;"-"&amp;$C69,'7th_share'!$AK:$AK,0))</f>
        <v>0.39978202910865729</v>
      </c>
      <c r="AH69">
        <f>INDEX('7th_share'!Z:Z,MATCH($C$1&amp;"-"&amp;$C69,'7th_share'!$AK:$AK,0))</f>
        <v>0.3996805183569192</v>
      </c>
      <c r="AI69">
        <f>INDEX('7th_share'!AA:AA,MATCH($C$1&amp;"-"&amp;$C69,'7th_share'!$AK:$AK,0))</f>
        <v>0.39962835413654613</v>
      </c>
      <c r="AJ69">
        <f>INDEX('7th_share'!AB:AB,MATCH($C$1&amp;"-"&amp;$C69,'7th_share'!$AK:$AK,0))</f>
        <v>0.39961717602290359</v>
      </c>
      <c r="AK69">
        <f>INDEX('7th_share'!AC:AC,MATCH($C$1&amp;"-"&amp;$C69,'7th_share'!$AK:$AK,0))</f>
        <v>0.3996386235913581</v>
      </c>
      <c r="AL69">
        <f>INDEX('7th_share'!AD:AD,MATCH($C$1&amp;"-"&amp;$C69,'7th_share'!$AK:$AK,0))</f>
        <v>0.39968433641727558</v>
      </c>
      <c r="AM69">
        <f>INDEX('7th_share'!AE:AE,MATCH($C$1&amp;"-"&amp;$C69,'7th_share'!$AK:$AK,0))</f>
        <v>0.39974595407602198</v>
      </c>
      <c r="AN69">
        <f>INDEX('7th_share'!AF:AF,MATCH($C$1&amp;"-"&amp;$C69,'7th_share'!$AK:$AK,0))</f>
        <v>0.39981511614296361</v>
      </c>
      <c r="AO69">
        <f>INDEX('7th_share'!AG:AG,MATCH($C$1&amp;"-"&amp;$C69,'7th_share'!$AK:$AK,0))</f>
        <v>0.3998834621934661</v>
      </c>
      <c r="AP69">
        <f>INDEX('7th_share'!AH:AH,MATCH($C$1&amp;"-"&amp;$C69,'7th_share'!$AK:$AK,0))</f>
        <v>0.39994263180289552</v>
      </c>
      <c r="AQ69">
        <f>INDEX('7th_share'!AI:AI,MATCH($C$1&amp;"-"&amp;$C69,'7th_share'!$AK:$AK,0))</f>
        <v>0.39998426454661817</v>
      </c>
      <c r="AR69">
        <f>INDEX('7th_share'!AJ:AJ,MATCH($C$1&amp;"-"&amp;$C69,'7th_share'!$AK:$AK,0))</f>
        <v>0.39999999999999991</v>
      </c>
      <c r="AS69" s="6">
        <f t="shared" si="50"/>
        <v>0.39999999999999991</v>
      </c>
      <c r="AT69" s="6">
        <f t="shared" si="49"/>
        <v>0.39999999999999991</v>
      </c>
      <c r="AU69" s="6">
        <f t="shared" si="49"/>
        <v>0.39999999999999991</v>
      </c>
      <c r="AV69" s="6">
        <f t="shared" si="49"/>
        <v>0.39999999999999991</v>
      </c>
      <c r="AW69" s="6">
        <f t="shared" si="49"/>
        <v>0.39999999999999991</v>
      </c>
      <c r="AX69" s="6">
        <f t="shared" si="49"/>
        <v>0.39999999999999991</v>
      </c>
      <c r="AY69" s="6">
        <f t="shared" si="49"/>
        <v>0.39999999999999991</v>
      </c>
      <c r="AZ69" s="6">
        <f t="shared" si="49"/>
        <v>0.39999999999999991</v>
      </c>
      <c r="BA69" s="6">
        <f t="shared" si="49"/>
        <v>0.39999999999999991</v>
      </c>
      <c r="BB69" s="6">
        <f t="shared" si="49"/>
        <v>0.39999999999999991</v>
      </c>
      <c r="BC69" s="6">
        <f t="shared" si="49"/>
        <v>0.39999999999999991</v>
      </c>
      <c r="BD69" s="6">
        <f t="shared" si="49"/>
        <v>0.39999999999999991</v>
      </c>
      <c r="BE69" s="6">
        <f t="shared" si="49"/>
        <v>0.39999999999999991</v>
      </c>
      <c r="BF69" s="6">
        <f t="shared" si="49"/>
        <v>0.39999999999999991</v>
      </c>
      <c r="BG69" s="6">
        <f t="shared" si="49"/>
        <v>0.39999999999999991</v>
      </c>
      <c r="BH69" s="6">
        <f t="shared" si="49"/>
        <v>0.39999999999999991</v>
      </c>
      <c r="BI69" s="6">
        <f t="shared" si="49"/>
        <v>0.39999999999999991</v>
      </c>
      <c r="BJ69" s="6">
        <f t="shared" si="49"/>
        <v>0.39999999999999991</v>
      </c>
      <c r="BK69" s="6">
        <f t="shared" si="49"/>
        <v>0.39999999999999991</v>
      </c>
      <c r="BL69" s="6">
        <f t="shared" si="49"/>
        <v>0.39999999999999991</v>
      </c>
    </row>
    <row r="70" spans="2:64" x14ac:dyDescent="0.25">
      <c r="C70" t="s">
        <v>13</v>
      </c>
      <c r="D70">
        <f>INDEX(hist_share!W:W,MATCH($C$1&amp;"-"&amp;$C70,hist_share!$AF:$AF,0))</f>
        <v>5.4764647382555411E-2</v>
      </c>
      <c r="E70">
        <f>INDEX(hist_share!X:X,MATCH($C$1&amp;"-"&amp;$C70,hist_share!$AF:$AF,0))</f>
        <v>5.3276379570484957E-2</v>
      </c>
      <c r="F70">
        <f>INDEX(hist_share!Y:Y,MATCH($C$1&amp;"-"&amp;$C70,hist_share!$AF:$AF,0))</f>
        <v>5.6571366821963169E-2</v>
      </c>
      <c r="G70">
        <f>INDEX(hist_share!Z:Z,MATCH($C$1&amp;"-"&amp;$C70,hist_share!$AF:$AF,0))</f>
        <v>6.0482841609522719E-2</v>
      </c>
      <c r="H70">
        <f>INDEX(hist_share!AA:AA,MATCH($C$1&amp;"-"&amp;$C70,hist_share!$AF:$AF,0))</f>
        <v>6.2899500174277423E-2</v>
      </c>
      <c r="I70">
        <f>INDEX(hist_share!AB:AB,MATCH($C$1&amp;"-"&amp;$C70,hist_share!$AF:$AF,0))</f>
        <v>6.3127157247851909E-2</v>
      </c>
      <c r="J70" s="10">
        <f>INDEX(hist_share!AC:AC,MATCH($C$1&amp;"-"&amp;$C70,hist_share!$AF:$AF,0))</f>
        <v>6.3338728117345366E-2</v>
      </c>
      <c r="K70">
        <f>INDEX('7th_share'!C:C,MATCH($C$1&amp;"-"&amp;$C70,'7th_share'!$AK:$AK,0))</f>
        <v>6.4219323948013593E-2</v>
      </c>
      <c r="L70">
        <f>INDEX('7th_share'!D:D,MATCH($C$1&amp;"-"&amp;$C70,'7th_share'!$AK:$AK,0))</f>
        <v>6.50553052522478E-2</v>
      </c>
      <c r="M70">
        <f>INDEX('7th_share'!E:E,MATCH($C$1&amp;"-"&amp;$C70,'7th_share'!$AK:$AK,0))</f>
        <v>6.5847799998458634E-2</v>
      </c>
      <c r="N70">
        <f>INDEX('7th_share'!F:F,MATCH($C$1&amp;"-"&amp;$C70,'7th_share'!$AK:$AK,0))</f>
        <v>6.6597936155056867E-2</v>
      </c>
      <c r="O70">
        <f>INDEX('7th_share'!G:G,MATCH($C$1&amp;"-"&amp;$C70,'7th_share'!$AK:$AK,0))</f>
        <v>6.7306841690453117E-2</v>
      </c>
      <c r="P70">
        <f>INDEX('7th_share'!H:H,MATCH($C$1&amp;"-"&amp;$C70,'7th_share'!$AK:$AK,0))</f>
        <v>6.7975644573057992E-2</v>
      </c>
      <c r="Q70">
        <f>INDEX('7th_share'!I:I,MATCH($C$1&amp;"-"&amp;$C70,'7th_share'!$AK:$AK,0))</f>
        <v>6.8605472771282219E-2</v>
      </c>
      <c r="R70">
        <f>INDEX('7th_share'!J:J,MATCH($C$1&amp;"-"&amp;$C70,'7th_share'!$AK:$AK,0))</f>
        <v>6.9197454253536433E-2</v>
      </c>
      <c r="S70">
        <f>INDEX('7th_share'!K:K,MATCH($C$1&amp;"-"&amp;$C70,'7th_share'!$AK:$AK,0))</f>
        <v>6.9752716988231309E-2</v>
      </c>
      <c r="T70">
        <f>INDEX('7th_share'!L:L,MATCH($C$1&amp;"-"&amp;$C70,'7th_share'!$AK:$AK,0))</f>
        <v>7.0272388943777506E-2</v>
      </c>
      <c r="U70">
        <f>INDEX('7th_share'!M:M,MATCH($C$1&amp;"-"&amp;$C70,'7th_share'!$AK:$AK,0))</f>
        <v>7.0757598088585658E-2</v>
      </c>
      <c r="V70">
        <f>INDEX('7th_share'!N:N,MATCH($C$1&amp;"-"&amp;$C70,'7th_share'!$AK:$AK,0))</f>
        <v>7.1209472391066495E-2</v>
      </c>
      <c r="W70">
        <f>INDEX('7th_share'!O:O,MATCH($C$1&amp;"-"&amp;$C70,'7th_share'!$AK:$AK,0))</f>
        <v>7.1629139819630538E-2</v>
      </c>
      <c r="X70">
        <f>INDEX('7th_share'!P:P,MATCH($C$1&amp;"-"&amp;$C70,'7th_share'!$AK:$AK,0))</f>
        <v>7.2017728342688631E-2</v>
      </c>
      <c r="Y70">
        <f>INDEX('7th_share'!Q:Q,MATCH($C$1&amp;"-"&amp;$C70,'7th_share'!$AK:$AK,0))</f>
        <v>7.2376365928651334E-2</v>
      </c>
      <c r="Z70">
        <f>INDEX('7th_share'!R:R,MATCH($C$1&amp;"-"&amp;$C70,'7th_share'!$AK:$AK,0))</f>
        <v>7.2706180545929283E-2</v>
      </c>
      <c r="AA70">
        <f>INDEX('7th_share'!S:S,MATCH($C$1&amp;"-"&amp;$C70,'7th_share'!$AK:$AK,0))</f>
        <v>7.3008300162933193E-2</v>
      </c>
      <c r="AB70">
        <f>INDEX('7th_share'!T:T,MATCH($C$1&amp;"-"&amp;$C70,'7th_share'!$AK:$AK,0))</f>
        <v>7.3283852748073725E-2</v>
      </c>
      <c r="AC70">
        <f>INDEX('7th_share'!U:U,MATCH($C$1&amp;"-"&amp;$C70,'7th_share'!$AK:$AK,0))</f>
        <v>7.3533966269761483E-2</v>
      </c>
      <c r="AD70">
        <f>INDEX('7th_share'!V:V,MATCH($C$1&amp;"-"&amp;$C70,'7th_share'!$AK:$AK,0))</f>
        <v>7.3759768696407199E-2</v>
      </c>
      <c r="AE70">
        <f>INDEX('7th_share'!W:W,MATCH($C$1&amp;"-"&amp;$C70,'7th_share'!$AK:$AK,0))</f>
        <v>7.3962387996421519E-2</v>
      </c>
      <c r="AF70">
        <f>INDEX('7th_share'!X:X,MATCH($C$1&amp;"-"&amp;$C70,'7th_share'!$AK:$AK,0))</f>
        <v>7.414295213821509E-2</v>
      </c>
      <c r="AG70">
        <f>INDEX('7th_share'!Y:Y,MATCH($C$1&amp;"-"&amp;$C70,'7th_share'!$AK:$AK,0))</f>
        <v>7.4302589090198559E-2</v>
      </c>
      <c r="AH70">
        <f>INDEX('7th_share'!Z:Z,MATCH($C$1&amp;"-"&amp;$C70,'7th_share'!$AK:$AK,0))</f>
        <v>7.4442426820782628E-2</v>
      </c>
      <c r="AI70">
        <f>INDEX('7th_share'!AA:AA,MATCH($C$1&amp;"-"&amp;$C70,'7th_share'!$AK:$AK,0))</f>
        <v>7.4563593298377931E-2</v>
      </c>
      <c r="AJ70">
        <f>INDEX('7th_share'!AB:AB,MATCH($C$1&amp;"-"&amp;$C70,'7th_share'!$AK:$AK,0))</f>
        <v>7.4667216491395128E-2</v>
      </c>
      <c r="AK70">
        <f>INDEX('7th_share'!AC:AC,MATCH($C$1&amp;"-"&amp;$C70,'7th_share'!$AK:$AK,0))</f>
        <v>7.4754424368244865E-2</v>
      </c>
      <c r="AL70">
        <f>INDEX('7th_share'!AD:AD,MATCH($C$1&amp;"-"&amp;$C70,'7th_share'!$AK:$AK,0))</f>
        <v>7.4826344897337832E-2</v>
      </c>
      <c r="AM70">
        <f>INDEX('7th_share'!AE:AE,MATCH($C$1&amp;"-"&amp;$C70,'7th_share'!$AK:$AK,0))</f>
        <v>7.4884106047084703E-2</v>
      </c>
      <c r="AN70">
        <f>INDEX('7th_share'!AF:AF,MATCH($C$1&amp;"-"&amp;$C70,'7th_share'!$AK:$AK,0))</f>
        <v>7.4928835785896084E-2</v>
      </c>
      <c r="AO70">
        <f>INDEX('7th_share'!AG:AG,MATCH($C$1&amp;"-"&amp;$C70,'7th_share'!$AK:$AK,0))</f>
        <v>7.4961662082182703E-2</v>
      </c>
      <c r="AP70">
        <f>INDEX('7th_share'!AH:AH,MATCH($C$1&amp;"-"&amp;$C70,'7th_share'!$AK:$AK,0))</f>
        <v>7.4983712904355168E-2</v>
      </c>
      <c r="AQ70">
        <f>INDEX('7th_share'!AI:AI,MATCH($C$1&amp;"-"&amp;$C70,'7th_share'!$AK:$AK,0))</f>
        <v>7.4996116220824124E-2</v>
      </c>
      <c r="AR70">
        <f>INDEX('7th_share'!AJ:AJ,MATCH($C$1&amp;"-"&amp;$C70,'7th_share'!$AK:$AK,0))</f>
        <v>7.5000000000000372E-2</v>
      </c>
      <c r="AS70" s="6">
        <f t="shared" si="50"/>
        <v>7.5000000000000372E-2</v>
      </c>
      <c r="AT70" s="6">
        <f t="shared" si="49"/>
        <v>7.5000000000000372E-2</v>
      </c>
      <c r="AU70" s="6">
        <f t="shared" si="49"/>
        <v>7.5000000000000372E-2</v>
      </c>
      <c r="AV70" s="6">
        <f t="shared" si="49"/>
        <v>7.5000000000000372E-2</v>
      </c>
      <c r="AW70" s="6">
        <f t="shared" si="49"/>
        <v>7.5000000000000372E-2</v>
      </c>
      <c r="AX70" s="6">
        <f t="shared" si="49"/>
        <v>7.5000000000000372E-2</v>
      </c>
      <c r="AY70" s="6">
        <f t="shared" si="49"/>
        <v>7.5000000000000372E-2</v>
      </c>
      <c r="AZ70" s="6">
        <f t="shared" si="49"/>
        <v>7.5000000000000372E-2</v>
      </c>
      <c r="BA70" s="6">
        <f t="shared" si="49"/>
        <v>7.5000000000000372E-2</v>
      </c>
      <c r="BB70" s="6">
        <f t="shared" si="49"/>
        <v>7.5000000000000372E-2</v>
      </c>
      <c r="BC70" s="6">
        <f t="shared" si="49"/>
        <v>7.5000000000000372E-2</v>
      </c>
      <c r="BD70" s="6">
        <f t="shared" si="49"/>
        <v>7.5000000000000372E-2</v>
      </c>
      <c r="BE70" s="6">
        <f t="shared" si="49"/>
        <v>7.5000000000000372E-2</v>
      </c>
      <c r="BF70" s="6">
        <f t="shared" si="49"/>
        <v>7.5000000000000372E-2</v>
      </c>
      <c r="BG70" s="6">
        <f t="shared" si="49"/>
        <v>7.5000000000000372E-2</v>
      </c>
      <c r="BH70" s="6">
        <f t="shared" si="49"/>
        <v>7.5000000000000372E-2</v>
      </c>
      <c r="BI70" s="6">
        <f t="shared" si="49"/>
        <v>7.5000000000000372E-2</v>
      </c>
      <c r="BJ70" s="6">
        <f t="shared" si="49"/>
        <v>7.5000000000000372E-2</v>
      </c>
      <c r="BK70" s="6">
        <f t="shared" si="49"/>
        <v>7.5000000000000372E-2</v>
      </c>
      <c r="BL70" s="6">
        <f t="shared" si="49"/>
        <v>7.5000000000000372E-2</v>
      </c>
    </row>
    <row r="71" spans="2:64" x14ac:dyDescent="0.25">
      <c r="C71" t="s">
        <v>14</v>
      </c>
      <c r="D71">
        <f>INDEX(hist_share!W:W,MATCH($C$1&amp;"-"&amp;$C71,hist_share!$AF:$AF,0))</f>
        <v>0.29206188250684412</v>
      </c>
      <c r="E71">
        <f>INDEX(hist_share!X:X,MATCH($C$1&amp;"-"&amp;$C71,hist_share!$AF:$AF,0))</f>
        <v>0.29550641482610479</v>
      </c>
      <c r="F71">
        <f>INDEX(hist_share!Y:Y,MATCH($C$1&amp;"-"&amp;$C71,hist_share!$AF:$AF,0))</f>
        <v>0.29355612891749622</v>
      </c>
      <c r="G71">
        <f>INDEX(hist_share!Z:Z,MATCH($C$1&amp;"-"&amp;$C71,hist_share!$AF:$AF,0))</f>
        <v>0.29777396306113513</v>
      </c>
      <c r="H71">
        <f>INDEX(hist_share!AA:AA,MATCH($C$1&amp;"-"&amp;$C71,hist_share!$AF:$AF,0))</f>
        <v>0.29995969701946451</v>
      </c>
      <c r="I71">
        <f>INDEX(hist_share!AB:AB,MATCH($C$1&amp;"-"&amp;$C71,hist_share!$AF:$AF,0))</f>
        <v>0.30568577340537351</v>
      </c>
      <c r="J71" s="10">
        <f>INDEX(hist_share!AC:AC,MATCH($C$1&amp;"-"&amp;$C71,hist_share!$AF:$AF,0))</f>
        <v>0.30491942978410841</v>
      </c>
      <c r="K71">
        <f>INDEX('7th_share'!C:C,MATCH($C$1&amp;"-"&amp;$C71,'7th_share'!$AK:$AK,0))</f>
        <v>0.3051803450238077</v>
      </c>
      <c r="L71">
        <f>INDEX('7th_share'!D:D,MATCH($C$1&amp;"-"&amp;$C71,'7th_share'!$AK:$AK,0))</f>
        <v>0.30551430586773132</v>
      </c>
      <c r="M71">
        <f>INDEX('7th_share'!E:E,MATCH($C$1&amp;"-"&amp;$C71,'7th_share'!$AK:$AK,0))</f>
        <v>0.30591633752779368</v>
      </c>
      <c r="N71">
        <f>INDEX('7th_share'!F:F,MATCH($C$1&amp;"-"&amp;$C71,'7th_share'!$AK:$AK,0))</f>
        <v>0.30638146521590909</v>
      </c>
      <c r="O71">
        <f>INDEX('7th_share'!G:G,MATCH($C$1&amp;"-"&amp;$C71,'7th_share'!$AK:$AK,0))</f>
        <v>0.30690471414399251</v>
      </c>
      <c r="P71">
        <f>INDEX('7th_share'!H:H,MATCH($C$1&amp;"-"&amp;$C71,'7th_share'!$AK:$AK,0))</f>
        <v>0.30748110952395769</v>
      </c>
      <c r="Q71">
        <f>INDEX('7th_share'!I:I,MATCH($C$1&amp;"-"&amp;$C71,'7th_share'!$AK:$AK,0))</f>
        <v>0.30810567656771992</v>
      </c>
      <c r="R71">
        <f>INDEX('7th_share'!J:J,MATCH($C$1&amp;"-"&amp;$C71,'7th_share'!$AK:$AK,0))</f>
        <v>0.30877344048719307</v>
      </c>
      <c r="S71">
        <f>INDEX('7th_share'!K:K,MATCH($C$1&amp;"-"&amp;$C71,'7th_share'!$AK:$AK,0))</f>
        <v>0.30947942649429189</v>
      </c>
      <c r="T71">
        <f>INDEX('7th_share'!L:L,MATCH($C$1&amp;"-"&amp;$C71,'7th_share'!$AK:$AK,0))</f>
        <v>0.310218659800931</v>
      </c>
      <c r="U71">
        <f>INDEX('7th_share'!M:M,MATCH($C$1&amp;"-"&amp;$C71,'7th_share'!$AK:$AK,0))</f>
        <v>0.31098616561902459</v>
      </c>
      <c r="V71">
        <f>INDEX('7th_share'!N:N,MATCH($C$1&amp;"-"&amp;$C71,'7th_share'!$AK:$AK,0))</f>
        <v>0.31177696916048731</v>
      </c>
      <c r="W71">
        <f>INDEX('7th_share'!O:O,MATCH($C$1&amp;"-"&amp;$C71,'7th_share'!$AK:$AK,0))</f>
        <v>0.31258609563723389</v>
      </c>
      <c r="X71">
        <f>INDEX('7th_share'!P:P,MATCH($C$1&amp;"-"&amp;$C71,'7th_share'!$AK:$AK,0))</f>
        <v>0.31340857026117841</v>
      </c>
      <c r="Y71">
        <f>INDEX('7th_share'!Q:Q,MATCH($C$1&amp;"-"&amp;$C71,'7th_share'!$AK:$AK,0))</f>
        <v>0.31423941824423562</v>
      </c>
      <c r="Z71">
        <f>INDEX('7th_share'!R:R,MATCH($C$1&amp;"-"&amp;$C71,'7th_share'!$AK:$AK,0))</f>
        <v>0.31507366479831989</v>
      </c>
      <c r="AA71">
        <f>INDEX('7th_share'!S:S,MATCH($C$1&amp;"-"&amp;$C71,'7th_share'!$AK:$AK,0))</f>
        <v>0.31590633513534577</v>
      </c>
      <c r="AB71">
        <f>INDEX('7th_share'!T:T,MATCH($C$1&amp;"-"&amp;$C71,'7th_share'!$AK:$AK,0))</f>
        <v>0.31673245446722781</v>
      </c>
      <c r="AC71">
        <f>INDEX('7th_share'!U:U,MATCH($C$1&amp;"-"&amp;$C71,'7th_share'!$AK:$AK,0))</f>
        <v>0.31754704800588052</v>
      </c>
      <c r="AD71">
        <f>INDEX('7th_share'!V:V,MATCH($C$1&amp;"-"&amp;$C71,'7th_share'!$AK:$AK,0))</f>
        <v>0.31834514096321809</v>
      </c>
      <c r="AE71">
        <f>INDEX('7th_share'!W:W,MATCH($C$1&amp;"-"&amp;$C71,'7th_share'!$AK:$AK,0))</f>
        <v>0.31912175855115549</v>
      </c>
      <c r="AF71">
        <f>INDEX('7th_share'!X:X,MATCH($C$1&amp;"-"&amp;$C71,'7th_share'!$AK:$AK,0))</f>
        <v>0.31987192598160702</v>
      </c>
      <c r="AG71">
        <f>INDEX('7th_share'!Y:Y,MATCH($C$1&amp;"-"&amp;$C71,'7th_share'!$AK:$AK,0))</f>
        <v>0.32059066846648698</v>
      </c>
      <c r="AH71">
        <f>INDEX('7th_share'!Z:Z,MATCH($C$1&amp;"-"&amp;$C71,'7th_share'!$AK:$AK,0))</f>
        <v>0.32127301121771001</v>
      </c>
      <c r="AI71">
        <f>INDEX('7th_share'!AA:AA,MATCH($C$1&amp;"-"&amp;$C71,'7th_share'!$AK:$AK,0))</f>
        <v>0.32191397944719069</v>
      </c>
      <c r="AJ71">
        <f>INDEX('7th_share'!AB:AB,MATCH($C$1&amp;"-"&amp;$C71,'7th_share'!$AK:$AK,0))</f>
        <v>0.32250859836684342</v>
      </c>
      <c r="AK71">
        <f>INDEX('7th_share'!AC:AC,MATCH($C$1&amp;"-"&amp;$C71,'7th_share'!$AK:$AK,0))</f>
        <v>0.32305189318858268</v>
      </c>
      <c r="AL71">
        <f>INDEX('7th_share'!AD:AD,MATCH($C$1&amp;"-"&amp;$C71,'7th_share'!$AK:$AK,0))</f>
        <v>0.32353888912432299</v>
      </c>
      <c r="AM71">
        <f>INDEX('7th_share'!AE:AE,MATCH($C$1&amp;"-"&amp;$C71,'7th_share'!$AK:$AK,0))</f>
        <v>0.32396461138597898</v>
      </c>
      <c r="AN71">
        <f>INDEX('7th_share'!AF:AF,MATCH($C$1&amp;"-"&amp;$C71,'7th_share'!$AK:$AK,0))</f>
        <v>0.32432408518546502</v>
      </c>
      <c r="AO71">
        <f>INDEX('7th_share'!AG:AG,MATCH($C$1&amp;"-"&amp;$C71,'7th_share'!$AK:$AK,0))</f>
        <v>0.3246123357346955</v>
      </c>
      <c r="AP71">
        <f>INDEX('7th_share'!AH:AH,MATCH($C$1&amp;"-"&amp;$C71,'7th_share'!$AK:$AK,0))</f>
        <v>0.32482438824558513</v>
      </c>
      <c r="AQ71">
        <f>INDEX('7th_share'!AI:AI,MATCH($C$1&amp;"-"&amp;$C71,'7th_share'!$AK:$AK,0))</f>
        <v>0.32495526793004809</v>
      </c>
      <c r="AR71">
        <f>INDEX('7th_share'!AJ:AJ,MATCH($C$1&amp;"-"&amp;$C71,'7th_share'!$AK:$AK,0))</f>
        <v>0.32499999999999929</v>
      </c>
      <c r="AS71" s="6">
        <f t="shared" si="50"/>
        <v>0.32499999999999929</v>
      </c>
      <c r="AT71" s="6">
        <f t="shared" si="49"/>
        <v>0.32499999999999929</v>
      </c>
      <c r="AU71" s="6">
        <f t="shared" si="49"/>
        <v>0.32499999999999929</v>
      </c>
      <c r="AV71" s="6">
        <f t="shared" si="49"/>
        <v>0.32499999999999929</v>
      </c>
      <c r="AW71" s="6">
        <f t="shared" si="49"/>
        <v>0.32499999999999929</v>
      </c>
      <c r="AX71" s="6">
        <f t="shared" si="49"/>
        <v>0.32499999999999929</v>
      </c>
      <c r="AY71" s="6">
        <f t="shared" si="49"/>
        <v>0.32499999999999929</v>
      </c>
      <c r="AZ71" s="6">
        <f t="shared" si="49"/>
        <v>0.32499999999999929</v>
      </c>
      <c r="BA71" s="6">
        <f t="shared" si="49"/>
        <v>0.32499999999999929</v>
      </c>
      <c r="BB71" s="6">
        <f t="shared" si="49"/>
        <v>0.32499999999999929</v>
      </c>
      <c r="BC71" s="6">
        <f t="shared" si="49"/>
        <v>0.32499999999999929</v>
      </c>
      <c r="BD71" s="6">
        <f t="shared" si="49"/>
        <v>0.32499999999999929</v>
      </c>
      <c r="BE71" s="6">
        <f t="shared" si="49"/>
        <v>0.32499999999999929</v>
      </c>
      <c r="BF71" s="6">
        <f t="shared" si="49"/>
        <v>0.32499999999999929</v>
      </c>
      <c r="BG71" s="6">
        <f t="shared" si="49"/>
        <v>0.32499999999999929</v>
      </c>
      <c r="BH71" s="6">
        <f t="shared" si="49"/>
        <v>0.32499999999999929</v>
      </c>
      <c r="BI71" s="6">
        <f t="shared" si="49"/>
        <v>0.32499999999999929</v>
      </c>
      <c r="BJ71" s="6">
        <f t="shared" si="49"/>
        <v>0.32499999999999929</v>
      </c>
      <c r="BK71" s="6">
        <f t="shared" si="49"/>
        <v>0.32499999999999929</v>
      </c>
      <c r="BL71" s="6">
        <f t="shared" si="49"/>
        <v>0.32499999999999929</v>
      </c>
    </row>
    <row r="72" spans="2:64" x14ac:dyDescent="0.25">
      <c r="C72" t="s">
        <v>15</v>
      </c>
      <c r="D72">
        <f>INDEX(hist_share!W:W,MATCH($C$1&amp;"-"&amp;$C72,hist_share!$AF:$AF,0))</f>
        <v>2.2590940924114081E-2</v>
      </c>
      <c r="E72">
        <f>INDEX(hist_share!X:X,MATCH($C$1&amp;"-"&amp;$C72,hist_share!$AF:$AF,0))</f>
        <v>2.259000941301996E-2</v>
      </c>
      <c r="F72">
        <f>INDEX(hist_share!Y:Y,MATCH($C$1&amp;"-"&amp;$C72,hist_share!$AF:$AF,0))</f>
        <v>2.255337677254524E-2</v>
      </c>
      <c r="G72">
        <f>INDEX(hist_share!Z:Z,MATCH($C$1&amp;"-"&amp;$C72,hist_share!$AF:$AF,0))</f>
        <v>2.229295689469963E-2</v>
      </c>
      <c r="H72">
        <f>INDEX(hist_share!AA:AA,MATCH($C$1&amp;"-"&amp;$C72,hist_share!$AF:$AF,0))</f>
        <v>2.2171304562289541E-2</v>
      </c>
      <c r="I72">
        <f>INDEX(hist_share!AB:AB,MATCH($C$1&amp;"-"&amp;$C72,hist_share!$AF:$AF,0))</f>
        <v>2.1996757531308329E-2</v>
      </c>
      <c r="J72" s="10">
        <f>INDEX(hist_share!AC:AC,MATCH($C$1&amp;"-"&amp;$C72,hist_share!$AF:$AF,0))</f>
        <v>2.2064801941912231E-2</v>
      </c>
      <c r="K72">
        <f>INDEX('7th_share'!C:C,MATCH($C$1&amp;"-"&amp;$C72,'7th_share'!$AK:$AK,0))</f>
        <v>2.2050612282363199E-2</v>
      </c>
      <c r="L72">
        <f>INDEX('7th_share'!D:D,MATCH($C$1&amp;"-"&amp;$C72,'7th_share'!$AK:$AK,0))</f>
        <v>2.200145922328919E-2</v>
      </c>
      <c r="M72">
        <f>INDEX('7th_share'!E:E,MATCH($C$1&amp;"-"&amp;$C72,'7th_share'!$AK:$AK,0))</f>
        <v>2.191952059116356E-2</v>
      </c>
      <c r="N72">
        <f>INDEX('7th_share'!F:F,MATCH($C$1&amp;"-"&amp;$C72,'7th_share'!$AK:$AK,0))</f>
        <v>2.1806974212459609E-2</v>
      </c>
      <c r="O72">
        <f>INDEX('7th_share'!G:G,MATCH($C$1&amp;"-"&amp;$C72,'7th_share'!$AK:$AK,0))</f>
        <v>2.1665997913650661E-2</v>
      </c>
      <c r="P72">
        <f>INDEX('7th_share'!H:H,MATCH($C$1&amp;"-"&amp;$C72,'7th_share'!$AK:$AK,0))</f>
        <v>2.1498769521209962E-2</v>
      </c>
      <c r="Q72">
        <f>INDEX('7th_share'!I:I,MATCH($C$1&amp;"-"&amp;$C72,'7th_share'!$AK:$AK,0))</f>
        <v>2.130746686161087E-2</v>
      </c>
      <c r="R72">
        <f>INDEX('7th_share'!J:J,MATCH($C$1&amp;"-"&amp;$C72,'7th_share'!$AK:$AK,0))</f>
        <v>2.1094267761326679E-2</v>
      </c>
      <c r="S72">
        <f>INDEX('7th_share'!K:K,MATCH($C$1&amp;"-"&amp;$C72,'7th_share'!$AK:$AK,0))</f>
        <v>2.0861350046830651E-2</v>
      </c>
      <c r="T72">
        <f>INDEX('7th_share'!L:L,MATCH($C$1&amp;"-"&amp;$C72,'7th_share'!$AK:$AK,0))</f>
        <v>2.0610891544596121E-2</v>
      </c>
      <c r="U72">
        <f>INDEX('7th_share'!M:M,MATCH($C$1&amp;"-"&amp;$C72,'7th_share'!$AK:$AK,0))</f>
        <v>2.03450700810964E-2</v>
      </c>
      <c r="V72">
        <f>INDEX('7th_share'!N:N,MATCH($C$1&amp;"-"&amp;$C72,'7th_share'!$AK:$AK,0))</f>
        <v>2.006606348280476E-2</v>
      </c>
      <c r="W72">
        <f>INDEX('7th_share'!O:O,MATCH($C$1&amp;"-"&amp;$C72,'7th_share'!$AK:$AK,0))</f>
        <v>1.977604957619454E-2</v>
      </c>
      <c r="X72">
        <f>INDEX('7th_share'!P:P,MATCH($C$1&amp;"-"&amp;$C72,'7th_share'!$AK:$AK,0))</f>
        <v>1.9477206187738971E-2</v>
      </c>
      <c r="Y72">
        <f>INDEX('7th_share'!Q:Q,MATCH($C$1&amp;"-"&amp;$C72,'7th_share'!$AK:$AK,0))</f>
        <v>1.917171114391145E-2</v>
      </c>
      <c r="Z72">
        <f>INDEX('7th_share'!R:R,MATCH($C$1&amp;"-"&amp;$C72,'7th_share'!$AK:$AK,0))</f>
        <v>1.8861742271185221E-2</v>
      </c>
      <c r="AA72">
        <f>INDEX('7th_share'!S:S,MATCH($C$1&amp;"-"&amp;$C72,'7th_share'!$AK:$AK,0))</f>
        <v>1.8549477396033579E-2</v>
      </c>
      <c r="AB72">
        <f>INDEX('7th_share'!T:T,MATCH($C$1&amp;"-"&amp;$C72,'7th_share'!$AK:$AK,0))</f>
        <v>1.8237094344929861E-2</v>
      </c>
      <c r="AC72">
        <f>INDEX('7th_share'!U:U,MATCH($C$1&amp;"-"&amp;$C72,'7th_share'!$AK:$AK,0))</f>
        <v>1.7926770944347342E-2</v>
      </c>
      <c r="AD72">
        <f>INDEX('7th_share'!V:V,MATCH($C$1&amp;"-"&amp;$C72,'7th_share'!$AK:$AK,0))</f>
        <v>1.762068502075936E-2</v>
      </c>
      <c r="AE72">
        <f>INDEX('7th_share'!W:W,MATCH($C$1&amp;"-"&amp;$C72,'7th_share'!$AK:$AK,0))</f>
        <v>1.7321014400639149E-2</v>
      </c>
      <c r="AF72">
        <f>INDEX('7th_share'!X:X,MATCH($C$1&amp;"-"&amp;$C72,'7th_share'!$AK:$AK,0))</f>
        <v>1.7029936910460081E-2</v>
      </c>
      <c r="AG72">
        <f>INDEX('7th_share'!Y:Y,MATCH($C$1&amp;"-"&amp;$C72,'7th_share'!$AK:$AK,0))</f>
        <v>1.674963037669543E-2</v>
      </c>
      <c r="AH72">
        <f>INDEX('7th_share'!Z:Z,MATCH($C$1&amp;"-"&amp;$C72,'7th_share'!$AK:$AK,0))</f>
        <v>1.648227262581849E-2</v>
      </c>
      <c r="AI72">
        <f>INDEX('7th_share'!AA:AA,MATCH($C$1&amp;"-"&amp;$C72,'7th_share'!$AK:$AK,0))</f>
        <v>1.6230041484302581E-2</v>
      </c>
      <c r="AJ72">
        <f>INDEX('7th_share'!AB:AB,MATCH($C$1&amp;"-"&amp;$C72,'7th_share'!$AK:$AK,0))</f>
        <v>1.5995114778621009E-2</v>
      </c>
      <c r="AK72">
        <f>INDEX('7th_share'!AC:AC,MATCH($C$1&amp;"-"&amp;$C72,'7th_share'!$AK:$AK,0))</f>
        <v>1.5779670335247041E-2</v>
      </c>
      <c r="AL72">
        <f>INDEX('7th_share'!AD:AD,MATCH($C$1&amp;"-"&amp;$C72,'7th_share'!$AK:$AK,0))</f>
        <v>1.5585885980654E-2</v>
      </c>
      <c r="AM72">
        <f>INDEX('7th_share'!AE:AE,MATCH($C$1&amp;"-"&amp;$C72,'7th_share'!$AK:$AK,0))</f>
        <v>1.5415939541315191E-2</v>
      </c>
      <c r="AN72">
        <f>INDEX('7th_share'!AF:AF,MATCH($C$1&amp;"-"&amp;$C72,'7th_share'!$AK:$AK,0))</f>
        <v>1.52720088437039E-2</v>
      </c>
      <c r="AO72">
        <f>INDEX('7th_share'!AG:AG,MATCH($C$1&amp;"-"&amp;$C72,'7th_share'!$AK:$AK,0))</f>
        <v>1.5156271714293471E-2</v>
      </c>
      <c r="AP72">
        <f>INDEX('7th_share'!AH:AH,MATCH($C$1&amp;"-"&amp;$C72,'7th_share'!$AK:$AK,0))</f>
        <v>1.5070905979557171E-2</v>
      </c>
      <c r="AQ72">
        <f>INDEX('7th_share'!AI:AI,MATCH($C$1&amp;"-"&amp;$C72,'7th_share'!$AK:$AK,0))</f>
        <v>1.501808946596829E-2</v>
      </c>
      <c r="AR72">
        <f>INDEX('7th_share'!AJ:AJ,MATCH($C$1&amp;"-"&amp;$C72,'7th_share'!$AK:$AK,0))</f>
        <v>1.5000000000000161E-2</v>
      </c>
      <c r="AS72" s="6">
        <f t="shared" si="50"/>
        <v>1.5000000000000161E-2</v>
      </c>
      <c r="AT72" s="6">
        <f t="shared" si="49"/>
        <v>1.5000000000000161E-2</v>
      </c>
      <c r="AU72" s="6">
        <f t="shared" si="49"/>
        <v>1.5000000000000161E-2</v>
      </c>
      <c r="AV72" s="6">
        <f t="shared" si="49"/>
        <v>1.5000000000000161E-2</v>
      </c>
      <c r="AW72" s="6">
        <f t="shared" si="49"/>
        <v>1.5000000000000161E-2</v>
      </c>
      <c r="AX72" s="6">
        <f t="shared" si="49"/>
        <v>1.5000000000000161E-2</v>
      </c>
      <c r="AY72" s="6">
        <f t="shared" si="49"/>
        <v>1.5000000000000161E-2</v>
      </c>
      <c r="AZ72" s="6">
        <f t="shared" si="49"/>
        <v>1.5000000000000161E-2</v>
      </c>
      <c r="BA72" s="6">
        <f t="shared" si="49"/>
        <v>1.5000000000000161E-2</v>
      </c>
      <c r="BB72" s="6">
        <f t="shared" si="49"/>
        <v>1.5000000000000161E-2</v>
      </c>
      <c r="BC72" s="6">
        <f t="shared" si="49"/>
        <v>1.5000000000000161E-2</v>
      </c>
      <c r="BD72" s="6">
        <f t="shared" si="49"/>
        <v>1.5000000000000161E-2</v>
      </c>
      <c r="BE72" s="6">
        <f t="shared" si="49"/>
        <v>1.5000000000000161E-2</v>
      </c>
      <c r="BF72" s="6">
        <f t="shared" si="49"/>
        <v>1.5000000000000161E-2</v>
      </c>
      <c r="BG72" s="6">
        <f t="shared" si="49"/>
        <v>1.5000000000000161E-2</v>
      </c>
      <c r="BH72" s="6">
        <f t="shared" si="49"/>
        <v>1.5000000000000161E-2</v>
      </c>
      <c r="BI72" s="6">
        <f t="shared" si="49"/>
        <v>1.5000000000000161E-2</v>
      </c>
      <c r="BJ72" s="6">
        <f t="shared" si="49"/>
        <v>1.5000000000000161E-2</v>
      </c>
      <c r="BK72" s="6">
        <f t="shared" si="49"/>
        <v>1.5000000000000161E-2</v>
      </c>
      <c r="BL72" s="6">
        <f t="shared" si="49"/>
        <v>1.5000000000000161E-2</v>
      </c>
    </row>
    <row r="73" spans="2:64" x14ac:dyDescent="0.25">
      <c r="C73" t="s">
        <v>16</v>
      </c>
      <c r="D73">
        <f>INDEX(hist_share!W:W,MATCH($C$1&amp;"-"&amp;$C73,hist_share!$AF:$AF,0))</f>
        <v>6.357919879861515E-2</v>
      </c>
      <c r="E73">
        <f>INDEX(hist_share!X:X,MATCH($C$1&amp;"-"&amp;$C73,hist_share!$AF:$AF,0))</f>
        <v>6.1597831379946212E-2</v>
      </c>
      <c r="F73">
        <f>INDEX(hist_share!Y:Y,MATCH($C$1&amp;"-"&amp;$C73,hist_share!$AF:$AF,0))</f>
        <v>6.1240185646490787E-2</v>
      </c>
      <c r="G73">
        <f>INDEX(hist_share!Z:Z,MATCH($C$1&amp;"-"&amp;$C73,hist_share!$AF:$AF,0))</f>
        <v>5.9780123530378503E-2</v>
      </c>
      <c r="H73">
        <f>INDEX(hist_share!AA:AA,MATCH($C$1&amp;"-"&amp;$C73,hist_share!$AF:$AF,0))</f>
        <v>5.852324782526739E-2</v>
      </c>
      <c r="I73">
        <f>INDEX(hist_share!AB:AB,MATCH($C$1&amp;"-"&amp;$C73,hist_share!$AF:$AF,0))</f>
        <v>5.7027459212883068E-2</v>
      </c>
      <c r="J73" s="10">
        <f>INDEX(hist_share!AC:AC,MATCH($C$1&amp;"-"&amp;$C73,hist_share!$AF:$AF,0))</f>
        <v>5.5841059726951532E-2</v>
      </c>
      <c r="K73">
        <f>INDEX('7th_share'!C:C,MATCH($C$1&amp;"-"&amp;$C73,'7th_share'!$AK:$AK,0))</f>
        <v>5.4762248778144451E-2</v>
      </c>
      <c r="L73">
        <f>INDEX('7th_share'!D:D,MATCH($C$1&amp;"-"&amp;$C73,'7th_share'!$AK:$AK,0))</f>
        <v>5.3781913866248053E-2</v>
      </c>
      <c r="M73">
        <f>INDEX('7th_share'!E:E,MATCH($C$1&amp;"-"&amp;$C73,'7th_share'!$AK:$AK,0))</f>
        <v>5.2895976357543381E-2</v>
      </c>
      <c r="N73">
        <f>INDEX('7th_share'!F:F,MATCH($C$1&amp;"-"&amp;$C73,'7th_share'!$AK:$AK,0))</f>
        <v>5.2100357618311388E-2</v>
      </c>
      <c r="O73">
        <f>INDEX('7th_share'!G:G,MATCH($C$1&amp;"-"&amp;$C73,'7th_share'!$AK:$AK,0))</f>
        <v>5.1390979014833173E-2</v>
      </c>
      <c r="P73">
        <f>INDEX('7th_share'!H:H,MATCH($C$1&amp;"-"&amp;$C73,'7th_share'!$AK:$AK,0))</f>
        <v>5.0763761913389688E-2</v>
      </c>
      <c r="Q73">
        <f>INDEX('7th_share'!I:I,MATCH($C$1&amp;"-"&amp;$C73,'7th_share'!$AK:$AK,0))</f>
        <v>5.021462768026197E-2</v>
      </c>
      <c r="R73">
        <f>INDEX('7th_share'!J:J,MATCH($C$1&amp;"-"&amp;$C73,'7th_share'!$AK:$AK,0))</f>
        <v>4.9739497681731068E-2</v>
      </c>
      <c r="S73">
        <f>INDEX('7th_share'!K:K,MATCH($C$1&amp;"-"&amp;$C73,'7th_share'!$AK:$AK,0))</f>
        <v>4.9334293284077929E-2</v>
      </c>
      <c r="T73">
        <f>INDEX('7th_share'!L:L,MATCH($C$1&amp;"-"&amp;$C73,'7th_share'!$AK:$AK,0))</f>
        <v>4.8994935853583582E-2</v>
      </c>
      <c r="U73">
        <f>INDEX('7th_share'!M:M,MATCH($C$1&amp;"-"&amp;$C73,'7th_share'!$AK:$AK,0))</f>
        <v>4.8717346756529091E-2</v>
      </c>
      <c r="V73">
        <f>INDEX('7th_share'!N:N,MATCH($C$1&amp;"-"&amp;$C73,'7th_share'!$AK:$AK,0))</f>
        <v>4.8497447359195422E-2</v>
      </c>
      <c r="W73">
        <f>INDEX('7th_share'!O:O,MATCH($C$1&amp;"-"&amp;$C73,'7th_share'!$AK:$AK,0))</f>
        <v>4.833115902786364E-2</v>
      </c>
      <c r="X73">
        <f>INDEX('7th_share'!P:P,MATCH($C$1&amp;"-"&amp;$C73,'7th_share'!$AK:$AK,0))</f>
        <v>4.8214403128814691E-2</v>
      </c>
      <c r="Y73">
        <f>INDEX('7th_share'!Q:Q,MATCH($C$1&amp;"-"&amp;$C73,'7th_share'!$AK:$AK,0))</f>
        <v>4.8143101028329617E-2</v>
      </c>
      <c r="Z73">
        <f>INDEX('7th_share'!R:R,MATCH($C$1&amp;"-"&amp;$C73,'7th_share'!$AK:$AK,0))</f>
        <v>4.8113174092689462E-2</v>
      </c>
      <c r="AA73">
        <f>INDEX('7th_share'!S:S,MATCH($C$1&amp;"-"&amp;$C73,'7th_share'!$AK:$AK,0))</f>
        <v>4.8120543688175213E-2</v>
      </c>
      <c r="AB73">
        <f>INDEX('7th_share'!T:T,MATCH($C$1&amp;"-"&amp;$C73,'7th_share'!$AK:$AK,0))</f>
        <v>4.8161131181067858E-2</v>
      </c>
      <c r="AC73">
        <f>INDEX('7th_share'!U:U,MATCH($C$1&amp;"-"&amp;$C73,'7th_share'!$AK:$AK,0))</f>
        <v>4.8230857937648509E-2</v>
      </c>
      <c r="AD73">
        <f>INDEX('7th_share'!V:V,MATCH($C$1&amp;"-"&amp;$C73,'7th_share'!$AK:$AK,0))</f>
        <v>4.8325645324198023E-2</v>
      </c>
      <c r="AE73">
        <f>INDEX('7th_share'!W:W,MATCH($C$1&amp;"-"&amp;$C73,'7th_share'!$AK:$AK,0))</f>
        <v>4.8441414706997539E-2</v>
      </c>
      <c r="AF73">
        <f>INDEX('7th_share'!X:X,MATCH($C$1&amp;"-"&amp;$C73,'7th_share'!$AK:$AK,0))</f>
        <v>4.857408745232808E-2</v>
      </c>
      <c r="AG73">
        <f>INDEX('7th_share'!Y:Y,MATCH($C$1&amp;"-"&amp;$C73,'7th_share'!$AK:$AK,0))</f>
        <v>4.871958492647057E-2</v>
      </c>
      <c r="AH73">
        <f>INDEX('7th_share'!Z:Z,MATCH($C$1&amp;"-"&amp;$C73,'7th_share'!$AK:$AK,0))</f>
        <v>4.8873828495706137E-2</v>
      </c>
      <c r="AI73">
        <f>INDEX('7th_share'!AA:AA,MATCH($C$1&amp;"-"&amp;$C73,'7th_share'!$AK:$AK,0))</f>
        <v>4.903273952631565E-2</v>
      </c>
      <c r="AJ73">
        <f>INDEX('7th_share'!AB:AB,MATCH($C$1&amp;"-"&amp;$C73,'7th_share'!$AK:$AK,0))</f>
        <v>4.9192239384580248E-2</v>
      </c>
      <c r="AK73">
        <f>INDEX('7th_share'!AC:AC,MATCH($C$1&amp;"-"&amp;$C73,'7th_share'!$AK:$AK,0))</f>
        <v>4.9348249436780893E-2</v>
      </c>
      <c r="AL73">
        <f>INDEX('7th_share'!AD:AD,MATCH($C$1&amp;"-"&amp;$C73,'7th_share'!$AK:$AK,0))</f>
        <v>4.9496691049198592E-2</v>
      </c>
      <c r="AM73">
        <f>INDEX('7th_share'!AE:AE,MATCH($C$1&amp;"-"&amp;$C73,'7th_share'!$AK:$AK,0))</f>
        <v>4.9633485588114347E-2</v>
      </c>
      <c r="AN73">
        <f>INDEX('7th_share'!AF:AF,MATCH($C$1&amp;"-"&amp;$C73,'7th_share'!$AK:$AK,0))</f>
        <v>4.9754554419809333E-2</v>
      </c>
      <c r="AO73">
        <f>INDEX('7th_share'!AG:AG,MATCH($C$1&amp;"-"&amp;$C73,'7th_share'!$AK:$AK,0))</f>
        <v>4.9855818910564252E-2</v>
      </c>
      <c r="AP73">
        <f>INDEX('7th_share'!AH:AH,MATCH($C$1&amp;"-"&amp;$C73,'7th_share'!$AK:$AK,0))</f>
        <v>4.9933200426660412E-2</v>
      </c>
      <c r="AQ73">
        <f>INDEX('7th_share'!AI:AI,MATCH($C$1&amp;"-"&amp;$C73,'7th_share'!$AK:$AK,0))</f>
        <v>4.9982620334378697E-2</v>
      </c>
      <c r="AR73">
        <f>INDEX('7th_share'!AJ:AJ,MATCH($C$1&amp;"-"&amp;$C73,'7th_share'!$AK:$AK,0))</f>
        <v>5.0000000000000107E-2</v>
      </c>
      <c r="AS73" s="6">
        <f t="shared" si="50"/>
        <v>5.0000000000000107E-2</v>
      </c>
      <c r="AT73" s="6">
        <f t="shared" si="49"/>
        <v>5.0000000000000107E-2</v>
      </c>
      <c r="AU73" s="6">
        <f t="shared" si="49"/>
        <v>5.0000000000000107E-2</v>
      </c>
      <c r="AV73" s="6">
        <f t="shared" si="49"/>
        <v>5.0000000000000107E-2</v>
      </c>
      <c r="AW73" s="6">
        <f t="shared" si="49"/>
        <v>5.0000000000000107E-2</v>
      </c>
      <c r="AX73" s="6">
        <f t="shared" si="49"/>
        <v>5.0000000000000107E-2</v>
      </c>
      <c r="AY73" s="6">
        <f t="shared" si="49"/>
        <v>5.0000000000000107E-2</v>
      </c>
      <c r="AZ73" s="6">
        <f t="shared" si="49"/>
        <v>5.0000000000000107E-2</v>
      </c>
      <c r="BA73" s="6">
        <f t="shared" si="49"/>
        <v>5.0000000000000107E-2</v>
      </c>
      <c r="BB73" s="6">
        <f t="shared" si="49"/>
        <v>5.0000000000000107E-2</v>
      </c>
      <c r="BC73" s="6">
        <f t="shared" si="49"/>
        <v>5.0000000000000107E-2</v>
      </c>
      <c r="BD73" s="6">
        <f t="shared" si="49"/>
        <v>5.0000000000000107E-2</v>
      </c>
      <c r="BE73" s="6">
        <f t="shared" si="49"/>
        <v>5.0000000000000107E-2</v>
      </c>
      <c r="BF73" s="6">
        <f t="shared" si="49"/>
        <v>5.0000000000000107E-2</v>
      </c>
      <c r="BG73" s="6">
        <f t="shared" si="49"/>
        <v>5.0000000000000107E-2</v>
      </c>
      <c r="BH73" s="6">
        <f t="shared" si="49"/>
        <v>5.0000000000000107E-2</v>
      </c>
      <c r="BI73" s="6">
        <f t="shared" si="49"/>
        <v>5.0000000000000107E-2</v>
      </c>
      <c r="BJ73" s="6">
        <f t="shared" si="49"/>
        <v>5.0000000000000107E-2</v>
      </c>
      <c r="BK73" s="6">
        <f t="shared" si="49"/>
        <v>5.0000000000000107E-2</v>
      </c>
      <c r="BL73" s="6">
        <f t="shared" si="49"/>
        <v>5.0000000000000107E-2</v>
      </c>
    </row>
    <row r="74" spans="2:64" x14ac:dyDescent="0.25">
      <c r="C74" t="s">
        <v>17</v>
      </c>
      <c r="D74">
        <f>INDEX(hist_share!W:W,MATCH($C$1&amp;"-"&amp;$C74,hist_share!$AF:$AF,0))</f>
        <v>0.1129547046205704</v>
      </c>
      <c r="E74">
        <f>INDEX(hist_share!X:X,MATCH($C$1&amp;"-"&amp;$C74,hist_share!$AF:$AF,0))</f>
        <v>0.1129500470650998</v>
      </c>
      <c r="F74">
        <f>INDEX(hist_share!Y:Y,MATCH($C$1&amp;"-"&amp;$C74,hist_share!$AF:$AF,0))</f>
        <v>0.11276688386272619</v>
      </c>
      <c r="G74">
        <f>INDEX(hist_share!Z:Z,MATCH($C$1&amp;"-"&amp;$C74,hist_share!$AF:$AF,0))</f>
        <v>0.1114647844734982</v>
      </c>
      <c r="H74">
        <f>INDEX(hist_share!AA:AA,MATCH($C$1&amp;"-"&amp;$C74,hist_share!$AF:$AF,0))</f>
        <v>0.1108565228114477</v>
      </c>
      <c r="I74">
        <f>INDEX(hist_share!AB:AB,MATCH($C$1&amp;"-"&amp;$C74,hist_share!$AF:$AF,0))</f>
        <v>0.1099837876565416</v>
      </c>
      <c r="J74" s="10">
        <f>INDEX(hist_share!AC:AC,MATCH($C$1&amp;"-"&amp;$C74,hist_share!$AF:$AF,0))</f>
        <v>0.1103240097095612</v>
      </c>
      <c r="K74">
        <f>INDEX('7th_share'!C:C,MATCH($C$1&amp;"-"&amp;$C74,'7th_share'!$AK:$AK,0))</f>
        <v>0.1102912254663649</v>
      </c>
      <c r="L74">
        <f>INDEX('7th_share'!D:D,MATCH($C$1&amp;"-"&amp;$C74,'7th_share'!$AK:$AK,0))</f>
        <v>0.1101568992102783</v>
      </c>
      <c r="M74">
        <f>INDEX('7th_share'!E:E,MATCH($C$1&amp;"-"&amp;$C74,'7th_share'!$AK:$AK,0))</f>
        <v>0.10992734038712219</v>
      </c>
      <c r="N74">
        <f>INDEX('7th_share'!F:F,MATCH($C$1&amp;"-"&amp;$C74,'7th_share'!$AK:$AK,0))</f>
        <v>0.10960885844271701</v>
      </c>
      <c r="O74">
        <f>INDEX('7th_share'!G:G,MATCH($C$1&amp;"-"&amp;$C74,'7th_share'!$AK:$AK,0))</f>
        <v>0.1092077628228835</v>
      </c>
      <c r="P74">
        <f>INDEX('7th_share'!H:H,MATCH($C$1&amp;"-"&amp;$C74,'7th_share'!$AK:$AK,0))</f>
        <v>0.1087303629734421</v>
      </c>
      <c r="Q74">
        <f>INDEX('7th_share'!I:I,MATCH($C$1&amp;"-"&amp;$C74,'7th_share'!$AK:$AK,0))</f>
        <v>0.1081829683402135</v>
      </c>
      <c r="R74">
        <f>INDEX('7th_share'!J:J,MATCH($C$1&amp;"-"&amp;$C74,'7th_share'!$AK:$AK,0))</f>
        <v>0.1075718883690185</v>
      </c>
      <c r="S74">
        <f>INDEX('7th_share'!K:K,MATCH($C$1&amp;"-"&amp;$C74,'7th_share'!$AK:$AK,0))</f>
        <v>0.1069034325056774</v>
      </c>
      <c r="T74">
        <f>INDEX('7th_share'!L:L,MATCH($C$1&amp;"-"&amp;$C74,'7th_share'!$AK:$AK,0))</f>
        <v>0.10618391019601089</v>
      </c>
      <c r="U74">
        <f>INDEX('7th_share'!M:M,MATCH($C$1&amp;"-"&amp;$C74,'7th_share'!$AK:$AK,0))</f>
        <v>0.10541963088583969</v>
      </c>
      <c r="V74">
        <f>INDEX('7th_share'!N:N,MATCH($C$1&amp;"-"&amp;$C74,'7th_share'!$AK:$AK,0))</f>
        <v>0.1046169040209845</v>
      </c>
      <c r="W74">
        <f>INDEX('7th_share'!O:O,MATCH($C$1&amp;"-"&amp;$C74,'7th_share'!$AK:$AK,0))</f>
        <v>0.1037820390472656</v>
      </c>
      <c r="X74">
        <f>INDEX('7th_share'!P:P,MATCH($C$1&amp;"-"&amp;$C74,'7th_share'!$AK:$AK,0))</f>
        <v>0.10292134541050391</v>
      </c>
      <c r="Y74">
        <f>INDEX('7th_share'!Q:Q,MATCH($C$1&amp;"-"&amp;$C74,'7th_share'!$AK:$AK,0))</f>
        <v>0.10204113255651991</v>
      </c>
      <c r="Z74">
        <f>INDEX('7th_share'!R:R,MATCH($C$1&amp;"-"&amp;$C74,'7th_share'!$AK:$AK,0))</f>
        <v>0.1011477099311341</v>
      </c>
      <c r="AA74">
        <f>INDEX('7th_share'!S:S,MATCH($C$1&amp;"-"&amp;$C74,'7th_share'!$AK:$AK,0))</f>
        <v>0.1002473869801674</v>
      </c>
      <c r="AB74">
        <f>INDEX('7th_share'!T:T,MATCH($C$1&amp;"-"&amp;$C74,'7th_share'!$AK:$AK,0))</f>
        <v>9.9346473149440104E-2</v>
      </c>
      <c r="AC74">
        <f>INDEX('7th_share'!U:U,MATCH($C$1&amp;"-"&amp;$C74,'7th_share'!$AK:$AK,0))</f>
        <v>9.8451277884773009E-2</v>
      </c>
      <c r="AD74">
        <f>INDEX('7th_share'!V:V,MATCH($C$1&amp;"-"&amp;$C74,'7th_share'!$AK:$AK,0))</f>
        <v>9.7568110631986643E-2</v>
      </c>
      <c r="AE74">
        <f>INDEX('7th_share'!W:W,MATCH($C$1&amp;"-"&amp;$C74,'7th_share'!$AK:$AK,0))</f>
        <v>9.6703280836901676E-2</v>
      </c>
      <c r="AF74">
        <f>INDEX('7th_share'!X:X,MATCH($C$1&amp;"-"&amp;$C74,'7th_share'!$AK:$AK,0))</f>
        <v>9.5863097945338649E-2</v>
      </c>
      <c r="AG74">
        <f>INDEX('7th_share'!Y:Y,MATCH($C$1&amp;"-"&amp;$C74,'7th_share'!$AK:$AK,0))</f>
        <v>9.5053871403118217E-2</v>
      </c>
      <c r="AH74">
        <f>INDEX('7th_share'!Z:Z,MATCH($C$1&amp;"-"&amp;$C74,'7th_share'!$AK:$AK,0))</f>
        <v>9.4281910656061035E-2</v>
      </c>
      <c r="AI74">
        <f>INDEX('7th_share'!AA:AA,MATCH($C$1&amp;"-"&amp;$C74,'7th_share'!$AK:$AK,0))</f>
        <v>9.3553525149987646E-2</v>
      </c>
      <c r="AJ74">
        <f>INDEX('7th_share'!AB:AB,MATCH($C$1&amp;"-"&amp;$C74,'7th_share'!$AK:$AK,0))</f>
        <v>9.2875024330718731E-2</v>
      </c>
      <c r="AK74">
        <f>INDEX('7th_share'!AC:AC,MATCH($C$1&amp;"-"&amp;$C74,'7th_share'!$AK:$AK,0))</f>
        <v>9.2252717644074819E-2</v>
      </c>
      <c r="AL74">
        <f>INDEX('7th_share'!AD:AD,MATCH($C$1&amp;"-"&amp;$C74,'7th_share'!$AK:$AK,0))</f>
        <v>9.1692914535876538E-2</v>
      </c>
      <c r="AM74">
        <f>INDEX('7th_share'!AE:AE,MATCH($C$1&amp;"-"&amp;$C74,'7th_share'!$AK:$AK,0))</f>
        <v>9.1201924451944597E-2</v>
      </c>
      <c r="AN74">
        <f>INDEX('7th_share'!AF:AF,MATCH($C$1&amp;"-"&amp;$C74,'7th_share'!$AK:$AK,0))</f>
        <v>9.0786056838099385E-2</v>
      </c>
      <c r="AO74">
        <f>INDEX('7th_share'!AG:AG,MATCH($C$1&amp;"-"&amp;$C74,'7th_share'!$AK:$AK,0))</f>
        <v>9.0451621140161781E-2</v>
      </c>
      <c r="AP74">
        <f>INDEX('7th_share'!AH:AH,MATCH($C$1&amp;"-"&amp;$C74,'7th_share'!$AK:$AK,0))</f>
        <v>9.0204926803952173E-2</v>
      </c>
      <c r="AQ74">
        <f>INDEX('7th_share'!AI:AI,MATCH($C$1&amp;"-"&amp;$C74,'7th_share'!$AK:$AK,0))</f>
        <v>9.0052283275291314E-2</v>
      </c>
      <c r="AR74">
        <f>INDEX('7th_share'!AJ:AJ,MATCH($C$1&amp;"-"&amp;$C74,'7th_share'!$AK:$AK,0))</f>
        <v>8.9999999999999802E-2</v>
      </c>
      <c r="AS74" s="6">
        <f t="shared" si="50"/>
        <v>8.9999999999999802E-2</v>
      </c>
      <c r="AT74" s="6">
        <f t="shared" si="49"/>
        <v>8.9999999999999802E-2</v>
      </c>
      <c r="AU74" s="6">
        <f t="shared" si="49"/>
        <v>8.9999999999999802E-2</v>
      </c>
      <c r="AV74" s="6">
        <f t="shared" si="49"/>
        <v>8.9999999999999802E-2</v>
      </c>
      <c r="AW74" s="6">
        <f t="shared" si="49"/>
        <v>8.9999999999999802E-2</v>
      </c>
      <c r="AX74" s="6">
        <f t="shared" si="49"/>
        <v>8.9999999999999802E-2</v>
      </c>
      <c r="AY74" s="6">
        <f t="shared" si="49"/>
        <v>8.9999999999999802E-2</v>
      </c>
      <c r="AZ74" s="6">
        <f t="shared" si="49"/>
        <v>8.9999999999999802E-2</v>
      </c>
      <c r="BA74" s="6">
        <f t="shared" si="49"/>
        <v>8.9999999999999802E-2</v>
      </c>
      <c r="BB74" s="6">
        <f t="shared" si="49"/>
        <v>8.9999999999999802E-2</v>
      </c>
      <c r="BC74" s="6">
        <f t="shared" si="49"/>
        <v>8.9999999999999802E-2</v>
      </c>
      <c r="BD74" s="6">
        <f t="shared" si="49"/>
        <v>8.9999999999999802E-2</v>
      </c>
      <c r="BE74" s="6">
        <f t="shared" si="49"/>
        <v>8.9999999999999802E-2</v>
      </c>
      <c r="BF74" s="6">
        <f t="shared" si="49"/>
        <v>8.9999999999999802E-2</v>
      </c>
      <c r="BG74" s="6">
        <f t="shared" si="49"/>
        <v>8.9999999999999802E-2</v>
      </c>
      <c r="BH74" s="6">
        <f t="shared" si="49"/>
        <v>8.9999999999999802E-2</v>
      </c>
      <c r="BI74" s="6">
        <f t="shared" si="49"/>
        <v>8.9999999999999802E-2</v>
      </c>
      <c r="BJ74" s="6">
        <f t="shared" si="49"/>
        <v>8.9999999999999802E-2</v>
      </c>
      <c r="BK74" s="6">
        <f t="shared" si="49"/>
        <v>8.9999999999999802E-2</v>
      </c>
      <c r="BL74" s="6">
        <f t="shared" si="49"/>
        <v>8.9999999999999802E-2</v>
      </c>
    </row>
    <row r="75" spans="2:64" x14ac:dyDescent="0.25">
      <c r="C75" t="s">
        <v>18</v>
      </c>
      <c r="D75">
        <f>INDEX(hist_share!W:W,MATCH($C$1&amp;"-"&amp;$C75,hist_share!$AF:$AF,0))</f>
        <v>0.45181881848228161</v>
      </c>
      <c r="E75">
        <f>INDEX(hist_share!X:X,MATCH($C$1&amp;"-"&amp;$C75,hist_share!$AF:$AF,0))</f>
        <v>0.45180018826039953</v>
      </c>
      <c r="F75">
        <f>INDEX(hist_share!Y:Y,MATCH($C$1&amp;"-"&amp;$C75,hist_share!$AF:$AF,0))</f>
        <v>0.45106753545090472</v>
      </c>
      <c r="G75">
        <f>INDEX(hist_share!Z:Z,MATCH($C$1&amp;"-"&amp;$C75,hist_share!$AF:$AF,0))</f>
        <v>0.44585913789399279</v>
      </c>
      <c r="H75">
        <f>INDEX(hist_share!AA:AA,MATCH($C$1&amp;"-"&amp;$C75,hist_share!$AF:$AF,0))</f>
        <v>0.44342609124579091</v>
      </c>
      <c r="I75">
        <f>INDEX(hist_share!AB:AB,MATCH($C$1&amp;"-"&amp;$C75,hist_share!$AF:$AF,0))</f>
        <v>0.43993515062616673</v>
      </c>
      <c r="J75" s="10">
        <f>INDEX(hist_share!AC:AC,MATCH($C$1&amp;"-"&amp;$C75,hist_share!$AF:$AF,0))</f>
        <v>0.44129603883824459</v>
      </c>
      <c r="K75">
        <f>INDEX('7th_share'!C:C,MATCH($C$1&amp;"-"&amp;$C75,'7th_share'!$AK:$AK,0))</f>
        <v>0.44137480416548008</v>
      </c>
      <c r="L75">
        <f>INDEX('7th_share'!D:D,MATCH($C$1&amp;"-"&amp;$C75,'7th_share'!$AK:$AK,0))</f>
        <v>0.44145041385719341</v>
      </c>
      <c r="M75">
        <f>INDEX('7th_share'!E:E,MATCH($C$1&amp;"-"&amp;$C75,'7th_share'!$AK:$AK,0))</f>
        <v>0.44152291742066502</v>
      </c>
      <c r="N75">
        <f>INDEX('7th_share'!F:F,MATCH($C$1&amp;"-"&amp;$C75,'7th_share'!$AK:$AK,0))</f>
        <v>0.44159236436317473</v>
      </c>
      <c r="O75">
        <f>INDEX('7th_share'!G:G,MATCH($C$1&amp;"-"&amp;$C75,'7th_share'!$AK:$AK,0))</f>
        <v>0.4416588041920026</v>
      </c>
      <c r="P75">
        <f>INDEX('7th_share'!H:H,MATCH($C$1&amp;"-"&amp;$C75,'7th_share'!$AK:$AK,0))</f>
        <v>0.44172228641442829</v>
      </c>
      <c r="Q75">
        <f>INDEX('7th_share'!I:I,MATCH($C$1&amp;"-"&amp;$C75,'7th_share'!$AK:$AK,0))</f>
        <v>0.4417828605377323</v>
      </c>
      <c r="R75">
        <f>INDEX('7th_share'!J:J,MATCH($C$1&amp;"-"&amp;$C75,'7th_share'!$AK:$AK,0))</f>
        <v>0.44184057606919458</v>
      </c>
      <c r="S75">
        <f>INDEX('7th_share'!K:K,MATCH($C$1&amp;"-"&amp;$C75,'7th_share'!$AK:$AK,0))</f>
        <v>0.44189548251609501</v>
      </c>
      <c r="T75">
        <f>INDEX('7th_share'!L:L,MATCH($C$1&amp;"-"&amp;$C75,'7th_share'!$AK:$AK,0))</f>
        <v>0.44194762938571319</v>
      </c>
      <c r="U75">
        <f>INDEX('7th_share'!M:M,MATCH($C$1&amp;"-"&amp;$C75,'7th_share'!$AK:$AK,0))</f>
        <v>0.44199706618532969</v>
      </c>
      <c r="V75">
        <f>INDEX('7th_share'!N:N,MATCH($C$1&amp;"-"&amp;$C75,'7th_share'!$AK:$AK,0))</f>
        <v>0.4420438424222245</v>
      </c>
      <c r="W75">
        <f>INDEX('7th_share'!O:O,MATCH($C$1&amp;"-"&amp;$C75,'7th_share'!$AK:$AK,0))</f>
        <v>0.44208800760367728</v>
      </c>
      <c r="X75">
        <f>INDEX('7th_share'!P:P,MATCH($C$1&amp;"-"&amp;$C75,'7th_share'!$AK:$AK,0))</f>
        <v>0.44212961123696842</v>
      </c>
      <c r="Y75">
        <f>INDEX('7th_share'!Q:Q,MATCH($C$1&amp;"-"&amp;$C75,'7th_share'!$AK:$AK,0))</f>
        <v>0.44216870282937742</v>
      </c>
      <c r="Z75">
        <f>INDEX('7th_share'!R:R,MATCH($C$1&amp;"-"&amp;$C75,'7th_share'!$AK:$AK,0))</f>
        <v>0.44220533188818473</v>
      </c>
      <c r="AA75">
        <f>INDEX('7th_share'!S:S,MATCH($C$1&amp;"-"&amp;$C75,'7th_share'!$AK:$AK,0))</f>
        <v>0.44223954792067011</v>
      </c>
      <c r="AB75">
        <f>INDEX('7th_share'!T:T,MATCH($C$1&amp;"-"&amp;$C75,'7th_share'!$AK:$AK,0))</f>
        <v>0.44227140043411362</v>
      </c>
      <c r="AC75">
        <f>INDEX('7th_share'!U:U,MATCH($C$1&amp;"-"&amp;$C75,'7th_share'!$AK:$AK,0))</f>
        <v>0.44230093893579531</v>
      </c>
      <c r="AD75">
        <f>INDEX('7th_share'!V:V,MATCH($C$1&amp;"-"&amp;$C75,'7th_share'!$AK:$AK,0))</f>
        <v>0.44232821293299512</v>
      </c>
      <c r="AE75">
        <f>INDEX('7th_share'!W:W,MATCH($C$1&amp;"-"&amp;$C75,'7th_share'!$AK:$AK,0))</f>
        <v>0.44235327193299312</v>
      </c>
      <c r="AF75">
        <f>INDEX('7th_share'!X:X,MATCH($C$1&amp;"-"&amp;$C75,'7th_share'!$AK:$AK,0))</f>
        <v>0.44237616544306918</v>
      </c>
      <c r="AG75">
        <f>INDEX('7th_share'!Y:Y,MATCH($C$1&amp;"-"&amp;$C75,'7th_share'!$AK:$AK,0))</f>
        <v>0.44239694297050353</v>
      </c>
      <c r="AH75">
        <f>INDEX('7th_share'!Z:Z,MATCH($C$1&amp;"-"&amp;$C75,'7th_share'!$AK:$AK,0))</f>
        <v>0.44241565402257599</v>
      </c>
      <c r="AI75">
        <f>INDEX('7th_share'!AA:AA,MATCH($C$1&amp;"-"&amp;$C75,'7th_share'!$AK:$AK,0))</f>
        <v>0.44243234810656668</v>
      </c>
      <c r="AJ75">
        <f>INDEX('7th_share'!AB:AB,MATCH($C$1&amp;"-"&amp;$C75,'7th_share'!$AK:$AK,0))</f>
        <v>0.44244707472975542</v>
      </c>
      <c r="AK75">
        <f>INDEX('7th_share'!AC:AC,MATCH($C$1&amp;"-"&amp;$C75,'7th_share'!$AK:$AK,0))</f>
        <v>0.44245988339942249</v>
      </c>
      <c r="AL75">
        <f>INDEX('7th_share'!AD:AD,MATCH($C$1&amp;"-"&amp;$C75,'7th_share'!$AK:$AK,0))</f>
        <v>0.44247082362284762</v>
      </c>
      <c r="AM75">
        <f>INDEX('7th_share'!AE:AE,MATCH($C$1&amp;"-"&amp;$C75,'7th_share'!$AK:$AK,0))</f>
        <v>0.44247994490731091</v>
      </c>
      <c r="AN75">
        <f>INDEX('7th_share'!AF:AF,MATCH($C$1&amp;"-"&amp;$C75,'7th_share'!$AK:$AK,0))</f>
        <v>0.44248729676009252</v>
      </c>
      <c r="AO75">
        <f>INDEX('7th_share'!AG:AG,MATCH($C$1&amp;"-"&amp;$C75,'7th_share'!$AK:$AK,0))</f>
        <v>0.44249292868847212</v>
      </c>
      <c r="AP75">
        <f>INDEX('7th_share'!AH:AH,MATCH($C$1&amp;"-"&amp;$C75,'7th_share'!$AK:$AK,0))</f>
        <v>0.44249689019972999</v>
      </c>
      <c r="AQ75">
        <f>INDEX('7th_share'!AI:AI,MATCH($C$1&amp;"-"&amp;$C75,'7th_share'!$AK:$AK,0))</f>
        <v>0.44249923080114589</v>
      </c>
      <c r="AR75">
        <f>INDEX('7th_share'!AJ:AJ,MATCH($C$1&amp;"-"&amp;$C75,'7th_share'!$AK:$AK,0))</f>
        <v>0.44250000000000028</v>
      </c>
      <c r="AS75" s="6">
        <f t="shared" si="50"/>
        <v>0.44250000000000028</v>
      </c>
      <c r="AT75" s="6">
        <f t="shared" si="49"/>
        <v>0.44250000000000028</v>
      </c>
      <c r="AU75" s="6">
        <f t="shared" si="49"/>
        <v>0.44250000000000028</v>
      </c>
      <c r="AV75" s="6">
        <f t="shared" si="49"/>
        <v>0.44250000000000028</v>
      </c>
      <c r="AW75" s="6">
        <f t="shared" si="49"/>
        <v>0.44250000000000028</v>
      </c>
      <c r="AX75" s="6">
        <f t="shared" si="49"/>
        <v>0.44250000000000028</v>
      </c>
      <c r="AY75" s="6">
        <f t="shared" si="49"/>
        <v>0.44250000000000028</v>
      </c>
      <c r="AZ75" s="6">
        <f t="shared" si="49"/>
        <v>0.44250000000000028</v>
      </c>
      <c r="BA75" s="6">
        <f t="shared" si="49"/>
        <v>0.44250000000000028</v>
      </c>
      <c r="BB75" s="6">
        <f t="shared" si="49"/>
        <v>0.44250000000000028</v>
      </c>
      <c r="BC75" s="6">
        <f t="shared" si="49"/>
        <v>0.44250000000000028</v>
      </c>
      <c r="BD75" s="6">
        <f t="shared" si="49"/>
        <v>0.44250000000000028</v>
      </c>
      <c r="BE75" s="6">
        <f t="shared" si="49"/>
        <v>0.44250000000000028</v>
      </c>
      <c r="BF75" s="6">
        <f t="shared" si="49"/>
        <v>0.44250000000000028</v>
      </c>
      <c r="BG75" s="6">
        <f t="shared" si="49"/>
        <v>0.44250000000000028</v>
      </c>
      <c r="BH75" s="6">
        <f t="shared" si="49"/>
        <v>0.44250000000000028</v>
      </c>
      <c r="BI75" s="6">
        <f t="shared" si="49"/>
        <v>0.44250000000000028</v>
      </c>
      <c r="BJ75" s="6">
        <f t="shared" si="49"/>
        <v>0.44250000000000028</v>
      </c>
      <c r="BK75" s="6">
        <f t="shared" si="49"/>
        <v>0.44250000000000028</v>
      </c>
      <c r="BL75" s="6">
        <f t="shared" si="49"/>
        <v>0.44250000000000028</v>
      </c>
    </row>
    <row r="76" spans="2:64" x14ac:dyDescent="0.25">
      <c r="C76" t="s">
        <v>40</v>
      </c>
      <c r="D76">
        <f>INDEX(hist_share!W:W,MATCH($C$1&amp;"-"&amp;$C76,hist_share!$AF:$AF,0))</f>
        <v>2.2298072850192628E-3</v>
      </c>
      <c r="E76">
        <f>INDEX(hist_share!X:X,MATCH($C$1&amp;"-"&amp;$C76,hist_share!$AF:$AF,0))</f>
        <v>2.2791294849448828E-3</v>
      </c>
      <c r="F76">
        <f>INDEX(hist_share!Y:Y,MATCH($C$1&amp;"-"&amp;$C76,hist_share!$AF:$AF,0))</f>
        <v>2.2445225278729958E-3</v>
      </c>
      <c r="G76">
        <f>INDEX(hist_share!Z:Z,MATCH($C$1&amp;"-"&amp;$C76,hist_share!$AF:$AF,0))</f>
        <v>2.3461925367730379E-3</v>
      </c>
      <c r="H76">
        <f>INDEX(hist_share!AA:AA,MATCH($C$1&amp;"-"&amp;$C76,hist_share!$AF:$AF,0))</f>
        <v>2.163636361462583E-3</v>
      </c>
      <c r="I76">
        <f>INDEX(hist_share!AB:AB,MATCH($C$1&amp;"-"&amp;$C76,hist_share!$AF:$AF,0))</f>
        <v>2.2439143198749482E-3</v>
      </c>
      <c r="J76" s="10">
        <f>INDEX(hist_share!AC:AC,MATCH($C$1&amp;"-"&amp;$C76,hist_share!$AF:$AF,0))</f>
        <v>2.2159318818768281E-3</v>
      </c>
      <c r="K76">
        <f>INDEX('7th_share'!C:C,MATCH($C$1&amp;"-"&amp;$C76,'7th_share'!$AK:$AK,0))</f>
        <v>2.1214403358262709E-3</v>
      </c>
      <c r="L76">
        <f>INDEX('7th_share'!D:D,MATCH($C$1&amp;"-"&amp;$C76,'7th_share'!$AK:$AK,0))</f>
        <v>2.0397027230118622E-3</v>
      </c>
      <c r="M76">
        <f>INDEX('7th_share'!E:E,MATCH($C$1&amp;"-"&amp;$C76,'7th_share'!$AK:$AK,0))</f>
        <v>1.970107717253517E-3</v>
      </c>
      <c r="N76">
        <f>INDEX('7th_share'!F:F,MATCH($C$1&amp;"-"&amp;$C76,'7th_share'!$AK:$AK,0))</f>
        <v>1.912043992371149E-3</v>
      </c>
      <c r="O76">
        <f>INDEX('7th_share'!G:G,MATCH($C$1&amp;"-"&amp;$C76,'7th_share'!$AK:$AK,0))</f>
        <v>1.8649002221846739E-3</v>
      </c>
      <c r="P76">
        <f>INDEX('7th_share'!H:H,MATCH($C$1&amp;"-"&amp;$C76,'7th_share'!$AK:$AK,0))</f>
        <v>1.8280650805139989E-3</v>
      </c>
      <c r="Q76">
        <f>INDEX('7th_share'!I:I,MATCH($C$1&amp;"-"&amp;$C76,'7th_share'!$AK:$AK,0))</f>
        <v>1.8009272411790491E-3</v>
      </c>
      <c r="R76">
        <f>INDEX('7th_share'!J:J,MATCH($C$1&amp;"-"&amp;$C76,'7th_share'!$AK:$AK,0))</f>
        <v>1.782875377999728E-3</v>
      </c>
      <c r="S76">
        <f>INDEX('7th_share'!K:K,MATCH($C$1&amp;"-"&amp;$C76,'7th_share'!$AK:$AK,0))</f>
        <v>1.773298164795947E-3</v>
      </c>
      <c r="T76">
        <f>INDEX('7th_share'!L:L,MATCH($C$1&amp;"-"&amp;$C76,'7th_share'!$AK:$AK,0))</f>
        <v>1.771584275387626E-3</v>
      </c>
      <c r="U76">
        <f>INDEX('7th_share'!M:M,MATCH($C$1&amp;"-"&amp;$C76,'7th_share'!$AK:$AK,0))</f>
        <v>1.7771223835946781E-3</v>
      </c>
      <c r="V76">
        <f>INDEX('7th_share'!N:N,MATCH($C$1&amp;"-"&amp;$C76,'7th_share'!$AK:$AK,0))</f>
        <v>1.7893011632370141E-3</v>
      </c>
      <c r="W76">
        <f>INDEX('7th_share'!O:O,MATCH($C$1&amp;"-"&amp;$C76,'7th_share'!$AK:$AK,0))</f>
        <v>1.8075092881345491E-3</v>
      </c>
      <c r="X76">
        <f>INDEX('7th_share'!P:P,MATCH($C$1&amp;"-"&amp;$C76,'7th_share'!$AK:$AK,0))</f>
        <v>1.8311354321071879E-3</v>
      </c>
      <c r="Y76">
        <f>INDEX('7th_share'!Q:Q,MATCH($C$1&amp;"-"&amp;$C76,'7th_share'!$AK:$AK,0))</f>
        <v>1.8595682689748589E-3</v>
      </c>
      <c r="Z76">
        <f>INDEX('7th_share'!R:R,MATCH($C$1&amp;"-"&amp;$C76,'7th_share'!$AK:$AK,0))</f>
        <v>1.8921964725574681E-3</v>
      </c>
      <c r="AA76">
        <f>INDEX('7th_share'!S:S,MATCH($C$1&amp;"-"&amp;$C76,'7th_share'!$AK:$AK,0))</f>
        <v>1.928408716674927E-3</v>
      </c>
      <c r="AB76">
        <f>INDEX('7th_share'!T:T,MATCH($C$1&amp;"-"&amp;$C76,'7th_share'!$AK:$AK,0))</f>
        <v>1.9675936751471501E-3</v>
      </c>
      <c r="AC76">
        <f>INDEX('7th_share'!U:U,MATCH($C$1&amp;"-"&amp;$C76,'7th_share'!$AK:$AK,0))</f>
        <v>2.0091400217940561E-3</v>
      </c>
      <c r="AD76">
        <f>INDEX('7th_share'!V:V,MATCH($C$1&amp;"-"&amp;$C76,'7th_share'!$AK:$AK,0))</f>
        <v>2.052436430435543E-3</v>
      </c>
      <c r="AE76">
        <f>INDEX('7th_share'!W:W,MATCH($C$1&amp;"-"&amp;$C76,'7th_share'!$AK:$AK,0))</f>
        <v>2.0968715748915412E-3</v>
      </c>
      <c r="AF76">
        <f>INDEX('7th_share'!X:X,MATCH($C$1&amp;"-"&amp;$C76,'7th_share'!$AK:$AK,0))</f>
        <v>2.1418341289819571E-3</v>
      </c>
      <c r="AG76">
        <f>INDEX('7th_share'!Y:Y,MATCH($C$1&amp;"-"&amp;$C76,'7th_share'!$AK:$AK,0))</f>
        <v>2.186712766526701E-3</v>
      </c>
      <c r="AH76">
        <f>INDEX('7th_share'!Z:Z,MATCH($C$1&amp;"-"&amp;$C76,'7th_share'!$AK:$AK,0))</f>
        <v>2.2308961613456929E-3</v>
      </c>
      <c r="AI76">
        <f>INDEX('7th_share'!AA:AA,MATCH($C$1&amp;"-"&amp;$C76,'7th_share'!$AK:$AK,0))</f>
        <v>2.273772987258844E-3</v>
      </c>
      <c r="AJ76">
        <f>INDEX('7th_share'!AB:AB,MATCH($C$1&amp;"-"&amp;$C76,'7th_share'!$AK:$AK,0))</f>
        <v>2.3147319180860651E-3</v>
      </c>
      <c r="AK76">
        <f>INDEX('7th_share'!AC:AC,MATCH($C$1&amp;"-"&amp;$C76,'7th_share'!$AK:$AK,0))</f>
        <v>2.3531616276472669E-3</v>
      </c>
      <c r="AL76">
        <f>INDEX('7th_share'!AD:AD,MATCH($C$1&amp;"-"&amp;$C76,'7th_share'!$AK:$AK,0))</f>
        <v>2.3884507897623769E-3</v>
      </c>
      <c r="AM76">
        <f>INDEX('7th_share'!AE:AE,MATCH($C$1&amp;"-"&amp;$C76,'7th_share'!$AK:$AK,0))</f>
        <v>2.4199880782512879E-3</v>
      </c>
      <c r="AN76">
        <f>INDEX('7th_share'!AF:AF,MATCH($C$1&amp;"-"&amp;$C76,'7th_share'!$AK:$AK,0))</f>
        <v>2.4471621669339351E-3</v>
      </c>
      <c r="AO76">
        <f>INDEX('7th_share'!AG:AG,MATCH($C$1&amp;"-"&amp;$C76,'7th_share'!$AK:$AK,0))</f>
        <v>2.4693617296302119E-3</v>
      </c>
      <c r="AP76">
        <f>INDEX('7th_share'!AH:AH,MATCH($C$1&amp;"-"&amp;$C76,'7th_share'!$AK:$AK,0))</f>
        <v>2.4859754401600409E-3</v>
      </c>
      <c r="AQ76">
        <f>INDEX('7th_share'!AI:AI,MATCH($C$1&amp;"-"&amp;$C76,'7th_share'!$AK:$AK,0))</f>
        <v>2.4963919723433401E-3</v>
      </c>
      <c r="AR76">
        <f>INDEX('7th_share'!AJ:AJ,MATCH($C$1&amp;"-"&amp;$C76,'7th_share'!$AK:$AK,0))</f>
        <v>2.500000000000004E-3</v>
      </c>
      <c r="AS76" s="6">
        <f t="shared" si="50"/>
        <v>2.500000000000004E-3</v>
      </c>
      <c r="AT76" s="6">
        <f t="shared" si="49"/>
        <v>2.500000000000004E-3</v>
      </c>
      <c r="AU76" s="6">
        <f t="shared" si="49"/>
        <v>2.500000000000004E-3</v>
      </c>
      <c r="AV76" s="6">
        <f t="shared" si="49"/>
        <v>2.500000000000004E-3</v>
      </c>
      <c r="AW76" s="6">
        <f t="shared" si="49"/>
        <v>2.500000000000004E-3</v>
      </c>
      <c r="AX76" s="6">
        <f t="shared" si="49"/>
        <v>2.500000000000004E-3</v>
      </c>
      <c r="AY76" s="6">
        <f t="shared" si="49"/>
        <v>2.500000000000004E-3</v>
      </c>
      <c r="AZ76" s="6">
        <f t="shared" si="49"/>
        <v>2.500000000000004E-3</v>
      </c>
      <c r="BA76" s="6">
        <f t="shared" si="49"/>
        <v>2.500000000000004E-3</v>
      </c>
      <c r="BB76" s="6">
        <f t="shared" si="49"/>
        <v>2.500000000000004E-3</v>
      </c>
      <c r="BC76" s="6">
        <f t="shared" si="49"/>
        <v>2.500000000000004E-3</v>
      </c>
      <c r="BD76" s="6">
        <f t="shared" si="49"/>
        <v>2.500000000000004E-3</v>
      </c>
      <c r="BE76" s="6">
        <f t="shared" si="49"/>
        <v>2.500000000000004E-3</v>
      </c>
      <c r="BF76" s="6">
        <f t="shared" si="49"/>
        <v>2.500000000000004E-3</v>
      </c>
      <c r="BG76" s="6">
        <f t="shared" si="49"/>
        <v>2.500000000000004E-3</v>
      </c>
      <c r="BH76" s="6">
        <f t="shared" si="49"/>
        <v>2.500000000000004E-3</v>
      </c>
      <c r="BI76" s="6">
        <f t="shared" si="49"/>
        <v>2.500000000000004E-3</v>
      </c>
      <c r="BJ76" s="6">
        <f t="shared" si="49"/>
        <v>2.500000000000004E-3</v>
      </c>
      <c r="BK76" s="6">
        <f t="shared" si="49"/>
        <v>2.500000000000004E-3</v>
      </c>
      <c r="BL76" s="6">
        <f t="shared" si="49"/>
        <v>2.500000000000004E-3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08_JPN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0.7</v>
      </c>
      <c r="O79">
        <v>0.9</v>
      </c>
      <c r="P79" s="6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51">$C$1</f>
        <v>08_JPN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0.9</v>
      </c>
      <c r="O80">
        <v>1</v>
      </c>
      <c r="P80" s="6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51"/>
        <v>08_JPN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0.9</v>
      </c>
      <c r="O81">
        <v>1</v>
      </c>
      <c r="P81" s="6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51"/>
        <v>08_JPN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0.9</v>
      </c>
      <c r="O82">
        <v>1</v>
      </c>
      <c r="P82" s="6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51"/>
        <v>08_JPN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0.9</v>
      </c>
      <c r="O83">
        <v>1</v>
      </c>
      <c r="P83" s="6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51"/>
        <v>08_JPN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0.9</v>
      </c>
      <c r="O84">
        <v>1</v>
      </c>
      <c r="P84" s="6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51"/>
        <v>08_JPN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0.9</v>
      </c>
      <c r="O85">
        <v>1</v>
      </c>
      <c r="P85" s="6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51"/>
        <v>08_JPN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0.6</v>
      </c>
      <c r="O86">
        <v>0.9</v>
      </c>
      <c r="P86" s="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51"/>
        <v>08_JPN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0.6</v>
      </c>
      <c r="O87">
        <v>0.9</v>
      </c>
      <c r="P87" s="6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51"/>
        <v>08_JPN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0.85</v>
      </c>
      <c r="O88">
        <v>0.95</v>
      </c>
      <c r="P88" s="6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51"/>
        <v>08_JPN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0.6</v>
      </c>
      <c r="O89">
        <v>0.9</v>
      </c>
      <c r="P89" s="6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51"/>
        <v>08_JPN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0.98</v>
      </c>
      <c r="M90" s="6">
        <v>0.98</v>
      </c>
      <c r="N90" s="6">
        <v>0.8</v>
      </c>
      <c r="O90">
        <v>0.95</v>
      </c>
      <c r="P90" s="6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51"/>
        <v>08_JPN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 s="6">
        <v>0.98</v>
      </c>
      <c r="M91" s="6">
        <v>0.98</v>
      </c>
      <c r="N91" s="6">
        <v>0.8</v>
      </c>
      <c r="O91">
        <v>0.95</v>
      </c>
      <c r="P91" s="6">
        <v>1.006</v>
      </c>
      <c r="Q91">
        <f>P91+0.008</f>
        <v>1.014</v>
      </c>
      <c r="R91" s="6">
        <f t="shared" ref="R91:X91" si="52">Q91+0.008</f>
        <v>1.022</v>
      </c>
      <c r="S91" s="6">
        <f t="shared" si="52"/>
        <v>1.03</v>
      </c>
      <c r="T91" s="6">
        <f t="shared" si="52"/>
        <v>1.038</v>
      </c>
      <c r="U91" s="6">
        <f t="shared" si="52"/>
        <v>1.046</v>
      </c>
      <c r="V91" s="6">
        <f t="shared" si="52"/>
        <v>1.054</v>
      </c>
      <c r="W91" s="6">
        <f t="shared" si="52"/>
        <v>1.0620000000000001</v>
      </c>
      <c r="X91" s="6">
        <f t="shared" si="52"/>
        <v>1.07</v>
      </c>
      <c r="Y91">
        <f>X91-0.01</f>
        <v>1.06</v>
      </c>
      <c r="Z91" s="6">
        <f>Y91-0.005</f>
        <v>1.0550000000000002</v>
      </c>
      <c r="AA91" s="6">
        <f t="shared" ref="AA91:AK91" si="53">Z91-0.005</f>
        <v>1.0500000000000003</v>
      </c>
      <c r="AB91" s="6">
        <f t="shared" si="53"/>
        <v>1.0450000000000004</v>
      </c>
      <c r="AC91" s="6">
        <f t="shared" si="53"/>
        <v>1.0400000000000005</v>
      </c>
      <c r="AD91" s="6">
        <f t="shared" si="53"/>
        <v>1.0350000000000006</v>
      </c>
      <c r="AE91" s="6">
        <f t="shared" si="53"/>
        <v>1.0300000000000007</v>
      </c>
      <c r="AF91" s="6">
        <f t="shared" si="53"/>
        <v>1.0250000000000008</v>
      </c>
      <c r="AG91" s="6">
        <f t="shared" si="53"/>
        <v>1.0200000000000009</v>
      </c>
      <c r="AH91" s="6">
        <f t="shared" si="53"/>
        <v>1.015000000000001</v>
      </c>
      <c r="AI91" s="6">
        <f t="shared" si="53"/>
        <v>1.0100000000000011</v>
      </c>
      <c r="AJ91" s="6">
        <f t="shared" si="53"/>
        <v>1.0050000000000012</v>
      </c>
      <c r="AK91" s="6">
        <f t="shared" si="53"/>
        <v>1.0000000000000013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51"/>
        <v>08_JPN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0.8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6" x14ac:dyDescent="0.25">
      <c r="C97" t="s">
        <v>8</v>
      </c>
    </row>
    <row r="98" spans="3:66" x14ac:dyDescent="0.25">
      <c r="C98" t="s">
        <v>9</v>
      </c>
    </row>
    <row r="99" spans="3:66" x14ac:dyDescent="0.25">
      <c r="C99" t="s">
        <v>10</v>
      </c>
    </row>
    <row r="100" spans="3:66" x14ac:dyDescent="0.25">
      <c r="C100" t="s">
        <v>11</v>
      </c>
    </row>
    <row r="101" spans="3:66" x14ac:dyDescent="0.25">
      <c r="C101" t="s">
        <v>12</v>
      </c>
    </row>
    <row r="102" spans="3:66" x14ac:dyDescent="0.25">
      <c r="C102" t="s">
        <v>13</v>
      </c>
    </row>
    <row r="103" spans="3:66" x14ac:dyDescent="0.25">
      <c r="C103" t="s">
        <v>14</v>
      </c>
    </row>
    <row r="104" spans="3:66" x14ac:dyDescent="0.25">
      <c r="C104" t="s">
        <v>15</v>
      </c>
    </row>
    <row r="105" spans="3:66" x14ac:dyDescent="0.25">
      <c r="C105" t="s">
        <v>16</v>
      </c>
    </row>
    <row r="106" spans="3:66" x14ac:dyDescent="0.25">
      <c r="C106" t="s">
        <v>17</v>
      </c>
    </row>
    <row r="107" spans="3:66" x14ac:dyDescent="0.25">
      <c r="C107" t="s">
        <v>18</v>
      </c>
    </row>
    <row r="108" spans="3:66" x14ac:dyDescent="0.25">
      <c r="C108" t="s">
        <v>40</v>
      </c>
    </row>
    <row r="109" spans="3:66" x14ac:dyDescent="0.25">
      <c r="C109" t="s">
        <v>21</v>
      </c>
      <c r="D109">
        <f t="shared" ref="D109:AI109" si="54">SUM(D95:D107)</f>
        <v>0</v>
      </c>
      <c r="E109">
        <f t="shared" si="54"/>
        <v>0</v>
      </c>
      <c r="F109">
        <f t="shared" si="54"/>
        <v>0</v>
      </c>
      <c r="G109">
        <f t="shared" si="54"/>
        <v>0</v>
      </c>
      <c r="H109">
        <f t="shared" si="54"/>
        <v>0</v>
      </c>
      <c r="I109">
        <f t="shared" si="54"/>
        <v>0</v>
      </c>
      <c r="J109" s="10">
        <f t="shared" si="54"/>
        <v>0</v>
      </c>
      <c r="K109">
        <f t="shared" si="54"/>
        <v>0</v>
      </c>
      <c r="L109">
        <f t="shared" si="54"/>
        <v>0</v>
      </c>
      <c r="M109">
        <f t="shared" si="54"/>
        <v>0</v>
      </c>
      <c r="N109">
        <f t="shared" si="54"/>
        <v>0</v>
      </c>
      <c r="O109">
        <f t="shared" si="54"/>
        <v>0</v>
      </c>
      <c r="P109">
        <f t="shared" si="54"/>
        <v>0</v>
      </c>
      <c r="Q109">
        <f t="shared" si="54"/>
        <v>0</v>
      </c>
      <c r="R109">
        <f t="shared" si="54"/>
        <v>0</v>
      </c>
      <c r="S109">
        <f t="shared" si="54"/>
        <v>0</v>
      </c>
      <c r="T109">
        <f t="shared" si="54"/>
        <v>0</v>
      </c>
      <c r="U109">
        <f t="shared" si="54"/>
        <v>0</v>
      </c>
      <c r="V109">
        <f t="shared" si="54"/>
        <v>0</v>
      </c>
      <c r="W109">
        <f t="shared" si="54"/>
        <v>0</v>
      </c>
      <c r="X109">
        <f t="shared" si="54"/>
        <v>0</v>
      </c>
      <c r="Y109">
        <f t="shared" si="54"/>
        <v>0</v>
      </c>
      <c r="Z109">
        <f t="shared" si="54"/>
        <v>0</v>
      </c>
      <c r="AA109">
        <f t="shared" si="54"/>
        <v>0</v>
      </c>
      <c r="AB109">
        <f t="shared" si="54"/>
        <v>0</v>
      </c>
      <c r="AC109">
        <f t="shared" si="54"/>
        <v>0</v>
      </c>
      <c r="AD109">
        <f t="shared" si="54"/>
        <v>0</v>
      </c>
      <c r="AE109">
        <f t="shared" si="54"/>
        <v>0</v>
      </c>
      <c r="AF109">
        <f t="shared" si="54"/>
        <v>0</v>
      </c>
      <c r="AG109">
        <f t="shared" si="54"/>
        <v>0</v>
      </c>
      <c r="AH109">
        <f t="shared" si="54"/>
        <v>0</v>
      </c>
      <c r="AI109">
        <f t="shared" si="54"/>
        <v>0</v>
      </c>
      <c r="AJ109">
        <f t="shared" ref="AJ109:BL109" si="55">SUM(AJ95:AJ107)</f>
        <v>0</v>
      </c>
      <c r="AK109">
        <f t="shared" si="55"/>
        <v>0</v>
      </c>
      <c r="AL109">
        <f t="shared" si="55"/>
        <v>0</v>
      </c>
      <c r="AM109">
        <f t="shared" si="55"/>
        <v>0</v>
      </c>
      <c r="AN109">
        <f t="shared" si="55"/>
        <v>0</v>
      </c>
      <c r="AO109">
        <f t="shared" si="55"/>
        <v>0</v>
      </c>
      <c r="AP109">
        <f t="shared" si="55"/>
        <v>0</v>
      </c>
      <c r="AQ109">
        <f t="shared" si="55"/>
        <v>0</v>
      </c>
      <c r="AR109">
        <f t="shared" si="55"/>
        <v>0</v>
      </c>
      <c r="AS109">
        <f t="shared" si="55"/>
        <v>0</v>
      </c>
      <c r="AT109">
        <f t="shared" si="55"/>
        <v>0</v>
      </c>
      <c r="AU109">
        <f t="shared" si="55"/>
        <v>0</v>
      </c>
      <c r="AV109">
        <f t="shared" si="55"/>
        <v>0</v>
      </c>
      <c r="AW109">
        <f t="shared" si="55"/>
        <v>0</v>
      </c>
      <c r="AX109">
        <f t="shared" si="55"/>
        <v>0</v>
      </c>
      <c r="AY109">
        <f t="shared" si="55"/>
        <v>0</v>
      </c>
      <c r="AZ109">
        <f t="shared" si="55"/>
        <v>0</v>
      </c>
      <c r="BA109">
        <f t="shared" si="55"/>
        <v>0</v>
      </c>
      <c r="BB109">
        <f t="shared" si="55"/>
        <v>0</v>
      </c>
      <c r="BC109">
        <f t="shared" si="55"/>
        <v>0</v>
      </c>
      <c r="BD109">
        <f t="shared" si="55"/>
        <v>0</v>
      </c>
      <c r="BE109">
        <f t="shared" si="55"/>
        <v>0</v>
      </c>
      <c r="BF109">
        <f t="shared" si="55"/>
        <v>0</v>
      </c>
      <c r="BG109">
        <f t="shared" si="55"/>
        <v>0</v>
      </c>
      <c r="BH109">
        <f t="shared" si="55"/>
        <v>0</v>
      </c>
      <c r="BI109">
        <f t="shared" si="55"/>
        <v>0</v>
      </c>
      <c r="BJ109">
        <f t="shared" si="55"/>
        <v>0</v>
      </c>
      <c r="BK109">
        <f t="shared" si="55"/>
        <v>0</v>
      </c>
      <c r="BL109">
        <f t="shared" si="55"/>
        <v>0</v>
      </c>
    </row>
    <row r="111" spans="3:66" x14ac:dyDescent="0.25">
      <c r="C111" t="s">
        <v>22</v>
      </c>
    </row>
    <row r="112" spans="3:66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  <c r="BM112" s="6"/>
      <c r="BN112" s="6"/>
    </row>
    <row r="113" spans="3:66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 s="6">
        <v>1</v>
      </c>
      <c r="M113" s="6">
        <v>1</v>
      </c>
      <c r="N113" s="6">
        <v>1</v>
      </c>
      <c r="O113" s="6">
        <v>1</v>
      </c>
      <c r="P113" s="6">
        <v>1</v>
      </c>
      <c r="Q113" s="6">
        <v>1</v>
      </c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1</v>
      </c>
      <c r="AR113" s="6">
        <v>1</v>
      </c>
      <c r="AS113" s="6">
        <v>1</v>
      </c>
      <c r="AT113" s="6">
        <v>1</v>
      </c>
      <c r="AU113" s="6">
        <v>1</v>
      </c>
      <c r="AV113" s="6">
        <v>1</v>
      </c>
      <c r="AW113" s="6">
        <v>1</v>
      </c>
      <c r="AX113" s="6">
        <v>1</v>
      </c>
      <c r="AY113" s="6">
        <v>1</v>
      </c>
      <c r="AZ113" s="6">
        <v>1</v>
      </c>
      <c r="BA113" s="6">
        <v>1</v>
      </c>
      <c r="BB113" s="6">
        <v>1</v>
      </c>
      <c r="BC113" s="6">
        <v>1</v>
      </c>
      <c r="BD113" s="6">
        <v>1</v>
      </c>
      <c r="BE113" s="6">
        <v>1</v>
      </c>
      <c r="BF113" s="6">
        <v>1</v>
      </c>
      <c r="BG113" s="6">
        <v>1</v>
      </c>
      <c r="BH113" s="6">
        <v>1</v>
      </c>
      <c r="BI113" s="6">
        <v>1</v>
      </c>
      <c r="BJ113" s="6">
        <v>1</v>
      </c>
      <c r="BK113" s="6">
        <v>1</v>
      </c>
      <c r="BL113" s="6">
        <v>1</v>
      </c>
      <c r="BM113" s="6"/>
      <c r="BN113" s="6"/>
    </row>
    <row r="114" spans="3:66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</v>
      </c>
      <c r="AK114" s="6">
        <v>1</v>
      </c>
      <c r="AL114" s="6">
        <v>1</v>
      </c>
      <c r="AM114" s="6">
        <v>1</v>
      </c>
      <c r="AN114" s="6">
        <v>1</v>
      </c>
      <c r="AO114" s="6">
        <v>1</v>
      </c>
      <c r="AP114" s="6">
        <v>1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1</v>
      </c>
      <c r="AW114" s="6">
        <v>1</v>
      </c>
      <c r="AX114" s="6">
        <v>1</v>
      </c>
      <c r="AY114" s="6">
        <v>1</v>
      </c>
      <c r="AZ114" s="6">
        <v>1</v>
      </c>
      <c r="BA114" s="6">
        <v>1</v>
      </c>
      <c r="BB114" s="6">
        <v>1</v>
      </c>
      <c r="BC114" s="6">
        <v>1</v>
      </c>
      <c r="BD114" s="6">
        <v>1</v>
      </c>
      <c r="BE114" s="6">
        <v>1</v>
      </c>
      <c r="BF114" s="6">
        <v>1</v>
      </c>
      <c r="BG114" s="6">
        <v>1</v>
      </c>
      <c r="BH114" s="6">
        <v>1</v>
      </c>
      <c r="BI114" s="6">
        <v>1</v>
      </c>
      <c r="BJ114" s="6">
        <v>1</v>
      </c>
      <c r="BK114" s="6">
        <v>1</v>
      </c>
      <c r="BL114" s="6">
        <v>1</v>
      </c>
      <c r="BM114" s="6"/>
      <c r="BN114" s="6"/>
    </row>
    <row r="115" spans="3:66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 s="6">
        <v>1</v>
      </c>
      <c r="M115" s="6">
        <v>1</v>
      </c>
      <c r="N115" s="6">
        <v>1</v>
      </c>
      <c r="O115" s="6">
        <v>1</v>
      </c>
      <c r="P115" s="6">
        <v>1</v>
      </c>
      <c r="Q115" s="6">
        <v>1</v>
      </c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6">
        <v>1</v>
      </c>
      <c r="Y115" s="6">
        <v>1</v>
      </c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6">
        <v>1</v>
      </c>
      <c r="AG115" s="6">
        <v>1</v>
      </c>
      <c r="AH115" s="6">
        <v>1</v>
      </c>
      <c r="AI115" s="6">
        <v>1</v>
      </c>
      <c r="AJ115" s="6">
        <v>1</v>
      </c>
      <c r="AK115" s="6">
        <v>1</v>
      </c>
      <c r="AL115" s="6">
        <v>1</v>
      </c>
      <c r="AM115" s="6">
        <v>1</v>
      </c>
      <c r="AN115" s="6">
        <v>1</v>
      </c>
      <c r="AO115" s="6">
        <v>1</v>
      </c>
      <c r="AP115" s="6">
        <v>1</v>
      </c>
      <c r="AQ115" s="6">
        <v>1</v>
      </c>
      <c r="AR115" s="6">
        <v>1</v>
      </c>
      <c r="AS115" s="6">
        <v>1</v>
      </c>
      <c r="AT115" s="6">
        <v>1</v>
      </c>
      <c r="AU115" s="6">
        <v>1</v>
      </c>
      <c r="AV115" s="6">
        <v>1</v>
      </c>
      <c r="AW115" s="6">
        <v>1</v>
      </c>
      <c r="AX115" s="6">
        <v>1</v>
      </c>
      <c r="AY115" s="6">
        <v>1</v>
      </c>
      <c r="AZ115" s="6">
        <v>1</v>
      </c>
      <c r="BA115" s="6">
        <v>1</v>
      </c>
      <c r="BB115" s="6">
        <v>1</v>
      </c>
      <c r="BC115" s="6">
        <v>1</v>
      </c>
      <c r="BD115" s="6">
        <v>1</v>
      </c>
      <c r="BE115" s="6">
        <v>1</v>
      </c>
      <c r="BF115" s="6">
        <v>1</v>
      </c>
      <c r="BG115" s="6">
        <v>1</v>
      </c>
      <c r="BH115" s="6">
        <v>1</v>
      </c>
      <c r="BI115" s="6">
        <v>1</v>
      </c>
      <c r="BJ115" s="6">
        <v>1</v>
      </c>
      <c r="BK115" s="6">
        <v>1</v>
      </c>
      <c r="BL115" s="6">
        <v>1</v>
      </c>
      <c r="BM115" s="6"/>
      <c r="BN115" s="6"/>
    </row>
    <row r="116" spans="3:66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1</v>
      </c>
      <c r="AK116" s="6">
        <v>1</v>
      </c>
      <c r="AL116" s="6">
        <v>1</v>
      </c>
      <c r="AM116" s="6">
        <v>1</v>
      </c>
      <c r="AN116" s="6">
        <v>1</v>
      </c>
      <c r="AO116" s="6">
        <v>1</v>
      </c>
      <c r="AP116" s="6">
        <v>1</v>
      </c>
      <c r="AQ116" s="6">
        <v>1</v>
      </c>
      <c r="AR116" s="6">
        <v>1</v>
      </c>
      <c r="AS116" s="6">
        <v>1</v>
      </c>
      <c r="AT116" s="6">
        <v>1</v>
      </c>
      <c r="AU116" s="6">
        <v>1</v>
      </c>
      <c r="AV116" s="6">
        <v>1</v>
      </c>
      <c r="AW116" s="6">
        <v>1</v>
      </c>
      <c r="AX116" s="6">
        <v>1</v>
      </c>
      <c r="AY116" s="6">
        <v>1</v>
      </c>
      <c r="AZ116" s="6">
        <v>1</v>
      </c>
      <c r="BA116" s="6">
        <v>1</v>
      </c>
      <c r="BB116" s="6">
        <v>1</v>
      </c>
      <c r="BC116" s="6">
        <v>1</v>
      </c>
      <c r="BD116" s="6">
        <v>1</v>
      </c>
      <c r="BE116" s="6">
        <v>1</v>
      </c>
      <c r="BF116" s="6">
        <v>1</v>
      </c>
      <c r="BG116" s="6">
        <v>1</v>
      </c>
      <c r="BH116" s="6">
        <v>1</v>
      </c>
      <c r="BI116" s="6">
        <v>1</v>
      </c>
      <c r="BJ116" s="6">
        <v>1</v>
      </c>
      <c r="BK116" s="6">
        <v>1</v>
      </c>
      <c r="BL116" s="6">
        <v>1</v>
      </c>
      <c r="BM116" s="6"/>
      <c r="BN116" s="6"/>
    </row>
    <row r="117" spans="3:66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 s="6">
        <v>1</v>
      </c>
      <c r="M117" s="6">
        <v>1</v>
      </c>
      <c r="N117" s="6">
        <v>1</v>
      </c>
      <c r="O117" s="6">
        <v>1</v>
      </c>
      <c r="P117" s="6">
        <v>1</v>
      </c>
      <c r="Q117" s="6">
        <v>1</v>
      </c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1</v>
      </c>
      <c r="AV117" s="6">
        <v>1</v>
      </c>
      <c r="AW117" s="6">
        <v>1</v>
      </c>
      <c r="AX117" s="6">
        <v>1</v>
      </c>
      <c r="AY117" s="6">
        <v>1</v>
      </c>
      <c r="AZ117" s="6">
        <v>1</v>
      </c>
      <c r="BA117" s="6">
        <v>1</v>
      </c>
      <c r="BB117" s="6">
        <v>1</v>
      </c>
      <c r="BC117" s="6">
        <v>1</v>
      </c>
      <c r="BD117" s="6">
        <v>1</v>
      </c>
      <c r="BE117" s="6">
        <v>1</v>
      </c>
      <c r="BF117" s="6">
        <v>1</v>
      </c>
      <c r="BG117" s="6">
        <v>1</v>
      </c>
      <c r="BH117" s="6">
        <v>1</v>
      </c>
      <c r="BI117" s="6">
        <v>1</v>
      </c>
      <c r="BJ117" s="6">
        <v>1</v>
      </c>
      <c r="BK117" s="6">
        <v>1</v>
      </c>
      <c r="BL117" s="6">
        <v>1</v>
      </c>
      <c r="BM117" s="6"/>
      <c r="BN117" s="6"/>
    </row>
    <row r="118" spans="3:66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 s="6">
        <v>1</v>
      </c>
      <c r="M118" s="6">
        <v>1</v>
      </c>
      <c r="N118" s="6">
        <v>1</v>
      </c>
      <c r="O118" s="6">
        <v>1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1</v>
      </c>
      <c r="AK118" s="6">
        <v>1</v>
      </c>
      <c r="AL118" s="6">
        <v>1</v>
      </c>
      <c r="AM118" s="6">
        <v>1</v>
      </c>
      <c r="AN118" s="6">
        <v>1</v>
      </c>
      <c r="AO118" s="6">
        <v>1</v>
      </c>
      <c r="AP118" s="6">
        <v>1</v>
      </c>
      <c r="AQ118" s="6">
        <v>1</v>
      </c>
      <c r="AR118" s="6">
        <v>1</v>
      </c>
      <c r="AS118" s="6">
        <v>1</v>
      </c>
      <c r="AT118" s="6">
        <v>1</v>
      </c>
      <c r="AU118" s="6">
        <v>1</v>
      </c>
      <c r="AV118" s="6">
        <v>1</v>
      </c>
      <c r="AW118" s="6">
        <v>1</v>
      </c>
      <c r="AX118" s="6">
        <v>1</v>
      </c>
      <c r="AY118" s="6">
        <v>1</v>
      </c>
      <c r="AZ118" s="6">
        <v>1</v>
      </c>
      <c r="BA118" s="6">
        <v>1</v>
      </c>
      <c r="BB118" s="6">
        <v>1</v>
      </c>
      <c r="BC118" s="6">
        <v>1</v>
      </c>
      <c r="BD118" s="6">
        <v>1</v>
      </c>
      <c r="BE118" s="6">
        <v>1</v>
      </c>
      <c r="BF118" s="6">
        <v>1</v>
      </c>
      <c r="BG118" s="6">
        <v>1</v>
      </c>
      <c r="BH118" s="6">
        <v>1</v>
      </c>
      <c r="BI118" s="6">
        <v>1</v>
      </c>
      <c r="BJ118" s="6">
        <v>1</v>
      </c>
      <c r="BK118" s="6">
        <v>1</v>
      </c>
      <c r="BL118" s="6">
        <v>1</v>
      </c>
      <c r="BM118" s="6"/>
      <c r="BN118" s="6"/>
    </row>
    <row r="119" spans="3:66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  <c r="BM119" s="6"/>
      <c r="BN119" s="6"/>
    </row>
    <row r="120" spans="3:66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6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6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6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6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1</v>
      </c>
      <c r="AK124" s="6">
        <v>1</v>
      </c>
      <c r="AL124" s="6">
        <v>1</v>
      </c>
      <c r="AM124" s="6">
        <v>1</v>
      </c>
      <c r="AN124" s="6">
        <v>1</v>
      </c>
      <c r="AO124" s="6">
        <v>1</v>
      </c>
      <c r="AP124" s="6">
        <v>1</v>
      </c>
      <c r="AQ124" s="6">
        <v>1</v>
      </c>
      <c r="AR124" s="6">
        <v>1</v>
      </c>
      <c r="AS124" s="6">
        <v>1</v>
      </c>
      <c r="AT124" s="6">
        <v>1</v>
      </c>
      <c r="AU124" s="6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6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6" x14ac:dyDescent="0.25">
      <c r="C127" t="s">
        <v>6</v>
      </c>
      <c r="D127" s="6">
        <f t="shared" ref="D127:J127" si="56">(D$28*(D63*D112))+D95</f>
        <v>1.032999999999999</v>
      </c>
      <c r="E127" s="6">
        <f t="shared" si="56"/>
        <v>0.99299999999999944</v>
      </c>
      <c r="F127" s="6">
        <f t="shared" si="56"/>
        <v>1.0179999999999978</v>
      </c>
      <c r="G127" s="6">
        <f t="shared" si="56"/>
        <v>1.099999999999999</v>
      </c>
      <c r="H127" s="6">
        <f t="shared" si="56"/>
        <v>1.1249999999999976</v>
      </c>
      <c r="I127" s="6">
        <f t="shared" si="56"/>
        <v>1.1199999999999997</v>
      </c>
      <c r="J127" s="10">
        <f t="shared" si="56"/>
        <v>1.0960000000000003</v>
      </c>
      <c r="K127" s="6">
        <f>(K$24*(K63*K112))+K95</f>
        <v>1.1111329863531243</v>
      </c>
      <c r="L127" s="6">
        <f>(L$24*(L63*L112))+L95</f>
        <v>1.1229388005627592</v>
      </c>
      <c r="M127" s="6">
        <f t="shared" ref="L127:BL132" si="57">(M$24*(M63*M112))+M95</f>
        <v>1.1328989641437819</v>
      </c>
      <c r="N127" s="6">
        <f t="shared" si="57"/>
        <v>1.1396798099084928</v>
      </c>
      <c r="O127" s="6">
        <f t="shared" si="57"/>
        <v>1.1468220710408761</v>
      </c>
      <c r="P127" s="6">
        <f t="shared" si="57"/>
        <v>1.1522737487014258</v>
      </c>
      <c r="Q127" s="6">
        <f t="shared" si="57"/>
        <v>1.1559844768994876</v>
      </c>
      <c r="R127" s="6">
        <f t="shared" si="57"/>
        <v>1.1582864944419549</v>
      </c>
      <c r="S127" s="6">
        <f t="shared" si="57"/>
        <v>1.1592186699062179</v>
      </c>
      <c r="T127" s="6">
        <f t="shared" si="57"/>
        <v>1.1591016071674096</v>
      </c>
      <c r="U127" s="6">
        <f t="shared" si="57"/>
        <v>1.1579236266229262</v>
      </c>
      <c r="V127" s="6">
        <f t="shared" si="57"/>
        <v>1.1557729079927008</v>
      </c>
      <c r="W127" s="6">
        <f t="shared" si="57"/>
        <v>1.1527381273873529</v>
      </c>
      <c r="X127" s="6">
        <f t="shared" si="57"/>
        <v>1.1489086328805613</v>
      </c>
      <c r="Y127" s="6">
        <f t="shared" si="57"/>
        <v>1.1443743068231822</v>
      </c>
      <c r="Z127" s="6">
        <f t="shared" si="57"/>
        <v>1.139227762462218</v>
      </c>
      <c r="AA127" s="6">
        <f t="shared" si="57"/>
        <v>1.1335596451007119</v>
      </c>
      <c r="AB127" s="6">
        <f t="shared" si="57"/>
        <v>1.1274616300431626</v>
      </c>
      <c r="AC127" s="6">
        <f t="shared" si="57"/>
        <v>1.1210265500039251</v>
      </c>
      <c r="AD127" s="6">
        <f t="shared" si="57"/>
        <v>1.1143481429589972</v>
      </c>
      <c r="AE127" s="6">
        <f t="shared" si="57"/>
        <v>1.1075174370142611</v>
      </c>
      <c r="AF127" s="6">
        <f t="shared" si="57"/>
        <v>1.1006283274308635</v>
      </c>
      <c r="AG127" s="6">
        <f t="shared" si="57"/>
        <v>1.0937749536970922</v>
      </c>
      <c r="AH127" s="6">
        <f t="shared" si="57"/>
        <v>1.0870517850163091</v>
      </c>
      <c r="AI127" s="6">
        <f t="shared" si="57"/>
        <v>1.0805534128816718</v>
      </c>
      <c r="AJ127" s="6">
        <f t="shared" si="57"/>
        <v>1.0743739057723876</v>
      </c>
      <c r="AK127" s="6">
        <f t="shared" si="57"/>
        <v>1.0686067789605562</v>
      </c>
      <c r="AL127" s="6">
        <f t="shared" si="57"/>
        <v>1.063345463857339</v>
      </c>
      <c r="AM127" s="6">
        <f t="shared" si="57"/>
        <v>1.0586841250248522</v>
      </c>
      <c r="AN127" s="6">
        <f t="shared" si="57"/>
        <v>1.0547182940089812</v>
      </c>
      <c r="AO127" s="6">
        <f t="shared" si="57"/>
        <v>1.0515414580594604</v>
      </c>
      <c r="AP127" s="6">
        <f t="shared" si="57"/>
        <v>1.0492511693246325</v>
      </c>
      <c r="AQ127" s="6">
        <f t="shared" si="57"/>
        <v>1.0479461715011549</v>
      </c>
      <c r="AR127" s="6">
        <f t="shared" si="57"/>
        <v>1.0477258744492577</v>
      </c>
      <c r="AS127" s="6">
        <f t="shared" si="57"/>
        <v>1.0480791561904674</v>
      </c>
      <c r="AT127" s="6">
        <f t="shared" si="57"/>
        <v>1.0484363972976152</v>
      </c>
      <c r="AU127" s="6">
        <f t="shared" si="57"/>
        <v>1.048797642144855</v>
      </c>
      <c r="AV127" s="6">
        <f t="shared" si="57"/>
        <v>1.0491629356036576</v>
      </c>
      <c r="AW127" s="6">
        <f t="shared" si="57"/>
        <v>1.0495323230483875</v>
      </c>
      <c r="AX127" s="6">
        <f t="shared" si="57"/>
        <v>1.0499058503619427</v>
      </c>
      <c r="AY127" s="6">
        <f t="shared" si="57"/>
        <v>1.0502835639414376</v>
      </c>
      <c r="AZ127" s="6">
        <f t="shared" si="57"/>
        <v>1.0506655107039899</v>
      </c>
      <c r="BA127" s="6">
        <f t="shared" si="57"/>
        <v>1.0510517380925251</v>
      </c>
      <c r="BB127" s="6">
        <f t="shared" si="57"/>
        <v>1.0514422940816877</v>
      </c>
      <c r="BC127" s="6">
        <f t="shared" si="57"/>
        <v>1.051837227183785</v>
      </c>
      <c r="BD127" s="6">
        <f t="shared" si="57"/>
        <v>1.0522365864548251</v>
      </c>
      <c r="BE127" s="6">
        <f t="shared" si="57"/>
        <v>1.05264042150061</v>
      </c>
      <c r="BF127" s="6">
        <f t="shared" si="57"/>
        <v>1.0530487824828851</v>
      </c>
      <c r="BG127" s="6">
        <f t="shared" si="57"/>
        <v>1.0534617201255825</v>
      </c>
      <c r="BH127" s="6">
        <f t="shared" si="57"/>
        <v>1.0538792857211177</v>
      </c>
      <c r="BI127" s="6">
        <f t="shared" si="57"/>
        <v>1.054301531136755</v>
      </c>
      <c r="BJ127" s="6">
        <f t="shared" si="57"/>
        <v>1.0547285088210625</v>
      </c>
      <c r="BK127" s="6">
        <f t="shared" si="57"/>
        <v>1.0551602718104176</v>
      </c>
      <c r="BL127" s="6">
        <f t="shared" si="57"/>
        <v>1.0555968737355925</v>
      </c>
    </row>
    <row r="128" spans="3:66" x14ac:dyDescent="0.25">
      <c r="C128" t="s">
        <v>7</v>
      </c>
      <c r="D128" s="6">
        <f t="shared" ref="D128:J128" si="58">(D$28*(D64*D113))+D96</f>
        <v>0</v>
      </c>
      <c r="E128" s="6">
        <f t="shared" si="58"/>
        <v>0</v>
      </c>
      <c r="F128" s="6">
        <f t="shared" si="58"/>
        <v>0</v>
      </c>
      <c r="G128" s="6">
        <f t="shared" si="58"/>
        <v>0</v>
      </c>
      <c r="H128" s="6">
        <f t="shared" si="58"/>
        <v>0</v>
      </c>
      <c r="I128" s="6">
        <f t="shared" si="58"/>
        <v>0</v>
      </c>
      <c r="J128" s="10">
        <f t="shared" si="58"/>
        <v>0</v>
      </c>
      <c r="K128" s="6">
        <f t="shared" ref="K128:Z133" si="59">(K$24*(K64*K113))+K96</f>
        <v>0</v>
      </c>
      <c r="L128" s="6">
        <f t="shared" si="59"/>
        <v>0</v>
      </c>
      <c r="M128" s="6">
        <f t="shared" si="59"/>
        <v>0</v>
      </c>
      <c r="N128" s="6">
        <f t="shared" si="59"/>
        <v>0</v>
      </c>
      <c r="O128" s="6">
        <f t="shared" si="59"/>
        <v>0</v>
      </c>
      <c r="P128" s="6">
        <f t="shared" si="59"/>
        <v>0</v>
      </c>
      <c r="Q128" s="6">
        <f t="shared" si="59"/>
        <v>0</v>
      </c>
      <c r="R128" s="6">
        <f t="shared" si="59"/>
        <v>0</v>
      </c>
      <c r="S128" s="6">
        <f t="shared" si="59"/>
        <v>0</v>
      </c>
      <c r="T128" s="6">
        <f t="shared" si="59"/>
        <v>0</v>
      </c>
      <c r="U128" s="6">
        <f t="shared" si="59"/>
        <v>0</v>
      </c>
      <c r="V128" s="6">
        <f t="shared" si="59"/>
        <v>0</v>
      </c>
      <c r="W128" s="6">
        <f t="shared" si="59"/>
        <v>0</v>
      </c>
      <c r="X128" s="6">
        <f t="shared" si="59"/>
        <v>0</v>
      </c>
      <c r="Y128" s="6">
        <f t="shared" si="59"/>
        <v>0</v>
      </c>
      <c r="Z128" s="6">
        <f t="shared" si="59"/>
        <v>0</v>
      </c>
      <c r="AA128" s="6">
        <f t="shared" si="57"/>
        <v>0</v>
      </c>
      <c r="AB128" s="6">
        <f t="shared" si="57"/>
        <v>0</v>
      </c>
      <c r="AC128" s="6">
        <f t="shared" si="57"/>
        <v>0</v>
      </c>
      <c r="AD128" s="6">
        <f t="shared" si="57"/>
        <v>0</v>
      </c>
      <c r="AE128" s="6">
        <f t="shared" si="57"/>
        <v>0</v>
      </c>
      <c r="AF128" s="6">
        <f t="shared" si="57"/>
        <v>0</v>
      </c>
      <c r="AG128" s="6">
        <f t="shared" si="57"/>
        <v>0</v>
      </c>
      <c r="AH128" s="6">
        <f t="shared" si="57"/>
        <v>0</v>
      </c>
      <c r="AI128" s="6">
        <f t="shared" si="57"/>
        <v>0</v>
      </c>
      <c r="AJ128" s="6">
        <f t="shared" si="57"/>
        <v>0</v>
      </c>
      <c r="AK128" s="6">
        <f t="shared" si="57"/>
        <v>0</v>
      </c>
      <c r="AL128" s="6">
        <f t="shared" si="57"/>
        <v>0</v>
      </c>
      <c r="AM128" s="6">
        <f t="shared" si="57"/>
        <v>0</v>
      </c>
      <c r="AN128" s="6">
        <f t="shared" si="57"/>
        <v>0</v>
      </c>
      <c r="AO128" s="6">
        <f t="shared" si="57"/>
        <v>0</v>
      </c>
      <c r="AP128" s="6">
        <f t="shared" si="57"/>
        <v>0</v>
      </c>
      <c r="AQ128" s="6">
        <f t="shared" si="57"/>
        <v>0</v>
      </c>
      <c r="AR128" s="6">
        <f t="shared" si="57"/>
        <v>0</v>
      </c>
      <c r="AS128" s="6">
        <f t="shared" si="57"/>
        <v>0</v>
      </c>
      <c r="AT128" s="6">
        <f t="shared" si="57"/>
        <v>0</v>
      </c>
      <c r="AU128" s="6">
        <f t="shared" si="57"/>
        <v>0</v>
      </c>
      <c r="AV128" s="6">
        <f t="shared" si="57"/>
        <v>0</v>
      </c>
      <c r="AW128" s="6">
        <f t="shared" si="57"/>
        <v>0</v>
      </c>
      <c r="AX128" s="6">
        <f t="shared" si="57"/>
        <v>0</v>
      </c>
      <c r="AY128" s="6">
        <f t="shared" si="57"/>
        <v>0</v>
      </c>
      <c r="AZ128" s="6">
        <f t="shared" si="57"/>
        <v>0</v>
      </c>
      <c r="BA128" s="6">
        <f t="shared" si="57"/>
        <v>0</v>
      </c>
      <c r="BB128" s="6">
        <f t="shared" si="57"/>
        <v>0</v>
      </c>
      <c r="BC128" s="6">
        <f t="shared" si="57"/>
        <v>0</v>
      </c>
      <c r="BD128" s="6">
        <f t="shared" si="57"/>
        <v>0</v>
      </c>
      <c r="BE128" s="6">
        <f t="shared" si="57"/>
        <v>0</v>
      </c>
      <c r="BF128" s="6">
        <f t="shared" si="57"/>
        <v>0</v>
      </c>
      <c r="BG128" s="6">
        <f t="shared" si="57"/>
        <v>0</v>
      </c>
      <c r="BH128" s="6">
        <f t="shared" si="57"/>
        <v>0</v>
      </c>
      <c r="BI128" s="6">
        <f t="shared" si="57"/>
        <v>0</v>
      </c>
      <c r="BJ128" s="6">
        <f t="shared" si="57"/>
        <v>0</v>
      </c>
      <c r="BK128" s="6">
        <f t="shared" si="57"/>
        <v>0</v>
      </c>
      <c r="BL128" s="6">
        <f t="shared" si="57"/>
        <v>0</v>
      </c>
    </row>
    <row r="129" spans="1:64" x14ac:dyDescent="0.25">
      <c r="C129" t="s">
        <v>8</v>
      </c>
      <c r="D129" s="6">
        <f t="shared" ref="D129:J129" si="60">(D$28*(D65*D114))+D97</f>
        <v>20.398280999999987</v>
      </c>
      <c r="E129" s="6">
        <f t="shared" si="60"/>
        <v>19.998062999999988</v>
      </c>
      <c r="F129" s="6">
        <f t="shared" si="60"/>
        <v>20.471498999999955</v>
      </c>
      <c r="G129" s="6">
        <f t="shared" si="60"/>
        <v>21.070963999999982</v>
      </c>
      <c r="H129" s="6">
        <f t="shared" si="60"/>
        <v>21.02877499999996</v>
      </c>
      <c r="I129" s="6">
        <f t="shared" si="60"/>
        <v>21.518999999999995</v>
      </c>
      <c r="J129" s="10">
        <f t="shared" si="60"/>
        <v>21.265000000000004</v>
      </c>
      <c r="K129" s="6">
        <f t="shared" si="59"/>
        <v>21.178491351666178</v>
      </c>
      <c r="L129" s="6">
        <f t="shared" si="57"/>
        <v>21.075904889123322</v>
      </c>
      <c r="M129" s="6">
        <f t="shared" si="57"/>
        <v>20.983734912436784</v>
      </c>
      <c r="N129" s="6">
        <f t="shared" si="57"/>
        <v>20.875395586684128</v>
      </c>
      <c r="O129" s="6">
        <f t="shared" si="57"/>
        <v>20.813718327480721</v>
      </c>
      <c r="P129" s="6">
        <f t="shared" si="57"/>
        <v>20.758637870689409</v>
      </c>
      <c r="Q129" s="6">
        <f t="shared" si="57"/>
        <v>20.707213750815122</v>
      </c>
      <c r="R129" s="6">
        <f t="shared" si="57"/>
        <v>20.663341011368942</v>
      </c>
      <c r="S129" s="6">
        <f t="shared" si="57"/>
        <v>20.625599068836269</v>
      </c>
      <c r="T129" s="6">
        <f t="shared" si="57"/>
        <v>20.597569387741178</v>
      </c>
      <c r="U129" s="6">
        <f t="shared" si="57"/>
        <v>20.576913158718632</v>
      </c>
      <c r="V129" s="6">
        <f t="shared" si="57"/>
        <v>20.563074084372172</v>
      </c>
      <c r="W129" s="6">
        <f t="shared" si="57"/>
        <v>20.555504435580652</v>
      </c>
      <c r="X129" s="6">
        <f t="shared" si="57"/>
        <v>20.55366714083322</v>
      </c>
      <c r="Y129" s="6">
        <f t="shared" si="57"/>
        <v>20.557032581153813</v>
      </c>
      <c r="Z129" s="6">
        <f t="shared" si="57"/>
        <v>20.565117708251272</v>
      </c>
      <c r="AA129" s="6">
        <f t="shared" si="57"/>
        <v>20.577401515370859</v>
      </c>
      <c r="AB129" s="6">
        <f t="shared" si="57"/>
        <v>20.593378461733664</v>
      </c>
      <c r="AC129" s="6">
        <f t="shared" si="57"/>
        <v>20.612561019955205</v>
      </c>
      <c r="AD129" s="6">
        <f t="shared" si="57"/>
        <v>20.634475482951157</v>
      </c>
      <c r="AE129" s="6">
        <f t="shared" si="57"/>
        <v>20.658594982930524</v>
      </c>
      <c r="AF129" s="6">
        <f t="shared" si="57"/>
        <v>20.684442286952635</v>
      </c>
      <c r="AG129" s="6">
        <f t="shared" si="57"/>
        <v>20.711541979284785</v>
      </c>
      <c r="AH129" s="6">
        <f t="shared" si="57"/>
        <v>20.739422182540217</v>
      </c>
      <c r="AI129" s="6">
        <f t="shared" si="57"/>
        <v>20.767610711249766</v>
      </c>
      <c r="AJ129" s="6">
        <f t="shared" si="57"/>
        <v>20.795622553836242</v>
      </c>
      <c r="AK129" s="6">
        <f t="shared" si="57"/>
        <v>20.822958813357037</v>
      </c>
      <c r="AL129" s="6">
        <f t="shared" si="57"/>
        <v>20.849115482827315</v>
      </c>
      <c r="AM129" s="6">
        <f t="shared" si="57"/>
        <v>20.873599506725881</v>
      </c>
      <c r="AN129" s="6">
        <f t="shared" si="57"/>
        <v>20.895941766003684</v>
      </c>
      <c r="AO129" s="6">
        <f t="shared" si="57"/>
        <v>20.915629803114214</v>
      </c>
      <c r="AP129" s="6">
        <f t="shared" si="57"/>
        <v>20.932228925899018</v>
      </c>
      <c r="AQ129" s="6">
        <f t="shared" si="57"/>
        <v>20.945325814574435</v>
      </c>
      <c r="AR129" s="6">
        <f t="shared" si="57"/>
        <v>20.954517488985072</v>
      </c>
      <c r="AS129" s="6">
        <f t="shared" si="57"/>
        <v>20.961583123809273</v>
      </c>
      <c r="AT129" s="6">
        <f t="shared" si="57"/>
        <v>20.968727945952221</v>
      </c>
      <c r="AU129" s="6">
        <f t="shared" si="57"/>
        <v>20.975952842897023</v>
      </c>
      <c r="AV129" s="6">
        <f t="shared" si="57"/>
        <v>20.983258712073074</v>
      </c>
      <c r="AW129" s="6">
        <f t="shared" si="57"/>
        <v>20.990646460967671</v>
      </c>
      <c r="AX129" s="6">
        <f t="shared" si="57"/>
        <v>20.998117007238772</v>
      </c>
      <c r="AY129" s="6">
        <f t="shared" si="57"/>
        <v>21.005671278828672</v>
      </c>
      <c r="AZ129" s="6">
        <f t="shared" si="57"/>
        <v>21.01331021407972</v>
      </c>
      <c r="BA129" s="6">
        <f t="shared" si="57"/>
        <v>21.021034761850423</v>
      </c>
      <c r="BB129" s="6">
        <f t="shared" si="57"/>
        <v>21.028845881633671</v>
      </c>
      <c r="BC129" s="6">
        <f t="shared" si="57"/>
        <v>21.036744543675621</v>
      </c>
      <c r="BD129" s="6">
        <f t="shared" si="57"/>
        <v>21.044731729096423</v>
      </c>
      <c r="BE129" s="6">
        <f t="shared" si="57"/>
        <v>21.052808430012121</v>
      </c>
      <c r="BF129" s="6">
        <f t="shared" si="57"/>
        <v>21.060975649657621</v>
      </c>
      <c r="BG129" s="6">
        <f t="shared" si="57"/>
        <v>21.069234402511572</v>
      </c>
      <c r="BH129" s="6">
        <f t="shared" si="57"/>
        <v>21.077585714422273</v>
      </c>
      <c r="BI129" s="6">
        <f t="shared" si="57"/>
        <v>21.08603062273502</v>
      </c>
      <c r="BJ129" s="6">
        <f t="shared" si="57"/>
        <v>21.094570176421172</v>
      </c>
      <c r="BK129" s="6">
        <f t="shared" si="57"/>
        <v>21.10320543620827</v>
      </c>
      <c r="BL129" s="6">
        <f t="shared" si="57"/>
        <v>21.111937474711773</v>
      </c>
    </row>
    <row r="130" spans="1:64" x14ac:dyDescent="0.25">
      <c r="C130" t="s">
        <v>9</v>
      </c>
      <c r="D130" s="6">
        <f t="shared" ref="D130:J130" si="61">(D$28*(D66*D115))+D98</f>
        <v>0.24742885673769544</v>
      </c>
      <c r="E130" s="6">
        <f t="shared" si="61"/>
        <v>0.23513886141468152</v>
      </c>
      <c r="F130" s="6">
        <f t="shared" si="61"/>
        <v>0.21123287162825222</v>
      </c>
      <c r="G130" s="6">
        <f t="shared" si="61"/>
        <v>0.2154470958410121</v>
      </c>
      <c r="H130" s="6">
        <f t="shared" si="61"/>
        <v>0.2115607467597686</v>
      </c>
      <c r="I130" s="6">
        <f t="shared" si="61"/>
        <v>0.20581918081918085</v>
      </c>
      <c r="J130" s="10">
        <f t="shared" si="61"/>
        <v>0.21182217782217791</v>
      </c>
      <c r="K130" s="6">
        <f t="shared" si="59"/>
        <v>0.21370525612682306</v>
      </c>
      <c r="L130" s="6">
        <f t="shared" si="57"/>
        <v>0.21520682285535259</v>
      </c>
      <c r="M130" s="6">
        <f t="shared" si="57"/>
        <v>0.21659917952992586</v>
      </c>
      <c r="N130" s="6">
        <f t="shared" si="57"/>
        <v>0.21761382050941719</v>
      </c>
      <c r="O130" s="6">
        <f t="shared" si="57"/>
        <v>0.21891298659830019</v>
      </c>
      <c r="P130" s="6">
        <f t="shared" si="57"/>
        <v>0.22009078678572849</v>
      </c>
      <c r="Q130" s="6">
        <f t="shared" si="57"/>
        <v>0.22112381954210461</v>
      </c>
      <c r="R130" s="6">
        <f t="shared" si="57"/>
        <v>0.22206162266689644</v>
      </c>
      <c r="S130" s="6">
        <f t="shared" si="57"/>
        <v>0.22289760240109877</v>
      </c>
      <c r="T130" s="6">
        <f t="shared" si="57"/>
        <v>0.22367933331807838</v>
      </c>
      <c r="U130" s="6">
        <f t="shared" si="57"/>
        <v>0.22439065314531412</v>
      </c>
      <c r="V130" s="6">
        <f t="shared" si="57"/>
        <v>0.22503453182115052</v>
      </c>
      <c r="W130" s="6">
        <f t="shared" si="57"/>
        <v>0.22561401661023139</v>
      </c>
      <c r="X130" s="6">
        <f t="shared" si="57"/>
        <v>0.22613226273238726</v>
      </c>
      <c r="Y130" s="6">
        <f t="shared" si="57"/>
        <v>0.22659250453581378</v>
      </c>
      <c r="Z130" s="6">
        <f t="shared" si="57"/>
        <v>0.22699849210602502</v>
      </c>
      <c r="AA130" s="6">
        <f t="shared" si="57"/>
        <v>0.22735356316501651</v>
      </c>
      <c r="AB130" s="6">
        <f t="shared" si="57"/>
        <v>0.2276612333334157</v>
      </c>
      <c r="AC130" s="6">
        <f t="shared" si="57"/>
        <v>0.22792522673386351</v>
      </c>
      <c r="AD130" s="6">
        <f t="shared" si="57"/>
        <v>0.2281494308450881</v>
      </c>
      <c r="AE130" s="6">
        <f t="shared" si="57"/>
        <v>0.22833715639234556</v>
      </c>
      <c r="AF130" s="6">
        <f t="shared" si="57"/>
        <v>0.22849227460230254</v>
      </c>
      <c r="AG130" s="6">
        <f t="shared" si="57"/>
        <v>0.22861868845798453</v>
      </c>
      <c r="AH130" s="6">
        <f t="shared" si="57"/>
        <v>0.22872035150827377</v>
      </c>
      <c r="AI130" s="6">
        <f t="shared" si="57"/>
        <v>0.22880122520817756</v>
      </c>
      <c r="AJ130" s="6">
        <f t="shared" si="57"/>
        <v>0.22886514109993306</v>
      </c>
      <c r="AK130" s="6">
        <f t="shared" si="57"/>
        <v>0.22891578995012477</v>
      </c>
      <c r="AL130" s="6">
        <f t="shared" si="57"/>
        <v>0.22895681901167667</v>
      </c>
      <c r="AM130" s="6">
        <f t="shared" si="57"/>
        <v>0.22899200848126505</v>
      </c>
      <c r="AN130" s="6">
        <f t="shared" si="57"/>
        <v>0.22902541305199431</v>
      </c>
      <c r="AO130" s="6">
        <f t="shared" si="57"/>
        <v>0.22906062389918411</v>
      </c>
      <c r="AP130" s="6">
        <f t="shared" si="57"/>
        <v>0.2291020958049855</v>
      </c>
      <c r="AQ130" s="6">
        <f t="shared" si="57"/>
        <v>0.22915452782977189</v>
      </c>
      <c r="AR130" s="6">
        <f t="shared" si="57"/>
        <v>0.22922274376062449</v>
      </c>
      <c r="AS130" s="6">
        <f t="shared" si="57"/>
        <v>0.22930003517053954</v>
      </c>
      <c r="AT130" s="6">
        <f t="shared" si="57"/>
        <v>0.22937819281536004</v>
      </c>
      <c r="AU130" s="6">
        <f t="shared" si="57"/>
        <v>0.22945722640331762</v>
      </c>
      <c r="AV130" s="6">
        <f t="shared" si="57"/>
        <v>0.22953714575144726</v>
      </c>
      <c r="AW130" s="6">
        <f t="shared" si="57"/>
        <v>0.22961796078680774</v>
      </c>
      <c r="AX130" s="6">
        <f t="shared" si="57"/>
        <v>0.22969968154771539</v>
      </c>
      <c r="AY130" s="6">
        <f t="shared" si="57"/>
        <v>0.22978231818498751</v>
      </c>
      <c r="AZ130" s="6">
        <f t="shared" si="57"/>
        <v>0.22986588096320829</v>
      </c>
      <c r="BA130" s="6">
        <f t="shared" si="57"/>
        <v>0.22995038026199868</v>
      </c>
      <c r="BB130" s="6">
        <f t="shared" si="57"/>
        <v>0.23003582657730995</v>
      </c>
      <c r="BC130" s="6">
        <f t="shared" si="57"/>
        <v>0.23012223052272388</v>
      </c>
      <c r="BD130" s="6">
        <f t="shared" si="57"/>
        <v>0.23020960283077357</v>
      </c>
      <c r="BE130" s="6">
        <f t="shared" si="57"/>
        <v>0.230297954354277</v>
      </c>
      <c r="BF130" s="6">
        <f t="shared" si="57"/>
        <v>0.23038729606768182</v>
      </c>
      <c r="BG130" s="6">
        <f t="shared" si="57"/>
        <v>0.23047763906843183</v>
      </c>
      <c r="BH130" s="6">
        <f t="shared" si="57"/>
        <v>0.23056899457834409</v>
      </c>
      <c r="BI130" s="6">
        <f t="shared" si="57"/>
        <v>0.23066137394500202</v>
      </c>
      <c r="BJ130" s="6">
        <f t="shared" si="57"/>
        <v>0.2307547886431672</v>
      </c>
      <c r="BK130" s="6">
        <f t="shared" si="57"/>
        <v>0.2308492502762029</v>
      </c>
      <c r="BL130" s="6">
        <f t="shared" si="57"/>
        <v>0.23094477057751495</v>
      </c>
    </row>
    <row r="131" spans="1:64" x14ac:dyDescent="0.25">
      <c r="C131" t="s">
        <v>10</v>
      </c>
      <c r="D131" s="6">
        <f t="shared" ref="D131:J131" si="62">(D$28*(D67*D116))+D99</f>
        <v>237.53170246818755</v>
      </c>
      <c r="E131" s="6">
        <f t="shared" si="62"/>
        <v>225.73330695809423</v>
      </c>
      <c r="F131" s="6">
        <f t="shared" si="62"/>
        <v>202.78355676312214</v>
      </c>
      <c r="G131" s="6">
        <f t="shared" si="62"/>
        <v>206.82921200737164</v>
      </c>
      <c r="H131" s="6">
        <f t="shared" si="62"/>
        <v>203.09831688937794</v>
      </c>
      <c r="I131" s="6">
        <f t="shared" si="62"/>
        <v>197.58641358641353</v>
      </c>
      <c r="J131" s="10">
        <f t="shared" si="62"/>
        <v>203.34929070929067</v>
      </c>
      <c r="K131" s="6">
        <f t="shared" si="59"/>
        <v>205.15704588175052</v>
      </c>
      <c r="L131" s="6">
        <f t="shared" si="57"/>
        <v>206.59854994113891</v>
      </c>
      <c r="M131" s="6">
        <f t="shared" si="57"/>
        <v>207.93521234872924</v>
      </c>
      <c r="N131" s="6">
        <f t="shared" si="57"/>
        <v>208.90926768904097</v>
      </c>
      <c r="O131" s="6">
        <f t="shared" si="57"/>
        <v>210.15646713436865</v>
      </c>
      <c r="P131" s="6">
        <f t="shared" si="57"/>
        <v>211.28715531429984</v>
      </c>
      <c r="Q131" s="6">
        <f t="shared" si="57"/>
        <v>212.27886676042095</v>
      </c>
      <c r="R131" s="6">
        <f t="shared" si="57"/>
        <v>213.17915776022122</v>
      </c>
      <c r="S131" s="6">
        <f t="shared" si="57"/>
        <v>213.98169830505549</v>
      </c>
      <c r="T131" s="6">
        <f t="shared" si="57"/>
        <v>214.73215998535591</v>
      </c>
      <c r="U131" s="6">
        <f t="shared" si="57"/>
        <v>215.41502701950222</v>
      </c>
      <c r="V131" s="6">
        <f t="shared" si="57"/>
        <v>216.03315054830526</v>
      </c>
      <c r="W131" s="6">
        <f t="shared" si="57"/>
        <v>216.58945594582298</v>
      </c>
      <c r="X131" s="6">
        <f t="shared" si="57"/>
        <v>217.08697222309263</v>
      </c>
      <c r="Y131" s="6">
        <f t="shared" si="57"/>
        <v>217.52880435438215</v>
      </c>
      <c r="Z131" s="6">
        <f t="shared" si="57"/>
        <v>217.91855242178494</v>
      </c>
      <c r="AA131" s="6">
        <f t="shared" si="57"/>
        <v>218.25942063841688</v>
      </c>
      <c r="AB131" s="6">
        <f t="shared" si="57"/>
        <v>218.55478400008008</v>
      </c>
      <c r="AC131" s="6">
        <f t="shared" si="57"/>
        <v>218.8082176645099</v>
      </c>
      <c r="AD131" s="6">
        <f t="shared" si="57"/>
        <v>219.0234536112857</v>
      </c>
      <c r="AE131" s="6">
        <f t="shared" si="57"/>
        <v>219.20367013665287</v>
      </c>
      <c r="AF131" s="6">
        <f t="shared" si="57"/>
        <v>219.35258361821167</v>
      </c>
      <c r="AG131" s="6">
        <f t="shared" si="57"/>
        <v>219.47394091966638</v>
      </c>
      <c r="AH131" s="6">
        <f t="shared" si="57"/>
        <v>219.57153744794405</v>
      </c>
      <c r="AI131" s="6">
        <f t="shared" si="57"/>
        <v>219.64917619985167</v>
      </c>
      <c r="AJ131" s="6">
        <f t="shared" si="57"/>
        <v>219.71053545593705</v>
      </c>
      <c r="AK131" s="6">
        <f t="shared" si="57"/>
        <v>219.7591583521212</v>
      </c>
      <c r="AL131" s="6">
        <f t="shared" si="57"/>
        <v>219.79854625121104</v>
      </c>
      <c r="AM131" s="6">
        <f t="shared" si="57"/>
        <v>219.83232814201602</v>
      </c>
      <c r="AN131" s="6">
        <f t="shared" si="57"/>
        <v>219.86439652991598</v>
      </c>
      <c r="AO131" s="6">
        <f t="shared" si="57"/>
        <v>219.89819894321823</v>
      </c>
      <c r="AP131" s="6">
        <f t="shared" si="57"/>
        <v>219.93801197278776</v>
      </c>
      <c r="AQ131" s="6">
        <f t="shared" si="57"/>
        <v>219.9883467165827</v>
      </c>
      <c r="AR131" s="6">
        <f t="shared" si="57"/>
        <v>220.05383401020131</v>
      </c>
      <c r="AS131" s="6">
        <f t="shared" si="57"/>
        <v>220.12803376371977</v>
      </c>
      <c r="AT131" s="6">
        <f t="shared" si="57"/>
        <v>220.20306510274742</v>
      </c>
      <c r="AU131" s="6">
        <f t="shared" si="57"/>
        <v>220.27893734718671</v>
      </c>
      <c r="AV131" s="6">
        <f t="shared" si="57"/>
        <v>220.35565992139118</v>
      </c>
      <c r="AW131" s="6">
        <f t="shared" si="57"/>
        <v>220.43324235533723</v>
      </c>
      <c r="AX131" s="6">
        <f t="shared" si="57"/>
        <v>220.5116942858086</v>
      </c>
      <c r="AY131" s="6">
        <f t="shared" si="57"/>
        <v>220.59102545758984</v>
      </c>
      <c r="AZ131" s="6">
        <f t="shared" si="57"/>
        <v>220.67124572468177</v>
      </c>
      <c r="BA131" s="6">
        <f t="shared" si="57"/>
        <v>220.75236505152054</v>
      </c>
      <c r="BB131" s="6">
        <f t="shared" si="57"/>
        <v>220.83439351421936</v>
      </c>
      <c r="BC131" s="6">
        <f t="shared" si="57"/>
        <v>220.91734130181675</v>
      </c>
      <c r="BD131" s="6">
        <f t="shared" si="57"/>
        <v>221.00121871754445</v>
      </c>
      <c r="BE131" s="6">
        <f t="shared" si="57"/>
        <v>221.08603618010773</v>
      </c>
      <c r="BF131" s="6">
        <f t="shared" si="57"/>
        <v>221.17180422497637</v>
      </c>
      <c r="BG131" s="6">
        <f t="shared" si="57"/>
        <v>221.25853350569636</v>
      </c>
      <c r="BH131" s="6">
        <f t="shared" si="57"/>
        <v>221.34623479521215</v>
      </c>
      <c r="BI131" s="6">
        <f t="shared" si="57"/>
        <v>221.43491898720376</v>
      </c>
      <c r="BJ131" s="6">
        <f t="shared" si="57"/>
        <v>221.52459709744235</v>
      </c>
      <c r="BK131" s="6">
        <f t="shared" si="57"/>
        <v>221.6152802651566</v>
      </c>
      <c r="BL131" s="6">
        <f t="shared" si="57"/>
        <v>221.70697975441615</v>
      </c>
    </row>
    <row r="132" spans="1:64" x14ac:dyDescent="0.25">
      <c r="C132" t="s">
        <v>11</v>
      </c>
      <c r="D132" s="6">
        <f t="shared" ref="D132:J132" si="63">(D$28*(D68*D117))+D100</f>
        <v>9.8971542695078156</v>
      </c>
      <c r="E132" s="6">
        <f t="shared" si="63"/>
        <v>9.4055544565872609</v>
      </c>
      <c r="F132" s="6">
        <f t="shared" si="63"/>
        <v>8.4493148651300896</v>
      </c>
      <c r="G132" s="6">
        <f t="shared" si="63"/>
        <v>8.6178838336404837</v>
      </c>
      <c r="H132" s="6">
        <f t="shared" si="63"/>
        <v>8.4624298703907499</v>
      </c>
      <c r="I132" s="6">
        <f t="shared" si="63"/>
        <v>8.2327672327672321</v>
      </c>
      <c r="J132" s="10">
        <f t="shared" si="63"/>
        <v>8.472887112887113</v>
      </c>
      <c r="K132" s="6">
        <f t="shared" si="59"/>
        <v>8.5482102450729425</v>
      </c>
      <c r="L132" s="6">
        <f t="shared" si="57"/>
        <v>8.6082729142141261</v>
      </c>
      <c r="M132" s="6">
        <f t="shared" si="57"/>
        <v>8.6639671811970587</v>
      </c>
      <c r="N132" s="6">
        <f t="shared" si="57"/>
        <v>8.7045528203767137</v>
      </c>
      <c r="O132" s="6">
        <f t="shared" si="57"/>
        <v>8.7565194639320314</v>
      </c>
      <c r="P132" s="6">
        <f t="shared" si="57"/>
        <v>8.8036314714291652</v>
      </c>
      <c r="Q132" s="6">
        <f t="shared" ref="L132:BL133" si="64">(Q$24*(Q68*Q117))+Q100</f>
        <v>8.8449527816842064</v>
      </c>
      <c r="R132" s="6">
        <f t="shared" si="64"/>
        <v>8.8824649066758905</v>
      </c>
      <c r="S132" s="6">
        <f t="shared" si="64"/>
        <v>8.915904096043981</v>
      </c>
      <c r="T132" s="6">
        <f t="shared" si="64"/>
        <v>8.9471733327231622</v>
      </c>
      <c r="U132" s="6">
        <f t="shared" si="64"/>
        <v>8.9756261258125942</v>
      </c>
      <c r="V132" s="6">
        <f t="shared" si="64"/>
        <v>9.0013812728460536</v>
      </c>
      <c r="W132" s="6">
        <f t="shared" si="64"/>
        <v>9.0245606644092913</v>
      </c>
      <c r="X132" s="6">
        <f t="shared" si="64"/>
        <v>9.0452905092955227</v>
      </c>
      <c r="Y132" s="6">
        <f t="shared" si="64"/>
        <v>9.0637001814325853</v>
      </c>
      <c r="Z132" s="6">
        <f t="shared" si="64"/>
        <v>9.0799396842410385</v>
      </c>
      <c r="AA132" s="6">
        <f t="shared" si="64"/>
        <v>9.0941425266006988</v>
      </c>
      <c r="AB132" s="6">
        <f t="shared" si="64"/>
        <v>9.1064493333366681</v>
      </c>
      <c r="AC132" s="6">
        <f t="shared" si="64"/>
        <v>9.1170090693545784</v>
      </c>
      <c r="AD132" s="6">
        <f t="shared" si="64"/>
        <v>9.1259772338035656</v>
      </c>
      <c r="AE132" s="6">
        <f t="shared" si="64"/>
        <v>9.1334862556938621</v>
      </c>
      <c r="AF132" s="6">
        <f t="shared" si="64"/>
        <v>9.139690984092141</v>
      </c>
      <c r="AG132" s="6">
        <f t="shared" si="64"/>
        <v>9.144747538319427</v>
      </c>
      <c r="AH132" s="6">
        <f t="shared" si="64"/>
        <v>9.1488140603309951</v>
      </c>
      <c r="AI132" s="6">
        <f t="shared" si="64"/>
        <v>9.1520490083271504</v>
      </c>
      <c r="AJ132" s="6">
        <f t="shared" si="64"/>
        <v>9.1546056439973711</v>
      </c>
      <c r="AK132" s="6">
        <f t="shared" si="64"/>
        <v>9.1566315980050401</v>
      </c>
      <c r="AL132" s="6">
        <f t="shared" si="64"/>
        <v>9.1582727604671135</v>
      </c>
      <c r="AM132" s="6">
        <f t="shared" si="64"/>
        <v>9.1596803392506523</v>
      </c>
      <c r="AN132" s="6">
        <f t="shared" si="64"/>
        <v>9.1610165220798176</v>
      </c>
      <c r="AO132" s="6">
        <f t="shared" si="64"/>
        <v>9.1624249559674134</v>
      </c>
      <c r="AP132" s="6">
        <f t="shared" si="64"/>
        <v>9.1640838321994753</v>
      </c>
      <c r="AQ132" s="6">
        <f t="shared" si="64"/>
        <v>9.1661811131909321</v>
      </c>
      <c r="AR132" s="6">
        <f t="shared" si="64"/>
        <v>9.168909750425037</v>
      </c>
      <c r="AS132" s="6">
        <f t="shared" si="64"/>
        <v>9.1720014068216393</v>
      </c>
      <c r="AT132" s="6">
        <f t="shared" si="64"/>
        <v>9.1751277126144597</v>
      </c>
      <c r="AU132" s="6">
        <f t="shared" si="64"/>
        <v>9.1782890561327637</v>
      </c>
      <c r="AV132" s="6">
        <f t="shared" si="64"/>
        <v>9.181485830057948</v>
      </c>
      <c r="AW132" s="6">
        <f t="shared" si="64"/>
        <v>9.1847184314723673</v>
      </c>
      <c r="AX132" s="6">
        <f t="shared" si="64"/>
        <v>9.187987261908674</v>
      </c>
      <c r="AY132" s="6">
        <f t="shared" si="64"/>
        <v>9.1912927273995599</v>
      </c>
      <c r="AZ132" s="6">
        <f t="shared" si="64"/>
        <v>9.1946352385283898</v>
      </c>
      <c r="BA132" s="6">
        <f t="shared" si="64"/>
        <v>9.1980152104800048</v>
      </c>
      <c r="BB132" s="6">
        <f t="shared" si="64"/>
        <v>9.2014330630924555</v>
      </c>
      <c r="BC132" s="6">
        <f t="shared" si="64"/>
        <v>9.2048892209090134</v>
      </c>
      <c r="BD132" s="6">
        <f t="shared" si="64"/>
        <v>9.208384113231002</v>
      </c>
      <c r="BE132" s="6">
        <f t="shared" si="64"/>
        <v>9.2119181741711387</v>
      </c>
      <c r="BF132" s="6">
        <f t="shared" si="64"/>
        <v>9.2154918427073316</v>
      </c>
      <c r="BG132" s="6">
        <f t="shared" si="64"/>
        <v>9.2191055627373313</v>
      </c>
      <c r="BH132" s="6">
        <f t="shared" si="64"/>
        <v>9.2227597831338226</v>
      </c>
      <c r="BI132" s="6">
        <f t="shared" si="64"/>
        <v>9.22645495780014</v>
      </c>
      <c r="BJ132" s="6">
        <f t="shared" si="64"/>
        <v>9.2301915457267469</v>
      </c>
      <c r="BK132" s="6">
        <f t="shared" si="64"/>
        <v>9.2339700110481751</v>
      </c>
      <c r="BL132" s="6">
        <f t="shared" si="64"/>
        <v>9.2377908231006565</v>
      </c>
    </row>
    <row r="133" spans="1:64" x14ac:dyDescent="0.25">
      <c r="C133" t="s">
        <v>12</v>
      </c>
      <c r="D133" s="6">
        <f t="shared" ref="D133:J133" si="65">(D$28*(D69*D118))+D101</f>
        <v>179.89799999999988</v>
      </c>
      <c r="E133" s="6">
        <f t="shared" si="65"/>
        <v>174.89999999999986</v>
      </c>
      <c r="F133" s="6">
        <f t="shared" si="65"/>
        <v>177.7909999999996</v>
      </c>
      <c r="G133" s="6">
        <f t="shared" si="65"/>
        <v>184.85999999999984</v>
      </c>
      <c r="H133" s="6">
        <f t="shared" si="65"/>
        <v>183.12017683199966</v>
      </c>
      <c r="I133" s="6">
        <f t="shared" si="65"/>
        <v>180.38062726799993</v>
      </c>
      <c r="J133" s="10">
        <f t="shared" si="65"/>
        <v>180.43799999999999</v>
      </c>
      <c r="K133" s="6">
        <f t="shared" si="59"/>
        <v>179.22843796764045</v>
      </c>
      <c r="L133" s="6">
        <f t="shared" si="64"/>
        <v>177.88676096249253</v>
      </c>
      <c r="M133" s="6">
        <f t="shared" si="64"/>
        <v>176.63840494129121</v>
      </c>
      <c r="N133" s="6">
        <f t="shared" si="64"/>
        <v>175.2607507371973</v>
      </c>
      <c r="O133" s="6">
        <f t="shared" si="64"/>
        <v>174.28222019116643</v>
      </c>
      <c r="P133" s="6">
        <f t="shared" si="64"/>
        <v>173.36630770673838</v>
      </c>
      <c r="Q133" s="6">
        <f t="shared" si="64"/>
        <v>172.48923491199912</v>
      </c>
      <c r="R133" s="6">
        <f t="shared" si="64"/>
        <v>171.68422383761106</v>
      </c>
      <c r="S133" s="6">
        <f t="shared" si="64"/>
        <v>170.94006632450797</v>
      </c>
      <c r="T133" s="6">
        <f t="shared" si="64"/>
        <v>170.28698342078928</v>
      </c>
      <c r="U133" s="6">
        <f t="shared" si="64"/>
        <v>169.7060409314453</v>
      </c>
      <c r="V133" s="6">
        <f t="shared" si="64"/>
        <v>169.19312312387467</v>
      </c>
      <c r="W133" s="6">
        <f t="shared" si="64"/>
        <v>168.74419251147546</v>
      </c>
      <c r="X133" s="6">
        <f t="shared" si="64"/>
        <v>168.35530580050272</v>
      </c>
      <c r="Y133" s="6">
        <f t="shared" si="64"/>
        <v>168.02258635691348</v>
      </c>
      <c r="Z133" s="6">
        <f t="shared" si="64"/>
        <v>167.74254226680355</v>
      </c>
      <c r="AA133" s="6">
        <f t="shared" si="64"/>
        <v>167.51137409873783</v>
      </c>
      <c r="AB133" s="6">
        <f t="shared" si="64"/>
        <v>167.32541184722098</v>
      </c>
      <c r="AC133" s="6">
        <f t="shared" si="64"/>
        <v>167.1811341152515</v>
      </c>
      <c r="AD133" s="6">
        <f t="shared" si="64"/>
        <v>167.07513267842154</v>
      </c>
      <c r="AE133" s="6">
        <f t="shared" si="64"/>
        <v>167.00357001542514</v>
      </c>
      <c r="AF133" s="6">
        <f t="shared" si="64"/>
        <v>166.96301228755831</v>
      </c>
      <c r="AG133" s="6">
        <f t="shared" si="64"/>
        <v>166.95004067784336</v>
      </c>
      <c r="AH133" s="6">
        <f t="shared" si="64"/>
        <v>166.96126514698418</v>
      </c>
      <c r="AI133" s="6">
        <f t="shared" si="64"/>
        <v>166.99329335759163</v>
      </c>
      <c r="AJ133" s="6">
        <f t="shared" si="64"/>
        <v>167.04263019766398</v>
      </c>
      <c r="AK133" s="6">
        <f t="shared" si="64"/>
        <v>167.105669833261</v>
      </c>
      <c r="AL133" s="6">
        <f t="shared" si="64"/>
        <v>167.17876648921242</v>
      </c>
      <c r="AM133" s="6">
        <f t="shared" si="64"/>
        <v>167.25836312511925</v>
      </c>
      <c r="AN133" s="6">
        <f t="shared" si="64"/>
        <v>167.34109495904156</v>
      </c>
      <c r="AO133" s="6">
        <f t="shared" si="64"/>
        <v>167.42325042081148</v>
      </c>
      <c r="AP133" s="6">
        <f t="shared" si="64"/>
        <v>167.50174095045008</v>
      </c>
      <c r="AQ133" s="6">
        <f t="shared" si="64"/>
        <v>167.57364893297404</v>
      </c>
      <c r="AR133" s="6">
        <f t="shared" si="64"/>
        <v>167.63613991188078</v>
      </c>
      <c r="AS133" s="6">
        <f t="shared" si="64"/>
        <v>167.69266499047436</v>
      </c>
      <c r="AT133" s="6">
        <f t="shared" si="64"/>
        <v>167.74982356761797</v>
      </c>
      <c r="AU133" s="6">
        <f t="shared" si="64"/>
        <v>167.80762274317635</v>
      </c>
      <c r="AV133" s="6">
        <f t="shared" si="64"/>
        <v>167.86606969658476</v>
      </c>
      <c r="AW133" s="6">
        <f t="shared" si="64"/>
        <v>167.92517168774154</v>
      </c>
      <c r="AX133" s="6">
        <f t="shared" si="64"/>
        <v>167.98493605791037</v>
      </c>
      <c r="AY133" s="6">
        <f t="shared" si="64"/>
        <v>168.04537023062957</v>
      </c>
      <c r="AZ133" s="6">
        <f t="shared" si="64"/>
        <v>168.10648171263796</v>
      </c>
      <c r="BA133" s="6">
        <f t="shared" si="64"/>
        <v>168.16827809480355</v>
      </c>
      <c r="BB133" s="6">
        <f t="shared" si="64"/>
        <v>168.23076705306957</v>
      </c>
      <c r="BC133" s="6">
        <f t="shared" si="64"/>
        <v>168.29395634940516</v>
      </c>
      <c r="BD133" s="6">
        <f t="shared" si="64"/>
        <v>168.35785383277155</v>
      </c>
      <c r="BE133" s="6">
        <f t="shared" si="64"/>
        <v>168.42246744009717</v>
      </c>
      <c r="BF133" s="6">
        <f t="shared" si="64"/>
        <v>168.48780519726117</v>
      </c>
      <c r="BG133" s="6">
        <f t="shared" si="64"/>
        <v>168.55387522009275</v>
      </c>
      <c r="BH133" s="6">
        <f t="shared" si="64"/>
        <v>168.62068571537836</v>
      </c>
      <c r="BI133" s="6">
        <f t="shared" si="64"/>
        <v>168.68824498188036</v>
      </c>
      <c r="BJ133" s="6">
        <f t="shared" si="64"/>
        <v>168.75656141136957</v>
      </c>
      <c r="BK133" s="6">
        <f t="shared" si="64"/>
        <v>168.82564348966636</v>
      </c>
      <c r="BL133" s="6">
        <f t="shared" si="64"/>
        <v>168.89549979769436</v>
      </c>
    </row>
    <row r="134" spans="1:64" x14ac:dyDescent="0.25">
      <c r="C134" t="s">
        <v>13</v>
      </c>
      <c r="D134" s="6">
        <f t="shared" ref="D134:J134" si="66">(D$27*(D70*D119))+D102</f>
        <v>73.779021999999998</v>
      </c>
      <c r="E134" s="6">
        <f t="shared" si="66"/>
        <v>71.225934999999964</v>
      </c>
      <c r="F134" s="6">
        <f t="shared" si="66"/>
        <v>77.931347999999943</v>
      </c>
      <c r="G134" s="6">
        <f t="shared" si="66"/>
        <v>84.168914000000001</v>
      </c>
      <c r="H134" s="6">
        <f t="shared" si="66"/>
        <v>86.806595999999999</v>
      </c>
      <c r="I134" s="6">
        <f t="shared" si="66"/>
        <v>88.280117332999993</v>
      </c>
      <c r="J134" s="10">
        <f t="shared" si="66"/>
        <v>89.694512027999991</v>
      </c>
      <c r="K134" s="6">
        <f>(K$23*(K70*K119))+K102</f>
        <v>91.142167241760674</v>
      </c>
      <c r="L134" s="6">
        <f t="shared" ref="L134:BL139" si="67">(L$23*(L70*L119))+L102</f>
        <v>92.143675221749163</v>
      </c>
      <c r="M134" s="6">
        <f t="shared" si="67"/>
        <v>93.047468484118909</v>
      </c>
      <c r="N134" s="6">
        <f t="shared" si="67"/>
        <v>93.68596147076066</v>
      </c>
      <c r="O134" s="6">
        <f t="shared" si="67"/>
        <v>94.468388893627264</v>
      </c>
      <c r="P134" s="6">
        <f t="shared" si="67"/>
        <v>95.140591485348935</v>
      </c>
      <c r="Q134" s="6">
        <f t="shared" si="67"/>
        <v>95.690710118254898</v>
      </c>
      <c r="R134" s="6">
        <f t="shared" si="67"/>
        <v>96.1511073616293</v>
      </c>
      <c r="S134" s="6">
        <f t="shared" si="67"/>
        <v>96.519773741658398</v>
      </c>
      <c r="T134" s="6">
        <f t="shared" si="67"/>
        <v>96.825297351520348</v>
      </c>
      <c r="U134" s="6">
        <f t="shared" si="67"/>
        <v>97.058690023896744</v>
      </c>
      <c r="V134" s="6">
        <f t="shared" si="67"/>
        <v>97.223925129844218</v>
      </c>
      <c r="W134" s="6">
        <f t="shared" si="67"/>
        <v>97.325579912386544</v>
      </c>
      <c r="X134" s="6">
        <f t="shared" si="67"/>
        <v>97.367839096642442</v>
      </c>
      <c r="Y134" s="6">
        <f t="shared" si="67"/>
        <v>97.354287973030807</v>
      </c>
      <c r="Z134" s="6">
        <f t="shared" si="67"/>
        <v>97.287833352003929</v>
      </c>
      <c r="AA134" s="6">
        <f t="shared" si="67"/>
        <v>97.170593043305288</v>
      </c>
      <c r="AB134" s="6">
        <f t="shared" si="67"/>
        <v>97.004252826827681</v>
      </c>
      <c r="AC134" s="6">
        <f t="shared" si="67"/>
        <v>96.790953875159104</v>
      </c>
      <c r="AD134" s="6">
        <f t="shared" si="67"/>
        <v>96.533603542513291</v>
      </c>
      <c r="AE134" s="6">
        <f t="shared" si="67"/>
        <v>96.235469874987643</v>
      </c>
      <c r="AF134" s="6">
        <f t="shared" si="67"/>
        <v>95.900134399440233</v>
      </c>
      <c r="AG134" s="6">
        <f t="shared" si="67"/>
        <v>95.531431861766023</v>
      </c>
      <c r="AH134" s="6">
        <f t="shared" si="67"/>
        <v>95.13292769452481</v>
      </c>
      <c r="AI134" s="6">
        <f t="shared" si="67"/>
        <v>94.707391659570618</v>
      </c>
      <c r="AJ134" s="6">
        <f t="shared" si="67"/>
        <v>94.257343292331399</v>
      </c>
      <c r="AK134" s="6">
        <f t="shared" si="67"/>
        <v>93.785696990469617</v>
      </c>
      <c r="AL134" s="6">
        <f t="shared" si="67"/>
        <v>93.295330937146389</v>
      </c>
      <c r="AM134" s="6">
        <f t="shared" si="67"/>
        <v>92.788837100433014</v>
      </c>
      <c r="AN134" s="6">
        <f t="shared" si="67"/>
        <v>92.268364241691117</v>
      </c>
      <c r="AO134" s="6">
        <f t="shared" si="67"/>
        <v>91.735469506784654</v>
      </c>
      <c r="AP134" s="6">
        <f t="shared" si="67"/>
        <v>91.191904725015959</v>
      </c>
      <c r="AQ134" s="6">
        <f t="shared" si="67"/>
        <v>90.639289661347902</v>
      </c>
      <c r="AR134" s="6">
        <f t="shared" si="67"/>
        <v>90.078993199049705</v>
      </c>
      <c r="AS134" s="6">
        <f t="shared" si="67"/>
        <v>89.516372907741442</v>
      </c>
      <c r="AT134" s="6">
        <f t="shared" si="67"/>
        <v>88.955435108524199</v>
      </c>
      <c r="AU134" s="6">
        <f t="shared" si="67"/>
        <v>88.39392923670718</v>
      </c>
      <c r="AV134" s="6">
        <f t="shared" si="67"/>
        <v>87.828954848579684</v>
      </c>
      <c r="AW134" s="6">
        <f t="shared" si="67"/>
        <v>87.258281438748426</v>
      </c>
      <c r="AX134" s="6">
        <f t="shared" si="67"/>
        <v>86.681379299816683</v>
      </c>
      <c r="AY134" s="6">
        <f t="shared" si="67"/>
        <v>86.09842407686142</v>
      </c>
      <c r="AZ134" s="6">
        <f t="shared" si="67"/>
        <v>85.508972331772185</v>
      </c>
      <c r="BA134" s="6">
        <f t="shared" si="67"/>
        <v>84.912741945271165</v>
      </c>
      <c r="BB134" s="6">
        <f t="shared" si="67"/>
        <v>84.309823905416678</v>
      </c>
      <c r="BC134" s="6">
        <f t="shared" si="67"/>
        <v>83.700380068932404</v>
      </c>
      <c r="BD134" s="6">
        <f t="shared" si="67"/>
        <v>83.085240681156407</v>
      </c>
      <c r="BE134" s="6">
        <f t="shared" si="67"/>
        <v>82.466055429490922</v>
      </c>
      <c r="BF134" s="6">
        <f t="shared" si="67"/>
        <v>81.845000220106911</v>
      </c>
      <c r="BG134" s="6">
        <f t="shared" si="67"/>
        <v>81.224134775501653</v>
      </c>
      <c r="BH134" s="6">
        <f t="shared" si="67"/>
        <v>80.604622440276401</v>
      </c>
      <c r="BI134" s="6">
        <f t="shared" si="67"/>
        <v>79.987715119606889</v>
      </c>
      <c r="BJ134" s="6">
        <f t="shared" si="67"/>
        <v>79.375704273494648</v>
      </c>
      <c r="BK134" s="6">
        <f t="shared" si="67"/>
        <v>78.771226977588384</v>
      </c>
      <c r="BL134" s="6">
        <f t="shared" si="67"/>
        <v>78.176575935871142</v>
      </c>
    </row>
    <row r="135" spans="1:64" x14ac:dyDescent="0.25">
      <c r="C135" t="s">
        <v>14</v>
      </c>
      <c r="D135" s="6">
        <f t="shared" ref="D135:J135" si="68">(D$27*(D71*D120))+D103</f>
        <v>393.46624300000013</v>
      </c>
      <c r="E135" s="6">
        <f t="shared" si="68"/>
        <v>395.06664799999993</v>
      </c>
      <c r="F135" s="6">
        <f t="shared" si="68"/>
        <v>404.39582999999976</v>
      </c>
      <c r="G135" s="6">
        <f t="shared" si="68"/>
        <v>414.38712900000002</v>
      </c>
      <c r="H135" s="6">
        <f t="shared" si="68"/>
        <v>413.9695890000001</v>
      </c>
      <c r="I135" s="6">
        <f t="shared" si="68"/>
        <v>427.48600000000005</v>
      </c>
      <c r="J135" s="10">
        <f t="shared" si="68"/>
        <v>431.79899999999998</v>
      </c>
      <c r="K135" s="6">
        <f t="shared" ref="K135:Z140" si="69">(K$23*(K71*K120))+K103</f>
        <v>433.12193799446658</v>
      </c>
      <c r="L135" s="6">
        <f t="shared" si="69"/>
        <v>432.72736737334242</v>
      </c>
      <c r="M135" s="6">
        <f t="shared" si="69"/>
        <v>432.28081690748616</v>
      </c>
      <c r="N135" s="6">
        <f t="shared" si="69"/>
        <v>430.9989738832673</v>
      </c>
      <c r="O135" s="6">
        <f t="shared" si="69"/>
        <v>430.75552441431171</v>
      </c>
      <c r="P135" s="6">
        <f t="shared" si="69"/>
        <v>430.35906190252484</v>
      </c>
      <c r="Q135" s="6">
        <f t="shared" si="69"/>
        <v>429.7448846467509</v>
      </c>
      <c r="R135" s="6">
        <f t="shared" si="69"/>
        <v>429.04624956179606</v>
      </c>
      <c r="S135" s="6">
        <f t="shared" si="69"/>
        <v>428.23972330665015</v>
      </c>
      <c r="T135" s="6">
        <f t="shared" si="69"/>
        <v>427.43692694504591</v>
      </c>
      <c r="U135" s="6">
        <f t="shared" si="69"/>
        <v>426.58188895485239</v>
      </c>
      <c r="V135" s="6">
        <f t="shared" si="69"/>
        <v>425.67624346942574</v>
      </c>
      <c r="W135" s="6">
        <f t="shared" si="69"/>
        <v>424.72411517225765</v>
      </c>
      <c r="X135" s="6">
        <f t="shared" si="69"/>
        <v>423.72782289789075</v>
      </c>
      <c r="Y135" s="6">
        <f t="shared" si="69"/>
        <v>422.68708056418785</v>
      </c>
      <c r="Z135" s="6">
        <f t="shared" si="69"/>
        <v>421.59874118460073</v>
      </c>
      <c r="AA135" s="6">
        <f t="shared" si="67"/>
        <v>420.45638458548405</v>
      </c>
      <c r="AB135" s="6">
        <f t="shared" si="67"/>
        <v>419.25190801882678</v>
      </c>
      <c r="AC135" s="6">
        <f t="shared" si="67"/>
        <v>417.97938063037941</v>
      </c>
      <c r="AD135" s="6">
        <f t="shared" si="67"/>
        <v>416.63638824460816</v>
      </c>
      <c r="AE135" s="6">
        <f t="shared" si="67"/>
        <v>415.22229356613894</v>
      </c>
      <c r="AF135" s="6">
        <f t="shared" si="67"/>
        <v>413.73805341685164</v>
      </c>
      <c r="AG135" s="6">
        <f t="shared" si="67"/>
        <v>412.18598133835741</v>
      </c>
      <c r="AH135" s="6">
        <f t="shared" si="67"/>
        <v>410.56751440892032</v>
      </c>
      <c r="AI135" s="6">
        <f t="shared" si="67"/>
        <v>408.88095628915039</v>
      </c>
      <c r="AJ135" s="6">
        <f t="shared" si="67"/>
        <v>407.12383693177367</v>
      </c>
      <c r="AK135" s="6">
        <f t="shared" si="67"/>
        <v>405.29570286748395</v>
      </c>
      <c r="AL135" s="6">
        <f t="shared" si="67"/>
        <v>403.39626067936314</v>
      </c>
      <c r="AM135" s="6">
        <f t="shared" si="67"/>
        <v>401.42429600879183</v>
      </c>
      <c r="AN135" s="6">
        <f t="shared" si="67"/>
        <v>399.37698898397304</v>
      </c>
      <c r="AO135" s="6">
        <f t="shared" si="67"/>
        <v>397.24926314559679</v>
      </c>
      <c r="AP135" s="6">
        <f t="shared" si="67"/>
        <v>395.03718231499494</v>
      </c>
      <c r="AQ135" s="6">
        <f t="shared" si="67"/>
        <v>392.73653278480242</v>
      </c>
      <c r="AR135" s="6">
        <f t="shared" si="67"/>
        <v>390.34230386254592</v>
      </c>
      <c r="AS135" s="6">
        <f t="shared" si="67"/>
        <v>387.90428260021014</v>
      </c>
      <c r="AT135" s="6">
        <f t="shared" si="67"/>
        <v>385.47355213693544</v>
      </c>
      <c r="AU135" s="6">
        <f t="shared" si="67"/>
        <v>383.04036002572838</v>
      </c>
      <c r="AV135" s="6">
        <f t="shared" si="67"/>
        <v>380.59213767717591</v>
      </c>
      <c r="AW135" s="6">
        <f t="shared" si="67"/>
        <v>378.11921956790718</v>
      </c>
      <c r="AX135" s="6">
        <f t="shared" si="67"/>
        <v>375.61931029920294</v>
      </c>
      <c r="AY135" s="6">
        <f t="shared" si="67"/>
        <v>373.09317099973015</v>
      </c>
      <c r="AZ135" s="6">
        <f t="shared" si="67"/>
        <v>370.53888010434349</v>
      </c>
      <c r="BA135" s="6">
        <f t="shared" si="67"/>
        <v>367.95521509617242</v>
      </c>
      <c r="BB135" s="6">
        <f t="shared" si="67"/>
        <v>365.34257025680296</v>
      </c>
      <c r="BC135" s="6">
        <f t="shared" si="67"/>
        <v>362.7016469653712</v>
      </c>
      <c r="BD135" s="6">
        <f t="shared" si="67"/>
        <v>360.0360429516752</v>
      </c>
      <c r="BE135" s="6">
        <f t="shared" si="67"/>
        <v>357.35290686112472</v>
      </c>
      <c r="BF135" s="6">
        <f t="shared" si="67"/>
        <v>354.66166762046072</v>
      </c>
      <c r="BG135" s="6">
        <f t="shared" si="67"/>
        <v>351.97125069383799</v>
      </c>
      <c r="BH135" s="6">
        <f t="shared" si="67"/>
        <v>349.28669724119527</v>
      </c>
      <c r="BI135" s="6">
        <f t="shared" si="67"/>
        <v>346.61343218496074</v>
      </c>
      <c r="BJ135" s="6">
        <f t="shared" si="67"/>
        <v>343.96138518514101</v>
      </c>
      <c r="BK135" s="6">
        <f t="shared" si="67"/>
        <v>341.34198356954727</v>
      </c>
      <c r="BL135" s="6">
        <f t="shared" si="67"/>
        <v>338.76516238877252</v>
      </c>
    </row>
    <row r="136" spans="1:64" x14ac:dyDescent="0.25">
      <c r="C136" t="s">
        <v>15</v>
      </c>
      <c r="D136" s="6">
        <f t="shared" ref="D136:J136" si="70">(D$27*(D72*D121))+D104</f>
        <v>30.434552345384613</v>
      </c>
      <c r="E136" s="6">
        <f t="shared" si="70"/>
        <v>30.200898692307685</v>
      </c>
      <c r="F136" s="6">
        <f t="shared" si="70"/>
        <v>31.06898688461537</v>
      </c>
      <c r="G136" s="6">
        <f t="shared" si="70"/>
        <v>31.023244307692295</v>
      </c>
      <c r="H136" s="6">
        <f t="shared" si="70"/>
        <v>30.598263461538458</v>
      </c>
      <c r="I136" s="6">
        <f t="shared" si="70"/>
        <v>30.761346153846155</v>
      </c>
      <c r="J136" s="10">
        <f t="shared" si="70"/>
        <v>31.246153846153852</v>
      </c>
      <c r="K136" s="6">
        <f t="shared" si="69"/>
        <v>31.294950941079367</v>
      </c>
      <c r="L136" s="6">
        <f t="shared" si="67"/>
        <v>31.162643926035059</v>
      </c>
      <c r="M136" s="6">
        <f t="shared" si="67"/>
        <v>30.973789579014468</v>
      </c>
      <c r="N136" s="6">
        <f t="shared" si="67"/>
        <v>30.676736604956098</v>
      </c>
      <c r="O136" s="6">
        <f t="shared" si="67"/>
        <v>30.409269923678224</v>
      </c>
      <c r="P136" s="6">
        <f t="shared" si="67"/>
        <v>30.090272204138834</v>
      </c>
      <c r="Q136" s="6">
        <f t="shared" si="67"/>
        <v>29.719591636750721</v>
      </c>
      <c r="R136" s="6">
        <f t="shared" si="67"/>
        <v>29.310864483582087</v>
      </c>
      <c r="S136" s="6">
        <f t="shared" si="67"/>
        <v>28.866729116879458</v>
      </c>
      <c r="T136" s="6">
        <f t="shared" si="67"/>
        <v>28.398859530478049</v>
      </c>
      <c r="U136" s="6">
        <f t="shared" si="67"/>
        <v>27.907474304644843</v>
      </c>
      <c r="V136" s="6">
        <f t="shared" si="67"/>
        <v>27.396656486780252</v>
      </c>
      <c r="W136" s="6">
        <f t="shared" si="67"/>
        <v>26.870565502055019</v>
      </c>
      <c r="X136" s="6">
        <f t="shared" si="67"/>
        <v>26.333147709350484</v>
      </c>
      <c r="Y136" s="6">
        <f t="shared" si="67"/>
        <v>25.788090679767826</v>
      </c>
      <c r="Z136" s="6">
        <f t="shared" si="67"/>
        <v>25.238817732260259</v>
      </c>
      <c r="AA136" s="6">
        <f t="shared" si="67"/>
        <v>24.688476723788895</v>
      </c>
      <c r="AB136" s="6">
        <f t="shared" si="67"/>
        <v>24.140047832143843</v>
      </c>
      <c r="AC136" s="6">
        <f t="shared" si="67"/>
        <v>23.596568329245571</v>
      </c>
      <c r="AD136" s="6">
        <f t="shared" si="67"/>
        <v>23.061192463098667</v>
      </c>
      <c r="AE136" s="6">
        <f t="shared" si="67"/>
        <v>22.53707600189416</v>
      </c>
      <c r="AF136" s="6">
        <f t="shared" si="67"/>
        <v>22.027356497521122</v>
      </c>
      <c r="AG136" s="6">
        <f t="shared" si="67"/>
        <v>21.535133467537825</v>
      </c>
      <c r="AH136" s="6">
        <f t="shared" si="67"/>
        <v>21.063349448941988</v>
      </c>
      <c r="AI136" s="6">
        <f t="shared" si="67"/>
        <v>20.614683755300749</v>
      </c>
      <c r="AJ136" s="6">
        <f t="shared" si="67"/>
        <v>20.191686466074046</v>
      </c>
      <c r="AK136" s="6">
        <f t="shared" si="67"/>
        <v>19.796920291712325</v>
      </c>
      <c r="AL136" s="6">
        <f t="shared" si="67"/>
        <v>19.432866759812544</v>
      </c>
      <c r="AM136" s="6">
        <f t="shared" si="67"/>
        <v>19.101878600911828</v>
      </c>
      <c r="AN136" s="6">
        <f t="shared" si="67"/>
        <v>18.806154665470459</v>
      </c>
      <c r="AO136" s="6">
        <f t="shared" si="67"/>
        <v>18.547717100493447</v>
      </c>
      <c r="AP136" s="6">
        <f t="shared" si="67"/>
        <v>18.328575219534464</v>
      </c>
      <c r="AQ136" s="6">
        <f t="shared" si="67"/>
        <v>18.15065939225218</v>
      </c>
      <c r="AR136" s="6">
        <f t="shared" si="67"/>
        <v>18.015798639810043</v>
      </c>
      <c r="AS136" s="6">
        <f t="shared" si="67"/>
        <v>17.903274581548391</v>
      </c>
      <c r="AT136" s="6">
        <f t="shared" si="67"/>
        <v>17.791087021704943</v>
      </c>
      <c r="AU136" s="6">
        <f t="shared" si="67"/>
        <v>17.678785847341537</v>
      </c>
      <c r="AV136" s="6">
        <f t="shared" si="67"/>
        <v>17.565790969716037</v>
      </c>
      <c r="AW136" s="6">
        <f t="shared" si="67"/>
        <v>17.451656287749785</v>
      </c>
      <c r="AX136" s="6">
        <f t="shared" si="67"/>
        <v>17.336275859963436</v>
      </c>
      <c r="AY136" s="6">
        <f t="shared" si="67"/>
        <v>17.219684815372382</v>
      </c>
      <c r="AZ136" s="6">
        <f t="shared" si="67"/>
        <v>17.101794466354534</v>
      </c>
      <c r="BA136" s="6">
        <f t="shared" si="67"/>
        <v>16.98254838905433</v>
      </c>
      <c r="BB136" s="6">
        <f t="shared" si="67"/>
        <v>16.861964781083433</v>
      </c>
      <c r="BC136" s="6">
        <f t="shared" si="67"/>
        <v>16.740076013786577</v>
      </c>
      <c r="BD136" s="6">
        <f t="shared" si="67"/>
        <v>16.617048136231379</v>
      </c>
      <c r="BE136" s="6">
        <f t="shared" si="67"/>
        <v>16.493211085898277</v>
      </c>
      <c r="BF136" s="6">
        <f t="shared" si="67"/>
        <v>16.369000044021476</v>
      </c>
      <c r="BG136" s="6">
        <f t="shared" si="67"/>
        <v>16.244826955100425</v>
      </c>
      <c r="BH136" s="6">
        <f t="shared" si="67"/>
        <v>16.120924488055373</v>
      </c>
      <c r="BI136" s="6">
        <f t="shared" si="67"/>
        <v>15.997543023921471</v>
      </c>
      <c r="BJ136" s="6">
        <f t="shared" si="67"/>
        <v>15.875140854699021</v>
      </c>
      <c r="BK136" s="6">
        <f t="shared" si="67"/>
        <v>15.754245395517769</v>
      </c>
      <c r="BL136" s="6">
        <f t="shared" si="67"/>
        <v>15.635315187174319</v>
      </c>
    </row>
    <row r="137" spans="1:64" x14ac:dyDescent="0.25">
      <c r="C137" t="s">
        <v>16</v>
      </c>
      <c r="D137" s="6">
        <f t="shared" ref="D137:J137" si="71">(D$27*(D73*D122))+D105</f>
        <v>85.653999999999996</v>
      </c>
      <c r="E137" s="6">
        <f t="shared" si="71"/>
        <v>82.351000000000013</v>
      </c>
      <c r="F137" s="6">
        <f t="shared" si="71"/>
        <v>84.362999999999943</v>
      </c>
      <c r="G137" s="6">
        <f t="shared" si="71"/>
        <v>83.191000000000003</v>
      </c>
      <c r="H137" s="6">
        <f t="shared" si="71"/>
        <v>80.766999999999996</v>
      </c>
      <c r="I137" s="6">
        <f t="shared" si="71"/>
        <v>79.749999999999986</v>
      </c>
      <c r="J137" s="10">
        <f t="shared" si="71"/>
        <v>79.077000000000012</v>
      </c>
      <c r="K137" s="6">
        <f t="shared" si="69"/>
        <v>77.720376513352093</v>
      </c>
      <c r="L137" s="6">
        <f t="shared" si="67"/>
        <v>76.17615788413228</v>
      </c>
      <c r="M137" s="6">
        <f t="shared" si="67"/>
        <v>74.745651231786439</v>
      </c>
      <c r="N137" s="6">
        <f t="shared" si="67"/>
        <v>73.291642027428594</v>
      </c>
      <c r="O137" s="6">
        <f t="shared" si="67"/>
        <v>72.12971028302033</v>
      </c>
      <c r="P137" s="6">
        <f t="shared" si="67"/>
        <v>71.05036465333589</v>
      </c>
      <c r="Q137" s="6">
        <f t="shared" si="67"/>
        <v>70.039213884106019</v>
      </c>
      <c r="R137" s="6">
        <f t="shared" si="67"/>
        <v>69.113926708730318</v>
      </c>
      <c r="S137" s="6">
        <f t="shared" si="67"/>
        <v>68.265940469203798</v>
      </c>
      <c r="T137" s="6">
        <f t="shared" si="67"/>
        <v>67.508011383210047</v>
      </c>
      <c r="U137" s="6">
        <f t="shared" si="67"/>
        <v>66.825923792789439</v>
      </c>
      <c r="V137" s="6">
        <f t="shared" si="67"/>
        <v>66.214676681560505</v>
      </c>
      <c r="W137" s="6">
        <f t="shared" si="67"/>
        <v>65.669615635052978</v>
      </c>
      <c r="X137" s="6">
        <f t="shared" si="67"/>
        <v>65.185786250416768</v>
      </c>
      <c r="Y137" s="6">
        <f t="shared" si="67"/>
        <v>64.757842719640038</v>
      </c>
      <c r="Z137" s="6">
        <f t="shared" si="67"/>
        <v>64.380035204965779</v>
      </c>
      <c r="AA137" s="6">
        <f t="shared" si="67"/>
        <v>64.0461667688608</v>
      </c>
      <c r="AB137" s="6">
        <f t="shared" si="67"/>
        <v>63.74984898207498</v>
      </c>
      <c r="AC137" s="6">
        <f t="shared" si="67"/>
        <v>63.485093798374145</v>
      </c>
      <c r="AD137" s="6">
        <f t="shared" si="67"/>
        <v>63.246520008264007</v>
      </c>
      <c r="AE137" s="6">
        <f t="shared" si="67"/>
        <v>63.029094003327664</v>
      </c>
      <c r="AF137" s="6">
        <f t="shared" si="67"/>
        <v>62.82810949211509</v>
      </c>
      <c r="AG137" s="6">
        <f t="shared" si="67"/>
        <v>62.639159210006596</v>
      </c>
      <c r="AH137" s="6">
        <f t="shared" si="67"/>
        <v>62.457802505957275</v>
      </c>
      <c r="AI137" s="6">
        <f t="shared" si="67"/>
        <v>62.279225839851073</v>
      </c>
      <c r="AJ137" s="6">
        <f t="shared" si="67"/>
        <v>62.098602477370726</v>
      </c>
      <c r="AK137" s="6">
        <f t="shared" si="67"/>
        <v>61.911519054570562</v>
      </c>
      <c r="AL137" s="6">
        <f t="shared" si="67"/>
        <v>61.713694261885117</v>
      </c>
      <c r="AM137" s="6">
        <f t="shared" si="67"/>
        <v>61.500813083973839</v>
      </c>
      <c r="AN137" s="6">
        <f t="shared" si="67"/>
        <v>61.268419584254836</v>
      </c>
      <c r="AO137" s="6">
        <f t="shared" si="67"/>
        <v>61.011813617362549</v>
      </c>
      <c r="AP137" s="6">
        <f t="shared" si="67"/>
        <v>60.726569538258595</v>
      </c>
      <c r="AQ137" s="6">
        <f t="shared" si="67"/>
        <v>60.408317534488248</v>
      </c>
      <c r="AR137" s="6">
        <f t="shared" si="67"/>
        <v>60.052662132699631</v>
      </c>
      <c r="AS137" s="6">
        <f t="shared" si="67"/>
        <v>59.677581938494122</v>
      </c>
      <c r="AT137" s="6">
        <f t="shared" si="67"/>
        <v>59.303623405682629</v>
      </c>
      <c r="AU137" s="6">
        <f t="shared" si="67"/>
        <v>58.929286157804619</v>
      </c>
      <c r="AV137" s="6">
        <f t="shared" si="67"/>
        <v>58.552636565719624</v>
      </c>
      <c r="AW137" s="6">
        <f t="shared" si="67"/>
        <v>58.172187625832123</v>
      </c>
      <c r="AX137" s="6">
        <f t="shared" si="67"/>
        <v>57.787586199877623</v>
      </c>
      <c r="AY137" s="6">
        <f t="shared" si="67"/>
        <v>57.398949384574117</v>
      </c>
      <c r="AZ137" s="6">
        <f t="shared" si="67"/>
        <v>57.005981554514626</v>
      </c>
      <c r="BA137" s="6">
        <f t="shared" si="67"/>
        <v>56.608494630180616</v>
      </c>
      <c r="BB137" s="6">
        <f t="shared" si="67"/>
        <v>56.206549270277627</v>
      </c>
      <c r="BC137" s="6">
        <f t="shared" si="67"/>
        <v>55.800253379288115</v>
      </c>
      <c r="BD137" s="6">
        <f t="shared" si="67"/>
        <v>55.390160454104119</v>
      </c>
      <c r="BE137" s="6">
        <f t="shared" si="67"/>
        <v>54.977370286327123</v>
      </c>
      <c r="BF137" s="6">
        <f t="shared" si="67"/>
        <v>54.563333480071122</v>
      </c>
      <c r="BG137" s="6">
        <f t="shared" si="67"/>
        <v>54.149423183667615</v>
      </c>
      <c r="BH137" s="6">
        <f t="shared" si="67"/>
        <v>53.736414960184121</v>
      </c>
      <c r="BI137" s="6">
        <f t="shared" si="67"/>
        <v>53.32514341307111</v>
      </c>
      <c r="BJ137" s="6">
        <f t="shared" si="67"/>
        <v>52.917136182329614</v>
      </c>
      <c r="BK137" s="6">
        <f t="shared" si="67"/>
        <v>52.514151318392109</v>
      </c>
      <c r="BL137" s="6">
        <f t="shared" si="67"/>
        <v>52.117717290580615</v>
      </c>
    </row>
    <row r="138" spans="1:64" x14ac:dyDescent="0.25">
      <c r="C138" t="s">
        <v>17</v>
      </c>
      <c r="D138" s="6">
        <f t="shared" ref="D138:J138" si="72">(D$27*(D74*D123))+D106</f>
        <v>152.17276172692306</v>
      </c>
      <c r="E138" s="6">
        <f t="shared" si="72"/>
        <v>151.00449346153843</v>
      </c>
      <c r="F138" s="6">
        <f t="shared" si="72"/>
        <v>155.34493442307684</v>
      </c>
      <c r="G138" s="6">
        <f t="shared" si="72"/>
        <v>155.11622153846153</v>
      </c>
      <c r="H138" s="6">
        <f t="shared" si="72"/>
        <v>152.9913173076923</v>
      </c>
      <c r="I138" s="6">
        <f t="shared" si="72"/>
        <v>153.80673076923071</v>
      </c>
      <c r="J138" s="10">
        <f t="shared" si="72"/>
        <v>156.23076923076934</v>
      </c>
      <c r="K138" s="6">
        <f t="shared" si="69"/>
        <v>156.52891838119535</v>
      </c>
      <c r="L138" s="6">
        <f t="shared" si="67"/>
        <v>156.02511593650738</v>
      </c>
      <c r="M138" s="6">
        <f t="shared" si="67"/>
        <v>155.33488955520446</v>
      </c>
      <c r="N138" s="6">
        <f t="shared" si="67"/>
        <v>154.1911338665218</v>
      </c>
      <c r="O138" s="6">
        <f t="shared" si="67"/>
        <v>153.27834659070768</v>
      </c>
      <c r="P138" s="6">
        <f t="shared" si="67"/>
        <v>152.18202211516879</v>
      </c>
      <c r="Q138" s="6">
        <f t="shared" si="67"/>
        <v>150.89328365519313</v>
      </c>
      <c r="R138" s="6">
        <f t="shared" si="67"/>
        <v>149.47307381808918</v>
      </c>
      <c r="S138" s="6">
        <f t="shared" si="67"/>
        <v>147.92678426269094</v>
      </c>
      <c r="T138" s="6">
        <f t="shared" si="67"/>
        <v>146.30623539640285</v>
      </c>
      <c r="U138" s="6">
        <f t="shared" si="67"/>
        <v>144.60484178352706</v>
      </c>
      <c r="V138" s="6">
        <f t="shared" si="67"/>
        <v>142.83585739821211</v>
      </c>
      <c r="W138" s="6">
        <f t="shared" si="67"/>
        <v>141.01310109544141</v>
      </c>
      <c r="X138" s="6">
        <f t="shared" si="67"/>
        <v>139.14947374978229</v>
      </c>
      <c r="Y138" s="6">
        <f t="shared" si="67"/>
        <v>137.25670910024317</v>
      </c>
      <c r="Z138" s="6">
        <f t="shared" si="67"/>
        <v>135.34532379266841</v>
      </c>
      <c r="AA138" s="6">
        <f t="shared" si="67"/>
        <v>133.424528747626</v>
      </c>
      <c r="AB138" s="6">
        <f t="shared" si="67"/>
        <v>131.5027804552108</v>
      </c>
      <c r="AC138" s="6">
        <f t="shared" si="67"/>
        <v>129.58899920803151</v>
      </c>
      <c r="AD138" s="6">
        <f t="shared" si="67"/>
        <v>127.69293446278188</v>
      </c>
      <c r="AE138" s="6">
        <f t="shared" si="67"/>
        <v>125.82457005366543</v>
      </c>
      <c r="AF138" s="6">
        <f t="shared" si="67"/>
        <v>123.99403735323125</v>
      </c>
      <c r="AG138" s="6">
        <f t="shared" si="67"/>
        <v>122.21152116409773</v>
      </c>
      <c r="AH138" s="6">
        <f t="shared" si="67"/>
        <v>120.48659040815519</v>
      </c>
      <c r="AI138" s="6">
        <f t="shared" si="67"/>
        <v>118.82756658544936</v>
      </c>
      <c r="AJ138" s="6">
        <f t="shared" si="67"/>
        <v>117.24225788747651</v>
      </c>
      <c r="AK138" s="6">
        <f t="shared" si="67"/>
        <v>115.73877394726956</v>
      </c>
      <c r="AL138" s="6">
        <f t="shared" si="67"/>
        <v>114.32498564446698</v>
      </c>
      <c r="AM138" s="6">
        <f t="shared" si="67"/>
        <v>113.0082330941699</v>
      </c>
      <c r="AN138" s="6">
        <f t="shared" si="67"/>
        <v>111.79515699857406</v>
      </c>
      <c r="AO138" s="6">
        <f t="shared" si="67"/>
        <v>110.6915415488736</v>
      </c>
      <c r="AP138" s="6">
        <f t="shared" si="67"/>
        <v>109.70327784815879</v>
      </c>
      <c r="AQ138" s="6">
        <f t="shared" si="67"/>
        <v>108.83596911100406</v>
      </c>
      <c r="AR138" s="6">
        <f t="shared" si="67"/>
        <v>108.09479183885887</v>
      </c>
      <c r="AS138" s="6">
        <f t="shared" si="67"/>
        <v>107.41964748928895</v>
      </c>
      <c r="AT138" s="6">
        <f t="shared" si="67"/>
        <v>106.74652213022827</v>
      </c>
      <c r="AU138" s="6">
        <f t="shared" si="67"/>
        <v>106.07271508404786</v>
      </c>
      <c r="AV138" s="6">
        <f t="shared" si="67"/>
        <v>105.39474581829487</v>
      </c>
      <c r="AW138" s="6">
        <f t="shared" si="67"/>
        <v>104.70993772649737</v>
      </c>
      <c r="AX138" s="6">
        <f t="shared" si="67"/>
        <v>104.01765515977927</v>
      </c>
      <c r="AY138" s="6">
        <f t="shared" si="67"/>
        <v>103.31810889223297</v>
      </c>
      <c r="AZ138" s="6">
        <f t="shared" si="67"/>
        <v>102.61076679812588</v>
      </c>
      <c r="BA138" s="6">
        <f t="shared" si="67"/>
        <v>101.89529033432467</v>
      </c>
      <c r="BB138" s="6">
        <f t="shared" si="67"/>
        <v>101.17178868649928</v>
      </c>
      <c r="BC138" s="6">
        <f t="shared" si="67"/>
        <v>100.44045608271817</v>
      </c>
      <c r="BD138" s="6">
        <f t="shared" si="67"/>
        <v>99.702288817386986</v>
      </c>
      <c r="BE138" s="6">
        <f t="shared" si="67"/>
        <v>98.959266515388393</v>
      </c>
      <c r="BF138" s="6">
        <f t="shared" si="67"/>
        <v>98.214000264127591</v>
      </c>
      <c r="BG138" s="6">
        <f t="shared" si="67"/>
        <v>97.468961730601279</v>
      </c>
      <c r="BH138" s="6">
        <f t="shared" si="67"/>
        <v>96.725546928330999</v>
      </c>
      <c r="BI138" s="6">
        <f t="shared" si="67"/>
        <v>95.985258143527588</v>
      </c>
      <c r="BJ138" s="6">
        <f t="shared" si="67"/>
        <v>95.250845128192893</v>
      </c>
      <c r="BK138" s="6">
        <f t="shared" si="67"/>
        <v>94.525472373105387</v>
      </c>
      <c r="BL138" s="6">
        <f t="shared" si="67"/>
        <v>93.811891123044703</v>
      </c>
    </row>
    <row r="139" spans="1:64" x14ac:dyDescent="0.25">
      <c r="C139" t="s">
        <v>18</v>
      </c>
      <c r="D139" s="6">
        <f t="shared" ref="D139:J139" si="73">(D$27*(D75*D124))+D107</f>
        <v>608.69104690769223</v>
      </c>
      <c r="E139" s="6">
        <f t="shared" si="73"/>
        <v>604.01797384615418</v>
      </c>
      <c r="F139" s="6">
        <f t="shared" si="73"/>
        <v>621.37973769230723</v>
      </c>
      <c r="G139" s="6">
        <f t="shared" si="73"/>
        <v>620.46488615384612</v>
      </c>
      <c r="H139" s="6">
        <f t="shared" si="73"/>
        <v>611.96526923076931</v>
      </c>
      <c r="I139" s="6">
        <f t="shared" si="73"/>
        <v>615.2269230769233</v>
      </c>
      <c r="J139" s="10">
        <f t="shared" si="73"/>
        <v>624.92307692307702</v>
      </c>
      <c r="K139" s="6">
        <f t="shared" si="69"/>
        <v>626.41357374167535</v>
      </c>
      <c r="L139" s="6">
        <f t="shared" si="67"/>
        <v>625.26589343085914</v>
      </c>
      <c r="M139" s="6">
        <f t="shared" ref="M139:V139" si="74">(M$23*(M75*P124))+M107</f>
        <v>623.90223735154746</v>
      </c>
      <c r="N139" s="6">
        <f t="shared" si="74"/>
        <v>621.20551509566769</v>
      </c>
      <c r="O139" s="6">
        <f t="shared" si="74"/>
        <v>619.88936971057558</v>
      </c>
      <c r="P139" s="6">
        <f t="shared" si="74"/>
        <v>618.24672448028878</v>
      </c>
      <c r="Q139" s="6">
        <f t="shared" si="74"/>
        <v>616.1974247136942</v>
      </c>
      <c r="R139" s="6">
        <f t="shared" si="74"/>
        <v>613.94542797334327</v>
      </c>
      <c r="S139" s="6">
        <f t="shared" si="74"/>
        <v>611.46939978138266</v>
      </c>
      <c r="T139" s="6">
        <f t="shared" si="74"/>
        <v>608.94059917768493</v>
      </c>
      <c r="U139" s="6">
        <f t="shared" si="74"/>
        <v>606.29045356577888</v>
      </c>
      <c r="V139" s="6">
        <f t="shared" si="74"/>
        <v>603.53259189656171</v>
      </c>
      <c r="W139" s="6">
        <f t="shared" ref="W139:AO139" si="75">(W$23*(W75*Z124))+W107</f>
        <v>600.6839091001857</v>
      </c>
      <c r="X139" s="6">
        <f t="shared" si="75"/>
        <v>597.75843861579744</v>
      </c>
      <c r="Y139" s="6">
        <f t="shared" si="75"/>
        <v>594.76624275869926</v>
      </c>
      <c r="Z139" s="6">
        <f t="shared" si="75"/>
        <v>591.71308839319852</v>
      </c>
      <c r="AA139" s="6">
        <f t="shared" si="75"/>
        <v>588.59991319825656</v>
      </c>
      <c r="AB139" s="6">
        <f t="shared" si="75"/>
        <v>585.42509894055195</v>
      </c>
      <c r="AC139" s="6">
        <f t="shared" si="75"/>
        <v>582.18986342205085</v>
      </c>
      <c r="AD139" s="6">
        <f t="shared" si="75"/>
        <v>578.90008466122026</v>
      </c>
      <c r="AE139" s="6">
        <f t="shared" si="75"/>
        <v>575.56382545773704</v>
      </c>
      <c r="AF139" s="6">
        <f t="shared" si="75"/>
        <v>572.19105117387153</v>
      </c>
      <c r="AG139" s="6">
        <f t="shared" si="75"/>
        <v>568.79328070164433</v>
      </c>
      <c r="AH139" s="6">
        <f t="shared" si="75"/>
        <v>565.3804990315756</v>
      </c>
      <c r="AI139" s="6">
        <f t="shared" si="75"/>
        <v>561.95807929100476</v>
      </c>
      <c r="AJ139" s="6">
        <f t="shared" si="75"/>
        <v>558.53007211399722</v>
      </c>
      <c r="AK139" s="6">
        <f t="shared" si="75"/>
        <v>555.10304447697854</v>
      </c>
      <c r="AL139" s="6">
        <f t="shared" si="75"/>
        <v>551.68352772759818</v>
      </c>
      <c r="AM139" s="6">
        <f t="shared" si="75"/>
        <v>548.27655286954496</v>
      </c>
      <c r="AN139" s="6">
        <f t="shared" si="75"/>
        <v>544.88473818602279</v>
      </c>
      <c r="AO139" s="6">
        <f t="shared" si="75"/>
        <v>541.50742445073627</v>
      </c>
      <c r="AP139" s="6">
        <f t="shared" ref="L139:BL140" si="76">(AP$23*(AP75*AP124))+AP107</f>
        <v>538.14532102031865</v>
      </c>
      <c r="AQ139" s="6">
        <f t="shared" si="76"/>
        <v>534.79857326761135</v>
      </c>
      <c r="AR139" s="6">
        <f t="shared" si="76"/>
        <v>531.46605987439091</v>
      </c>
      <c r="AS139" s="6">
        <f t="shared" si="76"/>
        <v>528.14660015567222</v>
      </c>
      <c r="AT139" s="6">
        <f t="shared" si="76"/>
        <v>524.83706714029051</v>
      </c>
      <c r="AU139" s="6">
        <f t="shared" si="76"/>
        <v>521.52418249657012</v>
      </c>
      <c r="AV139" s="6">
        <f t="shared" si="76"/>
        <v>518.19083360661796</v>
      </c>
      <c r="AW139" s="6">
        <f t="shared" si="76"/>
        <v>514.82386048861349</v>
      </c>
      <c r="AX139" s="6">
        <f t="shared" si="76"/>
        <v>511.42013786891619</v>
      </c>
      <c r="AY139" s="6">
        <f t="shared" si="76"/>
        <v>507.98070205348017</v>
      </c>
      <c r="AZ139" s="6">
        <f t="shared" si="76"/>
        <v>504.50293675745371</v>
      </c>
      <c r="BA139" s="6">
        <f t="shared" si="76"/>
        <v>500.98517747709769</v>
      </c>
      <c r="BB139" s="6">
        <f t="shared" si="76"/>
        <v>497.42796104195622</v>
      </c>
      <c r="BC139" s="6">
        <f t="shared" si="76"/>
        <v>493.83224240669904</v>
      </c>
      <c r="BD139" s="6">
        <f t="shared" si="76"/>
        <v>490.20292001882069</v>
      </c>
      <c r="BE139" s="6">
        <f t="shared" si="76"/>
        <v>486.54972703399432</v>
      </c>
      <c r="BF139" s="6">
        <f t="shared" si="76"/>
        <v>482.8855012986287</v>
      </c>
      <c r="BG139" s="6">
        <f t="shared" si="76"/>
        <v>479.22239517545768</v>
      </c>
      <c r="BH139" s="6">
        <f t="shared" si="76"/>
        <v>475.56727239762876</v>
      </c>
      <c r="BI139" s="6">
        <f t="shared" si="76"/>
        <v>471.92751920567861</v>
      </c>
      <c r="BJ139" s="6">
        <f t="shared" si="76"/>
        <v>468.3166552136164</v>
      </c>
      <c r="BK139" s="6">
        <f t="shared" si="76"/>
        <v>464.75023916776951</v>
      </c>
      <c r="BL139" s="6">
        <f t="shared" si="76"/>
        <v>461.24179802163775</v>
      </c>
    </row>
    <row r="140" spans="1:64" x14ac:dyDescent="0.25">
      <c r="C140" t="s">
        <v>40</v>
      </c>
      <c r="D140" s="6">
        <f t="shared" ref="D140:J140" si="77">(D$27*(D76*D125))+D108</f>
        <v>3.0040000000000004</v>
      </c>
      <c r="E140" s="6">
        <f t="shared" si="77"/>
        <v>3.0469999999999993</v>
      </c>
      <c r="F140" s="6">
        <f t="shared" si="77"/>
        <v>3.0919999999999983</v>
      </c>
      <c r="G140" s="6">
        <f t="shared" si="77"/>
        <v>3.2650000000000001</v>
      </c>
      <c r="H140" s="6">
        <f t="shared" si="77"/>
        <v>2.9860000000000002</v>
      </c>
      <c r="I140" s="6">
        <f t="shared" si="77"/>
        <v>3.1380000000000003</v>
      </c>
      <c r="J140" s="10">
        <f t="shared" si="77"/>
        <v>3.1380000000000008</v>
      </c>
      <c r="K140" s="6">
        <f t="shared" si="69"/>
        <v>3.010817585650956</v>
      </c>
      <c r="L140" s="6">
        <f t="shared" si="76"/>
        <v>2.8890142706943718</v>
      </c>
      <c r="M140" s="6">
        <f t="shared" si="76"/>
        <v>2.7838976508821416</v>
      </c>
      <c r="N140" s="6">
        <f t="shared" si="76"/>
        <v>2.6897482135575332</v>
      </c>
      <c r="O140" s="6">
        <f t="shared" si="76"/>
        <v>2.617477139209496</v>
      </c>
      <c r="P140" s="6">
        <f t="shared" si="76"/>
        <v>2.5586104276935093</v>
      </c>
      <c r="Q140" s="6">
        <f t="shared" si="76"/>
        <v>2.5119279791898745</v>
      </c>
      <c r="R140" s="6">
        <f t="shared" si="76"/>
        <v>2.4773374068699403</v>
      </c>
      <c r="S140" s="6">
        <f t="shared" si="76"/>
        <v>2.453787393994713</v>
      </c>
      <c r="T140" s="6">
        <f t="shared" si="76"/>
        <v>2.4409896522078269</v>
      </c>
      <c r="U140" s="6">
        <f t="shared" si="76"/>
        <v>2.4376911487003827</v>
      </c>
      <c r="V140" s="6">
        <f t="shared" si="76"/>
        <v>2.4429738978254663</v>
      </c>
      <c r="W140" s="6">
        <f t="shared" si="76"/>
        <v>2.4559402794406942</v>
      </c>
      <c r="X140" s="6">
        <f t="shared" si="76"/>
        <v>2.4756918084000383</v>
      </c>
      <c r="Y140" s="6">
        <f t="shared" si="76"/>
        <v>2.5013268135313003</v>
      </c>
      <c r="Z140" s="6">
        <f t="shared" si="76"/>
        <v>2.5319401144326434</v>
      </c>
      <c r="AA140" s="6">
        <f t="shared" si="76"/>
        <v>2.566620756968649</v>
      </c>
      <c r="AB140" s="6">
        <f t="shared" si="76"/>
        <v>2.6044612444241082</v>
      </c>
      <c r="AC140" s="6">
        <f t="shared" si="76"/>
        <v>2.6445816680797329</v>
      </c>
      <c r="AD140" s="6">
        <f t="shared" si="76"/>
        <v>2.686140265533759</v>
      </c>
      <c r="AE140" s="6">
        <f t="shared" si="76"/>
        <v>2.7283248519092713</v>
      </c>
      <c r="AF140" s="6">
        <f t="shared" si="76"/>
        <v>2.7703534173790794</v>
      </c>
      <c r="AG140" s="6">
        <f t="shared" si="76"/>
        <v>2.811474057830051</v>
      </c>
      <c r="AH140" s="6">
        <f t="shared" si="76"/>
        <v>2.8509506241948914</v>
      </c>
      <c r="AI140" s="6">
        <f t="shared" si="76"/>
        <v>2.8880462880530171</v>
      </c>
      <c r="AJ140" s="6">
        <f t="shared" si="76"/>
        <v>2.9220384967464099</v>
      </c>
      <c r="AK140" s="6">
        <f t="shared" si="76"/>
        <v>2.9522386834654784</v>
      </c>
      <c r="AL140" s="6">
        <f t="shared" si="76"/>
        <v>2.9779793088075519</v>
      </c>
      <c r="AM140" s="6">
        <f t="shared" si="76"/>
        <v>2.9986053307047591</v>
      </c>
      <c r="AN140" s="6">
        <f t="shared" si="76"/>
        <v>3.013468016803861</v>
      </c>
      <c r="AO140" s="6">
        <f t="shared" si="76"/>
        <v>3.0219188230026686</v>
      </c>
      <c r="AP140" s="6">
        <f t="shared" si="76"/>
        <v>3.0233343576487117</v>
      </c>
      <c r="AQ140" s="6">
        <f t="shared" si="76"/>
        <v>3.0171055048136353</v>
      </c>
      <c r="AR140" s="6">
        <f t="shared" si="76"/>
        <v>3.0026331066349798</v>
      </c>
      <c r="AS140" s="6">
        <f t="shared" si="76"/>
        <v>2.9838790969247047</v>
      </c>
      <c r="AT140" s="6">
        <f t="shared" si="76"/>
        <v>2.9651811702841298</v>
      </c>
      <c r="AU140" s="6">
        <f t="shared" si="76"/>
        <v>2.9464643078902295</v>
      </c>
      <c r="AV140" s="6">
        <f t="shared" si="76"/>
        <v>2.9276318282859797</v>
      </c>
      <c r="AW140" s="6">
        <f t="shared" si="76"/>
        <v>2.9086093812916043</v>
      </c>
      <c r="AX140" s="6">
        <f t="shared" si="76"/>
        <v>2.8893793099938798</v>
      </c>
      <c r="AY140" s="6">
        <f t="shared" si="76"/>
        <v>2.8699474692287041</v>
      </c>
      <c r="AZ140" s="6">
        <f t="shared" si="76"/>
        <v>2.85029907772573</v>
      </c>
      <c r="BA140" s="6">
        <f t="shared" si="76"/>
        <v>2.8304247315090292</v>
      </c>
      <c r="BB140" s="6">
        <f t="shared" si="76"/>
        <v>2.8103274635138797</v>
      </c>
      <c r="BC140" s="6">
        <f t="shared" si="76"/>
        <v>2.7900126689644043</v>
      </c>
      <c r="BD140" s="6">
        <f t="shared" si="76"/>
        <v>2.7695080227052045</v>
      </c>
      <c r="BE140" s="6">
        <f t="shared" si="76"/>
        <v>2.7488685143163547</v>
      </c>
      <c r="BF140" s="6">
        <f t="shared" si="76"/>
        <v>2.7281666740035546</v>
      </c>
      <c r="BG140" s="6">
        <f t="shared" si="76"/>
        <v>2.7074711591833793</v>
      </c>
      <c r="BH140" s="6">
        <f t="shared" si="76"/>
        <v>2.6868207480092043</v>
      </c>
      <c r="BI140" s="6">
        <f t="shared" si="76"/>
        <v>2.6662571706535543</v>
      </c>
      <c r="BJ140" s="6">
        <f t="shared" si="76"/>
        <v>2.6458568091164794</v>
      </c>
      <c r="BK140" s="6">
        <f t="shared" si="76"/>
        <v>2.6257075659196039</v>
      </c>
      <c r="BL140" s="6">
        <f t="shared" si="76"/>
        <v>2.6058858645290295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8">SUM(D146:D158)</f>
        <v>0</v>
      </c>
      <c r="E160">
        <f t="shared" si="78"/>
        <v>0</v>
      </c>
      <c r="F160">
        <f t="shared" si="78"/>
        <v>0</v>
      </c>
      <c r="G160">
        <f t="shared" si="78"/>
        <v>0</v>
      </c>
      <c r="H160">
        <f t="shared" si="78"/>
        <v>0</v>
      </c>
      <c r="I160">
        <f t="shared" si="78"/>
        <v>0</v>
      </c>
      <c r="J160" s="10">
        <f t="shared" si="78"/>
        <v>0</v>
      </c>
      <c r="K160">
        <f t="shared" si="78"/>
        <v>0</v>
      </c>
      <c r="L160">
        <f t="shared" si="78"/>
        <v>0</v>
      </c>
      <c r="M160">
        <f t="shared" si="78"/>
        <v>0</v>
      </c>
      <c r="N160">
        <f t="shared" si="78"/>
        <v>0</v>
      </c>
      <c r="O160">
        <f t="shared" si="78"/>
        <v>0</v>
      </c>
      <c r="P160">
        <f t="shared" si="78"/>
        <v>0</v>
      </c>
      <c r="Q160">
        <f t="shared" si="78"/>
        <v>0</v>
      </c>
      <c r="R160">
        <f t="shared" si="78"/>
        <v>0</v>
      </c>
      <c r="S160">
        <f t="shared" si="78"/>
        <v>0</v>
      </c>
      <c r="T160">
        <f t="shared" si="78"/>
        <v>0</v>
      </c>
      <c r="U160">
        <f t="shared" si="78"/>
        <v>0</v>
      </c>
      <c r="V160">
        <f t="shared" si="78"/>
        <v>0</v>
      </c>
      <c r="W160">
        <f t="shared" si="78"/>
        <v>0</v>
      </c>
      <c r="X160">
        <f t="shared" si="78"/>
        <v>0</v>
      </c>
      <c r="Y160">
        <f t="shared" si="78"/>
        <v>0</v>
      </c>
      <c r="Z160">
        <f t="shared" si="78"/>
        <v>0</v>
      </c>
      <c r="AA160">
        <f t="shared" si="78"/>
        <v>0</v>
      </c>
      <c r="AB160">
        <f t="shared" si="78"/>
        <v>0</v>
      </c>
      <c r="AC160">
        <f t="shared" si="78"/>
        <v>0</v>
      </c>
      <c r="AD160">
        <f t="shared" si="78"/>
        <v>0</v>
      </c>
      <c r="AE160">
        <f t="shared" si="78"/>
        <v>0</v>
      </c>
      <c r="AF160">
        <f t="shared" si="78"/>
        <v>0</v>
      </c>
      <c r="AG160">
        <f t="shared" si="78"/>
        <v>0</v>
      </c>
      <c r="AH160">
        <f t="shared" si="78"/>
        <v>0</v>
      </c>
      <c r="AI160">
        <f t="shared" si="78"/>
        <v>0</v>
      </c>
      <c r="AJ160">
        <f t="shared" si="78"/>
        <v>0</v>
      </c>
      <c r="AK160">
        <f t="shared" si="78"/>
        <v>0</v>
      </c>
      <c r="AL160">
        <f t="shared" si="78"/>
        <v>0</v>
      </c>
      <c r="AM160">
        <f t="shared" si="78"/>
        <v>0</v>
      </c>
      <c r="AN160">
        <f t="shared" si="78"/>
        <v>0</v>
      </c>
      <c r="AO160">
        <f t="shared" si="78"/>
        <v>0</v>
      </c>
      <c r="AP160">
        <f t="shared" si="78"/>
        <v>0</v>
      </c>
      <c r="AQ160">
        <f t="shared" si="78"/>
        <v>0</v>
      </c>
      <c r="AR160">
        <f t="shared" si="78"/>
        <v>0</v>
      </c>
      <c r="AS160">
        <f t="shared" si="78"/>
        <v>0</v>
      </c>
      <c r="AT160">
        <f t="shared" si="78"/>
        <v>0</v>
      </c>
      <c r="AU160">
        <f t="shared" si="78"/>
        <v>0</v>
      </c>
      <c r="AV160">
        <f t="shared" si="78"/>
        <v>0</v>
      </c>
      <c r="AW160">
        <f t="shared" si="78"/>
        <v>0</v>
      </c>
      <c r="AX160">
        <f t="shared" si="78"/>
        <v>0</v>
      </c>
      <c r="AY160">
        <f t="shared" si="78"/>
        <v>0</v>
      </c>
      <c r="AZ160">
        <f t="shared" si="78"/>
        <v>0</v>
      </c>
      <c r="BA160">
        <f t="shared" si="78"/>
        <v>0</v>
      </c>
      <c r="BB160">
        <f t="shared" si="78"/>
        <v>0</v>
      </c>
      <c r="BC160">
        <f t="shared" si="78"/>
        <v>0</v>
      </c>
      <c r="BD160">
        <f t="shared" si="78"/>
        <v>0</v>
      </c>
      <c r="BE160">
        <f t="shared" si="78"/>
        <v>0</v>
      </c>
      <c r="BF160">
        <f t="shared" si="78"/>
        <v>0</v>
      </c>
      <c r="BG160">
        <f t="shared" si="78"/>
        <v>0</v>
      </c>
      <c r="BH160">
        <f t="shared" si="78"/>
        <v>0</v>
      </c>
      <c r="BI160">
        <f t="shared" si="78"/>
        <v>0</v>
      </c>
      <c r="BJ160">
        <f t="shared" si="78"/>
        <v>0</v>
      </c>
      <c r="BK160">
        <f t="shared" si="78"/>
        <v>0</v>
      </c>
      <c r="BL160">
        <f t="shared" si="78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 s="6">
        <v>1</v>
      </c>
      <c r="T163" s="6">
        <f t="shared" ref="T163" si="79">S163-0.009</f>
        <v>0.99099999999999999</v>
      </c>
      <c r="U163" s="6">
        <f t="shared" ref="U163" si="80">T163-0.009</f>
        <v>0.98199999999999998</v>
      </c>
      <c r="V163" s="6">
        <f t="shared" ref="V163" si="81">U163-0.009</f>
        <v>0.97299999999999998</v>
      </c>
      <c r="W163" s="6">
        <f t="shared" ref="W163" si="82">V163-0.009</f>
        <v>0.96399999999999997</v>
      </c>
      <c r="X163" s="6">
        <f t="shared" ref="X163" si="83">W163-0.009</f>
        <v>0.95499999999999996</v>
      </c>
      <c r="Y163" s="6">
        <f t="shared" ref="Y163" si="84">X163-0.009</f>
        <v>0.94599999999999995</v>
      </c>
      <c r="Z163" s="6">
        <f t="shared" ref="Z163" si="85">Y163-0.009</f>
        <v>0.93699999999999994</v>
      </c>
      <c r="AA163" s="6">
        <f t="shared" ref="AA163" si="86">Z163-0.009</f>
        <v>0.92799999999999994</v>
      </c>
      <c r="AB163" s="6">
        <f t="shared" ref="AB163" si="87">AA163-0.009</f>
        <v>0.91899999999999993</v>
      </c>
      <c r="AC163" s="6">
        <f t="shared" ref="AC163" si="88">AB163-0.009</f>
        <v>0.90999999999999992</v>
      </c>
      <c r="AD163" s="6">
        <f t="shared" ref="AD163" si="89">AC163-0.009</f>
        <v>0.90099999999999991</v>
      </c>
      <c r="AE163" s="6">
        <f t="shared" ref="AE163" si="90">AD163-0.009</f>
        <v>0.8919999999999999</v>
      </c>
      <c r="AF163" s="6">
        <f t="shared" ref="AF163" si="91">AE163-0.009</f>
        <v>0.8829999999999999</v>
      </c>
      <c r="AG163" s="6">
        <f t="shared" ref="AG163" si="92">AF163-0.009</f>
        <v>0.87399999999999989</v>
      </c>
      <c r="AH163" s="6">
        <f t="shared" ref="AH163" si="93">AG163-0.009</f>
        <v>0.86499999999999988</v>
      </c>
      <c r="AI163" s="6">
        <f t="shared" ref="AI163" si="94">AH163-0.009</f>
        <v>0.85599999999999987</v>
      </c>
      <c r="AJ163" s="6">
        <f t="shared" ref="AJ163" si="95">AI163-0.009</f>
        <v>0.84699999999999986</v>
      </c>
      <c r="AK163" s="6">
        <f t="shared" ref="AK163" si="96">AJ163-0.009</f>
        <v>0.83799999999999986</v>
      </c>
      <c r="AL163" s="6">
        <f t="shared" ref="AL163" si="97">AK163-0.009</f>
        <v>0.82899999999999985</v>
      </c>
      <c r="AM163" s="6">
        <f t="shared" ref="AM163" si="98">AL163-0.009</f>
        <v>0.81999999999999984</v>
      </c>
      <c r="AN163" s="6">
        <f t="shared" ref="AN163" si="99">AM163-0.009</f>
        <v>0.81099999999999983</v>
      </c>
      <c r="AO163" s="6">
        <f t="shared" ref="AO163" si="100">AN163-0.009</f>
        <v>0.80199999999999982</v>
      </c>
      <c r="AP163" s="6">
        <f t="shared" ref="AP163" si="101">AO163-0.009</f>
        <v>0.79299999999999982</v>
      </c>
      <c r="AQ163" s="3">
        <f t="shared" ref="AQ163" si="102">AP163-0.009</f>
        <v>0.78399999999999981</v>
      </c>
      <c r="AR163" s="6">
        <f t="shared" ref="AR163" si="103">AQ163-0.009</f>
        <v>0.7749999999999998</v>
      </c>
      <c r="AS163" s="6">
        <f t="shared" ref="AS163" si="104">AR163-0.009</f>
        <v>0.76599999999999979</v>
      </c>
      <c r="AT163" s="6">
        <f t="shared" ref="AT163" si="105">AS163-0.009</f>
        <v>0.75699999999999978</v>
      </c>
      <c r="AU163" s="6">
        <f t="shared" ref="AU163" si="106">AT163-0.009</f>
        <v>0.74799999999999978</v>
      </c>
      <c r="AV163" s="6">
        <f t="shared" ref="AV163" si="107">AU163-0.009</f>
        <v>0.73899999999999977</v>
      </c>
      <c r="AW163" s="6">
        <f t="shared" ref="AW163" si="108">AV163-0.009</f>
        <v>0.72999999999999976</v>
      </c>
      <c r="AX163" s="6">
        <f t="shared" ref="AX163" si="109">AW163-0.009</f>
        <v>0.72099999999999975</v>
      </c>
      <c r="AY163" s="6">
        <f t="shared" ref="AY163" si="110">AX163-0.009</f>
        <v>0.71199999999999974</v>
      </c>
      <c r="AZ163" s="6">
        <f t="shared" ref="AZ163" si="111">AY163-0.009</f>
        <v>0.70299999999999974</v>
      </c>
      <c r="BA163" s="6">
        <f t="shared" ref="BA163" si="112">AZ163-0.009</f>
        <v>0.69399999999999973</v>
      </c>
      <c r="BB163" s="6">
        <f t="shared" ref="BB163" si="113">BA163-0.009</f>
        <v>0.68499999999999972</v>
      </c>
      <c r="BC163" s="6">
        <f t="shared" ref="BC163" si="114">BB163-0.009</f>
        <v>0.67599999999999971</v>
      </c>
      <c r="BD163" s="6">
        <f t="shared" ref="BD163" si="115">BC163-0.009</f>
        <v>0.6669999999999997</v>
      </c>
      <c r="BE163" s="6">
        <f t="shared" ref="BE163" si="116">BD163-0.009</f>
        <v>0.6579999999999997</v>
      </c>
      <c r="BF163" s="6">
        <f t="shared" ref="BF163" si="117">BE163-0.009</f>
        <v>0.64899999999999969</v>
      </c>
      <c r="BG163" s="6">
        <f t="shared" ref="BG163" si="118">BF163-0.009</f>
        <v>0.63999999999999968</v>
      </c>
      <c r="BH163" s="6">
        <f t="shared" ref="BH163" si="119">BG163-0.009</f>
        <v>0.63099999999999967</v>
      </c>
      <c r="BI163" s="6">
        <f t="shared" ref="BI163" si="120">BH163-0.009</f>
        <v>0.62199999999999966</v>
      </c>
      <c r="BJ163" s="6">
        <f t="shared" ref="BJ163" si="121">BI163-0.009</f>
        <v>0.61299999999999966</v>
      </c>
      <c r="BK163" s="6">
        <f t="shared" ref="BK163:BL163" si="122">BJ163-0.009</f>
        <v>0.60399999999999965</v>
      </c>
      <c r="BL163" s="6">
        <f t="shared" si="122"/>
        <v>0.59499999999999964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1</v>
      </c>
      <c r="AK164" s="6">
        <v>1</v>
      </c>
      <c r="AL164" s="6">
        <v>1</v>
      </c>
      <c r="AM164" s="6">
        <v>1</v>
      </c>
      <c r="AN164" s="6">
        <v>1</v>
      </c>
      <c r="AO164" s="6">
        <v>1</v>
      </c>
      <c r="AP164" s="6">
        <v>1</v>
      </c>
      <c r="AQ164" s="6">
        <v>1</v>
      </c>
      <c r="AR164" s="6">
        <v>1</v>
      </c>
      <c r="AS164" s="6">
        <v>1</v>
      </c>
      <c r="AT164" s="6">
        <v>1</v>
      </c>
      <c r="AU164" s="6">
        <v>1</v>
      </c>
      <c r="AV164" s="6">
        <v>1</v>
      </c>
      <c r="AW164" s="6">
        <v>1</v>
      </c>
      <c r="AX164" s="6">
        <v>1</v>
      </c>
      <c r="AY164" s="6">
        <v>1</v>
      </c>
      <c r="AZ164" s="6">
        <v>1</v>
      </c>
      <c r="BA164" s="6">
        <v>1</v>
      </c>
      <c r="BB164" s="6">
        <v>1</v>
      </c>
      <c r="BC164" s="6">
        <v>1</v>
      </c>
      <c r="BD164" s="6">
        <v>1</v>
      </c>
      <c r="BE164" s="6">
        <v>1</v>
      </c>
      <c r="BF164" s="6">
        <v>1</v>
      </c>
      <c r="BG164" s="6">
        <v>1</v>
      </c>
      <c r="BH164" s="6">
        <v>1</v>
      </c>
      <c r="BI164" s="6">
        <v>1</v>
      </c>
      <c r="BJ164" s="6">
        <v>1</v>
      </c>
      <c r="BK164" s="6">
        <v>1</v>
      </c>
      <c r="BL164" s="6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 s="6">
        <v>1</v>
      </c>
      <c r="U165" s="6">
        <v>1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1</v>
      </c>
      <c r="AK165" s="6">
        <v>1</v>
      </c>
      <c r="AL165" s="6">
        <v>1</v>
      </c>
      <c r="AM165" s="6">
        <v>1</v>
      </c>
      <c r="AN165" s="6">
        <v>1</v>
      </c>
      <c r="AO165" s="6">
        <v>1</v>
      </c>
      <c r="AP165" s="6">
        <v>1</v>
      </c>
      <c r="AQ165" s="6">
        <v>1</v>
      </c>
      <c r="AR165" s="6">
        <v>1</v>
      </c>
      <c r="AS165" s="6">
        <v>1</v>
      </c>
      <c r="AT165" s="6">
        <v>1</v>
      </c>
      <c r="AU165" s="6">
        <v>1</v>
      </c>
      <c r="AV165" s="6">
        <v>1</v>
      </c>
      <c r="AW165" s="6">
        <v>1</v>
      </c>
      <c r="AX165" s="6">
        <v>1</v>
      </c>
      <c r="AY165" s="6">
        <v>1</v>
      </c>
      <c r="AZ165" s="6">
        <v>1</v>
      </c>
      <c r="BA165" s="6">
        <v>1</v>
      </c>
      <c r="BB165" s="6">
        <v>1</v>
      </c>
      <c r="BC165" s="6">
        <v>1</v>
      </c>
      <c r="BD165" s="6">
        <v>1</v>
      </c>
      <c r="BE165" s="6">
        <v>1</v>
      </c>
      <c r="BF165" s="6">
        <v>1</v>
      </c>
      <c r="BG165" s="6">
        <v>1</v>
      </c>
      <c r="BH165" s="6">
        <v>1</v>
      </c>
      <c r="BI165" s="6">
        <v>1</v>
      </c>
      <c r="BJ165" s="6">
        <v>1</v>
      </c>
      <c r="BK165" s="6">
        <v>1</v>
      </c>
      <c r="BL165" s="6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 s="6">
        <v>1</v>
      </c>
      <c r="U166" s="6">
        <v>1</v>
      </c>
      <c r="V166" s="6">
        <v>1</v>
      </c>
      <c r="W166" s="6">
        <v>1</v>
      </c>
      <c r="X166" s="6">
        <v>1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1</v>
      </c>
      <c r="AK166" s="6">
        <v>1</v>
      </c>
      <c r="AL166" s="6">
        <v>1</v>
      </c>
      <c r="AM166" s="6">
        <v>1</v>
      </c>
      <c r="AN166" s="6">
        <v>1</v>
      </c>
      <c r="AO166" s="6">
        <v>1</v>
      </c>
      <c r="AP166" s="6">
        <v>1</v>
      </c>
      <c r="AQ166" s="6">
        <v>1</v>
      </c>
      <c r="AR166" s="6">
        <v>1</v>
      </c>
      <c r="AS166" s="6">
        <v>1</v>
      </c>
      <c r="AT166" s="6">
        <v>1</v>
      </c>
      <c r="AU166" s="6">
        <v>1</v>
      </c>
      <c r="AV166" s="6">
        <v>1</v>
      </c>
      <c r="AW166" s="6">
        <v>1</v>
      </c>
      <c r="AX166" s="6">
        <v>1</v>
      </c>
      <c r="AY166" s="6">
        <v>1</v>
      </c>
      <c r="AZ166" s="6">
        <v>1</v>
      </c>
      <c r="BA166" s="6">
        <v>1</v>
      </c>
      <c r="BB166" s="6">
        <v>1</v>
      </c>
      <c r="BC166" s="6">
        <v>1</v>
      </c>
      <c r="BD166" s="6">
        <v>1</v>
      </c>
      <c r="BE166" s="6">
        <v>1</v>
      </c>
      <c r="BF166" s="6">
        <v>1</v>
      </c>
      <c r="BG166" s="6">
        <v>1</v>
      </c>
      <c r="BH166" s="6">
        <v>1</v>
      </c>
      <c r="BI166" s="6">
        <v>1</v>
      </c>
      <c r="BJ166" s="6">
        <v>1</v>
      </c>
      <c r="BK166" s="6">
        <v>1</v>
      </c>
      <c r="BL166" s="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 s="6">
        <f>S167-0.01</f>
        <v>0.99</v>
      </c>
      <c r="U167" s="6">
        <f t="shared" ref="U167:BK167" si="123">T167-0.01</f>
        <v>0.98</v>
      </c>
      <c r="V167" s="6">
        <f t="shared" si="123"/>
        <v>0.97</v>
      </c>
      <c r="W167" s="6">
        <f t="shared" si="123"/>
        <v>0.96</v>
      </c>
      <c r="X167" s="6">
        <f t="shared" si="123"/>
        <v>0.95</v>
      </c>
      <c r="Y167" s="6">
        <f t="shared" si="123"/>
        <v>0.94</v>
      </c>
      <c r="Z167" s="6">
        <f t="shared" si="123"/>
        <v>0.92999999999999994</v>
      </c>
      <c r="AA167" s="6">
        <f t="shared" si="123"/>
        <v>0.91999999999999993</v>
      </c>
      <c r="AB167" s="6">
        <f t="shared" si="123"/>
        <v>0.90999999999999992</v>
      </c>
      <c r="AC167" s="6">
        <f t="shared" si="123"/>
        <v>0.89999999999999991</v>
      </c>
      <c r="AD167" s="6">
        <f t="shared" si="123"/>
        <v>0.8899999999999999</v>
      </c>
      <c r="AE167" s="6">
        <f t="shared" si="123"/>
        <v>0.87999999999999989</v>
      </c>
      <c r="AF167" s="6">
        <f t="shared" si="123"/>
        <v>0.86999999999999988</v>
      </c>
      <c r="AG167" s="6">
        <f t="shared" si="123"/>
        <v>0.85999999999999988</v>
      </c>
      <c r="AH167" s="6">
        <f t="shared" si="123"/>
        <v>0.84999999999999987</v>
      </c>
      <c r="AI167" s="6">
        <f t="shared" si="123"/>
        <v>0.83999999999999986</v>
      </c>
      <c r="AJ167" s="6">
        <f t="shared" si="123"/>
        <v>0.82999999999999985</v>
      </c>
      <c r="AK167" s="6">
        <f t="shared" si="123"/>
        <v>0.81999999999999984</v>
      </c>
      <c r="AL167" s="6">
        <f t="shared" si="123"/>
        <v>0.80999999999999983</v>
      </c>
      <c r="AM167" s="6">
        <f t="shared" si="123"/>
        <v>0.79999999999999982</v>
      </c>
      <c r="AN167" s="6">
        <f t="shared" si="123"/>
        <v>0.78999999999999981</v>
      </c>
      <c r="AO167" s="6">
        <f t="shared" si="123"/>
        <v>0.7799999999999998</v>
      </c>
      <c r="AP167" s="6">
        <f t="shared" si="123"/>
        <v>0.7699999999999998</v>
      </c>
      <c r="AQ167" s="6">
        <f t="shared" si="123"/>
        <v>0.75999999999999979</v>
      </c>
      <c r="AR167" s="6">
        <f t="shared" si="123"/>
        <v>0.74999999999999978</v>
      </c>
      <c r="AS167" s="6">
        <f t="shared" si="123"/>
        <v>0.73999999999999977</v>
      </c>
      <c r="AT167" s="6">
        <f t="shared" si="123"/>
        <v>0.72999999999999976</v>
      </c>
      <c r="AU167" s="6">
        <f t="shared" si="123"/>
        <v>0.71999999999999975</v>
      </c>
      <c r="AV167" s="6">
        <f t="shared" si="123"/>
        <v>0.70999999999999974</v>
      </c>
      <c r="AW167" s="6">
        <f t="shared" si="123"/>
        <v>0.69999999999999973</v>
      </c>
      <c r="AX167" s="6">
        <f t="shared" si="123"/>
        <v>0.68999999999999972</v>
      </c>
      <c r="AY167" s="6">
        <f t="shared" si="123"/>
        <v>0.67999999999999972</v>
      </c>
      <c r="AZ167" s="6">
        <f t="shared" si="123"/>
        <v>0.66999999999999971</v>
      </c>
      <c r="BA167" s="6">
        <f t="shared" si="123"/>
        <v>0.6599999999999997</v>
      </c>
      <c r="BB167" s="6">
        <f t="shared" si="123"/>
        <v>0.64999999999999969</v>
      </c>
      <c r="BC167" s="6">
        <f t="shared" si="123"/>
        <v>0.63999999999999968</v>
      </c>
      <c r="BD167" s="6">
        <f t="shared" si="123"/>
        <v>0.62999999999999967</v>
      </c>
      <c r="BE167" s="6">
        <f t="shared" si="123"/>
        <v>0.61999999999999966</v>
      </c>
      <c r="BF167" s="6">
        <f t="shared" si="123"/>
        <v>0.60999999999999965</v>
      </c>
      <c r="BG167" s="6">
        <f t="shared" si="123"/>
        <v>0.59999999999999964</v>
      </c>
      <c r="BH167" s="6">
        <f t="shared" si="123"/>
        <v>0.58999999999999964</v>
      </c>
      <c r="BI167" s="6">
        <f t="shared" si="123"/>
        <v>0.57999999999999963</v>
      </c>
      <c r="BJ167" s="6">
        <f t="shared" si="123"/>
        <v>0.56999999999999962</v>
      </c>
      <c r="BK167" s="6">
        <f t="shared" si="123"/>
        <v>0.55999999999999961</v>
      </c>
      <c r="BL167" s="6">
        <f t="shared" ref="BL167" si="124">BK167-0.01</f>
        <v>0.5499999999999996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 s="6">
        <f>S168-0.01</f>
        <v>0.99</v>
      </c>
      <c r="U168" s="6">
        <f t="shared" ref="U168:BK168" si="125">T168-0.01</f>
        <v>0.98</v>
      </c>
      <c r="V168" s="6">
        <f t="shared" si="125"/>
        <v>0.97</v>
      </c>
      <c r="W168" s="6">
        <f t="shared" si="125"/>
        <v>0.96</v>
      </c>
      <c r="X168" s="6">
        <f t="shared" si="125"/>
        <v>0.95</v>
      </c>
      <c r="Y168" s="6">
        <f t="shared" si="125"/>
        <v>0.94</v>
      </c>
      <c r="Z168" s="6">
        <f t="shared" si="125"/>
        <v>0.92999999999999994</v>
      </c>
      <c r="AA168" s="6">
        <f t="shared" si="125"/>
        <v>0.91999999999999993</v>
      </c>
      <c r="AB168" s="6">
        <f t="shared" si="125"/>
        <v>0.90999999999999992</v>
      </c>
      <c r="AC168" s="6">
        <f t="shared" si="125"/>
        <v>0.89999999999999991</v>
      </c>
      <c r="AD168" s="6">
        <f t="shared" si="125"/>
        <v>0.8899999999999999</v>
      </c>
      <c r="AE168" s="6">
        <f t="shared" si="125"/>
        <v>0.87999999999999989</v>
      </c>
      <c r="AF168" s="6">
        <f t="shared" si="125"/>
        <v>0.86999999999999988</v>
      </c>
      <c r="AG168" s="6">
        <f t="shared" si="125"/>
        <v>0.85999999999999988</v>
      </c>
      <c r="AH168" s="6">
        <f t="shared" si="125"/>
        <v>0.84999999999999987</v>
      </c>
      <c r="AI168" s="6">
        <f t="shared" si="125"/>
        <v>0.83999999999999986</v>
      </c>
      <c r="AJ168" s="6">
        <f t="shared" si="125"/>
        <v>0.82999999999999985</v>
      </c>
      <c r="AK168" s="6">
        <f t="shared" si="125"/>
        <v>0.81999999999999984</v>
      </c>
      <c r="AL168" s="6">
        <f t="shared" si="125"/>
        <v>0.80999999999999983</v>
      </c>
      <c r="AM168" s="6">
        <f t="shared" si="125"/>
        <v>0.79999999999999982</v>
      </c>
      <c r="AN168" s="6">
        <f t="shared" si="125"/>
        <v>0.78999999999999981</v>
      </c>
      <c r="AO168" s="6">
        <f t="shared" si="125"/>
        <v>0.7799999999999998</v>
      </c>
      <c r="AP168" s="6">
        <f t="shared" si="125"/>
        <v>0.7699999999999998</v>
      </c>
      <c r="AQ168" s="6">
        <f t="shared" si="125"/>
        <v>0.75999999999999979</v>
      </c>
      <c r="AR168" s="6">
        <f t="shared" si="125"/>
        <v>0.74999999999999978</v>
      </c>
      <c r="AS168" s="6">
        <f t="shared" si="125"/>
        <v>0.73999999999999977</v>
      </c>
      <c r="AT168" s="6">
        <f t="shared" si="125"/>
        <v>0.72999999999999976</v>
      </c>
      <c r="AU168" s="6">
        <f t="shared" si="125"/>
        <v>0.71999999999999975</v>
      </c>
      <c r="AV168" s="6">
        <f t="shared" si="125"/>
        <v>0.70999999999999974</v>
      </c>
      <c r="AW168" s="6">
        <f t="shared" si="125"/>
        <v>0.69999999999999973</v>
      </c>
      <c r="AX168" s="6">
        <f t="shared" si="125"/>
        <v>0.68999999999999972</v>
      </c>
      <c r="AY168" s="6">
        <f t="shared" si="125"/>
        <v>0.67999999999999972</v>
      </c>
      <c r="AZ168" s="6">
        <f t="shared" si="125"/>
        <v>0.66999999999999971</v>
      </c>
      <c r="BA168" s="6">
        <f t="shared" si="125"/>
        <v>0.6599999999999997</v>
      </c>
      <c r="BB168" s="6">
        <f t="shared" si="125"/>
        <v>0.64999999999999969</v>
      </c>
      <c r="BC168" s="6">
        <f t="shared" si="125"/>
        <v>0.63999999999999968</v>
      </c>
      <c r="BD168" s="6">
        <f t="shared" si="125"/>
        <v>0.62999999999999967</v>
      </c>
      <c r="BE168" s="6">
        <f t="shared" si="125"/>
        <v>0.61999999999999966</v>
      </c>
      <c r="BF168" s="6">
        <f t="shared" si="125"/>
        <v>0.60999999999999965</v>
      </c>
      <c r="BG168" s="6">
        <f t="shared" si="125"/>
        <v>0.59999999999999964</v>
      </c>
      <c r="BH168" s="6">
        <f t="shared" si="125"/>
        <v>0.58999999999999964</v>
      </c>
      <c r="BI168" s="6">
        <f t="shared" si="125"/>
        <v>0.57999999999999963</v>
      </c>
      <c r="BJ168" s="6">
        <f t="shared" si="125"/>
        <v>0.56999999999999962</v>
      </c>
      <c r="BK168" s="6">
        <f t="shared" si="125"/>
        <v>0.55999999999999961</v>
      </c>
      <c r="BL168" s="6">
        <f t="shared" ref="BL168" si="126">BK168-0.01</f>
        <v>0.5499999999999996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1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1</v>
      </c>
      <c r="AT169" s="6">
        <v>1</v>
      </c>
      <c r="AU169" s="6">
        <v>1</v>
      </c>
      <c r="AV169" s="6">
        <v>1</v>
      </c>
      <c r="AW169" s="6">
        <v>1</v>
      </c>
      <c r="AX169" s="6">
        <v>1</v>
      </c>
      <c r="AY169" s="6">
        <v>1</v>
      </c>
      <c r="AZ169" s="6">
        <v>1</v>
      </c>
      <c r="BA169" s="6">
        <v>1</v>
      </c>
      <c r="BB169" s="6">
        <v>1</v>
      </c>
      <c r="BC169" s="6">
        <v>1</v>
      </c>
      <c r="BD169" s="6">
        <v>1</v>
      </c>
      <c r="BE169" s="6">
        <v>1</v>
      </c>
      <c r="BF169" s="6">
        <v>1</v>
      </c>
      <c r="BG169" s="6">
        <v>1</v>
      </c>
      <c r="BH169" s="6">
        <v>1</v>
      </c>
      <c r="BI169" s="6">
        <v>1</v>
      </c>
      <c r="BJ169" s="6">
        <v>1</v>
      </c>
      <c r="BK169" s="6">
        <v>1</v>
      </c>
      <c r="BL169" s="6">
        <v>2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 s="6">
        <v>1</v>
      </c>
      <c r="T170" s="6">
        <f t="shared" ref="T170" si="127">S170-0.009</f>
        <v>0.99099999999999999</v>
      </c>
      <c r="U170" s="6">
        <f t="shared" ref="U170" si="128">T170-0.009</f>
        <v>0.98199999999999998</v>
      </c>
      <c r="V170" s="6">
        <f t="shared" ref="V170" si="129">U170-0.009</f>
        <v>0.97299999999999998</v>
      </c>
      <c r="W170" s="6">
        <f t="shared" ref="W170" si="130">V170-0.009</f>
        <v>0.96399999999999997</v>
      </c>
      <c r="X170" s="6">
        <f t="shared" ref="X170" si="131">W170-0.009</f>
        <v>0.95499999999999996</v>
      </c>
      <c r="Y170" s="6">
        <f t="shared" ref="Y170" si="132">X170-0.009</f>
        <v>0.94599999999999995</v>
      </c>
      <c r="Z170" s="6">
        <f t="shared" ref="Z170" si="133">Y170-0.009</f>
        <v>0.93699999999999994</v>
      </c>
      <c r="AA170" s="6">
        <f t="shared" ref="AA170" si="134">Z170-0.009</f>
        <v>0.92799999999999994</v>
      </c>
      <c r="AB170" s="6">
        <f t="shared" ref="AB170" si="135">AA170-0.009</f>
        <v>0.91899999999999993</v>
      </c>
      <c r="AC170" s="6">
        <f t="shared" ref="AC170" si="136">AB170-0.009</f>
        <v>0.90999999999999992</v>
      </c>
      <c r="AD170" s="6">
        <f t="shared" ref="AD170" si="137">AC170-0.009</f>
        <v>0.90099999999999991</v>
      </c>
      <c r="AE170" s="6">
        <f t="shared" ref="AE170" si="138">AD170-0.009</f>
        <v>0.8919999999999999</v>
      </c>
      <c r="AF170" s="6">
        <f t="shared" ref="AF170" si="139">AE170-0.009</f>
        <v>0.8829999999999999</v>
      </c>
      <c r="AG170" s="6">
        <f t="shared" ref="AG170" si="140">AF170-0.009</f>
        <v>0.87399999999999989</v>
      </c>
      <c r="AH170" s="6">
        <f t="shared" ref="AH170" si="141">AG170-0.009</f>
        <v>0.86499999999999988</v>
      </c>
      <c r="AI170" s="6">
        <f t="shared" ref="AI170" si="142">AH170-0.009</f>
        <v>0.85599999999999987</v>
      </c>
      <c r="AJ170" s="6">
        <f t="shared" ref="AJ170" si="143">AI170-0.009</f>
        <v>0.84699999999999986</v>
      </c>
      <c r="AK170" s="6">
        <f t="shared" ref="AK170" si="144">AJ170-0.009</f>
        <v>0.83799999999999986</v>
      </c>
      <c r="AL170" s="6">
        <f t="shared" ref="AL170" si="145">AK170-0.009</f>
        <v>0.82899999999999985</v>
      </c>
      <c r="AM170" s="6">
        <f t="shared" ref="AM170" si="146">AL170-0.009</f>
        <v>0.81999999999999984</v>
      </c>
      <c r="AN170" s="6">
        <f t="shared" ref="AN170" si="147">AM170-0.009</f>
        <v>0.81099999999999983</v>
      </c>
      <c r="AO170" s="6">
        <f t="shared" ref="AO170" si="148">AN170-0.009</f>
        <v>0.80199999999999982</v>
      </c>
      <c r="AP170" s="6">
        <f t="shared" ref="AP170" si="149">AO170-0.009</f>
        <v>0.79299999999999982</v>
      </c>
      <c r="AQ170" s="3">
        <f t="shared" ref="AQ170" si="150">AP170-0.009</f>
        <v>0.78399999999999981</v>
      </c>
      <c r="AR170" s="6">
        <f t="shared" ref="AR170" si="151">AQ170-0.009</f>
        <v>0.7749999999999998</v>
      </c>
      <c r="AS170" s="6">
        <f t="shared" ref="AS170" si="152">AR170-0.009</f>
        <v>0.76599999999999979</v>
      </c>
      <c r="AT170" s="6">
        <f t="shared" ref="AT170" si="153">AS170-0.009</f>
        <v>0.75699999999999978</v>
      </c>
      <c r="AU170" s="6">
        <f t="shared" ref="AU170" si="154">AT170-0.009</f>
        <v>0.74799999999999978</v>
      </c>
      <c r="AV170" s="6">
        <f t="shared" ref="AV170" si="155">AU170-0.009</f>
        <v>0.73899999999999977</v>
      </c>
      <c r="AW170" s="6">
        <f t="shared" ref="AW170" si="156">AV170-0.009</f>
        <v>0.72999999999999976</v>
      </c>
      <c r="AX170" s="6">
        <f t="shared" ref="AX170" si="157">AW170-0.009</f>
        <v>0.72099999999999975</v>
      </c>
      <c r="AY170" s="6">
        <f t="shared" ref="AY170" si="158">AX170-0.009</f>
        <v>0.71199999999999974</v>
      </c>
      <c r="AZ170" s="6">
        <f t="shared" ref="AZ170" si="159">AY170-0.009</f>
        <v>0.70299999999999974</v>
      </c>
      <c r="BA170" s="6">
        <f t="shared" ref="BA170" si="160">AZ170-0.009</f>
        <v>0.69399999999999973</v>
      </c>
      <c r="BB170" s="6">
        <f t="shared" ref="BB170" si="161">BA170-0.009</f>
        <v>0.68499999999999972</v>
      </c>
      <c r="BC170" s="6">
        <f t="shared" ref="BC170" si="162">BB170-0.009</f>
        <v>0.67599999999999971</v>
      </c>
      <c r="BD170" s="6">
        <f t="shared" ref="BD170" si="163">BC170-0.009</f>
        <v>0.6669999999999997</v>
      </c>
      <c r="BE170" s="6">
        <f t="shared" ref="BE170" si="164">BD170-0.009</f>
        <v>0.6579999999999997</v>
      </c>
      <c r="BF170" s="6">
        <f t="shared" ref="BF170" si="165">BE170-0.009</f>
        <v>0.64899999999999969</v>
      </c>
      <c r="BG170" s="6">
        <f t="shared" ref="BG170" si="166">BF170-0.009</f>
        <v>0.63999999999999968</v>
      </c>
      <c r="BH170" s="6">
        <f t="shared" ref="BH170" si="167">BG170-0.009</f>
        <v>0.63099999999999967</v>
      </c>
      <c r="BI170" s="6">
        <f t="shared" ref="BI170" si="168">BH170-0.009</f>
        <v>0.62199999999999966</v>
      </c>
      <c r="BJ170" s="6">
        <f t="shared" ref="BJ170" si="169">BI170-0.009</f>
        <v>0.61299999999999966</v>
      </c>
      <c r="BK170" s="6">
        <f t="shared" ref="BK170:BL170" si="170">BJ170-0.009</f>
        <v>0.60399999999999965</v>
      </c>
      <c r="BL170" s="6">
        <f t="shared" si="170"/>
        <v>0.59499999999999964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 s="6">
        <f>S171+0.005</f>
        <v>1.0049999999999999</v>
      </c>
      <c r="U171" s="6">
        <f t="shared" ref="U171:BK171" si="171">T171+0.005</f>
        <v>1.0099999999999998</v>
      </c>
      <c r="V171" s="6">
        <f t="shared" si="171"/>
        <v>1.0149999999999997</v>
      </c>
      <c r="W171" s="6">
        <f t="shared" si="171"/>
        <v>1.0199999999999996</v>
      </c>
      <c r="X171" s="6">
        <f t="shared" si="171"/>
        <v>1.0249999999999995</v>
      </c>
      <c r="Y171" s="6">
        <f t="shared" si="171"/>
        <v>1.0299999999999994</v>
      </c>
      <c r="Z171" s="6">
        <f t="shared" si="171"/>
        <v>1.0349999999999993</v>
      </c>
      <c r="AA171" s="6">
        <f t="shared" si="171"/>
        <v>1.0399999999999991</v>
      </c>
      <c r="AB171" s="6">
        <f t="shared" si="171"/>
        <v>1.044999999999999</v>
      </c>
      <c r="AC171" s="6">
        <f t="shared" si="171"/>
        <v>1.0499999999999989</v>
      </c>
      <c r="AD171" s="6">
        <f t="shared" si="171"/>
        <v>1.0549999999999988</v>
      </c>
      <c r="AE171" s="6">
        <f t="shared" si="171"/>
        <v>1.0599999999999987</v>
      </c>
      <c r="AF171" s="6">
        <f t="shared" si="171"/>
        <v>1.0649999999999986</v>
      </c>
      <c r="AG171" s="6">
        <f t="shared" si="171"/>
        <v>1.0699999999999985</v>
      </c>
      <c r="AH171" s="6">
        <f t="shared" si="171"/>
        <v>1.0749999999999984</v>
      </c>
      <c r="AI171" s="6">
        <f t="shared" si="171"/>
        <v>1.0799999999999983</v>
      </c>
      <c r="AJ171" s="6">
        <f t="shared" si="171"/>
        <v>1.0849999999999982</v>
      </c>
      <c r="AK171" s="6">
        <f t="shared" si="171"/>
        <v>1.0899999999999981</v>
      </c>
      <c r="AL171" s="6">
        <f t="shared" si="171"/>
        <v>1.094999999999998</v>
      </c>
      <c r="AM171" s="6">
        <f t="shared" si="171"/>
        <v>1.0999999999999979</v>
      </c>
      <c r="AN171" s="6">
        <f t="shared" si="171"/>
        <v>1.1049999999999978</v>
      </c>
      <c r="AO171" s="6">
        <f t="shared" si="171"/>
        <v>1.1099999999999977</v>
      </c>
      <c r="AP171" s="6">
        <f t="shared" si="171"/>
        <v>1.1149999999999975</v>
      </c>
      <c r="AQ171" s="6">
        <f t="shared" si="171"/>
        <v>1.1199999999999974</v>
      </c>
      <c r="AR171" s="6">
        <f t="shared" si="171"/>
        <v>1.1249999999999973</v>
      </c>
      <c r="AS171" s="6">
        <f t="shared" si="171"/>
        <v>1.1299999999999972</v>
      </c>
      <c r="AT171" s="6">
        <f t="shared" si="171"/>
        <v>1.1349999999999971</v>
      </c>
      <c r="AU171" s="6">
        <f t="shared" si="171"/>
        <v>1.139999999999997</v>
      </c>
      <c r="AV171" s="6">
        <f t="shared" si="171"/>
        <v>1.1449999999999969</v>
      </c>
      <c r="AW171" s="6">
        <f t="shared" si="171"/>
        <v>1.1499999999999968</v>
      </c>
      <c r="AX171" s="6">
        <f t="shared" si="171"/>
        <v>1.1549999999999967</v>
      </c>
      <c r="AY171" s="6">
        <f t="shared" si="171"/>
        <v>1.1599999999999966</v>
      </c>
      <c r="AZ171" s="6">
        <f t="shared" si="171"/>
        <v>1.1649999999999965</v>
      </c>
      <c r="BA171" s="6">
        <f t="shared" si="171"/>
        <v>1.1699999999999964</v>
      </c>
      <c r="BB171" s="6">
        <f t="shared" si="171"/>
        <v>1.1749999999999963</v>
      </c>
      <c r="BC171" s="6">
        <f t="shared" si="171"/>
        <v>1.1799999999999962</v>
      </c>
      <c r="BD171" s="6">
        <f t="shared" si="171"/>
        <v>1.1849999999999961</v>
      </c>
      <c r="BE171" s="6">
        <f t="shared" si="171"/>
        <v>1.1899999999999959</v>
      </c>
      <c r="BF171" s="6">
        <f t="shared" si="171"/>
        <v>1.1949999999999958</v>
      </c>
      <c r="BG171" s="6">
        <f t="shared" si="171"/>
        <v>1.1999999999999957</v>
      </c>
      <c r="BH171" s="6">
        <f t="shared" si="171"/>
        <v>1.2049999999999956</v>
      </c>
      <c r="BI171" s="6">
        <f t="shared" si="171"/>
        <v>1.2099999999999955</v>
      </c>
      <c r="BJ171" s="6">
        <f t="shared" si="171"/>
        <v>1.2149999999999954</v>
      </c>
      <c r="BK171" s="6">
        <f t="shared" si="171"/>
        <v>1.2199999999999953</v>
      </c>
      <c r="BL171" s="6">
        <f t="shared" ref="BL171" si="172">BK171+0.005</f>
        <v>1.2249999999999952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1</v>
      </c>
      <c r="AK172" s="6">
        <v>1</v>
      </c>
      <c r="AL172" s="6">
        <v>1</v>
      </c>
      <c r="AM172" s="6">
        <v>1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6">
        <v>1</v>
      </c>
      <c r="BA172" s="6">
        <v>1</v>
      </c>
      <c r="BB172" s="6">
        <v>1</v>
      </c>
      <c r="BC172" s="6">
        <v>1</v>
      </c>
      <c r="BD172" s="6">
        <v>1</v>
      </c>
      <c r="BE172" s="6">
        <v>1</v>
      </c>
      <c r="BF172" s="6">
        <v>1</v>
      </c>
      <c r="BG172" s="6">
        <v>1</v>
      </c>
      <c r="BH172" s="6">
        <v>1</v>
      </c>
      <c r="BI172" s="6">
        <v>1</v>
      </c>
      <c r="BJ172" s="6">
        <v>1</v>
      </c>
      <c r="BK172" s="6">
        <v>1</v>
      </c>
      <c r="BL172" s="6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 s="6">
        <v>1</v>
      </c>
      <c r="U173" s="6">
        <v>1</v>
      </c>
      <c r="V173" s="6">
        <v>1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1</v>
      </c>
      <c r="AK173" s="6">
        <v>1</v>
      </c>
      <c r="AL173" s="6">
        <v>1</v>
      </c>
      <c r="AM173" s="6">
        <v>1</v>
      </c>
      <c r="AN173" s="6">
        <v>1</v>
      </c>
      <c r="AO173" s="6">
        <v>1</v>
      </c>
      <c r="AP173" s="6">
        <v>1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1</v>
      </c>
      <c r="AY173" s="6">
        <v>1</v>
      </c>
      <c r="AZ173" s="6">
        <v>1</v>
      </c>
      <c r="BA173" s="6">
        <v>1</v>
      </c>
      <c r="BB173" s="6">
        <v>1</v>
      </c>
      <c r="BC173" s="6">
        <v>1</v>
      </c>
      <c r="BD173" s="6">
        <v>1</v>
      </c>
      <c r="BE173" s="6">
        <v>1</v>
      </c>
      <c r="BF173" s="6">
        <v>1</v>
      </c>
      <c r="BG173" s="6">
        <v>1</v>
      </c>
      <c r="BH173" s="6">
        <v>1</v>
      </c>
      <c r="BI173" s="6">
        <v>1</v>
      </c>
      <c r="BJ173" s="6">
        <v>1</v>
      </c>
      <c r="BK173" s="6">
        <v>1</v>
      </c>
      <c r="BL173" s="6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 s="6">
        <f>S174-0.005</f>
        <v>0.995</v>
      </c>
      <c r="U174" s="6">
        <f t="shared" ref="U174:U175" si="173">T174-0.005</f>
        <v>0.99</v>
      </c>
      <c r="V174" s="6">
        <f t="shared" ref="V174:V175" si="174">U174-0.005</f>
        <v>0.98499999999999999</v>
      </c>
      <c r="W174" s="6">
        <f t="shared" ref="W174:W175" si="175">V174-0.005</f>
        <v>0.98</v>
      </c>
      <c r="X174" s="6">
        <f t="shared" ref="X174:X175" si="176">W174-0.005</f>
        <v>0.97499999999999998</v>
      </c>
      <c r="Y174" s="6">
        <f t="shared" ref="Y174:Y175" si="177">X174-0.005</f>
        <v>0.97</v>
      </c>
      <c r="Z174" s="6">
        <f t="shared" ref="Z174:Z175" si="178">Y174-0.005</f>
        <v>0.96499999999999997</v>
      </c>
      <c r="AA174" s="6">
        <f t="shared" ref="AA174:AA175" si="179">Z174-0.005</f>
        <v>0.96</v>
      </c>
      <c r="AB174" s="6">
        <f t="shared" ref="AB174:AB175" si="180">AA174-0.005</f>
        <v>0.95499999999999996</v>
      </c>
      <c r="AC174" s="6">
        <f t="shared" ref="AC174:AC175" si="181">AB174-0.005</f>
        <v>0.95</v>
      </c>
      <c r="AD174" s="6">
        <f t="shared" ref="AD174:AD175" si="182">AC174-0.005</f>
        <v>0.94499999999999995</v>
      </c>
      <c r="AE174" s="6">
        <f t="shared" ref="AE174:AE175" si="183">AD174-0.005</f>
        <v>0.94</v>
      </c>
      <c r="AF174" s="6">
        <f t="shared" ref="AF174:AF175" si="184">AE174-0.005</f>
        <v>0.93499999999999994</v>
      </c>
      <c r="AG174" s="6">
        <f t="shared" ref="AG174:AG175" si="185">AF174-0.005</f>
        <v>0.92999999999999994</v>
      </c>
      <c r="AH174" s="6">
        <f t="shared" ref="AH174:AH175" si="186">AG174-0.005</f>
        <v>0.92499999999999993</v>
      </c>
      <c r="AI174" s="6">
        <f t="shared" ref="AI174:AI175" si="187">AH174-0.005</f>
        <v>0.91999999999999993</v>
      </c>
      <c r="AJ174" s="6">
        <f t="shared" ref="AJ174:AJ175" si="188">AI174-0.005</f>
        <v>0.91499999999999992</v>
      </c>
      <c r="AK174" s="6">
        <f t="shared" ref="AK174:AK175" si="189">AJ174-0.005</f>
        <v>0.90999999999999992</v>
      </c>
      <c r="AL174" s="6">
        <f t="shared" ref="AL174:AL175" si="190">AK174-0.005</f>
        <v>0.90499999999999992</v>
      </c>
      <c r="AM174" s="6">
        <f t="shared" ref="AM174:AM175" si="191">AL174-0.005</f>
        <v>0.89999999999999991</v>
      </c>
      <c r="AN174" s="6">
        <f t="shared" ref="AN174:AN175" si="192">AM174-0.005</f>
        <v>0.89499999999999991</v>
      </c>
      <c r="AO174" s="6">
        <f t="shared" ref="AO174:AO175" si="193">AN174-0.005</f>
        <v>0.8899999999999999</v>
      </c>
      <c r="AP174" s="6">
        <f t="shared" ref="AP174:AP175" si="194">AO174-0.005</f>
        <v>0.8849999999999999</v>
      </c>
      <c r="AQ174" s="3">
        <f t="shared" ref="AQ174:AQ175" si="195">AP174-0.005</f>
        <v>0.87999999999999989</v>
      </c>
      <c r="AR174" s="6">
        <f t="shared" ref="AR174:AR175" si="196">AQ174-0.005</f>
        <v>0.87499999999999989</v>
      </c>
      <c r="AS174" s="6">
        <f t="shared" ref="AS174:AS175" si="197">AR174-0.005</f>
        <v>0.86999999999999988</v>
      </c>
      <c r="AT174" s="6">
        <f t="shared" ref="AT174:AT175" si="198">AS174-0.005</f>
        <v>0.86499999999999988</v>
      </c>
      <c r="AU174" s="6">
        <f t="shared" ref="AU174:AU175" si="199">AT174-0.005</f>
        <v>0.85999999999999988</v>
      </c>
      <c r="AV174" s="6">
        <f t="shared" ref="AV174:AV175" si="200">AU174-0.005</f>
        <v>0.85499999999999987</v>
      </c>
      <c r="AW174" s="6">
        <f t="shared" ref="AW174:AW175" si="201">AV174-0.005</f>
        <v>0.84999999999999987</v>
      </c>
      <c r="AX174" s="6">
        <f t="shared" ref="AX174:AX175" si="202">AW174-0.005</f>
        <v>0.84499999999999986</v>
      </c>
      <c r="AY174" s="6">
        <f t="shared" ref="AY174:AY175" si="203">AX174-0.005</f>
        <v>0.83999999999999986</v>
      </c>
      <c r="AZ174" s="6">
        <f t="shared" ref="AZ174:AZ175" si="204">AY174-0.005</f>
        <v>0.83499999999999985</v>
      </c>
      <c r="BA174" s="6">
        <f t="shared" ref="BA174:BA175" si="205">AZ174-0.005</f>
        <v>0.82999999999999985</v>
      </c>
      <c r="BB174" s="6">
        <f t="shared" ref="BB174:BB175" si="206">BA174-0.005</f>
        <v>0.82499999999999984</v>
      </c>
      <c r="BC174" s="6">
        <f t="shared" ref="BC174:BC175" si="207">BB174-0.005</f>
        <v>0.81999999999999984</v>
      </c>
      <c r="BD174" s="6">
        <f t="shared" ref="BD174:BD175" si="208">BC174-0.005</f>
        <v>0.81499999999999984</v>
      </c>
      <c r="BE174" s="6">
        <f t="shared" ref="BE174:BE175" si="209">BD174-0.005</f>
        <v>0.80999999999999983</v>
      </c>
      <c r="BF174" s="6">
        <f t="shared" ref="BF174:BF175" si="210">BE174-0.005</f>
        <v>0.80499999999999983</v>
      </c>
      <c r="BG174" s="6">
        <f t="shared" ref="BG174:BG175" si="211">BF174-0.005</f>
        <v>0.79999999999999982</v>
      </c>
      <c r="BH174" s="6">
        <f t="shared" ref="BH174:BH175" si="212">BG174-0.005</f>
        <v>0.79499999999999982</v>
      </c>
      <c r="BI174" s="6">
        <f t="shared" ref="BI174:BI175" si="213">BH174-0.005</f>
        <v>0.78999999999999981</v>
      </c>
      <c r="BJ174" s="6">
        <f t="shared" ref="BJ174:BJ175" si="214">BI174-0.005</f>
        <v>0.78499999999999981</v>
      </c>
      <c r="BK174" s="6">
        <f t="shared" ref="BK174:BL175" si="215">BJ174-0.005</f>
        <v>0.7799999999999998</v>
      </c>
      <c r="BL174" s="6">
        <f t="shared" si="215"/>
        <v>0.7749999999999998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 s="6">
        <f>S175-0.005</f>
        <v>0.995</v>
      </c>
      <c r="U175" s="6">
        <f t="shared" si="173"/>
        <v>0.99</v>
      </c>
      <c r="V175" s="6">
        <f t="shared" si="174"/>
        <v>0.98499999999999999</v>
      </c>
      <c r="W175" s="6">
        <f t="shared" si="175"/>
        <v>0.98</v>
      </c>
      <c r="X175" s="6">
        <f t="shared" si="176"/>
        <v>0.97499999999999998</v>
      </c>
      <c r="Y175" s="6">
        <f t="shared" si="177"/>
        <v>0.97</v>
      </c>
      <c r="Z175" s="6">
        <f t="shared" si="178"/>
        <v>0.96499999999999997</v>
      </c>
      <c r="AA175" s="6">
        <f t="shared" si="179"/>
        <v>0.96</v>
      </c>
      <c r="AB175" s="6">
        <f t="shared" si="180"/>
        <v>0.95499999999999996</v>
      </c>
      <c r="AC175" s="6">
        <f t="shared" si="181"/>
        <v>0.95</v>
      </c>
      <c r="AD175" s="6">
        <f t="shared" si="182"/>
        <v>0.94499999999999995</v>
      </c>
      <c r="AE175" s="6">
        <f t="shared" si="183"/>
        <v>0.94</v>
      </c>
      <c r="AF175" s="6">
        <f t="shared" si="184"/>
        <v>0.93499999999999994</v>
      </c>
      <c r="AG175" s="6">
        <f t="shared" si="185"/>
        <v>0.92999999999999994</v>
      </c>
      <c r="AH175" s="6">
        <f t="shared" si="186"/>
        <v>0.92499999999999993</v>
      </c>
      <c r="AI175" s="6">
        <f t="shared" si="187"/>
        <v>0.91999999999999993</v>
      </c>
      <c r="AJ175" s="6">
        <f t="shared" si="188"/>
        <v>0.91499999999999992</v>
      </c>
      <c r="AK175" s="6">
        <f t="shared" si="189"/>
        <v>0.90999999999999992</v>
      </c>
      <c r="AL175" s="6">
        <f t="shared" si="190"/>
        <v>0.90499999999999992</v>
      </c>
      <c r="AM175" s="6">
        <f t="shared" si="191"/>
        <v>0.89999999999999991</v>
      </c>
      <c r="AN175" s="6">
        <f t="shared" si="192"/>
        <v>0.89499999999999991</v>
      </c>
      <c r="AO175" s="6">
        <f t="shared" si="193"/>
        <v>0.8899999999999999</v>
      </c>
      <c r="AP175" s="6">
        <f t="shared" si="194"/>
        <v>0.8849999999999999</v>
      </c>
      <c r="AQ175" s="3">
        <f t="shared" si="195"/>
        <v>0.87999999999999989</v>
      </c>
      <c r="AR175" s="6">
        <f t="shared" si="196"/>
        <v>0.87499999999999989</v>
      </c>
      <c r="AS175" s="6">
        <f t="shared" si="197"/>
        <v>0.86999999999999988</v>
      </c>
      <c r="AT175" s="6">
        <f t="shared" si="198"/>
        <v>0.86499999999999988</v>
      </c>
      <c r="AU175" s="6">
        <f t="shared" si="199"/>
        <v>0.85999999999999988</v>
      </c>
      <c r="AV175" s="6">
        <f t="shared" si="200"/>
        <v>0.85499999999999987</v>
      </c>
      <c r="AW175" s="6">
        <f t="shared" si="201"/>
        <v>0.84999999999999987</v>
      </c>
      <c r="AX175" s="6">
        <f t="shared" si="202"/>
        <v>0.84499999999999986</v>
      </c>
      <c r="AY175" s="6">
        <f t="shared" si="203"/>
        <v>0.83999999999999986</v>
      </c>
      <c r="AZ175" s="6">
        <f t="shared" si="204"/>
        <v>0.83499999999999985</v>
      </c>
      <c r="BA175" s="6">
        <f t="shared" si="205"/>
        <v>0.82999999999999985</v>
      </c>
      <c r="BB175" s="6">
        <f t="shared" si="206"/>
        <v>0.82499999999999984</v>
      </c>
      <c r="BC175" s="6">
        <f t="shared" si="207"/>
        <v>0.81999999999999984</v>
      </c>
      <c r="BD175" s="6">
        <f t="shared" si="208"/>
        <v>0.81499999999999984</v>
      </c>
      <c r="BE175" s="6">
        <f t="shared" si="209"/>
        <v>0.80999999999999983</v>
      </c>
      <c r="BF175" s="6">
        <f t="shared" si="210"/>
        <v>0.80499999999999983</v>
      </c>
      <c r="BG175" s="6">
        <f t="shared" si="211"/>
        <v>0.79999999999999982</v>
      </c>
      <c r="BH175" s="6">
        <f t="shared" si="212"/>
        <v>0.79499999999999982</v>
      </c>
      <c r="BI175" s="6">
        <f t="shared" si="213"/>
        <v>0.78999999999999981</v>
      </c>
      <c r="BJ175" s="6">
        <f t="shared" si="214"/>
        <v>0.78499999999999981</v>
      </c>
      <c r="BK175" s="6">
        <f t="shared" si="215"/>
        <v>0.7799999999999998</v>
      </c>
      <c r="BL175" s="6">
        <f t="shared" si="215"/>
        <v>0.7749999999999998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 s="6">
        <v>1</v>
      </c>
      <c r="U176" s="6">
        <v>1</v>
      </c>
      <c r="V176" s="6">
        <v>1</v>
      </c>
      <c r="W176" s="6">
        <v>1</v>
      </c>
      <c r="X176" s="6">
        <v>1</v>
      </c>
      <c r="Y176" s="6">
        <v>1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1</v>
      </c>
      <c r="AJ176" s="6">
        <v>1</v>
      </c>
      <c r="AK176" s="6">
        <v>1</v>
      </c>
      <c r="AL176" s="6">
        <v>1</v>
      </c>
      <c r="AM176" s="6">
        <v>1</v>
      </c>
      <c r="AN176" s="6">
        <v>1</v>
      </c>
      <c r="AO176" s="6">
        <v>1</v>
      </c>
      <c r="AP176" s="6">
        <v>1</v>
      </c>
      <c r="AQ176" s="6">
        <v>1</v>
      </c>
      <c r="AR176" s="6">
        <v>1</v>
      </c>
      <c r="AS176" s="6">
        <v>1</v>
      </c>
      <c r="AT176" s="6">
        <v>1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1</v>
      </c>
      <c r="BB176" s="6">
        <v>1</v>
      </c>
      <c r="BC176" s="6">
        <v>1</v>
      </c>
      <c r="BD176" s="6">
        <v>1</v>
      </c>
      <c r="BE176" s="6">
        <v>1</v>
      </c>
      <c r="BF176" s="6">
        <v>1</v>
      </c>
      <c r="BG176" s="6">
        <v>1</v>
      </c>
      <c r="BH176" s="6">
        <v>1</v>
      </c>
      <c r="BI176" s="6">
        <v>1</v>
      </c>
      <c r="BJ176" s="6">
        <v>1</v>
      </c>
      <c r="BK176" s="6">
        <v>1</v>
      </c>
      <c r="BL176" s="6">
        <v>2</v>
      </c>
    </row>
    <row r="178" spans="3:64" x14ac:dyDescent="0.25">
      <c r="C178" t="s">
        <v>6</v>
      </c>
      <c r="D178" s="6">
        <f t="shared" ref="D178:AI178" si="216">(D$24*(D63*D163))+D146</f>
        <v>1.032999999999999</v>
      </c>
      <c r="E178" s="6">
        <f t="shared" si="216"/>
        <v>0.99299999999999944</v>
      </c>
      <c r="F178" s="6">
        <f t="shared" si="216"/>
        <v>1.0179999999999978</v>
      </c>
      <c r="G178" s="6">
        <f t="shared" si="216"/>
        <v>1.099999999999999</v>
      </c>
      <c r="H178" s="6">
        <f t="shared" si="216"/>
        <v>1.1249999999999976</v>
      </c>
      <c r="I178" s="6">
        <f t="shared" si="216"/>
        <v>1.1199999999999997</v>
      </c>
      <c r="J178" s="10">
        <f t="shared" si="216"/>
        <v>1.0960000000000003</v>
      </c>
      <c r="K178" s="6">
        <f>(K$24*(K63*K163))+K146</f>
        <v>1.1111329863531243</v>
      </c>
      <c r="L178">
        <f t="shared" si="216"/>
        <v>1.1229388005627592</v>
      </c>
      <c r="M178" s="6">
        <f t="shared" si="216"/>
        <v>1.1328989641437819</v>
      </c>
      <c r="N178" s="6">
        <f t="shared" si="216"/>
        <v>1.1396798099084928</v>
      </c>
      <c r="O178" s="6">
        <f t="shared" si="216"/>
        <v>1.1468220710408761</v>
      </c>
      <c r="P178" s="6">
        <f t="shared" si="216"/>
        <v>1.1522737487014258</v>
      </c>
      <c r="Q178" s="6">
        <f t="shared" si="216"/>
        <v>1.1559844768994876</v>
      </c>
      <c r="R178" s="6">
        <f t="shared" si="216"/>
        <v>1.1582864944419549</v>
      </c>
      <c r="S178" s="6">
        <f t="shared" si="216"/>
        <v>1.1592186699062179</v>
      </c>
      <c r="T178" s="6">
        <f t="shared" si="216"/>
        <v>1.148669692702903</v>
      </c>
      <c r="U178" s="6">
        <f t="shared" si="216"/>
        <v>1.1370810013437136</v>
      </c>
      <c r="V178" s="6">
        <f t="shared" si="216"/>
        <v>1.1245670394768981</v>
      </c>
      <c r="W178" s="6">
        <f t="shared" si="216"/>
        <v>1.1112395548014082</v>
      </c>
      <c r="X178" s="6">
        <f t="shared" si="216"/>
        <v>1.097207744400936</v>
      </c>
      <c r="Y178" s="6">
        <f t="shared" si="216"/>
        <v>1.0825780942547303</v>
      </c>
      <c r="Z178" s="6">
        <f t="shared" si="216"/>
        <v>1.0674564134270981</v>
      </c>
      <c r="AA178" s="6">
        <f t="shared" si="216"/>
        <v>1.0519433506534606</v>
      </c>
      <c r="AB178" s="6">
        <f t="shared" si="216"/>
        <v>1.0361372380096663</v>
      </c>
      <c r="AC178" s="6">
        <f t="shared" si="216"/>
        <v>1.0201341605035719</v>
      </c>
      <c r="AD178" s="6">
        <f t="shared" si="216"/>
        <v>1.0040276768060563</v>
      </c>
      <c r="AE178" s="6">
        <f t="shared" si="216"/>
        <v>0.98790555381672074</v>
      </c>
      <c r="AF178" s="6">
        <f t="shared" si="216"/>
        <v>0.97185481312145228</v>
      </c>
      <c r="AG178" s="6">
        <f t="shared" si="216"/>
        <v>0.95595930953125852</v>
      </c>
      <c r="AH178" s="6">
        <f t="shared" si="216"/>
        <v>0.94029979403910713</v>
      </c>
      <c r="AI178" s="6">
        <f t="shared" si="216"/>
        <v>0.92495372142671106</v>
      </c>
      <c r="AJ178" s="6">
        <f t="shared" ref="AJ178:BL178" si="217">(AJ$24*(AJ63*AJ163))+AJ146</f>
        <v>0.90999469818921219</v>
      </c>
      <c r="AK178" s="6">
        <f t="shared" si="217"/>
        <v>0.89549248076894594</v>
      </c>
      <c r="AL178" s="6">
        <f t="shared" si="217"/>
        <v>0.88151338953773373</v>
      </c>
      <c r="AM178" s="6">
        <f t="shared" si="217"/>
        <v>0.86812098252037873</v>
      </c>
      <c r="AN178" s="6">
        <f t="shared" si="217"/>
        <v>0.85537653644128364</v>
      </c>
      <c r="AO178" s="6">
        <f t="shared" si="217"/>
        <v>0.84333624936368701</v>
      </c>
      <c r="AP178" s="6">
        <f t="shared" si="217"/>
        <v>0.83205617727443326</v>
      </c>
      <c r="AQ178" s="6">
        <f t="shared" si="217"/>
        <v>0.82158979845690516</v>
      </c>
      <c r="AR178" s="6">
        <f t="shared" si="217"/>
        <v>0.81198755269817446</v>
      </c>
      <c r="AS178" s="6">
        <f t="shared" si="217"/>
        <v>0.80282863364189794</v>
      </c>
      <c r="AT178" s="6">
        <f t="shared" si="217"/>
        <v>0.79366635275429431</v>
      </c>
      <c r="AU178" s="6">
        <f t="shared" si="217"/>
        <v>0.78450063632435141</v>
      </c>
      <c r="AV178" s="6">
        <f t="shared" si="217"/>
        <v>0.77533140941110268</v>
      </c>
      <c r="AW178" s="6">
        <f t="shared" si="217"/>
        <v>0.76615859582532264</v>
      </c>
      <c r="AX178" s="6">
        <f t="shared" si="217"/>
        <v>0.75698211811096039</v>
      </c>
      <c r="AY178" s="6">
        <f t="shared" si="217"/>
        <v>0.74780189752630333</v>
      </c>
      <c r="AZ178" s="6">
        <f t="shared" si="217"/>
        <v>0.73861785402490465</v>
      </c>
      <c r="BA178" s="6">
        <f t="shared" si="217"/>
        <v>0.72942990623621207</v>
      </c>
      <c r="BB178" s="6">
        <f t="shared" si="217"/>
        <v>0.72023797144595569</v>
      </c>
      <c r="BC178" s="6">
        <f t="shared" si="217"/>
        <v>0.71104196557623833</v>
      </c>
      <c r="BD178" s="6">
        <f t="shared" si="217"/>
        <v>0.70184180316536804</v>
      </c>
      <c r="BE178" s="6">
        <f t="shared" si="217"/>
        <v>0.69263739734740104</v>
      </c>
      <c r="BF178" s="6">
        <f t="shared" si="217"/>
        <v>0.68342865983139212</v>
      </c>
      <c r="BG178" s="6">
        <f t="shared" si="217"/>
        <v>0.67421550088037252</v>
      </c>
      <c r="BH178" s="6">
        <f t="shared" si="217"/>
        <v>0.66499782929002482</v>
      </c>
      <c r="BI178" s="6">
        <f t="shared" si="217"/>
        <v>0.65577555236706131</v>
      </c>
      <c r="BJ178" s="6">
        <f t="shared" si="217"/>
        <v>0.64654857590731096</v>
      </c>
      <c r="BK178" s="6">
        <f t="shared" si="217"/>
        <v>0.63731680417349179</v>
      </c>
      <c r="BL178" s="6">
        <f t="shared" si="217"/>
        <v>0.62808013987267719</v>
      </c>
    </row>
    <row r="179" spans="3:64" x14ac:dyDescent="0.25">
      <c r="C179" t="s">
        <v>7</v>
      </c>
      <c r="D179" s="6">
        <f t="shared" ref="D179:AI179" si="218">(D$24*(D64*D164))+D147</f>
        <v>0</v>
      </c>
      <c r="E179" s="6">
        <f t="shared" si="218"/>
        <v>0</v>
      </c>
      <c r="F179" s="6">
        <f t="shared" si="218"/>
        <v>0</v>
      </c>
      <c r="G179" s="6">
        <f t="shared" si="218"/>
        <v>0</v>
      </c>
      <c r="H179" s="6">
        <f t="shared" si="218"/>
        <v>0</v>
      </c>
      <c r="I179" s="6">
        <f t="shared" si="218"/>
        <v>0</v>
      </c>
      <c r="J179" s="10">
        <f t="shared" si="218"/>
        <v>0</v>
      </c>
      <c r="K179" s="6">
        <f t="shared" si="218"/>
        <v>0</v>
      </c>
      <c r="L179" s="6">
        <f t="shared" si="218"/>
        <v>0</v>
      </c>
      <c r="M179" s="6">
        <f t="shared" si="218"/>
        <v>0</v>
      </c>
      <c r="N179" s="6">
        <f t="shared" si="218"/>
        <v>0</v>
      </c>
      <c r="O179" s="6">
        <f t="shared" si="218"/>
        <v>0</v>
      </c>
      <c r="P179" s="6">
        <f t="shared" si="218"/>
        <v>0</v>
      </c>
      <c r="Q179" s="6">
        <f t="shared" si="218"/>
        <v>0</v>
      </c>
      <c r="R179" s="6">
        <f t="shared" si="218"/>
        <v>0</v>
      </c>
      <c r="S179" s="6">
        <f t="shared" si="218"/>
        <v>0</v>
      </c>
      <c r="T179" s="6">
        <f t="shared" si="218"/>
        <v>0</v>
      </c>
      <c r="U179" s="6">
        <f t="shared" si="218"/>
        <v>0</v>
      </c>
      <c r="V179" s="6">
        <f t="shared" si="218"/>
        <v>0</v>
      </c>
      <c r="W179" s="6">
        <f t="shared" si="218"/>
        <v>0</v>
      </c>
      <c r="X179" s="6">
        <f t="shared" si="218"/>
        <v>0</v>
      </c>
      <c r="Y179" s="6">
        <f t="shared" si="218"/>
        <v>0</v>
      </c>
      <c r="Z179" s="6">
        <f t="shared" si="218"/>
        <v>0</v>
      </c>
      <c r="AA179" s="6">
        <f t="shared" si="218"/>
        <v>0</v>
      </c>
      <c r="AB179" s="6">
        <f t="shared" si="218"/>
        <v>0</v>
      </c>
      <c r="AC179" s="6">
        <f t="shared" si="218"/>
        <v>0</v>
      </c>
      <c r="AD179" s="6">
        <f t="shared" si="218"/>
        <v>0</v>
      </c>
      <c r="AE179" s="6">
        <f t="shared" si="218"/>
        <v>0</v>
      </c>
      <c r="AF179" s="6">
        <f t="shared" si="218"/>
        <v>0</v>
      </c>
      <c r="AG179" s="6">
        <f t="shared" si="218"/>
        <v>0</v>
      </c>
      <c r="AH179" s="6">
        <f t="shared" si="218"/>
        <v>0</v>
      </c>
      <c r="AI179" s="6">
        <f t="shared" si="218"/>
        <v>0</v>
      </c>
      <c r="AJ179" s="6">
        <f t="shared" ref="AJ179:BL179" si="219">(AJ$24*(AJ64*AJ164))+AJ147</f>
        <v>0</v>
      </c>
      <c r="AK179" s="6">
        <f t="shared" si="219"/>
        <v>0</v>
      </c>
      <c r="AL179" s="6">
        <f t="shared" si="219"/>
        <v>0</v>
      </c>
      <c r="AM179" s="6">
        <f t="shared" si="219"/>
        <v>0</v>
      </c>
      <c r="AN179" s="6">
        <f t="shared" si="219"/>
        <v>0</v>
      </c>
      <c r="AO179" s="6">
        <f t="shared" si="219"/>
        <v>0</v>
      </c>
      <c r="AP179" s="6">
        <f t="shared" si="219"/>
        <v>0</v>
      </c>
      <c r="AQ179" s="6">
        <f t="shared" si="219"/>
        <v>0</v>
      </c>
      <c r="AR179" s="6">
        <f t="shared" si="219"/>
        <v>0</v>
      </c>
      <c r="AS179" s="6">
        <f t="shared" si="219"/>
        <v>0</v>
      </c>
      <c r="AT179" s="6">
        <f t="shared" si="219"/>
        <v>0</v>
      </c>
      <c r="AU179" s="6">
        <f t="shared" si="219"/>
        <v>0</v>
      </c>
      <c r="AV179" s="6">
        <f t="shared" si="219"/>
        <v>0</v>
      </c>
      <c r="AW179" s="6">
        <f t="shared" si="219"/>
        <v>0</v>
      </c>
      <c r="AX179" s="6">
        <f t="shared" si="219"/>
        <v>0</v>
      </c>
      <c r="AY179" s="6">
        <f t="shared" si="219"/>
        <v>0</v>
      </c>
      <c r="AZ179" s="6">
        <f t="shared" si="219"/>
        <v>0</v>
      </c>
      <c r="BA179" s="6">
        <f t="shared" si="219"/>
        <v>0</v>
      </c>
      <c r="BB179" s="6">
        <f t="shared" si="219"/>
        <v>0</v>
      </c>
      <c r="BC179" s="6">
        <f t="shared" si="219"/>
        <v>0</v>
      </c>
      <c r="BD179" s="6">
        <f t="shared" si="219"/>
        <v>0</v>
      </c>
      <c r="BE179" s="6">
        <f t="shared" si="219"/>
        <v>0</v>
      </c>
      <c r="BF179" s="6">
        <f t="shared" si="219"/>
        <v>0</v>
      </c>
      <c r="BG179" s="6">
        <f t="shared" si="219"/>
        <v>0</v>
      </c>
      <c r="BH179" s="6">
        <f t="shared" si="219"/>
        <v>0</v>
      </c>
      <c r="BI179" s="6">
        <f t="shared" si="219"/>
        <v>0</v>
      </c>
      <c r="BJ179" s="6">
        <f t="shared" si="219"/>
        <v>0</v>
      </c>
      <c r="BK179" s="6">
        <f t="shared" si="219"/>
        <v>0</v>
      </c>
      <c r="BL179" s="6">
        <f t="shared" si="219"/>
        <v>0</v>
      </c>
    </row>
    <row r="180" spans="3:64" x14ac:dyDescent="0.25">
      <c r="C180" t="s">
        <v>8</v>
      </c>
      <c r="D180" s="6">
        <f t="shared" ref="D180:AI180" si="220">(D$24*(D65*D165))+D148</f>
        <v>20.398280999999987</v>
      </c>
      <c r="E180" s="6">
        <f t="shared" si="220"/>
        <v>19.998062999999988</v>
      </c>
      <c r="F180" s="6">
        <f t="shared" si="220"/>
        <v>20.471498999999955</v>
      </c>
      <c r="G180" s="6">
        <f t="shared" si="220"/>
        <v>21.070963999999982</v>
      </c>
      <c r="H180" s="6">
        <f t="shared" si="220"/>
        <v>21.02877499999996</v>
      </c>
      <c r="I180" s="6">
        <f t="shared" si="220"/>
        <v>21.518999999999995</v>
      </c>
      <c r="J180" s="10">
        <f t="shared" si="220"/>
        <v>21.265000000000004</v>
      </c>
      <c r="K180" s="6">
        <f t="shared" si="220"/>
        <v>21.178491351666178</v>
      </c>
      <c r="L180" s="6">
        <f t="shared" si="220"/>
        <v>21.075904889123322</v>
      </c>
      <c r="M180" s="6">
        <f t="shared" si="220"/>
        <v>20.983734912436784</v>
      </c>
      <c r="N180" s="6">
        <f t="shared" si="220"/>
        <v>20.875395586684128</v>
      </c>
      <c r="O180" s="6">
        <f t="shared" si="220"/>
        <v>20.813718327480721</v>
      </c>
      <c r="P180" s="6">
        <f t="shared" si="220"/>
        <v>20.758637870689409</v>
      </c>
      <c r="Q180" s="6">
        <f t="shared" si="220"/>
        <v>20.707213750815122</v>
      </c>
      <c r="R180" s="6">
        <f t="shared" si="220"/>
        <v>20.663341011368942</v>
      </c>
      <c r="S180" s="6">
        <f t="shared" si="220"/>
        <v>20.625599068836269</v>
      </c>
      <c r="T180" s="6">
        <f t="shared" si="220"/>
        <v>20.597569387741178</v>
      </c>
      <c r="U180" s="6">
        <f t="shared" si="220"/>
        <v>20.576913158718632</v>
      </c>
      <c r="V180" s="6">
        <f t="shared" si="220"/>
        <v>20.563074084372172</v>
      </c>
      <c r="W180" s="6">
        <f t="shared" si="220"/>
        <v>20.555504435580652</v>
      </c>
      <c r="X180" s="6">
        <f t="shared" si="220"/>
        <v>20.55366714083322</v>
      </c>
      <c r="Y180" s="6">
        <f t="shared" si="220"/>
        <v>20.557032581153813</v>
      </c>
      <c r="Z180" s="6">
        <f t="shared" si="220"/>
        <v>20.565117708251272</v>
      </c>
      <c r="AA180" s="6">
        <f t="shared" si="220"/>
        <v>20.577401515370859</v>
      </c>
      <c r="AB180" s="6">
        <f t="shared" si="220"/>
        <v>20.593378461733664</v>
      </c>
      <c r="AC180" s="6">
        <f t="shared" si="220"/>
        <v>20.612561019955205</v>
      </c>
      <c r="AD180" s="6">
        <f t="shared" si="220"/>
        <v>20.634475482951157</v>
      </c>
      <c r="AE180" s="6">
        <f t="shared" si="220"/>
        <v>20.658594982930524</v>
      </c>
      <c r="AF180" s="6">
        <f t="shared" si="220"/>
        <v>20.684442286952635</v>
      </c>
      <c r="AG180" s="6">
        <f t="shared" si="220"/>
        <v>20.711541979284785</v>
      </c>
      <c r="AH180" s="6">
        <f t="shared" si="220"/>
        <v>20.739422182540217</v>
      </c>
      <c r="AI180" s="6">
        <f t="shared" si="220"/>
        <v>20.767610711249766</v>
      </c>
      <c r="AJ180" s="6">
        <f t="shared" ref="AJ180:BL180" si="221">(AJ$24*(AJ65*AJ165))+AJ148</f>
        <v>20.795622553836242</v>
      </c>
      <c r="AK180" s="6">
        <f t="shared" si="221"/>
        <v>20.822958813357037</v>
      </c>
      <c r="AL180" s="6">
        <f t="shared" si="221"/>
        <v>20.849115482827315</v>
      </c>
      <c r="AM180" s="6">
        <f t="shared" si="221"/>
        <v>20.873599506725881</v>
      </c>
      <c r="AN180" s="6">
        <f t="shared" si="221"/>
        <v>20.895941766003684</v>
      </c>
      <c r="AO180" s="6">
        <f t="shared" si="221"/>
        <v>20.915629803114214</v>
      </c>
      <c r="AP180" s="6">
        <f t="shared" si="221"/>
        <v>20.932228925899018</v>
      </c>
      <c r="AQ180" s="6">
        <f t="shared" si="221"/>
        <v>20.945325814574435</v>
      </c>
      <c r="AR180" s="6">
        <f t="shared" si="221"/>
        <v>20.954517488985072</v>
      </c>
      <c r="AS180" s="6">
        <f t="shared" si="221"/>
        <v>20.961583123809273</v>
      </c>
      <c r="AT180" s="6">
        <f t="shared" si="221"/>
        <v>20.968727945952221</v>
      </c>
      <c r="AU180" s="6">
        <f t="shared" si="221"/>
        <v>20.975952842897023</v>
      </c>
      <c r="AV180" s="6">
        <f t="shared" si="221"/>
        <v>20.983258712073074</v>
      </c>
      <c r="AW180" s="6">
        <f t="shared" si="221"/>
        <v>20.990646460967671</v>
      </c>
      <c r="AX180" s="6">
        <f t="shared" si="221"/>
        <v>20.998117007238772</v>
      </c>
      <c r="AY180" s="6">
        <f t="shared" si="221"/>
        <v>21.005671278828672</v>
      </c>
      <c r="AZ180" s="6">
        <f t="shared" si="221"/>
        <v>21.01331021407972</v>
      </c>
      <c r="BA180" s="6">
        <f t="shared" si="221"/>
        <v>21.021034761850423</v>
      </c>
      <c r="BB180" s="6">
        <f t="shared" si="221"/>
        <v>21.028845881633671</v>
      </c>
      <c r="BC180" s="6">
        <f t="shared" si="221"/>
        <v>21.036744543675621</v>
      </c>
      <c r="BD180" s="6">
        <f t="shared" si="221"/>
        <v>21.044731729096423</v>
      </c>
      <c r="BE180" s="6">
        <f t="shared" si="221"/>
        <v>21.052808430012121</v>
      </c>
      <c r="BF180" s="6">
        <f t="shared" si="221"/>
        <v>21.060975649657621</v>
      </c>
      <c r="BG180" s="6">
        <f t="shared" si="221"/>
        <v>21.069234402511572</v>
      </c>
      <c r="BH180" s="6">
        <f t="shared" si="221"/>
        <v>21.077585714422273</v>
      </c>
      <c r="BI180" s="6">
        <f t="shared" si="221"/>
        <v>21.08603062273502</v>
      </c>
      <c r="BJ180" s="6">
        <f t="shared" si="221"/>
        <v>21.094570176421172</v>
      </c>
      <c r="BK180" s="6">
        <f t="shared" si="221"/>
        <v>21.10320543620827</v>
      </c>
      <c r="BL180" s="6">
        <f t="shared" si="221"/>
        <v>21.111937474711773</v>
      </c>
    </row>
    <row r="181" spans="3:64" x14ac:dyDescent="0.25">
      <c r="C181" t="s">
        <v>9</v>
      </c>
      <c r="D181" s="6">
        <f t="shared" ref="D181:AI181" si="222">(D$24*(D66*D166))+D149</f>
        <v>0.24742885673769544</v>
      </c>
      <c r="E181" s="6">
        <f t="shared" si="222"/>
        <v>0.23513886141468152</v>
      </c>
      <c r="F181" s="6">
        <f t="shared" si="222"/>
        <v>0.21123287162825222</v>
      </c>
      <c r="G181" s="6">
        <f t="shared" si="222"/>
        <v>0.2154470958410121</v>
      </c>
      <c r="H181" s="6">
        <f t="shared" si="222"/>
        <v>0.2115607467597686</v>
      </c>
      <c r="I181" s="6">
        <f t="shared" si="222"/>
        <v>0.20581918081918085</v>
      </c>
      <c r="J181" s="10">
        <f t="shared" si="222"/>
        <v>0.21182217782217791</v>
      </c>
      <c r="K181" s="6">
        <f t="shared" si="222"/>
        <v>0.21370525612682306</v>
      </c>
      <c r="L181" s="6">
        <f t="shared" si="222"/>
        <v>0.21520682285535259</v>
      </c>
      <c r="M181" s="6">
        <f t="shared" si="222"/>
        <v>0.21659917952992586</v>
      </c>
      <c r="N181" s="6">
        <f t="shared" si="222"/>
        <v>0.21761382050941719</v>
      </c>
      <c r="O181" s="6">
        <f t="shared" si="222"/>
        <v>0.21891298659830019</v>
      </c>
      <c r="P181" s="6">
        <f t="shared" si="222"/>
        <v>0.22009078678572849</v>
      </c>
      <c r="Q181" s="6">
        <f t="shared" si="222"/>
        <v>0.22112381954210461</v>
      </c>
      <c r="R181" s="6">
        <f t="shared" si="222"/>
        <v>0.22206162266689644</v>
      </c>
      <c r="S181" s="6">
        <f t="shared" si="222"/>
        <v>0.22289760240109877</v>
      </c>
      <c r="T181" s="6">
        <f t="shared" si="222"/>
        <v>0.22367933331807838</v>
      </c>
      <c r="U181" s="6">
        <f t="shared" si="222"/>
        <v>0.22439065314531412</v>
      </c>
      <c r="V181" s="6">
        <f t="shared" si="222"/>
        <v>0.22503453182115052</v>
      </c>
      <c r="W181" s="6">
        <f t="shared" si="222"/>
        <v>0.22561401661023139</v>
      </c>
      <c r="X181" s="6">
        <f t="shared" si="222"/>
        <v>0.22613226273238726</v>
      </c>
      <c r="Y181" s="6">
        <f t="shared" si="222"/>
        <v>0.22659250453581378</v>
      </c>
      <c r="Z181" s="6">
        <f t="shared" si="222"/>
        <v>0.22699849210602502</v>
      </c>
      <c r="AA181" s="6">
        <f t="shared" si="222"/>
        <v>0.22735356316501651</v>
      </c>
      <c r="AB181" s="6">
        <f t="shared" si="222"/>
        <v>0.2276612333334157</v>
      </c>
      <c r="AC181" s="6">
        <f t="shared" si="222"/>
        <v>0.22792522673386351</v>
      </c>
      <c r="AD181" s="6">
        <f t="shared" si="222"/>
        <v>0.2281494308450881</v>
      </c>
      <c r="AE181" s="6">
        <f t="shared" si="222"/>
        <v>0.22833715639234556</v>
      </c>
      <c r="AF181" s="6">
        <f t="shared" si="222"/>
        <v>0.22849227460230254</v>
      </c>
      <c r="AG181" s="6">
        <f t="shared" si="222"/>
        <v>0.22861868845798453</v>
      </c>
      <c r="AH181" s="6">
        <f t="shared" si="222"/>
        <v>0.22872035150827377</v>
      </c>
      <c r="AI181" s="6">
        <f t="shared" si="222"/>
        <v>0.22880122520817756</v>
      </c>
      <c r="AJ181" s="6">
        <f t="shared" ref="AJ181:BL181" si="223">(AJ$24*(AJ66*AJ166))+AJ149</f>
        <v>0.22886514109993306</v>
      </c>
      <c r="AK181" s="6">
        <f t="shared" si="223"/>
        <v>0.22891578995012477</v>
      </c>
      <c r="AL181" s="6">
        <f t="shared" si="223"/>
        <v>0.22895681901167667</v>
      </c>
      <c r="AM181" s="6">
        <f t="shared" si="223"/>
        <v>0.22899200848126505</v>
      </c>
      <c r="AN181" s="6">
        <f t="shared" si="223"/>
        <v>0.22902541305199431</v>
      </c>
      <c r="AO181" s="6">
        <f t="shared" si="223"/>
        <v>0.22906062389918411</v>
      </c>
      <c r="AP181" s="6">
        <f t="shared" si="223"/>
        <v>0.2291020958049855</v>
      </c>
      <c r="AQ181" s="6">
        <f t="shared" si="223"/>
        <v>0.22915452782977189</v>
      </c>
      <c r="AR181" s="6">
        <f t="shared" si="223"/>
        <v>0.22922274376062449</v>
      </c>
      <c r="AS181" s="6">
        <f t="shared" si="223"/>
        <v>0.22930003517053954</v>
      </c>
      <c r="AT181" s="6">
        <f t="shared" si="223"/>
        <v>0.22937819281536004</v>
      </c>
      <c r="AU181" s="6">
        <f t="shared" si="223"/>
        <v>0.22945722640331762</v>
      </c>
      <c r="AV181" s="6">
        <f t="shared" si="223"/>
        <v>0.22953714575144726</v>
      </c>
      <c r="AW181" s="6">
        <f t="shared" si="223"/>
        <v>0.22961796078680774</v>
      </c>
      <c r="AX181" s="6">
        <f t="shared" si="223"/>
        <v>0.22969968154771539</v>
      </c>
      <c r="AY181" s="6">
        <f t="shared" si="223"/>
        <v>0.22978231818498751</v>
      </c>
      <c r="AZ181" s="6">
        <f t="shared" si="223"/>
        <v>0.22986588096320829</v>
      </c>
      <c r="BA181" s="6">
        <f t="shared" si="223"/>
        <v>0.22995038026199868</v>
      </c>
      <c r="BB181" s="6">
        <f t="shared" si="223"/>
        <v>0.23003582657730995</v>
      </c>
      <c r="BC181" s="6">
        <f t="shared" si="223"/>
        <v>0.23012223052272388</v>
      </c>
      <c r="BD181" s="6">
        <f t="shared" si="223"/>
        <v>0.23020960283077357</v>
      </c>
      <c r="BE181" s="6">
        <f t="shared" si="223"/>
        <v>0.230297954354277</v>
      </c>
      <c r="BF181" s="6">
        <f t="shared" si="223"/>
        <v>0.23038729606768182</v>
      </c>
      <c r="BG181" s="6">
        <f t="shared" si="223"/>
        <v>0.23047763906843183</v>
      </c>
      <c r="BH181" s="6">
        <f t="shared" si="223"/>
        <v>0.23056899457834409</v>
      </c>
      <c r="BI181" s="6">
        <f t="shared" si="223"/>
        <v>0.23066137394500202</v>
      </c>
      <c r="BJ181" s="6">
        <f t="shared" si="223"/>
        <v>0.2307547886431672</v>
      </c>
      <c r="BK181" s="6">
        <f t="shared" si="223"/>
        <v>0.2308492502762029</v>
      </c>
      <c r="BL181" s="6">
        <f t="shared" si="223"/>
        <v>0.23094477057751495</v>
      </c>
    </row>
    <row r="182" spans="3:64" x14ac:dyDescent="0.25">
      <c r="C182" t="s">
        <v>10</v>
      </c>
      <c r="D182" s="6">
        <f t="shared" ref="D182:AI182" si="224">(D$24*(D67*D167))+D150</f>
        <v>237.53170246818755</v>
      </c>
      <c r="E182" s="6">
        <f t="shared" si="224"/>
        <v>225.73330695809423</v>
      </c>
      <c r="F182" s="6">
        <f t="shared" si="224"/>
        <v>202.78355676312214</v>
      </c>
      <c r="G182" s="6">
        <f t="shared" si="224"/>
        <v>206.82921200737164</v>
      </c>
      <c r="H182" s="6">
        <f t="shared" si="224"/>
        <v>203.09831688937794</v>
      </c>
      <c r="I182" s="6">
        <f t="shared" si="224"/>
        <v>197.58641358641353</v>
      </c>
      <c r="J182" s="10">
        <f t="shared" si="224"/>
        <v>203.34929070929067</v>
      </c>
      <c r="K182" s="6">
        <f t="shared" si="224"/>
        <v>205.15704588175052</v>
      </c>
      <c r="L182" s="6">
        <f t="shared" si="224"/>
        <v>206.59854994113891</v>
      </c>
      <c r="M182" s="6">
        <f t="shared" si="224"/>
        <v>207.93521234872924</v>
      </c>
      <c r="N182" s="6">
        <f t="shared" si="224"/>
        <v>208.90926768904097</v>
      </c>
      <c r="O182" s="6">
        <f t="shared" si="224"/>
        <v>210.15646713436865</v>
      </c>
      <c r="P182" s="6">
        <f t="shared" si="224"/>
        <v>211.28715531429984</v>
      </c>
      <c r="Q182" s="6">
        <f t="shared" si="224"/>
        <v>212.27886676042095</v>
      </c>
      <c r="R182" s="6">
        <f t="shared" si="224"/>
        <v>213.17915776022122</v>
      </c>
      <c r="S182" s="6">
        <f t="shared" si="224"/>
        <v>213.98169830505549</v>
      </c>
      <c r="T182" s="6">
        <f t="shared" si="224"/>
        <v>212.58483838550237</v>
      </c>
      <c r="U182" s="6">
        <f t="shared" si="224"/>
        <v>211.10672647911215</v>
      </c>
      <c r="V182" s="6">
        <f t="shared" si="224"/>
        <v>209.5521560318561</v>
      </c>
      <c r="W182" s="6">
        <f t="shared" si="224"/>
        <v>207.92587770799005</v>
      </c>
      <c r="X182" s="6">
        <f t="shared" si="224"/>
        <v>206.23262361193798</v>
      </c>
      <c r="Y182" s="6">
        <f t="shared" si="224"/>
        <v>204.47707609311919</v>
      </c>
      <c r="Z182" s="6">
        <f t="shared" si="224"/>
        <v>202.66425375225998</v>
      </c>
      <c r="AA182" s="6">
        <f t="shared" si="224"/>
        <v>200.79866698734352</v>
      </c>
      <c r="AB182" s="6">
        <f t="shared" si="224"/>
        <v>198.88485344007285</v>
      </c>
      <c r="AC182" s="6">
        <f t="shared" si="224"/>
        <v>196.92739589805888</v>
      </c>
      <c r="AD182" s="6">
        <f t="shared" si="224"/>
        <v>194.93087371404425</v>
      </c>
      <c r="AE182" s="6">
        <f t="shared" si="224"/>
        <v>192.89922972025451</v>
      </c>
      <c r="AF182" s="6">
        <f t="shared" si="224"/>
        <v>190.8367477478441</v>
      </c>
      <c r="AG182" s="6">
        <f t="shared" si="224"/>
        <v>188.74758919091306</v>
      </c>
      <c r="AH182" s="6">
        <f t="shared" si="224"/>
        <v>186.63580683075241</v>
      </c>
      <c r="AI182" s="6">
        <f t="shared" si="224"/>
        <v>184.50530800787536</v>
      </c>
      <c r="AJ182" s="6">
        <f t="shared" ref="AJ182:BL182" si="225">(AJ$24*(AJ67*AJ167))+AJ150</f>
        <v>182.35974442842772</v>
      </c>
      <c r="AK182" s="6">
        <f t="shared" si="225"/>
        <v>180.20250984873934</v>
      </c>
      <c r="AL182" s="6">
        <f t="shared" si="225"/>
        <v>178.03682246348092</v>
      </c>
      <c r="AM182" s="6">
        <f t="shared" si="225"/>
        <v>175.86586251361277</v>
      </c>
      <c r="AN182" s="6">
        <f t="shared" si="225"/>
        <v>173.6928732586336</v>
      </c>
      <c r="AO182" s="6">
        <f t="shared" si="225"/>
        <v>171.52059517571018</v>
      </c>
      <c r="AP182" s="6">
        <f t="shared" si="225"/>
        <v>169.35226921904652</v>
      </c>
      <c r="AQ182" s="6">
        <f t="shared" si="225"/>
        <v>167.19114350460279</v>
      </c>
      <c r="AR182" s="6">
        <f t="shared" si="225"/>
        <v>165.04037550765094</v>
      </c>
      <c r="AS182" s="6">
        <f t="shared" si="225"/>
        <v>162.89474498515258</v>
      </c>
      <c r="AT182" s="6">
        <f t="shared" si="225"/>
        <v>160.74823752500558</v>
      </c>
      <c r="AU182" s="6">
        <f t="shared" si="225"/>
        <v>158.60083488997441</v>
      </c>
      <c r="AV182" s="6">
        <f t="shared" si="225"/>
        <v>156.45251854418768</v>
      </c>
      <c r="AW182" s="6">
        <f t="shared" si="225"/>
        <v>154.30326964873601</v>
      </c>
      <c r="AX182" s="6">
        <f t="shared" si="225"/>
        <v>152.15306905720786</v>
      </c>
      <c r="AY182" s="6">
        <f t="shared" si="225"/>
        <v>150.001897311161</v>
      </c>
      <c r="AZ182" s="6">
        <f t="shared" si="225"/>
        <v>147.84973463553672</v>
      </c>
      <c r="BA182" s="6">
        <f t="shared" si="225"/>
        <v>145.69656093400349</v>
      </c>
      <c r="BB182" s="6">
        <f t="shared" si="225"/>
        <v>143.54235578424252</v>
      </c>
      <c r="BC182" s="6">
        <f t="shared" si="225"/>
        <v>141.38709843316263</v>
      </c>
      <c r="BD182" s="6">
        <f t="shared" si="225"/>
        <v>139.23076779205294</v>
      </c>
      <c r="BE182" s="6">
        <f t="shared" si="225"/>
        <v>137.07334243166673</v>
      </c>
      <c r="BF182" s="6">
        <f t="shared" si="225"/>
        <v>134.9148005772355</v>
      </c>
      <c r="BG182" s="6">
        <f t="shared" si="225"/>
        <v>132.75512010341774</v>
      </c>
      <c r="BH182" s="6">
        <f t="shared" si="225"/>
        <v>130.59427852917509</v>
      </c>
      <c r="BI182" s="6">
        <f t="shared" si="225"/>
        <v>128.43225301257809</v>
      </c>
      <c r="BJ182" s="6">
        <f t="shared" si="225"/>
        <v>126.26902034554205</v>
      </c>
      <c r="BK182" s="6">
        <f t="shared" si="225"/>
        <v>124.1045569484876</v>
      </c>
      <c r="BL182" s="6">
        <f t="shared" si="225"/>
        <v>121.93883886492878</v>
      </c>
    </row>
    <row r="183" spans="3:64" x14ac:dyDescent="0.25">
      <c r="C183" t="s">
        <v>11</v>
      </c>
      <c r="D183" s="6">
        <f t="shared" ref="D183:AI183" si="226">(D$24*(D68*D168))+D151</f>
        <v>9.8971542695078156</v>
      </c>
      <c r="E183" s="6">
        <f t="shared" si="226"/>
        <v>9.4055544565872609</v>
      </c>
      <c r="F183" s="6">
        <f t="shared" si="226"/>
        <v>8.4493148651300896</v>
      </c>
      <c r="G183" s="6">
        <f t="shared" si="226"/>
        <v>8.6178838336404837</v>
      </c>
      <c r="H183" s="6">
        <f t="shared" si="226"/>
        <v>8.4624298703907499</v>
      </c>
      <c r="I183" s="6">
        <f t="shared" si="226"/>
        <v>8.2327672327672321</v>
      </c>
      <c r="J183" s="10">
        <f t="shared" si="226"/>
        <v>8.472887112887113</v>
      </c>
      <c r="K183" s="6">
        <f t="shared" si="226"/>
        <v>8.5482102450729425</v>
      </c>
      <c r="L183" s="6">
        <f t="shared" si="226"/>
        <v>8.6082729142141261</v>
      </c>
      <c r="M183" s="6">
        <f t="shared" si="226"/>
        <v>8.6639671811970587</v>
      </c>
      <c r="N183" s="6">
        <f t="shared" si="226"/>
        <v>8.7045528203767137</v>
      </c>
      <c r="O183" s="6">
        <f t="shared" si="226"/>
        <v>8.7565194639320314</v>
      </c>
      <c r="P183" s="6">
        <f t="shared" si="226"/>
        <v>8.8036314714291652</v>
      </c>
      <c r="Q183" s="6">
        <f t="shared" si="226"/>
        <v>8.8449527816842064</v>
      </c>
      <c r="R183" s="6">
        <f t="shared" si="226"/>
        <v>8.8824649066758905</v>
      </c>
      <c r="S183" s="6">
        <f t="shared" si="226"/>
        <v>8.915904096043981</v>
      </c>
      <c r="T183" s="6">
        <f t="shared" si="226"/>
        <v>8.8577015993959307</v>
      </c>
      <c r="U183" s="6">
        <f t="shared" si="226"/>
        <v>8.7961136032963427</v>
      </c>
      <c r="V183" s="6">
        <f t="shared" si="226"/>
        <v>8.7313398346606732</v>
      </c>
      <c r="W183" s="6">
        <f t="shared" si="226"/>
        <v>8.6635782378329189</v>
      </c>
      <c r="X183" s="6">
        <f t="shared" si="226"/>
        <v>8.5930259838307457</v>
      </c>
      <c r="Y183" s="6">
        <f t="shared" si="226"/>
        <v>8.5198781705466278</v>
      </c>
      <c r="Z183" s="6">
        <f t="shared" si="226"/>
        <v>8.4443439063441641</v>
      </c>
      <c r="AA183" s="6">
        <f t="shared" si="226"/>
        <v>8.3666111244726427</v>
      </c>
      <c r="AB183" s="6">
        <f t="shared" si="226"/>
        <v>8.2868688933363668</v>
      </c>
      <c r="AC183" s="6">
        <f t="shared" si="226"/>
        <v>8.2053081624191186</v>
      </c>
      <c r="AD183" s="6">
        <f t="shared" si="226"/>
        <v>8.1221197380851713</v>
      </c>
      <c r="AE183" s="6">
        <f t="shared" si="226"/>
        <v>8.0374679050105975</v>
      </c>
      <c r="AF183" s="6">
        <f t="shared" si="226"/>
        <v>7.9515311561601614</v>
      </c>
      <c r="AG183" s="6">
        <f t="shared" si="226"/>
        <v>7.8644828829547055</v>
      </c>
      <c r="AH183" s="6">
        <f t="shared" si="226"/>
        <v>7.7764919512813444</v>
      </c>
      <c r="AI183" s="6">
        <f t="shared" si="226"/>
        <v>7.6877211669948062</v>
      </c>
      <c r="AJ183" s="6">
        <f t="shared" ref="AJ183:BL183" si="227">(AJ$24*(AJ68*AJ168))+AJ151</f>
        <v>7.5983226845178153</v>
      </c>
      <c r="AK183" s="6">
        <f t="shared" si="227"/>
        <v>7.5084379103641314</v>
      </c>
      <c r="AL183" s="6">
        <f t="shared" si="227"/>
        <v>7.4182009359783603</v>
      </c>
      <c r="AM183" s="6">
        <f t="shared" si="227"/>
        <v>7.3277442714005208</v>
      </c>
      <c r="AN183" s="6">
        <f t="shared" si="227"/>
        <v>7.2372030524430553</v>
      </c>
      <c r="AO183" s="6">
        <f t="shared" si="227"/>
        <v>7.1466914656545804</v>
      </c>
      <c r="AP183" s="6">
        <f t="shared" si="227"/>
        <v>7.056344550793594</v>
      </c>
      <c r="AQ183" s="6">
        <f t="shared" si="227"/>
        <v>6.9662976460251071</v>
      </c>
      <c r="AR183" s="6">
        <f t="shared" si="227"/>
        <v>6.876682312818776</v>
      </c>
      <c r="AS183" s="6">
        <f t="shared" si="227"/>
        <v>6.7872810410480104</v>
      </c>
      <c r="AT183" s="6">
        <f t="shared" si="227"/>
        <v>6.6978432302085533</v>
      </c>
      <c r="AU183" s="6">
        <f t="shared" si="227"/>
        <v>6.6083681204155873</v>
      </c>
      <c r="AV183" s="6">
        <f t="shared" si="227"/>
        <v>6.518854939341141</v>
      </c>
      <c r="AW183" s="6">
        <f t="shared" si="227"/>
        <v>6.4293029020306554</v>
      </c>
      <c r="AX183" s="6">
        <f t="shared" si="227"/>
        <v>6.3397112107169828</v>
      </c>
      <c r="AY183" s="6">
        <f t="shared" si="227"/>
        <v>6.2500790546316978</v>
      </c>
      <c r="AZ183" s="6">
        <f t="shared" si="227"/>
        <v>6.1604056098140187</v>
      </c>
      <c r="BA183" s="6">
        <f t="shared" si="227"/>
        <v>6.0706900389168013</v>
      </c>
      <c r="BB183" s="6">
        <f t="shared" si="227"/>
        <v>5.9809314910100939</v>
      </c>
      <c r="BC183" s="6">
        <f t="shared" si="227"/>
        <v>5.8911291013817655</v>
      </c>
      <c r="BD183" s="6">
        <f t="shared" si="227"/>
        <v>5.8012819913355278</v>
      </c>
      <c r="BE183" s="6">
        <f t="shared" si="227"/>
        <v>5.7113892679861022</v>
      </c>
      <c r="BF183" s="6">
        <f t="shared" si="227"/>
        <v>5.6214500240514687</v>
      </c>
      <c r="BG183" s="6">
        <f t="shared" si="227"/>
        <v>5.5314633376423963</v>
      </c>
      <c r="BH183" s="6">
        <f t="shared" si="227"/>
        <v>5.4414282720489515</v>
      </c>
      <c r="BI183" s="6">
        <f t="shared" si="227"/>
        <v>5.3513438755240772</v>
      </c>
      <c r="BJ183" s="6">
        <f t="shared" si="227"/>
        <v>5.2612091810642427</v>
      </c>
      <c r="BK183" s="6">
        <f t="shared" si="227"/>
        <v>5.1710232061869741</v>
      </c>
      <c r="BL183" s="6">
        <f t="shared" si="227"/>
        <v>5.0807849527053568</v>
      </c>
    </row>
    <row r="184" spans="3:64" x14ac:dyDescent="0.25">
      <c r="C184" t="s">
        <v>12</v>
      </c>
      <c r="D184" s="6">
        <f t="shared" ref="D184:AI184" si="228">(D$24*(D69*D169))+D152</f>
        <v>179.89799999999988</v>
      </c>
      <c r="E184" s="6">
        <f t="shared" si="228"/>
        <v>174.89999999999986</v>
      </c>
      <c r="F184" s="6">
        <f t="shared" si="228"/>
        <v>177.7909999999996</v>
      </c>
      <c r="G184" s="6">
        <f t="shared" si="228"/>
        <v>184.85999999999984</v>
      </c>
      <c r="H184" s="6">
        <f t="shared" si="228"/>
        <v>183.12017683199966</v>
      </c>
      <c r="I184" s="6">
        <f t="shared" si="228"/>
        <v>180.38062726799993</v>
      </c>
      <c r="J184" s="10">
        <f t="shared" si="228"/>
        <v>180.43799999999999</v>
      </c>
      <c r="K184" s="6">
        <f t="shared" si="228"/>
        <v>179.22843796764045</v>
      </c>
      <c r="L184" s="6">
        <f t="shared" si="228"/>
        <v>177.88676096249253</v>
      </c>
      <c r="M184" s="6">
        <f t="shared" si="228"/>
        <v>176.63840494129121</v>
      </c>
      <c r="N184" s="6">
        <f t="shared" si="228"/>
        <v>175.2607507371973</v>
      </c>
      <c r="O184" s="6">
        <f t="shared" si="228"/>
        <v>174.28222019116643</v>
      </c>
      <c r="P184" s="6">
        <f t="shared" si="228"/>
        <v>173.36630770673838</v>
      </c>
      <c r="Q184" s="6">
        <f t="shared" si="228"/>
        <v>172.48923491199912</v>
      </c>
      <c r="R184" s="6">
        <f t="shared" si="228"/>
        <v>171.68422383761106</v>
      </c>
      <c r="S184" s="6">
        <f t="shared" si="228"/>
        <v>170.94006632450797</v>
      </c>
      <c r="T184" s="6">
        <f t="shared" si="228"/>
        <v>170.28698342078928</v>
      </c>
      <c r="U184" s="6">
        <f t="shared" si="228"/>
        <v>169.7060409314453</v>
      </c>
      <c r="V184" s="6">
        <f t="shared" si="228"/>
        <v>169.19312312387467</v>
      </c>
      <c r="W184" s="6">
        <f t="shared" si="228"/>
        <v>168.74419251147546</v>
      </c>
      <c r="X184" s="6">
        <f t="shared" si="228"/>
        <v>168.35530580050272</v>
      </c>
      <c r="Y184" s="6">
        <f t="shared" si="228"/>
        <v>168.02258635691348</v>
      </c>
      <c r="Z184" s="6">
        <f t="shared" si="228"/>
        <v>167.74254226680355</v>
      </c>
      <c r="AA184" s="6">
        <f t="shared" si="228"/>
        <v>167.51137409873783</v>
      </c>
      <c r="AB184" s="6">
        <f t="shared" si="228"/>
        <v>167.32541184722098</v>
      </c>
      <c r="AC184" s="6">
        <f t="shared" si="228"/>
        <v>167.1811341152515</v>
      </c>
      <c r="AD184" s="6">
        <f t="shared" si="228"/>
        <v>167.07513267842154</v>
      </c>
      <c r="AE184" s="6">
        <f t="shared" si="228"/>
        <v>167.00357001542514</v>
      </c>
      <c r="AF184" s="6">
        <f t="shared" si="228"/>
        <v>166.96301228755831</v>
      </c>
      <c r="AG184" s="6">
        <f t="shared" si="228"/>
        <v>166.95004067784336</v>
      </c>
      <c r="AH184" s="6">
        <f t="shared" si="228"/>
        <v>166.96126514698418</v>
      </c>
      <c r="AI184" s="6">
        <f t="shared" si="228"/>
        <v>166.99329335759163</v>
      </c>
      <c r="AJ184" s="6">
        <f t="shared" ref="AJ184:BL184" si="229">(AJ$24*(AJ69*AJ169))+AJ152</f>
        <v>167.04263019766398</v>
      </c>
      <c r="AK184" s="6">
        <f t="shared" si="229"/>
        <v>167.105669833261</v>
      </c>
      <c r="AL184" s="6">
        <f t="shared" si="229"/>
        <v>167.17876648921242</v>
      </c>
      <c r="AM184" s="6">
        <f t="shared" si="229"/>
        <v>167.25836312511925</v>
      </c>
      <c r="AN184" s="6">
        <f t="shared" si="229"/>
        <v>167.34109495904156</v>
      </c>
      <c r="AO184" s="6">
        <f t="shared" si="229"/>
        <v>167.42325042081148</v>
      </c>
      <c r="AP184" s="6">
        <f t="shared" si="229"/>
        <v>167.50174095045008</v>
      </c>
      <c r="AQ184" s="6">
        <f t="shared" si="229"/>
        <v>167.57364893297404</v>
      </c>
      <c r="AR184" s="6">
        <f t="shared" si="229"/>
        <v>167.63613991188078</v>
      </c>
      <c r="AS184" s="6">
        <f t="shared" si="229"/>
        <v>167.69266499047436</v>
      </c>
      <c r="AT184" s="6">
        <f t="shared" si="229"/>
        <v>167.74982356761797</v>
      </c>
      <c r="AU184" s="6">
        <f t="shared" si="229"/>
        <v>167.80762274317635</v>
      </c>
      <c r="AV184" s="6">
        <f t="shared" si="229"/>
        <v>167.86606969658476</v>
      </c>
      <c r="AW184" s="6">
        <f t="shared" si="229"/>
        <v>167.92517168774154</v>
      </c>
      <c r="AX184" s="6">
        <f t="shared" si="229"/>
        <v>167.98493605791037</v>
      </c>
      <c r="AY184" s="6">
        <f t="shared" si="229"/>
        <v>168.04537023062957</v>
      </c>
      <c r="AZ184" s="6">
        <f t="shared" si="229"/>
        <v>168.10648171263796</v>
      </c>
      <c r="BA184" s="6">
        <f t="shared" si="229"/>
        <v>168.16827809480355</v>
      </c>
      <c r="BB184" s="6">
        <f t="shared" si="229"/>
        <v>168.23076705306957</v>
      </c>
      <c r="BC184" s="6">
        <f t="shared" si="229"/>
        <v>168.29395634940516</v>
      </c>
      <c r="BD184" s="6">
        <f t="shared" si="229"/>
        <v>168.35785383277155</v>
      </c>
      <c r="BE184" s="6">
        <f t="shared" si="229"/>
        <v>168.42246744009717</v>
      </c>
      <c r="BF184" s="6">
        <f t="shared" si="229"/>
        <v>168.48780519726117</v>
      </c>
      <c r="BG184" s="6">
        <f t="shared" si="229"/>
        <v>168.55387522009275</v>
      </c>
      <c r="BH184" s="6">
        <f t="shared" si="229"/>
        <v>168.62068571537836</v>
      </c>
      <c r="BI184" s="6">
        <f t="shared" si="229"/>
        <v>168.68824498188036</v>
      </c>
      <c r="BJ184" s="6">
        <f t="shared" si="229"/>
        <v>168.75656141136957</v>
      </c>
      <c r="BK184" s="6">
        <f t="shared" si="229"/>
        <v>168.82564348966636</v>
      </c>
      <c r="BL184" s="6">
        <f t="shared" si="229"/>
        <v>337.79099959538871</v>
      </c>
    </row>
    <row r="185" spans="3:64" x14ac:dyDescent="0.25">
      <c r="C185" t="s">
        <v>13</v>
      </c>
      <c r="D185" s="6">
        <f t="shared" ref="D185:AI185" si="230">(D$23*(D70*D170))+D153</f>
        <v>73.779021999999998</v>
      </c>
      <c r="E185" s="6">
        <f t="shared" si="230"/>
        <v>71.225934999999964</v>
      </c>
      <c r="F185" s="6">
        <f t="shared" si="230"/>
        <v>77.931347999999943</v>
      </c>
      <c r="G185" s="6">
        <f t="shared" si="230"/>
        <v>84.168914000000001</v>
      </c>
      <c r="H185" s="6">
        <f t="shared" si="230"/>
        <v>86.806595999999999</v>
      </c>
      <c r="I185" s="6">
        <f t="shared" si="230"/>
        <v>88.280117332999993</v>
      </c>
      <c r="J185" s="10">
        <f t="shared" si="230"/>
        <v>89.694512027999991</v>
      </c>
      <c r="K185" s="6">
        <f t="shared" si="230"/>
        <v>91.142167241760674</v>
      </c>
      <c r="L185">
        <f t="shared" si="230"/>
        <v>92.143675221749163</v>
      </c>
      <c r="M185" s="6">
        <f t="shared" si="230"/>
        <v>93.047468484118909</v>
      </c>
      <c r="N185" s="6">
        <f t="shared" si="230"/>
        <v>93.68596147076066</v>
      </c>
      <c r="O185" s="6">
        <f t="shared" si="230"/>
        <v>94.468388893627264</v>
      </c>
      <c r="P185" s="6">
        <f t="shared" si="230"/>
        <v>95.140591485348935</v>
      </c>
      <c r="Q185" s="6">
        <f t="shared" si="230"/>
        <v>95.690710118254898</v>
      </c>
      <c r="R185" s="6">
        <f t="shared" si="230"/>
        <v>96.1511073616293</v>
      </c>
      <c r="S185" s="6">
        <f t="shared" si="230"/>
        <v>96.519773741658398</v>
      </c>
      <c r="T185" s="6">
        <f t="shared" si="230"/>
        <v>95.953869675356671</v>
      </c>
      <c r="U185" s="6">
        <f t="shared" si="230"/>
        <v>95.311633603466603</v>
      </c>
      <c r="V185" s="6">
        <f t="shared" si="230"/>
        <v>94.598879151338423</v>
      </c>
      <c r="W185" s="6">
        <f t="shared" si="230"/>
        <v>93.821859035540626</v>
      </c>
      <c r="X185" s="6">
        <f t="shared" si="230"/>
        <v>92.986286337293521</v>
      </c>
      <c r="Y185" s="6">
        <f t="shared" si="230"/>
        <v>92.097156422487146</v>
      </c>
      <c r="Z185" s="6">
        <f t="shared" si="230"/>
        <v>91.158699850827674</v>
      </c>
      <c r="AA185" s="6">
        <f t="shared" si="230"/>
        <v>90.17431034418729</v>
      </c>
      <c r="AB185" s="6">
        <f t="shared" si="230"/>
        <v>89.146908347854634</v>
      </c>
      <c r="AC185" s="6">
        <f t="shared" si="230"/>
        <v>88.079768026394774</v>
      </c>
      <c r="AD185" s="6">
        <f t="shared" si="230"/>
        <v>86.976776791804468</v>
      </c>
      <c r="AE185" s="6">
        <f t="shared" si="230"/>
        <v>85.842039128488977</v>
      </c>
      <c r="AF185" s="6">
        <f t="shared" si="230"/>
        <v>84.679818674705714</v>
      </c>
      <c r="AG185" s="6">
        <f t="shared" si="230"/>
        <v>83.494471447183486</v>
      </c>
      <c r="AH185" s="6">
        <f t="shared" si="230"/>
        <v>82.289982455763948</v>
      </c>
      <c r="AI185" s="6">
        <f t="shared" si="230"/>
        <v>81.069527260592423</v>
      </c>
      <c r="AJ185" s="6">
        <f t="shared" ref="AJ185:BL185" si="231">(AJ$23*(AJ70*AJ170))+AJ153</f>
        <v>79.835969768604684</v>
      </c>
      <c r="AK185" s="6">
        <f t="shared" si="231"/>
        <v>78.592414078013533</v>
      </c>
      <c r="AL185" s="6">
        <f t="shared" si="231"/>
        <v>77.341829346894343</v>
      </c>
      <c r="AM185" s="6">
        <f t="shared" si="231"/>
        <v>76.086846422355052</v>
      </c>
      <c r="AN185" s="6">
        <f t="shared" si="231"/>
        <v>74.829643400011477</v>
      </c>
      <c r="AO185" s="6">
        <f t="shared" si="231"/>
        <v>73.571846544441271</v>
      </c>
      <c r="AP185" s="6">
        <f t="shared" si="231"/>
        <v>72.315180446937632</v>
      </c>
      <c r="AQ185" s="6">
        <f t="shared" si="231"/>
        <v>71.061203094496733</v>
      </c>
      <c r="AR185" s="6">
        <f t="shared" si="231"/>
        <v>69.811219729263499</v>
      </c>
      <c r="AS185" s="6">
        <f t="shared" si="231"/>
        <v>68.569541647329928</v>
      </c>
      <c r="AT185" s="6">
        <f t="shared" si="231"/>
        <v>67.339264377152801</v>
      </c>
      <c r="AU185" s="6">
        <f t="shared" si="231"/>
        <v>66.118659069056946</v>
      </c>
      <c r="AV185" s="6">
        <f t="shared" si="231"/>
        <v>64.905597633100371</v>
      </c>
      <c r="AW185" s="6">
        <f t="shared" si="231"/>
        <v>63.698545450286339</v>
      </c>
      <c r="AX185" s="6">
        <f t="shared" si="231"/>
        <v>62.497274475167806</v>
      </c>
      <c r="AY185" s="6">
        <f t="shared" si="231"/>
        <v>61.302077942725312</v>
      </c>
      <c r="AZ185" s="6">
        <f t="shared" si="231"/>
        <v>60.112807549235825</v>
      </c>
      <c r="BA185" s="6">
        <f t="shared" si="231"/>
        <v>58.92944291001816</v>
      </c>
      <c r="BB185" s="6">
        <f t="shared" si="231"/>
        <v>57.752229375210398</v>
      </c>
      <c r="BC185" s="6">
        <f t="shared" si="231"/>
        <v>56.581456926598285</v>
      </c>
      <c r="BD185" s="6">
        <f t="shared" si="231"/>
        <v>55.417855534331309</v>
      </c>
      <c r="BE185" s="6">
        <f t="shared" si="231"/>
        <v>54.262664472604996</v>
      </c>
      <c r="BF185" s="6">
        <f t="shared" si="231"/>
        <v>53.117405142849357</v>
      </c>
      <c r="BG185" s="6">
        <f t="shared" si="231"/>
        <v>51.983446256321031</v>
      </c>
      <c r="BH185" s="6">
        <f t="shared" si="231"/>
        <v>50.861516759814386</v>
      </c>
      <c r="BI185" s="6">
        <f t="shared" si="231"/>
        <v>49.752358804395463</v>
      </c>
      <c r="BJ185" s="6">
        <f t="shared" si="231"/>
        <v>48.65730671965219</v>
      </c>
      <c r="BK185" s="6">
        <f t="shared" si="231"/>
        <v>47.57782109446336</v>
      </c>
      <c r="BL185" s="6">
        <f t="shared" si="231"/>
        <v>46.515062681843297</v>
      </c>
    </row>
    <row r="186" spans="3:64" x14ac:dyDescent="0.25">
      <c r="C186" t="s">
        <v>14</v>
      </c>
      <c r="D186" s="6">
        <f t="shared" ref="D186:AI186" si="232">(D$23*(D71*D171))+D154</f>
        <v>393.46624300000013</v>
      </c>
      <c r="E186" s="6">
        <f t="shared" si="232"/>
        <v>395.06664799999993</v>
      </c>
      <c r="F186" s="6">
        <f t="shared" si="232"/>
        <v>404.39582999999976</v>
      </c>
      <c r="G186" s="6">
        <f t="shared" si="232"/>
        <v>414.38712900000002</v>
      </c>
      <c r="H186" s="6">
        <f t="shared" si="232"/>
        <v>413.9695890000001</v>
      </c>
      <c r="I186" s="6">
        <f t="shared" si="232"/>
        <v>427.48600000000005</v>
      </c>
      <c r="J186" s="10">
        <f t="shared" si="232"/>
        <v>431.79899999999998</v>
      </c>
      <c r="K186" s="6">
        <f t="shared" si="232"/>
        <v>433.12193799446658</v>
      </c>
      <c r="L186" s="6">
        <f t="shared" si="232"/>
        <v>432.72736737334242</v>
      </c>
      <c r="M186" s="6">
        <f t="shared" si="232"/>
        <v>432.28081690748616</v>
      </c>
      <c r="N186" s="6">
        <f t="shared" si="232"/>
        <v>430.9989738832673</v>
      </c>
      <c r="O186" s="6">
        <f t="shared" si="232"/>
        <v>430.75552441431171</v>
      </c>
      <c r="P186" s="6">
        <f t="shared" si="232"/>
        <v>430.35906190252484</v>
      </c>
      <c r="Q186" s="6">
        <f t="shared" si="232"/>
        <v>429.7448846467509</v>
      </c>
      <c r="R186" s="6">
        <f t="shared" si="232"/>
        <v>429.04624956179606</v>
      </c>
      <c r="S186" s="6">
        <f t="shared" si="232"/>
        <v>428.23972330665015</v>
      </c>
      <c r="T186" s="6">
        <f t="shared" si="232"/>
        <v>429.57411157977106</v>
      </c>
      <c r="U186" s="6">
        <f t="shared" si="232"/>
        <v>430.84770784440087</v>
      </c>
      <c r="V186" s="6">
        <f t="shared" si="232"/>
        <v>432.06138712146702</v>
      </c>
      <c r="W186" s="6">
        <f t="shared" si="232"/>
        <v>433.21859747570261</v>
      </c>
      <c r="X186" s="6">
        <f t="shared" si="232"/>
        <v>434.32101847033778</v>
      </c>
      <c r="Y186" s="6">
        <f t="shared" si="232"/>
        <v>435.36769298111324</v>
      </c>
      <c r="Z186" s="6">
        <f t="shared" si="232"/>
        <v>436.35469712606147</v>
      </c>
      <c r="AA186" s="6">
        <f t="shared" si="232"/>
        <v>437.2746399689031</v>
      </c>
      <c r="AB186" s="6">
        <f t="shared" si="232"/>
        <v>438.11824387967357</v>
      </c>
      <c r="AC186" s="6">
        <f t="shared" si="232"/>
        <v>438.87834966189797</v>
      </c>
      <c r="AD186" s="6">
        <f t="shared" si="232"/>
        <v>439.55138959806112</v>
      </c>
      <c r="AE186" s="6">
        <f t="shared" si="232"/>
        <v>440.13563118010677</v>
      </c>
      <c r="AF186" s="6">
        <f t="shared" si="232"/>
        <v>440.63102688894645</v>
      </c>
      <c r="AG186" s="6">
        <f t="shared" si="232"/>
        <v>441.03900003204188</v>
      </c>
      <c r="AH186" s="6">
        <f t="shared" si="232"/>
        <v>441.36007798958872</v>
      </c>
      <c r="AI186" s="6">
        <f t="shared" si="232"/>
        <v>441.59143279228169</v>
      </c>
      <c r="AJ186" s="6">
        <f t="shared" ref="AJ186:BL186" si="233">(AJ$23*(AJ71*AJ171))+AJ154</f>
        <v>441.72936307097365</v>
      </c>
      <c r="AK186" s="6">
        <f t="shared" si="233"/>
        <v>441.7723161255567</v>
      </c>
      <c r="AL186" s="6">
        <f t="shared" si="233"/>
        <v>441.71890544390186</v>
      </c>
      <c r="AM186" s="6">
        <f t="shared" si="233"/>
        <v>441.56672560967019</v>
      </c>
      <c r="AN186" s="6">
        <f t="shared" si="233"/>
        <v>441.31157282728935</v>
      </c>
      <c r="AO186" s="6">
        <f t="shared" si="233"/>
        <v>440.94668209161148</v>
      </c>
      <c r="AP186" s="6">
        <f t="shared" si="233"/>
        <v>440.46645828121837</v>
      </c>
      <c r="AQ186" s="6">
        <f t="shared" si="233"/>
        <v>439.86491671897767</v>
      </c>
      <c r="AR186" s="6">
        <f t="shared" si="233"/>
        <v>439.13509184536309</v>
      </c>
      <c r="AS186" s="6">
        <f t="shared" si="233"/>
        <v>438.33183933823636</v>
      </c>
      <c r="AT186" s="6">
        <f t="shared" si="233"/>
        <v>437.51248167542059</v>
      </c>
      <c r="AU186" s="6">
        <f t="shared" si="233"/>
        <v>436.66601042932922</v>
      </c>
      <c r="AV186" s="6">
        <f t="shared" si="233"/>
        <v>435.7779976403653</v>
      </c>
      <c r="AW186" s="6">
        <f t="shared" si="233"/>
        <v>434.83710250309201</v>
      </c>
      <c r="AX186" s="6">
        <f t="shared" si="233"/>
        <v>433.84030339557819</v>
      </c>
      <c r="AY186" s="6">
        <f t="shared" si="233"/>
        <v>432.7880783596857</v>
      </c>
      <c r="AZ186" s="6">
        <f t="shared" si="233"/>
        <v>431.67779532155885</v>
      </c>
      <c r="BA186" s="6">
        <f t="shared" si="233"/>
        <v>430.50760166252036</v>
      </c>
      <c r="BB186" s="6">
        <f t="shared" si="233"/>
        <v>429.27752005174216</v>
      </c>
      <c r="BC186" s="6">
        <f t="shared" si="233"/>
        <v>427.98794341913657</v>
      </c>
      <c r="BD186" s="6">
        <f t="shared" si="233"/>
        <v>426.64271089773371</v>
      </c>
      <c r="BE186" s="6">
        <f t="shared" si="233"/>
        <v>425.24995916473699</v>
      </c>
      <c r="BF186" s="6">
        <f t="shared" si="233"/>
        <v>423.82069280644913</v>
      </c>
      <c r="BG186" s="6">
        <f t="shared" si="233"/>
        <v>422.36550083260403</v>
      </c>
      <c r="BH186" s="6">
        <f t="shared" si="233"/>
        <v>420.89047017563877</v>
      </c>
      <c r="BI186" s="6">
        <f t="shared" si="233"/>
        <v>419.40225294380099</v>
      </c>
      <c r="BJ186" s="6">
        <f t="shared" si="233"/>
        <v>417.91308299994472</v>
      </c>
      <c r="BK186" s="6">
        <f t="shared" si="233"/>
        <v>416.43721995484606</v>
      </c>
      <c r="BL186" s="6">
        <f t="shared" si="233"/>
        <v>414.9873239262447</v>
      </c>
    </row>
    <row r="187" spans="3:64" x14ac:dyDescent="0.25">
      <c r="C187" t="s">
        <v>15</v>
      </c>
      <c r="D187" s="6">
        <f t="shared" ref="D187:AI187" si="234">(D$23*(D72*D172))+D155</f>
        <v>30.434552345384613</v>
      </c>
      <c r="E187" s="6">
        <f t="shared" si="234"/>
        <v>30.200898692307685</v>
      </c>
      <c r="F187" s="6">
        <f t="shared" si="234"/>
        <v>31.06898688461537</v>
      </c>
      <c r="G187" s="6">
        <f t="shared" si="234"/>
        <v>31.023244307692295</v>
      </c>
      <c r="H187" s="6">
        <f t="shared" si="234"/>
        <v>30.598263461538458</v>
      </c>
      <c r="I187" s="6">
        <f t="shared" si="234"/>
        <v>30.761346153846155</v>
      </c>
      <c r="J187" s="10">
        <f t="shared" si="234"/>
        <v>31.246153846153852</v>
      </c>
      <c r="K187" s="6">
        <f t="shared" si="234"/>
        <v>31.294950941079367</v>
      </c>
      <c r="L187" s="6">
        <f t="shared" si="234"/>
        <v>31.162643926035059</v>
      </c>
      <c r="M187" s="6">
        <f t="shared" si="234"/>
        <v>30.973789579014468</v>
      </c>
      <c r="N187" s="6">
        <f t="shared" si="234"/>
        <v>30.676736604956098</v>
      </c>
      <c r="O187" s="6">
        <f t="shared" si="234"/>
        <v>30.409269923678224</v>
      </c>
      <c r="P187" s="6">
        <f t="shared" si="234"/>
        <v>30.090272204138834</v>
      </c>
      <c r="Q187" s="6">
        <f t="shared" si="234"/>
        <v>29.719591636750721</v>
      </c>
      <c r="R187" s="6">
        <f t="shared" si="234"/>
        <v>29.310864483582087</v>
      </c>
      <c r="S187" s="6">
        <f t="shared" si="234"/>
        <v>28.866729116879458</v>
      </c>
      <c r="T187" s="6">
        <f t="shared" si="234"/>
        <v>28.398859530478049</v>
      </c>
      <c r="U187" s="6">
        <f t="shared" si="234"/>
        <v>27.907474304644843</v>
      </c>
      <c r="V187" s="6">
        <f t="shared" si="234"/>
        <v>27.396656486780252</v>
      </c>
      <c r="W187" s="6">
        <f t="shared" si="234"/>
        <v>26.870565502055019</v>
      </c>
      <c r="X187" s="6">
        <f t="shared" si="234"/>
        <v>26.333147709350484</v>
      </c>
      <c r="Y187" s="6">
        <f t="shared" si="234"/>
        <v>25.788090679767826</v>
      </c>
      <c r="Z187" s="6">
        <f t="shared" si="234"/>
        <v>25.238817732260259</v>
      </c>
      <c r="AA187" s="6">
        <f t="shared" si="234"/>
        <v>24.688476723788895</v>
      </c>
      <c r="AB187" s="6">
        <f t="shared" si="234"/>
        <v>24.140047832143843</v>
      </c>
      <c r="AC187" s="6">
        <f t="shared" si="234"/>
        <v>23.596568329245571</v>
      </c>
      <c r="AD187" s="6">
        <f t="shared" si="234"/>
        <v>23.061192463098667</v>
      </c>
      <c r="AE187" s="6">
        <f t="shared" si="234"/>
        <v>22.53707600189416</v>
      </c>
      <c r="AF187" s="6">
        <f t="shared" si="234"/>
        <v>22.027356497521122</v>
      </c>
      <c r="AG187" s="6">
        <f t="shared" si="234"/>
        <v>21.535133467537825</v>
      </c>
      <c r="AH187" s="6">
        <f t="shared" si="234"/>
        <v>21.063349448941988</v>
      </c>
      <c r="AI187" s="6">
        <f t="shared" si="234"/>
        <v>20.614683755300749</v>
      </c>
      <c r="AJ187" s="6">
        <f t="shared" ref="AJ187:BL187" si="235">(AJ$23*(AJ72*AJ172))+AJ155</f>
        <v>20.191686466074046</v>
      </c>
      <c r="AK187" s="6">
        <f t="shared" si="235"/>
        <v>19.796920291712325</v>
      </c>
      <c r="AL187" s="6">
        <f t="shared" si="235"/>
        <v>19.432866759812544</v>
      </c>
      <c r="AM187" s="6">
        <f t="shared" si="235"/>
        <v>19.101878600911828</v>
      </c>
      <c r="AN187" s="6">
        <f t="shared" si="235"/>
        <v>18.806154665470459</v>
      </c>
      <c r="AO187" s="6">
        <f t="shared" si="235"/>
        <v>18.547717100493447</v>
      </c>
      <c r="AP187" s="6">
        <f t="shared" si="235"/>
        <v>18.328575219534464</v>
      </c>
      <c r="AQ187" s="6">
        <f t="shared" si="235"/>
        <v>18.15065939225218</v>
      </c>
      <c r="AR187" s="6">
        <f t="shared" si="235"/>
        <v>18.015798639810043</v>
      </c>
      <c r="AS187" s="6">
        <f t="shared" si="235"/>
        <v>17.903274581548391</v>
      </c>
      <c r="AT187" s="6">
        <f t="shared" si="235"/>
        <v>17.791087021704943</v>
      </c>
      <c r="AU187" s="6">
        <f t="shared" si="235"/>
        <v>17.678785847341537</v>
      </c>
      <c r="AV187" s="6">
        <f t="shared" si="235"/>
        <v>17.565790969716037</v>
      </c>
      <c r="AW187" s="6">
        <f t="shared" si="235"/>
        <v>17.451656287749785</v>
      </c>
      <c r="AX187" s="6">
        <f t="shared" si="235"/>
        <v>17.336275859963436</v>
      </c>
      <c r="AY187" s="6">
        <f t="shared" si="235"/>
        <v>17.219684815372382</v>
      </c>
      <c r="AZ187" s="6">
        <f t="shared" si="235"/>
        <v>17.101794466354534</v>
      </c>
      <c r="BA187" s="6">
        <f t="shared" si="235"/>
        <v>16.98254838905433</v>
      </c>
      <c r="BB187" s="6">
        <f t="shared" si="235"/>
        <v>16.861964781083433</v>
      </c>
      <c r="BC187" s="6">
        <f t="shared" si="235"/>
        <v>16.740076013786577</v>
      </c>
      <c r="BD187" s="6">
        <f t="shared" si="235"/>
        <v>16.617048136231379</v>
      </c>
      <c r="BE187" s="6">
        <f t="shared" si="235"/>
        <v>16.493211085898277</v>
      </c>
      <c r="BF187" s="6">
        <f t="shared" si="235"/>
        <v>16.369000044021476</v>
      </c>
      <c r="BG187" s="6">
        <f t="shared" si="235"/>
        <v>16.244826955100425</v>
      </c>
      <c r="BH187" s="6">
        <f t="shared" si="235"/>
        <v>16.120924488055373</v>
      </c>
      <c r="BI187" s="6">
        <f t="shared" si="235"/>
        <v>15.997543023921471</v>
      </c>
      <c r="BJ187" s="6">
        <f t="shared" si="235"/>
        <v>15.875140854699021</v>
      </c>
      <c r="BK187" s="6">
        <f t="shared" si="235"/>
        <v>15.754245395517769</v>
      </c>
      <c r="BL187" s="6">
        <f t="shared" si="235"/>
        <v>15.635315187174319</v>
      </c>
    </row>
    <row r="188" spans="3:64" x14ac:dyDescent="0.25">
      <c r="C188" t="s">
        <v>16</v>
      </c>
      <c r="D188" s="6">
        <f t="shared" ref="D188:AI188" si="236">(D$23*(D73*D173))+D156</f>
        <v>85.653999999999996</v>
      </c>
      <c r="E188" s="6">
        <f t="shared" si="236"/>
        <v>82.351000000000013</v>
      </c>
      <c r="F188" s="6">
        <f t="shared" si="236"/>
        <v>84.362999999999943</v>
      </c>
      <c r="G188" s="6">
        <f t="shared" si="236"/>
        <v>83.191000000000003</v>
      </c>
      <c r="H188" s="6">
        <f t="shared" si="236"/>
        <v>80.766999999999996</v>
      </c>
      <c r="I188" s="6">
        <f t="shared" si="236"/>
        <v>79.749999999999986</v>
      </c>
      <c r="J188" s="10">
        <f t="shared" si="236"/>
        <v>79.077000000000012</v>
      </c>
      <c r="K188" s="6">
        <f t="shared" si="236"/>
        <v>77.720376513352093</v>
      </c>
      <c r="L188" s="6">
        <f t="shared" si="236"/>
        <v>76.17615788413228</v>
      </c>
      <c r="M188" s="6">
        <f t="shared" si="236"/>
        <v>74.745651231786439</v>
      </c>
      <c r="N188" s="6">
        <f t="shared" si="236"/>
        <v>73.291642027428594</v>
      </c>
      <c r="O188" s="6">
        <f t="shared" si="236"/>
        <v>72.12971028302033</v>
      </c>
      <c r="P188" s="6">
        <f t="shared" si="236"/>
        <v>71.05036465333589</v>
      </c>
      <c r="Q188" s="6">
        <f t="shared" si="236"/>
        <v>70.039213884106019</v>
      </c>
      <c r="R188" s="6">
        <f t="shared" si="236"/>
        <v>69.113926708730318</v>
      </c>
      <c r="S188" s="6">
        <f t="shared" si="236"/>
        <v>68.265940469203798</v>
      </c>
      <c r="T188" s="6">
        <f t="shared" si="236"/>
        <v>67.508011383210047</v>
      </c>
      <c r="U188" s="6">
        <f t="shared" si="236"/>
        <v>66.825923792789439</v>
      </c>
      <c r="V188" s="6">
        <f t="shared" si="236"/>
        <v>66.214676681560505</v>
      </c>
      <c r="W188" s="6">
        <f t="shared" si="236"/>
        <v>65.669615635052978</v>
      </c>
      <c r="X188" s="6">
        <f t="shared" si="236"/>
        <v>65.185786250416768</v>
      </c>
      <c r="Y188" s="6">
        <f t="shared" si="236"/>
        <v>64.757842719640038</v>
      </c>
      <c r="Z188" s="6">
        <f t="shared" si="236"/>
        <v>64.380035204965779</v>
      </c>
      <c r="AA188" s="6">
        <f t="shared" si="236"/>
        <v>64.0461667688608</v>
      </c>
      <c r="AB188" s="6">
        <f t="shared" si="236"/>
        <v>63.74984898207498</v>
      </c>
      <c r="AC188" s="6">
        <f t="shared" si="236"/>
        <v>63.485093798374145</v>
      </c>
      <c r="AD188" s="6">
        <f t="shared" si="236"/>
        <v>63.246520008264007</v>
      </c>
      <c r="AE188" s="6">
        <f t="shared" si="236"/>
        <v>63.029094003327664</v>
      </c>
      <c r="AF188" s="6">
        <f t="shared" si="236"/>
        <v>62.82810949211509</v>
      </c>
      <c r="AG188" s="6">
        <f t="shared" si="236"/>
        <v>62.639159210006596</v>
      </c>
      <c r="AH188" s="6">
        <f t="shared" si="236"/>
        <v>62.457802505957275</v>
      </c>
      <c r="AI188" s="6">
        <f t="shared" si="236"/>
        <v>62.279225839851073</v>
      </c>
      <c r="AJ188" s="6">
        <f t="shared" ref="AJ188:BL188" si="237">(AJ$23*(AJ73*AJ173))+AJ156</f>
        <v>62.098602477370726</v>
      </c>
      <c r="AK188" s="6">
        <f t="shared" si="237"/>
        <v>61.911519054570562</v>
      </c>
      <c r="AL188" s="6">
        <f t="shared" si="237"/>
        <v>61.713694261885117</v>
      </c>
      <c r="AM188" s="6">
        <f t="shared" si="237"/>
        <v>61.500813083973839</v>
      </c>
      <c r="AN188" s="6">
        <f t="shared" si="237"/>
        <v>61.268419584254836</v>
      </c>
      <c r="AO188" s="6">
        <f t="shared" si="237"/>
        <v>61.011813617362549</v>
      </c>
      <c r="AP188" s="6">
        <f t="shared" si="237"/>
        <v>60.726569538258595</v>
      </c>
      <c r="AQ188" s="6">
        <f t="shared" si="237"/>
        <v>60.408317534488248</v>
      </c>
      <c r="AR188" s="6">
        <f t="shared" si="237"/>
        <v>60.052662132699631</v>
      </c>
      <c r="AS188" s="6">
        <f t="shared" si="237"/>
        <v>59.677581938494122</v>
      </c>
      <c r="AT188" s="6">
        <f t="shared" si="237"/>
        <v>59.303623405682629</v>
      </c>
      <c r="AU188" s="6">
        <f t="shared" si="237"/>
        <v>58.929286157804619</v>
      </c>
      <c r="AV188" s="6">
        <f t="shared" si="237"/>
        <v>58.552636565719624</v>
      </c>
      <c r="AW188" s="6">
        <f t="shared" si="237"/>
        <v>58.172187625832123</v>
      </c>
      <c r="AX188" s="6">
        <f t="shared" si="237"/>
        <v>57.787586199877623</v>
      </c>
      <c r="AY188" s="6">
        <f t="shared" si="237"/>
        <v>57.398949384574117</v>
      </c>
      <c r="AZ188" s="6">
        <f t="shared" si="237"/>
        <v>57.005981554514626</v>
      </c>
      <c r="BA188" s="6">
        <f t="shared" si="237"/>
        <v>56.608494630180616</v>
      </c>
      <c r="BB188" s="6">
        <f t="shared" si="237"/>
        <v>56.206549270277627</v>
      </c>
      <c r="BC188" s="6">
        <f t="shared" si="237"/>
        <v>55.800253379288115</v>
      </c>
      <c r="BD188" s="6">
        <f t="shared" si="237"/>
        <v>55.390160454104119</v>
      </c>
      <c r="BE188" s="6">
        <f t="shared" si="237"/>
        <v>54.977370286327123</v>
      </c>
      <c r="BF188" s="6">
        <f t="shared" si="237"/>
        <v>54.563333480071122</v>
      </c>
      <c r="BG188" s="6">
        <f t="shared" si="237"/>
        <v>54.149423183667615</v>
      </c>
      <c r="BH188" s="6">
        <f t="shared" si="237"/>
        <v>53.736414960184121</v>
      </c>
      <c r="BI188" s="6">
        <f t="shared" si="237"/>
        <v>53.32514341307111</v>
      </c>
      <c r="BJ188" s="6">
        <f t="shared" si="237"/>
        <v>52.917136182329614</v>
      </c>
      <c r="BK188" s="6">
        <f t="shared" si="237"/>
        <v>52.514151318392109</v>
      </c>
      <c r="BL188" s="6">
        <f t="shared" si="237"/>
        <v>52.117717290580615</v>
      </c>
    </row>
    <row r="189" spans="3:64" x14ac:dyDescent="0.25">
      <c r="C189" t="s">
        <v>17</v>
      </c>
      <c r="D189" s="6">
        <f t="shared" ref="D189:AI189" si="238">(D$23*(D74*D174))+D157</f>
        <v>152.17276172692306</v>
      </c>
      <c r="E189" s="6">
        <f t="shared" si="238"/>
        <v>151.00449346153843</v>
      </c>
      <c r="F189" s="6">
        <f t="shared" si="238"/>
        <v>155.34493442307684</v>
      </c>
      <c r="G189" s="6">
        <f t="shared" si="238"/>
        <v>155.11622153846153</v>
      </c>
      <c r="H189" s="6">
        <f t="shared" si="238"/>
        <v>152.9913173076923</v>
      </c>
      <c r="I189" s="6">
        <f t="shared" si="238"/>
        <v>153.80673076923071</v>
      </c>
      <c r="J189" s="10">
        <f t="shared" si="238"/>
        <v>156.23076923076934</v>
      </c>
      <c r="K189" s="6">
        <f>(K$23*(K74*K174))+K157</f>
        <v>156.52891838119535</v>
      </c>
      <c r="L189" s="6">
        <f t="shared" si="238"/>
        <v>156.02511593650738</v>
      </c>
      <c r="M189" s="6">
        <f t="shared" si="238"/>
        <v>155.33488955520446</v>
      </c>
      <c r="N189" s="6">
        <f t="shared" si="238"/>
        <v>154.1911338665218</v>
      </c>
      <c r="O189" s="6">
        <f t="shared" si="238"/>
        <v>153.27834659070768</v>
      </c>
      <c r="P189" s="6">
        <f t="shared" si="238"/>
        <v>152.18202211516879</v>
      </c>
      <c r="Q189" s="6">
        <f t="shared" si="238"/>
        <v>150.89328365519313</v>
      </c>
      <c r="R189" s="6">
        <f t="shared" si="238"/>
        <v>149.47307381808918</v>
      </c>
      <c r="S189" s="6">
        <f t="shared" si="238"/>
        <v>147.92678426269094</v>
      </c>
      <c r="T189" s="6">
        <f t="shared" si="238"/>
        <v>145.57470421942082</v>
      </c>
      <c r="U189" s="6">
        <f t="shared" si="238"/>
        <v>143.15879336569179</v>
      </c>
      <c r="V189" s="6">
        <f t="shared" si="238"/>
        <v>140.69331953723892</v>
      </c>
      <c r="W189" s="6">
        <f t="shared" si="238"/>
        <v>138.19283907353258</v>
      </c>
      <c r="X189" s="6">
        <f t="shared" si="238"/>
        <v>135.67073690603772</v>
      </c>
      <c r="Y189" s="6">
        <f t="shared" si="238"/>
        <v>133.1390078272359</v>
      </c>
      <c r="Z189" s="6">
        <f t="shared" si="238"/>
        <v>130.60823745992499</v>
      </c>
      <c r="AA189" s="6">
        <f t="shared" si="238"/>
        <v>128.08754759772094</v>
      </c>
      <c r="AB189" s="6">
        <f t="shared" si="238"/>
        <v>125.58515533472631</v>
      </c>
      <c r="AC189" s="6">
        <f t="shared" si="238"/>
        <v>123.10954924762991</v>
      </c>
      <c r="AD189" s="6">
        <f t="shared" si="238"/>
        <v>120.66982306732886</v>
      </c>
      <c r="AE189" s="6">
        <f t="shared" si="238"/>
        <v>118.2750958504455</v>
      </c>
      <c r="AF189" s="6">
        <f t="shared" si="238"/>
        <v>115.93442492527122</v>
      </c>
      <c r="AG189" s="6">
        <f t="shared" si="238"/>
        <v>113.65671468261088</v>
      </c>
      <c r="AH189" s="6">
        <f t="shared" si="238"/>
        <v>111.45009612754355</v>
      </c>
      <c r="AI189" s="6">
        <f t="shared" si="238"/>
        <v>109.32136125861341</v>
      </c>
      <c r="AJ189" s="6">
        <f t="shared" ref="AJ189:BL189" si="239">(AJ$23*(AJ74*AJ174))+AJ157</f>
        <v>107.27666596704101</v>
      </c>
      <c r="AK189" s="6">
        <f t="shared" si="239"/>
        <v>105.32228429201528</v>
      </c>
      <c r="AL189" s="6">
        <f t="shared" si="239"/>
        <v>103.46411200824261</v>
      </c>
      <c r="AM189" s="6">
        <f t="shared" si="239"/>
        <v>101.7074097847529</v>
      </c>
      <c r="AN189" s="6">
        <f t="shared" si="239"/>
        <v>100.05666551372377</v>
      </c>
      <c r="AO189" s="6">
        <f t="shared" si="239"/>
        <v>98.515471978497487</v>
      </c>
      <c r="AP189" s="6">
        <f t="shared" si="239"/>
        <v>97.087400895620505</v>
      </c>
      <c r="AQ189" s="6">
        <f t="shared" si="239"/>
        <v>95.775652817683564</v>
      </c>
      <c r="AR189" s="6">
        <f t="shared" si="239"/>
        <v>94.582942859001506</v>
      </c>
      <c r="AS189" s="6">
        <f t="shared" si="239"/>
        <v>93.455093315681381</v>
      </c>
      <c r="AT189" s="6">
        <f t="shared" si="239"/>
        <v>92.335741642647449</v>
      </c>
      <c r="AU189" s="6">
        <f t="shared" si="239"/>
        <v>91.222534972281139</v>
      </c>
      <c r="AV189" s="6">
        <f t="shared" si="239"/>
        <v>90.112507674642103</v>
      </c>
      <c r="AW189" s="6">
        <f t="shared" si="239"/>
        <v>89.003447067522742</v>
      </c>
      <c r="AX189" s="6">
        <f t="shared" si="239"/>
        <v>87.894918610013477</v>
      </c>
      <c r="AY189" s="6">
        <f t="shared" si="239"/>
        <v>86.787211469475679</v>
      </c>
      <c r="AZ189" s="6">
        <f t="shared" si="239"/>
        <v>85.679990276435106</v>
      </c>
      <c r="BA189" s="6">
        <f t="shared" si="239"/>
        <v>84.573090977489457</v>
      </c>
      <c r="BB189" s="6">
        <f t="shared" si="239"/>
        <v>83.466725666361882</v>
      </c>
      <c r="BC189" s="6">
        <f t="shared" si="239"/>
        <v>82.361173987828877</v>
      </c>
      <c r="BD189" s="6">
        <f t="shared" si="239"/>
        <v>81.257365386170363</v>
      </c>
      <c r="BE189" s="6">
        <f t="shared" si="239"/>
        <v>80.157005877464584</v>
      </c>
      <c r="BF189" s="6">
        <f t="shared" si="239"/>
        <v>79.062270212622693</v>
      </c>
      <c r="BG189" s="6">
        <f t="shared" si="239"/>
        <v>77.975169384481021</v>
      </c>
      <c r="BH189" s="6">
        <f t="shared" si="239"/>
        <v>76.896809808023121</v>
      </c>
      <c r="BI189" s="6">
        <f t="shared" si="239"/>
        <v>75.828353933386779</v>
      </c>
      <c r="BJ189" s="6">
        <f t="shared" si="239"/>
        <v>74.771913425631396</v>
      </c>
      <c r="BK189" s="6">
        <f t="shared" si="239"/>
        <v>73.729868451022185</v>
      </c>
      <c r="BL189" s="6">
        <f t="shared" si="239"/>
        <v>72.704215620359619</v>
      </c>
    </row>
    <row r="190" spans="3:64" x14ac:dyDescent="0.25">
      <c r="C190" t="s">
        <v>18</v>
      </c>
      <c r="D190" s="6">
        <f t="shared" ref="D190:AI190" si="240">(D$23*(D75*D175))+D158</f>
        <v>608.69104690769223</v>
      </c>
      <c r="E190" s="6">
        <f t="shared" si="240"/>
        <v>604.01797384615418</v>
      </c>
      <c r="F190" s="6">
        <f t="shared" si="240"/>
        <v>621.37973769230723</v>
      </c>
      <c r="G190" s="6">
        <f t="shared" si="240"/>
        <v>620.46488615384612</v>
      </c>
      <c r="H190" s="6">
        <f t="shared" si="240"/>
        <v>611.96526923076931</v>
      </c>
      <c r="I190" s="6">
        <f t="shared" si="240"/>
        <v>615.2269230769233</v>
      </c>
      <c r="J190" s="10">
        <f t="shared" si="240"/>
        <v>624.92307692307702</v>
      </c>
      <c r="K190" s="6">
        <f t="shared" si="240"/>
        <v>626.41357374167535</v>
      </c>
      <c r="L190" s="6">
        <f t="shared" si="240"/>
        <v>625.26589343085914</v>
      </c>
      <c r="M190" s="6">
        <f t="shared" si="240"/>
        <v>623.90223735154746</v>
      </c>
      <c r="N190" s="6">
        <f t="shared" si="240"/>
        <v>621.20551509566769</v>
      </c>
      <c r="O190" s="6">
        <f t="shared" si="240"/>
        <v>619.88936971057558</v>
      </c>
      <c r="P190" s="6">
        <f t="shared" si="240"/>
        <v>618.24672448028878</v>
      </c>
      <c r="Q190" s="6">
        <f t="shared" si="240"/>
        <v>616.1974247136942</v>
      </c>
      <c r="R190" s="6">
        <f t="shared" si="240"/>
        <v>613.94542797334327</v>
      </c>
      <c r="S190" s="6">
        <f t="shared" si="240"/>
        <v>611.46939978138266</v>
      </c>
      <c r="T190" s="6">
        <f t="shared" si="240"/>
        <v>605.8958961817965</v>
      </c>
      <c r="U190" s="6">
        <f t="shared" si="240"/>
        <v>600.22754903012105</v>
      </c>
      <c r="V190" s="6">
        <f t="shared" si="240"/>
        <v>594.47960301811327</v>
      </c>
      <c r="W190" s="6">
        <f t="shared" si="240"/>
        <v>588.67023091818203</v>
      </c>
      <c r="X190" s="6">
        <f t="shared" si="240"/>
        <v>582.81447765040241</v>
      </c>
      <c r="Y190" s="6">
        <f t="shared" si="240"/>
        <v>576.92325547593828</v>
      </c>
      <c r="Z190" s="6">
        <f t="shared" si="240"/>
        <v>571.00313029943652</v>
      </c>
      <c r="AA190" s="6">
        <f t="shared" si="240"/>
        <v>565.05591667032627</v>
      </c>
      <c r="AB190" s="6">
        <f t="shared" si="240"/>
        <v>559.08096948822708</v>
      </c>
      <c r="AC190" s="6">
        <f t="shared" si="240"/>
        <v>553.08037025094825</v>
      </c>
      <c r="AD190" s="6">
        <f t="shared" si="240"/>
        <v>547.06058000485314</v>
      </c>
      <c r="AE190" s="6">
        <f t="shared" si="240"/>
        <v>541.02999593027278</v>
      </c>
      <c r="AF190" s="6">
        <f t="shared" si="240"/>
        <v>534.99863284756987</v>
      </c>
      <c r="AG190" s="6">
        <f t="shared" si="240"/>
        <v>528.97775105252924</v>
      </c>
      <c r="AH190" s="6">
        <f t="shared" si="240"/>
        <v>522.9769616042073</v>
      </c>
      <c r="AI190" s="6">
        <f t="shared" si="240"/>
        <v>517.00143294772431</v>
      </c>
      <c r="AJ190" s="6">
        <f t="shared" ref="AJ190:BL190" si="241">(AJ$23*(AJ75*AJ175))+AJ158</f>
        <v>511.05501598430743</v>
      </c>
      <c r="AK190" s="6">
        <f t="shared" si="241"/>
        <v>505.14377047405043</v>
      </c>
      <c r="AL190" s="6">
        <f t="shared" si="241"/>
        <v>499.27359259347634</v>
      </c>
      <c r="AM190" s="6">
        <f t="shared" si="241"/>
        <v>493.44889758259035</v>
      </c>
      <c r="AN190" s="6">
        <f t="shared" si="241"/>
        <v>487.67184067649038</v>
      </c>
      <c r="AO190" s="6">
        <f t="shared" si="241"/>
        <v>481.94160776115518</v>
      </c>
      <c r="AP190" s="6">
        <f t="shared" si="241"/>
        <v>476.25860910298201</v>
      </c>
      <c r="AQ190" s="6">
        <f t="shared" si="241"/>
        <v>470.62274447549794</v>
      </c>
      <c r="AR190" s="6">
        <f t="shared" si="241"/>
        <v>465.032802390092</v>
      </c>
      <c r="AS190" s="6">
        <f t="shared" si="241"/>
        <v>459.48754213543475</v>
      </c>
      <c r="AT190" s="6">
        <f t="shared" si="241"/>
        <v>453.98406307635116</v>
      </c>
      <c r="AU190" s="6">
        <f t="shared" si="241"/>
        <v>448.51079694705021</v>
      </c>
      <c r="AV190" s="6">
        <f t="shared" si="241"/>
        <v>443.05316273365821</v>
      </c>
      <c r="AW190" s="6">
        <f t="shared" si="241"/>
        <v>437.60028141532138</v>
      </c>
      <c r="AX190" s="6">
        <f t="shared" si="241"/>
        <v>432.15001649923414</v>
      </c>
      <c r="AY190" s="6">
        <f t="shared" si="241"/>
        <v>426.7037897249233</v>
      </c>
      <c r="AZ190" s="6">
        <f t="shared" si="241"/>
        <v>421.2599521924738</v>
      </c>
      <c r="BA190" s="6">
        <f t="shared" si="241"/>
        <v>415.81769730599103</v>
      </c>
      <c r="BB190" s="6">
        <f t="shared" si="241"/>
        <v>410.37806785961379</v>
      </c>
      <c r="BC190" s="6">
        <f t="shared" si="241"/>
        <v>404.94243877349317</v>
      </c>
      <c r="BD190" s="6">
        <f t="shared" si="241"/>
        <v>399.5153798153388</v>
      </c>
      <c r="BE190" s="6">
        <f t="shared" si="241"/>
        <v>394.1052788975353</v>
      </c>
      <c r="BF190" s="6">
        <f t="shared" si="241"/>
        <v>388.722828545396</v>
      </c>
      <c r="BG190" s="6">
        <f t="shared" si="241"/>
        <v>383.37791614036604</v>
      </c>
      <c r="BH190" s="6">
        <f t="shared" si="241"/>
        <v>378.07598155611475</v>
      </c>
      <c r="BI190" s="6">
        <f t="shared" si="241"/>
        <v>372.82274017248602</v>
      </c>
      <c r="BJ190" s="6">
        <f t="shared" si="241"/>
        <v>367.62857434268875</v>
      </c>
      <c r="BK190" s="6">
        <f t="shared" si="241"/>
        <v>362.50518655086012</v>
      </c>
      <c r="BL190" s="6">
        <f t="shared" si="241"/>
        <v>357.46239346676913</v>
      </c>
    </row>
    <row r="191" spans="3:64" x14ac:dyDescent="0.25">
      <c r="C191" t="s">
        <v>40</v>
      </c>
      <c r="D191" s="6">
        <f t="shared" ref="D191:AI191" si="242">(D$23*(D76*D176))+D159</f>
        <v>3.0040000000000004</v>
      </c>
      <c r="E191" s="6">
        <f t="shared" si="242"/>
        <v>3.0469999999999993</v>
      </c>
      <c r="F191" s="6">
        <f t="shared" si="242"/>
        <v>3.0919999999999983</v>
      </c>
      <c r="G191" s="6">
        <f t="shared" si="242"/>
        <v>3.2650000000000001</v>
      </c>
      <c r="H191" s="6">
        <f t="shared" si="242"/>
        <v>2.9860000000000002</v>
      </c>
      <c r="I191" s="6">
        <f t="shared" si="242"/>
        <v>3.1380000000000003</v>
      </c>
      <c r="J191" s="10">
        <f t="shared" si="242"/>
        <v>3.1380000000000008</v>
      </c>
      <c r="K191" s="6">
        <f t="shared" si="242"/>
        <v>3.010817585650956</v>
      </c>
      <c r="L191" s="6">
        <f t="shared" si="242"/>
        <v>2.8890142706943718</v>
      </c>
      <c r="M191" s="6">
        <f t="shared" si="242"/>
        <v>2.7838976508821416</v>
      </c>
      <c r="N191" s="6">
        <f t="shared" si="242"/>
        <v>2.6897482135575332</v>
      </c>
      <c r="O191" s="6">
        <f t="shared" si="242"/>
        <v>2.617477139209496</v>
      </c>
      <c r="P191" s="6">
        <f t="shared" si="242"/>
        <v>2.5586104276935093</v>
      </c>
      <c r="Q191" s="6">
        <f t="shared" si="242"/>
        <v>2.5119279791898745</v>
      </c>
      <c r="R191" s="6">
        <f t="shared" si="242"/>
        <v>2.4773374068699403</v>
      </c>
      <c r="S191" s="6">
        <f t="shared" si="242"/>
        <v>2.453787393994713</v>
      </c>
      <c r="T191" s="6">
        <f t="shared" si="242"/>
        <v>2.4409896522078269</v>
      </c>
      <c r="U191" s="6">
        <f t="shared" si="242"/>
        <v>2.4376911487003827</v>
      </c>
      <c r="V191" s="6">
        <f t="shared" si="242"/>
        <v>2.4429738978254663</v>
      </c>
      <c r="W191" s="6">
        <f t="shared" si="242"/>
        <v>2.4559402794406942</v>
      </c>
      <c r="X191" s="6">
        <f t="shared" si="242"/>
        <v>2.4756918084000383</v>
      </c>
      <c r="Y191" s="6">
        <f t="shared" si="242"/>
        <v>2.5013268135313003</v>
      </c>
      <c r="Z191" s="6">
        <f t="shared" si="242"/>
        <v>2.5319401144326434</v>
      </c>
      <c r="AA191" s="6">
        <f t="shared" si="242"/>
        <v>2.566620756968649</v>
      </c>
      <c r="AB191" s="6">
        <f t="shared" si="242"/>
        <v>2.6044612444241082</v>
      </c>
      <c r="AC191" s="6">
        <f t="shared" si="242"/>
        <v>2.6445816680797329</v>
      </c>
      <c r="AD191" s="6">
        <f t="shared" si="242"/>
        <v>2.686140265533759</v>
      </c>
      <c r="AE191" s="6">
        <f t="shared" si="242"/>
        <v>2.7283248519092713</v>
      </c>
      <c r="AF191" s="6">
        <f t="shared" si="242"/>
        <v>2.7703534173790794</v>
      </c>
      <c r="AG191" s="6">
        <f t="shared" si="242"/>
        <v>2.811474057830051</v>
      </c>
      <c r="AH191" s="6">
        <f t="shared" si="242"/>
        <v>2.8509506241948914</v>
      </c>
      <c r="AI191" s="6">
        <f t="shared" si="242"/>
        <v>2.8880462880530171</v>
      </c>
      <c r="AJ191" s="6">
        <f t="shared" ref="AJ191:BL191" si="243">(AJ$23*(AJ76*AJ176))+AJ159</f>
        <v>2.9220384967464099</v>
      </c>
      <c r="AK191" s="6">
        <f t="shared" si="243"/>
        <v>2.9522386834654784</v>
      </c>
      <c r="AL191" s="6">
        <f t="shared" si="243"/>
        <v>2.9779793088075519</v>
      </c>
      <c r="AM191" s="6">
        <f t="shared" si="243"/>
        <v>2.9986053307047591</v>
      </c>
      <c r="AN191" s="6">
        <f t="shared" si="243"/>
        <v>3.013468016803861</v>
      </c>
      <c r="AO191" s="6">
        <f t="shared" si="243"/>
        <v>3.0219188230026686</v>
      </c>
      <c r="AP191" s="6">
        <f t="shared" si="243"/>
        <v>3.0233343576487117</v>
      </c>
      <c r="AQ191" s="6">
        <f t="shared" si="243"/>
        <v>3.0171055048136353</v>
      </c>
      <c r="AR191" s="6">
        <f t="shared" si="243"/>
        <v>3.0026331066349798</v>
      </c>
      <c r="AS191" s="6">
        <f t="shared" si="243"/>
        <v>2.9838790969247047</v>
      </c>
      <c r="AT191" s="6">
        <f t="shared" si="243"/>
        <v>2.9651811702841298</v>
      </c>
      <c r="AU191" s="6">
        <f t="shared" si="243"/>
        <v>2.9464643078902295</v>
      </c>
      <c r="AV191" s="6">
        <f t="shared" si="243"/>
        <v>2.9276318282859797</v>
      </c>
      <c r="AW191" s="6">
        <f t="shared" si="243"/>
        <v>2.9086093812916043</v>
      </c>
      <c r="AX191" s="6">
        <f t="shared" si="243"/>
        <v>2.8893793099938798</v>
      </c>
      <c r="AY191" s="6">
        <f t="shared" si="243"/>
        <v>2.8699474692287041</v>
      </c>
      <c r="AZ191" s="6">
        <f t="shared" si="243"/>
        <v>2.85029907772573</v>
      </c>
      <c r="BA191" s="6">
        <f t="shared" si="243"/>
        <v>2.8304247315090292</v>
      </c>
      <c r="BB191" s="6">
        <f t="shared" si="243"/>
        <v>2.8103274635138797</v>
      </c>
      <c r="BC191" s="6">
        <f t="shared" si="243"/>
        <v>2.7900126689644043</v>
      </c>
      <c r="BD191" s="6">
        <f t="shared" si="243"/>
        <v>2.7695080227052045</v>
      </c>
      <c r="BE191" s="6">
        <f t="shared" si="243"/>
        <v>2.7488685143163547</v>
      </c>
      <c r="BF191" s="6">
        <f t="shared" si="243"/>
        <v>2.7281666740035546</v>
      </c>
      <c r="BG191" s="6">
        <f t="shared" si="243"/>
        <v>2.7074711591833793</v>
      </c>
      <c r="BH191" s="6">
        <f t="shared" si="243"/>
        <v>2.6868207480092043</v>
      </c>
      <c r="BI191" s="6">
        <f t="shared" si="243"/>
        <v>2.6662571706535543</v>
      </c>
      <c r="BJ191" s="6">
        <f t="shared" si="243"/>
        <v>2.6458568091164794</v>
      </c>
      <c r="BK191" s="6">
        <f t="shared" si="243"/>
        <v>2.6257075659196039</v>
      </c>
      <c r="BL191" s="6">
        <f t="shared" si="243"/>
        <v>5.211771729058059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7" tint="0.39997558519241921"/>
  </sheetPr>
  <dimension ref="A1:BL191"/>
  <sheetViews>
    <sheetView topLeftCell="A74" workbookViewId="0">
      <selection activeCell="Q92" sqref="Q92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09_ROK</v>
      </c>
      <c r="D1" t="s">
        <v>147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595.58645000000001</v>
      </c>
      <c r="E23" s="6">
        <f>INDEX(Activity_Demand_tot!X:X,MATCH($C$1&amp;"-"&amp;$C23,Activity_Demand_tot!$CH:$CH,0))</f>
        <v>648.03111666666598</v>
      </c>
      <c r="F23" s="6">
        <f>INDEX(Activity_Demand_tot!Y:Y,MATCH($C$1&amp;"-"&amp;$C23,Activity_Demand_tot!$CH:$CH,0))</f>
        <v>669.61008333333302</v>
      </c>
      <c r="G23" s="6">
        <f>INDEX(Activity_Demand_tot!Z:Z,MATCH($C$1&amp;"-"&amp;$C23,Activity_Demand_tot!$CH:$CH,0))</f>
        <v>691.80313333333299</v>
      </c>
      <c r="H23" s="6">
        <f>INDEX(Activity_Demand_tot!AA:AA,MATCH($C$1&amp;"-"&amp;$C23,Activity_Demand_tot!$CH:$CH,0))</f>
        <v>704.65073333333305</v>
      </c>
      <c r="I23" s="6">
        <f>INDEX(Activity_Demand_tot!AB:AB,MATCH($C$1&amp;"-"&amp;$C23,Activity_Demand_tot!$CH:$CH,0))</f>
        <v>700.08943313089003</v>
      </c>
      <c r="J23" s="10">
        <f>INDEX(Activity_Demand_tot!AC:AC,MATCH($C$1&amp;"-"&amp;$C23,Activity_Demand_tot!$CH:$CH,0))</f>
        <v>710.34092006289404</v>
      </c>
      <c r="K23" s="6">
        <f>K27</f>
        <v>720.91319072737394</v>
      </c>
      <c r="L23" s="6">
        <f t="shared" ref="L23:BL23" si="0">L27</f>
        <v>730.20416210423798</v>
      </c>
      <c r="M23" s="6">
        <f t="shared" si="0"/>
        <v>737.32056873942201</v>
      </c>
      <c r="N23" s="6">
        <f t="shared" si="0"/>
        <v>733.89916243362097</v>
      </c>
      <c r="O23" s="6">
        <f t="shared" si="0"/>
        <v>744.65706969835605</v>
      </c>
      <c r="P23" s="6">
        <f t="shared" si="0"/>
        <v>754.95567962963901</v>
      </c>
      <c r="Q23" s="6">
        <f t="shared" si="0"/>
        <v>765.46516510740798</v>
      </c>
      <c r="R23" s="6">
        <f t="shared" si="0"/>
        <v>775.08518121653105</v>
      </c>
      <c r="S23" s="6">
        <f t="shared" si="0"/>
        <v>784.11255457648599</v>
      </c>
      <c r="T23" s="6">
        <f t="shared" si="0"/>
        <v>793.67218687951595</v>
      </c>
      <c r="U23" s="6">
        <f t="shared" si="0"/>
        <v>803.01820394137997</v>
      </c>
      <c r="V23" s="6">
        <f t="shared" si="0"/>
        <v>812.14654828943105</v>
      </c>
      <c r="W23" s="6">
        <f t="shared" si="0"/>
        <v>821.04413696843505</v>
      </c>
      <c r="X23" s="6">
        <f t="shared" si="0"/>
        <v>829.697566516351</v>
      </c>
      <c r="Y23" s="6">
        <f t="shared" si="0"/>
        <v>838.10659280508503</v>
      </c>
      <c r="Z23" s="6">
        <f t="shared" si="0"/>
        <v>846.27464428913595</v>
      </c>
      <c r="AA23" s="6">
        <f t="shared" si="0"/>
        <v>854.19566024630706</v>
      </c>
      <c r="AB23" s="6">
        <f t="shared" si="0"/>
        <v>861.85746461586803</v>
      </c>
      <c r="AC23" s="6">
        <f t="shared" si="0"/>
        <v>869.25093020173097</v>
      </c>
      <c r="AD23" s="6">
        <f t="shared" si="0"/>
        <v>876.37881802850598</v>
      </c>
      <c r="AE23" s="6">
        <f t="shared" si="0"/>
        <v>883.198047447985</v>
      </c>
      <c r="AF23" s="6">
        <f t="shared" si="0"/>
        <v>889.71155802174997</v>
      </c>
      <c r="AG23" s="6">
        <f t="shared" si="0"/>
        <v>895.91960530222002</v>
      </c>
      <c r="AH23" s="6">
        <f t="shared" si="0"/>
        <v>901.82478607623898</v>
      </c>
      <c r="AI23" s="6">
        <f t="shared" si="0"/>
        <v>907.43237597078803</v>
      </c>
      <c r="AJ23" s="6">
        <f t="shared" si="0"/>
        <v>912.74981324950204</v>
      </c>
      <c r="AK23" s="6">
        <f t="shared" si="0"/>
        <v>917.80161573225405</v>
      </c>
      <c r="AL23" s="6">
        <f t="shared" si="0"/>
        <v>922.62608831276304</v>
      </c>
      <c r="AM23" s="6">
        <f t="shared" si="0"/>
        <v>927.27018783601295</v>
      </c>
      <c r="AN23" s="6">
        <f t="shared" si="0"/>
        <v>931.78270523772505</v>
      </c>
      <c r="AO23" s="6">
        <f t="shared" si="0"/>
        <v>936.25869662021205</v>
      </c>
      <c r="AP23" s="6">
        <f t="shared" si="0"/>
        <v>940.72323492890905</v>
      </c>
      <c r="AQ23" s="6">
        <f t="shared" si="0"/>
        <v>945.19465602855098</v>
      </c>
      <c r="AR23" s="6">
        <f t="shared" si="0"/>
        <v>949.69265482656397</v>
      </c>
      <c r="AS23" s="6">
        <f t="shared" si="0"/>
        <v>954.17419445609005</v>
      </c>
      <c r="AT23" s="6">
        <f t="shared" si="0"/>
        <v>958.64897941277297</v>
      </c>
      <c r="AU23" s="6">
        <f t="shared" si="0"/>
        <v>963.12760081690305</v>
      </c>
      <c r="AV23" s="6">
        <f t="shared" si="0"/>
        <v>967.62256344944205</v>
      </c>
      <c r="AW23" s="6">
        <f t="shared" si="0"/>
        <v>972.14655648514497</v>
      </c>
      <c r="AX23" s="6">
        <f t="shared" si="0"/>
        <v>976.70741202931094</v>
      </c>
      <c r="AY23" s="6">
        <f t="shared" si="0"/>
        <v>981.31506941165503</v>
      </c>
      <c r="AZ23" s="6">
        <f t="shared" si="0"/>
        <v>985.98795270604103</v>
      </c>
      <c r="BA23" s="6">
        <f t="shared" si="0"/>
        <v>990.74718036209401</v>
      </c>
      <c r="BB23" s="6">
        <f t="shared" si="0"/>
        <v>995.61045828872795</v>
      </c>
      <c r="BC23" s="6">
        <f t="shared" si="0"/>
        <v>1000.5888604978099</v>
      </c>
      <c r="BD23" s="6">
        <f t="shared" si="0"/>
        <v>1005.68879808933</v>
      </c>
      <c r="BE23" s="6">
        <f t="shared" si="0"/>
        <v>1010.9180802326</v>
      </c>
      <c r="BF23" s="6">
        <f t="shared" si="0"/>
        <v>1016.28310401664</v>
      </c>
      <c r="BG23" s="6">
        <f t="shared" si="0"/>
        <v>1021.78922524903</v>
      </c>
      <c r="BH23" s="6">
        <f t="shared" si="0"/>
        <v>1027.44359989498</v>
      </c>
      <c r="BI23" s="6">
        <f t="shared" si="0"/>
        <v>1033.2517022306599</v>
      </c>
      <c r="BJ23" s="6">
        <f t="shared" si="0"/>
        <v>1039.2147849298699</v>
      </c>
      <c r="BK23" s="6">
        <f t="shared" si="0"/>
        <v>1045.33204880622</v>
      </c>
      <c r="BL23" s="6">
        <f t="shared" si="0"/>
        <v>1051.60374676796</v>
      </c>
    </row>
    <row r="24" spans="1:64" s="6" customFormat="1" x14ac:dyDescent="0.25">
      <c r="C24" s="6" t="s">
        <v>1</v>
      </c>
      <c r="D24" s="6">
        <f>D28</f>
        <v>143.14150000000001</v>
      </c>
      <c r="E24" s="6">
        <f>INDEX(Activity_Demand_tot!X:X,MATCH($C$1&amp;"-"&amp;$C24,Activity_Demand_tot!$CH:$CH,0))</f>
        <v>144.4579</v>
      </c>
      <c r="F24" s="6">
        <f>INDEX(Activity_Demand_tot!Y:Y,MATCH($C$1&amp;"-"&amp;$C24,Activity_Demand_tot!$CH:$CH,0))</f>
        <v>147.21729999999999</v>
      </c>
      <c r="G24" s="6">
        <f>INDEX(Activity_Demand_tot!Z:Z,MATCH($C$1&amp;"-"&amp;$C24,Activity_Demand_tot!$CH:$CH,0))</f>
        <v>149.0427</v>
      </c>
      <c r="H24" s="6">
        <f>INDEX(Activity_Demand_tot!AA:AA,MATCH($C$1&amp;"-"&amp;$C24,Activity_Demand_tot!$CH:$CH,0))</f>
        <v>150.6465</v>
      </c>
      <c r="I24" s="6">
        <v>153</v>
      </c>
      <c r="J24" s="10">
        <v>157</v>
      </c>
      <c r="K24" s="6">
        <f>K28 -4</f>
        <v>158.68529450640801</v>
      </c>
      <c r="L24" s="6">
        <f t="shared" ref="L24:BL24" si="1">L28 -4</f>
        <v>161.513239387319</v>
      </c>
      <c r="M24" s="6">
        <f t="shared" si="1"/>
        <v>163.68944959632199</v>
      </c>
      <c r="N24" s="6">
        <f t="shared" si="1"/>
        <v>162.46859566907099</v>
      </c>
      <c r="O24" s="6">
        <f t="shared" si="1"/>
        <v>165.87133753776001</v>
      </c>
      <c r="P24" s="6">
        <f t="shared" si="1"/>
        <v>169.15322718717701</v>
      </c>
      <c r="Q24" s="6">
        <f t="shared" si="1"/>
        <v>172.53029163642699</v>
      </c>
      <c r="R24" s="6">
        <f t="shared" si="1"/>
        <v>175.64580826660699</v>
      </c>
      <c r="S24" s="6">
        <f t="shared" si="1"/>
        <v>178.596442170513</v>
      </c>
      <c r="T24" s="6">
        <f t="shared" si="1"/>
        <v>181.74589159381301</v>
      </c>
      <c r="U24" s="6">
        <f t="shared" si="1"/>
        <v>184.84989001319701</v>
      </c>
      <c r="V24" s="6">
        <f t="shared" si="1"/>
        <v>187.90715259463201</v>
      </c>
      <c r="W24" s="6">
        <f t="shared" si="1"/>
        <v>190.913985440273</v>
      </c>
      <c r="X24" s="6">
        <f t="shared" si="1"/>
        <v>193.867069395535</v>
      </c>
      <c r="Y24" s="6">
        <f t="shared" si="1"/>
        <v>196.76570850864999</v>
      </c>
      <c r="Z24" s="6">
        <f t="shared" si="1"/>
        <v>199.61247244768401</v>
      </c>
      <c r="AA24" s="6">
        <f t="shared" si="1"/>
        <v>202.41142985374199</v>
      </c>
      <c r="AB24" s="6">
        <f t="shared" si="1"/>
        <v>205.16648876367401</v>
      </c>
      <c r="AC24" s="6">
        <f t="shared" si="1"/>
        <v>207.880486519302</v>
      </c>
      <c r="AD24" s="6">
        <f t="shared" si="1"/>
        <v>210.55652813620699</v>
      </c>
      <c r="AE24" s="6">
        <f t="shared" si="1"/>
        <v>213.179570349252</v>
      </c>
      <c r="AF24" s="6">
        <f t="shared" si="1"/>
        <v>215.74897074142001</v>
      </c>
      <c r="AG24" s="6">
        <f t="shared" si="1"/>
        <v>218.26173136663499</v>
      </c>
      <c r="AH24" s="6">
        <f t="shared" si="1"/>
        <v>220.716246182356</v>
      </c>
      <c r="AI24" s="6">
        <f t="shared" si="1"/>
        <v>223.11406769637301</v>
      </c>
      <c r="AJ24" s="6">
        <f t="shared" si="1"/>
        <v>225.457819111503</v>
      </c>
      <c r="AK24" s="6">
        <f t="shared" si="1"/>
        <v>227.75376399365601</v>
      </c>
      <c r="AL24" s="6">
        <f t="shared" si="1"/>
        <v>230.01234161935</v>
      </c>
      <c r="AM24" s="6">
        <f t="shared" si="1"/>
        <v>232.247096280683</v>
      </c>
      <c r="AN24" s="6">
        <f t="shared" si="1"/>
        <v>234.472107617266</v>
      </c>
      <c r="AO24" s="6">
        <f t="shared" si="1"/>
        <v>236.717622763625</v>
      </c>
      <c r="AP24" s="6">
        <f t="shared" si="1"/>
        <v>238.99290323174799</v>
      </c>
      <c r="AQ24" s="6">
        <f t="shared" si="1"/>
        <v>241.305765095336</v>
      </c>
      <c r="AR24" s="6">
        <f t="shared" si="1"/>
        <v>243.66327494156801</v>
      </c>
      <c r="AS24" s="6">
        <f t="shared" si="1"/>
        <v>246.05025330956099</v>
      </c>
      <c r="AT24" s="6">
        <f t="shared" si="1"/>
        <v>248.46706855144399</v>
      </c>
      <c r="AU24" s="6">
        <f t="shared" si="1"/>
        <v>250.914093623696</v>
      </c>
      <c r="AV24" s="6">
        <f t="shared" si="1"/>
        <v>253.39170614469401</v>
      </c>
      <c r="AW24" s="6">
        <f t="shared" si="1"/>
        <v>255.900288452989</v>
      </c>
      <c r="AX24" s="6">
        <f t="shared" si="1"/>
        <v>258.44022766630701</v>
      </c>
      <c r="AY24" s="6">
        <f t="shared" si="1"/>
        <v>261.01191574128802</v>
      </c>
      <c r="AZ24" s="6">
        <f t="shared" si="1"/>
        <v>263.61574953397201</v>
      </c>
      <c r="BA24" s="6">
        <f t="shared" si="1"/>
        <v>266.25213086103901</v>
      </c>
      <c r="BB24" s="6">
        <f t="shared" si="1"/>
        <v>268.92146656181899</v>
      </c>
      <c r="BC24" s="6">
        <f t="shared" si="1"/>
        <v>271.62416856107399</v>
      </c>
      <c r="BD24" s="6">
        <f t="shared" si="1"/>
        <v>274.36065393256001</v>
      </c>
      <c r="BE24" s="6">
        <f t="shared" si="1"/>
        <v>277.131344963397</v>
      </c>
      <c r="BF24" s="6">
        <f t="shared" si="1"/>
        <v>279.93666921923</v>
      </c>
      <c r="BG24" s="6">
        <f t="shared" si="1"/>
        <v>282.77705961020899</v>
      </c>
      <c r="BH24" s="6">
        <f t="shared" si="1"/>
        <v>285.65295445779901</v>
      </c>
      <c r="BI24" s="6">
        <f t="shared" si="1"/>
        <v>288.56479756241498</v>
      </c>
      <c r="BJ24" s="6">
        <f t="shared" si="1"/>
        <v>291.51303827191498</v>
      </c>
      <c r="BK24" s="6">
        <f t="shared" si="1"/>
        <v>294.498131550935</v>
      </c>
      <c r="BL24" s="6">
        <f t="shared" si="1"/>
        <v>297.52053805110199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595.58645000000001</v>
      </c>
      <c r="E27">
        <f>INDEX(Activity_Demand_tot!X:X,MATCH($C$1&amp;"-"&amp;$C27,Activity_Demand_tot!$CH:$CH,0))</f>
        <v>648.03111666666598</v>
      </c>
      <c r="F27">
        <f>INDEX(Activity_Demand_tot!Y:Y,MATCH($C$1&amp;"-"&amp;$C27,Activity_Demand_tot!$CH:$CH,0))</f>
        <v>669.61008333333302</v>
      </c>
      <c r="G27">
        <f>INDEX(Activity_Demand_tot!Z:Z,MATCH($C$1&amp;"-"&amp;$C27,Activity_Demand_tot!$CH:$CH,0))</f>
        <v>691.80313333333299</v>
      </c>
      <c r="H27">
        <f>INDEX(Activity_Demand_tot!AA:AA,MATCH($C$1&amp;"-"&amp;$C27,Activity_Demand_tot!$CH:$CH,0))</f>
        <v>704.65073333333305</v>
      </c>
      <c r="I27" s="6">
        <f>INDEX(Activity_Demand_tot!AB:AB,MATCH($C$1&amp;"-"&amp;$C27,Activity_Demand_tot!$CH:$CH,0))</f>
        <v>700.08943313089003</v>
      </c>
      <c r="J27" s="10">
        <f>INDEX(Activity_Demand_tot!AC:AC,MATCH($C$1&amp;"-"&amp;$C27,Activity_Demand_tot!$CH:$CH,0))</f>
        <v>710.34092006289404</v>
      </c>
      <c r="K27" s="6">
        <f>INDEX(Activity_Demand_tot!AD:AD,MATCH($C$1&amp;"-"&amp;$C27,Activity_Demand_tot!$CH:$CH,0))</f>
        <v>720.91319072737394</v>
      </c>
      <c r="L27" s="6">
        <f>INDEX(Activity_Demand_tot!AE:AE,MATCH($C$1&amp;"-"&amp;$C27,Activity_Demand_tot!$CH:$CH,0))</f>
        <v>730.20416210423798</v>
      </c>
      <c r="M27" s="6">
        <f>INDEX(Activity_Demand_tot!AF:AF,MATCH($C$1&amp;"-"&amp;$C27,Activity_Demand_tot!$CH:$CH,0))</f>
        <v>737.32056873942201</v>
      </c>
      <c r="N27" s="6">
        <f>INDEX(Activity_Demand_tot!AG:AG,MATCH($C$1&amp;"-"&amp;$C27,Activity_Demand_tot!$CH:$CH,0))</f>
        <v>733.89916243362097</v>
      </c>
      <c r="O27" s="6">
        <f>INDEX(Activity_Demand_tot!AH:AH,MATCH($C$1&amp;"-"&amp;$C27,Activity_Demand_tot!$CH:$CH,0))</f>
        <v>744.65706969835605</v>
      </c>
      <c r="P27" s="6">
        <f>INDEX(Activity_Demand_tot!AI:AI,MATCH($C$1&amp;"-"&amp;$C27,Activity_Demand_tot!$CH:$CH,0))</f>
        <v>754.95567962963901</v>
      </c>
      <c r="Q27" s="6">
        <f>INDEX(Activity_Demand_tot!AJ:AJ,MATCH($C$1&amp;"-"&amp;$C27,Activity_Demand_tot!$CH:$CH,0))</f>
        <v>765.46516510740798</v>
      </c>
      <c r="R27" s="6">
        <f>INDEX(Activity_Demand_tot!AK:AK,MATCH($C$1&amp;"-"&amp;$C27,Activity_Demand_tot!$CH:$CH,0))</f>
        <v>775.08518121653105</v>
      </c>
      <c r="S27" s="6">
        <f>INDEX(Activity_Demand_tot!AL:AL,MATCH($C$1&amp;"-"&amp;$C27,Activity_Demand_tot!$CH:$CH,0))</f>
        <v>784.11255457648599</v>
      </c>
      <c r="T27" s="6">
        <f>INDEX(Activity_Demand_tot!AM:AM,MATCH($C$1&amp;"-"&amp;$C27,Activity_Demand_tot!$CH:$CH,0))</f>
        <v>793.67218687951595</v>
      </c>
      <c r="U27" s="6">
        <f>INDEX(Activity_Demand_tot!AN:AN,MATCH($C$1&amp;"-"&amp;$C27,Activity_Demand_tot!$CH:$CH,0))</f>
        <v>803.01820394137997</v>
      </c>
      <c r="V27" s="6">
        <f>INDEX(Activity_Demand_tot!AO:AO,MATCH($C$1&amp;"-"&amp;$C27,Activity_Demand_tot!$CH:$CH,0))</f>
        <v>812.14654828943105</v>
      </c>
      <c r="W27" s="6">
        <f>INDEX(Activity_Demand_tot!AP:AP,MATCH($C$1&amp;"-"&amp;$C27,Activity_Demand_tot!$CH:$CH,0))</f>
        <v>821.04413696843505</v>
      </c>
      <c r="X27" s="6">
        <f>INDEX(Activity_Demand_tot!AQ:AQ,MATCH($C$1&amp;"-"&amp;$C27,Activity_Demand_tot!$CH:$CH,0))</f>
        <v>829.697566516351</v>
      </c>
      <c r="Y27" s="6">
        <f>INDEX(Activity_Demand_tot!AR:AR,MATCH($C$1&amp;"-"&amp;$C27,Activity_Demand_tot!$CH:$CH,0))</f>
        <v>838.10659280508503</v>
      </c>
      <c r="Z27" s="6">
        <f>INDEX(Activity_Demand_tot!AS:AS,MATCH($C$1&amp;"-"&amp;$C27,Activity_Demand_tot!$CH:$CH,0))</f>
        <v>846.27464428913595</v>
      </c>
      <c r="AA27" s="6">
        <f>INDEX(Activity_Demand_tot!AT:AT,MATCH($C$1&amp;"-"&amp;$C27,Activity_Demand_tot!$CH:$CH,0))</f>
        <v>854.19566024630706</v>
      </c>
      <c r="AB27" s="6">
        <f>INDEX(Activity_Demand_tot!AU:AU,MATCH($C$1&amp;"-"&amp;$C27,Activity_Demand_tot!$CH:$CH,0))</f>
        <v>861.85746461586803</v>
      </c>
      <c r="AC27" s="6">
        <f>INDEX(Activity_Demand_tot!AV:AV,MATCH($C$1&amp;"-"&amp;$C27,Activity_Demand_tot!$CH:$CH,0))</f>
        <v>869.25093020173097</v>
      </c>
      <c r="AD27" s="6">
        <f>INDEX(Activity_Demand_tot!AW:AW,MATCH($C$1&amp;"-"&amp;$C27,Activity_Demand_tot!$CH:$CH,0))</f>
        <v>876.37881802850598</v>
      </c>
      <c r="AE27" s="6">
        <f>INDEX(Activity_Demand_tot!AX:AX,MATCH($C$1&amp;"-"&amp;$C27,Activity_Demand_tot!$CH:$CH,0))</f>
        <v>883.198047447985</v>
      </c>
      <c r="AF27" s="6">
        <f>INDEX(Activity_Demand_tot!AY:AY,MATCH($C$1&amp;"-"&amp;$C27,Activity_Demand_tot!$CH:$CH,0))</f>
        <v>889.71155802174997</v>
      </c>
      <c r="AG27" s="6">
        <f>INDEX(Activity_Demand_tot!AZ:AZ,MATCH($C$1&amp;"-"&amp;$C27,Activity_Demand_tot!$CH:$CH,0))</f>
        <v>895.91960530222002</v>
      </c>
      <c r="AH27" s="6">
        <f>INDEX(Activity_Demand_tot!BA:BA,MATCH($C$1&amp;"-"&amp;$C27,Activity_Demand_tot!$CH:$CH,0))</f>
        <v>901.82478607623898</v>
      </c>
      <c r="AI27" s="6">
        <f>INDEX(Activity_Demand_tot!BB:BB,MATCH($C$1&amp;"-"&amp;$C27,Activity_Demand_tot!$CH:$CH,0))</f>
        <v>907.43237597078803</v>
      </c>
      <c r="AJ27" s="6">
        <f>INDEX(Activity_Demand_tot!BC:BC,MATCH($C$1&amp;"-"&amp;$C27,Activity_Demand_tot!$CH:$CH,0))</f>
        <v>912.74981324950204</v>
      </c>
      <c r="AK27" s="6">
        <f>INDEX(Activity_Demand_tot!BD:BD,MATCH($C$1&amp;"-"&amp;$C27,Activity_Demand_tot!$CH:$CH,0))</f>
        <v>917.80161573225405</v>
      </c>
      <c r="AL27" s="6">
        <f>INDEX(Activity_Demand_tot!BE:BE,MATCH($C$1&amp;"-"&amp;$C27,Activity_Demand_tot!$CH:$CH,0))</f>
        <v>922.62608831276304</v>
      </c>
      <c r="AM27" s="6">
        <f>INDEX(Activity_Demand_tot!BF:BF,MATCH($C$1&amp;"-"&amp;$C27,Activity_Demand_tot!$CH:$CH,0))</f>
        <v>927.27018783601295</v>
      </c>
      <c r="AN27" s="6">
        <f>INDEX(Activity_Demand_tot!BG:BG,MATCH($C$1&amp;"-"&amp;$C27,Activity_Demand_tot!$CH:$CH,0))</f>
        <v>931.78270523772505</v>
      </c>
      <c r="AO27" s="6">
        <f>INDEX(Activity_Demand_tot!BH:BH,MATCH($C$1&amp;"-"&amp;$C27,Activity_Demand_tot!$CH:$CH,0))</f>
        <v>936.25869662021205</v>
      </c>
      <c r="AP27" s="6">
        <f>INDEX(Activity_Demand_tot!BI:BI,MATCH($C$1&amp;"-"&amp;$C27,Activity_Demand_tot!$CH:$CH,0))</f>
        <v>940.72323492890905</v>
      </c>
      <c r="AQ27" s="6">
        <f>INDEX(Activity_Demand_tot!BJ:BJ,MATCH($C$1&amp;"-"&amp;$C27,Activity_Demand_tot!$CH:$CH,0))</f>
        <v>945.19465602855098</v>
      </c>
      <c r="AR27" s="6">
        <f>INDEX(Activity_Demand_tot!BK:BK,MATCH($C$1&amp;"-"&amp;$C27,Activity_Demand_tot!$CH:$CH,0))</f>
        <v>949.69265482656397</v>
      </c>
      <c r="AS27" s="6">
        <f>INDEX(Activity_Demand_tot!BL:BL,MATCH($C$1&amp;"-"&amp;$C27,Activity_Demand_tot!$CH:$CH,0))</f>
        <v>954.17419445609005</v>
      </c>
      <c r="AT27" s="6">
        <f>INDEX(Activity_Demand_tot!BM:BM,MATCH($C$1&amp;"-"&amp;$C27,Activity_Demand_tot!$CH:$CH,0))</f>
        <v>958.64897941277297</v>
      </c>
      <c r="AU27" s="6">
        <f>INDEX(Activity_Demand_tot!BN:BN,MATCH($C$1&amp;"-"&amp;$C27,Activity_Demand_tot!$CH:$CH,0))</f>
        <v>963.12760081690305</v>
      </c>
      <c r="AV27" s="6">
        <f>INDEX(Activity_Demand_tot!BO:BO,MATCH($C$1&amp;"-"&amp;$C27,Activity_Demand_tot!$CH:$CH,0))</f>
        <v>967.62256344944205</v>
      </c>
      <c r="AW27" s="6">
        <f>INDEX(Activity_Demand_tot!BP:BP,MATCH($C$1&amp;"-"&amp;$C27,Activity_Demand_tot!$CH:$CH,0))</f>
        <v>972.14655648514497</v>
      </c>
      <c r="AX27" s="6">
        <f>INDEX(Activity_Demand_tot!BQ:BQ,MATCH($C$1&amp;"-"&amp;$C27,Activity_Demand_tot!$CH:$CH,0))</f>
        <v>976.70741202931094</v>
      </c>
      <c r="AY27" s="6">
        <f>INDEX(Activity_Demand_tot!BR:BR,MATCH($C$1&amp;"-"&amp;$C27,Activity_Demand_tot!$CH:$CH,0))</f>
        <v>981.31506941165503</v>
      </c>
      <c r="AZ27" s="6">
        <f>INDEX(Activity_Demand_tot!BS:BS,MATCH($C$1&amp;"-"&amp;$C27,Activity_Demand_tot!$CH:$CH,0))</f>
        <v>985.98795270604103</v>
      </c>
      <c r="BA27" s="6">
        <f>INDEX(Activity_Demand_tot!BT:BT,MATCH($C$1&amp;"-"&amp;$C27,Activity_Demand_tot!$CH:$CH,0))</f>
        <v>990.74718036209401</v>
      </c>
      <c r="BB27" s="6">
        <f>INDEX(Activity_Demand_tot!BU:BU,MATCH($C$1&amp;"-"&amp;$C27,Activity_Demand_tot!$CH:$CH,0))</f>
        <v>995.61045828872795</v>
      </c>
      <c r="BC27" s="6">
        <f>INDEX(Activity_Demand_tot!BV:BV,MATCH($C$1&amp;"-"&amp;$C27,Activity_Demand_tot!$CH:$CH,0))</f>
        <v>1000.5888604978099</v>
      </c>
      <c r="BD27" s="6">
        <f>INDEX(Activity_Demand_tot!BW:BW,MATCH($C$1&amp;"-"&amp;$C27,Activity_Demand_tot!$CH:$CH,0))</f>
        <v>1005.68879808933</v>
      </c>
      <c r="BE27" s="6">
        <f>INDEX(Activity_Demand_tot!BX:BX,MATCH($C$1&amp;"-"&amp;$C27,Activity_Demand_tot!$CH:$CH,0))</f>
        <v>1010.9180802326</v>
      </c>
      <c r="BF27" s="6">
        <f>INDEX(Activity_Demand_tot!BY:BY,MATCH($C$1&amp;"-"&amp;$C27,Activity_Demand_tot!$CH:$CH,0))</f>
        <v>1016.28310401664</v>
      </c>
      <c r="BG27" s="6">
        <f>INDEX(Activity_Demand_tot!BZ:BZ,MATCH($C$1&amp;"-"&amp;$C27,Activity_Demand_tot!$CH:$CH,0))</f>
        <v>1021.78922524903</v>
      </c>
      <c r="BH27" s="6">
        <f>INDEX(Activity_Demand_tot!CA:CA,MATCH($C$1&amp;"-"&amp;$C27,Activity_Demand_tot!$CH:$CH,0))</f>
        <v>1027.44359989498</v>
      </c>
      <c r="BI27" s="6">
        <f>INDEX(Activity_Demand_tot!CB:CB,MATCH($C$1&amp;"-"&amp;$C27,Activity_Demand_tot!$CH:$CH,0))</f>
        <v>1033.2517022306599</v>
      </c>
      <c r="BJ27" s="6">
        <f>INDEX(Activity_Demand_tot!CC:CC,MATCH($C$1&amp;"-"&amp;$C27,Activity_Demand_tot!$CH:$CH,0))</f>
        <v>1039.2147849298699</v>
      </c>
      <c r="BK27" s="6">
        <f>INDEX(Activity_Demand_tot!CD:CD,MATCH($C$1&amp;"-"&amp;$C27,Activity_Demand_tot!$CH:$CH,0))</f>
        <v>1045.33204880622</v>
      </c>
      <c r="BL27" s="6">
        <f>INDEX(Activity_Demand_tot!CE:CE,MATCH($C$1&amp;"-"&amp;$C27,Activity_Demand_tot!$CH:$CH,0))</f>
        <v>1051.60374676796</v>
      </c>
    </row>
    <row r="28" spans="1:64" x14ac:dyDescent="0.25">
      <c r="C28" t="s">
        <v>1</v>
      </c>
      <c r="D28">
        <f>INDEX(Activity_Demand_tot!W:W,MATCH($C$1&amp;"-"&amp;$C28,Activity_Demand_tot!$CH:$CH,0))</f>
        <v>143.14150000000001</v>
      </c>
      <c r="E28">
        <f>INDEX(Activity_Demand_tot!X:X,MATCH($C$1&amp;"-"&amp;$C28,Activity_Demand_tot!$CH:$CH,0))</f>
        <v>144.4579</v>
      </c>
      <c r="F28">
        <f>INDEX(Activity_Demand_tot!Y:Y,MATCH($C$1&amp;"-"&amp;$C28,Activity_Demand_tot!$CH:$CH,0))</f>
        <v>147.21729999999999</v>
      </c>
      <c r="G28">
        <f>INDEX(Activity_Demand_tot!Z:Z,MATCH($C$1&amp;"-"&amp;$C28,Activity_Demand_tot!$CH:$CH,0))</f>
        <v>149.0427</v>
      </c>
      <c r="H28">
        <f>INDEX(Activity_Demand_tot!AA:AA,MATCH($C$1&amp;"-"&amp;$C28,Activity_Demand_tot!$CH:$CH,0))</f>
        <v>150.6465</v>
      </c>
      <c r="I28" s="6">
        <v>153</v>
      </c>
      <c r="J28" s="10">
        <f>INDEX(Activity_Demand_tot!AC:AC,MATCH($C$1&amp;"-"&amp;$C28,Activity_Demand_tot!$CH:$CH,0))</f>
        <v>0</v>
      </c>
      <c r="K28" s="6">
        <f>INDEX(Activity_Demand_tot!AD:AD,MATCH($C$1&amp;"-"&amp;$C28,Activity_Demand_tot!$CH:$CH,0))</f>
        <v>162.68529450640801</v>
      </c>
      <c r="L28" s="6">
        <f>INDEX(Activity_Demand_tot!AE:AE,MATCH($C$1&amp;"-"&amp;$C28,Activity_Demand_tot!$CH:$CH,0))</f>
        <v>165.513239387319</v>
      </c>
      <c r="M28" s="6">
        <f>INDEX(Activity_Demand_tot!AF:AF,MATCH($C$1&amp;"-"&amp;$C28,Activity_Demand_tot!$CH:$CH,0))</f>
        <v>167.68944959632199</v>
      </c>
      <c r="N28" s="6">
        <f>INDEX(Activity_Demand_tot!AG:AG,MATCH($C$1&amp;"-"&amp;$C28,Activity_Demand_tot!$CH:$CH,0))</f>
        <v>166.46859566907099</v>
      </c>
      <c r="O28" s="6">
        <f>INDEX(Activity_Demand_tot!AH:AH,MATCH($C$1&amp;"-"&amp;$C28,Activity_Demand_tot!$CH:$CH,0))</f>
        <v>169.87133753776001</v>
      </c>
      <c r="P28" s="6">
        <f>INDEX(Activity_Demand_tot!AI:AI,MATCH($C$1&amp;"-"&amp;$C28,Activity_Demand_tot!$CH:$CH,0))</f>
        <v>173.15322718717701</v>
      </c>
      <c r="Q28" s="6">
        <f>INDEX(Activity_Demand_tot!AJ:AJ,MATCH($C$1&amp;"-"&amp;$C28,Activity_Demand_tot!$CH:$CH,0))</f>
        <v>176.53029163642699</v>
      </c>
      <c r="R28" s="6">
        <f>INDEX(Activity_Demand_tot!AK:AK,MATCH($C$1&amp;"-"&amp;$C28,Activity_Demand_tot!$CH:$CH,0))</f>
        <v>179.64580826660699</v>
      </c>
      <c r="S28" s="6">
        <f>INDEX(Activity_Demand_tot!AL:AL,MATCH($C$1&amp;"-"&amp;$C28,Activity_Demand_tot!$CH:$CH,0))</f>
        <v>182.596442170513</v>
      </c>
      <c r="T28" s="6">
        <f>INDEX(Activity_Demand_tot!AM:AM,MATCH($C$1&amp;"-"&amp;$C28,Activity_Demand_tot!$CH:$CH,0))</f>
        <v>185.74589159381301</v>
      </c>
      <c r="U28" s="6">
        <f>INDEX(Activity_Demand_tot!AN:AN,MATCH($C$1&amp;"-"&amp;$C28,Activity_Demand_tot!$CH:$CH,0))</f>
        <v>188.84989001319701</v>
      </c>
      <c r="V28" s="6">
        <f>INDEX(Activity_Demand_tot!AO:AO,MATCH($C$1&amp;"-"&amp;$C28,Activity_Demand_tot!$CH:$CH,0))</f>
        <v>191.90715259463201</v>
      </c>
      <c r="W28" s="6">
        <f>INDEX(Activity_Demand_tot!AP:AP,MATCH($C$1&amp;"-"&amp;$C28,Activity_Demand_tot!$CH:$CH,0))</f>
        <v>194.913985440273</v>
      </c>
      <c r="X28" s="6">
        <f>INDEX(Activity_Demand_tot!AQ:AQ,MATCH($C$1&amp;"-"&amp;$C28,Activity_Demand_tot!$CH:$CH,0))</f>
        <v>197.867069395535</v>
      </c>
      <c r="Y28" s="6">
        <f>INDEX(Activity_Demand_tot!AR:AR,MATCH($C$1&amp;"-"&amp;$C28,Activity_Demand_tot!$CH:$CH,0))</f>
        <v>200.76570850864999</v>
      </c>
      <c r="Z28" s="6">
        <f>INDEX(Activity_Demand_tot!AS:AS,MATCH($C$1&amp;"-"&amp;$C28,Activity_Demand_tot!$CH:$CH,0))</f>
        <v>203.61247244768401</v>
      </c>
      <c r="AA28" s="6">
        <f>INDEX(Activity_Demand_tot!AT:AT,MATCH($C$1&amp;"-"&amp;$C28,Activity_Demand_tot!$CH:$CH,0))</f>
        <v>206.41142985374199</v>
      </c>
      <c r="AB28" s="6">
        <f>INDEX(Activity_Demand_tot!AU:AU,MATCH($C$1&amp;"-"&amp;$C28,Activity_Demand_tot!$CH:$CH,0))</f>
        <v>209.16648876367401</v>
      </c>
      <c r="AC28" s="6">
        <f>INDEX(Activity_Demand_tot!AV:AV,MATCH($C$1&amp;"-"&amp;$C28,Activity_Demand_tot!$CH:$CH,0))</f>
        <v>211.880486519302</v>
      </c>
      <c r="AD28" s="6">
        <f>INDEX(Activity_Demand_tot!AW:AW,MATCH($C$1&amp;"-"&amp;$C28,Activity_Demand_tot!$CH:$CH,0))</f>
        <v>214.55652813620699</v>
      </c>
      <c r="AE28" s="6">
        <f>INDEX(Activity_Demand_tot!AX:AX,MATCH($C$1&amp;"-"&amp;$C28,Activity_Demand_tot!$CH:$CH,0))</f>
        <v>217.179570349252</v>
      </c>
      <c r="AF28" s="6">
        <f>INDEX(Activity_Demand_tot!AY:AY,MATCH($C$1&amp;"-"&amp;$C28,Activity_Demand_tot!$CH:$CH,0))</f>
        <v>219.74897074142001</v>
      </c>
      <c r="AG28" s="6">
        <f>INDEX(Activity_Demand_tot!AZ:AZ,MATCH($C$1&amp;"-"&amp;$C28,Activity_Demand_tot!$CH:$CH,0))</f>
        <v>222.26173136663499</v>
      </c>
      <c r="AH28" s="6">
        <f>INDEX(Activity_Demand_tot!BA:BA,MATCH($C$1&amp;"-"&amp;$C28,Activity_Demand_tot!$CH:$CH,0))</f>
        <v>224.716246182356</v>
      </c>
      <c r="AI28" s="6">
        <f>INDEX(Activity_Demand_tot!BB:BB,MATCH($C$1&amp;"-"&amp;$C28,Activity_Demand_tot!$CH:$CH,0))</f>
        <v>227.11406769637301</v>
      </c>
      <c r="AJ28" s="6">
        <f>INDEX(Activity_Demand_tot!BC:BC,MATCH($C$1&amp;"-"&amp;$C28,Activity_Demand_tot!$CH:$CH,0))</f>
        <v>229.457819111503</v>
      </c>
      <c r="AK28" s="6">
        <f>INDEX(Activity_Demand_tot!BD:BD,MATCH($C$1&amp;"-"&amp;$C28,Activity_Demand_tot!$CH:$CH,0))</f>
        <v>231.75376399365601</v>
      </c>
      <c r="AL28" s="6">
        <f>INDEX(Activity_Demand_tot!BE:BE,MATCH($C$1&amp;"-"&amp;$C28,Activity_Demand_tot!$CH:$CH,0))</f>
        <v>234.01234161935</v>
      </c>
      <c r="AM28" s="6">
        <f>INDEX(Activity_Demand_tot!BF:BF,MATCH($C$1&amp;"-"&amp;$C28,Activity_Demand_tot!$CH:$CH,0))</f>
        <v>236.247096280683</v>
      </c>
      <c r="AN28" s="6">
        <f>INDEX(Activity_Demand_tot!BG:BG,MATCH($C$1&amp;"-"&amp;$C28,Activity_Demand_tot!$CH:$CH,0))</f>
        <v>238.472107617266</v>
      </c>
      <c r="AO28" s="6">
        <f>INDEX(Activity_Demand_tot!BH:BH,MATCH($C$1&amp;"-"&amp;$C28,Activity_Demand_tot!$CH:$CH,0))</f>
        <v>240.717622763625</v>
      </c>
      <c r="AP28" s="6">
        <f>INDEX(Activity_Demand_tot!BI:BI,MATCH($C$1&amp;"-"&amp;$C28,Activity_Demand_tot!$CH:$CH,0))</f>
        <v>242.99290323174799</v>
      </c>
      <c r="AQ28" s="6">
        <f>INDEX(Activity_Demand_tot!BJ:BJ,MATCH($C$1&amp;"-"&amp;$C28,Activity_Demand_tot!$CH:$CH,0))</f>
        <v>245.305765095336</v>
      </c>
      <c r="AR28" s="6">
        <f>INDEX(Activity_Demand_tot!BK:BK,MATCH($C$1&amp;"-"&amp;$C28,Activity_Demand_tot!$CH:$CH,0))</f>
        <v>247.66327494156801</v>
      </c>
      <c r="AS28" s="6">
        <f>INDEX(Activity_Demand_tot!BL:BL,MATCH($C$1&amp;"-"&amp;$C28,Activity_Demand_tot!$CH:$CH,0))</f>
        <v>250.05025330956099</v>
      </c>
      <c r="AT28" s="6">
        <f>INDEX(Activity_Demand_tot!BM:BM,MATCH($C$1&amp;"-"&amp;$C28,Activity_Demand_tot!$CH:$CH,0))</f>
        <v>252.46706855144399</v>
      </c>
      <c r="AU28" s="6">
        <f>INDEX(Activity_Demand_tot!BN:BN,MATCH($C$1&amp;"-"&amp;$C28,Activity_Demand_tot!$CH:$CH,0))</f>
        <v>254.914093623696</v>
      </c>
      <c r="AV28" s="6">
        <f>INDEX(Activity_Demand_tot!BO:BO,MATCH($C$1&amp;"-"&amp;$C28,Activity_Demand_tot!$CH:$CH,0))</f>
        <v>257.39170614469401</v>
      </c>
      <c r="AW28" s="6">
        <f>INDEX(Activity_Demand_tot!BP:BP,MATCH($C$1&amp;"-"&amp;$C28,Activity_Demand_tot!$CH:$CH,0))</f>
        <v>259.900288452989</v>
      </c>
      <c r="AX28" s="6">
        <f>INDEX(Activity_Demand_tot!BQ:BQ,MATCH($C$1&amp;"-"&amp;$C28,Activity_Demand_tot!$CH:$CH,0))</f>
        <v>262.44022766630701</v>
      </c>
      <c r="AY28" s="6">
        <f>INDEX(Activity_Demand_tot!BR:BR,MATCH($C$1&amp;"-"&amp;$C28,Activity_Demand_tot!$CH:$CH,0))</f>
        <v>265.01191574128802</v>
      </c>
      <c r="AZ28" s="6">
        <f>INDEX(Activity_Demand_tot!BS:BS,MATCH($C$1&amp;"-"&amp;$C28,Activity_Demand_tot!$CH:$CH,0))</f>
        <v>267.61574953397201</v>
      </c>
      <c r="BA28" s="6">
        <f>INDEX(Activity_Demand_tot!BT:BT,MATCH($C$1&amp;"-"&amp;$C28,Activity_Demand_tot!$CH:$CH,0))</f>
        <v>270.25213086103901</v>
      </c>
      <c r="BB28" s="6">
        <f>INDEX(Activity_Demand_tot!BU:BU,MATCH($C$1&amp;"-"&amp;$C28,Activity_Demand_tot!$CH:$CH,0))</f>
        <v>272.92146656181899</v>
      </c>
      <c r="BC28" s="6">
        <f>INDEX(Activity_Demand_tot!BV:BV,MATCH($C$1&amp;"-"&amp;$C28,Activity_Demand_tot!$CH:$CH,0))</f>
        <v>275.62416856107399</v>
      </c>
      <c r="BD28" s="6">
        <f>INDEX(Activity_Demand_tot!BW:BW,MATCH($C$1&amp;"-"&amp;$C28,Activity_Demand_tot!$CH:$CH,0))</f>
        <v>278.36065393256001</v>
      </c>
      <c r="BE28" s="6">
        <f>INDEX(Activity_Demand_tot!BX:BX,MATCH($C$1&amp;"-"&amp;$C28,Activity_Demand_tot!$CH:$CH,0))</f>
        <v>281.131344963397</v>
      </c>
      <c r="BF28" s="6">
        <f>INDEX(Activity_Demand_tot!BY:BY,MATCH($C$1&amp;"-"&amp;$C28,Activity_Demand_tot!$CH:$CH,0))</f>
        <v>283.93666921923</v>
      </c>
      <c r="BG28" s="6">
        <f>INDEX(Activity_Demand_tot!BZ:BZ,MATCH($C$1&amp;"-"&amp;$C28,Activity_Demand_tot!$CH:$CH,0))</f>
        <v>286.77705961020899</v>
      </c>
      <c r="BH28" s="6">
        <f>INDEX(Activity_Demand_tot!CA:CA,MATCH($C$1&amp;"-"&amp;$C28,Activity_Demand_tot!$CH:$CH,0))</f>
        <v>289.65295445779901</v>
      </c>
      <c r="BI28" s="6">
        <f>INDEX(Activity_Demand_tot!CB:CB,MATCH($C$1&amp;"-"&amp;$C28,Activity_Demand_tot!$CH:$CH,0))</f>
        <v>292.56479756241498</v>
      </c>
      <c r="BJ28" s="6">
        <f>INDEX(Activity_Demand_tot!CC:CC,MATCH($C$1&amp;"-"&amp;$C28,Activity_Demand_tot!$CH:$CH,0))</f>
        <v>295.51303827191498</v>
      </c>
      <c r="BK28" s="6">
        <f>INDEX(Activity_Demand_tot!CD:CD,MATCH($C$1&amp;"-"&amp;$C28,Activity_Demand_tot!$CH:$CH,0))</f>
        <v>298.498131550935</v>
      </c>
      <c r="BL28" s="6">
        <f>INDEX(Activity_Demand_tot!CE:CE,MATCH($C$1&amp;"-"&amp;$C28,Activity_Demand_tot!$CH:$CH,0))</f>
        <v>301.52053805110199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09_ROK</v>
      </c>
      <c r="B32" t="s">
        <v>742</v>
      </c>
      <c r="C32" t="str">
        <f t="shared" ref="C32:AH32" si="2">C127</f>
        <v>air_freight(gtkm)</v>
      </c>
      <c r="D32">
        <f t="shared" si="2"/>
        <v>0.1066</v>
      </c>
      <c r="E32">
        <f t="shared" si="2"/>
        <v>0.1148999999999999</v>
      </c>
      <c r="F32">
        <f t="shared" si="2"/>
        <v>0.1086</v>
      </c>
      <c r="G32">
        <f t="shared" si="2"/>
        <v>0.10420000000000001</v>
      </c>
      <c r="H32">
        <f t="shared" si="2"/>
        <v>0.11070000000000001</v>
      </c>
      <c r="I32">
        <f t="shared" si="2"/>
        <v>0</v>
      </c>
      <c r="J32" s="10">
        <f t="shared" si="2"/>
        <v>0</v>
      </c>
      <c r="K32">
        <f t="shared" si="2"/>
        <v>9.3278129107758651E-2</v>
      </c>
      <c r="L32">
        <f t="shared" si="2"/>
        <v>8.9327429450576937E-2</v>
      </c>
      <c r="M32">
        <f t="shared" si="2"/>
        <v>8.5913953476933133E-2</v>
      </c>
      <c r="N32">
        <f t="shared" si="2"/>
        <v>8.1697636866180603E-2</v>
      </c>
      <c r="O32">
        <f t="shared" si="2"/>
        <v>8.0728778819316713E-2</v>
      </c>
      <c r="P32">
        <f t="shared" si="2"/>
        <v>8.0523967243701575E-2</v>
      </c>
      <c r="Q32">
        <f t="shared" si="2"/>
        <v>8.1182968490735904E-2</v>
      </c>
      <c r="R32">
        <f t="shared" si="2"/>
        <v>8.2527624501371938E-2</v>
      </c>
      <c r="S32">
        <f t="shared" si="2"/>
        <v>8.4587114652207571E-2</v>
      </c>
      <c r="T32">
        <f t="shared" si="2"/>
        <v>8.751109189949742E-2</v>
      </c>
      <c r="U32">
        <f t="shared" si="2"/>
        <v>9.1158276119908274E-2</v>
      </c>
      <c r="V32">
        <f t="shared" si="2"/>
        <v>9.5496127270547931E-2</v>
      </c>
      <c r="W32">
        <f t="shared" si="2"/>
        <v>0.10048552602225003</v>
      </c>
      <c r="X32">
        <f t="shared" si="2"/>
        <v>0.10608216898735606</v>
      </c>
      <c r="Y32">
        <f t="shared" si="2"/>
        <v>0.11223796966938154</v>
      </c>
      <c r="Z32">
        <f t="shared" si="2"/>
        <v>0.11890188046166379</v>
      </c>
      <c r="AA32">
        <f t="shared" si="2"/>
        <v>0.12601940766814479</v>
      </c>
      <c r="AB32">
        <f t="shared" si="2"/>
        <v>0.13353196666995032</v>
      </c>
      <c r="AC32">
        <f t="shared" si="2"/>
        <v>0.14137645987064584</v>
      </c>
      <c r="AD32">
        <f t="shared" si="2"/>
        <v>0.1494862580048342</v>
      </c>
      <c r="AE32">
        <f t="shared" si="2"/>
        <v>0.15777777134169693</v>
      </c>
      <c r="AF32">
        <f t="shared" si="2"/>
        <v>0.16617292929558949</v>
      </c>
      <c r="AG32">
        <f t="shared" si="2"/>
        <v>0.17458810820280501</v>
      </c>
      <c r="AH32">
        <f t="shared" si="2"/>
        <v>0.18293708576366596</v>
      </c>
      <c r="AI32">
        <f t="shared" ref="AI32:BL32" si="3">AI127</f>
        <v>0.19113296779524896</v>
      </c>
      <c r="AJ32">
        <f t="shared" si="3"/>
        <v>0.1990869814128344</v>
      </c>
      <c r="AK32">
        <f t="shared" si="3"/>
        <v>0.20671111345353607</v>
      </c>
      <c r="AL32">
        <f t="shared" si="3"/>
        <v>0.2139191573719515</v>
      </c>
      <c r="AM32">
        <f t="shared" si="3"/>
        <v>0.22062614393437194</v>
      </c>
      <c r="AN32">
        <f t="shared" si="3"/>
        <v>0.22674599088666386</v>
      </c>
      <c r="AO32">
        <f t="shared" si="3"/>
        <v>0.23220657209161738</v>
      </c>
      <c r="AP32">
        <f t="shared" si="3"/>
        <v>0.23691330932427562</v>
      </c>
      <c r="AQ32">
        <f t="shared" si="3"/>
        <v>0.24076684829455761</v>
      </c>
      <c r="AR32">
        <f t="shared" si="3"/>
        <v>0.24366327494156848</v>
      </c>
      <c r="AS32">
        <f t="shared" si="3"/>
        <v>0.24605025330956148</v>
      </c>
      <c r="AT32">
        <f t="shared" si="3"/>
        <v>0.24846706855144449</v>
      </c>
      <c r="AU32">
        <f t="shared" si="3"/>
        <v>0.25091409362369649</v>
      </c>
      <c r="AV32">
        <f t="shared" si="3"/>
        <v>0.25339170614469453</v>
      </c>
      <c r="AW32">
        <f t="shared" si="3"/>
        <v>0.25590028845298951</v>
      </c>
      <c r="AX32">
        <f t="shared" si="3"/>
        <v>0.25844022766630753</v>
      </c>
      <c r="AY32">
        <f t="shared" si="3"/>
        <v>0.26101191574128851</v>
      </c>
      <c r="AZ32">
        <f t="shared" si="3"/>
        <v>0.26361574953397254</v>
      </c>
      <c r="BA32">
        <f t="shared" si="3"/>
        <v>0.26625213086103955</v>
      </c>
      <c r="BB32">
        <f t="shared" si="3"/>
        <v>0.26892146656181953</v>
      </c>
      <c r="BC32">
        <f t="shared" si="3"/>
        <v>0.27162416856107452</v>
      </c>
      <c r="BD32">
        <f t="shared" si="3"/>
        <v>0.27436065393256054</v>
      </c>
      <c r="BE32">
        <f t="shared" si="3"/>
        <v>0.27713134496339753</v>
      </c>
      <c r="BF32">
        <f t="shared" si="3"/>
        <v>0.27993666921923055</v>
      </c>
      <c r="BG32">
        <f t="shared" si="3"/>
        <v>0.28277705961020955</v>
      </c>
      <c r="BH32">
        <f t="shared" si="3"/>
        <v>0.28565295445779959</v>
      </c>
      <c r="BI32">
        <f t="shared" si="3"/>
        <v>0.28856479756241554</v>
      </c>
      <c r="BJ32">
        <f t="shared" si="3"/>
        <v>0.29151303827191555</v>
      </c>
      <c r="BK32">
        <f t="shared" si="3"/>
        <v>0.29449813155093557</v>
      </c>
      <c r="BL32">
        <f t="shared" si="3"/>
        <v>0.29752053805110257</v>
      </c>
    </row>
    <row r="33" spans="1:64" x14ac:dyDescent="0.25">
      <c r="A33" t="str">
        <f t="shared" ref="A33:A60" si="4">$C$1</f>
        <v>09_ROK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09_ROK</v>
      </c>
      <c r="B34" t="s">
        <v>742</v>
      </c>
      <c r="C34" t="str">
        <f t="shared" ref="C34:AH34" si="7">C129</f>
        <v>rail_freight(gtkm)</v>
      </c>
      <c r="D34">
        <f t="shared" si="7"/>
        <v>9.4524000000000008</v>
      </c>
      <c r="E34">
        <f t="shared" si="7"/>
        <v>9.9966999999999917</v>
      </c>
      <c r="F34">
        <f t="shared" si="7"/>
        <v>10.2712</v>
      </c>
      <c r="G34">
        <f t="shared" si="7"/>
        <v>10.4589</v>
      </c>
      <c r="H34">
        <f t="shared" si="7"/>
        <v>9.563600000000001</v>
      </c>
      <c r="I34">
        <f t="shared" si="7"/>
        <v>0</v>
      </c>
      <c r="J34" s="10">
        <f t="shared" si="7"/>
        <v>0</v>
      </c>
      <c r="K34">
        <f t="shared" si="7"/>
        <v>8.9300795819614383</v>
      </c>
      <c r="L34">
        <f t="shared" si="7"/>
        <v>8.7728374340965711</v>
      </c>
      <c r="M34">
        <f t="shared" si="7"/>
        <v>8.6041898374780494</v>
      </c>
      <c r="N34">
        <f t="shared" si="7"/>
        <v>8.2873412064465164</v>
      </c>
      <c r="O34">
        <f t="shared" si="7"/>
        <v>8.2341116552431401</v>
      </c>
      <c r="P34">
        <f t="shared" si="7"/>
        <v>8.1959571404202496</v>
      </c>
      <c r="Q34">
        <f t="shared" si="7"/>
        <v>8.1837145814820573</v>
      </c>
      <c r="R34">
        <f t="shared" si="7"/>
        <v>8.1805606043445689</v>
      </c>
      <c r="S34">
        <f t="shared" si="7"/>
        <v>8.1914419936889065</v>
      </c>
      <c r="T34">
        <f t="shared" si="7"/>
        <v>8.2328350730559698</v>
      </c>
      <c r="U34">
        <f t="shared" si="7"/>
        <v>8.2930614975554366</v>
      </c>
      <c r="V34">
        <f t="shared" si="7"/>
        <v>8.3716100387727561</v>
      </c>
      <c r="W34">
        <f t="shared" si="7"/>
        <v>8.4677156996512561</v>
      </c>
      <c r="X34">
        <f t="shared" si="7"/>
        <v>8.5804869345939494</v>
      </c>
      <c r="Y34">
        <f t="shared" si="7"/>
        <v>8.709005996857627</v>
      </c>
      <c r="Z34">
        <f t="shared" si="7"/>
        <v>8.8523604025514668</v>
      </c>
      <c r="AA34">
        <f t="shared" si="7"/>
        <v>9.0095714210144209</v>
      </c>
      <c r="AB34">
        <f t="shared" si="7"/>
        <v>9.1795283327177426</v>
      </c>
      <c r="AC34">
        <f t="shared" si="7"/>
        <v>9.3609543887323898</v>
      </c>
      <c r="AD34">
        <f t="shared" si="7"/>
        <v>9.5524720634178877</v>
      </c>
      <c r="AE34">
        <f t="shared" si="7"/>
        <v>9.7517663245136408</v>
      </c>
      <c r="AF34">
        <f t="shared" si="7"/>
        <v>9.9570546499623305</v>
      </c>
      <c r="AG34">
        <f t="shared" si="7"/>
        <v>10.166337716634411</v>
      </c>
      <c r="AH34">
        <f t="shared" si="7"/>
        <v>10.37757527084341</v>
      </c>
      <c r="AI34">
        <f t="shared" ref="AI34:BL34" si="8">AI129</f>
        <v>10.588777955427915</v>
      </c>
      <c r="AJ34">
        <f t="shared" si="8"/>
        <v>10.797919544797841</v>
      </c>
      <c r="AK34">
        <f t="shared" si="8"/>
        <v>11.0030684798585</v>
      </c>
      <c r="AL34">
        <f t="shared" si="8"/>
        <v>11.202425673786196</v>
      </c>
      <c r="AM34">
        <f t="shared" si="8"/>
        <v>11.3942822796052</v>
      </c>
      <c r="AN34">
        <f t="shared" si="8"/>
        <v>11.576897504733754</v>
      </c>
      <c r="AO34">
        <f t="shared" si="8"/>
        <v>11.74927142286483</v>
      </c>
      <c r="AP34">
        <f t="shared" si="8"/>
        <v>11.909302898721823</v>
      </c>
      <c r="AQ34">
        <f t="shared" si="8"/>
        <v>12.054731740374002</v>
      </c>
      <c r="AR34">
        <f t="shared" si="8"/>
        <v>12.183163747078378</v>
      </c>
      <c r="AS34">
        <f t="shared" si="8"/>
        <v>12.302512665478028</v>
      </c>
      <c r="AT34">
        <f t="shared" si="8"/>
        <v>12.423353427572177</v>
      </c>
      <c r="AU34">
        <f t="shared" si="8"/>
        <v>12.545704681184779</v>
      </c>
      <c r="AV34">
        <f t="shared" si="8"/>
        <v>12.669585307234678</v>
      </c>
      <c r="AW34">
        <f t="shared" si="8"/>
        <v>12.795014422649428</v>
      </c>
      <c r="AX34">
        <f t="shared" si="8"/>
        <v>12.922011383315327</v>
      </c>
      <c r="AY34">
        <f t="shared" si="8"/>
        <v>13.050595787064378</v>
      </c>
      <c r="AZ34">
        <f t="shared" si="8"/>
        <v>13.180787476698578</v>
      </c>
      <c r="BA34">
        <f t="shared" si="8"/>
        <v>13.312606543051928</v>
      </c>
      <c r="BB34">
        <f t="shared" si="8"/>
        <v>13.446073328090925</v>
      </c>
      <c r="BC34">
        <f t="shared" si="8"/>
        <v>13.581208428053676</v>
      </c>
      <c r="BD34">
        <f t="shared" si="8"/>
        <v>13.718032696627976</v>
      </c>
      <c r="BE34">
        <f t="shared" si="8"/>
        <v>13.856567248169826</v>
      </c>
      <c r="BF34">
        <f t="shared" si="8"/>
        <v>13.996833460961476</v>
      </c>
      <c r="BG34">
        <f t="shared" si="8"/>
        <v>14.138852980510425</v>
      </c>
      <c r="BH34">
        <f t="shared" si="8"/>
        <v>14.282647722889926</v>
      </c>
      <c r="BI34">
        <f t="shared" si="8"/>
        <v>14.428239878120724</v>
      </c>
      <c r="BJ34">
        <f t="shared" si="8"/>
        <v>14.575651913595724</v>
      </c>
      <c r="BK34">
        <f t="shared" si="8"/>
        <v>14.724906577546724</v>
      </c>
      <c r="BL34">
        <f t="shared" si="8"/>
        <v>14.876026902555074</v>
      </c>
    </row>
    <row r="35" spans="1:64" x14ac:dyDescent="0.25">
      <c r="A35" t="str">
        <f t="shared" si="4"/>
        <v>09_ROK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09_ROK</v>
      </c>
      <c r="B36" t="s">
        <v>742</v>
      </c>
      <c r="C36" t="str">
        <f t="shared" ref="C36:AH36" si="11">C131</f>
        <v>road_freight_ht(gtkm)</v>
      </c>
      <c r="D36">
        <f t="shared" si="11"/>
        <v>132.20536082474231</v>
      </c>
      <c r="E36">
        <f t="shared" si="11"/>
        <v>132.96128659793808</v>
      </c>
      <c r="F36">
        <f t="shared" si="11"/>
        <v>135.42680412371129</v>
      </c>
      <c r="G36">
        <f t="shared" si="11"/>
        <v>137.05197525773201</v>
      </c>
      <c r="H36">
        <f t="shared" si="11"/>
        <v>139.51887835051551</v>
      </c>
      <c r="I36">
        <f t="shared" si="11"/>
        <v>0</v>
      </c>
      <c r="J36" s="10">
        <f t="shared" si="11"/>
        <v>0</v>
      </c>
      <c r="K36">
        <f t="shared" si="11"/>
        <v>148.11903023043843</v>
      </c>
      <c r="L36">
        <f t="shared" si="11"/>
        <v>151.07735210600103</v>
      </c>
      <c r="M36">
        <f t="shared" si="11"/>
        <v>153.4014144053117</v>
      </c>
      <c r="N36">
        <f t="shared" si="11"/>
        <v>152.51090160075049</v>
      </c>
      <c r="O36">
        <f t="shared" si="11"/>
        <v>155.93220331912335</v>
      </c>
      <c r="P36">
        <f t="shared" si="11"/>
        <v>159.21822292405415</v>
      </c>
      <c r="Q36">
        <f t="shared" si="11"/>
        <v>162.57193641545982</v>
      </c>
      <c r="R36">
        <f t="shared" si="11"/>
        <v>165.65712498582536</v>
      </c>
      <c r="S36">
        <f t="shared" si="11"/>
        <v>168.56453251513918</v>
      </c>
      <c r="T36">
        <f t="shared" si="11"/>
        <v>171.63765320794147</v>
      </c>
      <c r="U36">
        <f t="shared" si="11"/>
        <v>174.64643652571215</v>
      </c>
      <c r="V36">
        <f t="shared" si="11"/>
        <v>177.59014904272695</v>
      </c>
      <c r="W36">
        <f t="shared" si="11"/>
        <v>180.46593076908817</v>
      </c>
      <c r="X36">
        <f t="shared" si="11"/>
        <v>183.27142296935622</v>
      </c>
      <c r="Y36">
        <f t="shared" si="11"/>
        <v>186.00689274271963</v>
      </c>
      <c r="Z36">
        <f t="shared" si="11"/>
        <v>188.67583686400417</v>
      </c>
      <c r="AA36">
        <f t="shared" si="11"/>
        <v>191.28330460212067</v>
      </c>
      <c r="AB36">
        <f t="shared" si="11"/>
        <v>193.83432095434523</v>
      </c>
      <c r="AC36">
        <f t="shared" si="11"/>
        <v>196.33302004522784</v>
      </c>
      <c r="AD36">
        <f t="shared" si="11"/>
        <v>198.7839041465906</v>
      </c>
      <c r="AE36">
        <f t="shared" si="11"/>
        <v>201.1744589724338</v>
      </c>
      <c r="AF36">
        <f t="shared" si="11"/>
        <v>203.50589013987178</v>
      </c>
      <c r="AG36">
        <f t="shared" si="11"/>
        <v>205.77729208260399</v>
      </c>
      <c r="AH36">
        <f t="shared" si="11"/>
        <v>207.98917986878243</v>
      </c>
      <c r="AI36">
        <f t="shared" ref="AI36:BL36" si="12">AI131</f>
        <v>210.14514484765348</v>
      </c>
      <c r="AJ36">
        <f t="shared" si="12"/>
        <v>212.24987637307282</v>
      </c>
      <c r="AK36">
        <f t="shared" si="12"/>
        <v>214.31157219003117</v>
      </c>
      <c r="AL36">
        <f t="shared" si="12"/>
        <v>216.34242981099399</v>
      </c>
      <c r="AM36">
        <f t="shared" si="12"/>
        <v>218.35762921944092</v>
      </c>
      <c r="AN36">
        <f t="shared" si="12"/>
        <v>220.37291294513378</v>
      </c>
      <c r="AO36">
        <f t="shared" si="12"/>
        <v>222.41927729682661</v>
      </c>
      <c r="AP36">
        <f t="shared" si="12"/>
        <v>224.50806138428226</v>
      </c>
      <c r="AQ36">
        <f t="shared" si="12"/>
        <v>226.64933592412444</v>
      </c>
      <c r="AR36">
        <f t="shared" si="12"/>
        <v>228.85256701316095</v>
      </c>
      <c r="AS36">
        <f t="shared" si="12"/>
        <v>231.09445646921901</v>
      </c>
      <c r="AT36">
        <f t="shared" si="12"/>
        <v>233.36436920938922</v>
      </c>
      <c r="AU36">
        <f t="shared" si="12"/>
        <v>235.66265552054847</v>
      </c>
      <c r="AV36">
        <f t="shared" si="12"/>
        <v>237.9896700681052</v>
      </c>
      <c r="AW36">
        <f t="shared" si="12"/>
        <v>240.34577195073311</v>
      </c>
      <c r="AX36">
        <f t="shared" si="12"/>
        <v>242.73132475578592</v>
      </c>
      <c r="AY36">
        <f t="shared" si="12"/>
        <v>245.1466966154052</v>
      </c>
      <c r="AZ36">
        <f t="shared" si="12"/>
        <v>247.59226026332976</v>
      </c>
      <c r="BA36">
        <f t="shared" si="12"/>
        <v>250.06839309241337</v>
      </c>
      <c r="BB36">
        <f t="shared" si="12"/>
        <v>252.57547721286554</v>
      </c>
      <c r="BC36">
        <f t="shared" si="12"/>
        <v>255.11389951121737</v>
      </c>
      <c r="BD36">
        <f t="shared" si="12"/>
        <v>257.68405171002007</v>
      </c>
      <c r="BE36">
        <f t="shared" si="12"/>
        <v>260.28633042830228</v>
      </c>
      <c r="BF36">
        <f t="shared" si="12"/>
        <v>262.92113724277044</v>
      </c>
      <c r="BG36">
        <f t="shared" si="12"/>
        <v>265.58887874977813</v>
      </c>
      <c r="BH36">
        <f t="shared" si="12"/>
        <v>268.28996662807549</v>
      </c>
      <c r="BI36">
        <f t="shared" si="12"/>
        <v>271.02481770233254</v>
      </c>
      <c r="BJ36">
        <f t="shared" si="12"/>
        <v>273.79385400746952</v>
      </c>
      <c r="BK36">
        <f t="shared" si="12"/>
        <v>276.59750285377714</v>
      </c>
      <c r="BL36">
        <f t="shared" si="12"/>
        <v>279.4361968928618</v>
      </c>
    </row>
    <row r="37" spans="1:64" x14ac:dyDescent="0.25">
      <c r="A37" t="str">
        <f t="shared" si="4"/>
        <v>09_ROK</v>
      </c>
      <c r="B37" t="s">
        <v>742</v>
      </c>
      <c r="C37" t="str">
        <f t="shared" ref="C37:AH37" si="13">C132</f>
        <v>road_freight_lt(gtkm)</v>
      </c>
      <c r="D37">
        <f t="shared" si="13"/>
        <v>1.377139175257732</v>
      </c>
      <c r="E37">
        <f t="shared" si="13"/>
        <v>1.385013402061855</v>
      </c>
      <c r="F37">
        <f t="shared" si="13"/>
        <v>1.4106958762886599</v>
      </c>
      <c r="G37">
        <f t="shared" si="13"/>
        <v>1.427624742268041</v>
      </c>
      <c r="H37">
        <f t="shared" si="13"/>
        <v>1.453321649484536</v>
      </c>
      <c r="I37">
        <f t="shared" si="13"/>
        <v>0</v>
      </c>
      <c r="J37" s="10">
        <f t="shared" si="13"/>
        <v>0</v>
      </c>
      <c r="K37">
        <f t="shared" si="13"/>
        <v>1.5429065649004006</v>
      </c>
      <c r="L37">
        <f t="shared" si="13"/>
        <v>1.5737224177708442</v>
      </c>
      <c r="M37">
        <f t="shared" si="13"/>
        <v>1.5979314000553309</v>
      </c>
      <c r="N37">
        <f t="shared" si="13"/>
        <v>1.5886552250078176</v>
      </c>
      <c r="O37">
        <f t="shared" si="13"/>
        <v>1.6242937845742018</v>
      </c>
      <c r="P37">
        <f t="shared" si="13"/>
        <v>1.6585231554588984</v>
      </c>
      <c r="Q37">
        <f t="shared" si="13"/>
        <v>1.6934576709943734</v>
      </c>
      <c r="R37">
        <f t="shared" si="13"/>
        <v>1.7255950519356817</v>
      </c>
      <c r="S37">
        <f t="shared" si="13"/>
        <v>1.7558805470327008</v>
      </c>
      <c r="T37">
        <f t="shared" si="13"/>
        <v>1.7878922209160582</v>
      </c>
      <c r="U37">
        <f t="shared" si="13"/>
        <v>1.8192337138095029</v>
      </c>
      <c r="V37">
        <f t="shared" si="13"/>
        <v>1.8498973858617402</v>
      </c>
      <c r="W37">
        <f t="shared" si="13"/>
        <v>1.8798534455113363</v>
      </c>
      <c r="X37">
        <f t="shared" si="13"/>
        <v>1.9090773225974618</v>
      </c>
      <c r="Y37">
        <f t="shared" si="13"/>
        <v>1.9375717994033315</v>
      </c>
      <c r="Z37">
        <f t="shared" si="13"/>
        <v>1.965373300666712</v>
      </c>
      <c r="AA37">
        <f t="shared" si="13"/>
        <v>1.9925344229387585</v>
      </c>
      <c r="AB37">
        <f t="shared" si="13"/>
        <v>2.0191075099410982</v>
      </c>
      <c r="AC37">
        <f t="shared" si="13"/>
        <v>2.0451356254711248</v>
      </c>
      <c r="AD37">
        <f t="shared" si="13"/>
        <v>2.0706656681936542</v>
      </c>
      <c r="AE37">
        <f t="shared" si="13"/>
        <v>2.0955672809628543</v>
      </c>
      <c r="AF37">
        <f t="shared" si="13"/>
        <v>2.1198530222903336</v>
      </c>
      <c r="AG37">
        <f t="shared" si="13"/>
        <v>2.1435134591937941</v>
      </c>
      <c r="AH37">
        <f t="shared" si="13"/>
        <v>2.1665539569664873</v>
      </c>
      <c r="AI37">
        <f t="shared" ref="AI37:BL37" si="14">AI132</f>
        <v>2.1890119254963936</v>
      </c>
      <c r="AJ37">
        <f t="shared" si="14"/>
        <v>2.2109362122195115</v>
      </c>
      <c r="AK37">
        <f t="shared" si="14"/>
        <v>2.2324122103128277</v>
      </c>
      <c r="AL37">
        <f t="shared" si="14"/>
        <v>2.2535669771978566</v>
      </c>
      <c r="AM37">
        <f t="shared" si="14"/>
        <v>2.2745586377025129</v>
      </c>
      <c r="AN37">
        <f t="shared" si="14"/>
        <v>2.2955511765118142</v>
      </c>
      <c r="AO37">
        <f t="shared" si="14"/>
        <v>2.3168674718419484</v>
      </c>
      <c r="AP37">
        <f t="shared" si="14"/>
        <v>2.3386256394196114</v>
      </c>
      <c r="AQ37">
        <f t="shared" si="14"/>
        <v>2.3609305825429683</v>
      </c>
      <c r="AR37">
        <f t="shared" si="14"/>
        <v>2.3838809063870978</v>
      </c>
      <c r="AS37">
        <f t="shared" si="14"/>
        <v>2.4072339215543694</v>
      </c>
      <c r="AT37">
        <f t="shared" si="14"/>
        <v>2.4308788459311423</v>
      </c>
      <c r="AU37">
        <f t="shared" si="14"/>
        <v>2.4548193283390516</v>
      </c>
      <c r="AV37">
        <f t="shared" si="14"/>
        <v>2.479059063209434</v>
      </c>
      <c r="AW37">
        <f t="shared" si="14"/>
        <v>2.5036017911534749</v>
      </c>
      <c r="AX37">
        <f t="shared" si="14"/>
        <v>2.5284512995394417</v>
      </c>
      <c r="AY37">
        <f t="shared" si="14"/>
        <v>2.5536114230771427</v>
      </c>
      <c r="AZ37">
        <f t="shared" si="14"/>
        <v>2.5790860444096904</v>
      </c>
      <c r="BA37">
        <f t="shared" si="14"/>
        <v>2.6048790947126448</v>
      </c>
      <c r="BB37">
        <f t="shared" si="14"/>
        <v>2.6309945543006878</v>
      </c>
      <c r="BC37">
        <f t="shared" si="14"/>
        <v>2.6574364532418531</v>
      </c>
      <c r="BD37">
        <f t="shared" si="14"/>
        <v>2.6842088719793811</v>
      </c>
      <c r="BE37">
        <f t="shared" si="14"/>
        <v>2.7113159419614874</v>
      </c>
      <c r="BF37">
        <f t="shared" si="14"/>
        <v>2.7387618462788641</v>
      </c>
      <c r="BG37">
        <f t="shared" si="14"/>
        <v>2.7665508203101945</v>
      </c>
      <c r="BH37">
        <f t="shared" si="14"/>
        <v>2.7946871523757917</v>
      </c>
      <c r="BI37">
        <f t="shared" si="14"/>
        <v>2.8231751843993029</v>
      </c>
      <c r="BJ37">
        <f t="shared" si="14"/>
        <v>2.8520193125778133</v>
      </c>
      <c r="BK37">
        <f t="shared" si="14"/>
        <v>2.8812239880601842</v>
      </c>
      <c r="BL37">
        <f t="shared" si="14"/>
        <v>2.9107937176339833</v>
      </c>
    </row>
    <row r="38" spans="1:64" x14ac:dyDescent="0.25">
      <c r="A38" t="str">
        <f t="shared" si="4"/>
        <v>09_ROK</v>
      </c>
      <c r="B38" t="s">
        <v>742</v>
      </c>
      <c r="C38" t="str">
        <f t="shared" ref="C38:AH38" si="15">C133</f>
        <v>ship_freight(gtkm)</v>
      </c>
      <c r="D38">
        <f t="shared" si="15"/>
        <v>0</v>
      </c>
      <c r="E38">
        <f t="shared" si="15"/>
        <v>0</v>
      </c>
      <c r="F38">
        <f t="shared" si="15"/>
        <v>0</v>
      </c>
      <c r="G38">
        <f t="shared" si="15"/>
        <v>0</v>
      </c>
      <c r="H38">
        <f t="shared" si="15"/>
        <v>0</v>
      </c>
      <c r="I38">
        <f t="shared" si="15"/>
        <v>0</v>
      </c>
      <c r="J38" s="10">
        <f t="shared" si="15"/>
        <v>0</v>
      </c>
      <c r="K38" s="6">
        <f t="shared" si="15"/>
        <v>1.5868529450640803</v>
      </c>
      <c r="L38">
        <f t="shared" si="15"/>
        <v>1.6151323938731901</v>
      </c>
      <c r="M38">
        <f t="shared" si="15"/>
        <v>1.6368944959632199</v>
      </c>
      <c r="N38">
        <f t="shared" si="15"/>
        <v>1.6246859566907099</v>
      </c>
      <c r="O38">
        <f t="shared" si="15"/>
        <v>1.6587133753776002</v>
      </c>
      <c r="P38">
        <f t="shared" si="15"/>
        <v>1.69153227187177</v>
      </c>
      <c r="Q38">
        <f t="shared" si="15"/>
        <v>1.7253029163642699</v>
      </c>
      <c r="R38">
        <f t="shared" si="15"/>
        <v>1.7564580826660698</v>
      </c>
      <c r="S38">
        <f t="shared" si="15"/>
        <v>1.78596442170513</v>
      </c>
      <c r="T38">
        <f t="shared" si="15"/>
        <v>1.8174589159381302</v>
      </c>
      <c r="U38">
        <f t="shared" si="15"/>
        <v>1.84849890013197</v>
      </c>
      <c r="V38">
        <f t="shared" si="15"/>
        <v>1.8790715259463202</v>
      </c>
      <c r="W38">
        <f t="shared" si="15"/>
        <v>1.90913985440273</v>
      </c>
      <c r="X38">
        <f t="shared" si="15"/>
        <v>1.93867069395535</v>
      </c>
      <c r="Y38">
        <f t="shared" si="15"/>
        <v>1.9676570850865001</v>
      </c>
      <c r="Z38">
        <f t="shared" si="15"/>
        <v>1.9961247244768401</v>
      </c>
      <c r="AA38">
        <f t="shared" si="15"/>
        <v>2.0241142985374201</v>
      </c>
      <c r="AB38">
        <f t="shared" si="15"/>
        <v>2.0516648876367403</v>
      </c>
      <c r="AC38">
        <f t="shared" si="15"/>
        <v>2.0788048651930202</v>
      </c>
      <c r="AD38">
        <f t="shared" si="15"/>
        <v>2.10556528136207</v>
      </c>
      <c r="AE38">
        <f t="shared" si="15"/>
        <v>2.1317957034925201</v>
      </c>
      <c r="AF38">
        <f t="shared" si="15"/>
        <v>2.1574897074142001</v>
      </c>
      <c r="AG38">
        <f t="shared" si="15"/>
        <v>2.1826173136663498</v>
      </c>
      <c r="AH38">
        <f t="shared" si="15"/>
        <v>2.2071624618235601</v>
      </c>
      <c r="AI38">
        <f t="shared" ref="AI38:BL38" si="16">AI133</f>
        <v>2.2311406769637303</v>
      </c>
      <c r="AJ38">
        <f t="shared" si="16"/>
        <v>2.25457819111503</v>
      </c>
      <c r="AK38">
        <f t="shared" si="16"/>
        <v>2.2775376399365603</v>
      </c>
      <c r="AL38">
        <f t="shared" si="16"/>
        <v>2.3001234161934998</v>
      </c>
      <c r="AM38">
        <f t="shared" si="16"/>
        <v>2.3224709628068299</v>
      </c>
      <c r="AN38">
        <f t="shared" si="16"/>
        <v>2.34472107617266</v>
      </c>
      <c r="AO38">
        <f t="shared" si="16"/>
        <v>2.36717622763625</v>
      </c>
      <c r="AP38">
        <f t="shared" si="16"/>
        <v>2.3899290323174798</v>
      </c>
      <c r="AQ38">
        <f t="shared" si="16"/>
        <v>2.4130576509533599</v>
      </c>
      <c r="AR38">
        <f t="shared" si="16"/>
        <v>2.4366327494156801</v>
      </c>
      <c r="AS38">
        <f t="shared" si="16"/>
        <v>2.4605025330956098</v>
      </c>
      <c r="AT38">
        <f t="shared" si="16"/>
        <v>2.4846706855144398</v>
      </c>
      <c r="AU38">
        <f t="shared" si="16"/>
        <v>2.5091409362369599</v>
      </c>
      <c r="AV38">
        <f t="shared" si="16"/>
        <v>2.5339170614469402</v>
      </c>
      <c r="AW38">
        <f t="shared" si="16"/>
        <v>2.5590028845298902</v>
      </c>
      <c r="AX38">
        <f t="shared" si="16"/>
        <v>2.5844022766630701</v>
      </c>
      <c r="AY38">
        <f t="shared" si="16"/>
        <v>2.6101191574128801</v>
      </c>
      <c r="AZ38">
        <f t="shared" si="16"/>
        <v>2.6361574953397202</v>
      </c>
      <c r="BA38">
        <f t="shared" si="16"/>
        <v>2.66252130861039</v>
      </c>
      <c r="BB38">
        <f t="shared" si="16"/>
        <v>2.6892146656181901</v>
      </c>
      <c r="BC38">
        <f t="shared" si="16"/>
        <v>2.7162416856107399</v>
      </c>
      <c r="BD38">
        <f t="shared" si="16"/>
        <v>2.7436065393256004</v>
      </c>
      <c r="BE38">
        <f t="shared" si="16"/>
        <v>2.7713134496339702</v>
      </c>
      <c r="BF38">
        <f t="shared" si="16"/>
        <v>2.7993666921922999</v>
      </c>
      <c r="BG38">
        <f t="shared" si="16"/>
        <v>2.82777059610209</v>
      </c>
      <c r="BH38">
        <f t="shared" si="16"/>
        <v>2.8565295445779904</v>
      </c>
      <c r="BI38">
        <f t="shared" si="16"/>
        <v>2.88564797562415</v>
      </c>
      <c r="BJ38">
        <f t="shared" si="16"/>
        <v>2.9151303827191497</v>
      </c>
      <c r="BK38">
        <f t="shared" si="16"/>
        <v>2.9449813155093501</v>
      </c>
      <c r="BL38">
        <f t="shared" si="16"/>
        <v>2.9752053805110199</v>
      </c>
    </row>
    <row r="39" spans="1:64" x14ac:dyDescent="0.25">
      <c r="A39" t="str">
        <f t="shared" si="4"/>
        <v>09_ROK</v>
      </c>
      <c r="B39" t="s">
        <v>742</v>
      </c>
      <c r="C39" t="str">
        <f t="shared" ref="C39:AH39" si="17">C134</f>
        <v>air_passenger(gpkm)</v>
      </c>
      <c r="D39">
        <f t="shared" si="17"/>
        <v>8.0106000000000037</v>
      </c>
      <c r="E39">
        <f t="shared" si="17"/>
        <v>8.3947999999999912</v>
      </c>
      <c r="F39">
        <f t="shared" si="17"/>
        <v>8.7097999999999978</v>
      </c>
      <c r="G39">
        <f t="shared" si="17"/>
        <v>9.0929999999999964</v>
      </c>
      <c r="H39">
        <f t="shared" si="17"/>
        <v>9.4695999999999945</v>
      </c>
      <c r="I39">
        <f t="shared" si="17"/>
        <v>0</v>
      </c>
      <c r="J39" s="10">
        <f t="shared" si="17"/>
        <v>0</v>
      </c>
      <c r="K39">
        <f t="shared" si="17"/>
        <v>9.2737600893118017</v>
      </c>
      <c r="L39">
        <f t="shared" si="17"/>
        <v>9.2977456254877886</v>
      </c>
      <c r="M39">
        <f t="shared" si="17"/>
        <v>9.3124400208554174</v>
      </c>
      <c r="N39">
        <f t="shared" si="17"/>
        <v>9.212998358292726</v>
      </c>
      <c r="O39">
        <f t="shared" si="17"/>
        <v>9.3094889829085279</v>
      </c>
      <c r="P39">
        <f t="shared" si="17"/>
        <v>9.4167547963425093</v>
      </c>
      <c r="Q39">
        <f t="shared" si="17"/>
        <v>9.5427527340200058</v>
      </c>
      <c r="R39">
        <f t="shared" si="17"/>
        <v>9.6732587398271388</v>
      </c>
      <c r="S39">
        <f t="shared" si="17"/>
        <v>9.8113498005972364</v>
      </c>
      <c r="T39">
        <f t="shared" si="17"/>
        <v>9.9704087115672486</v>
      </c>
      <c r="U39">
        <f t="shared" si="17"/>
        <v>10.140374669733387</v>
      </c>
      <c r="V39">
        <f t="shared" si="17"/>
        <v>10.320366584715794</v>
      </c>
      <c r="W39">
        <f t="shared" si="17"/>
        <v>10.509312148885613</v>
      </c>
      <c r="X39">
        <f t="shared" si="17"/>
        <v>10.706058264379671</v>
      </c>
      <c r="Y39">
        <f t="shared" si="17"/>
        <v>10.909548352976367</v>
      </c>
      <c r="Z39">
        <f t="shared" si="17"/>
        <v>11.118708106247244</v>
      </c>
      <c r="AA39">
        <f t="shared" si="17"/>
        <v>11.332276907039521</v>
      </c>
      <c r="AB39">
        <f t="shared" si="17"/>
        <v>11.548850588173609</v>
      </c>
      <c r="AC39">
        <f t="shared" si="17"/>
        <v>11.767004725544927</v>
      </c>
      <c r="AD39">
        <f t="shared" si="17"/>
        <v>11.985421126382294</v>
      </c>
      <c r="AE39">
        <f t="shared" si="17"/>
        <v>12.202102417257588</v>
      </c>
      <c r="AF39">
        <f t="shared" si="17"/>
        <v>12.415626157768251</v>
      </c>
      <c r="AG39">
        <f t="shared" si="17"/>
        <v>12.624494996844961</v>
      </c>
      <c r="AH39">
        <f t="shared" si="17"/>
        <v>12.827210928208233</v>
      </c>
      <c r="AI39">
        <f t="shared" ref="AI39:BL39" si="18">AI134</f>
        <v>13.022286236451755</v>
      </c>
      <c r="AJ39">
        <f t="shared" si="18"/>
        <v>13.208242079317129</v>
      </c>
      <c r="AK39">
        <f t="shared" si="18"/>
        <v>13.383831358740666</v>
      </c>
      <c r="AL39">
        <f t="shared" si="18"/>
        <v>13.548002819578137</v>
      </c>
      <c r="AM39">
        <f t="shared" si="18"/>
        <v>13.699832973520968</v>
      </c>
      <c r="AN39">
        <f t="shared" si="18"/>
        <v>13.838427221716739</v>
      </c>
      <c r="AO39">
        <f t="shared" si="18"/>
        <v>13.963579708399582</v>
      </c>
      <c r="AP39">
        <f t="shared" si="18"/>
        <v>14.074039841508249</v>
      </c>
      <c r="AQ39">
        <f t="shared" si="18"/>
        <v>14.168435482121213</v>
      </c>
      <c r="AR39">
        <f t="shared" si="18"/>
        <v>14.24538982239844</v>
      </c>
      <c r="AS39">
        <f t="shared" si="18"/>
        <v>14.312612916841331</v>
      </c>
      <c r="AT39">
        <f t="shared" si="18"/>
        <v>14.379734691191576</v>
      </c>
      <c r="AU39">
        <f t="shared" si="18"/>
        <v>14.446914012253528</v>
      </c>
      <c r="AV39">
        <f t="shared" si="18"/>
        <v>14.514338451741612</v>
      </c>
      <c r="AW39">
        <f t="shared" si="18"/>
        <v>14.582198347277155</v>
      </c>
      <c r="AX39">
        <f t="shared" si="18"/>
        <v>14.650611180439645</v>
      </c>
      <c r="AY39">
        <f t="shared" si="18"/>
        <v>14.719726041174805</v>
      </c>
      <c r="AZ39">
        <f t="shared" si="18"/>
        <v>14.789819290590597</v>
      </c>
      <c r="BA39">
        <f t="shared" si="18"/>
        <v>14.86120770543139</v>
      </c>
      <c r="BB39">
        <f t="shared" si="18"/>
        <v>14.934156874330899</v>
      </c>
      <c r="BC39">
        <f t="shared" si="18"/>
        <v>15.008832907467129</v>
      </c>
      <c r="BD39">
        <f t="shared" si="18"/>
        <v>15.085331971339931</v>
      </c>
      <c r="BE39">
        <f t="shared" si="18"/>
        <v>15.163771203488981</v>
      </c>
      <c r="BF39">
        <f t="shared" si="18"/>
        <v>15.24424656024958</v>
      </c>
      <c r="BG39">
        <f t="shared" si="18"/>
        <v>15.326838378735429</v>
      </c>
      <c r="BH39">
        <f t="shared" si="18"/>
        <v>15.411653998424681</v>
      </c>
      <c r="BI39">
        <f t="shared" si="18"/>
        <v>15.498775533459879</v>
      </c>
      <c r="BJ39">
        <f t="shared" si="18"/>
        <v>15.588221773948028</v>
      </c>
      <c r="BK39">
        <f t="shared" si="18"/>
        <v>15.679980732093279</v>
      </c>
      <c r="BL39">
        <f t="shared" si="18"/>
        <v>15.774056201519381</v>
      </c>
    </row>
    <row r="40" spans="1:64" x14ac:dyDescent="0.25">
      <c r="A40" t="str">
        <f t="shared" si="4"/>
        <v>09_ROK</v>
      </c>
      <c r="B40" t="s">
        <v>742</v>
      </c>
      <c r="C40" t="str">
        <f t="shared" ref="C40:AH40" si="19">C135</f>
        <v>rail_passenger(gpkm)</v>
      </c>
      <c r="D40">
        <f t="shared" si="19"/>
        <v>58.381799999999998</v>
      </c>
      <c r="E40">
        <f t="shared" si="19"/>
        <v>63.043899999999937</v>
      </c>
      <c r="F40">
        <f t="shared" si="19"/>
        <v>64.861199999999968</v>
      </c>
      <c r="G40">
        <f t="shared" si="19"/>
        <v>66.353199999999973</v>
      </c>
      <c r="H40">
        <f t="shared" si="19"/>
        <v>67.599499999999978</v>
      </c>
      <c r="I40">
        <f t="shared" si="19"/>
        <v>0</v>
      </c>
      <c r="J40" s="10">
        <f t="shared" si="19"/>
        <v>0</v>
      </c>
      <c r="K40">
        <f t="shared" si="19"/>
        <v>67.787923040359303</v>
      </c>
      <c r="L40">
        <f t="shared" si="19"/>
        <v>68.26730740394639</v>
      </c>
      <c r="M40">
        <f t="shared" si="19"/>
        <v>68.567147099450921</v>
      </c>
      <c r="N40">
        <f t="shared" si="19"/>
        <v>67.916368067268465</v>
      </c>
      <c r="O40">
        <f t="shared" si="19"/>
        <v>68.604771630612845</v>
      </c>
      <c r="P40">
        <f t="shared" si="19"/>
        <v>69.271598375996888</v>
      </c>
      <c r="Q40">
        <f t="shared" si="19"/>
        <v>69.978492570935217</v>
      </c>
      <c r="R40">
        <f t="shared" si="19"/>
        <v>70.624791509632814</v>
      </c>
      <c r="S40">
        <f t="shared" si="19"/>
        <v>71.237913848497868</v>
      </c>
      <c r="T40">
        <f t="shared" si="19"/>
        <v>71.919792028040732</v>
      </c>
      <c r="U40">
        <f t="shared" si="19"/>
        <v>72.602121680360909</v>
      </c>
      <c r="V40">
        <f t="shared" si="19"/>
        <v>73.284090402458787</v>
      </c>
      <c r="W40">
        <f t="shared" si="19"/>
        <v>73.96397387544954</v>
      </c>
      <c r="X40">
        <f t="shared" si="19"/>
        <v>74.639927336818531</v>
      </c>
      <c r="Y40">
        <f t="shared" si="19"/>
        <v>75.311197808971102</v>
      </c>
      <c r="Z40">
        <f t="shared" si="19"/>
        <v>75.977268288201486</v>
      </c>
      <c r="AA40">
        <f t="shared" si="19"/>
        <v>76.636680021107168</v>
      </c>
      <c r="AB40">
        <f t="shared" si="19"/>
        <v>77.287341978418013</v>
      </c>
      <c r="AC40">
        <f t="shared" si="19"/>
        <v>77.927356470733372</v>
      </c>
      <c r="AD40">
        <f t="shared" si="19"/>
        <v>78.555813874114861</v>
      </c>
      <c r="AE40">
        <f t="shared" si="19"/>
        <v>79.167621297390355</v>
      </c>
      <c r="AF40">
        <f t="shared" si="19"/>
        <v>79.761740270318242</v>
      </c>
      <c r="AG40">
        <f t="shared" si="19"/>
        <v>80.336824926825287</v>
      </c>
      <c r="AH40">
        <f t="shared" si="19"/>
        <v>80.891678012437595</v>
      </c>
      <c r="AI40">
        <f t="shared" ref="AI40:BL40" si="20">AI135</f>
        <v>81.425286949748141</v>
      </c>
      <c r="AJ40">
        <f t="shared" si="20"/>
        <v>81.936783462199358</v>
      </c>
      <c r="AK40">
        <f t="shared" si="20"/>
        <v>82.42678910198758</v>
      </c>
      <c r="AL40">
        <f t="shared" si="20"/>
        <v>82.897128101902339</v>
      </c>
      <c r="AM40">
        <f t="shared" si="20"/>
        <v>83.350373218421524</v>
      </c>
      <c r="AN40">
        <f t="shared" si="20"/>
        <v>83.789237652186117</v>
      </c>
      <c r="AO40">
        <f t="shared" si="20"/>
        <v>84.220573798520903</v>
      </c>
      <c r="AP40">
        <f t="shared" si="20"/>
        <v>84.644918912202073</v>
      </c>
      <c r="AQ40">
        <f t="shared" si="20"/>
        <v>85.062175710807182</v>
      </c>
      <c r="AR40">
        <f t="shared" si="20"/>
        <v>85.472338934390791</v>
      </c>
      <c r="AS40">
        <f t="shared" si="20"/>
        <v>85.875677501048145</v>
      </c>
      <c r="AT40">
        <f t="shared" si="20"/>
        <v>86.278408147149605</v>
      </c>
      <c r="AU40">
        <f t="shared" si="20"/>
        <v>86.681484073521318</v>
      </c>
      <c r="AV40">
        <f t="shared" si="20"/>
        <v>87.086030710449819</v>
      </c>
      <c r="AW40">
        <f t="shared" si="20"/>
        <v>87.49319008366308</v>
      </c>
      <c r="AX40">
        <f t="shared" si="20"/>
        <v>87.903667082638023</v>
      </c>
      <c r="AY40">
        <f t="shared" si="20"/>
        <v>88.318356247048996</v>
      </c>
      <c r="AZ40">
        <f t="shared" si="20"/>
        <v>88.738915743543728</v>
      </c>
      <c r="BA40">
        <f t="shared" si="20"/>
        <v>89.167246232588496</v>
      </c>
      <c r="BB40">
        <f t="shared" si="20"/>
        <v>89.604941245985557</v>
      </c>
      <c r="BC40">
        <f t="shared" si="20"/>
        <v>90.052997444802926</v>
      </c>
      <c r="BD40">
        <f t="shared" si="20"/>
        <v>90.51199182803974</v>
      </c>
      <c r="BE40">
        <f t="shared" si="20"/>
        <v>90.982627220934035</v>
      </c>
      <c r="BF40">
        <f t="shared" si="20"/>
        <v>91.465479361497643</v>
      </c>
      <c r="BG40">
        <f t="shared" si="20"/>
        <v>91.961030272412742</v>
      </c>
      <c r="BH40">
        <f t="shared" si="20"/>
        <v>92.469923990548239</v>
      </c>
      <c r="BI40">
        <f t="shared" si="20"/>
        <v>92.992653200759435</v>
      </c>
      <c r="BJ40">
        <f t="shared" si="20"/>
        <v>93.529330643688326</v>
      </c>
      <c r="BK40">
        <f t="shared" si="20"/>
        <v>94.079884392559833</v>
      </c>
      <c r="BL40">
        <f t="shared" si="20"/>
        <v>94.644337209116443</v>
      </c>
    </row>
    <row r="41" spans="1:64" x14ac:dyDescent="0.25">
      <c r="A41" t="str">
        <f t="shared" si="4"/>
        <v>09_ROK</v>
      </c>
      <c r="B41" t="s">
        <v>742</v>
      </c>
      <c r="C41" t="str">
        <f t="shared" ref="C41:AH41" si="21">C136</f>
        <v>road_passenger_2w(gpkm)</v>
      </c>
      <c r="D41">
        <f t="shared" si="21"/>
        <v>2.6833499999999999</v>
      </c>
      <c r="E41">
        <f t="shared" si="21"/>
        <v>2.687516666666665</v>
      </c>
      <c r="F41">
        <f t="shared" si="21"/>
        <v>3.077283333333332</v>
      </c>
      <c r="G41">
        <f t="shared" si="21"/>
        <v>3.1119333333333308</v>
      </c>
      <c r="H41">
        <f t="shared" si="21"/>
        <v>3.1399333333333312</v>
      </c>
      <c r="I41">
        <f t="shared" si="21"/>
        <v>0</v>
      </c>
      <c r="J41" s="10">
        <f t="shared" si="21"/>
        <v>0</v>
      </c>
      <c r="K41">
        <f t="shared" si="21"/>
        <v>2.8856159957804182</v>
      </c>
      <c r="L41">
        <f t="shared" si="21"/>
        <v>2.8426386353502413</v>
      </c>
      <c r="M41">
        <f t="shared" si="21"/>
        <v>2.8034048920067054</v>
      </c>
      <c r="N41">
        <f t="shared" si="21"/>
        <v>2.7369866153618578</v>
      </c>
      <c r="O41">
        <f t="shared" si="21"/>
        <v>2.7355867137838108</v>
      </c>
      <c r="P41">
        <f t="shared" si="21"/>
        <v>2.743424050619431</v>
      </c>
      <c r="Q41">
        <f t="shared" si="21"/>
        <v>2.762708552300865</v>
      </c>
      <c r="R41">
        <f t="shared" si="21"/>
        <v>2.7891689268203557</v>
      </c>
      <c r="S41">
        <f t="shared" si="21"/>
        <v>2.8235301050197141</v>
      </c>
      <c r="T41">
        <f t="shared" si="21"/>
        <v>2.8694219233327476</v>
      </c>
      <c r="U41">
        <f t="shared" si="21"/>
        <v>2.9237002168284958</v>
      </c>
      <c r="V41">
        <f t="shared" si="21"/>
        <v>2.9858382622444597</v>
      </c>
      <c r="W41">
        <f t="shared" si="21"/>
        <v>3.0552254520508924</v>
      </c>
      <c r="X41">
        <f t="shared" si="21"/>
        <v>3.1311995563364827</v>
      </c>
      <c r="Y41">
        <f t="shared" si="21"/>
        <v>3.2130995363108328</v>
      </c>
      <c r="Z41">
        <f t="shared" si="21"/>
        <v>3.3002343595552119</v>
      </c>
      <c r="AA41">
        <f t="shared" si="21"/>
        <v>3.3918344522309756</v>
      </c>
      <c r="AB41">
        <f t="shared" si="21"/>
        <v>3.4870643478527397</v>
      </c>
      <c r="AC41">
        <f t="shared" si="21"/>
        <v>3.5850602894456278</v>
      </c>
      <c r="AD41">
        <f t="shared" si="21"/>
        <v>3.684970814125057</v>
      </c>
      <c r="AE41">
        <f t="shared" si="21"/>
        <v>3.7857166189136779</v>
      </c>
      <c r="AF41">
        <f t="shared" si="21"/>
        <v>3.8863757523866318</v>
      </c>
      <c r="AG41">
        <f t="shared" si="21"/>
        <v>3.9859885427687902</v>
      </c>
      <c r="AH41">
        <f t="shared" si="21"/>
        <v>4.083582299812436</v>
      </c>
      <c r="AI41">
        <f t="shared" ref="AI41:BL41" si="22">AI136</f>
        <v>4.1781767877043006</v>
      </c>
      <c r="AJ41">
        <f t="shared" si="22"/>
        <v>4.2687857125212645</v>
      </c>
      <c r="AK41">
        <f t="shared" si="22"/>
        <v>4.3544909776206202</v>
      </c>
      <c r="AL41">
        <f t="shared" si="22"/>
        <v>4.4344346606953104</v>
      </c>
      <c r="AM41">
        <f t="shared" si="22"/>
        <v>4.5077990580249852</v>
      </c>
      <c r="AN41">
        <f t="shared" si="22"/>
        <v>4.5737749163598007</v>
      </c>
      <c r="AO41">
        <f t="shared" si="22"/>
        <v>4.6317797258507687</v>
      </c>
      <c r="AP41">
        <f t="shared" si="22"/>
        <v>4.6808829545981707</v>
      </c>
      <c r="AQ41">
        <f t="shared" si="22"/>
        <v>4.7201066796184659</v>
      </c>
      <c r="AR41">
        <f t="shared" si="22"/>
        <v>4.748463274132841</v>
      </c>
      <c r="AS41">
        <f t="shared" si="22"/>
        <v>4.7708709722804716</v>
      </c>
      <c r="AT41">
        <f t="shared" si="22"/>
        <v>4.7932448970638868</v>
      </c>
      <c r="AU41">
        <f t="shared" si="22"/>
        <v>4.815638004084537</v>
      </c>
      <c r="AV41">
        <f t="shared" si="22"/>
        <v>4.8381128172472323</v>
      </c>
      <c r="AW41">
        <f t="shared" si="22"/>
        <v>4.8607327824257469</v>
      </c>
      <c r="AX41">
        <f t="shared" si="22"/>
        <v>4.8835370601465771</v>
      </c>
      <c r="AY41">
        <f t="shared" si="22"/>
        <v>4.9065753470582978</v>
      </c>
      <c r="AZ41">
        <f t="shared" si="22"/>
        <v>4.9299397635302276</v>
      </c>
      <c r="BA41">
        <f t="shared" si="22"/>
        <v>4.9537359018104929</v>
      </c>
      <c r="BB41">
        <f t="shared" si="22"/>
        <v>4.978052291443662</v>
      </c>
      <c r="BC41">
        <f t="shared" si="22"/>
        <v>5.0029443024890723</v>
      </c>
      <c r="BD41">
        <f t="shared" si="22"/>
        <v>5.0284439904466725</v>
      </c>
      <c r="BE41">
        <f t="shared" si="22"/>
        <v>5.0545904011630229</v>
      </c>
      <c r="BF41">
        <f t="shared" si="22"/>
        <v>5.0814155200832225</v>
      </c>
      <c r="BG41">
        <f t="shared" si="22"/>
        <v>5.108946126245173</v>
      </c>
      <c r="BH41">
        <f t="shared" si="22"/>
        <v>5.137217999474923</v>
      </c>
      <c r="BI41">
        <f t="shared" si="22"/>
        <v>5.1662585111533232</v>
      </c>
      <c r="BJ41">
        <f t="shared" si="22"/>
        <v>5.1960739246493732</v>
      </c>
      <c r="BK41">
        <f t="shared" si="22"/>
        <v>5.2266602440311232</v>
      </c>
      <c r="BL41">
        <f t="shared" si="22"/>
        <v>5.2580187338398243</v>
      </c>
    </row>
    <row r="42" spans="1:64" x14ac:dyDescent="0.25">
      <c r="A42" t="str">
        <f t="shared" si="4"/>
        <v>09_ROK</v>
      </c>
      <c r="B42" t="s">
        <v>742</v>
      </c>
      <c r="C42" t="str">
        <f t="shared" ref="C42:AH42" si="23">C137</f>
        <v>road_passenger_bus(gpkm)</v>
      </c>
      <c r="D42">
        <f t="shared" si="23"/>
        <v>92.465600000000023</v>
      </c>
      <c r="E42">
        <f t="shared" si="23"/>
        <v>124.49169999999985</v>
      </c>
      <c r="F42">
        <f t="shared" si="23"/>
        <v>127.79959999999993</v>
      </c>
      <c r="G42">
        <f t="shared" si="23"/>
        <v>131.6271999999999</v>
      </c>
      <c r="H42">
        <f t="shared" si="23"/>
        <v>133.20669999999993</v>
      </c>
      <c r="I42">
        <f t="shared" si="23"/>
        <v>0</v>
      </c>
      <c r="J42" s="10">
        <f t="shared" si="23"/>
        <v>0</v>
      </c>
      <c r="K42">
        <f t="shared" si="23"/>
        <v>134.51722903647291</v>
      </c>
      <c r="L42">
        <f t="shared" si="23"/>
        <v>135.8042995448433</v>
      </c>
      <c r="M42">
        <f t="shared" si="23"/>
        <v>136.74622755443613</v>
      </c>
      <c r="N42">
        <f t="shared" si="23"/>
        <v>135.79735492275455</v>
      </c>
      <c r="O42">
        <f t="shared" si="23"/>
        <v>137.53191382149265</v>
      </c>
      <c r="P42">
        <f t="shared" si="23"/>
        <v>139.23456771890821</v>
      </c>
      <c r="Q42">
        <f t="shared" si="23"/>
        <v>141.0279623371726</v>
      </c>
      <c r="R42">
        <f t="shared" si="23"/>
        <v>142.70803914742541</v>
      </c>
      <c r="S42">
        <f t="shared" si="23"/>
        <v>144.32803305794511</v>
      </c>
      <c r="T42">
        <f t="shared" si="23"/>
        <v>146.09308875677792</v>
      </c>
      <c r="U42">
        <f t="shared" si="23"/>
        <v>147.86377545193938</v>
      </c>
      <c r="V42">
        <f t="shared" si="23"/>
        <v>149.63699241652287</v>
      </c>
      <c r="W42">
        <f t="shared" si="23"/>
        <v>151.40773006343133</v>
      </c>
      <c r="X42">
        <f t="shared" si="23"/>
        <v>153.17067639672794</v>
      </c>
      <c r="Y42">
        <f t="shared" si="23"/>
        <v>154.92271394776304</v>
      </c>
      <c r="Z42">
        <f t="shared" si="23"/>
        <v>156.66118811306839</v>
      </c>
      <c r="AA42">
        <f t="shared" si="23"/>
        <v>158.38148380620947</v>
      </c>
      <c r="AB42">
        <f t="shared" si="23"/>
        <v>160.07764936858317</v>
      </c>
      <c r="AC42">
        <f t="shared" si="23"/>
        <v>161.74410190416876</v>
      </c>
      <c r="AD42">
        <f t="shared" si="23"/>
        <v>163.37729071020365</v>
      </c>
      <c r="AE42">
        <f t="shared" si="23"/>
        <v>164.9649473430234</v>
      </c>
      <c r="AF42">
        <f t="shared" si="23"/>
        <v>166.50320695600269</v>
      </c>
      <c r="AG42">
        <f t="shared" si="23"/>
        <v>167.98757228167023</v>
      </c>
      <c r="AH42">
        <f t="shared" si="23"/>
        <v>169.41386746396995</v>
      </c>
      <c r="AI42">
        <f t="shared" ref="AI42:BL42" si="24">AI137</f>
        <v>170.77832017749046</v>
      </c>
      <c r="AJ42">
        <f t="shared" si="24"/>
        <v>172.07748286382602</v>
      </c>
      <c r="AK42">
        <f t="shared" si="24"/>
        <v>173.31106622414626</v>
      </c>
      <c r="AL42">
        <f t="shared" si="24"/>
        <v>174.48135288652927</v>
      </c>
      <c r="AM42">
        <f t="shared" si="24"/>
        <v>175.59224875622414</v>
      </c>
      <c r="AN42">
        <f t="shared" si="24"/>
        <v>176.64799913667954</v>
      </c>
      <c r="AO42">
        <f t="shared" si="24"/>
        <v>177.66161367400929</v>
      </c>
      <c r="AP42">
        <f t="shared" si="24"/>
        <v>178.63280952015916</v>
      </c>
      <c r="AQ42">
        <f t="shared" si="24"/>
        <v>179.55995686049354</v>
      </c>
      <c r="AR42">
        <f t="shared" si="24"/>
        <v>180.44160441704705</v>
      </c>
      <c r="AS42">
        <f t="shared" si="24"/>
        <v>181.29309694665702</v>
      </c>
      <c r="AT42">
        <f t="shared" si="24"/>
        <v>182.14330608842675</v>
      </c>
      <c r="AU42">
        <f t="shared" si="24"/>
        <v>182.99424415521148</v>
      </c>
      <c r="AV42">
        <f t="shared" si="24"/>
        <v>183.84828705539388</v>
      </c>
      <c r="AW42">
        <f t="shared" si="24"/>
        <v>184.70784573217745</v>
      </c>
      <c r="AX42">
        <f t="shared" si="24"/>
        <v>185.57440828556898</v>
      </c>
      <c r="AY42">
        <f t="shared" si="24"/>
        <v>186.44986318821435</v>
      </c>
      <c r="AZ42">
        <f t="shared" si="24"/>
        <v>187.33771101414769</v>
      </c>
      <c r="BA42">
        <f t="shared" si="24"/>
        <v>188.24196426879774</v>
      </c>
      <c r="BB42">
        <f t="shared" si="24"/>
        <v>189.16598707485821</v>
      </c>
      <c r="BC42">
        <f t="shared" si="24"/>
        <v>190.11188349458379</v>
      </c>
      <c r="BD42">
        <f t="shared" si="24"/>
        <v>191.0808716369726</v>
      </c>
      <c r="BE42">
        <f t="shared" si="24"/>
        <v>192.07443524419389</v>
      </c>
      <c r="BF42">
        <f t="shared" si="24"/>
        <v>193.09378976316148</v>
      </c>
      <c r="BG42">
        <f t="shared" si="24"/>
        <v>194.13995279731557</v>
      </c>
      <c r="BH42">
        <f t="shared" si="24"/>
        <v>195.2142839800461</v>
      </c>
      <c r="BI42">
        <f t="shared" si="24"/>
        <v>196.31782342382527</v>
      </c>
      <c r="BJ42">
        <f t="shared" si="24"/>
        <v>197.45080913667516</v>
      </c>
      <c r="BK42">
        <f t="shared" si="24"/>
        <v>198.61308927318169</v>
      </c>
      <c r="BL42">
        <f t="shared" si="24"/>
        <v>199.8047118859123</v>
      </c>
    </row>
    <row r="43" spans="1:64" x14ac:dyDescent="0.25">
      <c r="A43" t="str">
        <f t="shared" si="4"/>
        <v>09_ROK</v>
      </c>
      <c r="B43" t="s">
        <v>742</v>
      </c>
      <c r="C43" t="str">
        <f t="shared" ref="C43:AH43" si="25">C138</f>
        <v>road_passenger_lt(gpkm)</v>
      </c>
      <c r="D43">
        <f t="shared" si="25"/>
        <v>17.326484000000001</v>
      </c>
      <c r="E43">
        <f t="shared" si="25"/>
        <v>17.937287999999988</v>
      </c>
      <c r="F43">
        <f t="shared" si="25"/>
        <v>18.569619999999993</v>
      </c>
      <c r="G43">
        <f t="shared" si="25"/>
        <v>19.224243999999985</v>
      </c>
      <c r="H43">
        <f t="shared" si="25"/>
        <v>19.608728000000003</v>
      </c>
      <c r="I43">
        <f t="shared" si="25"/>
        <v>0</v>
      </c>
      <c r="J43" s="10">
        <f t="shared" si="25"/>
        <v>0</v>
      </c>
      <c r="K43">
        <f t="shared" si="25"/>
        <v>20.031902571273324</v>
      </c>
      <c r="L43">
        <f t="shared" si="25"/>
        <v>20.192366794782263</v>
      </c>
      <c r="M43">
        <f t="shared" si="25"/>
        <v>20.250713496647361</v>
      </c>
      <c r="N43">
        <f t="shared" si="25"/>
        <v>19.982044844418045</v>
      </c>
      <c r="O43">
        <f t="shared" si="25"/>
        <v>20.063001108383585</v>
      </c>
      <c r="P43">
        <f t="shared" si="25"/>
        <v>20.093201673211766</v>
      </c>
      <c r="Q43">
        <f t="shared" si="25"/>
        <v>20.092183880019309</v>
      </c>
      <c r="R43">
        <f t="shared" si="25"/>
        <v>20.032902395464422</v>
      </c>
      <c r="S43">
        <f t="shared" si="25"/>
        <v>19.925839052104351</v>
      </c>
      <c r="T43">
        <f t="shared" si="25"/>
        <v>19.801892340581873</v>
      </c>
      <c r="U43">
        <f t="shared" si="25"/>
        <v>19.644234842222055</v>
      </c>
      <c r="V43">
        <f t="shared" si="25"/>
        <v>19.455390650632715</v>
      </c>
      <c r="W43">
        <f t="shared" si="25"/>
        <v>19.237843817448596</v>
      </c>
      <c r="X43">
        <f t="shared" si="25"/>
        <v>18.994254577578364</v>
      </c>
      <c r="Y43">
        <f t="shared" si="25"/>
        <v>18.727754680518736</v>
      </c>
      <c r="Z43">
        <f t="shared" si="25"/>
        <v>18.441696524227783</v>
      </c>
      <c r="AA43">
        <f t="shared" si="25"/>
        <v>18.139354448214181</v>
      </c>
      <c r="AB43">
        <f t="shared" si="25"/>
        <v>17.824011857313931</v>
      </c>
      <c r="AC43">
        <f t="shared" si="25"/>
        <v>17.499153321949603</v>
      </c>
      <c r="AD43">
        <f t="shared" si="25"/>
        <v>17.168619325354662</v>
      </c>
      <c r="AE43">
        <f t="shared" si="25"/>
        <v>16.835463713766057</v>
      </c>
      <c r="AF43">
        <f t="shared" si="25"/>
        <v>16.503765681783278</v>
      </c>
      <c r="AG43">
        <f t="shared" si="25"/>
        <v>16.177618656798764</v>
      </c>
      <c r="AH43">
        <f t="shared" si="25"/>
        <v>15.861214284732986</v>
      </c>
      <c r="AI43">
        <f t="shared" ref="AI43:BL43" si="26">AI138</f>
        <v>15.558831840045221</v>
      </c>
      <c r="AJ43">
        <f t="shared" si="26"/>
        <v>15.274813617243879</v>
      </c>
      <c r="AK43">
        <f t="shared" si="26"/>
        <v>15.013795529974168</v>
      </c>
      <c r="AL43">
        <f t="shared" si="26"/>
        <v>14.780617346153692</v>
      </c>
      <c r="AM43">
        <f t="shared" si="26"/>
        <v>14.580221093311408</v>
      </c>
      <c r="AN43">
        <f t="shared" si="26"/>
        <v>14.417542393380357</v>
      </c>
      <c r="AO43">
        <f t="shared" si="26"/>
        <v>14.298201916254223</v>
      </c>
      <c r="AP43">
        <f t="shared" si="26"/>
        <v>14.226732195428085</v>
      </c>
      <c r="AQ43">
        <f t="shared" si="26"/>
        <v>14.20760943998823</v>
      </c>
      <c r="AR43">
        <f t="shared" si="26"/>
        <v>14.245389822398534</v>
      </c>
      <c r="AS43">
        <f t="shared" si="26"/>
        <v>14.312612916841426</v>
      </c>
      <c r="AT43">
        <f t="shared" si="26"/>
        <v>14.37973469119167</v>
      </c>
      <c r="AU43">
        <f t="shared" si="26"/>
        <v>14.446914012253622</v>
      </c>
      <c r="AV43">
        <f t="shared" si="26"/>
        <v>14.514338451741708</v>
      </c>
      <c r="AW43">
        <f t="shared" si="26"/>
        <v>14.582198347277252</v>
      </c>
      <c r="AX43">
        <f t="shared" si="26"/>
        <v>14.650611180439741</v>
      </c>
      <c r="AY43">
        <f t="shared" si="26"/>
        <v>14.719726041174903</v>
      </c>
      <c r="AZ43">
        <f t="shared" si="26"/>
        <v>14.789819290590694</v>
      </c>
      <c r="BA43">
        <f t="shared" si="26"/>
        <v>14.86120770543149</v>
      </c>
      <c r="BB43">
        <f t="shared" si="26"/>
        <v>14.934156874330998</v>
      </c>
      <c r="BC43">
        <f t="shared" si="26"/>
        <v>15.008832907467228</v>
      </c>
      <c r="BD43">
        <f t="shared" si="26"/>
        <v>15.085331971340031</v>
      </c>
      <c r="BE43">
        <f t="shared" si="26"/>
        <v>15.16377120348908</v>
      </c>
      <c r="BF43">
        <f t="shared" si="26"/>
        <v>15.24424656024968</v>
      </c>
      <c r="BG43">
        <f t="shared" si="26"/>
        <v>15.32683837873553</v>
      </c>
      <c r="BH43">
        <f t="shared" si="26"/>
        <v>15.411653998424782</v>
      </c>
      <c r="BI43">
        <f t="shared" si="26"/>
        <v>15.49877553345998</v>
      </c>
      <c r="BJ43">
        <f t="shared" si="26"/>
        <v>15.588221773948131</v>
      </c>
      <c r="BK43">
        <f t="shared" si="26"/>
        <v>15.679980732093382</v>
      </c>
      <c r="BL43">
        <f t="shared" si="26"/>
        <v>15.774056201519484</v>
      </c>
    </row>
    <row r="44" spans="1:64" x14ac:dyDescent="0.25">
      <c r="A44" t="str">
        <f t="shared" si="4"/>
        <v>09_ROK</v>
      </c>
      <c r="B44" t="s">
        <v>742</v>
      </c>
      <c r="C44" t="str">
        <f t="shared" ref="C44:AH44" si="27">C139</f>
        <v>road_passenger_lv(gpkm)</v>
      </c>
      <c r="D44">
        <f t="shared" si="27"/>
        <v>415.83561600000002</v>
      </c>
      <c r="E44">
        <f t="shared" si="27"/>
        <v>430.49491199999954</v>
      </c>
      <c r="F44">
        <f t="shared" si="27"/>
        <v>445.6708799999999</v>
      </c>
      <c r="G44">
        <f t="shared" si="27"/>
        <v>461.38185599999986</v>
      </c>
      <c r="H44">
        <f t="shared" si="27"/>
        <v>470.60947199999976</v>
      </c>
      <c r="I44">
        <f t="shared" si="27"/>
        <v>0</v>
      </c>
      <c r="J44" s="10">
        <f t="shared" si="27"/>
        <v>0</v>
      </c>
      <c r="K44">
        <f t="shared" si="27"/>
        <v>485.35439098417669</v>
      </c>
      <c r="L44">
        <f t="shared" si="27"/>
        <v>492.7176620062117</v>
      </c>
      <c r="M44">
        <f t="shared" si="27"/>
        <v>498.5424550616969</v>
      </c>
      <c r="N44">
        <f t="shared" si="27"/>
        <v>497.15547471397912</v>
      </c>
      <c r="O44">
        <f t="shared" si="27"/>
        <v>505.29395314420987</v>
      </c>
      <c r="P44">
        <f t="shared" si="27"/>
        <v>513.05850125054883</v>
      </c>
      <c r="Q44">
        <f t="shared" si="27"/>
        <v>520.90428513800157</v>
      </c>
      <c r="R44">
        <f t="shared" si="27"/>
        <v>528.08287795340607</v>
      </c>
      <c r="S44">
        <f t="shared" si="27"/>
        <v>534.7957168348139</v>
      </c>
      <c r="T44">
        <f t="shared" si="27"/>
        <v>541.81099644021128</v>
      </c>
      <c r="U44">
        <f t="shared" si="27"/>
        <v>548.62172705729438</v>
      </c>
      <c r="V44">
        <f t="shared" si="27"/>
        <v>555.22663905969716</v>
      </c>
      <c r="W44">
        <f t="shared" si="27"/>
        <v>561.61858489482916</v>
      </c>
      <c r="X44">
        <f t="shared" si="27"/>
        <v>567.79047403401182</v>
      </c>
      <c r="Y44">
        <f t="shared" si="27"/>
        <v>573.74449767563124</v>
      </c>
      <c r="Z44">
        <f t="shared" si="27"/>
        <v>579.48564029523379</v>
      </c>
      <c r="AA44">
        <f t="shared" si="27"/>
        <v>585.01265495214602</v>
      </c>
      <c r="AB44">
        <f t="shared" si="27"/>
        <v>590.32035613434573</v>
      </c>
      <c r="AC44">
        <f t="shared" si="27"/>
        <v>595.40588611685916</v>
      </c>
      <c r="AD44">
        <f t="shared" si="27"/>
        <v>600.2747610019203</v>
      </c>
      <c r="AE44">
        <f t="shared" si="27"/>
        <v>604.9013180176529</v>
      </c>
      <c r="AF44">
        <f t="shared" si="27"/>
        <v>609.29162748875035</v>
      </c>
      <c r="AG44">
        <f t="shared" si="27"/>
        <v>613.45011674097441</v>
      </c>
      <c r="AH44">
        <f t="shared" si="27"/>
        <v>617.38299505839814</v>
      </c>
      <c r="AI44">
        <f t="shared" ref="AI44:BL44" si="28">AI139</f>
        <v>621.09846690848599</v>
      </c>
      <c r="AJ44">
        <f t="shared" si="28"/>
        <v>624.60636034117442</v>
      </c>
      <c r="AK44">
        <f t="shared" si="28"/>
        <v>627.92831481489873</v>
      </c>
      <c r="AL44">
        <f t="shared" si="28"/>
        <v>631.09550109396355</v>
      </c>
      <c r="AM44">
        <f t="shared" si="28"/>
        <v>634.14508646592537</v>
      </c>
      <c r="AN44">
        <f t="shared" si="28"/>
        <v>637.11555848592843</v>
      </c>
      <c r="AO44">
        <f t="shared" si="28"/>
        <v>640.07709603416583</v>
      </c>
      <c r="AP44">
        <f t="shared" si="28"/>
        <v>643.05208818532071</v>
      </c>
      <c r="AQ44">
        <f t="shared" si="28"/>
        <v>646.05840321298069</v>
      </c>
      <c r="AR44">
        <f t="shared" si="28"/>
        <v>649.11492957395637</v>
      </c>
      <c r="AS44">
        <f t="shared" si="28"/>
        <v>652.17806191073748</v>
      </c>
      <c r="AT44">
        <f t="shared" si="28"/>
        <v>655.2365774286302</v>
      </c>
      <c r="AU44">
        <f t="shared" si="28"/>
        <v>658.29771515835307</v>
      </c>
      <c r="AV44">
        <f t="shared" si="28"/>
        <v>661.37002211769357</v>
      </c>
      <c r="AW44">
        <f t="shared" si="28"/>
        <v>664.4621713575965</v>
      </c>
      <c r="AX44">
        <f t="shared" si="28"/>
        <v>667.57951612203397</v>
      </c>
      <c r="AY44">
        <f t="shared" si="28"/>
        <v>670.72884994286608</v>
      </c>
      <c r="AZ44">
        <f t="shared" si="28"/>
        <v>673.92276567457895</v>
      </c>
      <c r="BA44">
        <f t="shared" si="28"/>
        <v>677.17569777749111</v>
      </c>
      <c r="BB44">
        <f t="shared" si="28"/>
        <v>680.49974824034541</v>
      </c>
      <c r="BC44">
        <f t="shared" si="28"/>
        <v>683.90248615025303</v>
      </c>
      <c r="BD44">
        <f t="shared" si="28"/>
        <v>687.38829349405694</v>
      </c>
      <c r="BE44">
        <f t="shared" si="28"/>
        <v>690.96250783898199</v>
      </c>
      <c r="BF44">
        <f t="shared" si="28"/>
        <v>694.62950159537331</v>
      </c>
      <c r="BG44">
        <f t="shared" si="28"/>
        <v>698.39293545771193</v>
      </c>
      <c r="BH44">
        <f t="shared" si="28"/>
        <v>702.25770052821872</v>
      </c>
      <c r="BI44">
        <f t="shared" si="28"/>
        <v>706.22753847465594</v>
      </c>
      <c r="BJ44">
        <f t="shared" si="28"/>
        <v>710.30330549956591</v>
      </c>
      <c r="BK44">
        <f t="shared" si="28"/>
        <v>714.48445535905125</v>
      </c>
      <c r="BL44">
        <f t="shared" si="28"/>
        <v>718.77116091590062</v>
      </c>
    </row>
    <row r="45" spans="1:64" x14ac:dyDescent="0.25">
      <c r="A45" t="str">
        <f t="shared" si="4"/>
        <v>09_ROK</v>
      </c>
      <c r="B45" t="s">
        <v>742</v>
      </c>
      <c r="C45" t="str">
        <f t="shared" ref="C45:AH45" si="29">C140</f>
        <v>ship_passenger(gpkm)</v>
      </c>
      <c r="D45">
        <f t="shared" si="29"/>
        <v>0.88299999999999979</v>
      </c>
      <c r="E45">
        <f t="shared" si="29"/>
        <v>0.98099999999999909</v>
      </c>
      <c r="F45">
        <f t="shared" si="29"/>
        <v>0.92169999999999963</v>
      </c>
      <c r="G45">
        <f t="shared" si="29"/>
        <v>1.0116999999999998</v>
      </c>
      <c r="H45">
        <f t="shared" si="29"/>
        <v>1.0167999999999995</v>
      </c>
      <c r="I45">
        <f t="shared" si="29"/>
        <v>0</v>
      </c>
      <c r="J45" s="10">
        <f t="shared" si="29"/>
        <v>0</v>
      </c>
      <c r="K45">
        <f t="shared" si="29"/>
        <v>1.0623690099995622</v>
      </c>
      <c r="L45">
        <f t="shared" si="29"/>
        <v>1.0821420936163368</v>
      </c>
      <c r="M45">
        <f t="shared" si="29"/>
        <v>1.0981806143285227</v>
      </c>
      <c r="N45">
        <f t="shared" si="29"/>
        <v>1.0979349115463111</v>
      </c>
      <c r="O45">
        <f t="shared" si="29"/>
        <v>1.1183542969650158</v>
      </c>
      <c r="P45">
        <f t="shared" si="29"/>
        <v>1.1376317640112854</v>
      </c>
      <c r="Q45">
        <f t="shared" si="29"/>
        <v>1.1567798949582933</v>
      </c>
      <c r="R45">
        <f t="shared" si="29"/>
        <v>1.1741425439548985</v>
      </c>
      <c r="S45">
        <f t="shared" si="29"/>
        <v>1.1901718775077399</v>
      </c>
      <c r="T45">
        <f t="shared" si="29"/>
        <v>1.2065866790040607</v>
      </c>
      <c r="U45">
        <f t="shared" si="29"/>
        <v>1.2222700230013723</v>
      </c>
      <c r="V45">
        <f t="shared" si="29"/>
        <v>1.2372309131592627</v>
      </c>
      <c r="W45">
        <f t="shared" si="29"/>
        <v>1.2514667163399515</v>
      </c>
      <c r="X45">
        <f t="shared" si="29"/>
        <v>1.2649763504982439</v>
      </c>
      <c r="Y45">
        <f t="shared" si="29"/>
        <v>1.2777808029137903</v>
      </c>
      <c r="Z45">
        <f t="shared" si="29"/>
        <v>1.2899086026021167</v>
      </c>
      <c r="AA45">
        <f t="shared" si="29"/>
        <v>1.3013756593596013</v>
      </c>
      <c r="AB45">
        <f t="shared" si="29"/>
        <v>1.3121903411807734</v>
      </c>
      <c r="AC45">
        <f t="shared" si="29"/>
        <v>1.3223673730294137</v>
      </c>
      <c r="AD45">
        <f t="shared" si="29"/>
        <v>1.3319411764051761</v>
      </c>
      <c r="AE45">
        <f t="shared" si="29"/>
        <v>1.3408780399810485</v>
      </c>
      <c r="AF45">
        <f t="shared" si="29"/>
        <v>1.3492157147405932</v>
      </c>
      <c r="AG45">
        <f t="shared" si="29"/>
        <v>1.3569891563376439</v>
      </c>
      <c r="AH45">
        <f t="shared" si="29"/>
        <v>1.3642380286795845</v>
      </c>
      <c r="AI45">
        <f t="shared" ref="AI45:BL45" si="30">AI140</f>
        <v>1.371007070862134</v>
      </c>
      <c r="AJ45">
        <f t="shared" si="30"/>
        <v>1.3773451732197421</v>
      </c>
      <c r="AK45">
        <f t="shared" si="30"/>
        <v>1.383327724885872</v>
      </c>
      <c r="AL45">
        <f t="shared" si="30"/>
        <v>1.3890514039408615</v>
      </c>
      <c r="AM45">
        <f t="shared" si="30"/>
        <v>1.394626270584536</v>
      </c>
      <c r="AN45">
        <f t="shared" si="30"/>
        <v>1.4001654314741212</v>
      </c>
      <c r="AO45">
        <f t="shared" si="30"/>
        <v>1.4058517630113661</v>
      </c>
      <c r="AP45">
        <f t="shared" si="30"/>
        <v>1.4117633196926929</v>
      </c>
      <c r="AQ45">
        <f t="shared" si="30"/>
        <v>1.4179686425417397</v>
      </c>
      <c r="AR45">
        <f t="shared" si="30"/>
        <v>1.4245389822398478</v>
      </c>
      <c r="AS45">
        <f t="shared" si="30"/>
        <v>1.431261291684137</v>
      </c>
      <c r="AT45">
        <f t="shared" si="30"/>
        <v>1.4379734691191615</v>
      </c>
      <c r="AU45">
        <f t="shared" si="30"/>
        <v>1.4446914012253564</v>
      </c>
      <c r="AV45">
        <f t="shared" si="30"/>
        <v>1.4514338451741651</v>
      </c>
      <c r="AW45">
        <f t="shared" si="30"/>
        <v>1.4582198347277193</v>
      </c>
      <c r="AX45">
        <f t="shared" si="30"/>
        <v>1.4650611180439683</v>
      </c>
      <c r="AY45">
        <f t="shared" si="30"/>
        <v>1.4719726041174845</v>
      </c>
      <c r="AZ45">
        <f t="shared" si="30"/>
        <v>1.4789819290590636</v>
      </c>
      <c r="BA45">
        <f t="shared" si="30"/>
        <v>1.486120770543143</v>
      </c>
      <c r="BB45">
        <f t="shared" si="30"/>
        <v>1.4934156874330939</v>
      </c>
      <c r="BC45">
        <f t="shared" si="30"/>
        <v>1.5008832907467169</v>
      </c>
      <c r="BD45">
        <f t="shared" si="30"/>
        <v>1.508533197133997</v>
      </c>
      <c r="BE45">
        <f t="shared" si="30"/>
        <v>1.516377120348902</v>
      </c>
      <c r="BF45">
        <f t="shared" si="30"/>
        <v>1.5244246560249619</v>
      </c>
      <c r="BG45">
        <f t="shared" si="30"/>
        <v>1.532683837873547</v>
      </c>
      <c r="BH45">
        <f t="shared" si="30"/>
        <v>1.5411653998424721</v>
      </c>
      <c r="BI45">
        <f t="shared" si="30"/>
        <v>1.5498775533459919</v>
      </c>
      <c r="BJ45">
        <f t="shared" si="30"/>
        <v>1.558822177394807</v>
      </c>
      <c r="BK45">
        <f t="shared" si="30"/>
        <v>1.5679980732093319</v>
      </c>
      <c r="BL45">
        <f t="shared" si="30"/>
        <v>1.5774056201519422</v>
      </c>
    </row>
    <row r="47" spans="1:64" x14ac:dyDescent="0.25">
      <c r="A47" t="str">
        <f t="shared" si="4"/>
        <v>09_ROK</v>
      </c>
      <c r="B47" t="s">
        <v>743</v>
      </c>
      <c r="C47" t="str">
        <f>C32</f>
        <v>air_freight(gtkm)</v>
      </c>
      <c r="D47">
        <f t="shared" ref="D47:D60" si="31">D178</f>
        <v>0.1066</v>
      </c>
      <c r="E47">
        <f t="shared" ref="E47:BL47" si="32">E178</f>
        <v>0.1148999999999999</v>
      </c>
      <c r="F47">
        <f t="shared" si="32"/>
        <v>0.1086</v>
      </c>
      <c r="G47">
        <f t="shared" si="32"/>
        <v>0.10420000000000001</v>
      </c>
      <c r="H47">
        <f t="shared" si="32"/>
        <v>0.11070000000000001</v>
      </c>
      <c r="I47">
        <f t="shared" si="32"/>
        <v>0</v>
      </c>
      <c r="J47" s="10">
        <f t="shared" si="32"/>
        <v>0</v>
      </c>
      <c r="K47">
        <f t="shared" si="32"/>
        <v>9.3278129107758651E-2</v>
      </c>
      <c r="L47">
        <f t="shared" si="32"/>
        <v>8.9327429450576937E-2</v>
      </c>
      <c r="M47">
        <f t="shared" si="32"/>
        <v>8.5913953476933133E-2</v>
      </c>
      <c r="N47">
        <f t="shared" si="32"/>
        <v>8.1697636866180603E-2</v>
      </c>
      <c r="O47">
        <f t="shared" si="32"/>
        <v>8.0728778819316713E-2</v>
      </c>
      <c r="P47">
        <f t="shared" si="32"/>
        <v>8.0523967243701575E-2</v>
      </c>
      <c r="Q47">
        <f t="shared" si="32"/>
        <v>8.1182968490735904E-2</v>
      </c>
      <c r="R47">
        <f t="shared" si="32"/>
        <v>8.2527624501371938E-2</v>
      </c>
      <c r="S47">
        <f t="shared" si="32"/>
        <v>8.4587114652207571E-2</v>
      </c>
      <c r="T47">
        <f t="shared" si="32"/>
        <v>8.6723492072401945E-2</v>
      </c>
      <c r="U47">
        <f t="shared" si="32"/>
        <v>8.9517427149749917E-2</v>
      </c>
      <c r="V47">
        <f t="shared" si="32"/>
        <v>9.2917731834243136E-2</v>
      </c>
      <c r="W47">
        <f t="shared" si="32"/>
        <v>9.6868047085449036E-2</v>
      </c>
      <c r="X47">
        <f t="shared" si="32"/>
        <v>0.10130847138292504</v>
      </c>
      <c r="Y47">
        <f t="shared" si="32"/>
        <v>0.10617711930723493</v>
      </c>
      <c r="Z47">
        <f t="shared" si="32"/>
        <v>0.11141106199257897</v>
      </c>
      <c r="AA47">
        <f t="shared" si="32"/>
        <v>0.11694601031603835</v>
      </c>
      <c r="AB47">
        <f t="shared" si="32"/>
        <v>0.12271587736968434</v>
      </c>
      <c r="AC47">
        <f t="shared" si="32"/>
        <v>0.12865257848228773</v>
      </c>
      <c r="AD47">
        <f t="shared" si="32"/>
        <v>0.13468711846235562</v>
      </c>
      <c r="AE47">
        <f t="shared" si="32"/>
        <v>0.14073777203679363</v>
      </c>
      <c r="AF47">
        <f t="shared" si="32"/>
        <v>0.14673069656800553</v>
      </c>
      <c r="AG47">
        <f t="shared" si="32"/>
        <v>0.15259000656925156</v>
      </c>
      <c r="AH47">
        <f t="shared" si="32"/>
        <v>0.15824057918557102</v>
      </c>
      <c r="AI47">
        <f t="shared" si="32"/>
        <v>0.16360982043273309</v>
      </c>
      <c r="AJ47">
        <f t="shared" si="32"/>
        <v>0.16862667325667072</v>
      </c>
      <c r="AK47">
        <f t="shared" si="32"/>
        <v>0.17322391307406321</v>
      </c>
      <c r="AL47">
        <f t="shared" si="32"/>
        <v>0.17733898146134777</v>
      </c>
      <c r="AM47">
        <f t="shared" si="32"/>
        <v>0.18091343802618495</v>
      </c>
      <c r="AN47">
        <f t="shared" si="32"/>
        <v>0.18389099860908437</v>
      </c>
      <c r="AO47">
        <f t="shared" si="32"/>
        <v>0.1862296708174771</v>
      </c>
      <c r="AP47">
        <f t="shared" si="32"/>
        <v>0.18787225429415053</v>
      </c>
      <c r="AQ47">
        <f t="shared" si="32"/>
        <v>0.18876120906293314</v>
      </c>
      <c r="AR47">
        <f t="shared" si="32"/>
        <v>0.18883903807971555</v>
      </c>
      <c r="AS47">
        <f t="shared" si="32"/>
        <v>0.18847449403512403</v>
      </c>
      <c r="AT47">
        <f t="shared" si="32"/>
        <v>0.18808957089344341</v>
      </c>
      <c r="AU47">
        <f t="shared" si="32"/>
        <v>0.18768374203052493</v>
      </c>
      <c r="AV47">
        <f t="shared" si="32"/>
        <v>0.1872564708409292</v>
      </c>
      <c r="AW47">
        <f t="shared" si="32"/>
        <v>0.18680721057068228</v>
      </c>
      <c r="AX47">
        <f t="shared" si="32"/>
        <v>0.18633540414740765</v>
      </c>
      <c r="AY47">
        <f t="shared" si="32"/>
        <v>0.18584048400779737</v>
      </c>
      <c r="AZ47">
        <f t="shared" si="32"/>
        <v>0.18532187192238261</v>
      </c>
      <c r="BA47">
        <f t="shared" si="32"/>
        <v>0.18477897881756136</v>
      </c>
      <c r="BB47">
        <f t="shared" si="32"/>
        <v>0.18421120459484627</v>
      </c>
      <c r="BC47">
        <f t="shared" si="32"/>
        <v>0.18361793794728629</v>
      </c>
      <c r="BD47">
        <f t="shared" si="32"/>
        <v>0.1829985561730178</v>
      </c>
      <c r="BE47">
        <f t="shared" si="32"/>
        <v>0.1823524249859155</v>
      </c>
      <c r="BF47">
        <f t="shared" si="32"/>
        <v>0.18167889832328052</v>
      </c>
      <c r="BG47">
        <f t="shared" si="32"/>
        <v>0.18097731815053403</v>
      </c>
      <c r="BH47">
        <f t="shared" si="32"/>
        <v>0.18024701426287143</v>
      </c>
      <c r="BI47">
        <f t="shared" si="32"/>
        <v>0.17948730408382238</v>
      </c>
      <c r="BJ47">
        <f t="shared" si="32"/>
        <v>0.17869749246068414</v>
      </c>
      <c r="BK47">
        <f t="shared" si="32"/>
        <v>0.17787687145676498</v>
      </c>
      <c r="BL47">
        <f t="shared" si="32"/>
        <v>0.17702472014040593</v>
      </c>
    </row>
    <row r="48" spans="1:64" x14ac:dyDescent="0.25">
      <c r="A48" t="str">
        <f t="shared" si="4"/>
        <v>09_ROK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09_ROK</v>
      </c>
      <c r="B49" t="s">
        <v>743</v>
      </c>
      <c r="C49" t="str">
        <f t="shared" si="33"/>
        <v>rail_freight(gtkm)</v>
      </c>
      <c r="D49">
        <f t="shared" si="31"/>
        <v>9.4524000000000008</v>
      </c>
      <c r="E49">
        <f t="shared" ref="E49:BL49" si="35">E180</f>
        <v>9.9966999999999917</v>
      </c>
      <c r="F49">
        <f t="shared" si="35"/>
        <v>10.2712</v>
      </c>
      <c r="G49">
        <f t="shared" si="35"/>
        <v>10.4589</v>
      </c>
      <c r="H49">
        <f t="shared" si="35"/>
        <v>9.563600000000001</v>
      </c>
      <c r="I49">
        <f t="shared" si="35"/>
        <v>0</v>
      </c>
      <c r="J49" s="10">
        <f t="shared" si="35"/>
        <v>0</v>
      </c>
      <c r="K49">
        <f t="shared" si="35"/>
        <v>8.9300795819614383</v>
      </c>
      <c r="L49">
        <f t="shared" si="35"/>
        <v>8.7728374340965711</v>
      </c>
      <c r="M49">
        <f t="shared" si="35"/>
        <v>8.6041898374780494</v>
      </c>
      <c r="N49">
        <f t="shared" si="35"/>
        <v>8.2873412064465164</v>
      </c>
      <c r="O49">
        <f t="shared" si="35"/>
        <v>8.2341116552431401</v>
      </c>
      <c r="P49">
        <f t="shared" si="35"/>
        <v>8.1959571404202496</v>
      </c>
      <c r="Q49">
        <f t="shared" si="35"/>
        <v>8.1837145814820573</v>
      </c>
      <c r="R49">
        <f t="shared" si="35"/>
        <v>8.1805606043445689</v>
      </c>
      <c r="S49">
        <f t="shared" si="35"/>
        <v>8.1914419936889065</v>
      </c>
      <c r="T49">
        <f t="shared" si="35"/>
        <v>8.2328350730559698</v>
      </c>
      <c r="U49">
        <f t="shared" si="35"/>
        <v>8.2930614975554366</v>
      </c>
      <c r="V49">
        <f t="shared" si="35"/>
        <v>8.3716100387727561</v>
      </c>
      <c r="W49">
        <f t="shared" si="35"/>
        <v>8.4677156996512561</v>
      </c>
      <c r="X49">
        <f t="shared" si="35"/>
        <v>8.5804869345939494</v>
      </c>
      <c r="Y49">
        <f t="shared" si="35"/>
        <v>8.709005996857627</v>
      </c>
      <c r="Z49">
        <f t="shared" si="35"/>
        <v>8.8523604025514668</v>
      </c>
      <c r="AA49">
        <f t="shared" si="35"/>
        <v>9.0095714210144209</v>
      </c>
      <c r="AB49">
        <f t="shared" si="35"/>
        <v>9.1795283327177426</v>
      </c>
      <c r="AC49">
        <f t="shared" si="35"/>
        <v>9.3609543887323898</v>
      </c>
      <c r="AD49">
        <f t="shared" si="35"/>
        <v>9.5524720634178877</v>
      </c>
      <c r="AE49">
        <f t="shared" si="35"/>
        <v>9.7517663245136408</v>
      </c>
      <c r="AF49">
        <f t="shared" si="35"/>
        <v>9.9570546499623305</v>
      </c>
      <c r="AG49">
        <f t="shared" si="35"/>
        <v>10.166337716634411</v>
      </c>
      <c r="AH49">
        <f t="shared" si="35"/>
        <v>10.37757527084341</v>
      </c>
      <c r="AI49">
        <f t="shared" si="35"/>
        <v>10.588777955427915</v>
      </c>
      <c r="AJ49">
        <f t="shared" si="35"/>
        <v>10.797919544797841</v>
      </c>
      <c r="AK49">
        <f t="shared" si="35"/>
        <v>11.0030684798585</v>
      </c>
      <c r="AL49">
        <f t="shared" si="35"/>
        <v>11.202425673786196</v>
      </c>
      <c r="AM49">
        <f t="shared" si="35"/>
        <v>11.3942822796052</v>
      </c>
      <c r="AN49">
        <f t="shared" si="35"/>
        <v>11.576897504733754</v>
      </c>
      <c r="AO49">
        <f t="shared" si="35"/>
        <v>11.74927142286483</v>
      </c>
      <c r="AP49">
        <f t="shared" si="35"/>
        <v>11.909302898721823</v>
      </c>
      <c r="AQ49">
        <f t="shared" si="35"/>
        <v>12.054731740374002</v>
      </c>
      <c r="AR49">
        <f t="shared" si="35"/>
        <v>12.183163747078378</v>
      </c>
      <c r="AS49">
        <f t="shared" si="35"/>
        <v>12.302512665478028</v>
      </c>
      <c r="AT49">
        <f t="shared" si="35"/>
        <v>12.423353427572177</v>
      </c>
      <c r="AU49">
        <f t="shared" si="35"/>
        <v>12.545704681184779</v>
      </c>
      <c r="AV49">
        <f t="shared" si="35"/>
        <v>12.669585307234678</v>
      </c>
      <c r="AW49">
        <f t="shared" si="35"/>
        <v>12.795014422649428</v>
      </c>
      <c r="AX49">
        <f t="shared" si="35"/>
        <v>12.922011383315327</v>
      </c>
      <c r="AY49">
        <f t="shared" si="35"/>
        <v>13.050595787064378</v>
      </c>
      <c r="AZ49">
        <f t="shared" si="35"/>
        <v>13.180787476698578</v>
      </c>
      <c r="BA49">
        <f t="shared" si="35"/>
        <v>13.312606543051928</v>
      </c>
      <c r="BB49">
        <f t="shared" si="35"/>
        <v>13.446073328090925</v>
      </c>
      <c r="BC49">
        <f t="shared" si="35"/>
        <v>13.581208428053676</v>
      </c>
      <c r="BD49">
        <f t="shared" si="35"/>
        <v>13.718032696627976</v>
      </c>
      <c r="BE49">
        <f t="shared" si="35"/>
        <v>13.856567248169826</v>
      </c>
      <c r="BF49">
        <f t="shared" si="35"/>
        <v>13.996833460961476</v>
      </c>
      <c r="BG49">
        <f t="shared" si="35"/>
        <v>14.138852980510425</v>
      </c>
      <c r="BH49">
        <f t="shared" si="35"/>
        <v>14.282647722889926</v>
      </c>
      <c r="BI49">
        <f t="shared" si="35"/>
        <v>14.428239878120724</v>
      </c>
      <c r="BJ49">
        <f t="shared" si="35"/>
        <v>14.575651913595724</v>
      </c>
      <c r="BK49">
        <f t="shared" si="35"/>
        <v>14.724906577546724</v>
      </c>
      <c r="BL49">
        <f t="shared" si="35"/>
        <v>14.876026902555074</v>
      </c>
    </row>
    <row r="50" spans="1:64" x14ac:dyDescent="0.25">
      <c r="A50" t="str">
        <f t="shared" si="4"/>
        <v>09_ROK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09_ROK</v>
      </c>
      <c r="B51" t="s">
        <v>743</v>
      </c>
      <c r="C51" t="str">
        <f t="shared" si="33"/>
        <v>road_freight_ht(gtkm)</v>
      </c>
      <c r="D51">
        <f t="shared" si="31"/>
        <v>132.20536082474231</v>
      </c>
      <c r="E51">
        <f t="shared" ref="E51:BL51" si="37">E182</f>
        <v>132.96128659793808</v>
      </c>
      <c r="F51">
        <f t="shared" si="37"/>
        <v>135.42680412371129</v>
      </c>
      <c r="G51">
        <f t="shared" si="37"/>
        <v>137.05197525773201</v>
      </c>
      <c r="H51">
        <f t="shared" si="37"/>
        <v>139.51887835051551</v>
      </c>
      <c r="I51">
        <f t="shared" si="37"/>
        <v>0</v>
      </c>
      <c r="J51" s="10">
        <f t="shared" si="37"/>
        <v>0</v>
      </c>
      <c r="K51">
        <f t="shared" si="37"/>
        <v>148.11903023043843</v>
      </c>
      <c r="L51">
        <f t="shared" si="37"/>
        <v>151.07735210600103</v>
      </c>
      <c r="M51">
        <f t="shared" si="37"/>
        <v>153.4014144053117</v>
      </c>
      <c r="N51">
        <f t="shared" si="37"/>
        <v>152.51090160075049</v>
      </c>
      <c r="O51">
        <f t="shared" si="37"/>
        <v>155.93220331912335</v>
      </c>
      <c r="P51">
        <f t="shared" si="37"/>
        <v>159.21822292405415</v>
      </c>
      <c r="Q51">
        <f t="shared" si="37"/>
        <v>162.57193641545982</v>
      </c>
      <c r="R51">
        <f t="shared" si="37"/>
        <v>165.65712498582536</v>
      </c>
      <c r="S51">
        <f t="shared" si="37"/>
        <v>168.56453251513918</v>
      </c>
      <c r="T51">
        <f t="shared" si="37"/>
        <v>169.92127667586206</v>
      </c>
      <c r="U51">
        <f t="shared" si="37"/>
        <v>171.1535077951979</v>
      </c>
      <c r="V51">
        <f t="shared" si="37"/>
        <v>172.26244457144514</v>
      </c>
      <c r="W51">
        <f t="shared" si="37"/>
        <v>173.24729353832464</v>
      </c>
      <c r="X51">
        <f t="shared" si="37"/>
        <v>174.10785182088841</v>
      </c>
      <c r="Y51">
        <f t="shared" si="37"/>
        <v>174.84647917815647</v>
      </c>
      <c r="Z51">
        <f t="shared" si="37"/>
        <v>175.46852828352385</v>
      </c>
      <c r="AA51">
        <f t="shared" si="37"/>
        <v>175.98064023395099</v>
      </c>
      <c r="AB51">
        <f t="shared" si="37"/>
        <v>176.38923206845413</v>
      </c>
      <c r="AC51">
        <f t="shared" si="37"/>
        <v>176.69971804070502</v>
      </c>
      <c r="AD51">
        <f t="shared" si="37"/>
        <v>176.91767469046562</v>
      </c>
      <c r="AE51">
        <f t="shared" si="37"/>
        <v>177.03352389574172</v>
      </c>
      <c r="AF51">
        <f t="shared" si="37"/>
        <v>177.05012442168842</v>
      </c>
      <c r="AG51">
        <f t="shared" si="37"/>
        <v>176.96847119103941</v>
      </c>
      <c r="AH51">
        <f t="shared" si="37"/>
        <v>176.79080288846504</v>
      </c>
      <c r="AI51">
        <f t="shared" si="37"/>
        <v>176.5219216720289</v>
      </c>
      <c r="AJ51">
        <f t="shared" si="37"/>
        <v>176.1673973896504</v>
      </c>
      <c r="AK51">
        <f t="shared" si="37"/>
        <v>175.73548919582552</v>
      </c>
      <c r="AL51">
        <f t="shared" si="37"/>
        <v>175.23736814690511</v>
      </c>
      <c r="AM51">
        <f t="shared" si="37"/>
        <v>174.68610337555268</v>
      </c>
      <c r="AN51">
        <f t="shared" si="37"/>
        <v>174.09460122665564</v>
      </c>
      <c r="AO51">
        <f t="shared" si="37"/>
        <v>173.4870362915247</v>
      </c>
      <c r="AP51">
        <f t="shared" si="37"/>
        <v>172.87120726589731</v>
      </c>
      <c r="AQ51">
        <f t="shared" si="37"/>
        <v>172.25349530233453</v>
      </c>
      <c r="AR51">
        <f t="shared" si="37"/>
        <v>171.63942525987068</v>
      </c>
      <c r="AS51">
        <f t="shared" si="37"/>
        <v>171.00989778722203</v>
      </c>
      <c r="AT51">
        <f t="shared" si="37"/>
        <v>170.35598952285406</v>
      </c>
      <c r="AU51">
        <f t="shared" si="37"/>
        <v>169.67711197479483</v>
      </c>
      <c r="AV51">
        <f t="shared" si="37"/>
        <v>168.97266574835461</v>
      </c>
      <c r="AW51">
        <f t="shared" si="37"/>
        <v>168.24204036551311</v>
      </c>
      <c r="AX51">
        <f t="shared" si="37"/>
        <v>167.48461408149223</v>
      </c>
      <c r="AY51">
        <f t="shared" si="37"/>
        <v>166.69975369847549</v>
      </c>
      <c r="AZ51">
        <f t="shared" si="37"/>
        <v>165.88681437643086</v>
      </c>
      <c r="BA51">
        <f t="shared" si="37"/>
        <v>165.04513944099276</v>
      </c>
      <c r="BB51">
        <f t="shared" si="37"/>
        <v>164.17406018836252</v>
      </c>
      <c r="BC51">
        <f t="shared" si="37"/>
        <v>163.27289568717904</v>
      </c>
      <c r="BD51">
        <f t="shared" si="37"/>
        <v>162.34095257731255</v>
      </c>
      <c r="BE51">
        <f t="shared" si="37"/>
        <v>161.37752486554731</v>
      </c>
      <c r="BF51">
        <f t="shared" si="37"/>
        <v>160.38189371808986</v>
      </c>
      <c r="BG51">
        <f t="shared" si="37"/>
        <v>159.35332724986682</v>
      </c>
      <c r="BH51">
        <f t="shared" si="37"/>
        <v>158.29108031056444</v>
      </c>
      <c r="BI51">
        <f t="shared" si="37"/>
        <v>157.19439426735278</v>
      </c>
      <c r="BJ51">
        <f t="shared" si="37"/>
        <v>156.06249678425752</v>
      </c>
      <c r="BK51">
        <f t="shared" si="37"/>
        <v>154.89460159811509</v>
      </c>
      <c r="BL51">
        <f t="shared" si="37"/>
        <v>153.68990829107389</v>
      </c>
    </row>
    <row r="52" spans="1:64" x14ac:dyDescent="0.25">
      <c r="A52" t="str">
        <f t="shared" si="4"/>
        <v>09_ROK</v>
      </c>
      <c r="B52" t="s">
        <v>743</v>
      </c>
      <c r="C52" t="str">
        <f t="shared" si="33"/>
        <v>road_freight_lt(gtkm)</v>
      </c>
      <c r="D52">
        <f t="shared" si="31"/>
        <v>1.377139175257732</v>
      </c>
      <c r="E52">
        <f t="shared" ref="E52:BL52" si="38">E183</f>
        <v>1.385013402061855</v>
      </c>
      <c r="F52">
        <f t="shared" si="38"/>
        <v>1.4106958762886599</v>
      </c>
      <c r="G52">
        <f t="shared" si="38"/>
        <v>1.427624742268041</v>
      </c>
      <c r="H52">
        <f t="shared" si="38"/>
        <v>1.453321649484536</v>
      </c>
      <c r="I52">
        <f t="shared" si="38"/>
        <v>0</v>
      </c>
      <c r="J52" s="10">
        <f t="shared" si="38"/>
        <v>0</v>
      </c>
      <c r="K52">
        <f t="shared" si="38"/>
        <v>1.5429065649004006</v>
      </c>
      <c r="L52">
        <f t="shared" si="38"/>
        <v>1.5737224177708442</v>
      </c>
      <c r="M52">
        <f t="shared" si="38"/>
        <v>1.5979314000553309</v>
      </c>
      <c r="N52">
        <f t="shared" si="38"/>
        <v>1.5886552250078176</v>
      </c>
      <c r="O52">
        <f t="shared" si="38"/>
        <v>1.6242937845742018</v>
      </c>
      <c r="P52">
        <f t="shared" si="38"/>
        <v>1.6585231554588984</v>
      </c>
      <c r="Q52">
        <f t="shared" si="38"/>
        <v>1.6934576709943734</v>
      </c>
      <c r="R52">
        <f t="shared" si="38"/>
        <v>1.7255950519356817</v>
      </c>
      <c r="S52">
        <f t="shared" si="38"/>
        <v>1.7558805470327008</v>
      </c>
      <c r="T52">
        <f t="shared" si="38"/>
        <v>1.7700132987068975</v>
      </c>
      <c r="U52">
        <f t="shared" si="38"/>
        <v>1.782849039533313</v>
      </c>
      <c r="V52">
        <f t="shared" si="38"/>
        <v>1.7944004642858882</v>
      </c>
      <c r="W52">
        <f t="shared" si="38"/>
        <v>1.8046593076908828</v>
      </c>
      <c r="X52">
        <f t="shared" si="38"/>
        <v>1.8136234564675886</v>
      </c>
      <c r="Y52">
        <f t="shared" si="38"/>
        <v>1.8213174914391315</v>
      </c>
      <c r="Z52">
        <f t="shared" si="38"/>
        <v>1.8277971696200419</v>
      </c>
      <c r="AA52">
        <f t="shared" si="38"/>
        <v>1.8331316691036577</v>
      </c>
      <c r="AB52">
        <f t="shared" si="38"/>
        <v>1.8373878340463989</v>
      </c>
      <c r="AC52">
        <f t="shared" si="38"/>
        <v>1.8406220629240124</v>
      </c>
      <c r="AD52">
        <f t="shared" si="38"/>
        <v>1.8428924446923518</v>
      </c>
      <c r="AE52">
        <f t="shared" si="38"/>
        <v>1.8440992072473115</v>
      </c>
      <c r="AF52">
        <f t="shared" si="38"/>
        <v>1.8442721293925897</v>
      </c>
      <c r="AG52">
        <f t="shared" si="38"/>
        <v>1.8434215749066629</v>
      </c>
      <c r="AH52">
        <f t="shared" si="38"/>
        <v>1.8415708634215138</v>
      </c>
      <c r="AI52">
        <f t="shared" si="38"/>
        <v>1.8387700174169703</v>
      </c>
      <c r="AJ52">
        <f t="shared" si="38"/>
        <v>1.8350770561421941</v>
      </c>
      <c r="AK52">
        <f t="shared" si="38"/>
        <v>1.8305780124565183</v>
      </c>
      <c r="AL52">
        <f t="shared" si="38"/>
        <v>1.8253892515302637</v>
      </c>
      <c r="AM52">
        <f t="shared" si="38"/>
        <v>1.8196469101620099</v>
      </c>
      <c r="AN52">
        <f t="shared" si="38"/>
        <v>1.813485429444333</v>
      </c>
      <c r="AO52">
        <f t="shared" si="38"/>
        <v>1.8071566280367195</v>
      </c>
      <c r="AP52">
        <f t="shared" si="38"/>
        <v>1.8007417423531005</v>
      </c>
      <c r="AQ52">
        <f t="shared" si="38"/>
        <v>1.7943072427326554</v>
      </c>
      <c r="AR52">
        <f t="shared" si="38"/>
        <v>1.7879106797903228</v>
      </c>
      <c r="AS52">
        <f t="shared" si="38"/>
        <v>1.7813531019502331</v>
      </c>
      <c r="AT52">
        <f t="shared" si="38"/>
        <v>1.7745415575297334</v>
      </c>
      <c r="AU52">
        <f t="shared" si="38"/>
        <v>1.7674699164041163</v>
      </c>
      <c r="AV52">
        <f t="shared" si="38"/>
        <v>1.7601319348786977</v>
      </c>
      <c r="AW52">
        <f t="shared" si="38"/>
        <v>1.7525212538074317</v>
      </c>
      <c r="AX52">
        <f t="shared" si="38"/>
        <v>1.744631396682214</v>
      </c>
      <c r="AY52">
        <f t="shared" si="38"/>
        <v>1.7364557676924561</v>
      </c>
      <c r="AZ52">
        <f t="shared" si="38"/>
        <v>1.7279876497544917</v>
      </c>
      <c r="BA52">
        <f t="shared" si="38"/>
        <v>1.7192202025103447</v>
      </c>
      <c r="BB52">
        <f t="shared" si="38"/>
        <v>1.7101464602954464</v>
      </c>
      <c r="BC52">
        <f t="shared" si="38"/>
        <v>1.700759330074785</v>
      </c>
      <c r="BD52">
        <f t="shared" si="38"/>
        <v>1.6910515893470095</v>
      </c>
      <c r="BE52">
        <f t="shared" si="38"/>
        <v>1.6810158840161213</v>
      </c>
      <c r="BF52">
        <f t="shared" si="38"/>
        <v>1.6706447262301061</v>
      </c>
      <c r="BG52">
        <f t="shared" si="38"/>
        <v>1.6599304921861158</v>
      </c>
      <c r="BH52">
        <f t="shared" si="38"/>
        <v>1.6488654199017163</v>
      </c>
      <c r="BI52">
        <f t="shared" si="38"/>
        <v>1.6374416069515947</v>
      </c>
      <c r="BJ52">
        <f t="shared" si="38"/>
        <v>1.6256510081693525</v>
      </c>
      <c r="BK52">
        <f t="shared" si="38"/>
        <v>1.6134854333137021</v>
      </c>
      <c r="BL52">
        <f t="shared" si="38"/>
        <v>1.6009365446986896</v>
      </c>
    </row>
    <row r="53" spans="1:64" x14ac:dyDescent="0.25">
      <c r="A53" t="str">
        <f t="shared" si="4"/>
        <v>09_ROK</v>
      </c>
      <c r="B53" t="s">
        <v>743</v>
      </c>
      <c r="C53" t="str">
        <f t="shared" si="33"/>
        <v>ship_freight(gtkm)</v>
      </c>
      <c r="D53">
        <f t="shared" si="31"/>
        <v>0</v>
      </c>
      <c r="E53">
        <f t="shared" ref="E53:BL53" si="39">E184</f>
        <v>0</v>
      </c>
      <c r="F53">
        <f t="shared" si="39"/>
        <v>0</v>
      </c>
      <c r="G53">
        <f t="shared" si="39"/>
        <v>0</v>
      </c>
      <c r="H53">
        <f t="shared" si="39"/>
        <v>0</v>
      </c>
      <c r="I53">
        <f t="shared" si="39"/>
        <v>0</v>
      </c>
      <c r="J53" s="10">
        <f t="shared" si="39"/>
        <v>0</v>
      </c>
      <c r="K53">
        <f t="shared" si="39"/>
        <v>1.5868529450640803</v>
      </c>
      <c r="L53">
        <f t="shared" si="39"/>
        <v>1.6151323938731901</v>
      </c>
      <c r="M53">
        <f t="shared" si="39"/>
        <v>1.6368944959632199</v>
      </c>
      <c r="N53">
        <f t="shared" si="39"/>
        <v>1.6246859566907099</v>
      </c>
      <c r="O53">
        <f t="shared" si="39"/>
        <v>1.6587133753776002</v>
      </c>
      <c r="P53">
        <f t="shared" si="39"/>
        <v>1.69153227187177</v>
      </c>
      <c r="Q53">
        <f t="shared" si="39"/>
        <v>1.7253029163642699</v>
      </c>
      <c r="R53">
        <f t="shared" si="39"/>
        <v>1.7564580826660698</v>
      </c>
      <c r="S53">
        <f t="shared" si="39"/>
        <v>1.78596442170513</v>
      </c>
      <c r="T53">
        <f t="shared" si="39"/>
        <v>1.8174589159381302</v>
      </c>
      <c r="U53">
        <f t="shared" si="39"/>
        <v>1.84849890013197</v>
      </c>
      <c r="V53">
        <f t="shared" si="39"/>
        <v>1.8790715259463202</v>
      </c>
      <c r="W53">
        <f t="shared" si="39"/>
        <v>1.90913985440273</v>
      </c>
      <c r="X53">
        <f t="shared" si="39"/>
        <v>1.93867069395535</v>
      </c>
      <c r="Y53">
        <f t="shared" si="39"/>
        <v>1.9676570850865001</v>
      </c>
      <c r="Z53">
        <f t="shared" si="39"/>
        <v>1.9961247244768401</v>
      </c>
      <c r="AA53">
        <f t="shared" si="39"/>
        <v>2.0241142985374201</v>
      </c>
      <c r="AB53">
        <f t="shared" si="39"/>
        <v>2.0516648876367403</v>
      </c>
      <c r="AC53">
        <f t="shared" si="39"/>
        <v>2.0788048651930202</v>
      </c>
      <c r="AD53">
        <f t="shared" si="39"/>
        <v>2.10556528136207</v>
      </c>
      <c r="AE53">
        <f t="shared" si="39"/>
        <v>2.1317957034925201</v>
      </c>
      <c r="AF53">
        <f t="shared" si="39"/>
        <v>2.1574897074142001</v>
      </c>
      <c r="AG53">
        <f t="shared" si="39"/>
        <v>2.1826173136663498</v>
      </c>
      <c r="AH53">
        <f t="shared" si="39"/>
        <v>2.2071624618235601</v>
      </c>
      <c r="AI53">
        <f t="shared" si="39"/>
        <v>2.2311406769637303</v>
      </c>
      <c r="AJ53">
        <f t="shared" si="39"/>
        <v>2.25457819111503</v>
      </c>
      <c r="AK53">
        <f t="shared" si="39"/>
        <v>2.2775376399365603</v>
      </c>
      <c r="AL53">
        <f t="shared" si="39"/>
        <v>2.3001234161934998</v>
      </c>
      <c r="AM53">
        <f t="shared" si="39"/>
        <v>2.3224709628068299</v>
      </c>
      <c r="AN53">
        <f t="shared" si="39"/>
        <v>2.34472107617266</v>
      </c>
      <c r="AO53">
        <f t="shared" si="39"/>
        <v>2.36717622763625</v>
      </c>
      <c r="AP53">
        <f t="shared" si="39"/>
        <v>2.3899290323174798</v>
      </c>
      <c r="AQ53">
        <f t="shared" si="39"/>
        <v>2.4130576509533599</v>
      </c>
      <c r="AR53">
        <f t="shared" si="39"/>
        <v>2.4366327494156801</v>
      </c>
      <c r="AS53">
        <f t="shared" si="39"/>
        <v>2.4605025330956098</v>
      </c>
      <c r="AT53">
        <f t="shared" si="39"/>
        <v>2.4846706855144398</v>
      </c>
      <c r="AU53">
        <f t="shared" si="39"/>
        <v>2.5091409362369599</v>
      </c>
      <c r="AV53">
        <f t="shared" si="39"/>
        <v>2.5339170614469402</v>
      </c>
      <c r="AW53">
        <f t="shared" si="39"/>
        <v>2.5590028845298902</v>
      </c>
      <c r="AX53">
        <f t="shared" si="39"/>
        <v>2.5844022766630701</v>
      </c>
      <c r="AY53">
        <f t="shared" si="39"/>
        <v>2.6101191574128801</v>
      </c>
      <c r="AZ53">
        <f t="shared" si="39"/>
        <v>2.6361574953397202</v>
      </c>
      <c r="BA53">
        <f t="shared" si="39"/>
        <v>2.66252130861039</v>
      </c>
      <c r="BB53">
        <f t="shared" si="39"/>
        <v>2.6892146656181901</v>
      </c>
      <c r="BC53">
        <f t="shared" si="39"/>
        <v>2.7162416856107399</v>
      </c>
      <c r="BD53">
        <f t="shared" si="39"/>
        <v>2.7436065393256004</v>
      </c>
      <c r="BE53">
        <f t="shared" si="39"/>
        <v>2.7713134496339702</v>
      </c>
      <c r="BF53">
        <f t="shared" si="39"/>
        <v>2.7993666921922999</v>
      </c>
      <c r="BG53">
        <f t="shared" si="39"/>
        <v>2.82777059610209</v>
      </c>
      <c r="BH53">
        <f t="shared" si="39"/>
        <v>2.8565295445779904</v>
      </c>
      <c r="BI53">
        <f t="shared" si="39"/>
        <v>2.88564797562415</v>
      </c>
      <c r="BJ53">
        <f t="shared" si="39"/>
        <v>2.9151303827191497</v>
      </c>
      <c r="BK53">
        <f t="shared" si="39"/>
        <v>2.9449813155093501</v>
      </c>
      <c r="BL53">
        <f t="shared" si="39"/>
        <v>5.9504107610220398</v>
      </c>
    </row>
    <row r="54" spans="1:64" x14ac:dyDescent="0.25">
      <c r="A54" t="str">
        <f t="shared" si="4"/>
        <v>09_ROK</v>
      </c>
      <c r="B54" t="s">
        <v>743</v>
      </c>
      <c r="C54" t="str">
        <f t="shared" si="33"/>
        <v>air_passenger(gpkm)</v>
      </c>
      <c r="D54">
        <f t="shared" si="31"/>
        <v>8.0106000000000037</v>
      </c>
      <c r="E54">
        <f t="shared" ref="E54:BL54" si="40">E185</f>
        <v>8.3947999999999912</v>
      </c>
      <c r="F54">
        <f t="shared" si="40"/>
        <v>8.7097999999999978</v>
      </c>
      <c r="G54">
        <f t="shared" si="40"/>
        <v>9.0929999999999964</v>
      </c>
      <c r="H54">
        <f t="shared" si="40"/>
        <v>9.4695999999999945</v>
      </c>
      <c r="I54">
        <f t="shared" si="40"/>
        <v>0</v>
      </c>
      <c r="J54" s="10">
        <f t="shared" si="40"/>
        <v>0</v>
      </c>
      <c r="K54">
        <f t="shared" si="40"/>
        <v>9.2737600893118017</v>
      </c>
      <c r="L54">
        <f t="shared" si="40"/>
        <v>9.2977456254877886</v>
      </c>
      <c r="M54">
        <f t="shared" si="40"/>
        <v>9.3124400208554174</v>
      </c>
      <c r="N54">
        <f t="shared" si="40"/>
        <v>9.212998358292726</v>
      </c>
      <c r="O54">
        <f t="shared" si="40"/>
        <v>9.3094889829085279</v>
      </c>
      <c r="P54">
        <f t="shared" si="40"/>
        <v>9.4167547963425093</v>
      </c>
      <c r="Q54">
        <f t="shared" si="40"/>
        <v>9.5427527340200058</v>
      </c>
      <c r="R54">
        <f t="shared" si="40"/>
        <v>9.6732587398271388</v>
      </c>
      <c r="S54">
        <f t="shared" si="40"/>
        <v>9.8113498005972364</v>
      </c>
      <c r="T54">
        <f t="shared" si="40"/>
        <v>9.8806750331631434</v>
      </c>
      <c r="U54">
        <f t="shared" si="40"/>
        <v>9.9578479256781858</v>
      </c>
      <c r="V54">
        <f t="shared" si="40"/>
        <v>10.041716686928467</v>
      </c>
      <c r="W54">
        <f t="shared" si="40"/>
        <v>10.13097691152573</v>
      </c>
      <c r="X54">
        <f t="shared" si="40"/>
        <v>10.224285642482585</v>
      </c>
      <c r="Y54">
        <f t="shared" si="40"/>
        <v>10.320432741915644</v>
      </c>
      <c r="Z54">
        <f t="shared" si="40"/>
        <v>10.418229495553668</v>
      </c>
      <c r="AA54">
        <f t="shared" si="40"/>
        <v>10.516352969732674</v>
      </c>
      <c r="AB54">
        <f t="shared" si="40"/>
        <v>10.613393690531545</v>
      </c>
      <c r="AC54">
        <f t="shared" si="40"/>
        <v>10.707974300245883</v>
      </c>
      <c r="AD54">
        <f t="shared" si="40"/>
        <v>10.798864434870445</v>
      </c>
      <c r="AE54">
        <f t="shared" si="40"/>
        <v>10.884275356193767</v>
      </c>
      <c r="AF54">
        <f t="shared" si="40"/>
        <v>10.962997897309366</v>
      </c>
      <c r="AG54">
        <f t="shared" si="40"/>
        <v>11.033808627242493</v>
      </c>
      <c r="AH54">
        <f t="shared" si="40"/>
        <v>11.095537452900119</v>
      </c>
      <c r="AI54">
        <f t="shared" si="40"/>
        <v>11.147077018402699</v>
      </c>
      <c r="AJ54">
        <f t="shared" si="40"/>
        <v>11.187381041181606</v>
      </c>
      <c r="AK54">
        <f t="shared" si="40"/>
        <v>11.215650678624675</v>
      </c>
      <c r="AL54">
        <f t="shared" si="40"/>
        <v>11.231294337430274</v>
      </c>
      <c r="AM54">
        <f t="shared" si="40"/>
        <v>11.23386303828719</v>
      </c>
      <c r="AN54">
        <f t="shared" si="40"/>
        <v>11.222964476812272</v>
      </c>
      <c r="AO54">
        <f t="shared" si="40"/>
        <v>11.198790926136461</v>
      </c>
      <c r="AP54">
        <f t="shared" si="40"/>
        <v>11.160713594316038</v>
      </c>
      <c r="AQ54">
        <f t="shared" si="40"/>
        <v>11.108053417983029</v>
      </c>
      <c r="AR54">
        <f t="shared" si="40"/>
        <v>11.040177112358789</v>
      </c>
      <c r="AS54">
        <f t="shared" si="40"/>
        <v>10.963461494300457</v>
      </c>
      <c r="AT54">
        <f t="shared" si="40"/>
        <v>10.885459161232019</v>
      </c>
      <c r="AU54">
        <f t="shared" si="40"/>
        <v>10.806291681165634</v>
      </c>
      <c r="AV54">
        <f t="shared" si="40"/>
        <v>10.726096115837048</v>
      </c>
      <c r="AW54">
        <f t="shared" si="40"/>
        <v>10.645004793512321</v>
      </c>
      <c r="AX54">
        <f t="shared" si="40"/>
        <v>10.563090661096981</v>
      </c>
      <c r="AY54">
        <f t="shared" si="40"/>
        <v>10.48044494131646</v>
      </c>
      <c r="AZ54">
        <f t="shared" si="40"/>
        <v>10.397242961285185</v>
      </c>
      <c r="BA54">
        <f t="shared" si="40"/>
        <v>10.31367814756938</v>
      </c>
      <c r="BB54">
        <f t="shared" si="40"/>
        <v>10.229897458916662</v>
      </c>
      <c r="BC54">
        <f t="shared" si="40"/>
        <v>10.145971045447775</v>
      </c>
      <c r="BD54">
        <f t="shared" si="40"/>
        <v>10.06191642488373</v>
      </c>
      <c r="BE54">
        <f t="shared" si="40"/>
        <v>9.9777614518957449</v>
      </c>
      <c r="BF54">
        <f t="shared" si="40"/>
        <v>9.8935160176019732</v>
      </c>
      <c r="BG54">
        <f t="shared" si="40"/>
        <v>9.8091765623906699</v>
      </c>
      <c r="BH54">
        <f t="shared" si="40"/>
        <v>9.7247536730059672</v>
      </c>
      <c r="BI54">
        <f t="shared" si="40"/>
        <v>9.6402383818120398</v>
      </c>
      <c r="BJ54">
        <f t="shared" si="40"/>
        <v>9.5555799474301359</v>
      </c>
      <c r="BK54">
        <f t="shared" si="40"/>
        <v>9.470708362184336</v>
      </c>
      <c r="BL54">
        <f t="shared" si="40"/>
        <v>9.3855634399040255</v>
      </c>
    </row>
    <row r="55" spans="1:64" x14ac:dyDescent="0.25">
      <c r="A55" t="str">
        <f t="shared" si="4"/>
        <v>09_ROK</v>
      </c>
      <c r="B55" t="s">
        <v>743</v>
      </c>
      <c r="C55" t="str">
        <f t="shared" si="33"/>
        <v>rail_passenger(gpkm)</v>
      </c>
      <c r="D55">
        <f t="shared" si="31"/>
        <v>58.381799999999998</v>
      </c>
      <c r="E55">
        <f t="shared" ref="E55:BL55" si="41">E186</f>
        <v>63.043899999999937</v>
      </c>
      <c r="F55">
        <f t="shared" si="41"/>
        <v>64.861199999999968</v>
      </c>
      <c r="G55">
        <f t="shared" si="41"/>
        <v>66.353199999999973</v>
      </c>
      <c r="H55">
        <f t="shared" si="41"/>
        <v>67.599499999999978</v>
      </c>
      <c r="I55">
        <f t="shared" si="41"/>
        <v>0</v>
      </c>
      <c r="J55" s="10">
        <f t="shared" si="41"/>
        <v>0</v>
      </c>
      <c r="K55">
        <f t="shared" si="41"/>
        <v>67.787923040359303</v>
      </c>
      <c r="L55">
        <f t="shared" si="41"/>
        <v>68.26730740394639</v>
      </c>
      <c r="M55">
        <f t="shared" si="41"/>
        <v>68.567147099450921</v>
      </c>
      <c r="N55">
        <f t="shared" si="41"/>
        <v>67.916368067268465</v>
      </c>
      <c r="O55">
        <f t="shared" si="41"/>
        <v>68.604771630612845</v>
      </c>
      <c r="P55">
        <f t="shared" si="41"/>
        <v>69.271598375996888</v>
      </c>
      <c r="Q55">
        <f t="shared" si="41"/>
        <v>69.978492570935217</v>
      </c>
      <c r="R55">
        <f t="shared" si="41"/>
        <v>70.624791509632814</v>
      </c>
      <c r="S55">
        <f t="shared" si="41"/>
        <v>71.237913848497868</v>
      </c>
      <c r="T55">
        <f t="shared" si="41"/>
        <v>72.279390988180936</v>
      </c>
      <c r="U55">
        <f t="shared" si="41"/>
        <v>73.328142897164511</v>
      </c>
      <c r="V55">
        <f t="shared" si="41"/>
        <v>74.38335175849565</v>
      </c>
      <c r="W55">
        <f t="shared" si="41"/>
        <v>75.443253352958493</v>
      </c>
      <c r="X55">
        <f t="shared" si="41"/>
        <v>76.505925520238961</v>
      </c>
      <c r="Y55">
        <f t="shared" si="41"/>
        <v>77.570533743240176</v>
      </c>
      <c r="Z55">
        <f t="shared" si="41"/>
        <v>78.63647267828847</v>
      </c>
      <c r="AA55">
        <f t="shared" si="41"/>
        <v>79.702147221951378</v>
      </c>
      <c r="AB55">
        <f t="shared" si="41"/>
        <v>80.765272367446755</v>
      </c>
      <c r="AC55">
        <f t="shared" si="41"/>
        <v>81.823724294269965</v>
      </c>
      <c r="AD55">
        <f t="shared" si="41"/>
        <v>82.876383637191083</v>
      </c>
      <c r="AE55">
        <f t="shared" si="41"/>
        <v>83.91767857523368</v>
      </c>
      <c r="AF55">
        <f t="shared" si="41"/>
        <v>84.946253387888817</v>
      </c>
      <c r="AG55">
        <f t="shared" si="41"/>
        <v>85.960402671702923</v>
      </c>
      <c r="AH55">
        <f t="shared" si="41"/>
        <v>86.958553863370284</v>
      </c>
      <c r="AI55">
        <f t="shared" si="41"/>
        <v>87.939309905727853</v>
      </c>
      <c r="AJ55">
        <f t="shared" si="41"/>
        <v>88.901410056486156</v>
      </c>
      <c r="AK55">
        <f t="shared" si="41"/>
        <v>89.8452001211663</v>
      </c>
      <c r="AL55">
        <f t="shared" si="41"/>
        <v>90.772355271582882</v>
      </c>
      <c r="AM55">
        <f t="shared" si="41"/>
        <v>91.685410540263504</v>
      </c>
      <c r="AN55">
        <f t="shared" si="41"/>
        <v>92.587107605665466</v>
      </c>
      <c r="AO55">
        <f t="shared" si="41"/>
        <v>93.484836916358006</v>
      </c>
      <c r="AP55">
        <f t="shared" si="41"/>
        <v>94.379084587105112</v>
      </c>
      <c r="AQ55">
        <f t="shared" si="41"/>
        <v>95.269636796103839</v>
      </c>
      <c r="AR55">
        <f t="shared" si="41"/>
        <v>96.156381301189413</v>
      </c>
      <c r="AS55">
        <f t="shared" si="41"/>
        <v>97.039515576184158</v>
      </c>
      <c r="AT55">
        <f t="shared" si="41"/>
        <v>97.925993247014546</v>
      </c>
      <c r="AU55">
        <f t="shared" si="41"/>
        <v>98.816891843814034</v>
      </c>
      <c r="AV55">
        <f t="shared" si="41"/>
        <v>99.713505163464774</v>
      </c>
      <c r="AW55">
        <f t="shared" si="41"/>
        <v>100.61716859621227</v>
      </c>
      <c r="AX55">
        <f t="shared" si="41"/>
        <v>101.52873548044663</v>
      </c>
      <c r="AY55">
        <f t="shared" si="41"/>
        <v>102.44929324657653</v>
      </c>
      <c r="AZ55">
        <f t="shared" si="41"/>
        <v>103.38083684122813</v>
      </c>
      <c r="BA55">
        <f t="shared" si="41"/>
        <v>104.32567809212821</v>
      </c>
      <c r="BB55">
        <f t="shared" si="41"/>
        <v>105.28580596403269</v>
      </c>
      <c r="BC55">
        <f t="shared" si="41"/>
        <v>106.26253698486711</v>
      </c>
      <c r="BD55">
        <f t="shared" si="41"/>
        <v>107.25671031622673</v>
      </c>
      <c r="BE55">
        <f t="shared" si="41"/>
        <v>108.26932639291114</v>
      </c>
      <c r="BF55">
        <f t="shared" si="41"/>
        <v>109.3012478369893</v>
      </c>
      <c r="BG55">
        <f t="shared" si="41"/>
        <v>110.3532363268949</v>
      </c>
      <c r="BH55">
        <f t="shared" si="41"/>
        <v>111.42625840861024</v>
      </c>
      <c r="BI55">
        <f t="shared" si="41"/>
        <v>112.5211103729185</v>
      </c>
      <c r="BJ55">
        <f t="shared" si="41"/>
        <v>113.63813673208088</v>
      </c>
      <c r="BK55">
        <f t="shared" si="41"/>
        <v>114.77745895892255</v>
      </c>
      <c r="BL55">
        <f t="shared" si="41"/>
        <v>115.93931308116719</v>
      </c>
    </row>
    <row r="56" spans="1:64" x14ac:dyDescent="0.25">
      <c r="A56" t="str">
        <f t="shared" si="4"/>
        <v>09_ROK</v>
      </c>
      <c r="B56" t="s">
        <v>743</v>
      </c>
      <c r="C56" t="str">
        <f t="shared" si="33"/>
        <v>road_passenger_2w(gpkm)</v>
      </c>
      <c r="D56">
        <f t="shared" si="31"/>
        <v>2.6833499999999999</v>
      </c>
      <c r="E56">
        <f t="shared" ref="E56:BL56" si="42">E187</f>
        <v>2.687516666666665</v>
      </c>
      <c r="F56">
        <f t="shared" si="42"/>
        <v>3.077283333333332</v>
      </c>
      <c r="G56">
        <f t="shared" si="42"/>
        <v>3.1119333333333308</v>
      </c>
      <c r="H56">
        <f t="shared" si="42"/>
        <v>3.1399333333333312</v>
      </c>
      <c r="I56">
        <f t="shared" si="42"/>
        <v>0</v>
      </c>
      <c r="J56" s="10">
        <f t="shared" si="42"/>
        <v>0</v>
      </c>
      <c r="K56">
        <f t="shared" si="42"/>
        <v>2.8856159957804182</v>
      </c>
      <c r="L56">
        <f t="shared" si="42"/>
        <v>2.8426386353502413</v>
      </c>
      <c r="M56">
        <f t="shared" si="42"/>
        <v>2.8034048920067054</v>
      </c>
      <c r="N56">
        <f t="shared" si="42"/>
        <v>2.7369866153618578</v>
      </c>
      <c r="O56">
        <f t="shared" si="42"/>
        <v>2.7355867137838108</v>
      </c>
      <c r="P56">
        <f t="shared" si="42"/>
        <v>2.743424050619431</v>
      </c>
      <c r="Q56">
        <f t="shared" si="42"/>
        <v>2.762708552300865</v>
      </c>
      <c r="R56">
        <f t="shared" si="42"/>
        <v>2.7891689268203557</v>
      </c>
      <c r="S56">
        <f t="shared" si="42"/>
        <v>2.8235301050197141</v>
      </c>
      <c r="T56">
        <f t="shared" si="42"/>
        <v>2.8694219233327476</v>
      </c>
      <c r="U56">
        <f t="shared" si="42"/>
        <v>2.9237002168284958</v>
      </c>
      <c r="V56">
        <f t="shared" si="42"/>
        <v>2.9858382622444597</v>
      </c>
      <c r="W56">
        <f t="shared" si="42"/>
        <v>3.0552254520508924</v>
      </c>
      <c r="X56">
        <f t="shared" si="42"/>
        <v>3.1311995563364827</v>
      </c>
      <c r="Y56">
        <f t="shared" si="42"/>
        <v>3.2130995363108328</v>
      </c>
      <c r="Z56">
        <f t="shared" si="42"/>
        <v>3.3002343595552119</v>
      </c>
      <c r="AA56">
        <f t="shared" si="42"/>
        <v>3.3918344522309756</v>
      </c>
      <c r="AB56">
        <f t="shared" si="42"/>
        <v>3.4870643478527397</v>
      </c>
      <c r="AC56">
        <f t="shared" si="42"/>
        <v>3.5850602894456278</v>
      </c>
      <c r="AD56">
        <f t="shared" si="42"/>
        <v>3.684970814125057</v>
      </c>
      <c r="AE56">
        <f t="shared" si="42"/>
        <v>3.7857166189136779</v>
      </c>
      <c r="AF56">
        <f t="shared" si="42"/>
        <v>3.8863757523866318</v>
      </c>
      <c r="AG56">
        <f t="shared" si="42"/>
        <v>3.9859885427687902</v>
      </c>
      <c r="AH56">
        <f t="shared" si="42"/>
        <v>4.083582299812436</v>
      </c>
      <c r="AI56">
        <f t="shared" si="42"/>
        <v>4.1781767877043006</v>
      </c>
      <c r="AJ56">
        <f t="shared" si="42"/>
        <v>4.2687857125212645</v>
      </c>
      <c r="AK56">
        <f t="shared" si="42"/>
        <v>4.3544909776206202</v>
      </c>
      <c r="AL56">
        <f t="shared" si="42"/>
        <v>4.4344346606953104</v>
      </c>
      <c r="AM56">
        <f t="shared" si="42"/>
        <v>4.5077990580249852</v>
      </c>
      <c r="AN56">
        <f t="shared" si="42"/>
        <v>4.5737749163598007</v>
      </c>
      <c r="AO56">
        <f t="shared" si="42"/>
        <v>4.6317797258507687</v>
      </c>
      <c r="AP56">
        <f t="shared" si="42"/>
        <v>4.6808829545981707</v>
      </c>
      <c r="AQ56">
        <f t="shared" si="42"/>
        <v>4.7201066796184659</v>
      </c>
      <c r="AR56">
        <f t="shared" si="42"/>
        <v>4.748463274132841</v>
      </c>
      <c r="AS56">
        <f t="shared" si="42"/>
        <v>4.7708709722804716</v>
      </c>
      <c r="AT56">
        <f t="shared" si="42"/>
        <v>4.7932448970638868</v>
      </c>
      <c r="AU56">
        <f t="shared" si="42"/>
        <v>4.815638004084537</v>
      </c>
      <c r="AV56">
        <f t="shared" si="42"/>
        <v>4.8381128172472323</v>
      </c>
      <c r="AW56">
        <f t="shared" si="42"/>
        <v>4.8607327824257469</v>
      </c>
      <c r="AX56">
        <f t="shared" si="42"/>
        <v>4.8835370601465771</v>
      </c>
      <c r="AY56">
        <f t="shared" si="42"/>
        <v>4.9065753470582978</v>
      </c>
      <c r="AZ56">
        <f t="shared" si="42"/>
        <v>4.9299397635302276</v>
      </c>
      <c r="BA56">
        <f t="shared" si="42"/>
        <v>4.9537359018104929</v>
      </c>
      <c r="BB56">
        <f t="shared" si="42"/>
        <v>4.978052291443662</v>
      </c>
      <c r="BC56">
        <f t="shared" si="42"/>
        <v>5.0029443024890723</v>
      </c>
      <c r="BD56">
        <f t="shared" si="42"/>
        <v>5.0284439904466725</v>
      </c>
      <c r="BE56">
        <f t="shared" si="42"/>
        <v>5.0545904011630229</v>
      </c>
      <c r="BF56">
        <f t="shared" si="42"/>
        <v>5.0814155200832225</v>
      </c>
      <c r="BG56">
        <f t="shared" si="42"/>
        <v>5.108946126245173</v>
      </c>
      <c r="BH56">
        <f t="shared" si="42"/>
        <v>5.137217999474923</v>
      </c>
      <c r="BI56">
        <f t="shared" si="42"/>
        <v>5.1662585111533232</v>
      </c>
      <c r="BJ56">
        <f t="shared" si="42"/>
        <v>5.1960739246493732</v>
      </c>
      <c r="BK56">
        <f t="shared" si="42"/>
        <v>5.2266602440311232</v>
      </c>
      <c r="BL56">
        <f t="shared" si="42"/>
        <v>5.2580187338398243</v>
      </c>
    </row>
    <row r="57" spans="1:64" x14ac:dyDescent="0.25">
      <c r="A57" t="str">
        <f t="shared" si="4"/>
        <v>09_ROK</v>
      </c>
      <c r="B57" t="s">
        <v>743</v>
      </c>
      <c r="C57" t="str">
        <f t="shared" si="33"/>
        <v>road_passenger_bus(gpkm)</v>
      </c>
      <c r="D57">
        <f t="shared" si="31"/>
        <v>92.465600000000023</v>
      </c>
      <c r="E57">
        <f t="shared" ref="E57:BL57" si="43">E188</f>
        <v>124.49169999999985</v>
      </c>
      <c r="F57">
        <f t="shared" si="43"/>
        <v>127.79959999999993</v>
      </c>
      <c r="G57">
        <f t="shared" si="43"/>
        <v>131.6271999999999</v>
      </c>
      <c r="H57">
        <f t="shared" si="43"/>
        <v>133.20669999999993</v>
      </c>
      <c r="I57">
        <f t="shared" si="43"/>
        <v>0</v>
      </c>
      <c r="J57" s="10">
        <f t="shared" si="43"/>
        <v>0</v>
      </c>
      <c r="K57">
        <f t="shared" si="43"/>
        <v>134.51722903647291</v>
      </c>
      <c r="L57">
        <f t="shared" si="43"/>
        <v>135.8042995448433</v>
      </c>
      <c r="M57">
        <f t="shared" si="43"/>
        <v>136.74622755443613</v>
      </c>
      <c r="N57">
        <f t="shared" si="43"/>
        <v>135.79735492275455</v>
      </c>
      <c r="O57">
        <f t="shared" si="43"/>
        <v>137.53191382149265</v>
      </c>
      <c r="P57">
        <f t="shared" si="43"/>
        <v>139.23456771890821</v>
      </c>
      <c r="Q57">
        <f t="shared" si="43"/>
        <v>141.0279623371726</v>
      </c>
      <c r="R57">
        <f t="shared" si="43"/>
        <v>142.70803914742541</v>
      </c>
      <c r="S57">
        <f t="shared" si="43"/>
        <v>144.32803305794511</v>
      </c>
      <c r="T57">
        <f t="shared" si="43"/>
        <v>146.09308875677792</v>
      </c>
      <c r="U57">
        <f t="shared" si="43"/>
        <v>147.86377545193938</v>
      </c>
      <c r="V57">
        <f t="shared" si="43"/>
        <v>149.63699241652287</v>
      </c>
      <c r="W57">
        <f t="shared" si="43"/>
        <v>151.40773006343133</v>
      </c>
      <c r="X57">
        <f t="shared" si="43"/>
        <v>153.17067639672794</v>
      </c>
      <c r="Y57">
        <f t="shared" si="43"/>
        <v>154.92271394776304</v>
      </c>
      <c r="Z57">
        <f t="shared" si="43"/>
        <v>156.66118811306839</v>
      </c>
      <c r="AA57">
        <f t="shared" si="43"/>
        <v>158.38148380620947</v>
      </c>
      <c r="AB57">
        <f t="shared" si="43"/>
        <v>160.07764936858317</v>
      </c>
      <c r="AC57">
        <f t="shared" si="43"/>
        <v>161.74410190416876</v>
      </c>
      <c r="AD57">
        <f t="shared" si="43"/>
        <v>163.37729071020365</v>
      </c>
      <c r="AE57">
        <f t="shared" si="43"/>
        <v>164.9649473430234</v>
      </c>
      <c r="AF57">
        <f t="shared" si="43"/>
        <v>166.50320695600269</v>
      </c>
      <c r="AG57">
        <f t="shared" si="43"/>
        <v>167.98757228167023</v>
      </c>
      <c r="AH57">
        <f t="shared" si="43"/>
        <v>169.41386746396995</v>
      </c>
      <c r="AI57">
        <f t="shared" si="43"/>
        <v>170.77832017749046</v>
      </c>
      <c r="AJ57">
        <f t="shared" si="43"/>
        <v>172.07748286382602</v>
      </c>
      <c r="AK57">
        <f t="shared" si="43"/>
        <v>173.31106622414626</v>
      </c>
      <c r="AL57">
        <f t="shared" si="43"/>
        <v>174.48135288652927</v>
      </c>
      <c r="AM57">
        <f t="shared" si="43"/>
        <v>175.59224875622414</v>
      </c>
      <c r="AN57">
        <f t="shared" si="43"/>
        <v>176.64799913667954</v>
      </c>
      <c r="AO57">
        <f t="shared" si="43"/>
        <v>177.66161367400929</v>
      </c>
      <c r="AP57">
        <f t="shared" si="43"/>
        <v>178.63280952015916</v>
      </c>
      <c r="AQ57">
        <f t="shared" si="43"/>
        <v>179.55995686049354</v>
      </c>
      <c r="AR57">
        <f t="shared" si="43"/>
        <v>180.44160441704705</v>
      </c>
      <c r="AS57">
        <f t="shared" si="43"/>
        <v>181.29309694665702</v>
      </c>
      <c r="AT57">
        <f t="shared" si="43"/>
        <v>182.14330608842675</v>
      </c>
      <c r="AU57">
        <f t="shared" si="43"/>
        <v>182.99424415521148</v>
      </c>
      <c r="AV57">
        <f t="shared" si="43"/>
        <v>183.84828705539388</v>
      </c>
      <c r="AW57">
        <f t="shared" si="43"/>
        <v>184.70784573217745</v>
      </c>
      <c r="AX57">
        <f t="shared" si="43"/>
        <v>185.57440828556898</v>
      </c>
      <c r="AY57">
        <f t="shared" si="43"/>
        <v>186.44986318821435</v>
      </c>
      <c r="AZ57">
        <f t="shared" si="43"/>
        <v>187.33771101414769</v>
      </c>
      <c r="BA57">
        <f t="shared" si="43"/>
        <v>188.24196426879774</v>
      </c>
      <c r="BB57">
        <f t="shared" si="43"/>
        <v>189.16598707485821</v>
      </c>
      <c r="BC57">
        <f t="shared" si="43"/>
        <v>190.11188349458379</v>
      </c>
      <c r="BD57">
        <f t="shared" si="43"/>
        <v>191.0808716369726</v>
      </c>
      <c r="BE57">
        <f t="shared" si="43"/>
        <v>192.07443524419389</v>
      </c>
      <c r="BF57">
        <f t="shared" si="43"/>
        <v>193.09378976316148</v>
      </c>
      <c r="BG57">
        <f t="shared" si="43"/>
        <v>194.13995279731557</v>
      </c>
      <c r="BH57">
        <f t="shared" si="43"/>
        <v>195.2142839800461</v>
      </c>
      <c r="BI57">
        <f t="shared" si="43"/>
        <v>196.31782342382527</v>
      </c>
      <c r="BJ57">
        <f t="shared" si="43"/>
        <v>197.45080913667516</v>
      </c>
      <c r="BK57">
        <f t="shared" si="43"/>
        <v>198.61308927318169</v>
      </c>
      <c r="BL57">
        <f t="shared" si="43"/>
        <v>199.8047118859123</v>
      </c>
    </row>
    <row r="58" spans="1:64" x14ac:dyDescent="0.25">
      <c r="A58" t="str">
        <f t="shared" si="4"/>
        <v>09_ROK</v>
      </c>
      <c r="B58" t="s">
        <v>743</v>
      </c>
      <c r="C58" t="str">
        <f t="shared" si="33"/>
        <v>road_passenger_lt(gpkm)</v>
      </c>
      <c r="D58">
        <f t="shared" si="31"/>
        <v>17.326484000000001</v>
      </c>
      <c r="E58">
        <f t="shared" ref="E58:BL58" si="44">E189</f>
        <v>17.937287999999988</v>
      </c>
      <c r="F58">
        <f t="shared" si="44"/>
        <v>18.569619999999993</v>
      </c>
      <c r="G58">
        <f t="shared" si="44"/>
        <v>19.224243999999985</v>
      </c>
      <c r="H58">
        <f t="shared" si="44"/>
        <v>19.608728000000003</v>
      </c>
      <c r="I58">
        <f t="shared" si="44"/>
        <v>0</v>
      </c>
      <c r="J58" s="10">
        <f t="shared" si="44"/>
        <v>0</v>
      </c>
      <c r="K58">
        <f t="shared" si="44"/>
        <v>20.031902571273324</v>
      </c>
      <c r="L58">
        <f t="shared" si="44"/>
        <v>20.192366794782263</v>
      </c>
      <c r="M58">
        <f t="shared" si="44"/>
        <v>20.250713496647361</v>
      </c>
      <c r="N58">
        <f t="shared" si="44"/>
        <v>19.982044844418045</v>
      </c>
      <c r="O58">
        <f t="shared" si="44"/>
        <v>20.063001108383585</v>
      </c>
      <c r="P58">
        <f t="shared" si="44"/>
        <v>20.093201673211766</v>
      </c>
      <c r="Q58">
        <f t="shared" si="44"/>
        <v>20.092183880019309</v>
      </c>
      <c r="R58">
        <f t="shared" si="44"/>
        <v>20.032902395464422</v>
      </c>
      <c r="S58">
        <f t="shared" si="44"/>
        <v>19.925839052104351</v>
      </c>
      <c r="T58">
        <f t="shared" si="44"/>
        <v>19.702882878878967</v>
      </c>
      <c r="U58">
        <f t="shared" si="44"/>
        <v>19.447792493799835</v>
      </c>
      <c r="V58">
        <f t="shared" si="44"/>
        <v>19.163559790873222</v>
      </c>
      <c r="W58">
        <f t="shared" si="44"/>
        <v>18.853086941099622</v>
      </c>
      <c r="X58">
        <f t="shared" si="44"/>
        <v>18.519398213138903</v>
      </c>
      <c r="Y58">
        <f t="shared" si="44"/>
        <v>18.165922040103172</v>
      </c>
      <c r="Z58">
        <f t="shared" si="44"/>
        <v>17.796237145879811</v>
      </c>
      <c r="AA58">
        <f t="shared" si="44"/>
        <v>17.413780270285613</v>
      </c>
      <c r="AB58">
        <f t="shared" si="44"/>
        <v>17.021931323734805</v>
      </c>
      <c r="AC58">
        <f t="shared" si="44"/>
        <v>16.624195655852123</v>
      </c>
      <c r="AD58">
        <f t="shared" si="44"/>
        <v>16.224345262460155</v>
      </c>
      <c r="AE58">
        <f t="shared" si="44"/>
        <v>15.825335890940092</v>
      </c>
      <c r="AF58">
        <f t="shared" si="44"/>
        <v>15.431020912467366</v>
      </c>
      <c r="AG58">
        <f t="shared" si="44"/>
        <v>15.04518535082285</v>
      </c>
      <c r="AH58">
        <f t="shared" si="44"/>
        <v>14.671623213378011</v>
      </c>
      <c r="AI58">
        <f t="shared" si="44"/>
        <v>14.314125292841601</v>
      </c>
      <c r="AJ58">
        <f t="shared" si="44"/>
        <v>13.97645445977815</v>
      </c>
      <c r="AK58">
        <f t="shared" si="44"/>
        <v>13.662553932276492</v>
      </c>
      <c r="AL58">
        <f t="shared" si="44"/>
        <v>13.37645869826909</v>
      </c>
      <c r="AM58">
        <f t="shared" si="44"/>
        <v>13.122198983980267</v>
      </c>
      <c r="AN58">
        <f t="shared" si="44"/>
        <v>12.903700442075419</v>
      </c>
      <c r="AO58">
        <f t="shared" si="44"/>
        <v>12.725399705466257</v>
      </c>
      <c r="AP58">
        <f t="shared" si="44"/>
        <v>12.590657992953854</v>
      </c>
      <c r="AQ58">
        <f t="shared" si="44"/>
        <v>12.502696307189641</v>
      </c>
      <c r="AR58">
        <f t="shared" si="44"/>
        <v>12.464716094598716</v>
      </c>
      <c r="AS58">
        <f t="shared" si="44"/>
        <v>12.451973237652039</v>
      </c>
      <c r="AT58">
        <f t="shared" si="44"/>
        <v>12.438470507880792</v>
      </c>
      <c r="AU58">
        <f t="shared" si="44"/>
        <v>12.424346050538112</v>
      </c>
      <c r="AV58">
        <f t="shared" si="44"/>
        <v>12.409759376239158</v>
      </c>
      <c r="AW58">
        <f t="shared" si="44"/>
        <v>12.394868595185661</v>
      </c>
      <c r="AX58">
        <f t="shared" si="44"/>
        <v>12.37976644747158</v>
      </c>
      <c r="AY58">
        <f t="shared" si="44"/>
        <v>12.364569874586916</v>
      </c>
      <c r="AZ58">
        <f t="shared" si="44"/>
        <v>12.349499107643227</v>
      </c>
      <c r="BA58">
        <f t="shared" si="44"/>
        <v>12.334802395508133</v>
      </c>
      <c r="BB58">
        <f t="shared" si="44"/>
        <v>12.320679421323071</v>
      </c>
      <c r="BC58">
        <f t="shared" si="44"/>
        <v>12.307242984123125</v>
      </c>
      <c r="BD58">
        <f t="shared" si="44"/>
        <v>12.294545556642122</v>
      </c>
      <c r="BE58">
        <f t="shared" si="44"/>
        <v>12.282654674826153</v>
      </c>
      <c r="BF58">
        <f t="shared" si="44"/>
        <v>12.27161848100099</v>
      </c>
      <c r="BG58">
        <f t="shared" si="44"/>
        <v>12.261470702988422</v>
      </c>
      <c r="BH58">
        <f t="shared" si="44"/>
        <v>12.252264928747699</v>
      </c>
      <c r="BI58">
        <f t="shared" si="44"/>
        <v>12.244032671433382</v>
      </c>
      <c r="BJ58">
        <f t="shared" si="44"/>
        <v>12.23675409254928</v>
      </c>
      <c r="BK58">
        <f t="shared" si="44"/>
        <v>12.230384971032835</v>
      </c>
      <c r="BL58">
        <f t="shared" si="44"/>
        <v>12.224893556177598</v>
      </c>
    </row>
    <row r="59" spans="1:64" x14ac:dyDescent="0.25">
      <c r="A59" t="str">
        <f t="shared" si="4"/>
        <v>09_ROK</v>
      </c>
      <c r="B59" t="s">
        <v>743</v>
      </c>
      <c r="C59" t="str">
        <f t="shared" si="33"/>
        <v>road_passenger_lv(gpkm)</v>
      </c>
      <c r="D59">
        <f t="shared" si="31"/>
        <v>415.83561600000002</v>
      </c>
      <c r="E59">
        <f t="shared" ref="E59:BL60" si="45">E190</f>
        <v>430.49491199999954</v>
      </c>
      <c r="F59">
        <f t="shared" si="45"/>
        <v>445.6708799999999</v>
      </c>
      <c r="G59">
        <f t="shared" si="45"/>
        <v>461.38185599999986</v>
      </c>
      <c r="H59">
        <f t="shared" si="45"/>
        <v>470.60947199999976</v>
      </c>
      <c r="I59">
        <f t="shared" si="45"/>
        <v>0</v>
      </c>
      <c r="J59" s="10">
        <f t="shared" si="45"/>
        <v>0</v>
      </c>
      <c r="K59">
        <f t="shared" si="45"/>
        <v>485.35439098417669</v>
      </c>
      <c r="L59">
        <f t="shared" si="45"/>
        <v>492.7176620062117</v>
      </c>
      <c r="M59">
        <f t="shared" si="45"/>
        <v>498.5424550616969</v>
      </c>
      <c r="N59">
        <f t="shared" si="45"/>
        <v>497.15547471397912</v>
      </c>
      <c r="O59">
        <f t="shared" si="45"/>
        <v>505.29395314420987</v>
      </c>
      <c r="P59">
        <f t="shared" si="45"/>
        <v>513.05850125054883</v>
      </c>
      <c r="Q59">
        <f t="shared" si="45"/>
        <v>520.90428513800157</v>
      </c>
      <c r="R59">
        <f t="shared" si="45"/>
        <v>528.08287795340607</v>
      </c>
      <c r="S59">
        <f t="shared" si="45"/>
        <v>534.7957168348139</v>
      </c>
      <c r="T59">
        <f t="shared" si="45"/>
        <v>539.10194145801017</v>
      </c>
      <c r="U59">
        <f t="shared" si="45"/>
        <v>543.1355097867214</v>
      </c>
      <c r="V59">
        <f t="shared" si="45"/>
        <v>546.89823947380171</v>
      </c>
      <c r="W59">
        <f t="shared" si="45"/>
        <v>550.38621319693254</v>
      </c>
      <c r="X59">
        <f t="shared" si="45"/>
        <v>553.59571218316148</v>
      </c>
      <c r="Y59">
        <f t="shared" si="45"/>
        <v>556.53216274536237</v>
      </c>
      <c r="Z59">
        <f t="shared" si="45"/>
        <v>559.20364288490066</v>
      </c>
      <c r="AA59">
        <f t="shared" si="45"/>
        <v>561.61214875406017</v>
      </c>
      <c r="AB59">
        <f t="shared" si="45"/>
        <v>563.75594010830014</v>
      </c>
      <c r="AC59">
        <f t="shared" si="45"/>
        <v>565.63559181101618</v>
      </c>
      <c r="AD59">
        <f t="shared" si="45"/>
        <v>567.2596491468147</v>
      </c>
      <c r="AE59">
        <f t="shared" si="45"/>
        <v>568.60723893659372</v>
      </c>
      <c r="AF59">
        <f t="shared" si="45"/>
        <v>569.68767170198146</v>
      </c>
      <c r="AG59">
        <f t="shared" si="45"/>
        <v>570.50860856910617</v>
      </c>
      <c r="AH59">
        <f t="shared" si="45"/>
        <v>571.07927042901827</v>
      </c>
      <c r="AI59">
        <f t="shared" si="45"/>
        <v>571.41058955580706</v>
      </c>
      <c r="AJ59">
        <f t="shared" si="45"/>
        <v>571.51481971217459</v>
      </c>
      <c r="AK59">
        <f t="shared" si="45"/>
        <v>571.41476648155776</v>
      </c>
      <c r="AL59">
        <f t="shared" si="45"/>
        <v>571.14142849003701</v>
      </c>
      <c r="AM59">
        <f t="shared" si="45"/>
        <v>570.73057781933278</v>
      </c>
      <c r="AN59">
        <f t="shared" si="45"/>
        <v>570.21842484490594</v>
      </c>
      <c r="AO59">
        <f t="shared" si="45"/>
        <v>569.66861547040753</v>
      </c>
      <c r="AP59">
        <f t="shared" si="45"/>
        <v>569.10109804400872</v>
      </c>
      <c r="AQ59">
        <f t="shared" si="45"/>
        <v>568.5313948274229</v>
      </c>
      <c r="AR59">
        <f t="shared" si="45"/>
        <v>567.97556337721176</v>
      </c>
      <c r="AS59">
        <f t="shared" si="45"/>
        <v>567.39491386234158</v>
      </c>
      <c r="AT59">
        <f t="shared" si="45"/>
        <v>566.77963947576507</v>
      </c>
      <c r="AU59">
        <f t="shared" si="45"/>
        <v>566.13603503618367</v>
      </c>
      <c r="AV59">
        <f t="shared" si="45"/>
        <v>565.4713689106278</v>
      </c>
      <c r="AW59">
        <f t="shared" si="45"/>
        <v>564.79284565395687</v>
      </c>
      <c r="AX59">
        <f t="shared" si="45"/>
        <v>564.10469112311864</v>
      </c>
      <c r="AY59">
        <f t="shared" si="45"/>
        <v>563.41223395200734</v>
      </c>
      <c r="AZ59">
        <f t="shared" si="45"/>
        <v>562.72550933827335</v>
      </c>
      <c r="BA59">
        <f t="shared" si="45"/>
        <v>562.05582915531761</v>
      </c>
      <c r="BB59">
        <f t="shared" si="45"/>
        <v>561.4122922982848</v>
      </c>
      <c r="BC59">
        <f t="shared" si="45"/>
        <v>560.80003864320736</v>
      </c>
      <c r="BD59">
        <f t="shared" si="45"/>
        <v>560.22145919765637</v>
      </c>
      <c r="BE59">
        <f t="shared" si="45"/>
        <v>559.67963134957529</v>
      </c>
      <c r="BF59">
        <f t="shared" si="45"/>
        <v>559.17674878427545</v>
      </c>
      <c r="BG59">
        <f t="shared" si="45"/>
        <v>558.71434836616947</v>
      </c>
      <c r="BH59">
        <f t="shared" si="45"/>
        <v>558.29487191993371</v>
      </c>
      <c r="BI59">
        <f t="shared" si="45"/>
        <v>557.9197553949781</v>
      </c>
      <c r="BJ59">
        <f t="shared" si="45"/>
        <v>557.58809481715912</v>
      </c>
      <c r="BK59">
        <f t="shared" si="45"/>
        <v>557.2978751800598</v>
      </c>
      <c r="BL59">
        <f t="shared" si="45"/>
        <v>557.04764970982285</v>
      </c>
    </row>
    <row r="60" spans="1:64" x14ac:dyDescent="0.25">
      <c r="A60" t="str">
        <f t="shared" si="4"/>
        <v>09_ROK</v>
      </c>
      <c r="B60" t="s">
        <v>743</v>
      </c>
      <c r="C60" t="str">
        <f t="shared" si="33"/>
        <v>ship_passenger(gpkm)</v>
      </c>
      <c r="D60">
        <f t="shared" si="31"/>
        <v>0.88299999999999979</v>
      </c>
      <c r="E60">
        <f t="shared" si="45"/>
        <v>0.98099999999999909</v>
      </c>
      <c r="F60">
        <f t="shared" si="45"/>
        <v>0.92169999999999963</v>
      </c>
      <c r="G60">
        <f t="shared" si="45"/>
        <v>1.0116999999999998</v>
      </c>
      <c r="H60">
        <f t="shared" si="45"/>
        <v>1.0167999999999995</v>
      </c>
      <c r="I60">
        <f t="shared" si="45"/>
        <v>0</v>
      </c>
      <c r="J60" s="10">
        <f t="shared" si="45"/>
        <v>0</v>
      </c>
      <c r="K60">
        <f t="shared" si="45"/>
        <v>1.0623690099995622</v>
      </c>
      <c r="L60">
        <f t="shared" si="45"/>
        <v>1.0821420936163368</v>
      </c>
      <c r="M60">
        <f t="shared" si="45"/>
        <v>1.0981806143285227</v>
      </c>
      <c r="N60">
        <f t="shared" si="45"/>
        <v>1.0979349115463111</v>
      </c>
      <c r="O60">
        <f t="shared" si="45"/>
        <v>1.1183542969650158</v>
      </c>
      <c r="P60">
        <f t="shared" si="45"/>
        <v>1.1376317640112854</v>
      </c>
      <c r="Q60">
        <f t="shared" si="45"/>
        <v>1.1567798949582933</v>
      </c>
      <c r="R60">
        <f t="shared" si="45"/>
        <v>1.1741425439548985</v>
      </c>
      <c r="S60">
        <f t="shared" si="45"/>
        <v>1.1901718775077399</v>
      </c>
      <c r="T60">
        <f t="shared" si="45"/>
        <v>1.2065866790040607</v>
      </c>
      <c r="U60">
        <f t="shared" si="45"/>
        <v>1.2222700230013723</v>
      </c>
      <c r="V60">
        <f t="shared" si="45"/>
        <v>1.2372309131592627</v>
      </c>
      <c r="W60">
        <f t="shared" si="45"/>
        <v>1.2514667163399515</v>
      </c>
      <c r="X60">
        <f t="shared" si="45"/>
        <v>1.2649763504982439</v>
      </c>
      <c r="Y60">
        <f t="shared" si="45"/>
        <v>1.2777808029137903</v>
      </c>
      <c r="Z60">
        <f t="shared" si="45"/>
        <v>1.2899086026021167</v>
      </c>
      <c r="AA60">
        <f t="shared" si="45"/>
        <v>1.3013756593596013</v>
      </c>
      <c r="AB60">
        <f t="shared" si="45"/>
        <v>1.3121903411807734</v>
      </c>
      <c r="AC60">
        <f t="shared" si="45"/>
        <v>1.3223673730294137</v>
      </c>
      <c r="AD60">
        <f t="shared" si="45"/>
        <v>1.3319411764051761</v>
      </c>
      <c r="AE60">
        <f t="shared" si="45"/>
        <v>1.3408780399810485</v>
      </c>
      <c r="AF60">
        <f t="shared" si="45"/>
        <v>1.3492157147405932</v>
      </c>
      <c r="AG60">
        <f t="shared" si="45"/>
        <v>1.3569891563376439</v>
      </c>
      <c r="AH60">
        <f t="shared" si="45"/>
        <v>1.3642380286795845</v>
      </c>
      <c r="AI60">
        <f t="shared" si="45"/>
        <v>1.371007070862134</v>
      </c>
      <c r="AJ60">
        <f t="shared" si="45"/>
        <v>1.3773451732197421</v>
      </c>
      <c r="AK60">
        <f t="shared" si="45"/>
        <v>1.383327724885872</v>
      </c>
      <c r="AL60">
        <f t="shared" si="45"/>
        <v>1.3890514039408615</v>
      </c>
      <c r="AM60">
        <f t="shared" si="45"/>
        <v>1.394626270584536</v>
      </c>
      <c r="AN60">
        <f t="shared" si="45"/>
        <v>1.4001654314741212</v>
      </c>
      <c r="AO60">
        <f t="shared" si="45"/>
        <v>1.4058517630113661</v>
      </c>
      <c r="AP60">
        <f t="shared" si="45"/>
        <v>1.4117633196926929</v>
      </c>
      <c r="AQ60">
        <f t="shared" si="45"/>
        <v>1.4179686425417397</v>
      </c>
      <c r="AR60">
        <f t="shared" si="45"/>
        <v>1.4245389822398478</v>
      </c>
      <c r="AS60">
        <f t="shared" si="45"/>
        <v>1.431261291684137</v>
      </c>
      <c r="AT60">
        <f t="shared" si="45"/>
        <v>1.4379734691191615</v>
      </c>
      <c r="AU60">
        <f t="shared" si="45"/>
        <v>1.4446914012253564</v>
      </c>
      <c r="AV60">
        <f t="shared" si="45"/>
        <v>1.4514338451741651</v>
      </c>
      <c r="AW60">
        <f t="shared" si="45"/>
        <v>1.4582198347277193</v>
      </c>
      <c r="AX60">
        <f t="shared" si="45"/>
        <v>1.4650611180439683</v>
      </c>
      <c r="AY60">
        <f t="shared" si="45"/>
        <v>1.4719726041174845</v>
      </c>
      <c r="AZ60">
        <f t="shared" si="45"/>
        <v>1.4789819290590636</v>
      </c>
      <c r="BA60">
        <f t="shared" si="45"/>
        <v>1.486120770543143</v>
      </c>
      <c r="BB60">
        <f t="shared" si="45"/>
        <v>1.4934156874330939</v>
      </c>
      <c r="BC60">
        <f t="shared" si="45"/>
        <v>1.5008832907467169</v>
      </c>
      <c r="BD60">
        <f t="shared" si="45"/>
        <v>1.508533197133997</v>
      </c>
      <c r="BE60">
        <f t="shared" si="45"/>
        <v>1.516377120348902</v>
      </c>
      <c r="BF60">
        <f t="shared" si="45"/>
        <v>1.5244246560249619</v>
      </c>
      <c r="BG60">
        <f t="shared" si="45"/>
        <v>1.532683837873547</v>
      </c>
      <c r="BH60">
        <f t="shared" si="45"/>
        <v>1.5411653998424721</v>
      </c>
      <c r="BI60">
        <f t="shared" si="45"/>
        <v>1.5498775533459919</v>
      </c>
      <c r="BJ60">
        <f t="shared" si="45"/>
        <v>1.558822177394807</v>
      </c>
      <c r="BK60">
        <f t="shared" si="45"/>
        <v>1.5679980732093319</v>
      </c>
      <c r="BL60">
        <f t="shared" si="45"/>
        <v>3.1548112403038844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7.4471763953849854E-4</v>
      </c>
      <c r="E63">
        <f>INDEX(hist_share!X:X,MATCH($C$1&amp;"-"&amp;$C63,hist_share!$AF:$AF,0))</f>
        <v>7.9538744506184788E-4</v>
      </c>
      <c r="F63">
        <f>INDEX(hist_share!Y:Y,MATCH($C$1&amp;"-"&amp;$C63,hist_share!$AF:$AF,0))</f>
        <v>7.3768504109231734E-4</v>
      </c>
      <c r="G63">
        <f>INDEX(hist_share!Z:Z,MATCH($C$1&amp;"-"&amp;$C63,hist_share!$AF:$AF,0))</f>
        <v>6.991285047841995E-4</v>
      </c>
      <c r="H63">
        <f>INDEX(hist_share!AA:AA,MATCH($C$1&amp;"-"&amp;$C63,hist_share!$AF:$AF,0))</f>
        <v>7.3483287032888257E-4</v>
      </c>
      <c r="I63">
        <f>INDEX(hist_share!AB:AB,MATCH($C$1&amp;"-"&amp;$C63,hist_share!$AF:$AF,0))</f>
        <v>0</v>
      </c>
      <c r="J63" s="10">
        <f>INDEX(hist_share!AC:AC,MATCH($C$1&amp;"-"&amp;$C63,hist_share!$AF:$AF,0))</f>
        <v>0</v>
      </c>
      <c r="K63">
        <f>INDEX('7th_share'!C:C,MATCH($C$1&amp;"-"&amp;$C63,'7th_share'!$AK:$AK,0))</f>
        <v>5.8781835706894628E-4</v>
      </c>
      <c r="L63">
        <f>INDEX('7th_share'!D:D,MATCH($C$1&amp;"-"&amp;$C63,'7th_share'!$AK:$AK,0))</f>
        <v>5.5306567925595307E-4</v>
      </c>
      <c r="M63">
        <f>INDEX('7th_share'!E:E,MATCH($C$1&amp;"-"&amp;$C63,'7th_share'!$AK:$AK,0))</f>
        <v>5.2485944383591824E-4</v>
      </c>
      <c r="N63">
        <f>INDEX('7th_share'!F:F,MATCH($C$1&amp;"-"&amp;$C63,'7th_share'!$AK:$AK,0))</f>
        <v>5.0285186826252179E-4</v>
      </c>
      <c r="O63">
        <f>INDEX('7th_share'!G:G,MATCH($C$1&amp;"-"&amp;$C63,'7th_share'!$AK:$AK,0))</f>
        <v>4.8669516998944498E-4</v>
      </c>
      <c r="P63">
        <f>INDEX('7th_share'!H:H,MATCH($C$1&amp;"-"&amp;$C63,'7th_share'!$AK:$AK,0))</f>
        <v>4.7604156647036678E-4</v>
      </c>
      <c r="Q63">
        <f>INDEX('7th_share'!I:I,MATCH($C$1&amp;"-"&amp;$C63,'7th_share'!$AK:$AK,0))</f>
        <v>4.705432751589659E-4</v>
      </c>
      <c r="R63">
        <f>INDEX('7th_share'!J:J,MATCH($C$1&amp;"-"&amp;$C63,'7th_share'!$AK:$AK,0))</f>
        <v>4.698525135089246E-4</v>
      </c>
      <c r="S63">
        <f>INDEX('7th_share'!K:K,MATCH($C$1&amp;"-"&amp;$C63,'7th_share'!$AK:$AK,0))</f>
        <v>4.7362149897392102E-4</v>
      </c>
      <c r="T63">
        <f>INDEX('7th_share'!L:L,MATCH($C$1&amp;"-"&amp;$C63,'7th_share'!$AK:$AK,0))</f>
        <v>4.8150244900763671E-4</v>
      </c>
      <c r="U63">
        <f>INDEX('7th_share'!M:M,MATCH($C$1&amp;"-"&amp;$C63,'7th_share'!$AK:$AK,0))</f>
        <v>4.9314758106374962E-4</v>
      </c>
      <c r="V63">
        <f>INDEX('7th_share'!N:N,MATCH($C$1&amp;"-"&amp;$C63,'7th_share'!$AK:$AK,0))</f>
        <v>5.0820911259594063E-4</v>
      </c>
      <c r="W63">
        <f>INDEX('7th_share'!O:O,MATCH($C$1&amp;"-"&amp;$C63,'7th_share'!$AK:$AK,0))</f>
        <v>5.2633926105788984E-4</v>
      </c>
      <c r="X63">
        <f>INDEX('7th_share'!P:P,MATCH($C$1&amp;"-"&amp;$C63,'7th_share'!$AK:$AK,0))</f>
        <v>5.4719024390327564E-4</v>
      </c>
      <c r="Y63">
        <f>INDEX('7th_share'!Q:Q,MATCH($C$1&amp;"-"&amp;$C63,'7th_share'!$AK:$AK,0))</f>
        <v>5.7041427858578041E-4</v>
      </c>
      <c r="Z63">
        <f>INDEX('7th_share'!R:R,MATCH($C$1&amp;"-"&amp;$C63,'7th_share'!$AK:$AK,0))</f>
        <v>5.956635825590834E-4</v>
      </c>
      <c r="AA63">
        <f>INDEX('7th_share'!S:S,MATCH($C$1&amp;"-"&amp;$C63,'7th_share'!$AK:$AK,0))</f>
        <v>6.2259037327686299E-4</v>
      </c>
      <c r="AB63">
        <f>INDEX('7th_share'!T:T,MATCH($C$1&amp;"-"&amp;$C63,'7th_share'!$AK:$AK,0))</f>
        <v>6.5084686819279907E-4</v>
      </c>
      <c r="AC63">
        <f>INDEX('7th_share'!U:U,MATCH($C$1&amp;"-"&amp;$C63,'7th_share'!$AK:$AK,0))</f>
        <v>6.8008528476057252E-4</v>
      </c>
      <c r="AD63">
        <f>INDEX('7th_share'!V:V,MATCH($C$1&amp;"-"&amp;$C63,'7th_share'!$AK:$AK,0))</f>
        <v>7.099578404338667E-4</v>
      </c>
      <c r="AE63">
        <f>INDEX('7th_share'!W:W,MATCH($C$1&amp;"-"&amp;$C63,'7th_share'!$AK:$AK,0))</f>
        <v>7.4011675266635391E-4</v>
      </c>
      <c r="AF63">
        <f>INDEX('7th_share'!X:X,MATCH($C$1&amp;"-"&amp;$C63,'7th_share'!$AK:$AK,0))</f>
        <v>7.7021423891171883E-4</v>
      </c>
      <c r="AG63">
        <f>INDEX('7th_share'!Y:Y,MATCH($C$1&amp;"-"&amp;$C63,'7th_share'!$AK:$AK,0))</f>
        <v>7.9990251662364373E-4</v>
      </c>
      <c r="AH63">
        <f>INDEX('7th_share'!Z:Z,MATCH($C$1&amp;"-"&amp;$C63,'7th_share'!$AK:$AK,0))</f>
        <v>8.2883380325580178E-4</v>
      </c>
      <c r="AI63">
        <f>INDEX('7th_share'!AA:AA,MATCH($C$1&amp;"-"&amp;$C63,'7th_share'!$AK:$AK,0))</f>
        <v>8.5666031626187799E-4</v>
      </c>
      <c r="AJ63">
        <f>INDEX('7th_share'!AB:AB,MATCH($C$1&amp;"-"&amp;$C63,'7th_share'!$AK:$AK,0))</f>
        <v>8.8303427309555159E-4</v>
      </c>
      <c r="AK63">
        <f>INDEX('7th_share'!AC:AC,MATCH($C$1&amp;"-"&amp;$C63,'7th_share'!$AK:$AK,0))</f>
        <v>9.076078912105002E-4</v>
      </c>
      <c r="AL63">
        <f>INDEX('7th_share'!AD:AD,MATCH($C$1&amp;"-"&amp;$C63,'7th_share'!$AK:$AK,0))</f>
        <v>9.3003338806040546E-4</v>
      </c>
      <c r="AM63">
        <f>INDEX('7th_share'!AE:AE,MATCH($C$1&amp;"-"&amp;$C63,'7th_share'!$AK:$AK,0))</f>
        <v>9.4996298109894768E-4</v>
      </c>
      <c r="AN63">
        <f>INDEX('7th_share'!AF:AF,MATCH($C$1&amp;"-"&amp;$C63,'7th_share'!$AK:$AK,0))</f>
        <v>9.6704888777980516E-4</v>
      </c>
      <c r="AO63">
        <f>INDEX('7th_share'!AG:AG,MATCH($C$1&amp;"-"&amp;$C63,'7th_share'!$AK:$AK,0))</f>
        <v>9.8094332555666059E-4</v>
      </c>
      <c r="AP63">
        <f>INDEX('7th_share'!AH:AH,MATCH($C$1&amp;"-"&amp;$C63,'7th_share'!$AK:$AK,0))</f>
        <v>9.9129851188319257E-4</v>
      </c>
      <c r="AQ63">
        <f>INDEX('7th_share'!AI:AI,MATCH($C$1&amp;"-"&amp;$C63,'7th_share'!$AK:$AK,0))</f>
        <v>9.9776666421307644E-4</v>
      </c>
      <c r="AR63">
        <f>INDEX('7th_share'!AJ:AJ,MATCH($C$1&amp;"-"&amp;$C63,'7th_share'!$AK:$AK,0))</f>
        <v>1.000000000000002E-3</v>
      </c>
      <c r="AS63">
        <f>AR63</f>
        <v>1.000000000000002E-3</v>
      </c>
      <c r="AT63" s="6">
        <f t="shared" ref="AT63:BL76" si="46">AS63</f>
        <v>1.000000000000002E-3</v>
      </c>
      <c r="AU63" s="6">
        <f t="shared" si="46"/>
        <v>1.000000000000002E-3</v>
      </c>
      <c r="AV63" s="6">
        <f t="shared" si="46"/>
        <v>1.000000000000002E-3</v>
      </c>
      <c r="AW63" s="6">
        <f t="shared" si="46"/>
        <v>1.000000000000002E-3</v>
      </c>
      <c r="AX63" s="6">
        <f t="shared" si="46"/>
        <v>1.000000000000002E-3</v>
      </c>
      <c r="AY63" s="6">
        <f t="shared" si="46"/>
        <v>1.000000000000002E-3</v>
      </c>
      <c r="AZ63" s="6">
        <f t="shared" si="46"/>
        <v>1.000000000000002E-3</v>
      </c>
      <c r="BA63" s="6">
        <f t="shared" si="46"/>
        <v>1.000000000000002E-3</v>
      </c>
      <c r="BB63" s="6">
        <f t="shared" si="46"/>
        <v>1.000000000000002E-3</v>
      </c>
      <c r="BC63" s="6">
        <f t="shared" si="46"/>
        <v>1.000000000000002E-3</v>
      </c>
      <c r="BD63" s="6">
        <f t="shared" si="46"/>
        <v>1.000000000000002E-3</v>
      </c>
      <c r="BE63" s="6">
        <f t="shared" si="46"/>
        <v>1.000000000000002E-3</v>
      </c>
      <c r="BF63" s="6">
        <f t="shared" si="46"/>
        <v>1.000000000000002E-3</v>
      </c>
      <c r="BG63" s="6">
        <f t="shared" si="46"/>
        <v>1.000000000000002E-3</v>
      </c>
      <c r="BH63" s="6">
        <f t="shared" si="46"/>
        <v>1.000000000000002E-3</v>
      </c>
      <c r="BI63" s="6">
        <f t="shared" si="46"/>
        <v>1.000000000000002E-3</v>
      </c>
      <c r="BJ63" s="6">
        <f t="shared" si="46"/>
        <v>1.000000000000002E-3</v>
      </c>
      <c r="BK63" s="6">
        <f t="shared" si="46"/>
        <v>1.000000000000002E-3</v>
      </c>
      <c r="BL63" s="6">
        <f t="shared" si="46"/>
        <v>1.000000000000002E-3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6.6035356622642635E-2</v>
      </c>
      <c r="E65">
        <f>INDEX(hist_share!X:X,MATCH($C$1&amp;"-"&amp;$C65,hist_share!$AF:$AF,0))</f>
        <v>6.9201476693209529E-2</v>
      </c>
      <c r="F65">
        <f>INDEX(hist_share!Y:Y,MATCH($C$1&amp;"-"&amp;$C65,hist_share!$AF:$AF,0))</f>
        <v>6.9768974162683337E-2</v>
      </c>
      <c r="G65">
        <f>INDEX(hist_share!Z:Z,MATCH($C$1&amp;"-"&amp;$C65,hist_share!$AF:$AF,0))</f>
        <v>7.0173849507557229E-2</v>
      </c>
      <c r="H65">
        <f>INDEX(hist_share!AA:AA,MATCH($C$1&amp;"-"&amp;$C65,hist_share!$AF:$AF,0))</f>
        <v>6.3483718506570017E-2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5.6275407306887057E-2</v>
      </c>
      <c r="L65">
        <f>INDEX('7th_share'!D:D,MATCH($C$1&amp;"-"&amp;$C65,'7th_share'!$AK:$AK,0))</f>
        <v>5.4316522084352163E-2</v>
      </c>
      <c r="M65">
        <f>INDEX('7th_share'!E:E,MATCH($C$1&amp;"-"&amp;$C65,'7th_share'!$AK:$AK,0))</f>
        <v>5.2564107575027129E-2</v>
      </c>
      <c r="N65">
        <f>INDEX('7th_share'!F:F,MATCH($C$1&amp;"-"&amp;$C65,'7th_share'!$AK:$AK,0))</f>
        <v>5.1008880653630038E-2</v>
      </c>
      <c r="O65">
        <f>INDEX('7th_share'!G:G,MATCH($C$1&amp;"-"&amp;$C65,'7th_share'!$AK:$AK,0))</f>
        <v>4.9641558194879053E-2</v>
      </c>
      <c r="P65">
        <f>INDEX('7th_share'!H:H,MATCH($C$1&amp;"-"&amp;$C65,'7th_share'!$AK:$AK,0))</f>
        <v>4.8452857073492242E-2</v>
      </c>
      <c r="Q65">
        <f>INDEX('7th_share'!I:I,MATCH($C$1&amp;"-"&amp;$C65,'7th_share'!$AK:$AK,0))</f>
        <v>4.7433494164187677E-2</v>
      </c>
      <c r="R65">
        <f>INDEX('7th_share'!J:J,MATCH($C$1&amp;"-"&amp;$C65,'7th_share'!$AK:$AK,0))</f>
        <v>4.6574186341683518E-2</v>
      </c>
      <c r="S65">
        <f>INDEX('7th_share'!K:K,MATCH($C$1&amp;"-"&amp;$C65,'7th_share'!$AK:$AK,0))</f>
        <v>4.5865650480697802E-2</v>
      </c>
      <c r="T65">
        <f>INDEX('7th_share'!L:L,MATCH($C$1&amp;"-"&amp;$C65,'7th_share'!$AK:$AK,0))</f>
        <v>4.5298603455948667E-2</v>
      </c>
      <c r="U65">
        <f>INDEX('7th_share'!M:M,MATCH($C$1&amp;"-"&amp;$C65,'7th_share'!$AK:$AK,0))</f>
        <v>4.4863762142154207E-2</v>
      </c>
      <c r="V65">
        <f>INDEX('7th_share'!N:N,MATCH($C$1&amp;"-"&amp;$C65,'7th_share'!$AK:$AK,0))</f>
        <v>4.4551843414032503E-2</v>
      </c>
      <c r="W65">
        <f>INDEX('7th_share'!O:O,MATCH($C$1&amp;"-"&amp;$C65,'7th_share'!$AK:$AK,0))</f>
        <v>4.4353564146301691E-2</v>
      </c>
      <c r="X65">
        <f>INDEX('7th_share'!P:P,MATCH($C$1&amp;"-"&amp;$C65,'7th_share'!$AK:$AK,0))</f>
        <v>4.4259641213679833E-2</v>
      </c>
      <c r="Y65">
        <f>INDEX('7th_share'!Q:Q,MATCH($C$1&amp;"-"&amp;$C65,'7th_share'!$AK:$AK,0))</f>
        <v>4.4260791490885069E-2</v>
      </c>
      <c r="Z65">
        <f>INDEX('7th_share'!R:R,MATCH($C$1&amp;"-"&amp;$C65,'7th_share'!$AK:$AK,0))</f>
        <v>4.4347731852635422E-2</v>
      </c>
      <c r="AA65">
        <f>INDEX('7th_share'!S:S,MATCH($C$1&amp;"-"&amp;$C65,'7th_share'!$AK:$AK,0))</f>
        <v>4.4511179173649121E-2</v>
      </c>
      <c r="AB65">
        <f>INDEX('7th_share'!T:T,MATCH($C$1&amp;"-"&amp;$C65,'7th_share'!$AK:$AK,0))</f>
        <v>4.4741850328644091E-2</v>
      </c>
      <c r="AC65">
        <f>INDEX('7th_share'!U:U,MATCH($C$1&amp;"-"&amp;$C65,'7th_share'!$AK:$AK,0))</f>
        <v>4.5030462192338631E-2</v>
      </c>
      <c r="AD65">
        <f>INDEX('7th_share'!V:V,MATCH($C$1&amp;"-"&amp;$C65,'7th_share'!$AK:$AK,0))</f>
        <v>4.5367731639450688E-2</v>
      </c>
      <c r="AE65">
        <f>INDEX('7th_share'!W:W,MATCH($C$1&amp;"-"&amp;$C65,'7th_share'!$AK:$AK,0))</f>
        <v>4.5744375544698422E-2</v>
      </c>
      <c r="AF65">
        <f>INDEX('7th_share'!X:X,MATCH($C$1&amp;"-"&amp;$C65,'7th_share'!$AK:$AK,0))</f>
        <v>4.6151110782799903E-2</v>
      </c>
      <c r="AG65">
        <f>INDEX('7th_share'!Y:Y,MATCH($C$1&amp;"-"&amp;$C65,'7th_share'!$AK:$AK,0))</f>
        <v>4.6578654228473272E-2</v>
      </c>
      <c r="AH65">
        <f>INDEX('7th_share'!Z:Z,MATCH($C$1&amp;"-"&amp;$C65,'7th_share'!$AK:$AK,0))</f>
        <v>4.7017722756436543E-2</v>
      </c>
      <c r="AI65">
        <f>INDEX('7th_share'!AA:AA,MATCH($C$1&amp;"-"&amp;$C65,'7th_share'!$AK:$AK,0))</f>
        <v>4.7459033241407968E-2</v>
      </c>
      <c r="AJ65">
        <f>INDEX('7th_share'!AB:AB,MATCH($C$1&amp;"-"&amp;$C65,'7th_share'!$AK:$AK,0))</f>
        <v>4.7893302558105533E-2</v>
      </c>
      <c r="AK65">
        <f>INDEX('7th_share'!AC:AC,MATCH($C$1&amp;"-"&amp;$C65,'7th_share'!$AK:$AK,0))</f>
        <v>4.8311247581247378E-2</v>
      </c>
      <c r="AL65">
        <f>INDEX('7th_share'!AD:AD,MATCH($C$1&amp;"-"&amp;$C65,'7th_share'!$AK:$AK,0))</f>
        <v>4.8703585185551547E-2</v>
      </c>
      <c r="AM65">
        <f>INDEX('7th_share'!AE:AE,MATCH($C$1&amp;"-"&amp;$C65,'7th_share'!$AK:$AK,0))</f>
        <v>4.9061032245736248E-2</v>
      </c>
      <c r="AN65">
        <f>INDEX('7th_share'!AF:AF,MATCH($C$1&amp;"-"&amp;$C65,'7th_share'!$AK:$AK,0))</f>
        <v>4.9374305636519372E-2</v>
      </c>
      <c r="AO65">
        <f>INDEX('7th_share'!AG:AG,MATCH($C$1&amp;"-"&amp;$C65,'7th_share'!$AK:$AK,0))</f>
        <v>4.9634122232619309E-2</v>
      </c>
      <c r="AP65">
        <f>INDEX('7th_share'!AH:AH,MATCH($C$1&amp;"-"&amp;$C65,'7th_share'!$AK:$AK,0))</f>
        <v>4.9831198908753968E-2</v>
      </c>
      <c r="AQ65">
        <f>INDEX('7th_share'!AI:AI,MATCH($C$1&amp;"-"&amp;$C65,'7th_share'!$AK:$AK,0))</f>
        <v>4.9956252539641449E-2</v>
      </c>
      <c r="AR65">
        <f>INDEX('7th_share'!AJ:AJ,MATCH($C$1&amp;"-"&amp;$C65,'7th_share'!$AK:$AK,0))</f>
        <v>4.9999999999999913E-2</v>
      </c>
      <c r="AS65" s="6">
        <f t="shared" si="47"/>
        <v>4.9999999999999913E-2</v>
      </c>
      <c r="AT65" s="6">
        <f t="shared" si="46"/>
        <v>4.9999999999999913E-2</v>
      </c>
      <c r="AU65" s="6">
        <f t="shared" si="46"/>
        <v>4.9999999999999913E-2</v>
      </c>
      <c r="AV65" s="6">
        <f t="shared" si="46"/>
        <v>4.9999999999999913E-2</v>
      </c>
      <c r="AW65" s="6">
        <f t="shared" si="46"/>
        <v>4.9999999999999913E-2</v>
      </c>
      <c r="AX65" s="6">
        <f t="shared" si="46"/>
        <v>4.9999999999999913E-2</v>
      </c>
      <c r="AY65" s="6">
        <f t="shared" si="46"/>
        <v>4.9999999999999913E-2</v>
      </c>
      <c r="AZ65" s="6">
        <f t="shared" si="46"/>
        <v>4.9999999999999913E-2</v>
      </c>
      <c r="BA65" s="6">
        <f t="shared" si="46"/>
        <v>4.9999999999999913E-2</v>
      </c>
      <c r="BB65" s="6">
        <f t="shared" si="46"/>
        <v>4.9999999999999913E-2</v>
      </c>
      <c r="BC65" s="6">
        <f t="shared" si="46"/>
        <v>4.9999999999999913E-2</v>
      </c>
      <c r="BD65" s="6">
        <f t="shared" si="46"/>
        <v>4.9999999999999913E-2</v>
      </c>
      <c r="BE65" s="6">
        <f t="shared" si="46"/>
        <v>4.9999999999999913E-2</v>
      </c>
      <c r="BF65" s="6">
        <f t="shared" si="46"/>
        <v>4.9999999999999913E-2</v>
      </c>
      <c r="BG65" s="6">
        <f t="shared" si="46"/>
        <v>4.9999999999999913E-2</v>
      </c>
      <c r="BH65" s="6">
        <f t="shared" si="46"/>
        <v>4.9999999999999913E-2</v>
      </c>
      <c r="BI65" s="6">
        <f t="shared" si="46"/>
        <v>4.9999999999999913E-2</v>
      </c>
      <c r="BJ65" s="6">
        <f t="shared" si="46"/>
        <v>4.9999999999999913E-2</v>
      </c>
      <c r="BK65" s="6">
        <f t="shared" si="46"/>
        <v>4.9999999999999913E-2</v>
      </c>
      <c r="BL65" s="6">
        <f t="shared" si="46"/>
        <v>4.9999999999999913E-2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0.92359910176114057</v>
      </c>
      <c r="E67">
        <f>INDEX(hist_share!X:X,MATCH($C$1&amp;"-"&amp;$C67,hist_share!$AF:$AF,0))</f>
        <v>0.92041547466727747</v>
      </c>
      <c r="F67">
        <f>INDEX(hist_share!Y:Y,MATCH($C$1&amp;"-"&amp;$C67,hist_share!$AF:$AF,0))</f>
        <v>0.91991093522100531</v>
      </c>
      <c r="G67">
        <f>INDEX(hist_share!Z:Z,MATCH($C$1&amp;"-"&amp;$C67,hist_share!$AF:$AF,0))</f>
        <v>0.91954839289500268</v>
      </c>
      <c r="H67">
        <f>INDEX(hist_share!AA:AA,MATCH($C$1&amp;"-"&amp;$C67,hist_share!$AF:$AF,0))</f>
        <v>0.92613421719399724</v>
      </c>
      <c r="I67">
        <f>INDEX(hist_share!AB:AB,MATCH($C$1&amp;"-"&amp;$C67,hist_share!$AF:$AF,0))</f>
        <v>0</v>
      </c>
      <c r="J67" s="10">
        <f>INDEX(hist_share!AC:AC,MATCH($C$1&amp;"-"&amp;$C67,hist_share!$AF:$AF,0))</f>
        <v>0</v>
      </c>
      <c r="K67">
        <f>INDEX('7th_share'!C:C,MATCH($C$1&amp;"-"&amp;$C67,'7th_share'!$AK:$AK,0))</f>
        <v>0.93341371480680646</v>
      </c>
      <c r="L67">
        <f>INDEX('7th_share'!D:D,MATCH($C$1&amp;"-"&amp;$C67,'7th_share'!$AK:$AK,0))</f>
        <v>0.93538679973910954</v>
      </c>
      <c r="M67">
        <f>INDEX('7th_share'!E:E,MATCH($C$1&amp;"-"&amp;$C67,'7th_share'!$AK:$AK,0))</f>
        <v>0.93714906356896033</v>
      </c>
      <c r="N67">
        <f>INDEX('7th_share'!F:F,MATCH($C$1&amp;"-"&amp;$C67,'7th_share'!$AK:$AK,0))</f>
        <v>0.93871003791647745</v>
      </c>
      <c r="O67">
        <f>INDEX('7th_share'!G:G,MATCH($C$1&amp;"-"&amp;$C67,'7th_share'!$AK:$AK,0))</f>
        <v>0.94007925440177964</v>
      </c>
      <c r="P67">
        <f>INDEX('7th_share'!H:H,MATCH($C$1&amp;"-"&amp;$C67,'7th_share'!$AK:$AK,0))</f>
        <v>0.94126624464498543</v>
      </c>
      <c r="Q67">
        <f>INDEX('7th_share'!I:I,MATCH($C$1&amp;"-"&amp;$C67,'7th_share'!$AK:$AK,0))</f>
        <v>0.94228054026621355</v>
      </c>
      <c r="R67">
        <f>INDEX('7th_share'!J:J,MATCH($C$1&amp;"-"&amp;$C67,'7th_share'!$AK:$AK,0))</f>
        <v>0.94313167288558264</v>
      </c>
      <c r="S67">
        <f>INDEX('7th_share'!K:K,MATCH($C$1&amp;"-"&amp;$C67,'7th_share'!$AK:$AK,0))</f>
        <v>0.94382917412321143</v>
      </c>
      <c r="T67">
        <f>INDEX('7th_share'!L:L,MATCH($C$1&amp;"-"&amp;$C67,'7th_share'!$AK:$AK,0))</f>
        <v>0.94438257559921845</v>
      </c>
      <c r="U67">
        <f>INDEX('7th_share'!M:M,MATCH($C$1&amp;"-"&amp;$C67,'7th_share'!$AK:$AK,0))</f>
        <v>0.94480140893372233</v>
      </c>
      <c r="V67">
        <f>INDEX('7th_share'!N:N,MATCH($C$1&amp;"-"&amp;$C67,'7th_share'!$AK:$AK,0))</f>
        <v>0.94509520574684192</v>
      </c>
      <c r="W67">
        <f>INDEX('7th_share'!O:O,MATCH($C$1&amp;"-"&amp;$C67,'7th_share'!$AK:$AK,0))</f>
        <v>0.94527349765869573</v>
      </c>
      <c r="X67">
        <f>INDEX('7th_share'!P:P,MATCH($C$1&amp;"-"&amp;$C67,'7th_share'!$AK:$AK,0))</f>
        <v>0.94534581628940229</v>
      </c>
      <c r="Y67">
        <f>INDEX('7th_share'!Q:Q,MATCH($C$1&amp;"-"&amp;$C67,'7th_share'!$AK:$AK,0))</f>
        <v>0.94532169325908033</v>
      </c>
      <c r="Z67">
        <f>INDEX('7th_share'!R:R,MATCH($C$1&amp;"-"&amp;$C67,'7th_share'!$AK:$AK,0))</f>
        <v>0.94521066018784872</v>
      </c>
      <c r="AA67">
        <f>INDEX('7th_share'!S:S,MATCH($C$1&amp;"-"&amp;$C67,'7th_share'!$AK:$AK,0))</f>
        <v>0.94502224869582574</v>
      </c>
      <c r="AB67">
        <f>INDEX('7th_share'!T:T,MATCH($C$1&amp;"-"&amp;$C67,'7th_share'!$AK:$AK,0))</f>
        <v>0.94476599040313047</v>
      </c>
      <c r="AC67">
        <f>INDEX('7th_share'!U:U,MATCH($C$1&amp;"-"&amp;$C67,'7th_share'!$AK:$AK,0))</f>
        <v>0.94445141692988122</v>
      </c>
      <c r="AD67">
        <f>INDEX('7th_share'!V:V,MATCH($C$1&amp;"-"&amp;$C67,'7th_share'!$AK:$AK,0))</f>
        <v>0.94408805989619671</v>
      </c>
      <c r="AE67">
        <f>INDEX('7th_share'!W:W,MATCH($C$1&amp;"-"&amp;$C67,'7th_share'!$AK:$AK,0))</f>
        <v>0.94368545092219558</v>
      </c>
      <c r="AF67">
        <f>INDEX('7th_share'!X:X,MATCH($C$1&amp;"-"&amp;$C67,'7th_share'!$AK:$AK,0))</f>
        <v>0.94325312162799679</v>
      </c>
      <c r="AG67">
        <f>INDEX('7th_share'!Y:Y,MATCH($C$1&amp;"-"&amp;$C67,'7th_share'!$AK:$AK,0))</f>
        <v>0.94280060363371854</v>
      </c>
      <c r="AH67">
        <f>INDEX('7th_share'!Z:Z,MATCH($C$1&amp;"-"&amp;$C67,'7th_share'!$AK:$AK,0))</f>
        <v>0.94233742855947966</v>
      </c>
      <c r="AI67">
        <f>INDEX('7th_share'!AA:AA,MATCH($C$1&amp;"-"&amp;$C67,'7th_share'!$AK:$AK,0))</f>
        <v>0.94187312802539902</v>
      </c>
      <c r="AJ67">
        <f>INDEX('7th_share'!AB:AB,MATCH($C$1&amp;"-"&amp;$C67,'7th_share'!$AK:$AK,0))</f>
        <v>0.9414172336515948</v>
      </c>
      <c r="AK67">
        <f>INDEX('7th_share'!AC:AC,MATCH($C$1&amp;"-"&amp;$C67,'7th_share'!$AK:$AK,0))</f>
        <v>0.94097927705818607</v>
      </c>
      <c r="AL67">
        <f>INDEX('7th_share'!AD:AD,MATCH($C$1&amp;"-"&amp;$C67,'7th_share'!$AK:$AK,0))</f>
        <v>0.94056878986529124</v>
      </c>
      <c r="AM67">
        <f>INDEX('7th_share'!AE:AE,MATCH($C$1&amp;"-"&amp;$C67,'7th_share'!$AK:$AK,0))</f>
        <v>0.94019530369302906</v>
      </c>
      <c r="AN67">
        <f>INDEX('7th_share'!AF:AF,MATCH($C$1&amp;"-"&amp;$C67,'7th_share'!$AK:$AK,0))</f>
        <v>0.93986835016151837</v>
      </c>
      <c r="AO67">
        <f>INDEX('7th_share'!AG:AG,MATCH($C$1&amp;"-"&amp;$C67,'7th_share'!$AK:$AK,0))</f>
        <v>0.93959746089087737</v>
      </c>
      <c r="AP67">
        <f>INDEX('7th_share'!AH:AH,MATCH($C$1&amp;"-"&amp;$C67,'7th_share'!$AK:$AK,0))</f>
        <v>0.93939216750122501</v>
      </c>
      <c r="AQ67">
        <f>INDEX('7th_share'!AI:AI,MATCH($C$1&amp;"-"&amp;$C67,'7th_share'!$AK:$AK,0))</f>
        <v>0.93926200161267992</v>
      </c>
      <c r="AR67">
        <f>INDEX('7th_share'!AJ:AJ,MATCH($C$1&amp;"-"&amp;$C67,'7th_share'!$AK:$AK,0))</f>
        <v>0.93921649484536085</v>
      </c>
      <c r="AS67" s="6">
        <f t="shared" si="47"/>
        <v>0.93921649484536085</v>
      </c>
      <c r="AT67" s="6">
        <f t="shared" si="46"/>
        <v>0.93921649484536085</v>
      </c>
      <c r="AU67" s="6">
        <f t="shared" si="46"/>
        <v>0.93921649484536085</v>
      </c>
      <c r="AV67" s="6">
        <f t="shared" si="46"/>
        <v>0.93921649484536085</v>
      </c>
      <c r="AW67" s="6">
        <f t="shared" si="46"/>
        <v>0.93921649484536085</v>
      </c>
      <c r="AX67" s="6">
        <f t="shared" si="46"/>
        <v>0.93921649484536085</v>
      </c>
      <c r="AY67" s="6">
        <f t="shared" si="46"/>
        <v>0.93921649484536085</v>
      </c>
      <c r="AZ67" s="6">
        <f t="shared" si="46"/>
        <v>0.93921649484536085</v>
      </c>
      <c r="BA67" s="6">
        <f t="shared" si="46"/>
        <v>0.93921649484536085</v>
      </c>
      <c r="BB67" s="6">
        <f t="shared" si="46"/>
        <v>0.93921649484536085</v>
      </c>
      <c r="BC67" s="6">
        <f t="shared" si="46"/>
        <v>0.93921649484536085</v>
      </c>
      <c r="BD67" s="6">
        <f t="shared" si="46"/>
        <v>0.93921649484536085</v>
      </c>
      <c r="BE67" s="6">
        <f t="shared" si="46"/>
        <v>0.93921649484536085</v>
      </c>
      <c r="BF67" s="6">
        <f t="shared" si="46"/>
        <v>0.93921649484536085</v>
      </c>
      <c r="BG67" s="6">
        <f t="shared" si="46"/>
        <v>0.93921649484536085</v>
      </c>
      <c r="BH67" s="6">
        <f t="shared" si="46"/>
        <v>0.93921649484536085</v>
      </c>
      <c r="BI67" s="6">
        <f t="shared" si="46"/>
        <v>0.93921649484536085</v>
      </c>
      <c r="BJ67" s="6">
        <f t="shared" si="46"/>
        <v>0.93921649484536085</v>
      </c>
      <c r="BK67" s="6">
        <f t="shared" si="46"/>
        <v>0.93921649484536085</v>
      </c>
      <c r="BL67" s="6">
        <f t="shared" si="46"/>
        <v>0.93921649484536085</v>
      </c>
    </row>
    <row r="68" spans="2:64" x14ac:dyDescent="0.25">
      <c r="C68" t="s">
        <v>11</v>
      </c>
      <c r="D68">
        <f>INDEX(hist_share!W:W,MATCH($C$1&amp;"-"&amp;$C68,hist_share!$AF:$AF,0))</f>
        <v>9.6208239766785442E-3</v>
      </c>
      <c r="E68">
        <f>INDEX(hist_share!X:X,MATCH($C$1&amp;"-"&amp;$C68,hist_share!$AF:$AF,0))</f>
        <v>9.5876611944508052E-3</v>
      </c>
      <c r="F68">
        <f>INDEX(hist_share!Y:Y,MATCH($C$1&amp;"-"&amp;$C68,hist_share!$AF:$AF,0))</f>
        <v>9.5824055752188088E-3</v>
      </c>
      <c r="G68">
        <f>INDEX(hist_share!Z:Z,MATCH($C$1&amp;"-"&amp;$C68,hist_share!$AF:$AF,0))</f>
        <v>9.5786290926562732E-3</v>
      </c>
      <c r="H68">
        <f>INDEX(hist_share!AA:AA,MATCH($C$1&amp;"-"&amp;$C68,hist_share!$AF:$AF,0))</f>
        <v>9.6472314291041351E-3</v>
      </c>
      <c r="I68">
        <f>INDEX(hist_share!AB:AB,MATCH($C$1&amp;"-"&amp;$C68,hist_share!$AF:$AF,0))</f>
        <v>0</v>
      </c>
      <c r="J68" s="10">
        <f>INDEX(hist_share!AC:AC,MATCH($C$1&amp;"-"&amp;$C68,hist_share!$AF:$AF,0))</f>
        <v>0</v>
      </c>
      <c r="K68">
        <f>INDEX('7th_share'!C:C,MATCH($C$1&amp;"-"&amp;$C68,'7th_share'!$AK:$AK,0))</f>
        <v>9.7230595292375696E-3</v>
      </c>
      <c r="L68">
        <f>INDEX('7th_share'!D:D,MATCH($C$1&amp;"-"&amp;$C68,'7th_share'!$AK:$AK,0))</f>
        <v>9.7436124972823928E-3</v>
      </c>
      <c r="M68">
        <f>INDEX('7th_share'!E:E,MATCH($C$1&amp;"-"&amp;$C68,'7th_share'!$AK:$AK,0))</f>
        <v>9.7619694121766753E-3</v>
      </c>
      <c r="N68">
        <f>INDEX('7th_share'!F:F,MATCH($C$1&amp;"-"&amp;$C68,'7th_share'!$AK:$AK,0))</f>
        <v>9.7782295616299746E-3</v>
      </c>
      <c r="O68">
        <f>INDEX('7th_share'!G:G,MATCH($C$1&amp;"-"&amp;$C68,'7th_share'!$AK:$AK,0))</f>
        <v>9.7924922333518724E-3</v>
      </c>
      <c r="P68">
        <f>INDEX('7th_share'!H:H,MATCH($C$1&amp;"-"&amp;$C68,'7th_share'!$AK:$AK,0))</f>
        <v>9.8048567150519367E-3</v>
      </c>
      <c r="Q68">
        <f>INDEX('7th_share'!I:I,MATCH($C$1&amp;"-"&amp;$C68,'7th_share'!$AK:$AK,0))</f>
        <v>9.8154222944397268E-3</v>
      </c>
      <c r="R68">
        <f>INDEX('7th_share'!J:J,MATCH($C$1&amp;"-"&amp;$C68,'7th_share'!$AK:$AK,0))</f>
        <v>9.8242882592248244E-3</v>
      </c>
      <c r="S68">
        <f>INDEX('7th_share'!K:K,MATCH($C$1&amp;"-"&amp;$C68,'7th_share'!$AK:$AK,0))</f>
        <v>9.8315538971167921E-3</v>
      </c>
      <c r="T68">
        <f>INDEX('7th_share'!L:L,MATCH($C$1&amp;"-"&amp;$C68,'7th_share'!$AK:$AK,0))</f>
        <v>9.837318495825198E-3</v>
      </c>
      <c r="U68">
        <f>INDEX('7th_share'!M:M,MATCH($C$1&amp;"-"&amp;$C68,'7th_share'!$AK:$AK,0))</f>
        <v>9.8416813430596151E-3</v>
      </c>
      <c r="V68">
        <f>INDEX('7th_share'!N:N,MATCH($C$1&amp;"-"&amp;$C68,'7th_share'!$AK:$AK,0))</f>
        <v>9.8447417265296096E-3</v>
      </c>
      <c r="W68">
        <f>INDEX('7th_share'!O:O,MATCH($C$1&amp;"-"&amp;$C68,'7th_share'!$AK:$AK,0))</f>
        <v>9.8465989339447529E-3</v>
      </c>
      <c r="X68">
        <f>INDEX('7th_share'!P:P,MATCH($C$1&amp;"-"&amp;$C68,'7th_share'!$AK:$AK,0))</f>
        <v>9.8473522530146129E-3</v>
      </c>
      <c r="Y68">
        <f>INDEX('7th_share'!Q:Q,MATCH($C$1&amp;"-"&amp;$C68,'7th_share'!$AK:$AK,0))</f>
        <v>9.8471009714487627E-3</v>
      </c>
      <c r="Z68">
        <f>INDEX('7th_share'!R:R,MATCH($C$1&amp;"-"&amp;$C68,'7th_share'!$AK:$AK,0))</f>
        <v>9.8459443769567667E-3</v>
      </c>
      <c r="AA68">
        <f>INDEX('7th_share'!S:S,MATCH($C$1&amp;"-"&amp;$C68,'7th_share'!$AK:$AK,0))</f>
        <v>9.8439817572481929E-3</v>
      </c>
      <c r="AB68">
        <f>INDEX('7th_share'!T:T,MATCH($C$1&amp;"-"&amp;$C68,'7th_share'!$AK:$AK,0))</f>
        <v>9.8413124000326195E-3</v>
      </c>
      <c r="AC68">
        <f>INDEX('7th_share'!U:U,MATCH($C$1&amp;"-"&amp;$C68,'7th_share'!$AK:$AK,0))</f>
        <v>9.8380355930196041E-3</v>
      </c>
      <c r="AD68">
        <f>INDEX('7th_share'!V:V,MATCH($C$1&amp;"-"&amp;$C68,'7th_share'!$AK:$AK,0))</f>
        <v>9.834250623918725E-3</v>
      </c>
      <c r="AE68">
        <f>INDEX('7th_share'!W:W,MATCH($C$1&amp;"-"&amp;$C68,'7th_share'!$AK:$AK,0))</f>
        <v>9.8300567804395483E-3</v>
      </c>
      <c r="AF68">
        <f>INDEX('7th_share'!X:X,MATCH($C$1&amp;"-"&amp;$C68,'7th_share'!$AK:$AK,0))</f>
        <v>9.8255533502916454E-3</v>
      </c>
      <c r="AG68">
        <f>INDEX('7th_share'!Y:Y,MATCH($C$1&amp;"-"&amp;$C68,'7th_share'!$AK:$AK,0))</f>
        <v>9.8208396211845808E-3</v>
      </c>
      <c r="AH68">
        <f>INDEX('7th_share'!Z:Z,MATCH($C$1&amp;"-"&amp;$C68,'7th_share'!$AK:$AK,0))</f>
        <v>9.8160148808279293E-3</v>
      </c>
      <c r="AI68">
        <f>INDEX('7th_share'!AA:AA,MATCH($C$1&amp;"-"&amp;$C68,'7th_share'!$AK:$AK,0))</f>
        <v>9.8111784169312537E-3</v>
      </c>
      <c r="AJ68">
        <f>INDEX('7th_share'!AB:AB,MATCH($C$1&amp;"-"&amp;$C68,'7th_share'!$AK:$AK,0))</f>
        <v>9.8064295172041252E-3</v>
      </c>
      <c r="AK68">
        <f>INDEX('7th_share'!AC:AC,MATCH($C$1&amp;"-"&amp;$C68,'7th_share'!$AK:$AK,0))</f>
        <v>9.8018674693561188E-3</v>
      </c>
      <c r="AL68">
        <f>INDEX('7th_share'!AD:AD,MATCH($C$1&amp;"-"&amp;$C68,'7th_share'!$AK:$AK,0))</f>
        <v>9.7975915610967954E-3</v>
      </c>
      <c r="AM68">
        <f>INDEX('7th_share'!AE:AE,MATCH($C$1&amp;"-"&amp;$C68,'7th_share'!$AK:$AK,0))</f>
        <v>9.7937010801357333E-3</v>
      </c>
      <c r="AN68">
        <f>INDEX('7th_share'!AF:AF,MATCH($C$1&amp;"-"&amp;$C68,'7th_share'!$AK:$AK,0))</f>
        <v>9.7902953141825004E-3</v>
      </c>
      <c r="AO68">
        <f>INDEX('7th_share'!AG:AG,MATCH($C$1&amp;"-"&amp;$C68,'7th_share'!$AK:$AK,0))</f>
        <v>9.7874735509466595E-3</v>
      </c>
      <c r="AP68">
        <f>INDEX('7th_share'!AH:AH,MATCH($C$1&amp;"-"&amp;$C68,'7th_share'!$AK:$AK,0))</f>
        <v>9.7853350781377801E-3</v>
      </c>
      <c r="AQ68">
        <f>INDEX('7th_share'!AI:AI,MATCH($C$1&amp;"-"&amp;$C68,'7th_share'!$AK:$AK,0))</f>
        <v>9.7839791834654372E-3</v>
      </c>
      <c r="AR68">
        <f>INDEX('7th_share'!AJ:AJ,MATCH($C$1&amp;"-"&amp;$C68,'7th_share'!$AK:$AK,0))</f>
        <v>9.7835051546391952E-3</v>
      </c>
      <c r="AS68" s="6">
        <f t="shared" si="47"/>
        <v>9.7835051546391952E-3</v>
      </c>
      <c r="AT68" s="6">
        <f t="shared" si="46"/>
        <v>9.7835051546391952E-3</v>
      </c>
      <c r="AU68" s="6">
        <f t="shared" si="46"/>
        <v>9.7835051546391952E-3</v>
      </c>
      <c r="AV68" s="6">
        <f t="shared" si="46"/>
        <v>9.7835051546391952E-3</v>
      </c>
      <c r="AW68" s="6">
        <f t="shared" si="46"/>
        <v>9.7835051546391952E-3</v>
      </c>
      <c r="AX68" s="6">
        <f t="shared" si="46"/>
        <v>9.7835051546391952E-3</v>
      </c>
      <c r="AY68" s="6">
        <f t="shared" si="46"/>
        <v>9.7835051546391952E-3</v>
      </c>
      <c r="AZ68" s="6">
        <f t="shared" si="46"/>
        <v>9.7835051546391952E-3</v>
      </c>
      <c r="BA68" s="6">
        <f t="shared" si="46"/>
        <v>9.7835051546391952E-3</v>
      </c>
      <c r="BB68" s="6">
        <f t="shared" si="46"/>
        <v>9.7835051546391952E-3</v>
      </c>
      <c r="BC68" s="6">
        <f t="shared" si="46"/>
        <v>9.7835051546391952E-3</v>
      </c>
      <c r="BD68" s="6">
        <f t="shared" si="46"/>
        <v>9.7835051546391952E-3</v>
      </c>
      <c r="BE68" s="6">
        <f t="shared" si="46"/>
        <v>9.7835051546391952E-3</v>
      </c>
      <c r="BF68" s="6">
        <f t="shared" si="46"/>
        <v>9.7835051546391952E-3</v>
      </c>
      <c r="BG68" s="6">
        <f t="shared" si="46"/>
        <v>9.7835051546391952E-3</v>
      </c>
      <c r="BH68" s="6">
        <f t="shared" si="46"/>
        <v>9.7835051546391952E-3</v>
      </c>
      <c r="BI68" s="6">
        <f t="shared" si="46"/>
        <v>9.7835051546391952E-3</v>
      </c>
      <c r="BJ68" s="6">
        <f t="shared" si="46"/>
        <v>9.7835051546391952E-3</v>
      </c>
      <c r="BK68" s="6">
        <f t="shared" si="46"/>
        <v>9.7835051546391952E-3</v>
      </c>
      <c r="BL68" s="6">
        <f t="shared" si="46"/>
        <v>9.7835051546391952E-3</v>
      </c>
    </row>
    <row r="69" spans="2:64" x14ac:dyDescent="0.25">
      <c r="C69" t="s">
        <v>12</v>
      </c>
      <c r="D69">
        <f>INDEX(hist_share!W:W,MATCH($C$1&amp;"-"&amp;$C69,hist_share!$AF:$AF,0))</f>
        <v>0</v>
      </c>
      <c r="E69">
        <f>INDEX(hist_share!X:X,MATCH($C$1&amp;"-"&amp;$C69,hist_share!$AF:$AF,0))</f>
        <v>0</v>
      </c>
      <c r="F69">
        <f>INDEX(hist_share!Y:Y,MATCH($C$1&amp;"-"&amp;$C69,hist_share!$AF:$AF,0))</f>
        <v>0</v>
      </c>
      <c r="G69">
        <f>INDEX(hist_share!Z:Z,MATCH($C$1&amp;"-"&amp;$C69,hist_share!$AF:$AF,0))</f>
        <v>0</v>
      </c>
      <c r="H69">
        <f>INDEX(hist_share!AA:AA,MATCH($C$1&amp;"-"&amp;$C69,hist_share!$AF:$AF,0))</f>
        <v>0</v>
      </c>
      <c r="I69">
        <f>INDEX(hist_share!AB:AB,MATCH($C$1&amp;"-"&amp;$C69,hist_share!$AF:$AF,0))</f>
        <v>0</v>
      </c>
      <c r="J69" s="10">
        <f>INDEX(hist_share!AC:AC,MATCH($C$1&amp;"-"&amp;$C69,hist_share!$AF:$AF,0))</f>
        <v>0</v>
      </c>
      <c r="K69">
        <v>0.01</v>
      </c>
      <c r="L69" s="6">
        <v>0.01</v>
      </c>
      <c r="M69" s="6">
        <v>0.01</v>
      </c>
      <c r="N69" s="6">
        <v>0.01</v>
      </c>
      <c r="O69" s="6">
        <v>0.01</v>
      </c>
      <c r="P69" s="6">
        <v>0.01</v>
      </c>
      <c r="Q69" s="6">
        <v>0.01</v>
      </c>
      <c r="R69" s="6">
        <v>0.01</v>
      </c>
      <c r="S69" s="6">
        <v>0.01</v>
      </c>
      <c r="T69" s="6">
        <v>0.01</v>
      </c>
      <c r="U69" s="6">
        <v>0.01</v>
      </c>
      <c r="V69" s="6">
        <v>0.01</v>
      </c>
      <c r="W69" s="6">
        <v>0.01</v>
      </c>
      <c r="X69" s="6">
        <v>0.01</v>
      </c>
      <c r="Y69" s="6">
        <v>0.01</v>
      </c>
      <c r="Z69" s="6">
        <v>0.01</v>
      </c>
      <c r="AA69" s="6">
        <v>0.01</v>
      </c>
      <c r="AB69" s="6">
        <v>0.01</v>
      </c>
      <c r="AC69" s="6">
        <v>0.01</v>
      </c>
      <c r="AD69" s="6">
        <v>0.01</v>
      </c>
      <c r="AE69" s="6">
        <v>0.01</v>
      </c>
      <c r="AF69" s="6">
        <v>0.01</v>
      </c>
      <c r="AG69" s="6">
        <v>0.01</v>
      </c>
      <c r="AH69" s="6">
        <v>0.01</v>
      </c>
      <c r="AI69" s="6">
        <v>0.01</v>
      </c>
      <c r="AJ69" s="6">
        <v>0.01</v>
      </c>
      <c r="AK69" s="6">
        <v>0.01</v>
      </c>
      <c r="AL69" s="6">
        <v>0.01</v>
      </c>
      <c r="AM69" s="6">
        <v>0.01</v>
      </c>
      <c r="AN69" s="6">
        <v>0.01</v>
      </c>
      <c r="AO69" s="6">
        <v>0.01</v>
      </c>
      <c r="AP69" s="6">
        <v>0.01</v>
      </c>
      <c r="AQ69" s="6">
        <v>0.01</v>
      </c>
      <c r="AR69" s="6">
        <v>0.01</v>
      </c>
      <c r="AS69" s="6">
        <f t="shared" si="47"/>
        <v>0.01</v>
      </c>
      <c r="AT69" s="6">
        <f t="shared" si="46"/>
        <v>0.01</v>
      </c>
      <c r="AU69" s="6">
        <f t="shared" si="46"/>
        <v>0.01</v>
      </c>
      <c r="AV69" s="6">
        <f t="shared" si="46"/>
        <v>0.01</v>
      </c>
      <c r="AW69" s="6">
        <f t="shared" si="46"/>
        <v>0.01</v>
      </c>
      <c r="AX69" s="6">
        <f t="shared" si="46"/>
        <v>0.01</v>
      </c>
      <c r="AY69" s="6">
        <f t="shared" si="46"/>
        <v>0.01</v>
      </c>
      <c r="AZ69" s="6">
        <f t="shared" si="46"/>
        <v>0.01</v>
      </c>
      <c r="BA69" s="6">
        <f t="shared" si="46"/>
        <v>0.01</v>
      </c>
      <c r="BB69" s="6">
        <f t="shared" si="46"/>
        <v>0.01</v>
      </c>
      <c r="BC69" s="6">
        <f t="shared" si="46"/>
        <v>0.01</v>
      </c>
      <c r="BD69" s="6">
        <f t="shared" si="46"/>
        <v>0.01</v>
      </c>
      <c r="BE69" s="6">
        <f t="shared" si="46"/>
        <v>0.01</v>
      </c>
      <c r="BF69" s="6">
        <f t="shared" si="46"/>
        <v>0.01</v>
      </c>
      <c r="BG69" s="6">
        <f t="shared" si="46"/>
        <v>0.01</v>
      </c>
      <c r="BH69" s="6">
        <f t="shared" si="46"/>
        <v>0.01</v>
      </c>
      <c r="BI69" s="6">
        <f t="shared" si="46"/>
        <v>0.01</v>
      </c>
      <c r="BJ69" s="6">
        <f t="shared" si="46"/>
        <v>0.01</v>
      </c>
      <c r="BK69" s="6">
        <f t="shared" si="46"/>
        <v>0.01</v>
      </c>
      <c r="BL69" s="6">
        <f t="shared" si="46"/>
        <v>0.01</v>
      </c>
    </row>
    <row r="70" spans="2:64" x14ac:dyDescent="0.25">
      <c r="C70" t="s">
        <v>13</v>
      </c>
      <c r="D70">
        <f>INDEX(hist_share!W:W,MATCH($C$1&amp;"-"&amp;$C70,hist_share!$AF:$AF,0))</f>
        <v>1.344993661289642E-2</v>
      </c>
      <c r="E70">
        <f>INDEX(hist_share!X:X,MATCH($C$1&amp;"-"&amp;$C70,hist_share!$AF:$AF,0))</f>
        <v>1.295431621120457E-2</v>
      </c>
      <c r="F70">
        <f>INDEX(hist_share!Y:Y,MATCH($C$1&amp;"-"&amp;$C70,hist_share!$AF:$AF,0))</f>
        <v>1.300727127142774E-2</v>
      </c>
      <c r="G70">
        <f>INDEX(hist_share!Z:Z,MATCH($C$1&amp;"-"&amp;$C70,hist_share!$AF:$AF,0))</f>
        <v>1.314391271428182E-2</v>
      </c>
      <c r="H70">
        <f>INDEX(hist_share!AA:AA,MATCH($C$1&amp;"-"&amp;$C70,hist_share!$AF:$AF,0))</f>
        <v>1.343871446099869E-2</v>
      </c>
      <c r="I70">
        <f>INDEX(hist_share!AB:AB,MATCH($C$1&amp;"-"&amp;$C70,hist_share!$AF:$AF,0))</f>
        <v>0</v>
      </c>
      <c r="J70" s="10">
        <f>INDEX(hist_share!AC:AC,MATCH($C$1&amp;"-"&amp;$C70,hist_share!$AF:$AF,0))</f>
        <v>0</v>
      </c>
      <c r="K70">
        <f>INDEX('7th_share'!C:C,MATCH($C$1&amp;"-"&amp;$C70,'7th_share'!$AK:$AK,0))</f>
        <v>1.286390679015726E-2</v>
      </c>
      <c r="L70">
        <f>INDEX('7th_share'!D:D,MATCH($C$1&amp;"-"&amp;$C70,'7th_share'!$AK:$AK,0))</f>
        <v>1.273307673116292E-2</v>
      </c>
      <c r="M70">
        <f>INDEX('7th_share'!E:E,MATCH($C$1&amp;"-"&amp;$C70,'7th_share'!$AK:$AK,0))</f>
        <v>1.2630110179588041E-2</v>
      </c>
      <c r="N70">
        <f>INDEX('7th_share'!F:F,MATCH($C$1&amp;"-"&amp;$C70,'7th_share'!$AK:$AK,0))</f>
        <v>1.255349349049845E-2</v>
      </c>
      <c r="O70">
        <f>INDEX('7th_share'!G:G,MATCH($C$1&amp;"-"&amp;$C70,'7th_share'!$AK:$AK,0))</f>
        <v>1.2501713018959981E-2</v>
      </c>
      <c r="P70">
        <f>INDEX('7th_share'!H:H,MATCH($C$1&amp;"-"&amp;$C70,'7th_share'!$AK:$AK,0))</f>
        <v>1.2473255120038459E-2</v>
      </c>
      <c r="Q70">
        <f>INDEX('7th_share'!I:I,MATCH($C$1&amp;"-"&amp;$C70,'7th_share'!$AK:$AK,0))</f>
        <v>1.2466606148799721E-2</v>
      </c>
      <c r="R70">
        <f>INDEX('7th_share'!J:J,MATCH($C$1&amp;"-"&amp;$C70,'7th_share'!$AK:$AK,0))</f>
        <v>1.2480252460309619E-2</v>
      </c>
      <c r="S70">
        <f>INDEX('7th_share'!K:K,MATCH($C$1&amp;"-"&amp;$C70,'7th_share'!$AK:$AK,0))</f>
        <v>1.251268040963396E-2</v>
      </c>
      <c r="T70">
        <f>INDEX('7th_share'!L:L,MATCH($C$1&amp;"-"&amp;$C70,'7th_share'!$AK:$AK,0))</f>
        <v>1.256237635183859E-2</v>
      </c>
      <c r="U70">
        <f>INDEX('7th_share'!M:M,MATCH($C$1&amp;"-"&amp;$C70,'7th_share'!$AK:$AK,0))</f>
        <v>1.262782664198934E-2</v>
      </c>
      <c r="V70">
        <f>INDEX('7th_share'!N:N,MATCH($C$1&amp;"-"&amp;$C70,'7th_share'!$AK:$AK,0))</f>
        <v>1.270751763515203E-2</v>
      </c>
      <c r="W70">
        <f>INDEX('7th_share'!O:O,MATCH($C$1&amp;"-"&amp;$C70,'7th_share'!$AK:$AK,0))</f>
        <v>1.2799935686392511E-2</v>
      </c>
      <c r="X70">
        <f>INDEX('7th_share'!P:P,MATCH($C$1&amp;"-"&amp;$C70,'7th_share'!$AK:$AK,0))</f>
        <v>1.2903567150776601E-2</v>
      </c>
      <c r="Y70">
        <f>INDEX('7th_share'!Q:Q,MATCH($C$1&amp;"-"&amp;$C70,'7th_share'!$AK:$AK,0))</f>
        <v>1.301689838337014E-2</v>
      </c>
      <c r="Z70">
        <f>INDEX('7th_share'!R:R,MATCH($C$1&amp;"-"&amp;$C70,'7th_share'!$AK:$AK,0))</f>
        <v>1.3138415739238969E-2</v>
      </c>
      <c r="AA70">
        <f>INDEX('7th_share'!S:S,MATCH($C$1&amp;"-"&amp;$C70,'7th_share'!$AK:$AK,0))</f>
        <v>1.32666055734489E-2</v>
      </c>
      <c r="AB70">
        <f>INDEX('7th_share'!T:T,MATCH($C$1&amp;"-"&amp;$C70,'7th_share'!$AK:$AK,0))</f>
        <v>1.3399954241065789E-2</v>
      </c>
      <c r="AC70">
        <f>INDEX('7th_share'!U:U,MATCH($C$1&amp;"-"&amp;$C70,'7th_share'!$AK:$AK,0))</f>
        <v>1.353694809715545E-2</v>
      </c>
      <c r="AD70">
        <f>INDEX('7th_share'!V:V,MATCH($C$1&amp;"-"&amp;$C70,'7th_share'!$AK:$AK,0))</f>
        <v>1.367607349678372E-2</v>
      </c>
      <c r="AE70">
        <f>INDEX('7th_share'!W:W,MATCH($C$1&amp;"-"&amp;$C70,'7th_share'!$AK:$AK,0))</f>
        <v>1.3815816795016429E-2</v>
      </c>
      <c r="AF70">
        <f>INDEX('7th_share'!X:X,MATCH($C$1&amp;"-"&amp;$C70,'7th_share'!$AK:$AK,0))</f>
        <v>1.3954664346919429E-2</v>
      </c>
      <c r="AG70">
        <f>INDEX('7th_share'!Y:Y,MATCH($C$1&amp;"-"&amp;$C70,'7th_share'!$AK:$AK,0))</f>
        <v>1.4091102507558529E-2</v>
      </c>
      <c r="AH70">
        <f>INDEX('7th_share'!Z:Z,MATCH($C$1&amp;"-"&amp;$C70,'7th_share'!$AK:$AK,0))</f>
        <v>1.422361763199957E-2</v>
      </c>
      <c r="AI70">
        <f>INDEX('7th_share'!AA:AA,MATCH($C$1&amp;"-"&amp;$C70,'7th_share'!$AK:$AK,0))</f>
        <v>1.4350696075308389E-2</v>
      </c>
      <c r="AJ70">
        <f>INDEX('7th_share'!AB:AB,MATCH($C$1&amp;"-"&amp;$C70,'7th_share'!$AK:$AK,0))</f>
        <v>1.4470824192550811E-2</v>
      </c>
      <c r="AK70">
        <f>INDEX('7th_share'!AC:AC,MATCH($C$1&amp;"-"&amp;$C70,'7th_share'!$AK:$AK,0))</f>
        <v>1.458248833879267E-2</v>
      </c>
      <c r="AL70">
        <f>INDEX('7th_share'!AD:AD,MATCH($C$1&amp;"-"&amp;$C70,'7th_share'!$AK:$AK,0))</f>
        <v>1.4684174869099811E-2</v>
      </c>
      <c r="AM70">
        <f>INDEX('7th_share'!AE:AE,MATCH($C$1&amp;"-"&amp;$C70,'7th_share'!$AK:$AK,0))</f>
        <v>1.477437013853806E-2</v>
      </c>
      <c r="AN70">
        <f>INDEX('7th_share'!AF:AF,MATCH($C$1&amp;"-"&amp;$C70,'7th_share'!$AK:$AK,0))</f>
        <v>1.4851560502173251E-2</v>
      </c>
      <c r="AO70">
        <f>INDEX('7th_share'!AG:AG,MATCH($C$1&amp;"-"&amp;$C70,'7th_share'!$AK:$AK,0))</f>
        <v>1.491423231507117E-2</v>
      </c>
      <c r="AP70">
        <f>INDEX('7th_share'!AH:AH,MATCH($C$1&amp;"-"&amp;$C70,'7th_share'!$AK:$AK,0))</f>
        <v>1.496087193229774E-2</v>
      </c>
      <c r="AQ70">
        <f>INDEX('7th_share'!AI:AI,MATCH($C$1&amp;"-"&amp;$C70,'7th_share'!$AK:$AK,0))</f>
        <v>1.498996570891873E-2</v>
      </c>
      <c r="AR70">
        <f>INDEX('7th_share'!AJ:AJ,MATCH($C$1&amp;"-"&amp;$C70,'7th_share'!$AK:$AK,0))</f>
        <v>1.499999999999998E-2</v>
      </c>
      <c r="AS70" s="6">
        <f t="shared" si="47"/>
        <v>1.499999999999998E-2</v>
      </c>
      <c r="AT70" s="6">
        <f t="shared" si="46"/>
        <v>1.499999999999998E-2</v>
      </c>
      <c r="AU70" s="6">
        <f t="shared" si="46"/>
        <v>1.499999999999998E-2</v>
      </c>
      <c r="AV70" s="6">
        <f t="shared" si="46"/>
        <v>1.499999999999998E-2</v>
      </c>
      <c r="AW70" s="6">
        <f t="shared" si="46"/>
        <v>1.499999999999998E-2</v>
      </c>
      <c r="AX70" s="6">
        <f t="shared" si="46"/>
        <v>1.499999999999998E-2</v>
      </c>
      <c r="AY70" s="6">
        <f t="shared" si="46"/>
        <v>1.499999999999998E-2</v>
      </c>
      <c r="AZ70" s="6">
        <f t="shared" si="46"/>
        <v>1.499999999999998E-2</v>
      </c>
      <c r="BA70" s="6">
        <f t="shared" si="46"/>
        <v>1.499999999999998E-2</v>
      </c>
      <c r="BB70" s="6">
        <f t="shared" si="46"/>
        <v>1.499999999999998E-2</v>
      </c>
      <c r="BC70" s="6">
        <f t="shared" si="46"/>
        <v>1.499999999999998E-2</v>
      </c>
      <c r="BD70" s="6">
        <f t="shared" si="46"/>
        <v>1.499999999999998E-2</v>
      </c>
      <c r="BE70" s="6">
        <f t="shared" si="46"/>
        <v>1.499999999999998E-2</v>
      </c>
      <c r="BF70" s="6">
        <f t="shared" si="46"/>
        <v>1.499999999999998E-2</v>
      </c>
      <c r="BG70" s="6">
        <f t="shared" si="46"/>
        <v>1.499999999999998E-2</v>
      </c>
      <c r="BH70" s="6">
        <f t="shared" si="46"/>
        <v>1.499999999999998E-2</v>
      </c>
      <c r="BI70" s="6">
        <f t="shared" si="46"/>
        <v>1.499999999999998E-2</v>
      </c>
      <c r="BJ70" s="6">
        <f t="shared" si="46"/>
        <v>1.499999999999998E-2</v>
      </c>
      <c r="BK70" s="6">
        <f t="shared" si="46"/>
        <v>1.499999999999998E-2</v>
      </c>
      <c r="BL70" s="6">
        <f t="shared" si="46"/>
        <v>1.499999999999998E-2</v>
      </c>
    </row>
    <row r="71" spans="2:64" x14ac:dyDescent="0.25">
      <c r="C71" t="s">
        <v>14</v>
      </c>
      <c r="D71">
        <f>INDEX(hist_share!W:W,MATCH($C$1&amp;"-"&amp;$C71,hist_share!$AF:$AF,0))</f>
        <v>9.8024056793098627E-2</v>
      </c>
      <c r="E71">
        <f>INDEX(hist_share!X:X,MATCH($C$1&amp;"-"&amp;$C71,hist_share!$AF:$AF,0))</f>
        <v>9.7285297539853224E-2</v>
      </c>
      <c r="F71">
        <f>INDEX(hist_share!Y:Y,MATCH($C$1&amp;"-"&amp;$C71,hist_share!$AF:$AF,0))</f>
        <v>9.6864132745910214E-2</v>
      </c>
      <c r="G71">
        <f>INDEX(hist_share!Z:Z,MATCH($C$1&amp;"-"&amp;$C71,hist_share!$AF:$AF,0))</f>
        <v>9.5913413517352289E-2</v>
      </c>
      <c r="H71">
        <f>INDEX(hist_share!AA:AA,MATCH($C$1&amp;"-"&amp;$C71,hist_share!$AF:$AF,0))</f>
        <v>9.5933342296008403E-2</v>
      </c>
      <c r="I71">
        <f>INDEX(hist_share!AB:AB,MATCH($C$1&amp;"-"&amp;$C71,hist_share!$AF:$AF,0))</f>
        <v>0</v>
      </c>
      <c r="J71" s="10">
        <f>INDEX(hist_share!AC:AC,MATCH($C$1&amp;"-"&amp;$C71,hist_share!$AF:$AF,0))</f>
        <v>0</v>
      </c>
      <c r="K71">
        <f>INDEX('7th_share'!C:C,MATCH($C$1&amp;"-"&amp;$C71,'7th_share'!$AK:$AK,0))</f>
        <v>9.4030632137503095E-2</v>
      </c>
      <c r="L71">
        <f>INDEX('7th_share'!D:D,MATCH($C$1&amp;"-"&amp;$C71,'7th_share'!$AK:$AK,0))</f>
        <v>9.3490712525137742E-2</v>
      </c>
      <c r="M71">
        <f>INDEX('7th_share'!E:E,MATCH($C$1&amp;"-"&amp;$C71,'7th_share'!$AK:$AK,0))</f>
        <v>9.2995028223176249E-2</v>
      </c>
      <c r="N71">
        <f>INDEX('7th_share'!F:F,MATCH($C$1&amp;"-"&amp;$C71,'7th_share'!$AK:$AK,0))</f>
        <v>9.2541825285720095E-2</v>
      </c>
      <c r="O71">
        <f>INDEX('7th_share'!G:G,MATCH($C$1&amp;"-"&amp;$C71,'7th_share'!$AK:$AK,0))</f>
        <v>9.2129349766870691E-2</v>
      </c>
      <c r="P71">
        <f>INDEX('7th_share'!H:H,MATCH($C$1&amp;"-"&amp;$C71,'7th_share'!$AK:$AK,0))</f>
        <v>9.1755847720729339E-2</v>
      </c>
      <c r="Q71">
        <f>INDEX('7th_share'!I:I,MATCH($C$1&amp;"-"&amp;$C71,'7th_share'!$AK:$AK,0))</f>
        <v>9.1419565201397546E-2</v>
      </c>
      <c r="R71">
        <f>INDEX('7th_share'!J:J,MATCH($C$1&amp;"-"&amp;$C71,'7th_share'!$AK:$AK,0))</f>
        <v>9.1118748262976751E-2</v>
      </c>
      <c r="S71">
        <f>INDEX('7th_share'!K:K,MATCH($C$1&amp;"-"&amp;$C71,'7th_share'!$AK:$AK,0))</f>
        <v>9.0851642959568241E-2</v>
      </c>
      <c r="T71">
        <f>INDEX('7th_share'!L:L,MATCH($C$1&amp;"-"&amp;$C71,'7th_share'!$AK:$AK,0))</f>
        <v>9.0616495345273551E-2</v>
      </c>
      <c r="U71">
        <f>INDEX('7th_share'!M:M,MATCH($C$1&amp;"-"&amp;$C71,'7th_share'!$AK:$AK,0))</f>
        <v>9.0411551474194024E-2</v>
      </c>
      <c r="V71">
        <f>INDEX('7th_share'!N:N,MATCH($C$1&amp;"-"&amp;$C71,'7th_share'!$AK:$AK,0))</f>
        <v>9.0235057400431085E-2</v>
      </c>
      <c r="W71">
        <f>INDEX('7th_share'!O:O,MATCH($C$1&amp;"-"&amp;$C71,'7th_share'!$AK:$AK,0))</f>
        <v>9.0085259178086158E-2</v>
      </c>
      <c r="X71">
        <f>INDEX('7th_share'!P:P,MATCH($C$1&amp;"-"&amp;$C71,'7th_share'!$AK:$AK,0))</f>
        <v>8.9960402861260641E-2</v>
      </c>
      <c r="Y71">
        <f>INDEX('7th_share'!Q:Q,MATCH($C$1&amp;"-"&amp;$C71,'7th_share'!$AK:$AK,0))</f>
        <v>8.9858734504055987E-2</v>
      </c>
      <c r="Z71">
        <f>INDEX('7th_share'!R:R,MATCH($C$1&amp;"-"&amp;$C71,'7th_share'!$AK:$AK,0))</f>
        <v>8.977850016057351E-2</v>
      </c>
      <c r="AA71">
        <f>INDEX('7th_share'!S:S,MATCH($C$1&amp;"-"&amp;$C71,'7th_share'!$AK:$AK,0))</f>
        <v>8.9717945884914704E-2</v>
      </c>
      <c r="AB71">
        <f>INDEX('7th_share'!T:T,MATCH($C$1&amp;"-"&amp;$C71,'7th_share'!$AK:$AK,0))</f>
        <v>8.9675317731180954E-2</v>
      </c>
      <c r="AC71">
        <f>INDEX('7th_share'!U:U,MATCH($C$1&amp;"-"&amp;$C71,'7th_share'!$AK:$AK,0))</f>
        <v>8.9648861753473669E-2</v>
      </c>
      <c r="AD71">
        <f>INDEX('7th_share'!V:V,MATCH($C$1&amp;"-"&amp;$C71,'7th_share'!$AK:$AK,0))</f>
        <v>8.9636824005894303E-2</v>
      </c>
      <c r="AE71">
        <f>INDEX('7th_share'!W:W,MATCH($C$1&amp;"-"&amp;$C71,'7th_share'!$AK:$AK,0))</f>
        <v>8.9637450542544198E-2</v>
      </c>
      <c r="AF71">
        <f>INDEX('7th_share'!X:X,MATCH($C$1&amp;"-"&amp;$C71,'7th_share'!$AK:$AK,0))</f>
        <v>8.9648987417524792E-2</v>
      </c>
      <c r="AG71">
        <f>INDEX('7th_share'!Y:Y,MATCH($C$1&amp;"-"&amp;$C71,'7th_share'!$AK:$AK,0))</f>
        <v>8.9669680684937469E-2</v>
      </c>
      <c r="AH71">
        <f>INDEX('7th_share'!Z:Z,MATCH($C$1&amp;"-"&amp;$C71,'7th_share'!$AK:$AK,0))</f>
        <v>8.9697776398883683E-2</v>
      </c>
      <c r="AI71">
        <f>INDEX('7th_share'!AA:AA,MATCH($C$1&amp;"-"&amp;$C71,'7th_share'!$AK:$AK,0))</f>
        <v>8.9731520613464844E-2</v>
      </c>
      <c r="AJ71">
        <f>INDEX('7th_share'!AB:AB,MATCH($C$1&amp;"-"&amp;$C71,'7th_share'!$AK:$AK,0))</f>
        <v>8.9769159382782335E-2</v>
      </c>
      <c r="AK71">
        <f>INDEX('7th_share'!AC:AC,MATCH($C$1&amp;"-"&amp;$C71,'7th_share'!$AK:$AK,0))</f>
        <v>8.9808938760937596E-2</v>
      </c>
      <c r="AL71">
        <f>INDEX('7th_share'!AD:AD,MATCH($C$1&amp;"-"&amp;$C71,'7th_share'!$AK:$AK,0))</f>
        <v>8.9849104802032065E-2</v>
      </c>
      <c r="AM71">
        <f>INDEX('7th_share'!AE:AE,MATCH($C$1&amp;"-"&amp;$C71,'7th_share'!$AK:$AK,0))</f>
        <v>8.9887903560167057E-2</v>
      </c>
      <c r="AN71">
        <f>INDEX('7th_share'!AF:AF,MATCH($C$1&amp;"-"&amp;$C71,'7th_share'!$AK:$AK,0))</f>
        <v>8.9923581089444052E-2</v>
      </c>
      <c r="AO71">
        <f>INDEX('7th_share'!AG:AG,MATCH($C$1&amp;"-"&amp;$C71,'7th_share'!$AK:$AK,0))</f>
        <v>8.995438344396442E-2</v>
      </c>
      <c r="AP71">
        <f>INDEX('7th_share'!AH:AH,MATCH($C$1&amp;"-"&amp;$C71,'7th_share'!$AK:$AK,0))</f>
        <v>8.9978556677829627E-2</v>
      </c>
      <c r="AQ71">
        <f>INDEX('7th_share'!AI:AI,MATCH($C$1&amp;"-"&amp;$C71,'7th_share'!$AK:$AK,0))</f>
        <v>8.9994346845141029E-2</v>
      </c>
      <c r="AR71">
        <f>INDEX('7th_share'!AJ:AJ,MATCH($C$1&amp;"-"&amp;$C71,'7th_share'!$AK:$AK,0))</f>
        <v>9.0000000000000038E-2</v>
      </c>
      <c r="AS71" s="6">
        <f t="shared" si="47"/>
        <v>9.0000000000000038E-2</v>
      </c>
      <c r="AT71" s="6">
        <f t="shared" si="46"/>
        <v>9.0000000000000038E-2</v>
      </c>
      <c r="AU71" s="6">
        <f t="shared" si="46"/>
        <v>9.0000000000000038E-2</v>
      </c>
      <c r="AV71" s="6">
        <f t="shared" si="46"/>
        <v>9.0000000000000038E-2</v>
      </c>
      <c r="AW71" s="6">
        <f t="shared" si="46"/>
        <v>9.0000000000000038E-2</v>
      </c>
      <c r="AX71" s="6">
        <f t="shared" si="46"/>
        <v>9.0000000000000038E-2</v>
      </c>
      <c r="AY71" s="6">
        <f t="shared" si="46"/>
        <v>9.0000000000000038E-2</v>
      </c>
      <c r="AZ71" s="6">
        <f t="shared" si="46"/>
        <v>9.0000000000000038E-2</v>
      </c>
      <c r="BA71" s="6">
        <f t="shared" si="46"/>
        <v>9.0000000000000038E-2</v>
      </c>
      <c r="BB71" s="6">
        <f t="shared" si="46"/>
        <v>9.0000000000000038E-2</v>
      </c>
      <c r="BC71" s="6">
        <f t="shared" si="46"/>
        <v>9.0000000000000038E-2</v>
      </c>
      <c r="BD71" s="6">
        <f t="shared" si="46"/>
        <v>9.0000000000000038E-2</v>
      </c>
      <c r="BE71" s="6">
        <f t="shared" si="46"/>
        <v>9.0000000000000038E-2</v>
      </c>
      <c r="BF71" s="6">
        <f t="shared" si="46"/>
        <v>9.0000000000000038E-2</v>
      </c>
      <c r="BG71" s="6">
        <f t="shared" si="46"/>
        <v>9.0000000000000038E-2</v>
      </c>
      <c r="BH71" s="6">
        <f t="shared" si="46"/>
        <v>9.0000000000000038E-2</v>
      </c>
      <c r="BI71" s="6">
        <f t="shared" si="46"/>
        <v>9.0000000000000038E-2</v>
      </c>
      <c r="BJ71" s="6">
        <f t="shared" si="46"/>
        <v>9.0000000000000038E-2</v>
      </c>
      <c r="BK71" s="6">
        <f t="shared" si="46"/>
        <v>9.0000000000000038E-2</v>
      </c>
      <c r="BL71" s="6">
        <f t="shared" si="46"/>
        <v>9.0000000000000038E-2</v>
      </c>
    </row>
    <row r="72" spans="2:64" x14ac:dyDescent="0.25">
      <c r="C72" t="s">
        <v>15</v>
      </c>
      <c r="D72">
        <f>INDEX(hist_share!W:W,MATCH($C$1&amp;"-"&amp;$C72,hist_share!$AF:$AF,0))</f>
        <v>4.5053912828272027E-3</v>
      </c>
      <c r="E72">
        <f>INDEX(hist_share!X:X,MATCH($C$1&amp;"-"&amp;$C72,hist_share!$AF:$AF,0))</f>
        <v>4.1472031165581654E-3</v>
      </c>
      <c r="F72">
        <f>INDEX(hist_share!Y:Y,MATCH($C$1&amp;"-"&amp;$C72,hist_share!$AF:$AF,0))</f>
        <v>4.595634698352437E-3</v>
      </c>
      <c r="G72">
        <f>INDEX(hist_share!Z:Z,MATCH($C$1&amp;"-"&amp;$C72,hist_share!$AF:$AF,0))</f>
        <v>4.4982932042227416E-3</v>
      </c>
      <c r="H72">
        <f>INDEX(hist_share!AA:AA,MATCH($C$1&amp;"-"&amp;$C72,hist_share!$AF:$AF,0))</f>
        <v>4.4560137168664447E-3</v>
      </c>
      <c r="I72">
        <f>INDEX(hist_share!AB:AB,MATCH($C$1&amp;"-"&amp;$C72,hist_share!$AF:$AF,0))</f>
        <v>0</v>
      </c>
      <c r="J72" s="10">
        <f>INDEX(hist_share!AC:AC,MATCH($C$1&amp;"-"&amp;$C72,hist_share!$AF:$AF,0))</f>
        <v>0</v>
      </c>
      <c r="K72">
        <f>INDEX('7th_share'!C:C,MATCH($C$1&amp;"-"&amp;$C72,'7th_share'!$AK:$AK,0))</f>
        <v>4.0027232583564488E-3</v>
      </c>
      <c r="L72">
        <f>INDEX('7th_share'!D:D,MATCH($C$1&amp;"-"&amp;$C72,'7th_share'!$AK:$AK,0))</f>
        <v>3.892936774228424E-3</v>
      </c>
      <c r="M72">
        <f>INDEX('7th_share'!E:E,MATCH($C$1&amp;"-"&amp;$C72,'7th_share'!$AK:$AK,0))</f>
        <v>3.8021520229655531E-3</v>
      </c>
      <c r="N72">
        <f>INDEX('7th_share'!F:F,MATCH($C$1&amp;"-"&amp;$C72,'7th_share'!$AK:$AK,0))</f>
        <v>3.7293769436743431E-3</v>
      </c>
      <c r="O72">
        <f>INDEX('7th_share'!G:G,MATCH($C$1&amp;"-"&amp;$C72,'7th_share'!$AK:$AK,0))</f>
        <v>3.6736194754612831E-3</v>
      </c>
      <c r="P72">
        <f>INDEX('7th_share'!H:H,MATCH($C$1&amp;"-"&amp;$C72,'7th_share'!$AK:$AK,0))</f>
        <v>3.633887557432883E-3</v>
      </c>
      <c r="Q72">
        <f>INDEX('7th_share'!I:I,MATCH($C$1&amp;"-"&amp;$C72,'7th_share'!$AK:$AK,0))</f>
        <v>3.6091891286956332E-3</v>
      </c>
      <c r="R72">
        <f>INDEX('7th_share'!J:J,MATCH($C$1&amp;"-"&amp;$C72,'7th_share'!$AK:$AK,0))</f>
        <v>3.5985321283560469E-3</v>
      </c>
      <c r="S72">
        <f>INDEX('7th_share'!K:K,MATCH($C$1&amp;"-"&amp;$C72,'7th_share'!$AK:$AK,0))</f>
        <v>3.600924495520616E-3</v>
      </c>
      <c r="T72">
        <f>INDEX('7th_share'!L:L,MATCH($C$1&amp;"-"&amp;$C72,'7th_share'!$AK:$AK,0))</f>
        <v>3.6153741692958462E-3</v>
      </c>
      <c r="U72">
        <f>INDEX('7th_share'!M:M,MATCH($C$1&amp;"-"&amp;$C72,'7th_share'!$AK:$AK,0))</f>
        <v>3.640889088788235E-3</v>
      </c>
      <c r="V72">
        <f>INDEX('7th_share'!N:N,MATCH($C$1&amp;"-"&amp;$C72,'7th_share'!$AK:$AK,0))</f>
        <v>3.676477193104283E-3</v>
      </c>
      <c r="W72">
        <f>INDEX('7th_share'!O:O,MATCH($C$1&amp;"-"&amp;$C72,'7th_share'!$AK:$AK,0))</f>
        <v>3.7211464213504882E-3</v>
      </c>
      <c r="X72">
        <f>INDEX('7th_share'!P:P,MATCH($C$1&amp;"-"&amp;$C72,'7th_share'!$AK:$AK,0))</f>
        <v>3.773904712633354E-3</v>
      </c>
      <c r="Y72">
        <f>INDEX('7th_share'!Q:Q,MATCH($C$1&amp;"-"&amp;$C72,'7th_share'!$AK:$AK,0))</f>
        <v>3.8337600060593842E-3</v>
      </c>
      <c r="Z72">
        <f>INDEX('7th_share'!R:R,MATCH($C$1&amp;"-"&amp;$C72,'7th_share'!$AK:$AK,0))</f>
        <v>3.8997202407350662E-3</v>
      </c>
      <c r="AA72">
        <f>INDEX('7th_share'!S:S,MATCH($C$1&amp;"-"&amp;$C72,'7th_share'!$AK:$AK,0))</f>
        <v>3.9707933557669222E-3</v>
      </c>
      <c r="AB72">
        <f>INDEX('7th_share'!T:T,MATCH($C$1&amp;"-"&amp;$C72,'7th_share'!$AK:$AK,0))</f>
        <v>4.0459872902614269E-3</v>
      </c>
      <c r="AC72">
        <f>INDEX('7th_share'!U:U,MATCH($C$1&amp;"-"&amp;$C72,'7th_share'!$AK:$AK,0))</f>
        <v>4.1243099833250989E-3</v>
      </c>
      <c r="AD72">
        <f>INDEX('7th_share'!V:V,MATCH($C$1&amp;"-"&amp;$C72,'7th_share'!$AK:$AK,0))</f>
        <v>4.2047693740644423E-3</v>
      </c>
      <c r="AE72">
        <f>INDEX('7th_share'!W:W,MATCH($C$1&amp;"-"&amp;$C72,'7th_share'!$AK:$AK,0))</f>
        <v>4.2863734015859377E-3</v>
      </c>
      <c r="AF72">
        <f>INDEX('7th_share'!X:X,MATCH($C$1&amp;"-"&amp;$C72,'7th_share'!$AK:$AK,0))</f>
        <v>4.3681300049960969E-3</v>
      </c>
      <c r="AG72">
        <f>INDEX('7th_share'!Y:Y,MATCH($C$1&amp;"-"&amp;$C72,'7th_share'!$AK:$AK,0))</f>
        <v>4.4490471234014343E-3</v>
      </c>
      <c r="AH72">
        <f>INDEX('7th_share'!Z:Z,MATCH($C$1&amp;"-"&amp;$C72,'7th_share'!$AK:$AK,0))</f>
        <v>4.5281326959084219E-3</v>
      </c>
      <c r="AI72">
        <f>INDEX('7th_share'!AA:AA,MATCH($C$1&amp;"-"&amp;$C72,'7th_share'!$AK:$AK,0))</f>
        <v>4.6043946616235827E-3</v>
      </c>
      <c r="AJ72">
        <f>INDEX('7th_share'!AB:AB,MATCH($C$1&amp;"-"&amp;$C72,'7th_share'!$AK:$AK,0))</f>
        <v>4.6768409596534017E-3</v>
      </c>
      <c r="AK72">
        <f>INDEX('7th_share'!AC:AC,MATCH($C$1&amp;"-"&amp;$C72,'7th_share'!$AK:$AK,0))</f>
        <v>4.7444795291043977E-3</v>
      </c>
      <c r="AL72">
        <f>INDEX('7th_share'!AD:AD,MATCH($C$1&amp;"-"&amp;$C72,'7th_share'!$AK:$AK,0))</f>
        <v>4.806318309083053E-3</v>
      </c>
      <c r="AM72">
        <f>INDEX('7th_share'!AE:AE,MATCH($C$1&amp;"-"&amp;$C72,'7th_share'!$AK:$AK,0))</f>
        <v>4.8613652386958724E-3</v>
      </c>
      <c r="AN72">
        <f>INDEX('7th_share'!AF:AF,MATCH($C$1&amp;"-"&amp;$C72,'7th_share'!$AK:$AK,0))</f>
        <v>4.9086282570493696E-3</v>
      </c>
      <c r="AO72">
        <f>INDEX('7th_share'!AG:AG,MATCH($C$1&amp;"-"&amp;$C72,'7th_share'!$AK:$AK,0))</f>
        <v>4.9471153032500199E-3</v>
      </c>
      <c r="AP72">
        <f>INDEX('7th_share'!AH:AH,MATCH($C$1&amp;"-"&amp;$C72,'7th_share'!$AK:$AK,0))</f>
        <v>4.9758343164043439E-3</v>
      </c>
      <c r="AQ72">
        <f>INDEX('7th_share'!AI:AI,MATCH($C$1&amp;"-"&amp;$C72,'7th_share'!$AK:$AK,0))</f>
        <v>4.9937932356188524E-3</v>
      </c>
      <c r="AR72">
        <f>INDEX('7th_share'!AJ:AJ,MATCH($C$1&amp;"-"&amp;$C72,'7th_share'!$AK:$AK,0))</f>
        <v>5.0000000000000227E-3</v>
      </c>
      <c r="AS72" s="6">
        <f t="shared" si="47"/>
        <v>5.0000000000000227E-3</v>
      </c>
      <c r="AT72" s="6">
        <f t="shared" si="46"/>
        <v>5.0000000000000227E-3</v>
      </c>
      <c r="AU72" s="6">
        <f t="shared" si="46"/>
        <v>5.0000000000000227E-3</v>
      </c>
      <c r="AV72" s="6">
        <f t="shared" si="46"/>
        <v>5.0000000000000227E-3</v>
      </c>
      <c r="AW72" s="6">
        <f t="shared" si="46"/>
        <v>5.0000000000000227E-3</v>
      </c>
      <c r="AX72" s="6">
        <f t="shared" si="46"/>
        <v>5.0000000000000227E-3</v>
      </c>
      <c r="AY72" s="6">
        <f t="shared" si="46"/>
        <v>5.0000000000000227E-3</v>
      </c>
      <c r="AZ72" s="6">
        <f t="shared" si="46"/>
        <v>5.0000000000000227E-3</v>
      </c>
      <c r="BA72" s="6">
        <f t="shared" si="46"/>
        <v>5.0000000000000227E-3</v>
      </c>
      <c r="BB72" s="6">
        <f t="shared" si="46"/>
        <v>5.0000000000000227E-3</v>
      </c>
      <c r="BC72" s="6">
        <f t="shared" si="46"/>
        <v>5.0000000000000227E-3</v>
      </c>
      <c r="BD72" s="6">
        <f t="shared" si="46"/>
        <v>5.0000000000000227E-3</v>
      </c>
      <c r="BE72" s="6">
        <f t="shared" si="46"/>
        <v>5.0000000000000227E-3</v>
      </c>
      <c r="BF72" s="6">
        <f t="shared" si="46"/>
        <v>5.0000000000000227E-3</v>
      </c>
      <c r="BG72" s="6">
        <f t="shared" si="46"/>
        <v>5.0000000000000227E-3</v>
      </c>
      <c r="BH72" s="6">
        <f t="shared" si="46"/>
        <v>5.0000000000000227E-3</v>
      </c>
      <c r="BI72" s="6">
        <f t="shared" si="46"/>
        <v>5.0000000000000227E-3</v>
      </c>
      <c r="BJ72" s="6">
        <f t="shared" si="46"/>
        <v>5.0000000000000227E-3</v>
      </c>
      <c r="BK72" s="6">
        <f t="shared" si="46"/>
        <v>5.0000000000000227E-3</v>
      </c>
      <c r="BL72" s="6">
        <f t="shared" si="46"/>
        <v>5.0000000000000227E-3</v>
      </c>
    </row>
    <row r="73" spans="2:64" x14ac:dyDescent="0.25">
      <c r="C73" t="s">
        <v>16</v>
      </c>
      <c r="D73">
        <f>INDEX(hist_share!W:W,MATCH($C$1&amp;"-"&amp;$C73,hist_share!$AF:$AF,0))</f>
        <v>0.15525134932132861</v>
      </c>
      <c r="E73">
        <f>INDEX(hist_share!X:X,MATCH($C$1&amp;"-"&amp;$C73,hist_share!$AF:$AF,0))</f>
        <v>0.19210759606785341</v>
      </c>
      <c r="F73">
        <f>INDEX(hist_share!Y:Y,MATCH($C$1&amp;"-"&amp;$C73,hist_share!$AF:$AF,0))</f>
        <v>0.19085674361982549</v>
      </c>
      <c r="G73">
        <f>INDEX(hist_share!Z:Z,MATCH($C$1&amp;"-"&amp;$C73,hist_share!$AF:$AF,0))</f>
        <v>0.1902668456642819</v>
      </c>
      <c r="H73">
        <f>INDEX(hist_share!AA:AA,MATCH($C$1&amp;"-"&amp;$C73,hist_share!$AF:$AF,0))</f>
        <v>0.18903932643320881</v>
      </c>
      <c r="I73">
        <f>INDEX(hist_share!AB:AB,MATCH($C$1&amp;"-"&amp;$C73,hist_share!$AF:$AF,0))</f>
        <v>0</v>
      </c>
      <c r="J73" s="10">
        <f>INDEX(hist_share!AC:AC,MATCH($C$1&amp;"-"&amp;$C73,hist_share!$AF:$AF,0))</f>
        <v>0</v>
      </c>
      <c r="K73">
        <f>INDEX('7th_share'!C:C,MATCH($C$1&amp;"-"&amp;$C73,'7th_share'!$AK:$AK,0))</f>
        <v>0.186592825275884</v>
      </c>
      <c r="L73">
        <f>INDEX('7th_share'!D:D,MATCH($C$1&amp;"-"&amp;$C73,'7th_share'!$AK:$AK,0))</f>
        <v>0.18598127289975239</v>
      </c>
      <c r="M73">
        <f>INDEX('7th_share'!E:E,MATCH($C$1&amp;"-"&amp;$C73,'7th_share'!$AK:$AK,0))</f>
        <v>0.18546373633415331</v>
      </c>
      <c r="N73">
        <f>INDEX('7th_share'!F:F,MATCH($C$1&amp;"-"&amp;$C73,'7th_share'!$AK:$AK,0))</f>
        <v>0.1850354406625134</v>
      </c>
      <c r="O73">
        <f>INDEX('7th_share'!G:G,MATCH($C$1&amp;"-"&amp;$C73,'7th_share'!$AK:$AK,0))</f>
        <v>0.1846916109682592</v>
      </c>
      <c r="P73">
        <f>INDEX('7th_share'!H:H,MATCH($C$1&amp;"-"&amp;$C73,'7th_share'!$AK:$AK,0))</f>
        <v>0.18442747233481699</v>
      </c>
      <c r="Q73">
        <f>INDEX('7th_share'!I:I,MATCH($C$1&amp;"-"&amp;$C73,'7th_share'!$AK:$AK,0))</f>
        <v>0.18423824984561371</v>
      </c>
      <c r="R73">
        <f>INDEX('7th_share'!J:J,MATCH($C$1&amp;"-"&amp;$C73,'7th_share'!$AK:$AK,0))</f>
        <v>0.18411916858407579</v>
      </c>
      <c r="S73">
        <f>INDEX('7th_share'!K:K,MATCH($C$1&amp;"-"&amp;$C73,'7th_share'!$AK:$AK,0))</f>
        <v>0.18406545363362969</v>
      </c>
      <c r="T73">
        <f>INDEX('7th_share'!L:L,MATCH($C$1&amp;"-"&amp;$C73,'7th_share'!$AK:$AK,0))</f>
        <v>0.1840723300777021</v>
      </c>
      <c r="U73">
        <f>INDEX('7th_share'!M:M,MATCH($C$1&amp;"-"&amp;$C73,'7th_share'!$AK:$AK,0))</f>
        <v>0.1841350229997194</v>
      </c>
      <c r="V73">
        <f>INDEX('7th_share'!N:N,MATCH($C$1&amp;"-"&amp;$C73,'7th_share'!$AK:$AK,0))</f>
        <v>0.18424875748310829</v>
      </c>
      <c r="W73">
        <f>INDEX('7th_share'!O:O,MATCH($C$1&amp;"-"&amp;$C73,'7th_share'!$AK:$AK,0))</f>
        <v>0.18440875861129519</v>
      </c>
      <c r="X73">
        <f>INDEX('7th_share'!P:P,MATCH($C$1&amp;"-"&amp;$C73,'7th_share'!$AK:$AK,0))</f>
        <v>0.18461025146770679</v>
      </c>
      <c r="Y73">
        <f>INDEX('7th_share'!Q:Q,MATCH($C$1&amp;"-"&amp;$C73,'7th_share'!$AK:$AK,0))</f>
        <v>0.18484846113576961</v>
      </c>
      <c r="Z73">
        <f>INDEX('7th_share'!R:R,MATCH($C$1&amp;"-"&amp;$C73,'7th_share'!$AK:$AK,0))</f>
        <v>0.18511861269891</v>
      </c>
      <c r="AA73">
        <f>INDEX('7th_share'!S:S,MATCH($C$1&amp;"-"&amp;$C73,'7th_share'!$AK:$AK,0))</f>
        <v>0.18541593124055469</v>
      </c>
      <c r="AB73">
        <f>INDEX('7th_share'!T:T,MATCH($C$1&amp;"-"&amp;$C73,'7th_share'!$AK:$AK,0))</f>
        <v>0.18573564184413041</v>
      </c>
      <c r="AC73">
        <f>INDEX('7th_share'!U:U,MATCH($C$1&amp;"-"&amp;$C73,'7th_share'!$AK:$AK,0))</f>
        <v>0.18607296959306341</v>
      </c>
      <c r="AD73">
        <f>INDEX('7th_share'!V:V,MATCH($C$1&amp;"-"&amp;$C73,'7th_share'!$AK:$AK,0))</f>
        <v>0.1864231395707803</v>
      </c>
      <c r="AE73">
        <f>INDEX('7th_share'!W:W,MATCH($C$1&amp;"-"&amp;$C73,'7th_share'!$AK:$AK,0))</f>
        <v>0.18678137686070781</v>
      </c>
      <c r="AF73">
        <f>INDEX('7th_share'!X:X,MATCH($C$1&amp;"-"&amp;$C73,'7th_share'!$AK:$AK,0))</f>
        <v>0.1871429065462723</v>
      </c>
      <c r="AG73">
        <f>INDEX('7th_share'!Y:Y,MATCH($C$1&amp;"-"&amp;$C73,'7th_share'!$AK:$AK,0))</f>
        <v>0.18750295371090031</v>
      </c>
      <c r="AH73">
        <f>INDEX('7th_share'!Z:Z,MATCH($C$1&amp;"-"&amp;$C73,'7th_share'!$AK:$AK,0))</f>
        <v>0.1878567434380185</v>
      </c>
      <c r="AI73">
        <f>INDEX('7th_share'!AA:AA,MATCH($C$1&amp;"-"&amp;$C73,'7th_share'!$AK:$AK,0))</f>
        <v>0.18819950081105341</v>
      </c>
      <c r="AJ73">
        <f>INDEX('7th_share'!AB:AB,MATCH($C$1&amp;"-"&amp;$C73,'7th_share'!$AK:$AK,0))</f>
        <v>0.18852645091343151</v>
      </c>
      <c r="AK73">
        <f>INDEX('7th_share'!AC:AC,MATCH($C$1&amp;"-"&amp;$C73,'7th_share'!$AK:$AK,0))</f>
        <v>0.1888328188285795</v>
      </c>
      <c r="AL73">
        <f>INDEX('7th_share'!AD:AD,MATCH($C$1&amp;"-"&amp;$C73,'7th_share'!$AK:$AK,0))</f>
        <v>0.1891138296399239</v>
      </c>
      <c r="AM73">
        <f>INDEX('7th_share'!AE:AE,MATCH($C$1&amp;"-"&amp;$C73,'7th_share'!$AK:$AK,0))</f>
        <v>0.18936470843089101</v>
      </c>
      <c r="AN73">
        <f>INDEX('7th_share'!AF:AF,MATCH($C$1&amp;"-"&amp;$C73,'7th_share'!$AK:$AK,0))</f>
        <v>0.18958068028490771</v>
      </c>
      <c r="AO73">
        <f>INDEX('7th_share'!AG:AG,MATCH($C$1&amp;"-"&amp;$C73,'7th_share'!$AK:$AK,0))</f>
        <v>0.18975697028540039</v>
      </c>
      <c r="AP73">
        <f>INDEX('7th_share'!AH:AH,MATCH($C$1&amp;"-"&amp;$C73,'7th_share'!$AK:$AK,0))</f>
        <v>0.18988880351579551</v>
      </c>
      <c r="AQ73">
        <f>INDEX('7th_share'!AI:AI,MATCH($C$1&amp;"-"&amp;$C73,'7th_share'!$AK:$AK,0))</f>
        <v>0.18997140505952001</v>
      </c>
      <c r="AR73">
        <f>INDEX('7th_share'!AJ:AJ,MATCH($C$1&amp;"-"&amp;$C73,'7th_share'!$AK:$AK,0))</f>
        <v>0.18999999999999989</v>
      </c>
      <c r="AS73" s="6">
        <f t="shared" si="47"/>
        <v>0.18999999999999989</v>
      </c>
      <c r="AT73" s="6">
        <f t="shared" si="46"/>
        <v>0.18999999999999989</v>
      </c>
      <c r="AU73" s="6">
        <f t="shared" si="46"/>
        <v>0.18999999999999989</v>
      </c>
      <c r="AV73" s="6">
        <f t="shared" si="46"/>
        <v>0.18999999999999989</v>
      </c>
      <c r="AW73" s="6">
        <f t="shared" si="46"/>
        <v>0.18999999999999989</v>
      </c>
      <c r="AX73" s="6">
        <f t="shared" si="46"/>
        <v>0.18999999999999989</v>
      </c>
      <c r="AY73" s="6">
        <f t="shared" si="46"/>
        <v>0.18999999999999989</v>
      </c>
      <c r="AZ73" s="6">
        <f t="shared" si="46"/>
        <v>0.18999999999999989</v>
      </c>
      <c r="BA73" s="6">
        <f t="shared" si="46"/>
        <v>0.18999999999999989</v>
      </c>
      <c r="BB73" s="6">
        <f t="shared" si="46"/>
        <v>0.18999999999999989</v>
      </c>
      <c r="BC73" s="6">
        <f t="shared" si="46"/>
        <v>0.18999999999999989</v>
      </c>
      <c r="BD73" s="6">
        <f t="shared" si="46"/>
        <v>0.18999999999999989</v>
      </c>
      <c r="BE73" s="6">
        <f t="shared" si="46"/>
        <v>0.18999999999999989</v>
      </c>
      <c r="BF73" s="6">
        <f t="shared" si="46"/>
        <v>0.18999999999999989</v>
      </c>
      <c r="BG73" s="6">
        <f t="shared" si="46"/>
        <v>0.18999999999999989</v>
      </c>
      <c r="BH73" s="6">
        <f t="shared" si="46"/>
        <v>0.18999999999999989</v>
      </c>
      <c r="BI73" s="6">
        <f t="shared" si="46"/>
        <v>0.18999999999999989</v>
      </c>
      <c r="BJ73" s="6">
        <f t="shared" si="46"/>
        <v>0.18999999999999989</v>
      </c>
      <c r="BK73" s="6">
        <f t="shared" si="46"/>
        <v>0.18999999999999989</v>
      </c>
      <c r="BL73" s="6">
        <f t="shared" si="46"/>
        <v>0.18999999999999989</v>
      </c>
    </row>
    <row r="74" spans="2:64" x14ac:dyDescent="0.25">
      <c r="C74" t="s">
        <v>17</v>
      </c>
      <c r="D74">
        <f>INDEX(hist_share!W:W,MATCH($C$1&amp;"-"&amp;$C74,hist_share!$AF:$AF,0))</f>
        <v>2.9091467745782331E-2</v>
      </c>
      <c r="E74">
        <f>INDEX(hist_share!X:X,MATCH($C$1&amp;"-"&amp;$C74,hist_share!$AF:$AF,0))</f>
        <v>2.7679670834736419E-2</v>
      </c>
      <c r="F74">
        <f>INDEX(hist_share!Y:Y,MATCH($C$1&amp;"-"&amp;$C74,hist_share!$AF:$AF,0))</f>
        <v>2.7731989798540722E-2</v>
      </c>
      <c r="G74">
        <f>INDEX(hist_share!Z:Z,MATCH($C$1&amp;"-"&amp;$C74,hist_share!$AF:$AF,0))</f>
        <v>2.7788604985599461E-2</v>
      </c>
      <c r="H74">
        <f>INDEX(hist_share!AA:AA,MATCH($C$1&amp;"-"&amp;$C74,hist_share!$AF:$AF,0))</f>
        <v>2.7827584748605021E-2</v>
      </c>
      <c r="I74">
        <f>INDEX(hist_share!AB:AB,MATCH($C$1&amp;"-"&amp;$C74,hist_share!$AF:$AF,0))</f>
        <v>0</v>
      </c>
      <c r="J74" s="10">
        <f>INDEX(hist_share!AC:AC,MATCH($C$1&amp;"-"&amp;$C74,hist_share!$AF:$AF,0))</f>
        <v>0</v>
      </c>
      <c r="K74">
        <f>INDEX('7th_share'!C:C,MATCH($C$1&amp;"-"&amp;$C74,'7th_share'!$AK:$AK,0))</f>
        <v>2.7786844281572791E-2</v>
      </c>
      <c r="L74">
        <f>INDEX('7th_share'!D:D,MATCH($C$1&amp;"-"&amp;$C74,'7th_share'!$AK:$AK,0))</f>
        <v>2.765304259098398E-2</v>
      </c>
      <c r="M74">
        <f>INDEX('7th_share'!E:E,MATCH($C$1&amp;"-"&amp;$C74,'7th_share'!$AK:$AK,0))</f>
        <v>2.746527678085732E-2</v>
      </c>
      <c r="N74">
        <f>INDEX('7th_share'!F:F,MATCH($C$1&amp;"-"&amp;$C74,'7th_share'!$AK:$AK,0))</f>
        <v>2.722723483994351E-2</v>
      </c>
      <c r="O74">
        <f>INDEX('7th_share'!G:G,MATCH($C$1&amp;"-"&amp;$C74,'7th_share'!$AK:$AK,0))</f>
        <v>2.6942604756993251E-2</v>
      </c>
      <c r="P74">
        <f>INDEX('7th_share'!H:H,MATCH($C$1&amp;"-"&amp;$C74,'7th_share'!$AK:$AK,0))</f>
        <v>2.6615074520757231E-2</v>
      </c>
      <c r="Q74">
        <f>INDEX('7th_share'!I:I,MATCH($C$1&amp;"-"&amp;$C74,'7th_share'!$AK:$AK,0))</f>
        <v>2.624833211998619E-2</v>
      </c>
      <c r="R74">
        <f>INDEX('7th_share'!J:J,MATCH($C$1&amp;"-"&amp;$C74,'7th_share'!$AK:$AK,0))</f>
        <v>2.584606554343083E-2</v>
      </c>
      <c r="S74">
        <f>INDEX('7th_share'!K:K,MATCH($C$1&amp;"-"&amp;$C74,'7th_share'!$AK:$AK,0))</f>
        <v>2.5411962779841819E-2</v>
      </c>
      <c r="T74">
        <f>INDEX('7th_share'!L:L,MATCH($C$1&amp;"-"&amp;$C74,'7th_share'!$AK:$AK,0))</f>
        <v>2.49497118179699E-2</v>
      </c>
      <c r="U74">
        <f>INDEX('7th_share'!M:M,MATCH($C$1&amp;"-"&amp;$C74,'7th_share'!$AK:$AK,0))</f>
        <v>2.4463000646565761E-2</v>
      </c>
      <c r="V74">
        <f>INDEX('7th_share'!N:N,MATCH($C$1&amp;"-"&amp;$C74,'7th_share'!$AK:$AK,0))</f>
        <v>2.395551725438011E-2</v>
      </c>
      <c r="W74">
        <f>INDEX('7th_share'!O:O,MATCH($C$1&amp;"-"&amp;$C74,'7th_share'!$AK:$AK,0))</f>
        <v>2.343094963016366E-2</v>
      </c>
      <c r="X74">
        <f>INDEX('7th_share'!P:P,MATCH($C$1&amp;"-"&amp;$C74,'7th_share'!$AK:$AK,0))</f>
        <v>2.2892985762667101E-2</v>
      </c>
      <c r="Y74">
        <f>INDEX('7th_share'!Q:Q,MATCH($C$1&amp;"-"&amp;$C74,'7th_share'!$AK:$AK,0))</f>
        <v>2.2345313640641139E-2</v>
      </c>
      <c r="Z74">
        <f>INDEX('7th_share'!R:R,MATCH($C$1&amp;"-"&amp;$C74,'7th_share'!$AK:$AK,0))</f>
        <v>2.1791621252836499E-2</v>
      </c>
      <c r="AA74">
        <f>INDEX('7th_share'!S:S,MATCH($C$1&amp;"-"&amp;$C74,'7th_share'!$AK:$AK,0))</f>
        <v>2.123559658800386E-2</v>
      </c>
      <c r="AB74">
        <f>INDEX('7th_share'!T:T,MATCH($C$1&amp;"-"&amp;$C74,'7th_share'!$AK:$AK,0))</f>
        <v>2.0680927634893941E-2</v>
      </c>
      <c r="AC74">
        <f>INDEX('7th_share'!U:U,MATCH($C$1&amp;"-"&amp;$C74,'7th_share'!$AK:$AK,0))</f>
        <v>2.0131302382257441E-2</v>
      </c>
      <c r="AD74">
        <f>INDEX('7th_share'!V:V,MATCH($C$1&amp;"-"&amp;$C74,'7th_share'!$AK:$AK,0))</f>
        <v>1.9590408818845068E-2</v>
      </c>
      <c r="AE74">
        <f>INDEX('7th_share'!W:W,MATCH($C$1&amp;"-"&amp;$C74,'7th_share'!$AK:$AK,0))</f>
        <v>1.9061934933407521E-2</v>
      </c>
      <c r="AF74">
        <f>INDEX('7th_share'!X:X,MATCH($C$1&amp;"-"&amp;$C74,'7th_share'!$AK:$AK,0))</f>
        <v>1.8549568714695541E-2</v>
      </c>
      <c r="AG74">
        <f>INDEX('7th_share'!Y:Y,MATCH($C$1&amp;"-"&amp;$C74,'7th_share'!$AK:$AK,0))</f>
        <v>1.805699815145978E-2</v>
      </c>
      <c r="AH74">
        <f>INDEX('7th_share'!Z:Z,MATCH($C$1&amp;"-"&amp;$C74,'7th_share'!$AK:$AK,0))</f>
        <v>1.758791123245098E-2</v>
      </c>
      <c r="AI74">
        <f>INDEX('7th_share'!AA:AA,MATCH($C$1&amp;"-"&amp;$C74,'7th_share'!$AK:$AK,0))</f>
        <v>1.7145995946419801E-2</v>
      </c>
      <c r="AJ74">
        <f>INDEX('7th_share'!AB:AB,MATCH($C$1&amp;"-"&amp;$C74,'7th_share'!$AK:$AK,0))</f>
        <v>1.6734940282117021E-2</v>
      </c>
      <c r="AK74">
        <f>INDEX('7th_share'!AC:AC,MATCH($C$1&amp;"-"&amp;$C74,'7th_share'!$AK:$AK,0))</f>
        <v>1.63584322282933E-2</v>
      </c>
      <c r="AL74">
        <f>INDEX('7th_share'!AD:AD,MATCH($C$1&amp;"-"&amp;$C74,'7th_share'!$AK:$AK,0))</f>
        <v>1.6020159773699329E-2</v>
      </c>
      <c r="AM74">
        <f>INDEX('7th_share'!AE:AE,MATCH($C$1&amp;"-"&amp;$C74,'7th_share'!$AK:$AK,0))</f>
        <v>1.5723810907085811E-2</v>
      </c>
      <c r="AN74">
        <f>INDEX('7th_share'!AF:AF,MATCH($C$1&amp;"-"&amp;$C74,'7th_share'!$AK:$AK,0))</f>
        <v>1.5473073617203509E-2</v>
      </c>
      <c r="AO74">
        <f>INDEX('7th_share'!AG:AG,MATCH($C$1&amp;"-"&amp;$C74,'7th_share'!$AK:$AK,0))</f>
        <v>1.527163589280304E-2</v>
      </c>
      <c r="AP74">
        <f>INDEX('7th_share'!AH:AH,MATCH($C$1&amp;"-"&amp;$C74,'7th_share'!$AK:$AK,0))</f>
        <v>1.5123185722635209E-2</v>
      </c>
      <c r="AQ74">
        <f>INDEX('7th_share'!AI:AI,MATCH($C$1&amp;"-"&amp;$C74,'7th_share'!$AK:$AK,0))</f>
        <v>1.5031411095450659E-2</v>
      </c>
      <c r="AR74">
        <f>INDEX('7th_share'!AJ:AJ,MATCH($C$1&amp;"-"&amp;$C74,'7th_share'!$AK:$AK,0))</f>
        <v>1.5000000000000079E-2</v>
      </c>
      <c r="AS74" s="6">
        <f t="shared" si="47"/>
        <v>1.5000000000000079E-2</v>
      </c>
      <c r="AT74" s="6">
        <f t="shared" si="46"/>
        <v>1.5000000000000079E-2</v>
      </c>
      <c r="AU74" s="6">
        <f t="shared" si="46"/>
        <v>1.5000000000000079E-2</v>
      </c>
      <c r="AV74" s="6">
        <f t="shared" si="46"/>
        <v>1.5000000000000079E-2</v>
      </c>
      <c r="AW74" s="6">
        <f t="shared" si="46"/>
        <v>1.5000000000000079E-2</v>
      </c>
      <c r="AX74" s="6">
        <f t="shared" si="46"/>
        <v>1.5000000000000079E-2</v>
      </c>
      <c r="AY74" s="6">
        <f t="shared" si="46"/>
        <v>1.5000000000000079E-2</v>
      </c>
      <c r="AZ74" s="6">
        <f t="shared" si="46"/>
        <v>1.5000000000000079E-2</v>
      </c>
      <c r="BA74" s="6">
        <f t="shared" si="46"/>
        <v>1.5000000000000079E-2</v>
      </c>
      <c r="BB74" s="6">
        <f t="shared" si="46"/>
        <v>1.5000000000000079E-2</v>
      </c>
      <c r="BC74" s="6">
        <f t="shared" si="46"/>
        <v>1.5000000000000079E-2</v>
      </c>
      <c r="BD74" s="6">
        <f t="shared" si="46"/>
        <v>1.5000000000000079E-2</v>
      </c>
      <c r="BE74" s="6">
        <f t="shared" si="46"/>
        <v>1.5000000000000079E-2</v>
      </c>
      <c r="BF74" s="6">
        <f t="shared" si="46"/>
        <v>1.5000000000000079E-2</v>
      </c>
      <c r="BG74" s="6">
        <f t="shared" si="46"/>
        <v>1.5000000000000079E-2</v>
      </c>
      <c r="BH74" s="6">
        <f t="shared" si="46"/>
        <v>1.5000000000000079E-2</v>
      </c>
      <c r="BI74" s="6">
        <f t="shared" si="46"/>
        <v>1.5000000000000079E-2</v>
      </c>
      <c r="BJ74" s="6">
        <f t="shared" si="46"/>
        <v>1.5000000000000079E-2</v>
      </c>
      <c r="BK74" s="6">
        <f t="shared" si="46"/>
        <v>1.5000000000000079E-2</v>
      </c>
      <c r="BL74" s="6">
        <f t="shared" si="46"/>
        <v>1.5000000000000079E-2</v>
      </c>
    </row>
    <row r="75" spans="2:64" x14ac:dyDescent="0.25">
      <c r="C75" t="s">
        <v>18</v>
      </c>
      <c r="D75">
        <f>INDEX(hist_share!W:W,MATCH($C$1&amp;"-"&amp;$C75,hist_share!$AF:$AF,0))</f>
        <v>0.69819522589877592</v>
      </c>
      <c r="E75">
        <f>INDEX(hist_share!X:X,MATCH($C$1&amp;"-"&amp;$C75,hist_share!$AF:$AF,0))</f>
        <v>0.6643121000336738</v>
      </c>
      <c r="F75">
        <f>INDEX(hist_share!Y:Y,MATCH($C$1&amp;"-"&amp;$C75,hist_share!$AF:$AF,0))</f>
        <v>0.66556775516497735</v>
      </c>
      <c r="G75">
        <f>INDEX(hist_share!Z:Z,MATCH($C$1&amp;"-"&amp;$C75,hist_share!$AF:$AF,0))</f>
        <v>0.66692651965438732</v>
      </c>
      <c r="H75">
        <f>INDEX(hist_share!AA:AA,MATCH($C$1&amp;"-"&amp;$C75,hist_share!$AF:$AF,0))</f>
        <v>0.66786203396652011</v>
      </c>
      <c r="I75">
        <f>INDEX(hist_share!AB:AB,MATCH($C$1&amp;"-"&amp;$C75,hist_share!$AF:$AF,0))</f>
        <v>0</v>
      </c>
      <c r="J75" s="10">
        <f>INDEX(hist_share!AC:AC,MATCH($C$1&amp;"-"&amp;$C75,hist_share!$AF:$AF,0))</f>
        <v>0</v>
      </c>
      <c r="K75">
        <f>INDEX('7th_share'!C:C,MATCH($C$1&amp;"-"&amp;$C75,'7th_share'!$AK:$AK,0))</f>
        <v>0.67324942479478367</v>
      </c>
      <c r="L75">
        <f>INDEX('7th_share'!D:D,MATCH($C$1&amp;"-"&amp;$C75,'7th_share'!$AK:$AK,0))</f>
        <v>0.67476698651832023</v>
      </c>
      <c r="M75">
        <f>INDEX('7th_share'!E:E,MATCH($C$1&amp;"-"&amp;$C75,'7th_share'!$AK:$AK,0))</f>
        <v>0.67615427562809227</v>
      </c>
      <c r="N75">
        <f>INDEX('7th_share'!F:F,MATCH($C$1&amp;"-"&amp;$C75,'7th_share'!$AK:$AK,0))</f>
        <v>0.67741659912160668</v>
      </c>
      <c r="O75">
        <f>INDEX('7th_share'!G:G,MATCH($C$1&amp;"-"&amp;$C75,'7th_share'!$AK:$AK,0))</f>
        <v>0.67855926399636968</v>
      </c>
      <c r="P75">
        <f>INDEX('7th_share'!H:H,MATCH($C$1&amp;"-"&amp;$C75,'7th_share'!$AK:$AK,0))</f>
        <v>0.67958757724988783</v>
      </c>
      <c r="Q75">
        <f>INDEX('7th_share'!I:I,MATCH($C$1&amp;"-"&amp;$C75,'7th_share'!$AK:$AK,0))</f>
        <v>0.68050684587966814</v>
      </c>
      <c r="R75">
        <f>INDEX('7th_share'!J:J,MATCH($C$1&amp;"-"&amp;$C75,'7th_share'!$AK:$AK,0))</f>
        <v>0.68132237688321717</v>
      </c>
      <c r="S75">
        <f>INDEX('7th_share'!K:K,MATCH($C$1&amp;"-"&amp;$C75,'7th_share'!$AK:$AK,0))</f>
        <v>0.68203947725804126</v>
      </c>
      <c r="T75">
        <f>INDEX('7th_share'!L:L,MATCH($C$1&amp;"-"&amp;$C75,'7th_share'!$AK:$AK,0))</f>
        <v>0.6826634540016473</v>
      </c>
      <c r="U75">
        <f>INDEX('7th_share'!M:M,MATCH($C$1&amp;"-"&amp;$C75,'7th_share'!$AK:$AK,0))</f>
        <v>0.68319961411154206</v>
      </c>
      <c r="V75">
        <f>INDEX('7th_share'!N:N,MATCH($C$1&amp;"-"&amp;$C75,'7th_share'!$AK:$AK,0))</f>
        <v>0.68365326458523179</v>
      </c>
      <c r="W75">
        <f>INDEX('7th_share'!O:O,MATCH($C$1&amp;"-"&amp;$C75,'7th_share'!$AK:$AK,0))</f>
        <v>0.68402971242022337</v>
      </c>
      <c r="X75">
        <f>INDEX('7th_share'!P:P,MATCH($C$1&amp;"-"&amp;$C75,'7th_share'!$AK:$AK,0))</f>
        <v>0.68433426461402336</v>
      </c>
      <c r="Y75">
        <f>INDEX('7th_share'!Q:Q,MATCH($C$1&amp;"-"&amp;$C75,'7th_share'!$AK:$AK,0))</f>
        <v>0.68457222816413832</v>
      </c>
      <c r="Z75">
        <f>INDEX('7th_share'!R:R,MATCH($C$1&amp;"-"&amp;$C75,'7th_share'!$AK:$AK,0))</f>
        <v>0.68474891006807515</v>
      </c>
      <c r="AA75">
        <f>INDEX('7th_share'!S:S,MATCH($C$1&amp;"-"&amp;$C75,'7th_share'!$AK:$AK,0))</f>
        <v>0.68486961732333995</v>
      </c>
      <c r="AB75">
        <f>INDEX('7th_share'!T:T,MATCH($C$1&amp;"-"&amp;$C75,'7th_share'!$AK:$AK,0))</f>
        <v>0.68493965692743985</v>
      </c>
      <c r="AC75">
        <f>INDEX('7th_share'!U:U,MATCH($C$1&amp;"-"&amp;$C75,'7th_share'!$AK:$AK,0))</f>
        <v>0.6849643358778813</v>
      </c>
      <c r="AD75">
        <f>INDEX('7th_share'!V:V,MATCH($C$1&amp;"-"&amp;$C75,'7th_share'!$AK:$AK,0))</f>
        <v>0.68494896117217108</v>
      </c>
      <c r="AE75">
        <f>INDEX('7th_share'!W:W,MATCH($C$1&amp;"-"&amp;$C75,'7th_share'!$AK:$AK,0))</f>
        <v>0.68489883980781552</v>
      </c>
      <c r="AF75">
        <f>INDEX('7th_share'!X:X,MATCH($C$1&amp;"-"&amp;$C75,'7th_share'!$AK:$AK,0))</f>
        <v>0.68481927878232141</v>
      </c>
      <c r="AG75">
        <f>INDEX('7th_share'!Y:Y,MATCH($C$1&amp;"-"&amp;$C75,'7th_share'!$AK:$AK,0))</f>
        <v>0.68471558509319552</v>
      </c>
      <c r="AH75">
        <f>INDEX('7th_share'!Z:Z,MATCH($C$1&amp;"-"&amp;$C75,'7th_share'!$AK:$AK,0))</f>
        <v>0.68459306573794421</v>
      </c>
      <c r="AI75">
        <f>INDEX('7th_share'!AA:AA,MATCH($C$1&amp;"-"&amp;$C75,'7th_share'!$AK:$AK,0))</f>
        <v>0.68445702771407435</v>
      </c>
      <c r="AJ75">
        <f>INDEX('7th_share'!AB:AB,MATCH($C$1&amp;"-"&amp;$C75,'7th_share'!$AK:$AK,0))</f>
        <v>0.68431277801909229</v>
      </c>
      <c r="AK75">
        <f>INDEX('7th_share'!AC:AC,MATCH($C$1&amp;"-"&amp;$C75,'7th_share'!$AK:$AK,0))</f>
        <v>0.68416562365050504</v>
      </c>
      <c r="AL75">
        <f>INDEX('7th_share'!AD:AD,MATCH($C$1&amp;"-"&amp;$C75,'7th_share'!$AK:$AK,0))</f>
        <v>0.68402087160581904</v>
      </c>
      <c r="AM75">
        <f>INDEX('7th_share'!AE:AE,MATCH($C$1&amp;"-"&amp;$C75,'7th_share'!$AK:$AK,0))</f>
        <v>0.68388382888254085</v>
      </c>
      <c r="AN75">
        <f>INDEX('7th_share'!AF:AF,MATCH($C$1&amp;"-"&amp;$C75,'7th_share'!$AK:$AK,0))</f>
        <v>0.68375980247817714</v>
      </c>
      <c r="AO75">
        <f>INDEX('7th_share'!AG:AG,MATCH($C$1&amp;"-"&amp;$C75,'7th_share'!$AK:$AK,0))</f>
        <v>0.68365409939023447</v>
      </c>
      <c r="AP75">
        <f>INDEX('7th_share'!AH:AH,MATCH($C$1&amp;"-"&amp;$C75,'7th_share'!$AK:$AK,0))</f>
        <v>0.68357202661621985</v>
      </c>
      <c r="AQ75">
        <f>INDEX('7th_share'!AI:AI,MATCH($C$1&amp;"-"&amp;$C75,'7th_share'!$AK:$AK,0))</f>
        <v>0.68351889115363929</v>
      </c>
      <c r="AR75">
        <f>INDEX('7th_share'!AJ:AJ,MATCH($C$1&amp;"-"&amp;$C75,'7th_share'!$AK:$AK,0))</f>
        <v>0.68349999999999989</v>
      </c>
      <c r="AS75" s="6">
        <f t="shared" si="47"/>
        <v>0.68349999999999989</v>
      </c>
      <c r="AT75" s="6">
        <f t="shared" si="46"/>
        <v>0.68349999999999989</v>
      </c>
      <c r="AU75" s="6">
        <f t="shared" si="46"/>
        <v>0.68349999999999989</v>
      </c>
      <c r="AV75" s="6">
        <f t="shared" si="46"/>
        <v>0.68349999999999989</v>
      </c>
      <c r="AW75" s="6">
        <f t="shared" si="46"/>
        <v>0.68349999999999989</v>
      </c>
      <c r="AX75" s="6">
        <f t="shared" si="46"/>
        <v>0.68349999999999989</v>
      </c>
      <c r="AY75" s="6">
        <f t="shared" si="46"/>
        <v>0.68349999999999989</v>
      </c>
      <c r="AZ75" s="6">
        <f t="shared" si="46"/>
        <v>0.68349999999999989</v>
      </c>
      <c r="BA75" s="6">
        <f t="shared" si="46"/>
        <v>0.68349999999999989</v>
      </c>
      <c r="BB75" s="6">
        <f t="shared" si="46"/>
        <v>0.68349999999999989</v>
      </c>
      <c r="BC75" s="6">
        <f t="shared" si="46"/>
        <v>0.68349999999999989</v>
      </c>
      <c r="BD75" s="6">
        <f t="shared" si="46"/>
        <v>0.68349999999999989</v>
      </c>
      <c r="BE75" s="6">
        <f t="shared" si="46"/>
        <v>0.68349999999999989</v>
      </c>
      <c r="BF75" s="6">
        <f t="shared" si="46"/>
        <v>0.68349999999999989</v>
      </c>
      <c r="BG75" s="6">
        <f t="shared" si="46"/>
        <v>0.68349999999999989</v>
      </c>
      <c r="BH75" s="6">
        <f t="shared" si="46"/>
        <v>0.68349999999999989</v>
      </c>
      <c r="BI75" s="6">
        <f t="shared" si="46"/>
        <v>0.68349999999999989</v>
      </c>
      <c r="BJ75" s="6">
        <f t="shared" si="46"/>
        <v>0.68349999999999989</v>
      </c>
      <c r="BK75" s="6">
        <f t="shared" si="46"/>
        <v>0.68349999999999989</v>
      </c>
      <c r="BL75" s="6">
        <f t="shared" si="46"/>
        <v>0.68349999999999989</v>
      </c>
    </row>
    <row r="76" spans="2:64" x14ac:dyDescent="0.25">
      <c r="C76" t="s">
        <v>40</v>
      </c>
      <c r="D76">
        <f>INDEX(hist_share!W:W,MATCH($C$1&amp;"-"&amp;$C76,hist_share!$AF:$AF,0))</f>
        <v>1.482572345290931E-3</v>
      </c>
      <c r="E76">
        <f>INDEX(hist_share!X:X,MATCH($C$1&amp;"-"&amp;$C76,hist_share!$AF:$AF,0))</f>
        <v>1.5138161961204179E-3</v>
      </c>
      <c r="F76">
        <f>INDEX(hist_share!Y:Y,MATCH($C$1&amp;"-"&amp;$C76,hist_share!$AF:$AF,0))</f>
        <v>1.376472700966147E-3</v>
      </c>
      <c r="G76">
        <f>INDEX(hist_share!Z:Z,MATCH($C$1&amp;"-"&amp;$C76,hist_share!$AF:$AF,0))</f>
        <v>1.4624102598745101E-3</v>
      </c>
      <c r="H76">
        <f>INDEX(hist_share!AA:AA,MATCH($C$1&amp;"-"&amp;$C76,hist_share!$AF:$AF,0))</f>
        <v>1.442984377792459E-3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>
        <f>INDEX('7th_share'!C:C,MATCH($C$1&amp;"-"&amp;$C76,'7th_share'!$AK:$AK,0))</f>
        <v>1.4736434617428379E-3</v>
      </c>
      <c r="L76">
        <f>INDEX('7th_share'!D:D,MATCH($C$1&amp;"-"&amp;$C76,'7th_share'!$AK:$AK,0))</f>
        <v>1.4819719604143519E-3</v>
      </c>
      <c r="M76">
        <f>INDEX('7th_share'!E:E,MATCH($C$1&amp;"-"&amp;$C76,'7th_share'!$AK:$AK,0))</f>
        <v>1.489420831167173E-3</v>
      </c>
      <c r="N76">
        <f>INDEX('7th_share'!F:F,MATCH($C$1&amp;"-"&amp;$C76,'7th_share'!$AK:$AK,0))</f>
        <v>1.496029656043675E-3</v>
      </c>
      <c r="O76">
        <f>INDEX('7th_share'!G:G,MATCH($C$1&amp;"-"&amp;$C76,'7th_share'!$AK:$AK,0))</f>
        <v>1.5018380170862221E-3</v>
      </c>
      <c r="P76">
        <f>INDEX('7th_share'!H:H,MATCH($C$1&amp;"-"&amp;$C76,'7th_share'!$AK:$AK,0))</f>
        <v>1.506885496337185E-3</v>
      </c>
      <c r="Q76">
        <f>INDEX('7th_share'!I:I,MATCH($C$1&amp;"-"&amp;$C76,'7th_share'!$AK:$AK,0))</f>
        <v>1.5112116758389351E-3</v>
      </c>
      <c r="R76">
        <f>INDEX('7th_share'!J:J,MATCH($C$1&amp;"-"&amp;$C76,'7th_share'!$AK:$AK,0))</f>
        <v>1.514856137633839E-3</v>
      </c>
      <c r="S76">
        <f>INDEX('7th_share'!K:K,MATCH($C$1&amp;"-"&amp;$C76,'7th_share'!$AK:$AK,0))</f>
        <v>1.517858463764267E-3</v>
      </c>
      <c r="T76">
        <f>INDEX('7th_share'!L:L,MATCH($C$1&amp;"-"&amp;$C76,'7th_share'!$AK:$AK,0))</f>
        <v>1.5202582362725879E-3</v>
      </c>
      <c r="U76">
        <f>INDEX('7th_share'!M:M,MATCH($C$1&amp;"-"&amp;$C76,'7th_share'!$AK:$AK,0))</f>
        <v>1.522095037201171E-3</v>
      </c>
      <c r="V76">
        <f>INDEX('7th_share'!N:N,MATCH($C$1&amp;"-"&amp;$C76,'7th_share'!$AK:$AK,0))</f>
        <v>1.523408448592385E-3</v>
      </c>
      <c r="W76">
        <f>INDEX('7th_share'!O:O,MATCH($C$1&amp;"-"&amp;$C76,'7th_share'!$AK:$AK,0))</f>
        <v>1.5242380524886009E-3</v>
      </c>
      <c r="X76">
        <f>INDEX('7th_share'!P:P,MATCH($C$1&amp;"-"&amp;$C76,'7th_share'!$AK:$AK,0))</f>
        <v>1.524623430932185E-3</v>
      </c>
      <c r="Y76">
        <f>INDEX('7th_share'!Q:Q,MATCH($C$1&amp;"-"&amp;$C76,'7th_share'!$AK:$AK,0))</f>
        <v>1.524604165965508E-3</v>
      </c>
      <c r="Z76">
        <f>INDEX('7th_share'!R:R,MATCH($C$1&amp;"-"&amp;$C76,'7th_share'!$AK:$AK,0))</f>
        <v>1.524219839630939E-3</v>
      </c>
      <c r="AA76">
        <f>INDEX('7th_share'!S:S,MATCH($C$1&amp;"-"&amp;$C76,'7th_share'!$AK:$AK,0))</f>
        <v>1.523510033970847E-3</v>
      </c>
      <c r="AB76">
        <f>INDEX('7th_share'!T:T,MATCH($C$1&amp;"-"&amp;$C76,'7th_share'!$AK:$AK,0))</f>
        <v>1.522514331027602E-3</v>
      </c>
      <c r="AC76">
        <f>INDEX('7th_share'!U:U,MATCH($C$1&amp;"-"&amp;$C76,'7th_share'!$AK:$AK,0))</f>
        <v>1.521272312843572E-3</v>
      </c>
      <c r="AD76">
        <f>INDEX('7th_share'!V:V,MATCH($C$1&amp;"-"&amp;$C76,'7th_share'!$AK:$AK,0))</f>
        <v>1.5198235614611261E-3</v>
      </c>
      <c r="AE76">
        <f>INDEX('7th_share'!W:W,MATCH($C$1&amp;"-"&amp;$C76,'7th_share'!$AK:$AK,0))</f>
        <v>1.518207658922636E-3</v>
      </c>
      <c r="AF76">
        <f>INDEX('7th_share'!X:X,MATCH($C$1&amp;"-"&amp;$C76,'7th_share'!$AK:$AK,0))</f>
        <v>1.516464187270466E-3</v>
      </c>
      <c r="AG76">
        <f>INDEX('7th_share'!Y:Y,MATCH($C$1&amp;"-"&amp;$C76,'7th_share'!$AK:$AK,0))</f>
        <v>1.51463272854699E-3</v>
      </c>
      <c r="AH76">
        <f>INDEX('7th_share'!Z:Z,MATCH($C$1&amp;"-"&amp;$C76,'7th_share'!$AK:$AK,0))</f>
        <v>1.5127528647945741E-3</v>
      </c>
      <c r="AI76">
        <f>INDEX('7th_share'!AA:AA,MATCH($C$1&amp;"-"&amp;$C76,'7th_share'!$AK:$AK,0))</f>
        <v>1.5108641780555881E-3</v>
      </c>
      <c r="AJ76">
        <f>INDEX('7th_share'!AB:AB,MATCH($C$1&amp;"-"&amp;$C76,'7th_share'!$AK:$AK,0))</f>
        <v>1.509006250372403E-3</v>
      </c>
      <c r="AK76">
        <f>INDEX('7th_share'!AC:AC,MATCH($C$1&amp;"-"&amp;$C76,'7th_share'!$AK:$AK,0))</f>
        <v>1.507218663787386E-3</v>
      </c>
      <c r="AL76">
        <f>INDEX('7th_share'!AD:AD,MATCH($C$1&amp;"-"&amp;$C76,'7th_share'!$AK:$AK,0))</f>
        <v>1.505541000342908E-3</v>
      </c>
      <c r="AM76">
        <f>INDEX('7th_share'!AE:AE,MATCH($C$1&amp;"-"&amp;$C76,'7th_share'!$AK:$AK,0))</f>
        <v>1.504012842081336E-3</v>
      </c>
      <c r="AN76">
        <f>INDEX('7th_share'!AF:AF,MATCH($C$1&amp;"-"&amp;$C76,'7th_share'!$AK:$AK,0))</f>
        <v>1.50267377104504E-3</v>
      </c>
      <c r="AO76">
        <f>INDEX('7th_share'!AG:AG,MATCH($C$1&amp;"-"&amp;$C76,'7th_share'!$AK:$AK,0))</f>
        <v>1.501563369276389E-3</v>
      </c>
      <c r="AP76">
        <f>INDEX('7th_share'!AH:AH,MATCH($C$1&amp;"-"&amp;$C76,'7th_share'!$AK:$AK,0))</f>
        <v>1.5007212188177541E-3</v>
      </c>
      <c r="AQ76">
        <f>INDEX('7th_share'!AI:AI,MATCH($C$1&amp;"-"&amp;$C76,'7th_share'!$AK:$AK,0))</f>
        <v>1.500186901711501E-3</v>
      </c>
      <c r="AR76">
        <f>INDEX('7th_share'!AJ:AJ,MATCH($C$1&amp;"-"&amp;$C76,'7th_share'!$AK:$AK,0))</f>
        <v>1.500000000000002E-3</v>
      </c>
      <c r="AS76" s="6">
        <f t="shared" si="47"/>
        <v>1.500000000000002E-3</v>
      </c>
      <c r="AT76" s="6">
        <f t="shared" si="46"/>
        <v>1.500000000000002E-3</v>
      </c>
      <c r="AU76" s="6">
        <f t="shared" si="46"/>
        <v>1.500000000000002E-3</v>
      </c>
      <c r="AV76" s="6">
        <f t="shared" si="46"/>
        <v>1.500000000000002E-3</v>
      </c>
      <c r="AW76" s="6">
        <f t="shared" si="46"/>
        <v>1.500000000000002E-3</v>
      </c>
      <c r="AX76" s="6">
        <f t="shared" si="46"/>
        <v>1.500000000000002E-3</v>
      </c>
      <c r="AY76" s="6">
        <f t="shared" si="46"/>
        <v>1.500000000000002E-3</v>
      </c>
      <c r="AZ76" s="6">
        <f t="shared" si="46"/>
        <v>1.500000000000002E-3</v>
      </c>
      <c r="BA76" s="6">
        <f t="shared" si="46"/>
        <v>1.500000000000002E-3</v>
      </c>
      <c r="BB76" s="6">
        <f t="shared" si="46"/>
        <v>1.500000000000002E-3</v>
      </c>
      <c r="BC76" s="6">
        <f t="shared" si="46"/>
        <v>1.500000000000002E-3</v>
      </c>
      <c r="BD76" s="6">
        <f t="shared" si="46"/>
        <v>1.500000000000002E-3</v>
      </c>
      <c r="BE76" s="6">
        <f t="shared" si="46"/>
        <v>1.500000000000002E-3</v>
      </c>
      <c r="BF76" s="6">
        <f t="shared" si="46"/>
        <v>1.500000000000002E-3</v>
      </c>
      <c r="BG76" s="6">
        <f t="shared" si="46"/>
        <v>1.500000000000002E-3</v>
      </c>
      <c r="BH76" s="6">
        <f t="shared" si="46"/>
        <v>1.500000000000002E-3</v>
      </c>
      <c r="BI76" s="6">
        <f t="shared" si="46"/>
        <v>1.500000000000002E-3</v>
      </c>
      <c r="BJ76" s="6">
        <f t="shared" si="46"/>
        <v>1.500000000000002E-3</v>
      </c>
      <c r="BK76" s="6">
        <f t="shared" si="46"/>
        <v>1.500000000000002E-3</v>
      </c>
      <c r="BL76" s="6">
        <f t="shared" si="46"/>
        <v>1.500000000000002E-3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09_ROK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0.8</v>
      </c>
      <c r="O79">
        <v>0.9</v>
      </c>
      <c r="P79" s="6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09_ROK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0.9</v>
      </c>
      <c r="O80">
        <v>1</v>
      </c>
      <c r="P80" s="6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09_ROK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0.9</v>
      </c>
      <c r="O81">
        <v>1</v>
      </c>
      <c r="P81" s="6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09_ROK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0.9</v>
      </c>
      <c r="O82">
        <v>1</v>
      </c>
      <c r="P82" s="6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09_ROK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0.95</v>
      </c>
      <c r="M83" s="6">
        <v>0.95</v>
      </c>
      <c r="N83">
        <v>0.9</v>
      </c>
      <c r="O83">
        <v>1</v>
      </c>
      <c r="P83" s="6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09_ROK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 s="6">
        <v>1</v>
      </c>
      <c r="M84">
        <v>1</v>
      </c>
      <c r="N84">
        <v>0.9</v>
      </c>
      <c r="O84">
        <v>1</v>
      </c>
      <c r="P84" s="6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09_ROK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0.9</v>
      </c>
      <c r="O85">
        <v>1</v>
      </c>
      <c r="P85" s="6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09_ROK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0.8</v>
      </c>
      <c r="O86">
        <v>0.9</v>
      </c>
      <c r="P86" s="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09_ROK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0.8</v>
      </c>
      <c r="O87">
        <v>0.9</v>
      </c>
      <c r="P87" s="6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09_ROK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0.85</v>
      </c>
      <c r="O88">
        <v>0.95</v>
      </c>
      <c r="P88" s="6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09_ROK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0.6</v>
      </c>
      <c r="O89">
        <v>0.9</v>
      </c>
      <c r="P89" s="6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09_ROK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 s="6">
        <v>1</v>
      </c>
      <c r="M90" s="6">
        <v>1</v>
      </c>
      <c r="N90" s="6">
        <v>0.8</v>
      </c>
      <c r="O90">
        <v>0.95</v>
      </c>
      <c r="P90" s="6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09_ROK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0.98499999999999999</v>
      </c>
      <c r="M91" s="6">
        <v>0.98499999999999999</v>
      </c>
      <c r="N91" s="6">
        <v>0.8</v>
      </c>
      <c r="O91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09_ROK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0.8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  <c r="K94" s="6"/>
    </row>
    <row r="95" spans="2:64" x14ac:dyDescent="0.25">
      <c r="C95" t="s">
        <v>6</v>
      </c>
    </row>
    <row r="96" spans="2:64" x14ac:dyDescent="0.25">
      <c r="C96" t="s">
        <v>7</v>
      </c>
      <c r="K96" s="6"/>
      <c r="L96" s="6"/>
      <c r="M96" s="6"/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 s="6">
        <v>1</v>
      </c>
      <c r="M113" s="6">
        <v>1</v>
      </c>
      <c r="N113" s="6">
        <v>1</v>
      </c>
      <c r="O113" s="6">
        <v>1</v>
      </c>
      <c r="P113" s="6">
        <v>1</v>
      </c>
      <c r="Q113" s="6">
        <v>1</v>
      </c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1</v>
      </c>
      <c r="AR113" s="6">
        <v>1</v>
      </c>
      <c r="AS113" s="6">
        <v>1</v>
      </c>
      <c r="AT113" s="6">
        <v>1</v>
      </c>
      <c r="AU113" s="6">
        <v>1</v>
      </c>
      <c r="AV113" s="6">
        <v>1</v>
      </c>
      <c r="AW113" s="6">
        <v>1</v>
      </c>
      <c r="AX113" s="6">
        <v>1</v>
      </c>
      <c r="AY113" s="6">
        <v>1</v>
      </c>
      <c r="AZ113" s="6">
        <v>1</v>
      </c>
      <c r="BA113" s="6">
        <v>1</v>
      </c>
      <c r="BB113" s="6">
        <v>1</v>
      </c>
      <c r="BC113" s="6">
        <v>1</v>
      </c>
      <c r="BD113" s="6">
        <v>1</v>
      </c>
      <c r="BE113" s="6">
        <v>1</v>
      </c>
      <c r="BF113" s="6">
        <v>1</v>
      </c>
      <c r="BG113" s="6">
        <v>1</v>
      </c>
      <c r="BH113" s="6">
        <v>1</v>
      </c>
      <c r="BI113" s="6">
        <v>1</v>
      </c>
      <c r="BJ113" s="6">
        <v>1</v>
      </c>
      <c r="BK113" s="6">
        <v>1</v>
      </c>
      <c r="BL113" s="6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</v>
      </c>
      <c r="AK114" s="6">
        <v>1</v>
      </c>
      <c r="AL114" s="6">
        <v>1</v>
      </c>
      <c r="AM114" s="6">
        <v>1</v>
      </c>
      <c r="AN114" s="6">
        <v>1</v>
      </c>
      <c r="AO114" s="6">
        <v>1</v>
      </c>
      <c r="AP114" s="6">
        <v>1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1</v>
      </c>
      <c r="AW114" s="6">
        <v>1</v>
      </c>
      <c r="AX114" s="6">
        <v>1</v>
      </c>
      <c r="AY114" s="6">
        <v>1</v>
      </c>
      <c r="AZ114" s="6">
        <v>1</v>
      </c>
      <c r="BA114" s="6">
        <v>1</v>
      </c>
      <c r="BB114" s="6">
        <v>1</v>
      </c>
      <c r="BC114" s="6">
        <v>1</v>
      </c>
      <c r="BD114" s="6">
        <v>1</v>
      </c>
      <c r="BE114" s="6">
        <v>1</v>
      </c>
      <c r="BF114" s="6">
        <v>1</v>
      </c>
      <c r="BG114" s="6">
        <v>1</v>
      </c>
      <c r="BH114" s="6">
        <v>1</v>
      </c>
      <c r="BI114" s="6">
        <v>1</v>
      </c>
      <c r="BJ114" s="6">
        <v>1</v>
      </c>
      <c r="BK114" s="6">
        <v>1</v>
      </c>
      <c r="BL114" s="6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 s="6">
        <v>1</v>
      </c>
      <c r="M115" s="6">
        <v>1</v>
      </c>
      <c r="N115" s="6">
        <v>1</v>
      </c>
      <c r="O115" s="6">
        <v>1</v>
      </c>
      <c r="P115" s="6">
        <v>1</v>
      </c>
      <c r="Q115" s="6">
        <v>1</v>
      </c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6">
        <v>1</v>
      </c>
      <c r="Y115" s="6">
        <v>1</v>
      </c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6">
        <v>1</v>
      </c>
      <c r="AG115" s="6">
        <v>1</v>
      </c>
      <c r="AH115" s="6">
        <v>1</v>
      </c>
      <c r="AI115" s="6">
        <v>1</v>
      </c>
      <c r="AJ115" s="6">
        <v>1</v>
      </c>
      <c r="AK115" s="6">
        <v>1</v>
      </c>
      <c r="AL115" s="6">
        <v>1</v>
      </c>
      <c r="AM115" s="6">
        <v>1</v>
      </c>
      <c r="AN115" s="6">
        <v>1</v>
      </c>
      <c r="AO115" s="6">
        <v>1</v>
      </c>
      <c r="AP115" s="6">
        <v>1</v>
      </c>
      <c r="AQ115" s="6">
        <v>1</v>
      </c>
      <c r="AR115" s="6">
        <v>1</v>
      </c>
      <c r="AS115" s="6">
        <v>1</v>
      </c>
      <c r="AT115" s="6">
        <v>1</v>
      </c>
      <c r="AU115" s="6">
        <v>1</v>
      </c>
      <c r="AV115" s="6">
        <v>1</v>
      </c>
      <c r="AW115" s="6">
        <v>1</v>
      </c>
      <c r="AX115" s="6">
        <v>1</v>
      </c>
      <c r="AY115" s="6">
        <v>1</v>
      </c>
      <c r="AZ115" s="6">
        <v>1</v>
      </c>
      <c r="BA115" s="6">
        <v>1</v>
      </c>
      <c r="BB115" s="6">
        <v>1</v>
      </c>
      <c r="BC115" s="6">
        <v>1</v>
      </c>
      <c r="BD115" s="6">
        <v>1</v>
      </c>
      <c r="BE115" s="6">
        <v>1</v>
      </c>
      <c r="BF115" s="6">
        <v>1</v>
      </c>
      <c r="BG115" s="6">
        <v>1</v>
      </c>
      <c r="BH115" s="6">
        <v>1</v>
      </c>
      <c r="BI115" s="6">
        <v>1</v>
      </c>
      <c r="BJ115" s="6">
        <v>1</v>
      </c>
      <c r="BK115" s="6">
        <v>1</v>
      </c>
      <c r="BL115" s="6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1</v>
      </c>
      <c r="AK116" s="6">
        <v>1</v>
      </c>
      <c r="AL116" s="6">
        <v>1</v>
      </c>
      <c r="AM116" s="6">
        <v>1</v>
      </c>
      <c r="AN116" s="6">
        <v>1</v>
      </c>
      <c r="AO116" s="6">
        <v>1</v>
      </c>
      <c r="AP116" s="6">
        <v>1</v>
      </c>
      <c r="AQ116" s="6">
        <v>1</v>
      </c>
      <c r="AR116" s="6">
        <v>1</v>
      </c>
      <c r="AS116" s="6">
        <v>1</v>
      </c>
      <c r="AT116" s="6">
        <v>1</v>
      </c>
      <c r="AU116" s="6">
        <v>1</v>
      </c>
      <c r="AV116" s="6">
        <v>1</v>
      </c>
      <c r="AW116" s="6">
        <v>1</v>
      </c>
      <c r="AX116" s="6">
        <v>1</v>
      </c>
      <c r="AY116" s="6">
        <v>1</v>
      </c>
      <c r="AZ116" s="6">
        <v>1</v>
      </c>
      <c r="BA116" s="6">
        <v>1</v>
      </c>
      <c r="BB116" s="6">
        <v>1</v>
      </c>
      <c r="BC116" s="6">
        <v>1</v>
      </c>
      <c r="BD116" s="6">
        <v>1</v>
      </c>
      <c r="BE116" s="6">
        <v>1</v>
      </c>
      <c r="BF116" s="6">
        <v>1</v>
      </c>
      <c r="BG116" s="6">
        <v>1</v>
      </c>
      <c r="BH116" s="6">
        <v>1</v>
      </c>
      <c r="BI116" s="6">
        <v>1</v>
      </c>
      <c r="BJ116" s="6">
        <v>1</v>
      </c>
      <c r="BK116" s="6">
        <v>1</v>
      </c>
      <c r="BL116" s="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 s="6">
        <v>1</v>
      </c>
      <c r="M117" s="6">
        <v>1</v>
      </c>
      <c r="N117" s="6">
        <v>1</v>
      </c>
      <c r="O117" s="6">
        <v>1</v>
      </c>
      <c r="P117" s="6">
        <v>1</v>
      </c>
      <c r="Q117" s="6">
        <v>1</v>
      </c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1</v>
      </c>
      <c r="AV117" s="6">
        <v>1</v>
      </c>
      <c r="AW117" s="6">
        <v>1</v>
      </c>
      <c r="AX117" s="6">
        <v>1</v>
      </c>
      <c r="AY117" s="6">
        <v>1</v>
      </c>
      <c r="AZ117" s="6">
        <v>1</v>
      </c>
      <c r="BA117" s="6">
        <v>1</v>
      </c>
      <c r="BB117" s="6">
        <v>1</v>
      </c>
      <c r="BC117" s="6">
        <v>1</v>
      </c>
      <c r="BD117" s="6">
        <v>1</v>
      </c>
      <c r="BE117" s="6">
        <v>1</v>
      </c>
      <c r="BF117" s="6">
        <v>1</v>
      </c>
      <c r="BG117" s="6">
        <v>1</v>
      </c>
      <c r="BH117" s="6">
        <v>1</v>
      </c>
      <c r="BI117" s="6">
        <v>1</v>
      </c>
      <c r="BJ117" s="6">
        <v>1</v>
      </c>
      <c r="BK117" s="6">
        <v>1</v>
      </c>
      <c r="BL117" s="6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 s="6">
        <v>1</v>
      </c>
      <c r="M118" s="6">
        <v>1</v>
      </c>
      <c r="N118" s="6">
        <v>1</v>
      </c>
      <c r="O118" s="6">
        <v>1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1</v>
      </c>
      <c r="AK118" s="6">
        <v>1</v>
      </c>
      <c r="AL118" s="6">
        <v>1</v>
      </c>
      <c r="AM118" s="6">
        <v>1</v>
      </c>
      <c r="AN118" s="6">
        <v>1</v>
      </c>
      <c r="AO118" s="6">
        <v>1</v>
      </c>
      <c r="AP118" s="6">
        <v>1</v>
      </c>
      <c r="AQ118" s="6">
        <v>1</v>
      </c>
      <c r="AR118" s="6">
        <v>1</v>
      </c>
      <c r="AS118" s="6">
        <v>1</v>
      </c>
      <c r="AT118" s="6">
        <v>1</v>
      </c>
      <c r="AU118" s="6">
        <v>1</v>
      </c>
      <c r="AV118" s="6">
        <v>1</v>
      </c>
      <c r="AW118" s="6">
        <v>1</v>
      </c>
      <c r="AX118" s="6">
        <v>1</v>
      </c>
      <c r="AY118" s="6">
        <v>1</v>
      </c>
      <c r="AZ118" s="6">
        <v>1</v>
      </c>
      <c r="BA118" s="6">
        <v>1</v>
      </c>
      <c r="BB118" s="6">
        <v>1</v>
      </c>
      <c r="BC118" s="6">
        <v>1</v>
      </c>
      <c r="BD118" s="6">
        <v>1</v>
      </c>
      <c r="BE118" s="6">
        <v>1</v>
      </c>
      <c r="BF118" s="6">
        <v>1</v>
      </c>
      <c r="BG118" s="6">
        <v>1</v>
      </c>
      <c r="BH118" s="6">
        <v>1</v>
      </c>
      <c r="BI118" s="6">
        <v>1</v>
      </c>
      <c r="BJ118" s="6">
        <v>1</v>
      </c>
      <c r="BK118" s="6">
        <v>1</v>
      </c>
      <c r="BL118" s="6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1">(D$28*(D63*D112))+D95</f>
        <v>0.1066</v>
      </c>
      <c r="E127" s="6">
        <f t="shared" si="51"/>
        <v>0.1148999999999999</v>
      </c>
      <c r="F127" s="6">
        <f t="shared" si="51"/>
        <v>0.1086</v>
      </c>
      <c r="G127" s="6">
        <f t="shared" si="51"/>
        <v>0.10420000000000001</v>
      </c>
      <c r="H127" s="6">
        <f t="shared" si="51"/>
        <v>0.11070000000000001</v>
      </c>
      <c r="I127" s="6">
        <f t="shared" si="51"/>
        <v>0</v>
      </c>
      <c r="J127" s="10">
        <f t="shared" si="51"/>
        <v>0</v>
      </c>
      <c r="K127" s="6">
        <f>(K$24*(K63*K112))+K95</f>
        <v>9.3278129107758651E-2</v>
      </c>
      <c r="L127" s="6">
        <f t="shared" ref="L127:BL132" si="52">(L$24*(L63*L112))+L95</f>
        <v>8.9327429450576937E-2</v>
      </c>
      <c r="M127" s="6">
        <f t="shared" si="52"/>
        <v>8.5913953476933133E-2</v>
      </c>
      <c r="N127" s="6">
        <f t="shared" si="52"/>
        <v>8.1697636866180603E-2</v>
      </c>
      <c r="O127" s="6">
        <f t="shared" si="52"/>
        <v>8.0728778819316713E-2</v>
      </c>
      <c r="P127" s="6">
        <f t="shared" si="52"/>
        <v>8.0523967243701575E-2</v>
      </c>
      <c r="Q127" s="6">
        <f t="shared" si="52"/>
        <v>8.1182968490735904E-2</v>
      </c>
      <c r="R127" s="6">
        <f t="shared" si="52"/>
        <v>8.2527624501371938E-2</v>
      </c>
      <c r="S127" s="6">
        <f t="shared" si="52"/>
        <v>8.4587114652207571E-2</v>
      </c>
      <c r="T127" s="6">
        <f t="shared" si="52"/>
        <v>8.751109189949742E-2</v>
      </c>
      <c r="U127" s="6">
        <f t="shared" si="52"/>
        <v>9.1158276119908274E-2</v>
      </c>
      <c r="V127" s="6">
        <f t="shared" si="52"/>
        <v>9.5496127270547931E-2</v>
      </c>
      <c r="W127" s="6">
        <f t="shared" si="52"/>
        <v>0.10048552602225003</v>
      </c>
      <c r="X127" s="6">
        <f t="shared" si="52"/>
        <v>0.10608216898735606</v>
      </c>
      <c r="Y127" s="6">
        <f t="shared" si="52"/>
        <v>0.11223796966938154</v>
      </c>
      <c r="Z127" s="6">
        <f t="shared" si="52"/>
        <v>0.11890188046166379</v>
      </c>
      <c r="AA127" s="6">
        <f t="shared" si="52"/>
        <v>0.12601940766814479</v>
      </c>
      <c r="AB127" s="6">
        <f t="shared" si="52"/>
        <v>0.13353196666995032</v>
      </c>
      <c r="AC127" s="6">
        <f t="shared" si="52"/>
        <v>0.14137645987064584</v>
      </c>
      <c r="AD127" s="6">
        <f t="shared" si="52"/>
        <v>0.1494862580048342</v>
      </c>
      <c r="AE127" s="6">
        <f t="shared" si="52"/>
        <v>0.15777777134169693</v>
      </c>
      <c r="AF127" s="6">
        <f t="shared" si="52"/>
        <v>0.16617292929558949</v>
      </c>
      <c r="AG127" s="6">
        <f t="shared" si="52"/>
        <v>0.17458810820280501</v>
      </c>
      <c r="AH127" s="6">
        <f t="shared" si="52"/>
        <v>0.18293708576366596</v>
      </c>
      <c r="AI127" s="6">
        <f t="shared" si="52"/>
        <v>0.19113296779524896</v>
      </c>
      <c r="AJ127" s="6">
        <f t="shared" si="52"/>
        <v>0.1990869814128344</v>
      </c>
      <c r="AK127" s="6">
        <f t="shared" si="52"/>
        <v>0.20671111345353607</v>
      </c>
      <c r="AL127" s="6">
        <f t="shared" si="52"/>
        <v>0.2139191573719515</v>
      </c>
      <c r="AM127" s="6">
        <f t="shared" si="52"/>
        <v>0.22062614393437194</v>
      </c>
      <c r="AN127" s="6">
        <f t="shared" si="52"/>
        <v>0.22674599088666386</v>
      </c>
      <c r="AO127" s="6">
        <f t="shared" si="52"/>
        <v>0.23220657209161738</v>
      </c>
      <c r="AP127" s="6">
        <f t="shared" si="52"/>
        <v>0.23691330932427562</v>
      </c>
      <c r="AQ127" s="6">
        <f t="shared" si="52"/>
        <v>0.24076684829455761</v>
      </c>
      <c r="AR127" s="6">
        <f t="shared" si="52"/>
        <v>0.24366327494156848</v>
      </c>
      <c r="AS127" s="6">
        <f t="shared" si="52"/>
        <v>0.24605025330956148</v>
      </c>
      <c r="AT127" s="6">
        <f t="shared" si="52"/>
        <v>0.24846706855144449</v>
      </c>
      <c r="AU127" s="6">
        <f t="shared" si="52"/>
        <v>0.25091409362369649</v>
      </c>
      <c r="AV127" s="6">
        <f t="shared" si="52"/>
        <v>0.25339170614469453</v>
      </c>
      <c r="AW127" s="6">
        <f t="shared" si="52"/>
        <v>0.25590028845298951</v>
      </c>
      <c r="AX127" s="6">
        <f t="shared" si="52"/>
        <v>0.25844022766630753</v>
      </c>
      <c r="AY127" s="6">
        <f t="shared" si="52"/>
        <v>0.26101191574128851</v>
      </c>
      <c r="AZ127" s="6">
        <f t="shared" si="52"/>
        <v>0.26361574953397254</v>
      </c>
      <c r="BA127" s="6">
        <f t="shared" si="52"/>
        <v>0.26625213086103955</v>
      </c>
      <c r="BB127" s="6">
        <f t="shared" si="52"/>
        <v>0.26892146656181953</v>
      </c>
      <c r="BC127" s="6">
        <f t="shared" si="52"/>
        <v>0.27162416856107452</v>
      </c>
      <c r="BD127" s="6">
        <f t="shared" si="52"/>
        <v>0.27436065393256054</v>
      </c>
      <c r="BE127" s="6">
        <f t="shared" si="52"/>
        <v>0.27713134496339753</v>
      </c>
      <c r="BF127" s="6">
        <f t="shared" si="52"/>
        <v>0.27993666921923055</v>
      </c>
      <c r="BG127" s="6">
        <f t="shared" si="52"/>
        <v>0.28277705961020955</v>
      </c>
      <c r="BH127" s="6">
        <f t="shared" si="52"/>
        <v>0.28565295445779959</v>
      </c>
      <c r="BI127" s="6">
        <f t="shared" si="52"/>
        <v>0.28856479756241554</v>
      </c>
      <c r="BJ127" s="6">
        <f t="shared" si="52"/>
        <v>0.29151303827191555</v>
      </c>
      <c r="BK127" s="6">
        <f t="shared" si="52"/>
        <v>0.29449813155093557</v>
      </c>
      <c r="BL127" s="6">
        <f t="shared" si="52"/>
        <v>0.29752053805110257</v>
      </c>
    </row>
    <row r="128" spans="3:64" x14ac:dyDescent="0.25">
      <c r="C128" t="s">
        <v>7</v>
      </c>
      <c r="D128" s="6">
        <f t="shared" ref="D128:J128" si="53">(D$28*(D64*D113))+D96</f>
        <v>0</v>
      </c>
      <c r="E128" s="6">
        <f t="shared" si="53"/>
        <v>0</v>
      </c>
      <c r="F128" s="6">
        <f t="shared" si="53"/>
        <v>0</v>
      </c>
      <c r="G128" s="6">
        <f t="shared" si="53"/>
        <v>0</v>
      </c>
      <c r="H128" s="6">
        <f t="shared" si="53"/>
        <v>0</v>
      </c>
      <c r="I128" s="6">
        <f t="shared" si="53"/>
        <v>0</v>
      </c>
      <c r="J128" s="10">
        <f t="shared" si="53"/>
        <v>0</v>
      </c>
      <c r="K128" s="6">
        <f t="shared" ref="K128:Z133" si="54">(K$24*(K64*K113))+K96</f>
        <v>0</v>
      </c>
      <c r="L128" s="6">
        <f t="shared" si="54"/>
        <v>0</v>
      </c>
      <c r="M128" s="6">
        <f t="shared" si="54"/>
        <v>0</v>
      </c>
      <c r="N128" s="6">
        <f t="shared" si="54"/>
        <v>0</v>
      </c>
      <c r="O128" s="6">
        <f t="shared" si="54"/>
        <v>0</v>
      </c>
      <c r="P128" s="6">
        <f t="shared" si="54"/>
        <v>0</v>
      </c>
      <c r="Q128" s="6">
        <f t="shared" si="54"/>
        <v>0</v>
      </c>
      <c r="R128" s="6">
        <f t="shared" si="54"/>
        <v>0</v>
      </c>
      <c r="S128" s="6">
        <f t="shared" si="54"/>
        <v>0</v>
      </c>
      <c r="T128" s="6">
        <f t="shared" si="54"/>
        <v>0</v>
      </c>
      <c r="U128" s="6">
        <f t="shared" si="54"/>
        <v>0</v>
      </c>
      <c r="V128" s="6">
        <f t="shared" si="54"/>
        <v>0</v>
      </c>
      <c r="W128" s="6">
        <f t="shared" si="54"/>
        <v>0</v>
      </c>
      <c r="X128" s="6">
        <f t="shared" si="54"/>
        <v>0</v>
      </c>
      <c r="Y128" s="6">
        <f t="shared" si="54"/>
        <v>0</v>
      </c>
      <c r="Z128" s="6">
        <f t="shared" si="54"/>
        <v>0</v>
      </c>
      <c r="AA128" s="6">
        <f t="shared" si="52"/>
        <v>0</v>
      </c>
      <c r="AB128" s="6">
        <f t="shared" si="52"/>
        <v>0</v>
      </c>
      <c r="AC128" s="6">
        <f t="shared" si="52"/>
        <v>0</v>
      </c>
      <c r="AD128" s="6">
        <f t="shared" si="52"/>
        <v>0</v>
      </c>
      <c r="AE128" s="6">
        <f t="shared" si="52"/>
        <v>0</v>
      </c>
      <c r="AF128" s="6">
        <f t="shared" si="52"/>
        <v>0</v>
      </c>
      <c r="AG128" s="6">
        <f t="shared" si="52"/>
        <v>0</v>
      </c>
      <c r="AH128" s="6">
        <f t="shared" si="52"/>
        <v>0</v>
      </c>
      <c r="AI128" s="6">
        <f t="shared" si="52"/>
        <v>0</v>
      </c>
      <c r="AJ128" s="6">
        <f t="shared" si="52"/>
        <v>0</v>
      </c>
      <c r="AK128" s="6">
        <f t="shared" si="52"/>
        <v>0</v>
      </c>
      <c r="AL128" s="6">
        <f t="shared" si="52"/>
        <v>0</v>
      </c>
      <c r="AM128" s="6">
        <f t="shared" si="52"/>
        <v>0</v>
      </c>
      <c r="AN128" s="6">
        <f t="shared" si="52"/>
        <v>0</v>
      </c>
      <c r="AO128" s="6">
        <f t="shared" si="52"/>
        <v>0</v>
      </c>
      <c r="AP128" s="6">
        <f t="shared" si="52"/>
        <v>0</v>
      </c>
      <c r="AQ128" s="6">
        <f t="shared" si="52"/>
        <v>0</v>
      </c>
      <c r="AR128" s="6">
        <f t="shared" si="52"/>
        <v>0</v>
      </c>
      <c r="AS128" s="6">
        <f t="shared" si="52"/>
        <v>0</v>
      </c>
      <c r="AT128" s="6">
        <f t="shared" si="52"/>
        <v>0</v>
      </c>
      <c r="AU128" s="6">
        <f t="shared" si="52"/>
        <v>0</v>
      </c>
      <c r="AV128" s="6">
        <f t="shared" si="52"/>
        <v>0</v>
      </c>
      <c r="AW128" s="6">
        <f t="shared" si="52"/>
        <v>0</v>
      </c>
      <c r="AX128" s="6">
        <f t="shared" si="52"/>
        <v>0</v>
      </c>
      <c r="AY128" s="6">
        <f t="shared" si="52"/>
        <v>0</v>
      </c>
      <c r="AZ128" s="6">
        <f t="shared" si="52"/>
        <v>0</v>
      </c>
      <c r="BA128" s="6">
        <f t="shared" si="52"/>
        <v>0</v>
      </c>
      <c r="BB128" s="6">
        <f t="shared" si="52"/>
        <v>0</v>
      </c>
      <c r="BC128" s="6">
        <f t="shared" si="52"/>
        <v>0</v>
      </c>
      <c r="BD128" s="6">
        <f t="shared" si="52"/>
        <v>0</v>
      </c>
      <c r="BE128" s="6">
        <f t="shared" si="52"/>
        <v>0</v>
      </c>
      <c r="BF128" s="6">
        <f t="shared" si="52"/>
        <v>0</v>
      </c>
      <c r="BG128" s="6">
        <f t="shared" si="52"/>
        <v>0</v>
      </c>
      <c r="BH128" s="6">
        <f t="shared" si="52"/>
        <v>0</v>
      </c>
      <c r="BI128" s="6">
        <f t="shared" si="52"/>
        <v>0</v>
      </c>
      <c r="BJ128" s="6">
        <f t="shared" si="52"/>
        <v>0</v>
      </c>
      <c r="BK128" s="6">
        <f t="shared" si="52"/>
        <v>0</v>
      </c>
      <c r="BL128" s="6">
        <f t="shared" si="52"/>
        <v>0</v>
      </c>
    </row>
    <row r="129" spans="1:64" x14ac:dyDescent="0.25">
      <c r="C129" t="s">
        <v>8</v>
      </c>
      <c r="D129" s="6">
        <f t="shared" ref="D129:J129" si="55">(D$28*(D65*D114))+D97</f>
        <v>9.4524000000000008</v>
      </c>
      <c r="E129" s="6">
        <f t="shared" si="55"/>
        <v>9.9966999999999917</v>
      </c>
      <c r="F129" s="6">
        <f t="shared" si="55"/>
        <v>10.2712</v>
      </c>
      <c r="G129" s="6">
        <f t="shared" si="55"/>
        <v>10.4589</v>
      </c>
      <c r="H129" s="6">
        <f t="shared" si="55"/>
        <v>9.563600000000001</v>
      </c>
      <c r="I129" s="6">
        <f t="shared" si="55"/>
        <v>0</v>
      </c>
      <c r="J129" s="10">
        <f t="shared" si="55"/>
        <v>0</v>
      </c>
      <c r="K129" s="6">
        <f t="shared" si="54"/>
        <v>8.9300795819614383</v>
      </c>
      <c r="L129" s="6">
        <f t="shared" si="52"/>
        <v>8.7728374340965711</v>
      </c>
      <c r="M129" s="6">
        <f t="shared" si="52"/>
        <v>8.6041898374780494</v>
      </c>
      <c r="N129" s="6">
        <f t="shared" si="52"/>
        <v>8.2873412064465164</v>
      </c>
      <c r="O129" s="6">
        <f t="shared" si="52"/>
        <v>8.2341116552431401</v>
      </c>
      <c r="P129" s="6">
        <f t="shared" si="52"/>
        <v>8.1959571404202496</v>
      </c>
      <c r="Q129" s="6">
        <f t="shared" si="52"/>
        <v>8.1837145814820573</v>
      </c>
      <c r="R129" s="6">
        <f t="shared" si="52"/>
        <v>8.1805606043445689</v>
      </c>
      <c r="S129" s="6">
        <f t="shared" si="52"/>
        <v>8.1914419936889065</v>
      </c>
      <c r="T129" s="6">
        <f t="shared" si="52"/>
        <v>8.2328350730559698</v>
      </c>
      <c r="U129" s="6">
        <f t="shared" si="52"/>
        <v>8.2930614975554366</v>
      </c>
      <c r="V129" s="6">
        <f t="shared" si="52"/>
        <v>8.3716100387727561</v>
      </c>
      <c r="W129" s="6">
        <f t="shared" si="52"/>
        <v>8.4677156996512561</v>
      </c>
      <c r="X129" s="6">
        <f t="shared" si="52"/>
        <v>8.5804869345939494</v>
      </c>
      <c r="Y129" s="6">
        <f t="shared" si="52"/>
        <v>8.709005996857627</v>
      </c>
      <c r="Z129" s="6">
        <f t="shared" si="52"/>
        <v>8.8523604025514668</v>
      </c>
      <c r="AA129" s="6">
        <f t="shared" si="52"/>
        <v>9.0095714210144209</v>
      </c>
      <c r="AB129" s="6">
        <f t="shared" si="52"/>
        <v>9.1795283327177426</v>
      </c>
      <c r="AC129" s="6">
        <f t="shared" si="52"/>
        <v>9.3609543887323898</v>
      </c>
      <c r="AD129" s="6">
        <f t="shared" si="52"/>
        <v>9.5524720634178877</v>
      </c>
      <c r="AE129" s="6">
        <f t="shared" si="52"/>
        <v>9.7517663245136408</v>
      </c>
      <c r="AF129" s="6">
        <f t="shared" si="52"/>
        <v>9.9570546499623305</v>
      </c>
      <c r="AG129" s="6">
        <f t="shared" si="52"/>
        <v>10.166337716634411</v>
      </c>
      <c r="AH129" s="6">
        <f t="shared" si="52"/>
        <v>10.37757527084341</v>
      </c>
      <c r="AI129" s="6">
        <f t="shared" si="52"/>
        <v>10.588777955427915</v>
      </c>
      <c r="AJ129" s="6">
        <f t="shared" si="52"/>
        <v>10.797919544797841</v>
      </c>
      <c r="AK129" s="6">
        <f t="shared" si="52"/>
        <v>11.0030684798585</v>
      </c>
      <c r="AL129" s="6">
        <f t="shared" si="52"/>
        <v>11.202425673786196</v>
      </c>
      <c r="AM129" s="6">
        <f t="shared" si="52"/>
        <v>11.3942822796052</v>
      </c>
      <c r="AN129" s="6">
        <f t="shared" si="52"/>
        <v>11.576897504733754</v>
      </c>
      <c r="AO129" s="6">
        <f t="shared" si="52"/>
        <v>11.74927142286483</v>
      </c>
      <c r="AP129" s="6">
        <f t="shared" si="52"/>
        <v>11.909302898721823</v>
      </c>
      <c r="AQ129" s="6">
        <f t="shared" si="52"/>
        <v>12.054731740374002</v>
      </c>
      <c r="AR129" s="6">
        <f t="shared" si="52"/>
        <v>12.183163747078378</v>
      </c>
      <c r="AS129" s="6">
        <f t="shared" si="52"/>
        <v>12.302512665478028</v>
      </c>
      <c r="AT129" s="6">
        <f t="shared" si="52"/>
        <v>12.423353427572177</v>
      </c>
      <c r="AU129" s="6">
        <f t="shared" si="52"/>
        <v>12.545704681184779</v>
      </c>
      <c r="AV129" s="6">
        <f t="shared" si="52"/>
        <v>12.669585307234678</v>
      </c>
      <c r="AW129" s="6">
        <f t="shared" si="52"/>
        <v>12.795014422649428</v>
      </c>
      <c r="AX129" s="6">
        <f t="shared" si="52"/>
        <v>12.922011383315327</v>
      </c>
      <c r="AY129" s="6">
        <f t="shared" si="52"/>
        <v>13.050595787064378</v>
      </c>
      <c r="AZ129" s="6">
        <f t="shared" si="52"/>
        <v>13.180787476698578</v>
      </c>
      <c r="BA129" s="6">
        <f t="shared" si="52"/>
        <v>13.312606543051928</v>
      </c>
      <c r="BB129" s="6">
        <f t="shared" si="52"/>
        <v>13.446073328090925</v>
      </c>
      <c r="BC129" s="6">
        <f t="shared" si="52"/>
        <v>13.581208428053676</v>
      </c>
      <c r="BD129" s="6">
        <f t="shared" si="52"/>
        <v>13.718032696627976</v>
      </c>
      <c r="BE129" s="6">
        <f t="shared" si="52"/>
        <v>13.856567248169826</v>
      </c>
      <c r="BF129" s="6">
        <f t="shared" si="52"/>
        <v>13.996833460961476</v>
      </c>
      <c r="BG129" s="6">
        <f t="shared" si="52"/>
        <v>14.138852980510425</v>
      </c>
      <c r="BH129" s="6">
        <f t="shared" si="52"/>
        <v>14.282647722889926</v>
      </c>
      <c r="BI129" s="6">
        <f t="shared" si="52"/>
        <v>14.428239878120724</v>
      </c>
      <c r="BJ129" s="6">
        <f t="shared" si="52"/>
        <v>14.575651913595724</v>
      </c>
      <c r="BK129" s="6">
        <f t="shared" si="52"/>
        <v>14.724906577546724</v>
      </c>
      <c r="BL129" s="6">
        <f t="shared" si="52"/>
        <v>14.876026902555074</v>
      </c>
    </row>
    <row r="130" spans="1:64" x14ac:dyDescent="0.25">
      <c r="C130" t="s">
        <v>9</v>
      </c>
      <c r="D130" s="6">
        <f t="shared" ref="D130:J130" si="56">(D$28*(D66*D115))+D98</f>
        <v>0</v>
      </c>
      <c r="E130" s="6">
        <f t="shared" si="56"/>
        <v>0</v>
      </c>
      <c r="F130" s="6">
        <f t="shared" si="56"/>
        <v>0</v>
      </c>
      <c r="G130" s="6">
        <f t="shared" si="56"/>
        <v>0</v>
      </c>
      <c r="H130" s="6">
        <f t="shared" si="56"/>
        <v>0</v>
      </c>
      <c r="I130" s="6">
        <f t="shared" si="56"/>
        <v>0</v>
      </c>
      <c r="J130" s="10">
        <f t="shared" si="56"/>
        <v>0</v>
      </c>
      <c r="K130" s="6">
        <f t="shared" si="54"/>
        <v>0</v>
      </c>
      <c r="L130" s="6">
        <f t="shared" si="52"/>
        <v>0</v>
      </c>
      <c r="M130" s="6">
        <f t="shared" si="52"/>
        <v>0</v>
      </c>
      <c r="N130" s="6">
        <f t="shared" si="52"/>
        <v>0</v>
      </c>
      <c r="O130" s="6">
        <f t="shared" si="52"/>
        <v>0</v>
      </c>
      <c r="P130" s="6">
        <f t="shared" si="52"/>
        <v>0</v>
      </c>
      <c r="Q130" s="6">
        <f t="shared" si="52"/>
        <v>0</v>
      </c>
      <c r="R130" s="6">
        <f t="shared" si="52"/>
        <v>0</v>
      </c>
      <c r="S130" s="6">
        <f t="shared" si="52"/>
        <v>0</v>
      </c>
      <c r="T130" s="6">
        <f t="shared" si="52"/>
        <v>0</v>
      </c>
      <c r="U130" s="6">
        <f t="shared" si="52"/>
        <v>0</v>
      </c>
      <c r="V130" s="6">
        <f t="shared" si="52"/>
        <v>0</v>
      </c>
      <c r="W130" s="6">
        <f t="shared" si="52"/>
        <v>0</v>
      </c>
      <c r="X130" s="6">
        <f t="shared" si="52"/>
        <v>0</v>
      </c>
      <c r="Y130" s="6">
        <f t="shared" si="52"/>
        <v>0</v>
      </c>
      <c r="Z130" s="6">
        <f t="shared" si="52"/>
        <v>0</v>
      </c>
      <c r="AA130" s="6">
        <f t="shared" si="52"/>
        <v>0</v>
      </c>
      <c r="AB130" s="6">
        <f t="shared" si="52"/>
        <v>0</v>
      </c>
      <c r="AC130" s="6">
        <f t="shared" si="52"/>
        <v>0</v>
      </c>
      <c r="AD130" s="6">
        <f t="shared" si="52"/>
        <v>0</v>
      </c>
      <c r="AE130" s="6">
        <f t="shared" si="52"/>
        <v>0</v>
      </c>
      <c r="AF130" s="6">
        <f t="shared" si="52"/>
        <v>0</v>
      </c>
      <c r="AG130" s="6">
        <f t="shared" si="52"/>
        <v>0</v>
      </c>
      <c r="AH130" s="6">
        <f t="shared" si="52"/>
        <v>0</v>
      </c>
      <c r="AI130" s="6">
        <f t="shared" si="52"/>
        <v>0</v>
      </c>
      <c r="AJ130" s="6">
        <f t="shared" si="52"/>
        <v>0</v>
      </c>
      <c r="AK130" s="6">
        <f t="shared" si="52"/>
        <v>0</v>
      </c>
      <c r="AL130" s="6">
        <f t="shared" si="52"/>
        <v>0</v>
      </c>
      <c r="AM130" s="6">
        <f t="shared" si="52"/>
        <v>0</v>
      </c>
      <c r="AN130" s="6">
        <f t="shared" si="52"/>
        <v>0</v>
      </c>
      <c r="AO130" s="6">
        <f t="shared" si="52"/>
        <v>0</v>
      </c>
      <c r="AP130" s="6">
        <f t="shared" si="52"/>
        <v>0</v>
      </c>
      <c r="AQ130" s="6">
        <f t="shared" si="52"/>
        <v>0</v>
      </c>
      <c r="AR130" s="6">
        <f t="shared" si="52"/>
        <v>0</v>
      </c>
      <c r="AS130" s="6">
        <f t="shared" si="52"/>
        <v>0</v>
      </c>
      <c r="AT130" s="6">
        <f t="shared" si="52"/>
        <v>0</v>
      </c>
      <c r="AU130" s="6">
        <f t="shared" si="52"/>
        <v>0</v>
      </c>
      <c r="AV130" s="6">
        <f t="shared" si="52"/>
        <v>0</v>
      </c>
      <c r="AW130" s="6">
        <f t="shared" si="52"/>
        <v>0</v>
      </c>
      <c r="AX130" s="6">
        <f t="shared" si="52"/>
        <v>0</v>
      </c>
      <c r="AY130" s="6">
        <f t="shared" si="52"/>
        <v>0</v>
      </c>
      <c r="AZ130" s="6">
        <f t="shared" si="52"/>
        <v>0</v>
      </c>
      <c r="BA130" s="6">
        <f t="shared" si="52"/>
        <v>0</v>
      </c>
      <c r="BB130" s="6">
        <f t="shared" si="52"/>
        <v>0</v>
      </c>
      <c r="BC130" s="6">
        <f t="shared" si="52"/>
        <v>0</v>
      </c>
      <c r="BD130" s="6">
        <f t="shared" si="52"/>
        <v>0</v>
      </c>
      <c r="BE130" s="6">
        <f t="shared" si="52"/>
        <v>0</v>
      </c>
      <c r="BF130" s="6">
        <f t="shared" si="52"/>
        <v>0</v>
      </c>
      <c r="BG130" s="6">
        <f t="shared" si="52"/>
        <v>0</v>
      </c>
      <c r="BH130" s="6">
        <f t="shared" si="52"/>
        <v>0</v>
      </c>
      <c r="BI130" s="6">
        <f t="shared" si="52"/>
        <v>0</v>
      </c>
      <c r="BJ130" s="6">
        <f t="shared" si="52"/>
        <v>0</v>
      </c>
      <c r="BK130" s="6">
        <f t="shared" si="52"/>
        <v>0</v>
      </c>
      <c r="BL130" s="6">
        <f t="shared" si="52"/>
        <v>0</v>
      </c>
    </row>
    <row r="131" spans="1:64" x14ac:dyDescent="0.25">
      <c r="C131" t="s">
        <v>10</v>
      </c>
      <c r="D131" s="6">
        <f t="shared" ref="D131:J131" si="57">(D$28*(D67*D116))+D99</f>
        <v>132.20536082474231</v>
      </c>
      <c r="E131" s="6">
        <f t="shared" si="57"/>
        <v>132.96128659793808</v>
      </c>
      <c r="F131" s="6">
        <f t="shared" si="57"/>
        <v>135.42680412371129</v>
      </c>
      <c r="G131" s="6">
        <f t="shared" si="57"/>
        <v>137.05197525773201</v>
      </c>
      <c r="H131" s="6">
        <f t="shared" si="57"/>
        <v>139.51887835051551</v>
      </c>
      <c r="I131" s="6">
        <f t="shared" si="57"/>
        <v>0</v>
      </c>
      <c r="J131" s="10">
        <f t="shared" si="57"/>
        <v>0</v>
      </c>
      <c r="K131" s="6">
        <f t="shared" si="54"/>
        <v>148.11903023043843</v>
      </c>
      <c r="L131" s="6">
        <f t="shared" si="52"/>
        <v>151.07735210600103</v>
      </c>
      <c r="M131" s="6">
        <f t="shared" si="52"/>
        <v>153.4014144053117</v>
      </c>
      <c r="N131" s="6">
        <f t="shared" si="52"/>
        <v>152.51090160075049</v>
      </c>
      <c r="O131" s="6">
        <f t="shared" si="52"/>
        <v>155.93220331912335</v>
      </c>
      <c r="P131" s="6">
        <f t="shared" si="52"/>
        <v>159.21822292405415</v>
      </c>
      <c r="Q131" s="6">
        <f t="shared" si="52"/>
        <v>162.57193641545982</v>
      </c>
      <c r="R131" s="6">
        <f t="shared" si="52"/>
        <v>165.65712498582536</v>
      </c>
      <c r="S131" s="6">
        <f t="shared" si="52"/>
        <v>168.56453251513918</v>
      </c>
      <c r="T131" s="6">
        <f t="shared" si="52"/>
        <v>171.63765320794147</v>
      </c>
      <c r="U131" s="6">
        <f t="shared" si="52"/>
        <v>174.64643652571215</v>
      </c>
      <c r="V131" s="6">
        <f t="shared" si="52"/>
        <v>177.59014904272695</v>
      </c>
      <c r="W131" s="6">
        <f t="shared" si="52"/>
        <v>180.46593076908817</v>
      </c>
      <c r="X131" s="6">
        <f t="shared" si="52"/>
        <v>183.27142296935622</v>
      </c>
      <c r="Y131" s="6">
        <f t="shared" si="52"/>
        <v>186.00689274271963</v>
      </c>
      <c r="Z131" s="6">
        <f t="shared" si="52"/>
        <v>188.67583686400417</v>
      </c>
      <c r="AA131" s="6">
        <f t="shared" si="52"/>
        <v>191.28330460212067</v>
      </c>
      <c r="AB131" s="6">
        <f t="shared" si="52"/>
        <v>193.83432095434523</v>
      </c>
      <c r="AC131" s="6">
        <f t="shared" si="52"/>
        <v>196.33302004522784</v>
      </c>
      <c r="AD131" s="6">
        <f t="shared" si="52"/>
        <v>198.7839041465906</v>
      </c>
      <c r="AE131" s="6">
        <f t="shared" si="52"/>
        <v>201.1744589724338</v>
      </c>
      <c r="AF131" s="6">
        <f t="shared" si="52"/>
        <v>203.50589013987178</v>
      </c>
      <c r="AG131" s="6">
        <f t="shared" si="52"/>
        <v>205.77729208260399</v>
      </c>
      <c r="AH131" s="6">
        <f t="shared" si="52"/>
        <v>207.98917986878243</v>
      </c>
      <c r="AI131" s="6">
        <f t="shared" si="52"/>
        <v>210.14514484765348</v>
      </c>
      <c r="AJ131" s="6">
        <f t="shared" si="52"/>
        <v>212.24987637307282</v>
      </c>
      <c r="AK131" s="6">
        <f t="shared" si="52"/>
        <v>214.31157219003117</v>
      </c>
      <c r="AL131" s="6">
        <f t="shared" si="52"/>
        <v>216.34242981099399</v>
      </c>
      <c r="AM131" s="6">
        <f t="shared" si="52"/>
        <v>218.35762921944092</v>
      </c>
      <c r="AN131" s="6">
        <f t="shared" si="52"/>
        <v>220.37291294513378</v>
      </c>
      <c r="AO131" s="6">
        <f t="shared" si="52"/>
        <v>222.41927729682661</v>
      </c>
      <c r="AP131" s="6">
        <f t="shared" si="52"/>
        <v>224.50806138428226</v>
      </c>
      <c r="AQ131" s="6">
        <f t="shared" si="52"/>
        <v>226.64933592412444</v>
      </c>
      <c r="AR131" s="6">
        <f t="shared" si="52"/>
        <v>228.85256701316095</v>
      </c>
      <c r="AS131" s="6">
        <f t="shared" si="52"/>
        <v>231.09445646921901</v>
      </c>
      <c r="AT131" s="6">
        <f t="shared" si="52"/>
        <v>233.36436920938922</v>
      </c>
      <c r="AU131" s="6">
        <f t="shared" si="52"/>
        <v>235.66265552054847</v>
      </c>
      <c r="AV131" s="6">
        <f t="shared" si="52"/>
        <v>237.9896700681052</v>
      </c>
      <c r="AW131" s="6">
        <f t="shared" si="52"/>
        <v>240.34577195073311</v>
      </c>
      <c r="AX131" s="6">
        <f t="shared" si="52"/>
        <v>242.73132475578592</v>
      </c>
      <c r="AY131" s="6">
        <f t="shared" si="52"/>
        <v>245.1466966154052</v>
      </c>
      <c r="AZ131" s="6">
        <f t="shared" si="52"/>
        <v>247.59226026332976</v>
      </c>
      <c r="BA131" s="6">
        <f t="shared" si="52"/>
        <v>250.06839309241337</v>
      </c>
      <c r="BB131" s="6">
        <f t="shared" si="52"/>
        <v>252.57547721286554</v>
      </c>
      <c r="BC131" s="6">
        <f t="shared" si="52"/>
        <v>255.11389951121737</v>
      </c>
      <c r="BD131" s="6">
        <f t="shared" si="52"/>
        <v>257.68405171002007</v>
      </c>
      <c r="BE131" s="6">
        <f t="shared" si="52"/>
        <v>260.28633042830228</v>
      </c>
      <c r="BF131" s="6">
        <f t="shared" si="52"/>
        <v>262.92113724277044</v>
      </c>
      <c r="BG131" s="6">
        <f t="shared" si="52"/>
        <v>265.58887874977813</v>
      </c>
      <c r="BH131" s="6">
        <f t="shared" si="52"/>
        <v>268.28996662807549</v>
      </c>
      <c r="BI131" s="6">
        <f t="shared" si="52"/>
        <v>271.02481770233254</v>
      </c>
      <c r="BJ131" s="6">
        <f t="shared" si="52"/>
        <v>273.79385400746952</v>
      </c>
      <c r="BK131" s="6">
        <f t="shared" si="52"/>
        <v>276.59750285377714</v>
      </c>
      <c r="BL131" s="6">
        <f t="shared" si="52"/>
        <v>279.4361968928618</v>
      </c>
    </row>
    <row r="132" spans="1:64" x14ac:dyDescent="0.25">
      <c r="C132" t="s">
        <v>11</v>
      </c>
      <c r="D132" s="6">
        <f t="shared" ref="D132:J132" si="58">(D$28*(D68*D117))+D100</f>
        <v>1.377139175257732</v>
      </c>
      <c r="E132" s="6">
        <f t="shared" si="58"/>
        <v>1.385013402061855</v>
      </c>
      <c r="F132" s="6">
        <f t="shared" si="58"/>
        <v>1.4106958762886599</v>
      </c>
      <c r="G132" s="6">
        <f t="shared" si="58"/>
        <v>1.427624742268041</v>
      </c>
      <c r="H132" s="6">
        <f t="shared" si="58"/>
        <v>1.453321649484536</v>
      </c>
      <c r="I132" s="6">
        <f t="shared" si="58"/>
        <v>0</v>
      </c>
      <c r="J132" s="10">
        <f t="shared" si="58"/>
        <v>0</v>
      </c>
      <c r="K132" s="6">
        <f t="shared" si="54"/>
        <v>1.5429065649004006</v>
      </c>
      <c r="L132" s="6">
        <f t="shared" si="52"/>
        <v>1.5737224177708442</v>
      </c>
      <c r="M132" s="6">
        <f t="shared" si="52"/>
        <v>1.5979314000553309</v>
      </c>
      <c r="N132" s="6">
        <f t="shared" si="52"/>
        <v>1.5886552250078176</v>
      </c>
      <c r="O132" s="6">
        <f t="shared" si="52"/>
        <v>1.6242937845742018</v>
      </c>
      <c r="P132" s="6">
        <f t="shared" si="52"/>
        <v>1.6585231554588984</v>
      </c>
      <c r="Q132" s="6">
        <f t="shared" ref="L132:BL133" si="59">(Q$24*(Q68*Q117))+Q100</f>
        <v>1.6934576709943734</v>
      </c>
      <c r="R132" s="6">
        <f t="shared" si="59"/>
        <v>1.7255950519356817</v>
      </c>
      <c r="S132" s="6">
        <f t="shared" si="59"/>
        <v>1.7558805470327008</v>
      </c>
      <c r="T132" s="6">
        <f t="shared" si="59"/>
        <v>1.7878922209160582</v>
      </c>
      <c r="U132" s="6">
        <f t="shared" si="59"/>
        <v>1.8192337138095029</v>
      </c>
      <c r="V132" s="6">
        <f t="shared" si="59"/>
        <v>1.8498973858617402</v>
      </c>
      <c r="W132" s="6">
        <f t="shared" si="59"/>
        <v>1.8798534455113363</v>
      </c>
      <c r="X132" s="6">
        <f t="shared" si="59"/>
        <v>1.9090773225974618</v>
      </c>
      <c r="Y132" s="6">
        <f t="shared" si="59"/>
        <v>1.9375717994033315</v>
      </c>
      <c r="Z132" s="6">
        <f t="shared" si="59"/>
        <v>1.965373300666712</v>
      </c>
      <c r="AA132" s="6">
        <f t="shared" si="59"/>
        <v>1.9925344229387585</v>
      </c>
      <c r="AB132" s="6">
        <f t="shared" si="59"/>
        <v>2.0191075099410982</v>
      </c>
      <c r="AC132" s="6">
        <f t="shared" si="59"/>
        <v>2.0451356254711248</v>
      </c>
      <c r="AD132" s="6">
        <f t="shared" si="59"/>
        <v>2.0706656681936542</v>
      </c>
      <c r="AE132" s="6">
        <f t="shared" si="59"/>
        <v>2.0955672809628543</v>
      </c>
      <c r="AF132" s="6">
        <f t="shared" si="59"/>
        <v>2.1198530222903336</v>
      </c>
      <c r="AG132" s="6">
        <f t="shared" si="59"/>
        <v>2.1435134591937941</v>
      </c>
      <c r="AH132" s="6">
        <f t="shared" si="59"/>
        <v>2.1665539569664873</v>
      </c>
      <c r="AI132" s="6">
        <f t="shared" si="59"/>
        <v>2.1890119254963936</v>
      </c>
      <c r="AJ132" s="6">
        <f t="shared" si="59"/>
        <v>2.2109362122195115</v>
      </c>
      <c r="AK132" s="6">
        <f t="shared" si="59"/>
        <v>2.2324122103128277</v>
      </c>
      <c r="AL132" s="6">
        <f t="shared" si="59"/>
        <v>2.2535669771978566</v>
      </c>
      <c r="AM132" s="6">
        <f t="shared" si="59"/>
        <v>2.2745586377025129</v>
      </c>
      <c r="AN132" s="6">
        <f t="shared" si="59"/>
        <v>2.2955511765118142</v>
      </c>
      <c r="AO132" s="6">
        <f t="shared" si="59"/>
        <v>2.3168674718419484</v>
      </c>
      <c r="AP132" s="6">
        <f t="shared" si="59"/>
        <v>2.3386256394196114</v>
      </c>
      <c r="AQ132" s="6">
        <f t="shared" si="59"/>
        <v>2.3609305825429683</v>
      </c>
      <c r="AR132" s="6">
        <f t="shared" si="59"/>
        <v>2.3838809063870978</v>
      </c>
      <c r="AS132" s="6">
        <f t="shared" si="59"/>
        <v>2.4072339215543694</v>
      </c>
      <c r="AT132" s="6">
        <f t="shared" si="59"/>
        <v>2.4308788459311423</v>
      </c>
      <c r="AU132" s="6">
        <f t="shared" si="59"/>
        <v>2.4548193283390516</v>
      </c>
      <c r="AV132" s="6">
        <f t="shared" si="59"/>
        <v>2.479059063209434</v>
      </c>
      <c r="AW132" s="6">
        <f t="shared" si="59"/>
        <v>2.5036017911534749</v>
      </c>
      <c r="AX132" s="6">
        <f t="shared" si="59"/>
        <v>2.5284512995394417</v>
      </c>
      <c r="AY132" s="6">
        <f t="shared" si="59"/>
        <v>2.5536114230771427</v>
      </c>
      <c r="AZ132" s="6">
        <f t="shared" si="59"/>
        <v>2.5790860444096904</v>
      </c>
      <c r="BA132" s="6">
        <f t="shared" si="59"/>
        <v>2.6048790947126448</v>
      </c>
      <c r="BB132" s="6">
        <f t="shared" si="59"/>
        <v>2.6309945543006878</v>
      </c>
      <c r="BC132" s="6">
        <f t="shared" si="59"/>
        <v>2.6574364532418531</v>
      </c>
      <c r="BD132" s="6">
        <f t="shared" si="59"/>
        <v>2.6842088719793811</v>
      </c>
      <c r="BE132" s="6">
        <f t="shared" si="59"/>
        <v>2.7113159419614874</v>
      </c>
      <c r="BF132" s="6">
        <f t="shared" si="59"/>
        <v>2.7387618462788641</v>
      </c>
      <c r="BG132" s="6">
        <f t="shared" si="59"/>
        <v>2.7665508203101945</v>
      </c>
      <c r="BH132" s="6">
        <f t="shared" si="59"/>
        <v>2.7946871523757917</v>
      </c>
      <c r="BI132" s="6">
        <f t="shared" si="59"/>
        <v>2.8231751843993029</v>
      </c>
      <c r="BJ132" s="6">
        <f t="shared" si="59"/>
        <v>2.8520193125778133</v>
      </c>
      <c r="BK132" s="6">
        <f t="shared" si="59"/>
        <v>2.8812239880601842</v>
      </c>
      <c r="BL132" s="6">
        <f t="shared" si="59"/>
        <v>2.9107937176339833</v>
      </c>
    </row>
    <row r="133" spans="1:64" x14ac:dyDescent="0.25">
      <c r="C133" t="s">
        <v>12</v>
      </c>
      <c r="D133" s="6">
        <f t="shared" ref="D133:J133" si="60">(D$28*(D69*D118))+D101</f>
        <v>0</v>
      </c>
      <c r="E133" s="6">
        <f t="shared" si="60"/>
        <v>0</v>
      </c>
      <c r="F133" s="6">
        <f t="shared" si="60"/>
        <v>0</v>
      </c>
      <c r="G133" s="6">
        <f t="shared" si="60"/>
        <v>0</v>
      </c>
      <c r="H133" s="6">
        <f t="shared" si="60"/>
        <v>0</v>
      </c>
      <c r="I133" s="6">
        <f t="shared" si="60"/>
        <v>0</v>
      </c>
      <c r="J133" s="10">
        <f t="shared" si="60"/>
        <v>0</v>
      </c>
      <c r="K133" s="6">
        <f t="shared" si="54"/>
        <v>1.5868529450640803</v>
      </c>
      <c r="L133" s="6">
        <f t="shared" si="59"/>
        <v>1.6151323938731901</v>
      </c>
      <c r="M133" s="6">
        <f t="shared" si="59"/>
        <v>1.6368944959632199</v>
      </c>
      <c r="N133" s="6">
        <f t="shared" si="59"/>
        <v>1.6246859566907099</v>
      </c>
      <c r="O133" s="6">
        <f t="shared" si="59"/>
        <v>1.6587133753776002</v>
      </c>
      <c r="P133" s="6">
        <f t="shared" si="59"/>
        <v>1.69153227187177</v>
      </c>
      <c r="Q133" s="6">
        <f t="shared" si="59"/>
        <v>1.7253029163642699</v>
      </c>
      <c r="R133" s="6">
        <f t="shared" si="59"/>
        <v>1.7564580826660698</v>
      </c>
      <c r="S133" s="6">
        <f t="shared" si="59"/>
        <v>1.78596442170513</v>
      </c>
      <c r="T133" s="6">
        <f t="shared" si="59"/>
        <v>1.8174589159381302</v>
      </c>
      <c r="U133" s="6">
        <f t="shared" si="59"/>
        <v>1.84849890013197</v>
      </c>
      <c r="V133" s="6">
        <f t="shared" si="59"/>
        <v>1.8790715259463202</v>
      </c>
      <c r="W133" s="6">
        <f t="shared" si="59"/>
        <v>1.90913985440273</v>
      </c>
      <c r="X133" s="6">
        <f t="shared" si="59"/>
        <v>1.93867069395535</v>
      </c>
      <c r="Y133" s="6">
        <f t="shared" si="59"/>
        <v>1.9676570850865001</v>
      </c>
      <c r="Z133" s="6">
        <f t="shared" si="59"/>
        <v>1.9961247244768401</v>
      </c>
      <c r="AA133" s="6">
        <f t="shared" si="59"/>
        <v>2.0241142985374201</v>
      </c>
      <c r="AB133" s="6">
        <f t="shared" si="59"/>
        <v>2.0516648876367403</v>
      </c>
      <c r="AC133" s="6">
        <f t="shared" si="59"/>
        <v>2.0788048651930202</v>
      </c>
      <c r="AD133" s="6">
        <f t="shared" si="59"/>
        <v>2.10556528136207</v>
      </c>
      <c r="AE133" s="6">
        <f t="shared" si="59"/>
        <v>2.1317957034925201</v>
      </c>
      <c r="AF133" s="6">
        <f t="shared" si="59"/>
        <v>2.1574897074142001</v>
      </c>
      <c r="AG133" s="6">
        <f t="shared" si="59"/>
        <v>2.1826173136663498</v>
      </c>
      <c r="AH133" s="6">
        <f t="shared" si="59"/>
        <v>2.2071624618235601</v>
      </c>
      <c r="AI133" s="6">
        <f t="shared" si="59"/>
        <v>2.2311406769637303</v>
      </c>
      <c r="AJ133" s="6">
        <f t="shared" si="59"/>
        <v>2.25457819111503</v>
      </c>
      <c r="AK133" s="6">
        <f t="shared" si="59"/>
        <v>2.2775376399365603</v>
      </c>
      <c r="AL133" s="6">
        <f t="shared" si="59"/>
        <v>2.3001234161934998</v>
      </c>
      <c r="AM133" s="6">
        <f t="shared" si="59"/>
        <v>2.3224709628068299</v>
      </c>
      <c r="AN133" s="6">
        <f t="shared" si="59"/>
        <v>2.34472107617266</v>
      </c>
      <c r="AO133" s="6">
        <f t="shared" si="59"/>
        <v>2.36717622763625</v>
      </c>
      <c r="AP133" s="6">
        <f t="shared" si="59"/>
        <v>2.3899290323174798</v>
      </c>
      <c r="AQ133" s="6">
        <f t="shared" si="59"/>
        <v>2.4130576509533599</v>
      </c>
      <c r="AR133" s="6">
        <f t="shared" si="59"/>
        <v>2.4366327494156801</v>
      </c>
      <c r="AS133" s="6">
        <f t="shared" si="59"/>
        <v>2.4605025330956098</v>
      </c>
      <c r="AT133" s="6">
        <f t="shared" si="59"/>
        <v>2.4846706855144398</v>
      </c>
      <c r="AU133" s="6">
        <f t="shared" si="59"/>
        <v>2.5091409362369599</v>
      </c>
      <c r="AV133" s="6">
        <f t="shared" si="59"/>
        <v>2.5339170614469402</v>
      </c>
      <c r="AW133" s="6">
        <f t="shared" si="59"/>
        <v>2.5590028845298902</v>
      </c>
      <c r="AX133" s="6">
        <f t="shared" si="59"/>
        <v>2.5844022766630701</v>
      </c>
      <c r="AY133" s="6">
        <f t="shared" si="59"/>
        <v>2.6101191574128801</v>
      </c>
      <c r="AZ133" s="6">
        <f t="shared" si="59"/>
        <v>2.6361574953397202</v>
      </c>
      <c r="BA133" s="6">
        <f t="shared" si="59"/>
        <v>2.66252130861039</v>
      </c>
      <c r="BB133" s="6">
        <f t="shared" si="59"/>
        <v>2.6892146656181901</v>
      </c>
      <c r="BC133" s="6">
        <f t="shared" si="59"/>
        <v>2.7162416856107399</v>
      </c>
      <c r="BD133" s="6">
        <f t="shared" si="59"/>
        <v>2.7436065393256004</v>
      </c>
      <c r="BE133" s="6">
        <f t="shared" si="59"/>
        <v>2.7713134496339702</v>
      </c>
      <c r="BF133" s="6">
        <f t="shared" si="59"/>
        <v>2.7993666921922999</v>
      </c>
      <c r="BG133" s="6">
        <f t="shared" si="59"/>
        <v>2.82777059610209</v>
      </c>
      <c r="BH133" s="6">
        <f t="shared" si="59"/>
        <v>2.8565295445779904</v>
      </c>
      <c r="BI133" s="6">
        <f t="shared" si="59"/>
        <v>2.88564797562415</v>
      </c>
      <c r="BJ133" s="6">
        <f t="shared" si="59"/>
        <v>2.9151303827191497</v>
      </c>
      <c r="BK133" s="6">
        <f t="shared" si="59"/>
        <v>2.9449813155093501</v>
      </c>
      <c r="BL133" s="6">
        <f t="shared" si="59"/>
        <v>2.9752053805110199</v>
      </c>
    </row>
    <row r="134" spans="1:64" x14ac:dyDescent="0.25">
      <c r="C134" t="s">
        <v>13</v>
      </c>
      <c r="D134" s="6">
        <f t="shared" ref="D134:J134" si="61">(D$27*(D70*D119))+D102</f>
        <v>8.0106000000000037</v>
      </c>
      <c r="E134" s="6">
        <f t="shared" si="61"/>
        <v>8.3947999999999912</v>
      </c>
      <c r="F134" s="6">
        <f t="shared" si="61"/>
        <v>8.7097999999999978</v>
      </c>
      <c r="G134" s="6">
        <f t="shared" si="61"/>
        <v>9.0929999999999964</v>
      </c>
      <c r="H134" s="6">
        <f t="shared" si="61"/>
        <v>9.4695999999999945</v>
      </c>
      <c r="I134" s="6">
        <f t="shared" si="61"/>
        <v>0</v>
      </c>
      <c r="J134" s="10">
        <f t="shared" si="61"/>
        <v>0</v>
      </c>
      <c r="K134" s="6">
        <f>(K$23*(K70*K119))+K102</f>
        <v>9.2737600893118017</v>
      </c>
      <c r="L134" s="6">
        <f t="shared" ref="L134:BL139" si="62">(L$23*(L70*L119))+L102</f>
        <v>9.2977456254877886</v>
      </c>
      <c r="M134" s="6">
        <f t="shared" si="62"/>
        <v>9.3124400208554174</v>
      </c>
      <c r="N134" s="6">
        <f t="shared" si="62"/>
        <v>9.212998358292726</v>
      </c>
      <c r="O134" s="6">
        <f t="shared" si="62"/>
        <v>9.3094889829085279</v>
      </c>
      <c r="P134" s="6">
        <f t="shared" si="62"/>
        <v>9.4167547963425093</v>
      </c>
      <c r="Q134" s="6">
        <f t="shared" si="62"/>
        <v>9.5427527340200058</v>
      </c>
      <c r="R134" s="6">
        <f t="shared" si="62"/>
        <v>9.6732587398271388</v>
      </c>
      <c r="S134" s="6">
        <f t="shared" si="62"/>
        <v>9.8113498005972364</v>
      </c>
      <c r="T134" s="6">
        <f t="shared" si="62"/>
        <v>9.9704087115672486</v>
      </c>
      <c r="U134" s="6">
        <f t="shared" si="62"/>
        <v>10.140374669733387</v>
      </c>
      <c r="V134" s="6">
        <f t="shared" si="62"/>
        <v>10.320366584715794</v>
      </c>
      <c r="W134" s="6">
        <f t="shared" si="62"/>
        <v>10.509312148885613</v>
      </c>
      <c r="X134" s="6">
        <f t="shared" si="62"/>
        <v>10.706058264379671</v>
      </c>
      <c r="Y134" s="6">
        <f t="shared" si="62"/>
        <v>10.909548352976367</v>
      </c>
      <c r="Z134" s="6">
        <f t="shared" si="62"/>
        <v>11.118708106247244</v>
      </c>
      <c r="AA134" s="6">
        <f t="shared" si="62"/>
        <v>11.332276907039521</v>
      </c>
      <c r="AB134" s="6">
        <f t="shared" si="62"/>
        <v>11.548850588173609</v>
      </c>
      <c r="AC134" s="6">
        <f t="shared" si="62"/>
        <v>11.767004725544927</v>
      </c>
      <c r="AD134" s="6">
        <f t="shared" si="62"/>
        <v>11.985421126382294</v>
      </c>
      <c r="AE134" s="6">
        <f t="shared" si="62"/>
        <v>12.202102417257588</v>
      </c>
      <c r="AF134" s="6">
        <f t="shared" si="62"/>
        <v>12.415626157768251</v>
      </c>
      <c r="AG134" s="6">
        <f t="shared" si="62"/>
        <v>12.624494996844961</v>
      </c>
      <c r="AH134" s="6">
        <f t="shared" si="62"/>
        <v>12.827210928208233</v>
      </c>
      <c r="AI134" s="6">
        <f t="shared" si="62"/>
        <v>13.022286236451755</v>
      </c>
      <c r="AJ134" s="6">
        <f t="shared" si="62"/>
        <v>13.208242079317129</v>
      </c>
      <c r="AK134" s="6">
        <f t="shared" si="62"/>
        <v>13.383831358740666</v>
      </c>
      <c r="AL134" s="6">
        <f t="shared" si="62"/>
        <v>13.548002819578137</v>
      </c>
      <c r="AM134" s="6">
        <f t="shared" si="62"/>
        <v>13.699832973520968</v>
      </c>
      <c r="AN134" s="6">
        <f t="shared" si="62"/>
        <v>13.838427221716739</v>
      </c>
      <c r="AO134" s="6">
        <f t="shared" si="62"/>
        <v>13.963579708399582</v>
      </c>
      <c r="AP134" s="6">
        <f t="shared" si="62"/>
        <v>14.074039841508249</v>
      </c>
      <c r="AQ134" s="6">
        <f t="shared" si="62"/>
        <v>14.168435482121213</v>
      </c>
      <c r="AR134" s="6">
        <f t="shared" si="62"/>
        <v>14.24538982239844</v>
      </c>
      <c r="AS134" s="6">
        <f t="shared" si="62"/>
        <v>14.312612916841331</v>
      </c>
      <c r="AT134" s="6">
        <f t="shared" si="62"/>
        <v>14.379734691191576</v>
      </c>
      <c r="AU134" s="6">
        <f t="shared" si="62"/>
        <v>14.446914012253528</v>
      </c>
      <c r="AV134" s="6">
        <f t="shared" si="62"/>
        <v>14.514338451741612</v>
      </c>
      <c r="AW134" s="6">
        <f t="shared" si="62"/>
        <v>14.582198347277155</v>
      </c>
      <c r="AX134" s="6">
        <f t="shared" si="62"/>
        <v>14.650611180439645</v>
      </c>
      <c r="AY134" s="6">
        <f t="shared" si="62"/>
        <v>14.719726041174805</v>
      </c>
      <c r="AZ134" s="6">
        <f t="shared" si="62"/>
        <v>14.789819290590597</v>
      </c>
      <c r="BA134" s="6">
        <f t="shared" si="62"/>
        <v>14.86120770543139</v>
      </c>
      <c r="BB134" s="6">
        <f t="shared" si="62"/>
        <v>14.934156874330899</v>
      </c>
      <c r="BC134" s="6">
        <f t="shared" si="62"/>
        <v>15.008832907467129</v>
      </c>
      <c r="BD134" s="6">
        <f t="shared" si="62"/>
        <v>15.085331971339931</v>
      </c>
      <c r="BE134" s="6">
        <f t="shared" si="62"/>
        <v>15.163771203488981</v>
      </c>
      <c r="BF134" s="6">
        <f t="shared" si="62"/>
        <v>15.24424656024958</v>
      </c>
      <c r="BG134" s="6">
        <f t="shared" si="62"/>
        <v>15.326838378735429</v>
      </c>
      <c r="BH134" s="6">
        <f t="shared" si="62"/>
        <v>15.411653998424681</v>
      </c>
      <c r="BI134" s="6">
        <f t="shared" si="62"/>
        <v>15.498775533459879</v>
      </c>
      <c r="BJ134" s="6">
        <f t="shared" si="62"/>
        <v>15.588221773948028</v>
      </c>
      <c r="BK134" s="6">
        <f t="shared" si="62"/>
        <v>15.679980732093279</v>
      </c>
      <c r="BL134" s="6">
        <f t="shared" si="62"/>
        <v>15.774056201519381</v>
      </c>
    </row>
    <row r="135" spans="1:64" x14ac:dyDescent="0.25">
      <c r="C135" t="s">
        <v>14</v>
      </c>
      <c r="D135" s="6">
        <f t="shared" ref="D135:J135" si="63">(D$27*(D71*D120))+D103</f>
        <v>58.381799999999998</v>
      </c>
      <c r="E135" s="6">
        <f t="shared" si="63"/>
        <v>63.043899999999937</v>
      </c>
      <c r="F135" s="6">
        <f t="shared" si="63"/>
        <v>64.861199999999968</v>
      </c>
      <c r="G135" s="6">
        <f t="shared" si="63"/>
        <v>66.353199999999973</v>
      </c>
      <c r="H135" s="6">
        <f t="shared" si="63"/>
        <v>67.599499999999978</v>
      </c>
      <c r="I135" s="6">
        <f t="shared" si="63"/>
        <v>0</v>
      </c>
      <c r="J135" s="10">
        <f t="shared" si="63"/>
        <v>0</v>
      </c>
      <c r="K135" s="6">
        <f t="shared" ref="K135:Z140" si="64">(K$23*(K71*K120))+K103</f>
        <v>67.787923040359303</v>
      </c>
      <c r="L135" s="6">
        <f t="shared" si="64"/>
        <v>68.26730740394639</v>
      </c>
      <c r="M135" s="6">
        <f t="shared" si="64"/>
        <v>68.567147099450921</v>
      </c>
      <c r="N135" s="6">
        <f t="shared" si="64"/>
        <v>67.916368067268465</v>
      </c>
      <c r="O135" s="6">
        <f t="shared" si="64"/>
        <v>68.604771630612845</v>
      </c>
      <c r="P135" s="6">
        <f t="shared" si="64"/>
        <v>69.271598375996888</v>
      </c>
      <c r="Q135" s="6">
        <f t="shared" si="64"/>
        <v>69.978492570935217</v>
      </c>
      <c r="R135" s="6">
        <f t="shared" si="64"/>
        <v>70.624791509632814</v>
      </c>
      <c r="S135" s="6">
        <f t="shared" si="64"/>
        <v>71.237913848497868</v>
      </c>
      <c r="T135" s="6">
        <f t="shared" si="64"/>
        <v>71.919792028040732</v>
      </c>
      <c r="U135" s="6">
        <f t="shared" si="64"/>
        <v>72.602121680360909</v>
      </c>
      <c r="V135" s="6">
        <f t="shared" si="64"/>
        <v>73.284090402458787</v>
      </c>
      <c r="W135" s="6">
        <f t="shared" si="64"/>
        <v>73.96397387544954</v>
      </c>
      <c r="X135" s="6">
        <f t="shared" si="64"/>
        <v>74.639927336818531</v>
      </c>
      <c r="Y135" s="6">
        <f t="shared" si="64"/>
        <v>75.311197808971102</v>
      </c>
      <c r="Z135" s="6">
        <f t="shared" si="64"/>
        <v>75.977268288201486</v>
      </c>
      <c r="AA135" s="6">
        <f t="shared" si="62"/>
        <v>76.636680021107168</v>
      </c>
      <c r="AB135" s="6">
        <f t="shared" si="62"/>
        <v>77.287341978418013</v>
      </c>
      <c r="AC135" s="6">
        <f t="shared" si="62"/>
        <v>77.927356470733372</v>
      </c>
      <c r="AD135" s="6">
        <f t="shared" si="62"/>
        <v>78.555813874114861</v>
      </c>
      <c r="AE135" s="6">
        <f t="shared" si="62"/>
        <v>79.167621297390355</v>
      </c>
      <c r="AF135" s="6">
        <f t="shared" si="62"/>
        <v>79.761740270318242</v>
      </c>
      <c r="AG135" s="6">
        <f t="shared" si="62"/>
        <v>80.336824926825287</v>
      </c>
      <c r="AH135" s="6">
        <f t="shared" si="62"/>
        <v>80.891678012437595</v>
      </c>
      <c r="AI135" s="6">
        <f t="shared" si="62"/>
        <v>81.425286949748141</v>
      </c>
      <c r="AJ135" s="6">
        <f t="shared" si="62"/>
        <v>81.936783462199358</v>
      </c>
      <c r="AK135" s="6">
        <f t="shared" si="62"/>
        <v>82.42678910198758</v>
      </c>
      <c r="AL135" s="6">
        <f t="shared" si="62"/>
        <v>82.897128101902339</v>
      </c>
      <c r="AM135" s="6">
        <f t="shared" si="62"/>
        <v>83.350373218421524</v>
      </c>
      <c r="AN135" s="6">
        <f>(AN$23*(AN71*AN120))+AN103</f>
        <v>83.789237652186117</v>
      </c>
      <c r="AO135" s="6">
        <f t="shared" si="62"/>
        <v>84.220573798520903</v>
      </c>
      <c r="AP135" s="6">
        <f t="shared" si="62"/>
        <v>84.644918912202073</v>
      </c>
      <c r="AQ135" s="6">
        <f t="shared" si="62"/>
        <v>85.062175710807182</v>
      </c>
      <c r="AR135" s="6">
        <f t="shared" si="62"/>
        <v>85.472338934390791</v>
      </c>
      <c r="AS135" s="6">
        <f t="shared" si="62"/>
        <v>85.875677501048145</v>
      </c>
      <c r="AT135" s="6">
        <f t="shared" si="62"/>
        <v>86.278408147149605</v>
      </c>
      <c r="AU135" s="6">
        <f t="shared" si="62"/>
        <v>86.681484073521318</v>
      </c>
      <c r="AV135" s="6">
        <f t="shared" si="62"/>
        <v>87.086030710449819</v>
      </c>
      <c r="AW135" s="6">
        <f t="shared" si="62"/>
        <v>87.49319008366308</v>
      </c>
      <c r="AX135" s="6">
        <f t="shared" si="62"/>
        <v>87.903667082638023</v>
      </c>
      <c r="AY135" s="6">
        <f t="shared" si="62"/>
        <v>88.318356247048996</v>
      </c>
      <c r="AZ135" s="6">
        <f t="shared" si="62"/>
        <v>88.738915743543728</v>
      </c>
      <c r="BA135" s="6">
        <f t="shared" si="62"/>
        <v>89.167246232588496</v>
      </c>
      <c r="BB135" s="6">
        <f t="shared" si="62"/>
        <v>89.604941245985557</v>
      </c>
      <c r="BC135" s="6">
        <f t="shared" si="62"/>
        <v>90.052997444802926</v>
      </c>
      <c r="BD135" s="6">
        <f t="shared" si="62"/>
        <v>90.51199182803974</v>
      </c>
      <c r="BE135" s="6">
        <f t="shared" si="62"/>
        <v>90.982627220934035</v>
      </c>
      <c r="BF135" s="6">
        <f t="shared" si="62"/>
        <v>91.465479361497643</v>
      </c>
      <c r="BG135" s="6">
        <f t="shared" si="62"/>
        <v>91.961030272412742</v>
      </c>
      <c r="BH135" s="6">
        <f t="shared" si="62"/>
        <v>92.469923990548239</v>
      </c>
      <c r="BI135" s="6">
        <f t="shared" si="62"/>
        <v>92.992653200759435</v>
      </c>
      <c r="BJ135" s="6">
        <f t="shared" si="62"/>
        <v>93.529330643688326</v>
      </c>
      <c r="BK135" s="6">
        <f t="shared" si="62"/>
        <v>94.079884392559833</v>
      </c>
      <c r="BL135" s="6">
        <f t="shared" si="62"/>
        <v>94.644337209116443</v>
      </c>
    </row>
    <row r="136" spans="1:64" x14ac:dyDescent="0.25">
      <c r="C136" t="s">
        <v>15</v>
      </c>
      <c r="D136" s="6">
        <f t="shared" ref="D136:J136" si="65">(D$27*(D72*D121))+D104</f>
        <v>2.6833499999999999</v>
      </c>
      <c r="E136" s="6">
        <f t="shared" si="65"/>
        <v>2.687516666666665</v>
      </c>
      <c r="F136" s="6">
        <f t="shared" si="65"/>
        <v>3.077283333333332</v>
      </c>
      <c r="G136" s="6">
        <f t="shared" si="65"/>
        <v>3.1119333333333308</v>
      </c>
      <c r="H136" s="6">
        <f t="shared" si="65"/>
        <v>3.1399333333333312</v>
      </c>
      <c r="I136" s="6">
        <f t="shared" si="65"/>
        <v>0</v>
      </c>
      <c r="J136" s="10">
        <f t="shared" si="65"/>
        <v>0</v>
      </c>
      <c r="K136" s="6">
        <f t="shared" si="64"/>
        <v>2.8856159957804182</v>
      </c>
      <c r="L136" s="6">
        <f t="shared" si="62"/>
        <v>2.8426386353502413</v>
      </c>
      <c r="M136" s="6">
        <f t="shared" si="62"/>
        <v>2.8034048920067054</v>
      </c>
      <c r="N136" s="6">
        <f t="shared" si="62"/>
        <v>2.7369866153618578</v>
      </c>
      <c r="O136" s="6">
        <f t="shared" si="62"/>
        <v>2.7355867137838108</v>
      </c>
      <c r="P136" s="6">
        <f t="shared" si="62"/>
        <v>2.743424050619431</v>
      </c>
      <c r="Q136" s="6">
        <f t="shared" si="62"/>
        <v>2.762708552300865</v>
      </c>
      <c r="R136" s="6">
        <f t="shared" si="62"/>
        <v>2.7891689268203557</v>
      </c>
      <c r="S136" s="6">
        <f t="shared" si="62"/>
        <v>2.8235301050197141</v>
      </c>
      <c r="T136" s="6">
        <f t="shared" si="62"/>
        <v>2.8694219233327476</v>
      </c>
      <c r="U136" s="6">
        <f t="shared" si="62"/>
        <v>2.9237002168284958</v>
      </c>
      <c r="V136" s="6">
        <f t="shared" si="62"/>
        <v>2.9858382622444597</v>
      </c>
      <c r="W136" s="6">
        <f t="shared" si="62"/>
        <v>3.0552254520508924</v>
      </c>
      <c r="X136" s="6">
        <f t="shared" si="62"/>
        <v>3.1311995563364827</v>
      </c>
      <c r="Y136" s="6">
        <f t="shared" si="62"/>
        <v>3.2130995363108328</v>
      </c>
      <c r="Z136" s="6">
        <f t="shared" si="62"/>
        <v>3.3002343595552119</v>
      </c>
      <c r="AA136" s="6">
        <f t="shared" si="62"/>
        <v>3.3918344522309756</v>
      </c>
      <c r="AB136" s="6">
        <f t="shared" si="62"/>
        <v>3.4870643478527397</v>
      </c>
      <c r="AC136" s="6">
        <f t="shared" si="62"/>
        <v>3.5850602894456278</v>
      </c>
      <c r="AD136" s="6">
        <f t="shared" si="62"/>
        <v>3.684970814125057</v>
      </c>
      <c r="AE136" s="6">
        <f t="shared" si="62"/>
        <v>3.7857166189136779</v>
      </c>
      <c r="AF136" s="6">
        <f t="shared" si="62"/>
        <v>3.8863757523866318</v>
      </c>
      <c r="AG136" s="6">
        <f t="shared" si="62"/>
        <v>3.9859885427687902</v>
      </c>
      <c r="AH136" s="6">
        <f t="shared" si="62"/>
        <v>4.083582299812436</v>
      </c>
      <c r="AI136" s="6">
        <f t="shared" si="62"/>
        <v>4.1781767877043006</v>
      </c>
      <c r="AJ136" s="6">
        <f t="shared" si="62"/>
        <v>4.2687857125212645</v>
      </c>
      <c r="AK136" s="6">
        <f t="shared" si="62"/>
        <v>4.3544909776206202</v>
      </c>
      <c r="AL136" s="6">
        <f t="shared" si="62"/>
        <v>4.4344346606953104</v>
      </c>
      <c r="AM136" s="6">
        <f t="shared" si="62"/>
        <v>4.5077990580249852</v>
      </c>
      <c r="AN136" s="6">
        <f t="shared" si="62"/>
        <v>4.5737749163598007</v>
      </c>
      <c r="AO136" s="6">
        <f t="shared" si="62"/>
        <v>4.6317797258507687</v>
      </c>
      <c r="AP136" s="6">
        <f t="shared" si="62"/>
        <v>4.6808829545981707</v>
      </c>
      <c r="AQ136" s="6">
        <f t="shared" si="62"/>
        <v>4.7201066796184659</v>
      </c>
      <c r="AR136" s="6">
        <f t="shared" si="62"/>
        <v>4.748463274132841</v>
      </c>
      <c r="AS136" s="6">
        <f t="shared" si="62"/>
        <v>4.7708709722804716</v>
      </c>
      <c r="AT136" s="6">
        <f t="shared" si="62"/>
        <v>4.7932448970638868</v>
      </c>
      <c r="AU136" s="6">
        <f t="shared" si="62"/>
        <v>4.815638004084537</v>
      </c>
      <c r="AV136" s="6">
        <f t="shared" si="62"/>
        <v>4.8381128172472323</v>
      </c>
      <c r="AW136" s="6">
        <f t="shared" si="62"/>
        <v>4.8607327824257469</v>
      </c>
      <c r="AX136" s="6">
        <f t="shared" si="62"/>
        <v>4.8835370601465771</v>
      </c>
      <c r="AY136" s="6">
        <f t="shared" si="62"/>
        <v>4.9065753470582978</v>
      </c>
      <c r="AZ136" s="6">
        <f t="shared" si="62"/>
        <v>4.9299397635302276</v>
      </c>
      <c r="BA136" s="6">
        <f t="shared" si="62"/>
        <v>4.9537359018104929</v>
      </c>
      <c r="BB136" s="6">
        <f t="shared" si="62"/>
        <v>4.978052291443662</v>
      </c>
      <c r="BC136" s="6">
        <f t="shared" si="62"/>
        <v>5.0029443024890723</v>
      </c>
      <c r="BD136" s="6">
        <f t="shared" si="62"/>
        <v>5.0284439904466725</v>
      </c>
      <c r="BE136" s="6">
        <f t="shared" si="62"/>
        <v>5.0545904011630229</v>
      </c>
      <c r="BF136" s="6">
        <f t="shared" si="62"/>
        <v>5.0814155200832225</v>
      </c>
      <c r="BG136" s="6">
        <f t="shared" si="62"/>
        <v>5.108946126245173</v>
      </c>
      <c r="BH136" s="6">
        <f t="shared" si="62"/>
        <v>5.137217999474923</v>
      </c>
      <c r="BI136" s="6">
        <f t="shared" si="62"/>
        <v>5.1662585111533232</v>
      </c>
      <c r="BJ136" s="6">
        <f t="shared" si="62"/>
        <v>5.1960739246493732</v>
      </c>
      <c r="BK136" s="6">
        <f t="shared" si="62"/>
        <v>5.2266602440311232</v>
      </c>
      <c r="BL136" s="6">
        <f t="shared" si="62"/>
        <v>5.2580187338398243</v>
      </c>
    </row>
    <row r="137" spans="1:64" x14ac:dyDescent="0.25">
      <c r="C137" t="s">
        <v>16</v>
      </c>
      <c r="D137" s="6">
        <f t="shared" ref="D137:J137" si="66">(D$27*(D73*D122))+D105</f>
        <v>92.465600000000023</v>
      </c>
      <c r="E137" s="6">
        <f t="shared" si="66"/>
        <v>124.49169999999985</v>
      </c>
      <c r="F137" s="6">
        <f t="shared" si="66"/>
        <v>127.79959999999993</v>
      </c>
      <c r="G137" s="6">
        <f t="shared" si="66"/>
        <v>131.6271999999999</v>
      </c>
      <c r="H137" s="6">
        <f t="shared" si="66"/>
        <v>133.20669999999993</v>
      </c>
      <c r="I137" s="6">
        <f t="shared" si="66"/>
        <v>0</v>
      </c>
      <c r="J137" s="10">
        <f t="shared" si="66"/>
        <v>0</v>
      </c>
      <c r="K137" s="6">
        <f t="shared" si="64"/>
        <v>134.51722903647291</v>
      </c>
      <c r="L137" s="6">
        <f t="shared" si="62"/>
        <v>135.8042995448433</v>
      </c>
      <c r="M137" s="6">
        <f t="shared" si="62"/>
        <v>136.74622755443613</v>
      </c>
      <c r="N137" s="6">
        <f t="shared" si="62"/>
        <v>135.79735492275455</v>
      </c>
      <c r="O137" s="6">
        <f t="shared" si="62"/>
        <v>137.53191382149265</v>
      </c>
      <c r="P137" s="6">
        <f t="shared" si="62"/>
        <v>139.23456771890821</v>
      </c>
      <c r="Q137" s="6">
        <f t="shared" si="62"/>
        <v>141.0279623371726</v>
      </c>
      <c r="R137" s="6">
        <f t="shared" si="62"/>
        <v>142.70803914742541</v>
      </c>
      <c r="S137" s="6">
        <f t="shared" si="62"/>
        <v>144.32803305794511</v>
      </c>
      <c r="T137" s="6">
        <f t="shared" si="62"/>
        <v>146.09308875677792</v>
      </c>
      <c r="U137" s="6">
        <f t="shared" si="62"/>
        <v>147.86377545193938</v>
      </c>
      <c r="V137" s="6">
        <f t="shared" si="62"/>
        <v>149.63699241652287</v>
      </c>
      <c r="W137" s="6">
        <f t="shared" si="62"/>
        <v>151.40773006343133</v>
      </c>
      <c r="X137" s="6">
        <f t="shared" si="62"/>
        <v>153.17067639672794</v>
      </c>
      <c r="Y137" s="6">
        <f t="shared" si="62"/>
        <v>154.92271394776304</v>
      </c>
      <c r="Z137" s="6">
        <f t="shared" si="62"/>
        <v>156.66118811306839</v>
      </c>
      <c r="AA137" s="6">
        <f t="shared" si="62"/>
        <v>158.38148380620947</v>
      </c>
      <c r="AB137" s="6">
        <f t="shared" si="62"/>
        <v>160.07764936858317</v>
      </c>
      <c r="AC137" s="6">
        <f t="shared" si="62"/>
        <v>161.74410190416876</v>
      </c>
      <c r="AD137" s="6">
        <f t="shared" si="62"/>
        <v>163.37729071020365</v>
      </c>
      <c r="AE137" s="6">
        <f t="shared" si="62"/>
        <v>164.9649473430234</v>
      </c>
      <c r="AF137" s="6">
        <f t="shared" si="62"/>
        <v>166.50320695600269</v>
      </c>
      <c r="AG137" s="6">
        <f t="shared" si="62"/>
        <v>167.98757228167023</v>
      </c>
      <c r="AH137" s="6">
        <f t="shared" si="62"/>
        <v>169.41386746396995</v>
      </c>
      <c r="AI137" s="6">
        <f t="shared" si="62"/>
        <v>170.77832017749046</v>
      </c>
      <c r="AJ137" s="6">
        <f t="shared" si="62"/>
        <v>172.07748286382602</v>
      </c>
      <c r="AK137" s="6">
        <f t="shared" si="62"/>
        <v>173.31106622414626</v>
      </c>
      <c r="AL137" s="6">
        <f t="shared" si="62"/>
        <v>174.48135288652927</v>
      </c>
      <c r="AM137" s="6">
        <f t="shared" si="62"/>
        <v>175.59224875622414</v>
      </c>
      <c r="AN137" s="6">
        <f t="shared" si="62"/>
        <v>176.64799913667954</v>
      </c>
      <c r="AO137" s="6">
        <f t="shared" si="62"/>
        <v>177.66161367400929</v>
      </c>
      <c r="AP137" s="6">
        <f t="shared" si="62"/>
        <v>178.63280952015916</v>
      </c>
      <c r="AQ137" s="6">
        <f t="shared" si="62"/>
        <v>179.55995686049354</v>
      </c>
      <c r="AR137" s="6">
        <f t="shared" si="62"/>
        <v>180.44160441704705</v>
      </c>
      <c r="AS137" s="6">
        <f t="shared" si="62"/>
        <v>181.29309694665702</v>
      </c>
      <c r="AT137" s="6">
        <f t="shared" si="62"/>
        <v>182.14330608842675</v>
      </c>
      <c r="AU137" s="6">
        <f t="shared" si="62"/>
        <v>182.99424415521148</v>
      </c>
      <c r="AV137" s="6">
        <f t="shared" si="62"/>
        <v>183.84828705539388</v>
      </c>
      <c r="AW137" s="6">
        <f t="shared" si="62"/>
        <v>184.70784573217745</v>
      </c>
      <c r="AX137" s="6">
        <f t="shared" si="62"/>
        <v>185.57440828556898</v>
      </c>
      <c r="AY137" s="6">
        <f t="shared" si="62"/>
        <v>186.44986318821435</v>
      </c>
      <c r="AZ137" s="6">
        <f t="shared" si="62"/>
        <v>187.33771101414769</v>
      </c>
      <c r="BA137" s="6">
        <f t="shared" si="62"/>
        <v>188.24196426879774</v>
      </c>
      <c r="BB137" s="6">
        <f t="shared" si="62"/>
        <v>189.16598707485821</v>
      </c>
      <c r="BC137" s="6">
        <f t="shared" si="62"/>
        <v>190.11188349458379</v>
      </c>
      <c r="BD137" s="6">
        <f t="shared" si="62"/>
        <v>191.0808716369726</v>
      </c>
      <c r="BE137" s="6">
        <f t="shared" si="62"/>
        <v>192.07443524419389</v>
      </c>
      <c r="BF137" s="6">
        <f t="shared" si="62"/>
        <v>193.09378976316148</v>
      </c>
      <c r="BG137" s="6">
        <f t="shared" si="62"/>
        <v>194.13995279731557</v>
      </c>
      <c r="BH137" s="6">
        <f t="shared" si="62"/>
        <v>195.2142839800461</v>
      </c>
      <c r="BI137" s="6">
        <f t="shared" si="62"/>
        <v>196.31782342382527</v>
      </c>
      <c r="BJ137" s="6">
        <f t="shared" si="62"/>
        <v>197.45080913667516</v>
      </c>
      <c r="BK137" s="6">
        <f t="shared" si="62"/>
        <v>198.61308927318169</v>
      </c>
      <c r="BL137" s="6">
        <f t="shared" si="62"/>
        <v>199.8047118859123</v>
      </c>
    </row>
    <row r="138" spans="1:64" x14ac:dyDescent="0.25">
      <c r="C138" t="s">
        <v>17</v>
      </c>
      <c r="D138" s="6">
        <f t="shared" ref="D138:J138" si="67">(D$27*(D74*D123))+D106</f>
        <v>17.326484000000001</v>
      </c>
      <c r="E138" s="6">
        <f t="shared" si="67"/>
        <v>17.937287999999988</v>
      </c>
      <c r="F138" s="6">
        <f t="shared" si="67"/>
        <v>18.569619999999993</v>
      </c>
      <c r="G138" s="6">
        <f t="shared" si="67"/>
        <v>19.224243999999985</v>
      </c>
      <c r="H138" s="6">
        <f t="shared" si="67"/>
        <v>19.608728000000003</v>
      </c>
      <c r="I138" s="6">
        <f t="shared" si="67"/>
        <v>0</v>
      </c>
      <c r="J138" s="10">
        <f t="shared" si="67"/>
        <v>0</v>
      </c>
      <c r="K138" s="6">
        <f t="shared" si="64"/>
        <v>20.031902571273324</v>
      </c>
      <c r="L138" s="6">
        <f t="shared" si="62"/>
        <v>20.192366794782263</v>
      </c>
      <c r="M138" s="6">
        <f t="shared" si="62"/>
        <v>20.250713496647361</v>
      </c>
      <c r="N138" s="6">
        <f t="shared" si="62"/>
        <v>19.982044844418045</v>
      </c>
      <c r="O138" s="6">
        <f t="shared" si="62"/>
        <v>20.063001108383585</v>
      </c>
      <c r="P138" s="6">
        <f t="shared" si="62"/>
        <v>20.093201673211766</v>
      </c>
      <c r="Q138" s="6">
        <f t="shared" si="62"/>
        <v>20.092183880019309</v>
      </c>
      <c r="R138" s="6">
        <f t="shared" si="62"/>
        <v>20.032902395464422</v>
      </c>
      <c r="S138" s="6">
        <f t="shared" si="62"/>
        <v>19.925839052104351</v>
      </c>
      <c r="T138" s="6">
        <f t="shared" si="62"/>
        <v>19.801892340581873</v>
      </c>
      <c r="U138" s="6">
        <f t="shared" si="62"/>
        <v>19.644234842222055</v>
      </c>
      <c r="V138" s="6">
        <f t="shared" si="62"/>
        <v>19.455390650632715</v>
      </c>
      <c r="W138" s="6">
        <f t="shared" si="62"/>
        <v>19.237843817448596</v>
      </c>
      <c r="X138" s="6">
        <f t="shared" si="62"/>
        <v>18.994254577578364</v>
      </c>
      <c r="Y138" s="6">
        <f t="shared" si="62"/>
        <v>18.727754680518736</v>
      </c>
      <c r="Z138" s="6">
        <f t="shared" si="62"/>
        <v>18.441696524227783</v>
      </c>
      <c r="AA138" s="6">
        <f t="shared" si="62"/>
        <v>18.139354448214181</v>
      </c>
      <c r="AB138" s="6">
        <f t="shared" si="62"/>
        <v>17.824011857313931</v>
      </c>
      <c r="AC138" s="6">
        <f t="shared" si="62"/>
        <v>17.499153321949603</v>
      </c>
      <c r="AD138" s="6">
        <f t="shared" si="62"/>
        <v>17.168619325354662</v>
      </c>
      <c r="AE138" s="6">
        <f t="shared" si="62"/>
        <v>16.835463713766057</v>
      </c>
      <c r="AF138" s="6">
        <f t="shared" si="62"/>
        <v>16.503765681783278</v>
      </c>
      <c r="AG138" s="6">
        <f t="shared" si="62"/>
        <v>16.177618656798764</v>
      </c>
      <c r="AH138" s="6">
        <f t="shared" si="62"/>
        <v>15.861214284732986</v>
      </c>
      <c r="AI138" s="6">
        <f t="shared" si="62"/>
        <v>15.558831840045221</v>
      </c>
      <c r="AJ138" s="6">
        <f t="shared" si="62"/>
        <v>15.274813617243879</v>
      </c>
      <c r="AK138" s="6">
        <f t="shared" si="62"/>
        <v>15.013795529974168</v>
      </c>
      <c r="AL138" s="6">
        <f t="shared" si="62"/>
        <v>14.780617346153692</v>
      </c>
      <c r="AM138" s="6">
        <f t="shared" si="62"/>
        <v>14.580221093311408</v>
      </c>
      <c r="AN138" s="6">
        <f t="shared" si="62"/>
        <v>14.417542393380357</v>
      </c>
      <c r="AO138" s="6">
        <f t="shared" si="62"/>
        <v>14.298201916254223</v>
      </c>
      <c r="AP138" s="6">
        <f t="shared" si="62"/>
        <v>14.226732195428085</v>
      </c>
      <c r="AQ138" s="6">
        <f t="shared" si="62"/>
        <v>14.20760943998823</v>
      </c>
      <c r="AR138" s="6">
        <f t="shared" si="62"/>
        <v>14.245389822398534</v>
      </c>
      <c r="AS138" s="6">
        <f t="shared" si="62"/>
        <v>14.312612916841426</v>
      </c>
      <c r="AT138" s="6">
        <f t="shared" si="62"/>
        <v>14.37973469119167</v>
      </c>
      <c r="AU138" s="6">
        <f t="shared" si="62"/>
        <v>14.446914012253622</v>
      </c>
      <c r="AV138" s="6">
        <f t="shared" si="62"/>
        <v>14.514338451741708</v>
      </c>
      <c r="AW138" s="6">
        <f t="shared" si="62"/>
        <v>14.582198347277252</v>
      </c>
      <c r="AX138" s="6">
        <f t="shared" si="62"/>
        <v>14.650611180439741</v>
      </c>
      <c r="AY138" s="6">
        <f t="shared" si="62"/>
        <v>14.719726041174903</v>
      </c>
      <c r="AZ138" s="6">
        <f t="shared" si="62"/>
        <v>14.789819290590694</v>
      </c>
      <c r="BA138" s="6">
        <f t="shared" si="62"/>
        <v>14.86120770543149</v>
      </c>
      <c r="BB138" s="6">
        <f t="shared" si="62"/>
        <v>14.934156874330998</v>
      </c>
      <c r="BC138" s="6">
        <f t="shared" si="62"/>
        <v>15.008832907467228</v>
      </c>
      <c r="BD138" s="6">
        <f t="shared" si="62"/>
        <v>15.085331971340031</v>
      </c>
      <c r="BE138" s="6">
        <f t="shared" si="62"/>
        <v>15.16377120348908</v>
      </c>
      <c r="BF138" s="6">
        <f t="shared" si="62"/>
        <v>15.24424656024968</v>
      </c>
      <c r="BG138" s="6">
        <f t="shared" si="62"/>
        <v>15.32683837873553</v>
      </c>
      <c r="BH138" s="6">
        <f t="shared" si="62"/>
        <v>15.411653998424782</v>
      </c>
      <c r="BI138" s="6">
        <f t="shared" si="62"/>
        <v>15.49877553345998</v>
      </c>
      <c r="BJ138" s="6">
        <f t="shared" si="62"/>
        <v>15.588221773948131</v>
      </c>
      <c r="BK138" s="6">
        <f t="shared" si="62"/>
        <v>15.679980732093382</v>
      </c>
      <c r="BL138" s="6">
        <f t="shared" si="62"/>
        <v>15.774056201519484</v>
      </c>
    </row>
    <row r="139" spans="1:64" x14ac:dyDescent="0.25">
      <c r="C139" t="s">
        <v>18</v>
      </c>
      <c r="D139" s="6">
        <f t="shared" ref="D139:J139" si="68">(D$27*(D75*D124))+D107</f>
        <v>415.83561600000002</v>
      </c>
      <c r="E139" s="6">
        <f t="shared" si="68"/>
        <v>430.49491199999954</v>
      </c>
      <c r="F139" s="6">
        <f t="shared" si="68"/>
        <v>445.6708799999999</v>
      </c>
      <c r="G139" s="6">
        <f t="shared" si="68"/>
        <v>461.38185599999986</v>
      </c>
      <c r="H139" s="6">
        <f t="shared" si="68"/>
        <v>470.60947199999976</v>
      </c>
      <c r="I139" s="6">
        <f t="shared" si="68"/>
        <v>0</v>
      </c>
      <c r="J139" s="10">
        <f t="shared" si="68"/>
        <v>0</v>
      </c>
      <c r="K139" s="6">
        <f t="shared" si="64"/>
        <v>485.35439098417669</v>
      </c>
      <c r="L139" s="6">
        <f t="shared" si="62"/>
        <v>492.7176620062117</v>
      </c>
      <c r="M139" s="6">
        <f t="shared" si="62"/>
        <v>498.5424550616969</v>
      </c>
      <c r="N139" s="6">
        <f t="shared" si="62"/>
        <v>497.15547471397912</v>
      </c>
      <c r="O139" s="6">
        <f t="shared" si="62"/>
        <v>505.29395314420987</v>
      </c>
      <c r="P139" s="6">
        <f t="shared" si="62"/>
        <v>513.05850125054883</v>
      </c>
      <c r="Q139" s="6">
        <f t="shared" ref="L139:BL140" si="69">(Q$23*(Q75*Q124))+Q107</f>
        <v>520.90428513800157</v>
      </c>
      <c r="R139" s="6">
        <f t="shared" si="69"/>
        <v>528.08287795340607</v>
      </c>
      <c r="S139" s="6">
        <f t="shared" si="69"/>
        <v>534.7957168348139</v>
      </c>
      <c r="T139" s="6">
        <f t="shared" si="69"/>
        <v>541.81099644021128</v>
      </c>
      <c r="U139" s="6">
        <f t="shared" si="69"/>
        <v>548.62172705729438</v>
      </c>
      <c r="V139" s="6">
        <f t="shared" si="69"/>
        <v>555.22663905969716</v>
      </c>
      <c r="W139" s="6">
        <f t="shared" si="69"/>
        <v>561.61858489482916</v>
      </c>
      <c r="X139" s="6">
        <f t="shared" si="69"/>
        <v>567.79047403401182</v>
      </c>
      <c r="Y139" s="6">
        <f t="shared" si="69"/>
        <v>573.74449767563124</v>
      </c>
      <c r="Z139" s="6">
        <f t="shared" si="69"/>
        <v>579.48564029523379</v>
      </c>
      <c r="AA139" s="6">
        <f t="shared" si="69"/>
        <v>585.01265495214602</v>
      </c>
      <c r="AB139" s="6">
        <f t="shared" si="69"/>
        <v>590.32035613434573</v>
      </c>
      <c r="AC139" s="6">
        <f t="shared" si="69"/>
        <v>595.40588611685916</v>
      </c>
      <c r="AD139" s="6">
        <f t="shared" si="69"/>
        <v>600.2747610019203</v>
      </c>
      <c r="AE139" s="6">
        <f t="shared" si="69"/>
        <v>604.9013180176529</v>
      </c>
      <c r="AF139" s="6">
        <f t="shared" si="69"/>
        <v>609.29162748875035</v>
      </c>
      <c r="AG139" s="6">
        <f t="shared" si="69"/>
        <v>613.45011674097441</v>
      </c>
      <c r="AH139" s="6">
        <f t="shared" si="69"/>
        <v>617.38299505839814</v>
      </c>
      <c r="AI139" s="6">
        <f t="shared" si="69"/>
        <v>621.09846690848599</v>
      </c>
      <c r="AJ139" s="6">
        <f t="shared" si="69"/>
        <v>624.60636034117442</v>
      </c>
      <c r="AK139" s="6">
        <f t="shared" si="69"/>
        <v>627.92831481489873</v>
      </c>
      <c r="AL139" s="6">
        <f t="shared" si="69"/>
        <v>631.09550109396355</v>
      </c>
      <c r="AM139" s="6">
        <f t="shared" si="69"/>
        <v>634.14508646592537</v>
      </c>
      <c r="AN139" s="6">
        <f t="shared" si="69"/>
        <v>637.11555848592843</v>
      </c>
      <c r="AO139" s="6">
        <f t="shared" si="69"/>
        <v>640.07709603416583</v>
      </c>
      <c r="AP139" s="6">
        <f t="shared" si="69"/>
        <v>643.05208818532071</v>
      </c>
      <c r="AQ139" s="6">
        <f t="shared" si="69"/>
        <v>646.05840321298069</v>
      </c>
      <c r="AR139" s="6">
        <f t="shared" si="69"/>
        <v>649.11492957395637</v>
      </c>
      <c r="AS139" s="6">
        <f t="shared" si="69"/>
        <v>652.17806191073748</v>
      </c>
      <c r="AT139" s="6">
        <f t="shared" si="69"/>
        <v>655.2365774286302</v>
      </c>
      <c r="AU139" s="6">
        <f t="shared" si="69"/>
        <v>658.29771515835307</v>
      </c>
      <c r="AV139" s="6">
        <f t="shared" si="69"/>
        <v>661.37002211769357</v>
      </c>
      <c r="AW139" s="6">
        <f t="shared" si="69"/>
        <v>664.4621713575965</v>
      </c>
      <c r="AX139" s="6">
        <f t="shared" si="69"/>
        <v>667.57951612203397</v>
      </c>
      <c r="AY139" s="6">
        <f t="shared" si="69"/>
        <v>670.72884994286608</v>
      </c>
      <c r="AZ139" s="6">
        <f t="shared" si="69"/>
        <v>673.92276567457895</v>
      </c>
      <c r="BA139" s="6">
        <f t="shared" si="69"/>
        <v>677.17569777749111</v>
      </c>
      <c r="BB139" s="6">
        <f t="shared" si="69"/>
        <v>680.49974824034541</v>
      </c>
      <c r="BC139" s="6">
        <f t="shared" si="69"/>
        <v>683.90248615025303</v>
      </c>
      <c r="BD139" s="6">
        <f t="shared" si="69"/>
        <v>687.38829349405694</v>
      </c>
      <c r="BE139" s="6">
        <f t="shared" si="69"/>
        <v>690.96250783898199</v>
      </c>
      <c r="BF139" s="6">
        <f t="shared" si="69"/>
        <v>694.62950159537331</v>
      </c>
      <c r="BG139" s="6">
        <f t="shared" si="69"/>
        <v>698.39293545771193</v>
      </c>
      <c r="BH139" s="6">
        <f t="shared" si="69"/>
        <v>702.25770052821872</v>
      </c>
      <c r="BI139" s="6">
        <f t="shared" si="69"/>
        <v>706.22753847465594</v>
      </c>
      <c r="BJ139" s="6">
        <f t="shared" si="69"/>
        <v>710.30330549956591</v>
      </c>
      <c r="BK139" s="6">
        <f t="shared" si="69"/>
        <v>714.48445535905125</v>
      </c>
      <c r="BL139" s="6">
        <f t="shared" si="69"/>
        <v>718.77116091590062</v>
      </c>
    </row>
    <row r="140" spans="1:64" x14ac:dyDescent="0.25">
      <c r="C140" t="s">
        <v>40</v>
      </c>
      <c r="D140" s="6">
        <f t="shared" ref="D140:J140" si="70">(D$27*(D76*D125))+D108</f>
        <v>0.88299999999999979</v>
      </c>
      <c r="E140" s="6">
        <f t="shared" si="70"/>
        <v>0.98099999999999909</v>
      </c>
      <c r="F140" s="6">
        <f t="shared" si="70"/>
        <v>0.92169999999999963</v>
      </c>
      <c r="G140" s="6">
        <f t="shared" si="70"/>
        <v>1.0116999999999998</v>
      </c>
      <c r="H140" s="6">
        <f t="shared" si="70"/>
        <v>1.0167999999999995</v>
      </c>
      <c r="I140" s="6">
        <f t="shared" si="70"/>
        <v>0</v>
      </c>
      <c r="J140" s="10">
        <f t="shared" si="70"/>
        <v>0</v>
      </c>
      <c r="K140" s="6">
        <f t="shared" si="64"/>
        <v>1.0623690099995622</v>
      </c>
      <c r="L140" s="6">
        <f t="shared" si="69"/>
        <v>1.0821420936163368</v>
      </c>
      <c r="M140" s="6">
        <f t="shared" si="69"/>
        <v>1.0981806143285227</v>
      </c>
      <c r="N140" s="6">
        <f t="shared" si="69"/>
        <v>1.0979349115463111</v>
      </c>
      <c r="O140" s="6">
        <f t="shared" si="69"/>
        <v>1.1183542969650158</v>
      </c>
      <c r="P140" s="6">
        <f t="shared" si="69"/>
        <v>1.1376317640112854</v>
      </c>
      <c r="Q140" s="6">
        <f t="shared" si="69"/>
        <v>1.1567798949582933</v>
      </c>
      <c r="R140" s="6">
        <f t="shared" si="69"/>
        <v>1.1741425439548985</v>
      </c>
      <c r="S140" s="6">
        <f t="shared" si="69"/>
        <v>1.1901718775077399</v>
      </c>
      <c r="T140" s="6">
        <f t="shared" si="69"/>
        <v>1.2065866790040607</v>
      </c>
      <c r="U140" s="6">
        <f t="shared" si="69"/>
        <v>1.2222700230013723</v>
      </c>
      <c r="V140" s="6">
        <f t="shared" si="69"/>
        <v>1.2372309131592627</v>
      </c>
      <c r="W140" s="6">
        <f t="shared" si="69"/>
        <v>1.2514667163399515</v>
      </c>
      <c r="X140" s="6">
        <f t="shared" si="69"/>
        <v>1.2649763504982439</v>
      </c>
      <c r="Y140" s="6">
        <f t="shared" si="69"/>
        <v>1.2777808029137903</v>
      </c>
      <c r="Z140" s="6">
        <f t="shared" si="69"/>
        <v>1.2899086026021167</v>
      </c>
      <c r="AA140" s="6">
        <f t="shared" si="69"/>
        <v>1.3013756593596013</v>
      </c>
      <c r="AB140" s="6">
        <f t="shared" si="69"/>
        <v>1.3121903411807734</v>
      </c>
      <c r="AC140" s="6">
        <f t="shared" si="69"/>
        <v>1.3223673730294137</v>
      </c>
      <c r="AD140" s="6">
        <f t="shared" si="69"/>
        <v>1.3319411764051761</v>
      </c>
      <c r="AE140" s="6">
        <f t="shared" si="69"/>
        <v>1.3408780399810485</v>
      </c>
      <c r="AF140" s="6">
        <f t="shared" si="69"/>
        <v>1.3492157147405932</v>
      </c>
      <c r="AG140" s="6">
        <f t="shared" si="69"/>
        <v>1.3569891563376439</v>
      </c>
      <c r="AH140" s="6">
        <f t="shared" si="69"/>
        <v>1.3642380286795845</v>
      </c>
      <c r="AI140" s="6">
        <f t="shared" si="69"/>
        <v>1.371007070862134</v>
      </c>
      <c r="AJ140" s="6">
        <f t="shared" si="69"/>
        <v>1.3773451732197421</v>
      </c>
      <c r="AK140" s="6">
        <f t="shared" si="69"/>
        <v>1.383327724885872</v>
      </c>
      <c r="AL140" s="6">
        <f t="shared" si="69"/>
        <v>1.3890514039408615</v>
      </c>
      <c r="AM140" s="6">
        <f t="shared" si="69"/>
        <v>1.394626270584536</v>
      </c>
      <c r="AN140" s="6">
        <f t="shared" si="69"/>
        <v>1.4001654314741212</v>
      </c>
      <c r="AO140" s="6">
        <f t="shared" si="69"/>
        <v>1.4058517630113661</v>
      </c>
      <c r="AP140" s="6">
        <f t="shared" si="69"/>
        <v>1.4117633196926929</v>
      </c>
      <c r="AQ140" s="6">
        <f t="shared" si="69"/>
        <v>1.4179686425417397</v>
      </c>
      <c r="AR140" s="6">
        <f t="shared" si="69"/>
        <v>1.4245389822398478</v>
      </c>
      <c r="AS140" s="6">
        <f t="shared" si="69"/>
        <v>1.431261291684137</v>
      </c>
      <c r="AT140" s="6">
        <f t="shared" si="69"/>
        <v>1.4379734691191615</v>
      </c>
      <c r="AU140" s="6">
        <f t="shared" si="69"/>
        <v>1.4446914012253564</v>
      </c>
      <c r="AV140" s="6">
        <f t="shared" si="69"/>
        <v>1.4514338451741651</v>
      </c>
      <c r="AW140" s="6">
        <f t="shared" si="69"/>
        <v>1.4582198347277193</v>
      </c>
      <c r="AX140" s="6">
        <f t="shared" si="69"/>
        <v>1.4650611180439683</v>
      </c>
      <c r="AY140" s="6">
        <f t="shared" si="69"/>
        <v>1.4719726041174845</v>
      </c>
      <c r="AZ140" s="6">
        <f t="shared" si="69"/>
        <v>1.4789819290590636</v>
      </c>
      <c r="BA140" s="6">
        <f t="shared" si="69"/>
        <v>1.486120770543143</v>
      </c>
      <c r="BB140" s="6">
        <f t="shared" si="69"/>
        <v>1.4934156874330939</v>
      </c>
      <c r="BC140" s="6">
        <f t="shared" si="69"/>
        <v>1.5008832907467169</v>
      </c>
      <c r="BD140" s="6">
        <f t="shared" si="69"/>
        <v>1.508533197133997</v>
      </c>
      <c r="BE140" s="6">
        <f t="shared" si="69"/>
        <v>1.516377120348902</v>
      </c>
      <c r="BF140" s="6">
        <f t="shared" si="69"/>
        <v>1.5244246560249619</v>
      </c>
      <c r="BG140" s="6">
        <f t="shared" si="69"/>
        <v>1.532683837873547</v>
      </c>
      <c r="BH140" s="6">
        <f t="shared" si="69"/>
        <v>1.5411653998424721</v>
      </c>
      <c r="BI140" s="6">
        <f t="shared" si="69"/>
        <v>1.5498775533459919</v>
      </c>
      <c r="BJ140" s="6">
        <f t="shared" si="69"/>
        <v>1.558822177394807</v>
      </c>
      <c r="BK140" s="6">
        <f t="shared" si="69"/>
        <v>1.5679980732093319</v>
      </c>
      <c r="BL140" s="6">
        <f t="shared" si="69"/>
        <v>1.5774056201519422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1">SUM(D146:D158)</f>
        <v>0</v>
      </c>
      <c r="E160">
        <f t="shared" si="71"/>
        <v>0</v>
      </c>
      <c r="F160">
        <f t="shared" si="71"/>
        <v>0</v>
      </c>
      <c r="G160">
        <f t="shared" si="71"/>
        <v>0</v>
      </c>
      <c r="H160">
        <f t="shared" si="71"/>
        <v>0</v>
      </c>
      <c r="I160">
        <f t="shared" si="71"/>
        <v>0</v>
      </c>
      <c r="J160" s="10">
        <f t="shared" si="71"/>
        <v>0</v>
      </c>
      <c r="K160">
        <f t="shared" si="71"/>
        <v>0</v>
      </c>
      <c r="L160">
        <f t="shared" si="71"/>
        <v>0</v>
      </c>
      <c r="M160">
        <f t="shared" si="71"/>
        <v>0</v>
      </c>
      <c r="N160">
        <f t="shared" si="71"/>
        <v>0</v>
      </c>
      <c r="O160">
        <f t="shared" si="71"/>
        <v>0</v>
      </c>
      <c r="P160">
        <f t="shared" si="71"/>
        <v>0</v>
      </c>
      <c r="Q160">
        <f t="shared" si="71"/>
        <v>0</v>
      </c>
      <c r="R160">
        <f t="shared" si="71"/>
        <v>0</v>
      </c>
      <c r="S160">
        <f t="shared" si="71"/>
        <v>0</v>
      </c>
      <c r="T160">
        <f t="shared" si="71"/>
        <v>0</v>
      </c>
      <c r="U160">
        <f t="shared" si="71"/>
        <v>0</v>
      </c>
      <c r="V160">
        <f t="shared" si="71"/>
        <v>0</v>
      </c>
      <c r="W160">
        <f t="shared" si="71"/>
        <v>0</v>
      </c>
      <c r="X160">
        <f t="shared" si="71"/>
        <v>0</v>
      </c>
      <c r="Y160">
        <f t="shared" si="71"/>
        <v>0</v>
      </c>
      <c r="Z160">
        <f t="shared" si="71"/>
        <v>0</v>
      </c>
      <c r="AA160">
        <f t="shared" si="71"/>
        <v>0</v>
      </c>
      <c r="AB160">
        <f t="shared" si="71"/>
        <v>0</v>
      </c>
      <c r="AC160">
        <f t="shared" si="71"/>
        <v>0</v>
      </c>
      <c r="AD160">
        <f t="shared" si="71"/>
        <v>0</v>
      </c>
      <c r="AE160">
        <f t="shared" si="71"/>
        <v>0</v>
      </c>
      <c r="AF160">
        <f t="shared" si="71"/>
        <v>0</v>
      </c>
      <c r="AG160">
        <f t="shared" si="71"/>
        <v>0</v>
      </c>
      <c r="AH160">
        <f t="shared" si="71"/>
        <v>0</v>
      </c>
      <c r="AI160">
        <f t="shared" si="71"/>
        <v>0</v>
      </c>
      <c r="AJ160">
        <f t="shared" si="71"/>
        <v>0</v>
      </c>
      <c r="AK160">
        <f t="shared" si="71"/>
        <v>0</v>
      </c>
      <c r="AL160">
        <f t="shared" si="71"/>
        <v>0</v>
      </c>
      <c r="AM160">
        <f t="shared" si="71"/>
        <v>0</v>
      </c>
      <c r="AN160">
        <f t="shared" si="71"/>
        <v>0</v>
      </c>
      <c r="AO160">
        <f t="shared" si="71"/>
        <v>0</v>
      </c>
      <c r="AP160">
        <f t="shared" si="71"/>
        <v>0</v>
      </c>
      <c r="AQ160">
        <f t="shared" si="71"/>
        <v>0</v>
      </c>
      <c r="AR160">
        <f t="shared" si="71"/>
        <v>0</v>
      </c>
      <c r="AS160">
        <f t="shared" si="71"/>
        <v>0</v>
      </c>
      <c r="AT160">
        <f t="shared" si="71"/>
        <v>0</v>
      </c>
      <c r="AU160">
        <f t="shared" si="71"/>
        <v>0</v>
      </c>
      <c r="AV160">
        <f t="shared" si="71"/>
        <v>0</v>
      </c>
      <c r="AW160">
        <f t="shared" si="71"/>
        <v>0</v>
      </c>
      <c r="AX160">
        <f t="shared" si="71"/>
        <v>0</v>
      </c>
      <c r="AY160">
        <f t="shared" si="71"/>
        <v>0</v>
      </c>
      <c r="AZ160">
        <f t="shared" si="71"/>
        <v>0</v>
      </c>
      <c r="BA160">
        <f t="shared" si="71"/>
        <v>0</v>
      </c>
      <c r="BB160">
        <f t="shared" si="71"/>
        <v>0</v>
      </c>
      <c r="BC160">
        <f t="shared" si="71"/>
        <v>0</v>
      </c>
      <c r="BD160">
        <f t="shared" si="71"/>
        <v>0</v>
      </c>
      <c r="BE160">
        <f t="shared" si="71"/>
        <v>0</v>
      </c>
      <c r="BF160">
        <f t="shared" si="71"/>
        <v>0</v>
      </c>
      <c r="BG160">
        <f t="shared" si="71"/>
        <v>0</v>
      </c>
      <c r="BH160">
        <f t="shared" si="71"/>
        <v>0</v>
      </c>
      <c r="BI160">
        <f t="shared" si="71"/>
        <v>0</v>
      </c>
      <c r="BJ160">
        <f t="shared" si="71"/>
        <v>0</v>
      </c>
      <c r="BK160">
        <f t="shared" si="71"/>
        <v>0</v>
      </c>
      <c r="BL160">
        <f t="shared" si="71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 s="6">
        <v>1</v>
      </c>
      <c r="T163" s="6">
        <f t="shared" ref="T163:BL163" si="72">S163-0.009</f>
        <v>0.99099999999999999</v>
      </c>
      <c r="U163" s="6">
        <f t="shared" si="72"/>
        <v>0.98199999999999998</v>
      </c>
      <c r="V163" s="6">
        <f t="shared" si="72"/>
        <v>0.97299999999999998</v>
      </c>
      <c r="W163" s="6">
        <f t="shared" si="72"/>
        <v>0.96399999999999997</v>
      </c>
      <c r="X163" s="6">
        <f t="shared" si="72"/>
        <v>0.95499999999999996</v>
      </c>
      <c r="Y163" s="6">
        <f t="shared" si="72"/>
        <v>0.94599999999999995</v>
      </c>
      <c r="Z163" s="6">
        <f t="shared" si="72"/>
        <v>0.93699999999999994</v>
      </c>
      <c r="AA163" s="6">
        <f t="shared" si="72"/>
        <v>0.92799999999999994</v>
      </c>
      <c r="AB163" s="6">
        <f t="shared" si="72"/>
        <v>0.91899999999999993</v>
      </c>
      <c r="AC163" s="6">
        <f t="shared" si="72"/>
        <v>0.90999999999999992</v>
      </c>
      <c r="AD163" s="6">
        <f t="shared" si="72"/>
        <v>0.90099999999999991</v>
      </c>
      <c r="AE163" s="6">
        <f t="shared" si="72"/>
        <v>0.8919999999999999</v>
      </c>
      <c r="AF163" s="6">
        <f t="shared" si="72"/>
        <v>0.8829999999999999</v>
      </c>
      <c r="AG163" s="6">
        <f t="shared" si="72"/>
        <v>0.87399999999999989</v>
      </c>
      <c r="AH163" s="6">
        <f t="shared" si="72"/>
        <v>0.86499999999999988</v>
      </c>
      <c r="AI163" s="6">
        <f t="shared" si="72"/>
        <v>0.85599999999999987</v>
      </c>
      <c r="AJ163" s="6">
        <f t="shared" si="72"/>
        <v>0.84699999999999986</v>
      </c>
      <c r="AK163" s="6">
        <f t="shared" si="72"/>
        <v>0.83799999999999986</v>
      </c>
      <c r="AL163" s="6">
        <f t="shared" si="72"/>
        <v>0.82899999999999985</v>
      </c>
      <c r="AM163" s="6">
        <f t="shared" si="72"/>
        <v>0.81999999999999984</v>
      </c>
      <c r="AN163" s="6">
        <f t="shared" si="72"/>
        <v>0.81099999999999983</v>
      </c>
      <c r="AO163" s="6">
        <f t="shared" si="72"/>
        <v>0.80199999999999982</v>
      </c>
      <c r="AP163" s="6">
        <f t="shared" si="72"/>
        <v>0.79299999999999982</v>
      </c>
      <c r="AQ163" s="3">
        <f t="shared" si="72"/>
        <v>0.78399999999999981</v>
      </c>
      <c r="AR163" s="6">
        <f t="shared" si="72"/>
        <v>0.7749999999999998</v>
      </c>
      <c r="AS163" s="6">
        <f t="shared" si="72"/>
        <v>0.76599999999999979</v>
      </c>
      <c r="AT163" s="6">
        <f t="shared" si="72"/>
        <v>0.75699999999999978</v>
      </c>
      <c r="AU163" s="6">
        <f t="shared" si="72"/>
        <v>0.74799999999999978</v>
      </c>
      <c r="AV163" s="6">
        <f t="shared" si="72"/>
        <v>0.73899999999999977</v>
      </c>
      <c r="AW163" s="6">
        <f t="shared" si="72"/>
        <v>0.72999999999999976</v>
      </c>
      <c r="AX163" s="6">
        <f t="shared" si="72"/>
        <v>0.72099999999999975</v>
      </c>
      <c r="AY163" s="6">
        <f t="shared" si="72"/>
        <v>0.71199999999999974</v>
      </c>
      <c r="AZ163" s="6">
        <f t="shared" si="72"/>
        <v>0.70299999999999974</v>
      </c>
      <c r="BA163" s="6">
        <f t="shared" si="72"/>
        <v>0.69399999999999973</v>
      </c>
      <c r="BB163" s="6">
        <f t="shared" si="72"/>
        <v>0.68499999999999972</v>
      </c>
      <c r="BC163" s="6">
        <f t="shared" si="72"/>
        <v>0.67599999999999971</v>
      </c>
      <c r="BD163" s="6">
        <f t="shared" si="72"/>
        <v>0.6669999999999997</v>
      </c>
      <c r="BE163" s="6">
        <f t="shared" si="72"/>
        <v>0.6579999999999997</v>
      </c>
      <c r="BF163" s="6">
        <f t="shared" si="72"/>
        <v>0.64899999999999969</v>
      </c>
      <c r="BG163" s="6">
        <f t="shared" si="72"/>
        <v>0.63999999999999968</v>
      </c>
      <c r="BH163" s="6">
        <f t="shared" si="72"/>
        <v>0.63099999999999967</v>
      </c>
      <c r="BI163" s="6">
        <f t="shared" si="72"/>
        <v>0.62199999999999966</v>
      </c>
      <c r="BJ163" s="6">
        <f t="shared" si="72"/>
        <v>0.61299999999999966</v>
      </c>
      <c r="BK163" s="6">
        <f t="shared" si="72"/>
        <v>0.60399999999999965</v>
      </c>
      <c r="BL163" s="6">
        <f t="shared" si="72"/>
        <v>0.59499999999999964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1</v>
      </c>
      <c r="AK164" s="6">
        <v>1</v>
      </c>
      <c r="AL164" s="6">
        <v>1</v>
      </c>
      <c r="AM164" s="6">
        <v>1</v>
      </c>
      <c r="AN164" s="6">
        <v>1</v>
      </c>
      <c r="AO164" s="6">
        <v>1</v>
      </c>
      <c r="AP164" s="6">
        <v>1</v>
      </c>
      <c r="AQ164" s="6">
        <v>1</v>
      </c>
      <c r="AR164" s="6">
        <v>1</v>
      </c>
      <c r="AS164" s="6">
        <v>1</v>
      </c>
      <c r="AT164" s="6">
        <v>1</v>
      </c>
      <c r="AU164" s="6">
        <v>1</v>
      </c>
      <c r="AV164" s="6">
        <v>1</v>
      </c>
      <c r="AW164" s="6">
        <v>1</v>
      </c>
      <c r="AX164" s="6">
        <v>1</v>
      </c>
      <c r="AY164" s="6">
        <v>1</v>
      </c>
      <c r="AZ164" s="6">
        <v>1</v>
      </c>
      <c r="BA164" s="6">
        <v>1</v>
      </c>
      <c r="BB164" s="6">
        <v>1</v>
      </c>
      <c r="BC164" s="6">
        <v>1</v>
      </c>
      <c r="BD164" s="6">
        <v>1</v>
      </c>
      <c r="BE164" s="6">
        <v>1</v>
      </c>
      <c r="BF164" s="6">
        <v>1</v>
      </c>
      <c r="BG164" s="6">
        <v>1</v>
      </c>
      <c r="BH164" s="6">
        <v>1</v>
      </c>
      <c r="BI164" s="6">
        <v>1</v>
      </c>
      <c r="BJ164" s="6">
        <v>1</v>
      </c>
      <c r="BK164" s="6">
        <v>1</v>
      </c>
      <c r="BL164" s="6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 s="6">
        <v>1</v>
      </c>
      <c r="T165" s="6">
        <v>1</v>
      </c>
      <c r="U165" s="6">
        <v>1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1</v>
      </c>
      <c r="AK165" s="6">
        <v>1</v>
      </c>
      <c r="AL165" s="6">
        <v>1</v>
      </c>
      <c r="AM165" s="6">
        <v>1</v>
      </c>
      <c r="AN165" s="6">
        <v>1</v>
      </c>
      <c r="AO165" s="6">
        <v>1</v>
      </c>
      <c r="AP165" s="6">
        <v>1</v>
      </c>
      <c r="AQ165" s="6">
        <v>1</v>
      </c>
      <c r="AR165" s="6">
        <v>1</v>
      </c>
      <c r="AS165" s="6">
        <v>1</v>
      </c>
      <c r="AT165" s="6">
        <v>1</v>
      </c>
      <c r="AU165" s="6">
        <v>1</v>
      </c>
      <c r="AV165" s="6">
        <v>1</v>
      </c>
      <c r="AW165" s="6">
        <v>1</v>
      </c>
      <c r="AX165" s="6">
        <v>1</v>
      </c>
      <c r="AY165" s="6">
        <v>1</v>
      </c>
      <c r="AZ165" s="6">
        <v>1</v>
      </c>
      <c r="BA165" s="6">
        <v>1</v>
      </c>
      <c r="BB165" s="6">
        <v>1</v>
      </c>
      <c r="BC165" s="6">
        <v>1</v>
      </c>
      <c r="BD165" s="6">
        <v>1</v>
      </c>
      <c r="BE165" s="6">
        <v>1</v>
      </c>
      <c r="BF165" s="6">
        <v>1</v>
      </c>
      <c r="BG165" s="6">
        <v>1</v>
      </c>
      <c r="BH165" s="6">
        <v>1</v>
      </c>
      <c r="BI165" s="6">
        <v>1</v>
      </c>
      <c r="BJ165" s="6">
        <v>1</v>
      </c>
      <c r="BK165" s="6">
        <v>1</v>
      </c>
      <c r="BL165" s="6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 s="6">
        <v>1</v>
      </c>
      <c r="T166" s="6">
        <v>1</v>
      </c>
      <c r="U166" s="6">
        <v>1</v>
      </c>
      <c r="V166" s="6">
        <v>1</v>
      </c>
      <c r="W166" s="6">
        <v>1</v>
      </c>
      <c r="X166" s="6">
        <v>1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1</v>
      </c>
      <c r="AK166" s="6">
        <v>1</v>
      </c>
      <c r="AL166" s="6">
        <v>1</v>
      </c>
      <c r="AM166" s="6">
        <v>1</v>
      </c>
      <c r="AN166" s="6">
        <v>1</v>
      </c>
      <c r="AO166" s="6">
        <v>1</v>
      </c>
      <c r="AP166" s="6">
        <v>1</v>
      </c>
      <c r="AQ166" s="6">
        <v>1</v>
      </c>
      <c r="AR166" s="6">
        <v>1</v>
      </c>
      <c r="AS166" s="6">
        <v>1</v>
      </c>
      <c r="AT166" s="6">
        <v>1</v>
      </c>
      <c r="AU166" s="6">
        <v>1</v>
      </c>
      <c r="AV166" s="6">
        <v>1</v>
      </c>
      <c r="AW166" s="6">
        <v>1</v>
      </c>
      <c r="AX166" s="6">
        <v>1</v>
      </c>
      <c r="AY166" s="6">
        <v>1</v>
      </c>
      <c r="AZ166" s="6">
        <v>1</v>
      </c>
      <c r="BA166" s="6">
        <v>1</v>
      </c>
      <c r="BB166" s="6">
        <v>1</v>
      </c>
      <c r="BC166" s="6">
        <v>1</v>
      </c>
      <c r="BD166" s="6">
        <v>1</v>
      </c>
      <c r="BE166" s="6">
        <v>1</v>
      </c>
      <c r="BF166" s="6">
        <v>1</v>
      </c>
      <c r="BG166" s="6">
        <v>1</v>
      </c>
      <c r="BH166" s="6">
        <v>1</v>
      </c>
      <c r="BI166" s="6">
        <v>1</v>
      </c>
      <c r="BJ166" s="6">
        <v>1</v>
      </c>
      <c r="BK166" s="6">
        <v>1</v>
      </c>
      <c r="BL166" s="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6">
        <v>1</v>
      </c>
      <c r="T167" s="6">
        <f>S167-0.01</f>
        <v>0.99</v>
      </c>
      <c r="U167" s="6">
        <f t="shared" ref="U167:BL168" si="73">T167-0.01</f>
        <v>0.98</v>
      </c>
      <c r="V167" s="6">
        <f t="shared" si="73"/>
        <v>0.97</v>
      </c>
      <c r="W167" s="6">
        <f t="shared" si="73"/>
        <v>0.96</v>
      </c>
      <c r="X167" s="6">
        <f t="shared" si="73"/>
        <v>0.95</v>
      </c>
      <c r="Y167" s="6">
        <f t="shared" si="73"/>
        <v>0.94</v>
      </c>
      <c r="Z167" s="6">
        <f t="shared" si="73"/>
        <v>0.92999999999999994</v>
      </c>
      <c r="AA167" s="6">
        <f t="shared" si="73"/>
        <v>0.91999999999999993</v>
      </c>
      <c r="AB167" s="6">
        <f t="shared" si="73"/>
        <v>0.90999999999999992</v>
      </c>
      <c r="AC167" s="6">
        <f t="shared" si="73"/>
        <v>0.89999999999999991</v>
      </c>
      <c r="AD167" s="6">
        <f t="shared" si="73"/>
        <v>0.8899999999999999</v>
      </c>
      <c r="AE167" s="6">
        <f t="shared" si="73"/>
        <v>0.87999999999999989</v>
      </c>
      <c r="AF167" s="6">
        <f t="shared" si="73"/>
        <v>0.86999999999999988</v>
      </c>
      <c r="AG167" s="6">
        <f t="shared" si="73"/>
        <v>0.85999999999999988</v>
      </c>
      <c r="AH167" s="6">
        <f t="shared" si="73"/>
        <v>0.84999999999999987</v>
      </c>
      <c r="AI167" s="6">
        <f t="shared" si="73"/>
        <v>0.83999999999999986</v>
      </c>
      <c r="AJ167" s="6">
        <f t="shared" si="73"/>
        <v>0.82999999999999985</v>
      </c>
      <c r="AK167" s="6">
        <f t="shared" si="73"/>
        <v>0.81999999999999984</v>
      </c>
      <c r="AL167" s="6">
        <f t="shared" si="73"/>
        <v>0.80999999999999983</v>
      </c>
      <c r="AM167" s="6">
        <f t="shared" si="73"/>
        <v>0.79999999999999982</v>
      </c>
      <c r="AN167" s="6">
        <f t="shared" si="73"/>
        <v>0.78999999999999981</v>
      </c>
      <c r="AO167" s="6">
        <f t="shared" si="73"/>
        <v>0.7799999999999998</v>
      </c>
      <c r="AP167" s="6">
        <f t="shared" si="73"/>
        <v>0.7699999999999998</v>
      </c>
      <c r="AQ167" s="6">
        <f t="shared" si="73"/>
        <v>0.75999999999999979</v>
      </c>
      <c r="AR167" s="6">
        <f t="shared" si="73"/>
        <v>0.74999999999999978</v>
      </c>
      <c r="AS167" s="6">
        <f t="shared" si="73"/>
        <v>0.73999999999999977</v>
      </c>
      <c r="AT167" s="6">
        <f t="shared" si="73"/>
        <v>0.72999999999999976</v>
      </c>
      <c r="AU167" s="6">
        <f t="shared" si="73"/>
        <v>0.71999999999999975</v>
      </c>
      <c r="AV167" s="6">
        <f t="shared" si="73"/>
        <v>0.70999999999999974</v>
      </c>
      <c r="AW167" s="6">
        <f t="shared" si="73"/>
        <v>0.69999999999999973</v>
      </c>
      <c r="AX167" s="6">
        <f t="shared" si="73"/>
        <v>0.68999999999999972</v>
      </c>
      <c r="AY167" s="6">
        <f t="shared" si="73"/>
        <v>0.67999999999999972</v>
      </c>
      <c r="AZ167" s="6">
        <f t="shared" si="73"/>
        <v>0.66999999999999971</v>
      </c>
      <c r="BA167" s="6">
        <f t="shared" si="73"/>
        <v>0.6599999999999997</v>
      </c>
      <c r="BB167" s="6">
        <f t="shared" si="73"/>
        <v>0.64999999999999969</v>
      </c>
      <c r="BC167" s="6">
        <f t="shared" si="73"/>
        <v>0.63999999999999968</v>
      </c>
      <c r="BD167" s="6">
        <f t="shared" si="73"/>
        <v>0.62999999999999967</v>
      </c>
      <c r="BE167" s="6">
        <f t="shared" si="73"/>
        <v>0.61999999999999966</v>
      </c>
      <c r="BF167" s="6">
        <f t="shared" si="73"/>
        <v>0.60999999999999965</v>
      </c>
      <c r="BG167" s="6">
        <f t="shared" si="73"/>
        <v>0.59999999999999964</v>
      </c>
      <c r="BH167" s="6">
        <f t="shared" si="73"/>
        <v>0.58999999999999964</v>
      </c>
      <c r="BI167" s="6">
        <f t="shared" si="73"/>
        <v>0.57999999999999963</v>
      </c>
      <c r="BJ167" s="6">
        <f t="shared" si="73"/>
        <v>0.56999999999999962</v>
      </c>
      <c r="BK167" s="6">
        <f t="shared" si="73"/>
        <v>0.55999999999999961</v>
      </c>
      <c r="BL167" s="6">
        <f t="shared" si="73"/>
        <v>0.5499999999999996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 s="6">
        <v>1</v>
      </c>
      <c r="T168" s="6">
        <f>S168-0.01</f>
        <v>0.99</v>
      </c>
      <c r="U168" s="6">
        <f t="shared" si="73"/>
        <v>0.98</v>
      </c>
      <c r="V168" s="6">
        <f t="shared" si="73"/>
        <v>0.97</v>
      </c>
      <c r="W168" s="6">
        <f t="shared" si="73"/>
        <v>0.96</v>
      </c>
      <c r="X168" s="6">
        <f t="shared" si="73"/>
        <v>0.95</v>
      </c>
      <c r="Y168" s="6">
        <f t="shared" si="73"/>
        <v>0.94</v>
      </c>
      <c r="Z168" s="6">
        <f t="shared" si="73"/>
        <v>0.92999999999999994</v>
      </c>
      <c r="AA168" s="6">
        <f t="shared" si="73"/>
        <v>0.91999999999999993</v>
      </c>
      <c r="AB168" s="6">
        <f t="shared" si="73"/>
        <v>0.90999999999999992</v>
      </c>
      <c r="AC168" s="6">
        <f t="shared" si="73"/>
        <v>0.89999999999999991</v>
      </c>
      <c r="AD168" s="6">
        <f t="shared" si="73"/>
        <v>0.8899999999999999</v>
      </c>
      <c r="AE168" s="6">
        <f t="shared" si="73"/>
        <v>0.87999999999999989</v>
      </c>
      <c r="AF168" s="6">
        <f t="shared" si="73"/>
        <v>0.86999999999999988</v>
      </c>
      <c r="AG168" s="6">
        <f t="shared" si="73"/>
        <v>0.85999999999999988</v>
      </c>
      <c r="AH168" s="6">
        <f t="shared" si="73"/>
        <v>0.84999999999999987</v>
      </c>
      <c r="AI168" s="6">
        <f t="shared" si="73"/>
        <v>0.83999999999999986</v>
      </c>
      <c r="AJ168" s="6">
        <f t="shared" si="73"/>
        <v>0.82999999999999985</v>
      </c>
      <c r="AK168" s="6">
        <f t="shared" si="73"/>
        <v>0.81999999999999984</v>
      </c>
      <c r="AL168" s="6">
        <f t="shared" si="73"/>
        <v>0.80999999999999983</v>
      </c>
      <c r="AM168" s="6">
        <f t="shared" si="73"/>
        <v>0.79999999999999982</v>
      </c>
      <c r="AN168" s="6">
        <f t="shared" si="73"/>
        <v>0.78999999999999981</v>
      </c>
      <c r="AO168" s="6">
        <f t="shared" si="73"/>
        <v>0.7799999999999998</v>
      </c>
      <c r="AP168" s="6">
        <f t="shared" si="73"/>
        <v>0.7699999999999998</v>
      </c>
      <c r="AQ168" s="6">
        <f t="shared" si="73"/>
        <v>0.75999999999999979</v>
      </c>
      <c r="AR168" s="6">
        <f t="shared" si="73"/>
        <v>0.74999999999999978</v>
      </c>
      <c r="AS168" s="6">
        <f t="shared" si="73"/>
        <v>0.73999999999999977</v>
      </c>
      <c r="AT168" s="6">
        <f t="shared" si="73"/>
        <v>0.72999999999999976</v>
      </c>
      <c r="AU168" s="6">
        <f t="shared" si="73"/>
        <v>0.71999999999999975</v>
      </c>
      <c r="AV168" s="6">
        <f t="shared" si="73"/>
        <v>0.70999999999999974</v>
      </c>
      <c r="AW168" s="6">
        <f t="shared" si="73"/>
        <v>0.69999999999999973</v>
      </c>
      <c r="AX168" s="6">
        <f t="shared" si="73"/>
        <v>0.68999999999999972</v>
      </c>
      <c r="AY168" s="6">
        <f t="shared" si="73"/>
        <v>0.67999999999999972</v>
      </c>
      <c r="AZ168" s="6">
        <f t="shared" si="73"/>
        <v>0.66999999999999971</v>
      </c>
      <c r="BA168" s="6">
        <f t="shared" si="73"/>
        <v>0.6599999999999997</v>
      </c>
      <c r="BB168" s="6">
        <f t="shared" si="73"/>
        <v>0.64999999999999969</v>
      </c>
      <c r="BC168" s="6">
        <f t="shared" si="73"/>
        <v>0.63999999999999968</v>
      </c>
      <c r="BD168" s="6">
        <f t="shared" si="73"/>
        <v>0.62999999999999967</v>
      </c>
      <c r="BE168" s="6">
        <f t="shared" si="73"/>
        <v>0.61999999999999966</v>
      </c>
      <c r="BF168" s="6">
        <f t="shared" si="73"/>
        <v>0.60999999999999965</v>
      </c>
      <c r="BG168" s="6">
        <f t="shared" si="73"/>
        <v>0.59999999999999964</v>
      </c>
      <c r="BH168" s="6">
        <f t="shared" si="73"/>
        <v>0.58999999999999964</v>
      </c>
      <c r="BI168" s="6">
        <f t="shared" si="73"/>
        <v>0.57999999999999963</v>
      </c>
      <c r="BJ168" s="6">
        <f t="shared" si="73"/>
        <v>0.56999999999999962</v>
      </c>
      <c r="BK168" s="6">
        <f t="shared" si="73"/>
        <v>0.55999999999999961</v>
      </c>
      <c r="BL168" s="6">
        <f t="shared" si="73"/>
        <v>0.5499999999999996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1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1</v>
      </c>
      <c r="AT169" s="6">
        <v>1</v>
      </c>
      <c r="AU169" s="6">
        <v>1</v>
      </c>
      <c r="AV169" s="6">
        <v>1</v>
      </c>
      <c r="AW169" s="6">
        <v>1</v>
      </c>
      <c r="AX169" s="6">
        <v>1</v>
      </c>
      <c r="AY169" s="6">
        <v>1</v>
      </c>
      <c r="AZ169" s="6">
        <v>1</v>
      </c>
      <c r="BA169" s="6">
        <v>1</v>
      </c>
      <c r="BB169" s="6">
        <v>1</v>
      </c>
      <c r="BC169" s="6">
        <v>1</v>
      </c>
      <c r="BD169" s="6">
        <v>1</v>
      </c>
      <c r="BE169" s="6">
        <v>1</v>
      </c>
      <c r="BF169" s="6">
        <v>1</v>
      </c>
      <c r="BG169" s="6">
        <v>1</v>
      </c>
      <c r="BH169" s="6">
        <v>1</v>
      </c>
      <c r="BI169" s="6">
        <v>1</v>
      </c>
      <c r="BJ169" s="6">
        <v>1</v>
      </c>
      <c r="BK169" s="6">
        <v>1</v>
      </c>
      <c r="BL169" s="6">
        <v>2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 s="6">
        <v>1</v>
      </c>
      <c r="T170" s="6">
        <f t="shared" ref="T170:BL170" si="74">S170-0.009</f>
        <v>0.99099999999999999</v>
      </c>
      <c r="U170" s="6">
        <f t="shared" si="74"/>
        <v>0.98199999999999998</v>
      </c>
      <c r="V170" s="6">
        <f t="shared" si="74"/>
        <v>0.97299999999999998</v>
      </c>
      <c r="W170" s="6">
        <f t="shared" si="74"/>
        <v>0.96399999999999997</v>
      </c>
      <c r="X170" s="6">
        <f t="shared" si="74"/>
        <v>0.95499999999999996</v>
      </c>
      <c r="Y170" s="6">
        <f t="shared" si="74"/>
        <v>0.94599999999999995</v>
      </c>
      <c r="Z170" s="6">
        <f t="shared" si="74"/>
        <v>0.93699999999999994</v>
      </c>
      <c r="AA170" s="6">
        <f t="shared" si="74"/>
        <v>0.92799999999999994</v>
      </c>
      <c r="AB170" s="6">
        <f t="shared" si="74"/>
        <v>0.91899999999999993</v>
      </c>
      <c r="AC170" s="6">
        <f t="shared" si="74"/>
        <v>0.90999999999999992</v>
      </c>
      <c r="AD170" s="6">
        <f t="shared" si="74"/>
        <v>0.90099999999999991</v>
      </c>
      <c r="AE170" s="6">
        <f t="shared" si="74"/>
        <v>0.8919999999999999</v>
      </c>
      <c r="AF170" s="6">
        <f t="shared" si="74"/>
        <v>0.8829999999999999</v>
      </c>
      <c r="AG170" s="6">
        <f t="shared" si="74"/>
        <v>0.87399999999999989</v>
      </c>
      <c r="AH170" s="6">
        <f t="shared" si="74"/>
        <v>0.86499999999999988</v>
      </c>
      <c r="AI170" s="6">
        <f t="shared" si="74"/>
        <v>0.85599999999999987</v>
      </c>
      <c r="AJ170" s="6">
        <f t="shared" si="74"/>
        <v>0.84699999999999986</v>
      </c>
      <c r="AK170" s="6">
        <f t="shared" si="74"/>
        <v>0.83799999999999986</v>
      </c>
      <c r="AL170" s="6">
        <f t="shared" si="74"/>
        <v>0.82899999999999985</v>
      </c>
      <c r="AM170" s="6">
        <f t="shared" si="74"/>
        <v>0.81999999999999984</v>
      </c>
      <c r="AN170" s="6">
        <f t="shared" si="74"/>
        <v>0.81099999999999983</v>
      </c>
      <c r="AO170" s="6">
        <f t="shared" si="74"/>
        <v>0.80199999999999982</v>
      </c>
      <c r="AP170" s="6">
        <f t="shared" si="74"/>
        <v>0.79299999999999982</v>
      </c>
      <c r="AQ170" s="3">
        <f t="shared" si="74"/>
        <v>0.78399999999999981</v>
      </c>
      <c r="AR170" s="6">
        <f t="shared" si="74"/>
        <v>0.7749999999999998</v>
      </c>
      <c r="AS170" s="6">
        <f t="shared" si="74"/>
        <v>0.76599999999999979</v>
      </c>
      <c r="AT170" s="6">
        <f t="shared" si="74"/>
        <v>0.75699999999999978</v>
      </c>
      <c r="AU170" s="6">
        <f t="shared" si="74"/>
        <v>0.74799999999999978</v>
      </c>
      <c r="AV170" s="6">
        <f t="shared" si="74"/>
        <v>0.73899999999999977</v>
      </c>
      <c r="AW170" s="6">
        <f t="shared" si="74"/>
        <v>0.72999999999999976</v>
      </c>
      <c r="AX170" s="6">
        <f t="shared" si="74"/>
        <v>0.72099999999999975</v>
      </c>
      <c r="AY170" s="6">
        <f t="shared" si="74"/>
        <v>0.71199999999999974</v>
      </c>
      <c r="AZ170" s="6">
        <f t="shared" si="74"/>
        <v>0.70299999999999974</v>
      </c>
      <c r="BA170" s="6">
        <f t="shared" si="74"/>
        <v>0.69399999999999973</v>
      </c>
      <c r="BB170" s="6">
        <f t="shared" si="74"/>
        <v>0.68499999999999972</v>
      </c>
      <c r="BC170" s="6">
        <f t="shared" si="74"/>
        <v>0.67599999999999971</v>
      </c>
      <c r="BD170" s="6">
        <f t="shared" si="74"/>
        <v>0.6669999999999997</v>
      </c>
      <c r="BE170" s="6">
        <f t="shared" si="74"/>
        <v>0.6579999999999997</v>
      </c>
      <c r="BF170" s="6">
        <f t="shared" si="74"/>
        <v>0.64899999999999969</v>
      </c>
      <c r="BG170" s="6">
        <f t="shared" si="74"/>
        <v>0.63999999999999968</v>
      </c>
      <c r="BH170" s="6">
        <f t="shared" si="74"/>
        <v>0.63099999999999967</v>
      </c>
      <c r="BI170" s="6">
        <f t="shared" si="74"/>
        <v>0.62199999999999966</v>
      </c>
      <c r="BJ170" s="6">
        <f t="shared" si="74"/>
        <v>0.61299999999999966</v>
      </c>
      <c r="BK170" s="6">
        <f t="shared" si="74"/>
        <v>0.60399999999999965</v>
      </c>
      <c r="BL170" s="6">
        <f t="shared" si="74"/>
        <v>0.59499999999999964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6">
        <v>1</v>
      </c>
      <c r="T171" s="6">
        <f>S171+0.005</f>
        <v>1.0049999999999999</v>
      </c>
      <c r="U171" s="6">
        <f t="shared" ref="U171:BL171" si="75">T171+0.005</f>
        <v>1.0099999999999998</v>
      </c>
      <c r="V171" s="6">
        <f t="shared" si="75"/>
        <v>1.0149999999999997</v>
      </c>
      <c r="W171" s="6">
        <f t="shared" si="75"/>
        <v>1.0199999999999996</v>
      </c>
      <c r="X171" s="6">
        <f t="shared" si="75"/>
        <v>1.0249999999999995</v>
      </c>
      <c r="Y171" s="6">
        <f t="shared" si="75"/>
        <v>1.0299999999999994</v>
      </c>
      <c r="Z171" s="6">
        <f t="shared" si="75"/>
        <v>1.0349999999999993</v>
      </c>
      <c r="AA171" s="6">
        <f t="shared" si="75"/>
        <v>1.0399999999999991</v>
      </c>
      <c r="AB171" s="6">
        <f t="shared" si="75"/>
        <v>1.044999999999999</v>
      </c>
      <c r="AC171" s="6">
        <f t="shared" si="75"/>
        <v>1.0499999999999989</v>
      </c>
      <c r="AD171" s="6">
        <f t="shared" si="75"/>
        <v>1.0549999999999988</v>
      </c>
      <c r="AE171" s="6">
        <f t="shared" si="75"/>
        <v>1.0599999999999987</v>
      </c>
      <c r="AF171" s="6">
        <f t="shared" si="75"/>
        <v>1.0649999999999986</v>
      </c>
      <c r="AG171" s="6">
        <f t="shared" si="75"/>
        <v>1.0699999999999985</v>
      </c>
      <c r="AH171" s="6">
        <f t="shared" si="75"/>
        <v>1.0749999999999984</v>
      </c>
      <c r="AI171" s="6">
        <f t="shared" si="75"/>
        <v>1.0799999999999983</v>
      </c>
      <c r="AJ171" s="6">
        <f t="shared" si="75"/>
        <v>1.0849999999999982</v>
      </c>
      <c r="AK171" s="6">
        <f t="shared" si="75"/>
        <v>1.0899999999999981</v>
      </c>
      <c r="AL171" s="6">
        <f t="shared" si="75"/>
        <v>1.094999999999998</v>
      </c>
      <c r="AM171" s="6">
        <f t="shared" si="75"/>
        <v>1.0999999999999979</v>
      </c>
      <c r="AN171" s="6">
        <f t="shared" si="75"/>
        <v>1.1049999999999978</v>
      </c>
      <c r="AO171" s="6">
        <f t="shared" si="75"/>
        <v>1.1099999999999977</v>
      </c>
      <c r="AP171" s="6">
        <f t="shared" si="75"/>
        <v>1.1149999999999975</v>
      </c>
      <c r="AQ171" s="6">
        <f t="shared" si="75"/>
        <v>1.1199999999999974</v>
      </c>
      <c r="AR171" s="6">
        <f t="shared" si="75"/>
        <v>1.1249999999999973</v>
      </c>
      <c r="AS171" s="6">
        <f t="shared" si="75"/>
        <v>1.1299999999999972</v>
      </c>
      <c r="AT171" s="6">
        <f t="shared" si="75"/>
        <v>1.1349999999999971</v>
      </c>
      <c r="AU171" s="6">
        <f t="shared" si="75"/>
        <v>1.139999999999997</v>
      </c>
      <c r="AV171" s="6">
        <f t="shared" si="75"/>
        <v>1.1449999999999969</v>
      </c>
      <c r="AW171" s="6">
        <f t="shared" si="75"/>
        <v>1.1499999999999968</v>
      </c>
      <c r="AX171" s="6">
        <f t="shared" si="75"/>
        <v>1.1549999999999967</v>
      </c>
      <c r="AY171" s="6">
        <f t="shared" si="75"/>
        <v>1.1599999999999966</v>
      </c>
      <c r="AZ171" s="6">
        <f t="shared" si="75"/>
        <v>1.1649999999999965</v>
      </c>
      <c r="BA171" s="6">
        <f t="shared" si="75"/>
        <v>1.1699999999999964</v>
      </c>
      <c r="BB171" s="6">
        <f t="shared" si="75"/>
        <v>1.1749999999999963</v>
      </c>
      <c r="BC171" s="6">
        <f t="shared" si="75"/>
        <v>1.1799999999999962</v>
      </c>
      <c r="BD171" s="6">
        <f t="shared" si="75"/>
        <v>1.1849999999999961</v>
      </c>
      <c r="BE171" s="6">
        <f t="shared" si="75"/>
        <v>1.1899999999999959</v>
      </c>
      <c r="BF171" s="6">
        <f t="shared" si="75"/>
        <v>1.1949999999999958</v>
      </c>
      <c r="BG171" s="6">
        <f t="shared" si="75"/>
        <v>1.1999999999999957</v>
      </c>
      <c r="BH171" s="6">
        <f t="shared" si="75"/>
        <v>1.2049999999999956</v>
      </c>
      <c r="BI171" s="6">
        <f t="shared" si="75"/>
        <v>1.2099999999999955</v>
      </c>
      <c r="BJ171" s="6">
        <f t="shared" si="75"/>
        <v>1.2149999999999954</v>
      </c>
      <c r="BK171" s="6">
        <f t="shared" si="75"/>
        <v>1.2199999999999953</v>
      </c>
      <c r="BL171" s="6">
        <f t="shared" si="75"/>
        <v>1.2249999999999952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1</v>
      </c>
      <c r="AK172" s="6">
        <v>1</v>
      </c>
      <c r="AL172" s="6">
        <v>1</v>
      </c>
      <c r="AM172" s="6">
        <v>1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6">
        <v>1</v>
      </c>
      <c r="BA172" s="6">
        <v>1</v>
      </c>
      <c r="BB172" s="6">
        <v>1</v>
      </c>
      <c r="BC172" s="6">
        <v>1</v>
      </c>
      <c r="BD172" s="6">
        <v>1</v>
      </c>
      <c r="BE172" s="6">
        <v>1</v>
      </c>
      <c r="BF172" s="6">
        <v>1</v>
      </c>
      <c r="BG172" s="6">
        <v>1</v>
      </c>
      <c r="BH172" s="6">
        <v>1</v>
      </c>
      <c r="BI172" s="6">
        <v>1</v>
      </c>
      <c r="BJ172" s="6">
        <v>1</v>
      </c>
      <c r="BK172" s="6">
        <v>1</v>
      </c>
      <c r="BL172" s="6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 s="6">
        <v>1</v>
      </c>
      <c r="T173" s="6">
        <v>1</v>
      </c>
      <c r="U173" s="6">
        <v>1</v>
      </c>
      <c r="V173" s="6">
        <v>1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1</v>
      </c>
      <c r="AK173" s="6">
        <v>1</v>
      </c>
      <c r="AL173" s="6">
        <v>1</v>
      </c>
      <c r="AM173" s="6">
        <v>1</v>
      </c>
      <c r="AN173" s="6">
        <v>1</v>
      </c>
      <c r="AO173" s="6">
        <v>1</v>
      </c>
      <c r="AP173" s="6">
        <v>1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1</v>
      </c>
      <c r="AY173" s="6">
        <v>1</v>
      </c>
      <c r="AZ173" s="6">
        <v>1</v>
      </c>
      <c r="BA173" s="6">
        <v>1</v>
      </c>
      <c r="BB173" s="6">
        <v>1</v>
      </c>
      <c r="BC173" s="6">
        <v>1</v>
      </c>
      <c r="BD173" s="6">
        <v>1</v>
      </c>
      <c r="BE173" s="6">
        <v>1</v>
      </c>
      <c r="BF173" s="6">
        <v>1</v>
      </c>
      <c r="BG173" s="6">
        <v>1</v>
      </c>
      <c r="BH173" s="6">
        <v>1</v>
      </c>
      <c r="BI173" s="6">
        <v>1</v>
      </c>
      <c r="BJ173" s="6">
        <v>1</v>
      </c>
      <c r="BK173" s="6">
        <v>1</v>
      </c>
      <c r="BL173" s="6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 s="6">
        <v>1</v>
      </c>
      <c r="T174" s="6">
        <f>S174-0.005</f>
        <v>0.995</v>
      </c>
      <c r="U174" s="6">
        <f t="shared" ref="U174:AJ175" si="76">T174-0.005</f>
        <v>0.99</v>
      </c>
      <c r="V174" s="6">
        <f t="shared" si="76"/>
        <v>0.98499999999999999</v>
      </c>
      <c r="W174" s="6">
        <f t="shared" si="76"/>
        <v>0.98</v>
      </c>
      <c r="X174" s="6">
        <f t="shared" si="76"/>
        <v>0.97499999999999998</v>
      </c>
      <c r="Y174" s="6">
        <f t="shared" si="76"/>
        <v>0.97</v>
      </c>
      <c r="Z174" s="6">
        <f t="shared" si="76"/>
        <v>0.96499999999999997</v>
      </c>
      <c r="AA174" s="6">
        <f t="shared" si="76"/>
        <v>0.96</v>
      </c>
      <c r="AB174" s="6">
        <f t="shared" si="76"/>
        <v>0.95499999999999996</v>
      </c>
      <c r="AC174" s="6">
        <f t="shared" si="76"/>
        <v>0.95</v>
      </c>
      <c r="AD174" s="6">
        <f t="shared" si="76"/>
        <v>0.94499999999999995</v>
      </c>
      <c r="AE174" s="6">
        <f t="shared" si="76"/>
        <v>0.94</v>
      </c>
      <c r="AF174" s="6">
        <f t="shared" si="76"/>
        <v>0.93499999999999994</v>
      </c>
      <c r="AG174" s="6">
        <f t="shared" si="76"/>
        <v>0.92999999999999994</v>
      </c>
      <c r="AH174" s="6">
        <f t="shared" si="76"/>
        <v>0.92499999999999993</v>
      </c>
      <c r="AI174" s="6">
        <f t="shared" si="76"/>
        <v>0.91999999999999993</v>
      </c>
      <c r="AJ174" s="6">
        <f t="shared" si="76"/>
        <v>0.91499999999999992</v>
      </c>
      <c r="AK174" s="6">
        <f t="shared" ref="AK174:AZ175" si="77">AJ174-0.005</f>
        <v>0.90999999999999992</v>
      </c>
      <c r="AL174" s="6">
        <f t="shared" si="77"/>
        <v>0.90499999999999992</v>
      </c>
      <c r="AM174" s="6">
        <f t="shared" si="77"/>
        <v>0.89999999999999991</v>
      </c>
      <c r="AN174" s="6">
        <f t="shared" si="77"/>
        <v>0.89499999999999991</v>
      </c>
      <c r="AO174" s="6">
        <f t="shared" si="77"/>
        <v>0.8899999999999999</v>
      </c>
      <c r="AP174" s="6">
        <f t="shared" si="77"/>
        <v>0.8849999999999999</v>
      </c>
      <c r="AQ174" s="3">
        <f t="shared" si="77"/>
        <v>0.87999999999999989</v>
      </c>
      <c r="AR174" s="6">
        <f t="shared" si="77"/>
        <v>0.87499999999999989</v>
      </c>
      <c r="AS174" s="6">
        <f t="shared" si="77"/>
        <v>0.86999999999999988</v>
      </c>
      <c r="AT174" s="6">
        <f t="shared" si="77"/>
        <v>0.86499999999999988</v>
      </c>
      <c r="AU174" s="6">
        <f t="shared" si="77"/>
        <v>0.85999999999999988</v>
      </c>
      <c r="AV174" s="6">
        <f t="shared" si="77"/>
        <v>0.85499999999999987</v>
      </c>
      <c r="AW174" s="6">
        <f t="shared" si="77"/>
        <v>0.84999999999999987</v>
      </c>
      <c r="AX174" s="6">
        <f t="shared" si="77"/>
        <v>0.84499999999999986</v>
      </c>
      <c r="AY174" s="6">
        <f t="shared" si="77"/>
        <v>0.83999999999999986</v>
      </c>
      <c r="AZ174" s="6">
        <f t="shared" si="77"/>
        <v>0.83499999999999985</v>
      </c>
      <c r="BA174" s="6">
        <f t="shared" ref="BA174:BL175" si="78">AZ174-0.005</f>
        <v>0.82999999999999985</v>
      </c>
      <c r="BB174" s="6">
        <f t="shared" si="78"/>
        <v>0.82499999999999984</v>
      </c>
      <c r="BC174" s="6">
        <f t="shared" si="78"/>
        <v>0.81999999999999984</v>
      </c>
      <c r="BD174" s="6">
        <f t="shared" si="78"/>
        <v>0.81499999999999984</v>
      </c>
      <c r="BE174" s="6">
        <f t="shared" si="78"/>
        <v>0.80999999999999983</v>
      </c>
      <c r="BF174" s="6">
        <f t="shared" si="78"/>
        <v>0.80499999999999983</v>
      </c>
      <c r="BG174" s="6">
        <f t="shared" si="78"/>
        <v>0.79999999999999982</v>
      </c>
      <c r="BH174" s="6">
        <f t="shared" si="78"/>
        <v>0.79499999999999982</v>
      </c>
      <c r="BI174" s="6">
        <f t="shared" si="78"/>
        <v>0.78999999999999981</v>
      </c>
      <c r="BJ174" s="6">
        <f t="shared" si="78"/>
        <v>0.78499999999999981</v>
      </c>
      <c r="BK174" s="6">
        <f t="shared" si="78"/>
        <v>0.7799999999999998</v>
      </c>
      <c r="BL174" s="6">
        <f t="shared" si="78"/>
        <v>0.7749999999999998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6">
        <v>1</v>
      </c>
      <c r="T175" s="6">
        <f>S175-0.005</f>
        <v>0.995</v>
      </c>
      <c r="U175" s="6">
        <f t="shared" si="76"/>
        <v>0.99</v>
      </c>
      <c r="V175" s="6">
        <f t="shared" si="76"/>
        <v>0.98499999999999999</v>
      </c>
      <c r="W175" s="6">
        <f t="shared" si="76"/>
        <v>0.98</v>
      </c>
      <c r="X175" s="6">
        <f t="shared" si="76"/>
        <v>0.97499999999999998</v>
      </c>
      <c r="Y175" s="6">
        <f t="shared" si="76"/>
        <v>0.97</v>
      </c>
      <c r="Z175" s="6">
        <f t="shared" si="76"/>
        <v>0.96499999999999997</v>
      </c>
      <c r="AA175" s="6">
        <f t="shared" si="76"/>
        <v>0.96</v>
      </c>
      <c r="AB175" s="6">
        <f t="shared" si="76"/>
        <v>0.95499999999999996</v>
      </c>
      <c r="AC175" s="6">
        <f t="shared" si="76"/>
        <v>0.95</v>
      </c>
      <c r="AD175" s="6">
        <f t="shared" si="76"/>
        <v>0.94499999999999995</v>
      </c>
      <c r="AE175" s="6">
        <f t="shared" si="76"/>
        <v>0.94</v>
      </c>
      <c r="AF175" s="6">
        <f t="shared" si="76"/>
        <v>0.93499999999999994</v>
      </c>
      <c r="AG175" s="6">
        <f t="shared" si="76"/>
        <v>0.92999999999999994</v>
      </c>
      <c r="AH175" s="6">
        <f t="shared" si="76"/>
        <v>0.92499999999999993</v>
      </c>
      <c r="AI175" s="6">
        <f t="shared" si="76"/>
        <v>0.91999999999999993</v>
      </c>
      <c r="AJ175" s="6">
        <f t="shared" si="76"/>
        <v>0.91499999999999992</v>
      </c>
      <c r="AK175" s="6">
        <f t="shared" si="77"/>
        <v>0.90999999999999992</v>
      </c>
      <c r="AL175" s="6">
        <f t="shared" si="77"/>
        <v>0.90499999999999992</v>
      </c>
      <c r="AM175" s="6">
        <f t="shared" si="77"/>
        <v>0.89999999999999991</v>
      </c>
      <c r="AN175" s="6">
        <f t="shared" si="77"/>
        <v>0.89499999999999991</v>
      </c>
      <c r="AO175" s="6">
        <f t="shared" si="77"/>
        <v>0.8899999999999999</v>
      </c>
      <c r="AP175" s="6">
        <f t="shared" si="77"/>
        <v>0.8849999999999999</v>
      </c>
      <c r="AQ175" s="3">
        <f t="shared" si="77"/>
        <v>0.87999999999999989</v>
      </c>
      <c r="AR175" s="6">
        <f t="shared" si="77"/>
        <v>0.87499999999999989</v>
      </c>
      <c r="AS175" s="6">
        <f t="shared" si="77"/>
        <v>0.86999999999999988</v>
      </c>
      <c r="AT175" s="6">
        <f t="shared" si="77"/>
        <v>0.86499999999999988</v>
      </c>
      <c r="AU175" s="6">
        <f t="shared" si="77"/>
        <v>0.85999999999999988</v>
      </c>
      <c r="AV175" s="6">
        <f t="shared" si="77"/>
        <v>0.85499999999999987</v>
      </c>
      <c r="AW175" s="6">
        <f t="shared" si="77"/>
        <v>0.84999999999999987</v>
      </c>
      <c r="AX175" s="6">
        <f t="shared" si="77"/>
        <v>0.84499999999999986</v>
      </c>
      <c r="AY175" s="6">
        <f t="shared" si="77"/>
        <v>0.83999999999999986</v>
      </c>
      <c r="AZ175" s="6">
        <f t="shared" si="77"/>
        <v>0.83499999999999985</v>
      </c>
      <c r="BA175" s="6">
        <f t="shared" si="78"/>
        <v>0.82999999999999985</v>
      </c>
      <c r="BB175" s="6">
        <f t="shared" si="78"/>
        <v>0.82499999999999984</v>
      </c>
      <c r="BC175" s="6">
        <f t="shared" si="78"/>
        <v>0.81999999999999984</v>
      </c>
      <c r="BD175" s="6">
        <f t="shared" si="78"/>
        <v>0.81499999999999984</v>
      </c>
      <c r="BE175" s="6">
        <f t="shared" si="78"/>
        <v>0.80999999999999983</v>
      </c>
      <c r="BF175" s="6">
        <f t="shared" si="78"/>
        <v>0.80499999999999983</v>
      </c>
      <c r="BG175" s="6">
        <f t="shared" si="78"/>
        <v>0.79999999999999982</v>
      </c>
      <c r="BH175" s="6">
        <f t="shared" si="78"/>
        <v>0.79499999999999982</v>
      </c>
      <c r="BI175" s="6">
        <f t="shared" si="78"/>
        <v>0.78999999999999981</v>
      </c>
      <c r="BJ175" s="6">
        <f t="shared" si="78"/>
        <v>0.78499999999999981</v>
      </c>
      <c r="BK175" s="6">
        <f t="shared" si="78"/>
        <v>0.7799999999999998</v>
      </c>
      <c r="BL175" s="6">
        <f t="shared" si="78"/>
        <v>0.7749999999999998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 s="6">
        <v>1</v>
      </c>
      <c r="T176" s="6">
        <v>1</v>
      </c>
      <c r="U176" s="6">
        <v>1</v>
      </c>
      <c r="V176" s="6">
        <v>1</v>
      </c>
      <c r="W176" s="6">
        <v>1</v>
      </c>
      <c r="X176" s="6">
        <v>1</v>
      </c>
      <c r="Y176" s="6">
        <v>1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1</v>
      </c>
      <c r="AJ176" s="6">
        <v>1</v>
      </c>
      <c r="AK176" s="6">
        <v>1</v>
      </c>
      <c r="AL176" s="6">
        <v>1</v>
      </c>
      <c r="AM176" s="6">
        <v>1</v>
      </c>
      <c r="AN176" s="6">
        <v>1</v>
      </c>
      <c r="AO176" s="6">
        <v>1</v>
      </c>
      <c r="AP176" s="6">
        <v>1</v>
      </c>
      <c r="AQ176" s="6">
        <v>1</v>
      </c>
      <c r="AR176" s="6">
        <v>1</v>
      </c>
      <c r="AS176" s="6">
        <v>1</v>
      </c>
      <c r="AT176" s="6">
        <v>1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1</v>
      </c>
      <c r="BB176" s="6">
        <v>1</v>
      </c>
      <c r="BC176" s="6">
        <v>1</v>
      </c>
      <c r="BD176" s="6">
        <v>1</v>
      </c>
      <c r="BE176" s="6">
        <v>1</v>
      </c>
      <c r="BF176" s="6">
        <v>1</v>
      </c>
      <c r="BG176" s="6">
        <v>1</v>
      </c>
      <c r="BH176" s="6">
        <v>1</v>
      </c>
      <c r="BI176" s="6">
        <v>1</v>
      </c>
      <c r="BJ176" s="6">
        <v>1</v>
      </c>
      <c r="BK176" s="6">
        <v>1</v>
      </c>
      <c r="BL176" s="6">
        <v>2</v>
      </c>
    </row>
    <row r="178" spans="3:64" x14ac:dyDescent="0.25">
      <c r="C178" t="s">
        <v>6</v>
      </c>
      <c r="D178" s="6">
        <f t="shared" ref="D178:AI178" si="79">(D$24*(D63*D163))+D146</f>
        <v>0.1066</v>
      </c>
      <c r="E178" s="6">
        <f t="shared" si="79"/>
        <v>0.1148999999999999</v>
      </c>
      <c r="F178" s="6">
        <f t="shared" si="79"/>
        <v>0.1086</v>
      </c>
      <c r="G178" s="6">
        <f t="shared" si="79"/>
        <v>0.10420000000000001</v>
      </c>
      <c r="H178" s="6">
        <f t="shared" si="79"/>
        <v>0.11070000000000001</v>
      </c>
      <c r="I178" s="6">
        <f t="shared" si="79"/>
        <v>0</v>
      </c>
      <c r="J178" s="10">
        <f t="shared" si="79"/>
        <v>0</v>
      </c>
      <c r="K178" s="6">
        <f>(K$24*(K63*K163))+K146</f>
        <v>9.3278129107758651E-2</v>
      </c>
      <c r="L178">
        <f t="shared" si="79"/>
        <v>8.9327429450576937E-2</v>
      </c>
      <c r="M178" s="6">
        <f t="shared" si="79"/>
        <v>8.5913953476933133E-2</v>
      </c>
      <c r="N178" s="6">
        <f t="shared" si="79"/>
        <v>8.1697636866180603E-2</v>
      </c>
      <c r="O178" s="6">
        <f t="shared" si="79"/>
        <v>8.0728778819316713E-2</v>
      </c>
      <c r="P178" s="6">
        <f t="shared" si="79"/>
        <v>8.0523967243701575E-2</v>
      </c>
      <c r="Q178" s="6">
        <f t="shared" si="79"/>
        <v>8.1182968490735904E-2</v>
      </c>
      <c r="R178" s="6">
        <f t="shared" si="79"/>
        <v>8.2527624501371938E-2</v>
      </c>
      <c r="S178" s="6">
        <f t="shared" si="79"/>
        <v>8.4587114652207571E-2</v>
      </c>
      <c r="T178" s="6">
        <f t="shared" si="79"/>
        <v>8.6723492072401945E-2</v>
      </c>
      <c r="U178" s="6">
        <f t="shared" si="79"/>
        <v>8.9517427149749917E-2</v>
      </c>
      <c r="V178" s="6">
        <f t="shared" si="79"/>
        <v>9.2917731834243136E-2</v>
      </c>
      <c r="W178" s="6">
        <f t="shared" si="79"/>
        <v>9.6868047085449036E-2</v>
      </c>
      <c r="X178" s="6">
        <f t="shared" si="79"/>
        <v>0.10130847138292504</v>
      </c>
      <c r="Y178" s="6">
        <f t="shared" si="79"/>
        <v>0.10617711930723493</v>
      </c>
      <c r="Z178" s="6">
        <f t="shared" si="79"/>
        <v>0.11141106199257897</v>
      </c>
      <c r="AA178" s="6">
        <f t="shared" si="79"/>
        <v>0.11694601031603835</v>
      </c>
      <c r="AB178" s="6">
        <f t="shared" si="79"/>
        <v>0.12271587736968434</v>
      </c>
      <c r="AC178" s="6">
        <f t="shared" si="79"/>
        <v>0.12865257848228773</v>
      </c>
      <c r="AD178" s="6">
        <f t="shared" si="79"/>
        <v>0.13468711846235562</v>
      </c>
      <c r="AE178" s="6">
        <f t="shared" si="79"/>
        <v>0.14073777203679363</v>
      </c>
      <c r="AF178" s="6">
        <f t="shared" si="79"/>
        <v>0.14673069656800553</v>
      </c>
      <c r="AG178" s="6">
        <f t="shared" si="79"/>
        <v>0.15259000656925156</v>
      </c>
      <c r="AH178" s="6">
        <f t="shared" si="79"/>
        <v>0.15824057918557102</v>
      </c>
      <c r="AI178" s="6">
        <f t="shared" si="79"/>
        <v>0.16360982043273309</v>
      </c>
      <c r="AJ178" s="6">
        <f t="shared" ref="AJ178:BL178" si="80">(AJ$24*(AJ63*AJ163))+AJ146</f>
        <v>0.16862667325667072</v>
      </c>
      <c r="AK178" s="6">
        <f t="shared" si="80"/>
        <v>0.17322391307406321</v>
      </c>
      <c r="AL178" s="6">
        <f t="shared" si="80"/>
        <v>0.17733898146134777</v>
      </c>
      <c r="AM178" s="6">
        <f t="shared" si="80"/>
        <v>0.18091343802618495</v>
      </c>
      <c r="AN178" s="6">
        <f t="shared" si="80"/>
        <v>0.18389099860908437</v>
      </c>
      <c r="AO178" s="6">
        <f t="shared" si="80"/>
        <v>0.1862296708174771</v>
      </c>
      <c r="AP178" s="6">
        <f t="shared" si="80"/>
        <v>0.18787225429415053</v>
      </c>
      <c r="AQ178" s="6">
        <f t="shared" si="80"/>
        <v>0.18876120906293314</v>
      </c>
      <c r="AR178" s="6">
        <f t="shared" si="80"/>
        <v>0.18883903807971555</v>
      </c>
      <c r="AS178" s="6">
        <f t="shared" si="80"/>
        <v>0.18847449403512403</v>
      </c>
      <c r="AT178" s="6">
        <f t="shared" si="80"/>
        <v>0.18808957089344341</v>
      </c>
      <c r="AU178" s="6">
        <f t="shared" si="80"/>
        <v>0.18768374203052493</v>
      </c>
      <c r="AV178" s="6">
        <f t="shared" si="80"/>
        <v>0.1872564708409292</v>
      </c>
      <c r="AW178" s="6">
        <f t="shared" si="80"/>
        <v>0.18680721057068228</v>
      </c>
      <c r="AX178" s="6">
        <f t="shared" si="80"/>
        <v>0.18633540414740765</v>
      </c>
      <c r="AY178" s="6">
        <f t="shared" si="80"/>
        <v>0.18584048400779737</v>
      </c>
      <c r="AZ178" s="6">
        <f t="shared" si="80"/>
        <v>0.18532187192238261</v>
      </c>
      <c r="BA178" s="6">
        <f t="shared" si="80"/>
        <v>0.18477897881756136</v>
      </c>
      <c r="BB178" s="6">
        <f t="shared" si="80"/>
        <v>0.18421120459484627</v>
      </c>
      <c r="BC178" s="6">
        <f t="shared" si="80"/>
        <v>0.18361793794728629</v>
      </c>
      <c r="BD178" s="6">
        <f t="shared" si="80"/>
        <v>0.1829985561730178</v>
      </c>
      <c r="BE178" s="6">
        <f t="shared" si="80"/>
        <v>0.1823524249859155</v>
      </c>
      <c r="BF178" s="6">
        <f t="shared" si="80"/>
        <v>0.18167889832328052</v>
      </c>
      <c r="BG178" s="6">
        <f t="shared" si="80"/>
        <v>0.18097731815053403</v>
      </c>
      <c r="BH178" s="6">
        <f t="shared" si="80"/>
        <v>0.18024701426287143</v>
      </c>
      <c r="BI178" s="6">
        <f t="shared" si="80"/>
        <v>0.17948730408382238</v>
      </c>
      <c r="BJ178" s="6">
        <f t="shared" si="80"/>
        <v>0.17869749246068414</v>
      </c>
      <c r="BK178" s="6">
        <f t="shared" si="80"/>
        <v>0.17787687145676498</v>
      </c>
      <c r="BL178" s="6">
        <f t="shared" si="80"/>
        <v>0.17702472014040593</v>
      </c>
    </row>
    <row r="179" spans="3:64" x14ac:dyDescent="0.25">
      <c r="C179" t="s">
        <v>7</v>
      </c>
      <c r="D179" s="6">
        <f t="shared" ref="D179:AI179" si="81">(D$24*(D64*D164))+D147</f>
        <v>0</v>
      </c>
      <c r="E179" s="6">
        <f t="shared" si="81"/>
        <v>0</v>
      </c>
      <c r="F179" s="6">
        <f t="shared" si="81"/>
        <v>0</v>
      </c>
      <c r="G179" s="6">
        <f t="shared" si="81"/>
        <v>0</v>
      </c>
      <c r="H179" s="6">
        <f t="shared" si="81"/>
        <v>0</v>
      </c>
      <c r="I179" s="6">
        <f t="shared" si="81"/>
        <v>0</v>
      </c>
      <c r="J179" s="10">
        <f t="shared" si="81"/>
        <v>0</v>
      </c>
      <c r="K179" s="6">
        <f t="shared" si="81"/>
        <v>0</v>
      </c>
      <c r="L179" s="6">
        <f t="shared" si="81"/>
        <v>0</v>
      </c>
      <c r="M179" s="6">
        <f t="shared" si="81"/>
        <v>0</v>
      </c>
      <c r="N179" s="6">
        <f t="shared" si="81"/>
        <v>0</v>
      </c>
      <c r="O179" s="6">
        <f t="shared" si="81"/>
        <v>0</v>
      </c>
      <c r="P179" s="6">
        <f t="shared" si="81"/>
        <v>0</v>
      </c>
      <c r="Q179" s="6">
        <f t="shared" si="81"/>
        <v>0</v>
      </c>
      <c r="R179" s="6">
        <f t="shared" si="81"/>
        <v>0</v>
      </c>
      <c r="S179" s="6">
        <f t="shared" si="81"/>
        <v>0</v>
      </c>
      <c r="T179" s="6">
        <f t="shared" si="81"/>
        <v>0</v>
      </c>
      <c r="U179" s="6">
        <f t="shared" si="81"/>
        <v>0</v>
      </c>
      <c r="V179" s="6">
        <f t="shared" si="81"/>
        <v>0</v>
      </c>
      <c r="W179" s="6">
        <f t="shared" si="81"/>
        <v>0</v>
      </c>
      <c r="X179" s="6">
        <f t="shared" si="81"/>
        <v>0</v>
      </c>
      <c r="Y179" s="6">
        <f t="shared" si="81"/>
        <v>0</v>
      </c>
      <c r="Z179" s="6">
        <f t="shared" si="81"/>
        <v>0</v>
      </c>
      <c r="AA179" s="6">
        <f t="shared" si="81"/>
        <v>0</v>
      </c>
      <c r="AB179" s="6">
        <f t="shared" si="81"/>
        <v>0</v>
      </c>
      <c r="AC179" s="6">
        <f t="shared" si="81"/>
        <v>0</v>
      </c>
      <c r="AD179" s="6">
        <f t="shared" si="81"/>
        <v>0</v>
      </c>
      <c r="AE179" s="6">
        <f t="shared" si="81"/>
        <v>0</v>
      </c>
      <c r="AF179" s="6">
        <f t="shared" si="81"/>
        <v>0</v>
      </c>
      <c r="AG179" s="6">
        <f t="shared" si="81"/>
        <v>0</v>
      </c>
      <c r="AH179" s="6">
        <f t="shared" si="81"/>
        <v>0</v>
      </c>
      <c r="AI179" s="6">
        <f t="shared" si="81"/>
        <v>0</v>
      </c>
      <c r="AJ179" s="6">
        <f t="shared" ref="AJ179:BL179" si="82">(AJ$24*(AJ64*AJ164))+AJ147</f>
        <v>0</v>
      </c>
      <c r="AK179" s="6">
        <f t="shared" si="82"/>
        <v>0</v>
      </c>
      <c r="AL179" s="6">
        <f t="shared" si="82"/>
        <v>0</v>
      </c>
      <c r="AM179" s="6">
        <f t="shared" si="82"/>
        <v>0</v>
      </c>
      <c r="AN179" s="6">
        <f t="shared" si="82"/>
        <v>0</v>
      </c>
      <c r="AO179" s="6">
        <f t="shared" si="82"/>
        <v>0</v>
      </c>
      <c r="AP179" s="6">
        <f t="shared" si="82"/>
        <v>0</v>
      </c>
      <c r="AQ179" s="6">
        <f t="shared" si="82"/>
        <v>0</v>
      </c>
      <c r="AR179" s="6">
        <f t="shared" si="82"/>
        <v>0</v>
      </c>
      <c r="AS179" s="6">
        <f t="shared" si="82"/>
        <v>0</v>
      </c>
      <c r="AT179" s="6">
        <f t="shared" si="82"/>
        <v>0</v>
      </c>
      <c r="AU179" s="6">
        <f t="shared" si="82"/>
        <v>0</v>
      </c>
      <c r="AV179" s="6">
        <f t="shared" si="82"/>
        <v>0</v>
      </c>
      <c r="AW179" s="6">
        <f t="shared" si="82"/>
        <v>0</v>
      </c>
      <c r="AX179" s="6">
        <f t="shared" si="82"/>
        <v>0</v>
      </c>
      <c r="AY179" s="6">
        <f t="shared" si="82"/>
        <v>0</v>
      </c>
      <c r="AZ179" s="6">
        <f t="shared" si="82"/>
        <v>0</v>
      </c>
      <c r="BA179" s="6">
        <f t="shared" si="82"/>
        <v>0</v>
      </c>
      <c r="BB179" s="6">
        <f t="shared" si="82"/>
        <v>0</v>
      </c>
      <c r="BC179" s="6">
        <f t="shared" si="82"/>
        <v>0</v>
      </c>
      <c r="BD179" s="6">
        <f t="shared" si="82"/>
        <v>0</v>
      </c>
      <c r="BE179" s="6">
        <f t="shared" si="82"/>
        <v>0</v>
      </c>
      <c r="BF179" s="6">
        <f t="shared" si="82"/>
        <v>0</v>
      </c>
      <c r="BG179" s="6">
        <f t="shared" si="82"/>
        <v>0</v>
      </c>
      <c r="BH179" s="6">
        <f t="shared" si="82"/>
        <v>0</v>
      </c>
      <c r="BI179" s="6">
        <f t="shared" si="82"/>
        <v>0</v>
      </c>
      <c r="BJ179" s="6">
        <f t="shared" si="82"/>
        <v>0</v>
      </c>
      <c r="BK179" s="6">
        <f t="shared" si="82"/>
        <v>0</v>
      </c>
      <c r="BL179" s="6">
        <f t="shared" si="82"/>
        <v>0</v>
      </c>
    </row>
    <row r="180" spans="3:64" x14ac:dyDescent="0.25">
      <c r="C180" t="s">
        <v>8</v>
      </c>
      <c r="D180" s="6">
        <f t="shared" ref="D180:AI180" si="83">(D$24*(D65*D165))+D148</f>
        <v>9.4524000000000008</v>
      </c>
      <c r="E180" s="6">
        <f t="shared" si="83"/>
        <v>9.9966999999999917</v>
      </c>
      <c r="F180" s="6">
        <f t="shared" si="83"/>
        <v>10.2712</v>
      </c>
      <c r="G180" s="6">
        <f t="shared" si="83"/>
        <v>10.4589</v>
      </c>
      <c r="H180" s="6">
        <f t="shared" si="83"/>
        <v>9.563600000000001</v>
      </c>
      <c r="I180" s="6">
        <f t="shared" si="83"/>
        <v>0</v>
      </c>
      <c r="J180" s="10">
        <f t="shared" si="83"/>
        <v>0</v>
      </c>
      <c r="K180" s="6">
        <f t="shared" si="83"/>
        <v>8.9300795819614383</v>
      </c>
      <c r="L180" s="6">
        <f t="shared" si="83"/>
        <v>8.7728374340965711</v>
      </c>
      <c r="M180" s="6">
        <f t="shared" si="83"/>
        <v>8.6041898374780494</v>
      </c>
      <c r="N180" s="6">
        <f t="shared" si="83"/>
        <v>8.2873412064465164</v>
      </c>
      <c r="O180" s="6">
        <f t="shared" si="83"/>
        <v>8.2341116552431401</v>
      </c>
      <c r="P180" s="6">
        <f t="shared" si="83"/>
        <v>8.1959571404202496</v>
      </c>
      <c r="Q180" s="6">
        <f t="shared" si="83"/>
        <v>8.1837145814820573</v>
      </c>
      <c r="R180" s="6">
        <f t="shared" si="83"/>
        <v>8.1805606043445689</v>
      </c>
      <c r="S180" s="6">
        <f t="shared" si="83"/>
        <v>8.1914419936889065</v>
      </c>
      <c r="T180" s="6">
        <f t="shared" si="83"/>
        <v>8.2328350730559698</v>
      </c>
      <c r="U180" s="6">
        <f t="shared" si="83"/>
        <v>8.2930614975554366</v>
      </c>
      <c r="V180" s="6">
        <f t="shared" si="83"/>
        <v>8.3716100387727561</v>
      </c>
      <c r="W180" s="6">
        <f t="shared" si="83"/>
        <v>8.4677156996512561</v>
      </c>
      <c r="X180" s="6">
        <f t="shared" si="83"/>
        <v>8.5804869345939494</v>
      </c>
      <c r="Y180" s="6">
        <f t="shared" si="83"/>
        <v>8.709005996857627</v>
      </c>
      <c r="Z180" s="6">
        <f t="shared" si="83"/>
        <v>8.8523604025514668</v>
      </c>
      <c r="AA180" s="6">
        <f t="shared" si="83"/>
        <v>9.0095714210144209</v>
      </c>
      <c r="AB180" s="6">
        <f t="shared" si="83"/>
        <v>9.1795283327177426</v>
      </c>
      <c r="AC180" s="6">
        <f t="shared" si="83"/>
        <v>9.3609543887323898</v>
      </c>
      <c r="AD180" s="6">
        <f t="shared" si="83"/>
        <v>9.5524720634178877</v>
      </c>
      <c r="AE180" s="6">
        <f t="shared" si="83"/>
        <v>9.7517663245136408</v>
      </c>
      <c r="AF180" s="6">
        <f t="shared" si="83"/>
        <v>9.9570546499623305</v>
      </c>
      <c r="AG180" s="6">
        <f t="shared" si="83"/>
        <v>10.166337716634411</v>
      </c>
      <c r="AH180" s="6">
        <f t="shared" si="83"/>
        <v>10.37757527084341</v>
      </c>
      <c r="AI180" s="6">
        <f t="shared" si="83"/>
        <v>10.588777955427915</v>
      </c>
      <c r="AJ180" s="6">
        <f t="shared" ref="AJ180:BL180" si="84">(AJ$24*(AJ65*AJ165))+AJ148</f>
        <v>10.797919544797841</v>
      </c>
      <c r="AK180" s="6">
        <f t="shared" si="84"/>
        <v>11.0030684798585</v>
      </c>
      <c r="AL180" s="6">
        <f t="shared" si="84"/>
        <v>11.202425673786196</v>
      </c>
      <c r="AM180" s="6">
        <f t="shared" si="84"/>
        <v>11.3942822796052</v>
      </c>
      <c r="AN180" s="6">
        <f t="shared" si="84"/>
        <v>11.576897504733754</v>
      </c>
      <c r="AO180" s="6">
        <f t="shared" si="84"/>
        <v>11.74927142286483</v>
      </c>
      <c r="AP180" s="6">
        <f t="shared" si="84"/>
        <v>11.909302898721823</v>
      </c>
      <c r="AQ180" s="6">
        <f t="shared" si="84"/>
        <v>12.054731740374002</v>
      </c>
      <c r="AR180" s="6">
        <f t="shared" si="84"/>
        <v>12.183163747078378</v>
      </c>
      <c r="AS180" s="6">
        <f t="shared" si="84"/>
        <v>12.302512665478028</v>
      </c>
      <c r="AT180" s="6">
        <f t="shared" si="84"/>
        <v>12.423353427572177</v>
      </c>
      <c r="AU180" s="6">
        <f t="shared" si="84"/>
        <v>12.545704681184779</v>
      </c>
      <c r="AV180" s="6">
        <f t="shared" si="84"/>
        <v>12.669585307234678</v>
      </c>
      <c r="AW180" s="6">
        <f t="shared" si="84"/>
        <v>12.795014422649428</v>
      </c>
      <c r="AX180" s="6">
        <f t="shared" si="84"/>
        <v>12.922011383315327</v>
      </c>
      <c r="AY180" s="6">
        <f t="shared" si="84"/>
        <v>13.050595787064378</v>
      </c>
      <c r="AZ180" s="6">
        <f t="shared" si="84"/>
        <v>13.180787476698578</v>
      </c>
      <c r="BA180" s="6">
        <f t="shared" si="84"/>
        <v>13.312606543051928</v>
      </c>
      <c r="BB180" s="6">
        <f t="shared" si="84"/>
        <v>13.446073328090925</v>
      </c>
      <c r="BC180" s="6">
        <f t="shared" si="84"/>
        <v>13.581208428053676</v>
      </c>
      <c r="BD180" s="6">
        <f t="shared" si="84"/>
        <v>13.718032696627976</v>
      </c>
      <c r="BE180" s="6">
        <f t="shared" si="84"/>
        <v>13.856567248169826</v>
      </c>
      <c r="BF180" s="6">
        <f t="shared" si="84"/>
        <v>13.996833460961476</v>
      </c>
      <c r="BG180" s="6">
        <f t="shared" si="84"/>
        <v>14.138852980510425</v>
      </c>
      <c r="BH180" s="6">
        <f t="shared" si="84"/>
        <v>14.282647722889926</v>
      </c>
      <c r="BI180" s="6">
        <f t="shared" si="84"/>
        <v>14.428239878120724</v>
      </c>
      <c r="BJ180" s="6">
        <f t="shared" si="84"/>
        <v>14.575651913595724</v>
      </c>
      <c r="BK180" s="6">
        <f t="shared" si="84"/>
        <v>14.724906577546724</v>
      </c>
      <c r="BL180" s="6">
        <f t="shared" si="84"/>
        <v>14.876026902555074</v>
      </c>
    </row>
    <row r="181" spans="3:64" x14ac:dyDescent="0.25">
      <c r="C181" t="s">
        <v>9</v>
      </c>
      <c r="D181" s="6">
        <f t="shared" ref="D181:AI181" si="85">(D$24*(D66*D166))+D149</f>
        <v>0</v>
      </c>
      <c r="E181" s="6">
        <f t="shared" si="85"/>
        <v>0</v>
      </c>
      <c r="F181" s="6">
        <f t="shared" si="85"/>
        <v>0</v>
      </c>
      <c r="G181" s="6">
        <f t="shared" si="85"/>
        <v>0</v>
      </c>
      <c r="H181" s="6">
        <f t="shared" si="85"/>
        <v>0</v>
      </c>
      <c r="I181" s="6">
        <f t="shared" si="85"/>
        <v>0</v>
      </c>
      <c r="J181" s="10">
        <f t="shared" si="85"/>
        <v>0</v>
      </c>
      <c r="K181" s="6">
        <f t="shared" si="85"/>
        <v>0</v>
      </c>
      <c r="L181" s="6">
        <f t="shared" si="85"/>
        <v>0</v>
      </c>
      <c r="M181" s="6">
        <f t="shared" si="85"/>
        <v>0</v>
      </c>
      <c r="N181" s="6">
        <f t="shared" si="85"/>
        <v>0</v>
      </c>
      <c r="O181" s="6">
        <f t="shared" si="85"/>
        <v>0</v>
      </c>
      <c r="P181" s="6">
        <f t="shared" si="85"/>
        <v>0</v>
      </c>
      <c r="Q181" s="6">
        <f t="shared" si="85"/>
        <v>0</v>
      </c>
      <c r="R181" s="6">
        <f t="shared" si="85"/>
        <v>0</v>
      </c>
      <c r="S181" s="6">
        <f t="shared" si="85"/>
        <v>0</v>
      </c>
      <c r="T181" s="6">
        <f t="shared" si="85"/>
        <v>0</v>
      </c>
      <c r="U181" s="6">
        <f t="shared" si="85"/>
        <v>0</v>
      </c>
      <c r="V181" s="6">
        <f t="shared" si="85"/>
        <v>0</v>
      </c>
      <c r="W181" s="6">
        <f t="shared" si="85"/>
        <v>0</v>
      </c>
      <c r="X181" s="6">
        <f t="shared" si="85"/>
        <v>0</v>
      </c>
      <c r="Y181" s="6">
        <f t="shared" si="85"/>
        <v>0</v>
      </c>
      <c r="Z181" s="6">
        <f t="shared" si="85"/>
        <v>0</v>
      </c>
      <c r="AA181" s="6">
        <f t="shared" si="85"/>
        <v>0</v>
      </c>
      <c r="AB181" s="6">
        <f t="shared" si="85"/>
        <v>0</v>
      </c>
      <c r="AC181" s="6">
        <f t="shared" si="85"/>
        <v>0</v>
      </c>
      <c r="AD181" s="6">
        <f t="shared" si="85"/>
        <v>0</v>
      </c>
      <c r="AE181" s="6">
        <f t="shared" si="85"/>
        <v>0</v>
      </c>
      <c r="AF181" s="6">
        <f t="shared" si="85"/>
        <v>0</v>
      </c>
      <c r="AG181" s="6">
        <f t="shared" si="85"/>
        <v>0</v>
      </c>
      <c r="AH181" s="6">
        <f t="shared" si="85"/>
        <v>0</v>
      </c>
      <c r="AI181" s="6">
        <f t="shared" si="85"/>
        <v>0</v>
      </c>
      <c r="AJ181" s="6">
        <f t="shared" ref="AJ181:BL181" si="86">(AJ$24*(AJ66*AJ166))+AJ149</f>
        <v>0</v>
      </c>
      <c r="AK181" s="6">
        <f t="shared" si="86"/>
        <v>0</v>
      </c>
      <c r="AL181" s="6">
        <f t="shared" si="86"/>
        <v>0</v>
      </c>
      <c r="AM181" s="6">
        <f t="shared" si="86"/>
        <v>0</v>
      </c>
      <c r="AN181" s="6">
        <f t="shared" si="86"/>
        <v>0</v>
      </c>
      <c r="AO181" s="6">
        <f t="shared" si="86"/>
        <v>0</v>
      </c>
      <c r="AP181" s="6">
        <f t="shared" si="86"/>
        <v>0</v>
      </c>
      <c r="AQ181" s="6">
        <f t="shared" si="86"/>
        <v>0</v>
      </c>
      <c r="AR181" s="6">
        <f t="shared" si="86"/>
        <v>0</v>
      </c>
      <c r="AS181" s="6">
        <f t="shared" si="86"/>
        <v>0</v>
      </c>
      <c r="AT181" s="6">
        <f t="shared" si="86"/>
        <v>0</v>
      </c>
      <c r="AU181" s="6">
        <f t="shared" si="86"/>
        <v>0</v>
      </c>
      <c r="AV181" s="6">
        <f t="shared" si="86"/>
        <v>0</v>
      </c>
      <c r="AW181" s="6">
        <f t="shared" si="86"/>
        <v>0</v>
      </c>
      <c r="AX181" s="6">
        <f t="shared" si="86"/>
        <v>0</v>
      </c>
      <c r="AY181" s="6">
        <f t="shared" si="86"/>
        <v>0</v>
      </c>
      <c r="AZ181" s="6">
        <f t="shared" si="86"/>
        <v>0</v>
      </c>
      <c r="BA181" s="6">
        <f t="shared" si="86"/>
        <v>0</v>
      </c>
      <c r="BB181" s="6">
        <f t="shared" si="86"/>
        <v>0</v>
      </c>
      <c r="BC181" s="6">
        <f t="shared" si="86"/>
        <v>0</v>
      </c>
      <c r="BD181" s="6">
        <f t="shared" si="86"/>
        <v>0</v>
      </c>
      <c r="BE181" s="6">
        <f t="shared" si="86"/>
        <v>0</v>
      </c>
      <c r="BF181" s="6">
        <f t="shared" si="86"/>
        <v>0</v>
      </c>
      <c r="BG181" s="6">
        <f t="shared" si="86"/>
        <v>0</v>
      </c>
      <c r="BH181" s="6">
        <f t="shared" si="86"/>
        <v>0</v>
      </c>
      <c r="BI181" s="6">
        <f t="shared" si="86"/>
        <v>0</v>
      </c>
      <c r="BJ181" s="6">
        <f t="shared" si="86"/>
        <v>0</v>
      </c>
      <c r="BK181" s="6">
        <f t="shared" si="86"/>
        <v>0</v>
      </c>
      <c r="BL181" s="6">
        <f t="shared" si="86"/>
        <v>0</v>
      </c>
    </row>
    <row r="182" spans="3:64" x14ac:dyDescent="0.25">
      <c r="C182" t="s">
        <v>10</v>
      </c>
      <c r="D182" s="6">
        <f t="shared" ref="D182:AI182" si="87">(D$24*(D67*D167))+D150</f>
        <v>132.20536082474231</v>
      </c>
      <c r="E182" s="6">
        <f t="shared" si="87"/>
        <v>132.96128659793808</v>
      </c>
      <c r="F182" s="6">
        <f t="shared" si="87"/>
        <v>135.42680412371129</v>
      </c>
      <c r="G182" s="6">
        <f t="shared" si="87"/>
        <v>137.05197525773201</v>
      </c>
      <c r="H182" s="6">
        <f t="shared" si="87"/>
        <v>139.51887835051551</v>
      </c>
      <c r="I182" s="6">
        <f t="shared" si="87"/>
        <v>0</v>
      </c>
      <c r="J182" s="10">
        <f t="shared" si="87"/>
        <v>0</v>
      </c>
      <c r="K182" s="6">
        <f t="shared" si="87"/>
        <v>148.11903023043843</v>
      </c>
      <c r="L182" s="6">
        <f t="shared" si="87"/>
        <v>151.07735210600103</v>
      </c>
      <c r="M182" s="6">
        <f t="shared" si="87"/>
        <v>153.4014144053117</v>
      </c>
      <c r="N182" s="6">
        <f t="shared" si="87"/>
        <v>152.51090160075049</v>
      </c>
      <c r="O182" s="6">
        <f t="shared" si="87"/>
        <v>155.93220331912335</v>
      </c>
      <c r="P182" s="6">
        <f t="shared" si="87"/>
        <v>159.21822292405415</v>
      </c>
      <c r="Q182" s="6">
        <f t="shared" si="87"/>
        <v>162.57193641545982</v>
      </c>
      <c r="R182" s="6">
        <f t="shared" si="87"/>
        <v>165.65712498582536</v>
      </c>
      <c r="S182" s="6">
        <f t="shared" si="87"/>
        <v>168.56453251513918</v>
      </c>
      <c r="T182" s="6">
        <f t="shared" si="87"/>
        <v>169.92127667586206</v>
      </c>
      <c r="U182" s="6">
        <f t="shared" si="87"/>
        <v>171.1535077951979</v>
      </c>
      <c r="V182" s="6">
        <f t="shared" si="87"/>
        <v>172.26244457144514</v>
      </c>
      <c r="W182" s="6">
        <f t="shared" si="87"/>
        <v>173.24729353832464</v>
      </c>
      <c r="X182" s="6">
        <f t="shared" si="87"/>
        <v>174.10785182088841</v>
      </c>
      <c r="Y182" s="6">
        <f t="shared" si="87"/>
        <v>174.84647917815647</v>
      </c>
      <c r="Z182" s="6">
        <f t="shared" si="87"/>
        <v>175.46852828352385</v>
      </c>
      <c r="AA182" s="6">
        <f t="shared" si="87"/>
        <v>175.98064023395099</v>
      </c>
      <c r="AB182" s="6">
        <f t="shared" si="87"/>
        <v>176.38923206845413</v>
      </c>
      <c r="AC182" s="6">
        <f t="shared" si="87"/>
        <v>176.69971804070502</v>
      </c>
      <c r="AD182" s="6">
        <f t="shared" si="87"/>
        <v>176.91767469046562</v>
      </c>
      <c r="AE182" s="6">
        <f t="shared" si="87"/>
        <v>177.03352389574172</v>
      </c>
      <c r="AF182" s="6">
        <f t="shared" si="87"/>
        <v>177.05012442168842</v>
      </c>
      <c r="AG182" s="6">
        <f t="shared" si="87"/>
        <v>176.96847119103941</v>
      </c>
      <c r="AH182" s="6">
        <f t="shared" si="87"/>
        <v>176.79080288846504</v>
      </c>
      <c r="AI182" s="6">
        <f t="shared" si="87"/>
        <v>176.5219216720289</v>
      </c>
      <c r="AJ182" s="6">
        <f t="shared" ref="AJ182:BL182" si="88">(AJ$24*(AJ67*AJ167))+AJ150</f>
        <v>176.1673973896504</v>
      </c>
      <c r="AK182" s="6">
        <f t="shared" si="88"/>
        <v>175.73548919582552</v>
      </c>
      <c r="AL182" s="6">
        <f t="shared" si="88"/>
        <v>175.23736814690511</v>
      </c>
      <c r="AM182" s="6">
        <f t="shared" si="88"/>
        <v>174.68610337555268</v>
      </c>
      <c r="AN182" s="6">
        <f t="shared" si="88"/>
        <v>174.09460122665564</v>
      </c>
      <c r="AO182" s="6">
        <f t="shared" si="88"/>
        <v>173.4870362915247</v>
      </c>
      <c r="AP182" s="6">
        <f t="shared" si="88"/>
        <v>172.87120726589731</v>
      </c>
      <c r="AQ182" s="6">
        <f t="shared" si="88"/>
        <v>172.25349530233453</v>
      </c>
      <c r="AR182" s="6">
        <f t="shared" si="88"/>
        <v>171.63942525987068</v>
      </c>
      <c r="AS182" s="6">
        <f t="shared" si="88"/>
        <v>171.00989778722203</v>
      </c>
      <c r="AT182" s="6">
        <f t="shared" si="88"/>
        <v>170.35598952285406</v>
      </c>
      <c r="AU182" s="6">
        <f t="shared" si="88"/>
        <v>169.67711197479483</v>
      </c>
      <c r="AV182" s="6">
        <f t="shared" si="88"/>
        <v>168.97266574835461</v>
      </c>
      <c r="AW182" s="6">
        <f t="shared" si="88"/>
        <v>168.24204036551311</v>
      </c>
      <c r="AX182" s="6">
        <f t="shared" si="88"/>
        <v>167.48461408149223</v>
      </c>
      <c r="AY182" s="6">
        <f t="shared" si="88"/>
        <v>166.69975369847549</v>
      </c>
      <c r="AZ182" s="6">
        <f t="shared" si="88"/>
        <v>165.88681437643086</v>
      </c>
      <c r="BA182" s="6">
        <f t="shared" si="88"/>
        <v>165.04513944099276</v>
      </c>
      <c r="BB182" s="6">
        <f t="shared" si="88"/>
        <v>164.17406018836252</v>
      </c>
      <c r="BC182" s="6">
        <f t="shared" si="88"/>
        <v>163.27289568717904</v>
      </c>
      <c r="BD182" s="6">
        <f t="shared" si="88"/>
        <v>162.34095257731255</v>
      </c>
      <c r="BE182" s="6">
        <f t="shared" si="88"/>
        <v>161.37752486554731</v>
      </c>
      <c r="BF182" s="6">
        <f t="shared" si="88"/>
        <v>160.38189371808986</v>
      </c>
      <c r="BG182" s="6">
        <f t="shared" si="88"/>
        <v>159.35332724986682</v>
      </c>
      <c r="BH182" s="6">
        <f t="shared" si="88"/>
        <v>158.29108031056444</v>
      </c>
      <c r="BI182" s="6">
        <f t="shared" si="88"/>
        <v>157.19439426735278</v>
      </c>
      <c r="BJ182" s="6">
        <f t="shared" si="88"/>
        <v>156.06249678425752</v>
      </c>
      <c r="BK182" s="6">
        <f t="shared" si="88"/>
        <v>154.89460159811509</v>
      </c>
      <c r="BL182" s="6">
        <f t="shared" si="88"/>
        <v>153.68990829107389</v>
      </c>
    </row>
    <row r="183" spans="3:64" x14ac:dyDescent="0.25">
      <c r="C183" t="s">
        <v>11</v>
      </c>
      <c r="D183" s="6">
        <f t="shared" ref="D183:AI183" si="89">(D$24*(D68*D168))+D151</f>
        <v>1.377139175257732</v>
      </c>
      <c r="E183" s="6">
        <f t="shared" si="89"/>
        <v>1.385013402061855</v>
      </c>
      <c r="F183" s="6">
        <f t="shared" si="89"/>
        <v>1.4106958762886599</v>
      </c>
      <c r="G183" s="6">
        <f t="shared" si="89"/>
        <v>1.427624742268041</v>
      </c>
      <c r="H183" s="6">
        <f t="shared" si="89"/>
        <v>1.453321649484536</v>
      </c>
      <c r="I183" s="6">
        <f t="shared" si="89"/>
        <v>0</v>
      </c>
      <c r="J183" s="10">
        <f t="shared" si="89"/>
        <v>0</v>
      </c>
      <c r="K183" s="6">
        <f t="shared" si="89"/>
        <v>1.5429065649004006</v>
      </c>
      <c r="L183" s="6">
        <f t="shared" si="89"/>
        <v>1.5737224177708442</v>
      </c>
      <c r="M183" s="6">
        <f t="shared" si="89"/>
        <v>1.5979314000553309</v>
      </c>
      <c r="N183" s="6">
        <f t="shared" si="89"/>
        <v>1.5886552250078176</v>
      </c>
      <c r="O183" s="6">
        <f t="shared" si="89"/>
        <v>1.6242937845742018</v>
      </c>
      <c r="P183" s="6">
        <f t="shared" si="89"/>
        <v>1.6585231554588984</v>
      </c>
      <c r="Q183" s="6">
        <f t="shared" si="89"/>
        <v>1.6934576709943734</v>
      </c>
      <c r="R183" s="6">
        <f t="shared" si="89"/>
        <v>1.7255950519356817</v>
      </c>
      <c r="S183" s="6">
        <f t="shared" si="89"/>
        <v>1.7558805470327008</v>
      </c>
      <c r="T183" s="6">
        <f t="shared" si="89"/>
        <v>1.7700132987068975</v>
      </c>
      <c r="U183" s="6">
        <f t="shared" si="89"/>
        <v>1.782849039533313</v>
      </c>
      <c r="V183" s="6">
        <f t="shared" si="89"/>
        <v>1.7944004642858882</v>
      </c>
      <c r="W183" s="6">
        <f t="shared" si="89"/>
        <v>1.8046593076908828</v>
      </c>
      <c r="X183" s="6">
        <f t="shared" si="89"/>
        <v>1.8136234564675886</v>
      </c>
      <c r="Y183" s="6">
        <f t="shared" si="89"/>
        <v>1.8213174914391315</v>
      </c>
      <c r="Z183" s="6">
        <f t="shared" si="89"/>
        <v>1.8277971696200419</v>
      </c>
      <c r="AA183" s="6">
        <f t="shared" si="89"/>
        <v>1.8331316691036577</v>
      </c>
      <c r="AB183" s="6">
        <f t="shared" si="89"/>
        <v>1.8373878340463989</v>
      </c>
      <c r="AC183" s="6">
        <f t="shared" si="89"/>
        <v>1.8406220629240124</v>
      </c>
      <c r="AD183" s="6">
        <f t="shared" si="89"/>
        <v>1.8428924446923518</v>
      </c>
      <c r="AE183" s="6">
        <f t="shared" si="89"/>
        <v>1.8440992072473115</v>
      </c>
      <c r="AF183" s="6">
        <f t="shared" si="89"/>
        <v>1.8442721293925897</v>
      </c>
      <c r="AG183" s="6">
        <f t="shared" si="89"/>
        <v>1.8434215749066629</v>
      </c>
      <c r="AH183" s="6">
        <f t="shared" si="89"/>
        <v>1.8415708634215138</v>
      </c>
      <c r="AI183" s="6">
        <f t="shared" si="89"/>
        <v>1.8387700174169703</v>
      </c>
      <c r="AJ183" s="6">
        <f t="shared" ref="AJ183:BL183" si="90">(AJ$24*(AJ68*AJ168))+AJ151</f>
        <v>1.8350770561421941</v>
      </c>
      <c r="AK183" s="6">
        <f t="shared" si="90"/>
        <v>1.8305780124565183</v>
      </c>
      <c r="AL183" s="6">
        <f t="shared" si="90"/>
        <v>1.8253892515302637</v>
      </c>
      <c r="AM183" s="6">
        <f t="shared" si="90"/>
        <v>1.8196469101620099</v>
      </c>
      <c r="AN183" s="6">
        <f t="shared" si="90"/>
        <v>1.813485429444333</v>
      </c>
      <c r="AO183" s="6">
        <f t="shared" si="90"/>
        <v>1.8071566280367195</v>
      </c>
      <c r="AP183" s="6">
        <f t="shared" si="90"/>
        <v>1.8007417423531005</v>
      </c>
      <c r="AQ183" s="6">
        <f t="shared" si="90"/>
        <v>1.7943072427326554</v>
      </c>
      <c r="AR183" s="6">
        <f t="shared" si="90"/>
        <v>1.7879106797903228</v>
      </c>
      <c r="AS183" s="6">
        <f t="shared" si="90"/>
        <v>1.7813531019502331</v>
      </c>
      <c r="AT183" s="6">
        <f t="shared" si="90"/>
        <v>1.7745415575297334</v>
      </c>
      <c r="AU183" s="6">
        <f t="shared" si="90"/>
        <v>1.7674699164041163</v>
      </c>
      <c r="AV183" s="6">
        <f t="shared" si="90"/>
        <v>1.7601319348786977</v>
      </c>
      <c r="AW183" s="6">
        <f t="shared" si="90"/>
        <v>1.7525212538074317</v>
      </c>
      <c r="AX183" s="6">
        <f t="shared" si="90"/>
        <v>1.744631396682214</v>
      </c>
      <c r="AY183" s="6">
        <f t="shared" si="90"/>
        <v>1.7364557676924561</v>
      </c>
      <c r="AZ183" s="6">
        <f t="shared" si="90"/>
        <v>1.7279876497544917</v>
      </c>
      <c r="BA183" s="6">
        <f t="shared" si="90"/>
        <v>1.7192202025103447</v>
      </c>
      <c r="BB183" s="6">
        <f t="shared" si="90"/>
        <v>1.7101464602954464</v>
      </c>
      <c r="BC183" s="6">
        <f t="shared" si="90"/>
        <v>1.700759330074785</v>
      </c>
      <c r="BD183" s="6">
        <f t="shared" si="90"/>
        <v>1.6910515893470095</v>
      </c>
      <c r="BE183" s="6">
        <f t="shared" si="90"/>
        <v>1.6810158840161213</v>
      </c>
      <c r="BF183" s="6">
        <f t="shared" si="90"/>
        <v>1.6706447262301061</v>
      </c>
      <c r="BG183" s="6">
        <f t="shared" si="90"/>
        <v>1.6599304921861158</v>
      </c>
      <c r="BH183" s="6">
        <f t="shared" si="90"/>
        <v>1.6488654199017163</v>
      </c>
      <c r="BI183" s="6">
        <f t="shared" si="90"/>
        <v>1.6374416069515947</v>
      </c>
      <c r="BJ183" s="6">
        <f t="shared" si="90"/>
        <v>1.6256510081693525</v>
      </c>
      <c r="BK183" s="6">
        <f t="shared" si="90"/>
        <v>1.6134854333137021</v>
      </c>
      <c r="BL183" s="6">
        <f t="shared" si="90"/>
        <v>1.6009365446986896</v>
      </c>
    </row>
    <row r="184" spans="3:64" x14ac:dyDescent="0.25">
      <c r="C184" t="s">
        <v>12</v>
      </c>
      <c r="D184" s="6">
        <f t="shared" ref="D184:AI184" si="91">(D$24*(D69*D169))+D152</f>
        <v>0</v>
      </c>
      <c r="E184" s="6">
        <f t="shared" si="91"/>
        <v>0</v>
      </c>
      <c r="F184" s="6">
        <f t="shared" si="91"/>
        <v>0</v>
      </c>
      <c r="G184" s="6">
        <f t="shared" si="91"/>
        <v>0</v>
      </c>
      <c r="H184" s="6">
        <f t="shared" si="91"/>
        <v>0</v>
      </c>
      <c r="I184" s="6">
        <f t="shared" si="91"/>
        <v>0</v>
      </c>
      <c r="J184" s="10">
        <f t="shared" si="91"/>
        <v>0</v>
      </c>
      <c r="K184" s="6">
        <f t="shared" si="91"/>
        <v>1.5868529450640803</v>
      </c>
      <c r="L184" s="6">
        <f t="shared" si="91"/>
        <v>1.6151323938731901</v>
      </c>
      <c r="M184" s="6">
        <f t="shared" si="91"/>
        <v>1.6368944959632199</v>
      </c>
      <c r="N184" s="6">
        <f t="shared" si="91"/>
        <v>1.6246859566907099</v>
      </c>
      <c r="O184" s="6">
        <f t="shared" si="91"/>
        <v>1.6587133753776002</v>
      </c>
      <c r="P184" s="6">
        <f t="shared" si="91"/>
        <v>1.69153227187177</v>
      </c>
      <c r="Q184" s="6">
        <f t="shared" si="91"/>
        <v>1.7253029163642699</v>
      </c>
      <c r="R184" s="6">
        <f t="shared" si="91"/>
        <v>1.7564580826660698</v>
      </c>
      <c r="S184" s="6">
        <f t="shared" si="91"/>
        <v>1.78596442170513</v>
      </c>
      <c r="T184" s="6">
        <f t="shared" si="91"/>
        <v>1.8174589159381302</v>
      </c>
      <c r="U184" s="6">
        <f t="shared" si="91"/>
        <v>1.84849890013197</v>
      </c>
      <c r="V184" s="6">
        <f t="shared" si="91"/>
        <v>1.8790715259463202</v>
      </c>
      <c r="W184" s="6">
        <f t="shared" si="91"/>
        <v>1.90913985440273</v>
      </c>
      <c r="X184" s="6">
        <f t="shared" si="91"/>
        <v>1.93867069395535</v>
      </c>
      <c r="Y184" s="6">
        <f t="shared" si="91"/>
        <v>1.9676570850865001</v>
      </c>
      <c r="Z184" s="6">
        <f t="shared" si="91"/>
        <v>1.9961247244768401</v>
      </c>
      <c r="AA184" s="6">
        <f t="shared" si="91"/>
        <v>2.0241142985374201</v>
      </c>
      <c r="AB184" s="6">
        <f t="shared" si="91"/>
        <v>2.0516648876367403</v>
      </c>
      <c r="AC184" s="6">
        <f t="shared" si="91"/>
        <v>2.0788048651930202</v>
      </c>
      <c r="AD184" s="6">
        <f t="shared" si="91"/>
        <v>2.10556528136207</v>
      </c>
      <c r="AE184" s="6">
        <f t="shared" si="91"/>
        <v>2.1317957034925201</v>
      </c>
      <c r="AF184" s="6">
        <f t="shared" si="91"/>
        <v>2.1574897074142001</v>
      </c>
      <c r="AG184" s="6">
        <f t="shared" si="91"/>
        <v>2.1826173136663498</v>
      </c>
      <c r="AH184" s="6">
        <f t="shared" si="91"/>
        <v>2.2071624618235601</v>
      </c>
      <c r="AI184" s="6">
        <f t="shared" si="91"/>
        <v>2.2311406769637303</v>
      </c>
      <c r="AJ184" s="6">
        <f t="shared" ref="AJ184:BL184" si="92">(AJ$24*(AJ69*AJ169))+AJ152</f>
        <v>2.25457819111503</v>
      </c>
      <c r="AK184" s="6">
        <f t="shared" si="92"/>
        <v>2.2775376399365603</v>
      </c>
      <c r="AL184" s="6">
        <f t="shared" si="92"/>
        <v>2.3001234161934998</v>
      </c>
      <c r="AM184" s="6">
        <f t="shared" si="92"/>
        <v>2.3224709628068299</v>
      </c>
      <c r="AN184" s="6">
        <f t="shared" si="92"/>
        <v>2.34472107617266</v>
      </c>
      <c r="AO184" s="6">
        <f t="shared" si="92"/>
        <v>2.36717622763625</v>
      </c>
      <c r="AP184" s="6">
        <f t="shared" si="92"/>
        <v>2.3899290323174798</v>
      </c>
      <c r="AQ184" s="6">
        <f t="shared" si="92"/>
        <v>2.4130576509533599</v>
      </c>
      <c r="AR184" s="6">
        <f t="shared" si="92"/>
        <v>2.4366327494156801</v>
      </c>
      <c r="AS184" s="6">
        <f t="shared" si="92"/>
        <v>2.4605025330956098</v>
      </c>
      <c r="AT184" s="6">
        <f t="shared" si="92"/>
        <v>2.4846706855144398</v>
      </c>
      <c r="AU184" s="6">
        <f t="shared" si="92"/>
        <v>2.5091409362369599</v>
      </c>
      <c r="AV184" s="6">
        <f t="shared" si="92"/>
        <v>2.5339170614469402</v>
      </c>
      <c r="AW184" s="6">
        <f t="shared" si="92"/>
        <v>2.5590028845298902</v>
      </c>
      <c r="AX184" s="6">
        <f t="shared" si="92"/>
        <v>2.5844022766630701</v>
      </c>
      <c r="AY184" s="6">
        <f t="shared" si="92"/>
        <v>2.6101191574128801</v>
      </c>
      <c r="AZ184" s="6">
        <f t="shared" si="92"/>
        <v>2.6361574953397202</v>
      </c>
      <c r="BA184" s="6">
        <f t="shared" si="92"/>
        <v>2.66252130861039</v>
      </c>
      <c r="BB184" s="6">
        <f t="shared" si="92"/>
        <v>2.6892146656181901</v>
      </c>
      <c r="BC184" s="6">
        <f t="shared" si="92"/>
        <v>2.7162416856107399</v>
      </c>
      <c r="BD184" s="6">
        <f t="shared" si="92"/>
        <v>2.7436065393256004</v>
      </c>
      <c r="BE184" s="6">
        <f t="shared" si="92"/>
        <v>2.7713134496339702</v>
      </c>
      <c r="BF184" s="6">
        <f t="shared" si="92"/>
        <v>2.7993666921922999</v>
      </c>
      <c r="BG184" s="6">
        <f t="shared" si="92"/>
        <v>2.82777059610209</v>
      </c>
      <c r="BH184" s="6">
        <f t="shared" si="92"/>
        <v>2.8565295445779904</v>
      </c>
      <c r="BI184" s="6">
        <f t="shared" si="92"/>
        <v>2.88564797562415</v>
      </c>
      <c r="BJ184" s="6">
        <f t="shared" si="92"/>
        <v>2.9151303827191497</v>
      </c>
      <c r="BK184" s="6">
        <f t="shared" si="92"/>
        <v>2.9449813155093501</v>
      </c>
      <c r="BL184" s="6">
        <f t="shared" si="92"/>
        <v>5.9504107610220398</v>
      </c>
    </row>
    <row r="185" spans="3:64" x14ac:dyDescent="0.25">
      <c r="C185" t="s">
        <v>13</v>
      </c>
      <c r="D185" s="6">
        <f t="shared" ref="D185:AI185" si="93">(D$23*(D70*D170))+D153</f>
        <v>8.0106000000000037</v>
      </c>
      <c r="E185" s="6">
        <f t="shared" si="93"/>
        <v>8.3947999999999912</v>
      </c>
      <c r="F185" s="6">
        <f t="shared" si="93"/>
        <v>8.7097999999999978</v>
      </c>
      <c r="G185" s="6">
        <f t="shared" si="93"/>
        <v>9.0929999999999964</v>
      </c>
      <c r="H185" s="6">
        <f t="shared" si="93"/>
        <v>9.4695999999999945</v>
      </c>
      <c r="I185" s="6">
        <f t="shared" si="93"/>
        <v>0</v>
      </c>
      <c r="J185" s="10">
        <f t="shared" si="93"/>
        <v>0</v>
      </c>
      <c r="K185" s="6">
        <f t="shared" si="93"/>
        <v>9.2737600893118017</v>
      </c>
      <c r="L185">
        <f t="shared" si="93"/>
        <v>9.2977456254877886</v>
      </c>
      <c r="M185" s="6">
        <f t="shared" si="93"/>
        <v>9.3124400208554174</v>
      </c>
      <c r="N185" s="6">
        <f t="shared" si="93"/>
        <v>9.212998358292726</v>
      </c>
      <c r="O185" s="6">
        <f t="shared" si="93"/>
        <v>9.3094889829085279</v>
      </c>
      <c r="P185" s="6">
        <f t="shared" si="93"/>
        <v>9.4167547963425093</v>
      </c>
      <c r="Q185" s="6">
        <f t="shared" si="93"/>
        <v>9.5427527340200058</v>
      </c>
      <c r="R185" s="6">
        <f t="shared" si="93"/>
        <v>9.6732587398271388</v>
      </c>
      <c r="S185" s="6">
        <f t="shared" si="93"/>
        <v>9.8113498005972364</v>
      </c>
      <c r="T185" s="6">
        <f t="shared" si="93"/>
        <v>9.8806750331631434</v>
      </c>
      <c r="U185" s="6">
        <f t="shared" si="93"/>
        <v>9.9578479256781858</v>
      </c>
      <c r="V185" s="6">
        <f t="shared" si="93"/>
        <v>10.041716686928467</v>
      </c>
      <c r="W185" s="6">
        <f t="shared" si="93"/>
        <v>10.13097691152573</v>
      </c>
      <c r="X185" s="6">
        <f t="shared" si="93"/>
        <v>10.224285642482585</v>
      </c>
      <c r="Y185" s="6">
        <f t="shared" si="93"/>
        <v>10.320432741915644</v>
      </c>
      <c r="Z185" s="6">
        <f t="shared" si="93"/>
        <v>10.418229495553668</v>
      </c>
      <c r="AA185" s="6">
        <f t="shared" si="93"/>
        <v>10.516352969732674</v>
      </c>
      <c r="AB185" s="6">
        <f t="shared" si="93"/>
        <v>10.613393690531545</v>
      </c>
      <c r="AC185" s="6">
        <f t="shared" si="93"/>
        <v>10.707974300245883</v>
      </c>
      <c r="AD185" s="6">
        <f t="shared" si="93"/>
        <v>10.798864434870445</v>
      </c>
      <c r="AE185" s="6">
        <f t="shared" si="93"/>
        <v>10.884275356193767</v>
      </c>
      <c r="AF185" s="6">
        <f t="shared" si="93"/>
        <v>10.962997897309366</v>
      </c>
      <c r="AG185" s="6">
        <f t="shared" si="93"/>
        <v>11.033808627242493</v>
      </c>
      <c r="AH185" s="6">
        <f t="shared" si="93"/>
        <v>11.095537452900119</v>
      </c>
      <c r="AI185" s="6">
        <f t="shared" si="93"/>
        <v>11.147077018402699</v>
      </c>
      <c r="AJ185" s="6">
        <f t="shared" ref="AJ185:BL185" si="94">(AJ$23*(AJ70*AJ170))+AJ153</f>
        <v>11.187381041181606</v>
      </c>
      <c r="AK185" s="6">
        <f t="shared" si="94"/>
        <v>11.215650678624675</v>
      </c>
      <c r="AL185" s="6">
        <f t="shared" si="94"/>
        <v>11.231294337430274</v>
      </c>
      <c r="AM185" s="6">
        <f t="shared" si="94"/>
        <v>11.23386303828719</v>
      </c>
      <c r="AN185" s="6">
        <f t="shared" si="94"/>
        <v>11.222964476812272</v>
      </c>
      <c r="AO185" s="6">
        <f t="shared" si="94"/>
        <v>11.198790926136461</v>
      </c>
      <c r="AP185" s="6">
        <f t="shared" si="94"/>
        <v>11.160713594316038</v>
      </c>
      <c r="AQ185" s="6">
        <f t="shared" si="94"/>
        <v>11.108053417983029</v>
      </c>
      <c r="AR185" s="6">
        <f t="shared" si="94"/>
        <v>11.040177112358789</v>
      </c>
      <c r="AS185" s="6">
        <f t="shared" si="94"/>
        <v>10.963461494300457</v>
      </c>
      <c r="AT185" s="6">
        <f t="shared" si="94"/>
        <v>10.885459161232019</v>
      </c>
      <c r="AU185" s="6">
        <f t="shared" si="94"/>
        <v>10.806291681165634</v>
      </c>
      <c r="AV185" s="6">
        <f t="shared" si="94"/>
        <v>10.726096115837048</v>
      </c>
      <c r="AW185" s="6">
        <f t="shared" si="94"/>
        <v>10.645004793512321</v>
      </c>
      <c r="AX185" s="6">
        <f t="shared" si="94"/>
        <v>10.563090661096981</v>
      </c>
      <c r="AY185" s="6">
        <f t="shared" si="94"/>
        <v>10.48044494131646</v>
      </c>
      <c r="AZ185" s="6">
        <f t="shared" si="94"/>
        <v>10.397242961285185</v>
      </c>
      <c r="BA185" s="6">
        <f t="shared" si="94"/>
        <v>10.31367814756938</v>
      </c>
      <c r="BB185" s="6">
        <f t="shared" si="94"/>
        <v>10.229897458916662</v>
      </c>
      <c r="BC185" s="6">
        <f t="shared" si="94"/>
        <v>10.145971045447775</v>
      </c>
      <c r="BD185" s="6">
        <f t="shared" si="94"/>
        <v>10.06191642488373</v>
      </c>
      <c r="BE185" s="6">
        <f t="shared" si="94"/>
        <v>9.9777614518957449</v>
      </c>
      <c r="BF185" s="6">
        <f t="shared" si="94"/>
        <v>9.8935160176019732</v>
      </c>
      <c r="BG185" s="6">
        <f t="shared" si="94"/>
        <v>9.8091765623906699</v>
      </c>
      <c r="BH185" s="6">
        <f t="shared" si="94"/>
        <v>9.7247536730059672</v>
      </c>
      <c r="BI185" s="6">
        <f t="shared" si="94"/>
        <v>9.6402383818120398</v>
      </c>
      <c r="BJ185" s="6">
        <f t="shared" si="94"/>
        <v>9.5555799474301359</v>
      </c>
      <c r="BK185" s="6">
        <f t="shared" si="94"/>
        <v>9.470708362184336</v>
      </c>
      <c r="BL185" s="6">
        <f t="shared" si="94"/>
        <v>9.3855634399040255</v>
      </c>
    </row>
    <row r="186" spans="3:64" x14ac:dyDescent="0.25">
      <c r="C186" t="s">
        <v>14</v>
      </c>
      <c r="D186" s="6">
        <f t="shared" ref="D186:AI186" si="95">(D$23*(D71*D171))+D154</f>
        <v>58.381799999999998</v>
      </c>
      <c r="E186" s="6">
        <f t="shared" si="95"/>
        <v>63.043899999999937</v>
      </c>
      <c r="F186" s="6">
        <f t="shared" si="95"/>
        <v>64.861199999999968</v>
      </c>
      <c r="G186" s="6">
        <f t="shared" si="95"/>
        <v>66.353199999999973</v>
      </c>
      <c r="H186" s="6">
        <f t="shared" si="95"/>
        <v>67.599499999999978</v>
      </c>
      <c r="I186" s="6">
        <f t="shared" si="95"/>
        <v>0</v>
      </c>
      <c r="J186" s="10">
        <f t="shared" si="95"/>
        <v>0</v>
      </c>
      <c r="K186" s="6">
        <f t="shared" si="95"/>
        <v>67.787923040359303</v>
      </c>
      <c r="L186" s="6">
        <f t="shared" si="95"/>
        <v>68.26730740394639</v>
      </c>
      <c r="M186" s="6">
        <f t="shared" si="95"/>
        <v>68.567147099450921</v>
      </c>
      <c r="N186" s="6">
        <f t="shared" si="95"/>
        <v>67.916368067268465</v>
      </c>
      <c r="O186" s="6">
        <f t="shared" si="95"/>
        <v>68.604771630612845</v>
      </c>
      <c r="P186" s="6">
        <f t="shared" si="95"/>
        <v>69.271598375996888</v>
      </c>
      <c r="Q186" s="6">
        <f t="shared" si="95"/>
        <v>69.978492570935217</v>
      </c>
      <c r="R186" s="6">
        <f t="shared" si="95"/>
        <v>70.624791509632814</v>
      </c>
      <c r="S186" s="6">
        <f t="shared" si="95"/>
        <v>71.237913848497868</v>
      </c>
      <c r="T186" s="6">
        <f t="shared" si="95"/>
        <v>72.279390988180936</v>
      </c>
      <c r="U186" s="6">
        <f t="shared" si="95"/>
        <v>73.328142897164511</v>
      </c>
      <c r="V186" s="6">
        <f t="shared" si="95"/>
        <v>74.38335175849565</v>
      </c>
      <c r="W186" s="6">
        <f t="shared" si="95"/>
        <v>75.443253352958493</v>
      </c>
      <c r="X186" s="6">
        <f t="shared" si="95"/>
        <v>76.505925520238961</v>
      </c>
      <c r="Y186" s="6">
        <f t="shared" si="95"/>
        <v>77.570533743240176</v>
      </c>
      <c r="Z186" s="6">
        <f t="shared" si="95"/>
        <v>78.63647267828847</v>
      </c>
      <c r="AA186" s="6">
        <f t="shared" si="95"/>
        <v>79.702147221951378</v>
      </c>
      <c r="AB186" s="6">
        <f t="shared" si="95"/>
        <v>80.765272367446755</v>
      </c>
      <c r="AC186" s="6">
        <f t="shared" si="95"/>
        <v>81.823724294269965</v>
      </c>
      <c r="AD186" s="6">
        <f t="shared" si="95"/>
        <v>82.876383637191083</v>
      </c>
      <c r="AE186" s="6">
        <f t="shared" si="95"/>
        <v>83.91767857523368</v>
      </c>
      <c r="AF186" s="6">
        <f t="shared" si="95"/>
        <v>84.946253387888817</v>
      </c>
      <c r="AG186" s="6">
        <f t="shared" si="95"/>
        <v>85.960402671702923</v>
      </c>
      <c r="AH186" s="6">
        <f t="shared" si="95"/>
        <v>86.958553863370284</v>
      </c>
      <c r="AI186" s="6">
        <f t="shared" si="95"/>
        <v>87.939309905727853</v>
      </c>
      <c r="AJ186" s="6">
        <f t="shared" ref="AJ186:BL186" si="96">(AJ$23*(AJ71*AJ171))+AJ154</f>
        <v>88.901410056486156</v>
      </c>
      <c r="AK186" s="6">
        <f t="shared" si="96"/>
        <v>89.8452001211663</v>
      </c>
      <c r="AL186" s="6">
        <f t="shared" si="96"/>
        <v>90.772355271582882</v>
      </c>
      <c r="AM186" s="6">
        <f t="shared" si="96"/>
        <v>91.685410540263504</v>
      </c>
      <c r="AN186" s="6">
        <f t="shared" si="96"/>
        <v>92.587107605665466</v>
      </c>
      <c r="AO186" s="6">
        <f t="shared" si="96"/>
        <v>93.484836916358006</v>
      </c>
      <c r="AP186" s="6">
        <f t="shared" si="96"/>
        <v>94.379084587105112</v>
      </c>
      <c r="AQ186" s="6">
        <f t="shared" si="96"/>
        <v>95.269636796103839</v>
      </c>
      <c r="AR186" s="6">
        <f t="shared" si="96"/>
        <v>96.156381301189413</v>
      </c>
      <c r="AS186" s="6">
        <f t="shared" si="96"/>
        <v>97.039515576184158</v>
      </c>
      <c r="AT186" s="6">
        <f t="shared" si="96"/>
        <v>97.925993247014546</v>
      </c>
      <c r="AU186" s="6">
        <f t="shared" si="96"/>
        <v>98.816891843814034</v>
      </c>
      <c r="AV186" s="6">
        <f t="shared" si="96"/>
        <v>99.713505163464774</v>
      </c>
      <c r="AW186" s="6">
        <f t="shared" si="96"/>
        <v>100.61716859621227</v>
      </c>
      <c r="AX186" s="6">
        <f t="shared" si="96"/>
        <v>101.52873548044663</v>
      </c>
      <c r="AY186" s="6">
        <f t="shared" si="96"/>
        <v>102.44929324657653</v>
      </c>
      <c r="AZ186" s="6">
        <f t="shared" si="96"/>
        <v>103.38083684122813</v>
      </c>
      <c r="BA186" s="6">
        <f t="shared" si="96"/>
        <v>104.32567809212821</v>
      </c>
      <c r="BB186" s="6">
        <f t="shared" si="96"/>
        <v>105.28580596403269</v>
      </c>
      <c r="BC186" s="6">
        <f t="shared" si="96"/>
        <v>106.26253698486711</v>
      </c>
      <c r="BD186" s="6">
        <f t="shared" si="96"/>
        <v>107.25671031622673</v>
      </c>
      <c r="BE186" s="6">
        <f t="shared" si="96"/>
        <v>108.26932639291114</v>
      </c>
      <c r="BF186" s="6">
        <f t="shared" si="96"/>
        <v>109.3012478369893</v>
      </c>
      <c r="BG186" s="6">
        <f t="shared" si="96"/>
        <v>110.3532363268949</v>
      </c>
      <c r="BH186" s="6">
        <f t="shared" si="96"/>
        <v>111.42625840861024</v>
      </c>
      <c r="BI186" s="6">
        <f t="shared" si="96"/>
        <v>112.5211103729185</v>
      </c>
      <c r="BJ186" s="6">
        <f t="shared" si="96"/>
        <v>113.63813673208088</v>
      </c>
      <c r="BK186" s="6">
        <f t="shared" si="96"/>
        <v>114.77745895892255</v>
      </c>
      <c r="BL186" s="6">
        <f t="shared" si="96"/>
        <v>115.93931308116719</v>
      </c>
    </row>
    <row r="187" spans="3:64" x14ac:dyDescent="0.25">
      <c r="C187" t="s">
        <v>15</v>
      </c>
      <c r="D187" s="6">
        <f t="shared" ref="D187:AI187" si="97">(D$23*(D72*D172))+D155</f>
        <v>2.6833499999999999</v>
      </c>
      <c r="E187" s="6">
        <f t="shared" si="97"/>
        <v>2.687516666666665</v>
      </c>
      <c r="F187" s="6">
        <f t="shared" si="97"/>
        <v>3.077283333333332</v>
      </c>
      <c r="G187" s="6">
        <f t="shared" si="97"/>
        <v>3.1119333333333308</v>
      </c>
      <c r="H187" s="6">
        <f t="shared" si="97"/>
        <v>3.1399333333333312</v>
      </c>
      <c r="I187" s="6">
        <f t="shared" si="97"/>
        <v>0</v>
      </c>
      <c r="J187" s="10">
        <f t="shared" si="97"/>
        <v>0</v>
      </c>
      <c r="K187" s="6">
        <f t="shared" si="97"/>
        <v>2.8856159957804182</v>
      </c>
      <c r="L187" s="6">
        <f t="shared" si="97"/>
        <v>2.8426386353502413</v>
      </c>
      <c r="M187" s="6">
        <f t="shared" si="97"/>
        <v>2.8034048920067054</v>
      </c>
      <c r="N187" s="6">
        <f t="shared" si="97"/>
        <v>2.7369866153618578</v>
      </c>
      <c r="O187" s="6">
        <f t="shared" si="97"/>
        <v>2.7355867137838108</v>
      </c>
      <c r="P187" s="6">
        <f t="shared" si="97"/>
        <v>2.743424050619431</v>
      </c>
      <c r="Q187" s="6">
        <f t="shared" si="97"/>
        <v>2.762708552300865</v>
      </c>
      <c r="R187" s="6">
        <f t="shared" si="97"/>
        <v>2.7891689268203557</v>
      </c>
      <c r="S187" s="6">
        <f t="shared" si="97"/>
        <v>2.8235301050197141</v>
      </c>
      <c r="T187" s="6">
        <f t="shared" si="97"/>
        <v>2.8694219233327476</v>
      </c>
      <c r="U187" s="6">
        <f t="shared" si="97"/>
        <v>2.9237002168284958</v>
      </c>
      <c r="V187" s="6">
        <f t="shared" si="97"/>
        <v>2.9858382622444597</v>
      </c>
      <c r="W187" s="6">
        <f t="shared" si="97"/>
        <v>3.0552254520508924</v>
      </c>
      <c r="X187" s="6">
        <f t="shared" si="97"/>
        <v>3.1311995563364827</v>
      </c>
      <c r="Y187" s="6">
        <f t="shared" si="97"/>
        <v>3.2130995363108328</v>
      </c>
      <c r="Z187" s="6">
        <f t="shared" si="97"/>
        <v>3.3002343595552119</v>
      </c>
      <c r="AA187" s="6">
        <f t="shared" si="97"/>
        <v>3.3918344522309756</v>
      </c>
      <c r="AB187" s="6">
        <f t="shared" si="97"/>
        <v>3.4870643478527397</v>
      </c>
      <c r="AC187" s="6">
        <f t="shared" si="97"/>
        <v>3.5850602894456278</v>
      </c>
      <c r="AD187" s="6">
        <f t="shared" si="97"/>
        <v>3.684970814125057</v>
      </c>
      <c r="AE187" s="6">
        <f t="shared" si="97"/>
        <v>3.7857166189136779</v>
      </c>
      <c r="AF187" s="6">
        <f t="shared" si="97"/>
        <v>3.8863757523866318</v>
      </c>
      <c r="AG187" s="6">
        <f t="shared" si="97"/>
        <v>3.9859885427687902</v>
      </c>
      <c r="AH187" s="6">
        <f t="shared" si="97"/>
        <v>4.083582299812436</v>
      </c>
      <c r="AI187" s="6">
        <f t="shared" si="97"/>
        <v>4.1781767877043006</v>
      </c>
      <c r="AJ187" s="6">
        <f t="shared" ref="AJ187:BL187" si="98">(AJ$23*(AJ72*AJ172))+AJ155</f>
        <v>4.2687857125212645</v>
      </c>
      <c r="AK187" s="6">
        <f t="shared" si="98"/>
        <v>4.3544909776206202</v>
      </c>
      <c r="AL187" s="6">
        <f t="shared" si="98"/>
        <v>4.4344346606953104</v>
      </c>
      <c r="AM187" s="6">
        <f t="shared" si="98"/>
        <v>4.5077990580249852</v>
      </c>
      <c r="AN187" s="6">
        <f t="shared" si="98"/>
        <v>4.5737749163598007</v>
      </c>
      <c r="AO187" s="6">
        <f t="shared" si="98"/>
        <v>4.6317797258507687</v>
      </c>
      <c r="AP187" s="6">
        <f t="shared" si="98"/>
        <v>4.6808829545981707</v>
      </c>
      <c r="AQ187" s="6">
        <f t="shared" si="98"/>
        <v>4.7201066796184659</v>
      </c>
      <c r="AR187" s="6">
        <f t="shared" si="98"/>
        <v>4.748463274132841</v>
      </c>
      <c r="AS187" s="6">
        <f t="shared" si="98"/>
        <v>4.7708709722804716</v>
      </c>
      <c r="AT187" s="6">
        <f t="shared" si="98"/>
        <v>4.7932448970638868</v>
      </c>
      <c r="AU187" s="6">
        <f t="shared" si="98"/>
        <v>4.815638004084537</v>
      </c>
      <c r="AV187" s="6">
        <f t="shared" si="98"/>
        <v>4.8381128172472323</v>
      </c>
      <c r="AW187" s="6">
        <f t="shared" si="98"/>
        <v>4.8607327824257469</v>
      </c>
      <c r="AX187" s="6">
        <f t="shared" si="98"/>
        <v>4.8835370601465771</v>
      </c>
      <c r="AY187" s="6">
        <f t="shared" si="98"/>
        <v>4.9065753470582978</v>
      </c>
      <c r="AZ187" s="6">
        <f t="shared" si="98"/>
        <v>4.9299397635302276</v>
      </c>
      <c r="BA187" s="6">
        <f t="shared" si="98"/>
        <v>4.9537359018104929</v>
      </c>
      <c r="BB187" s="6">
        <f t="shared" si="98"/>
        <v>4.978052291443662</v>
      </c>
      <c r="BC187" s="6">
        <f t="shared" si="98"/>
        <v>5.0029443024890723</v>
      </c>
      <c r="BD187" s="6">
        <f t="shared" si="98"/>
        <v>5.0284439904466725</v>
      </c>
      <c r="BE187" s="6">
        <f t="shared" si="98"/>
        <v>5.0545904011630229</v>
      </c>
      <c r="BF187" s="6">
        <f t="shared" si="98"/>
        <v>5.0814155200832225</v>
      </c>
      <c r="BG187" s="6">
        <f t="shared" si="98"/>
        <v>5.108946126245173</v>
      </c>
      <c r="BH187" s="6">
        <f t="shared" si="98"/>
        <v>5.137217999474923</v>
      </c>
      <c r="BI187" s="6">
        <f t="shared" si="98"/>
        <v>5.1662585111533232</v>
      </c>
      <c r="BJ187" s="6">
        <f t="shared" si="98"/>
        <v>5.1960739246493732</v>
      </c>
      <c r="BK187" s="6">
        <f t="shared" si="98"/>
        <v>5.2266602440311232</v>
      </c>
      <c r="BL187" s="6">
        <f t="shared" si="98"/>
        <v>5.2580187338398243</v>
      </c>
    </row>
    <row r="188" spans="3:64" x14ac:dyDescent="0.25">
      <c r="C188" t="s">
        <v>16</v>
      </c>
      <c r="D188" s="6">
        <f t="shared" ref="D188:AI188" si="99">(D$23*(D73*D173))+D156</f>
        <v>92.465600000000023</v>
      </c>
      <c r="E188" s="6">
        <f t="shared" si="99"/>
        <v>124.49169999999985</v>
      </c>
      <c r="F188" s="6">
        <f t="shared" si="99"/>
        <v>127.79959999999993</v>
      </c>
      <c r="G188" s="6">
        <f t="shared" si="99"/>
        <v>131.6271999999999</v>
      </c>
      <c r="H188" s="6">
        <f t="shared" si="99"/>
        <v>133.20669999999993</v>
      </c>
      <c r="I188" s="6">
        <f t="shared" si="99"/>
        <v>0</v>
      </c>
      <c r="J188" s="10">
        <f t="shared" si="99"/>
        <v>0</v>
      </c>
      <c r="K188" s="6">
        <f t="shared" si="99"/>
        <v>134.51722903647291</v>
      </c>
      <c r="L188" s="6">
        <f t="shared" si="99"/>
        <v>135.8042995448433</v>
      </c>
      <c r="M188" s="6">
        <f t="shared" si="99"/>
        <v>136.74622755443613</v>
      </c>
      <c r="N188" s="6">
        <f t="shared" si="99"/>
        <v>135.79735492275455</v>
      </c>
      <c r="O188" s="6">
        <f t="shared" si="99"/>
        <v>137.53191382149265</v>
      </c>
      <c r="P188" s="6">
        <f t="shared" si="99"/>
        <v>139.23456771890821</v>
      </c>
      <c r="Q188" s="6">
        <f t="shared" si="99"/>
        <v>141.0279623371726</v>
      </c>
      <c r="R188" s="6">
        <f t="shared" si="99"/>
        <v>142.70803914742541</v>
      </c>
      <c r="S188" s="6">
        <f t="shared" si="99"/>
        <v>144.32803305794511</v>
      </c>
      <c r="T188" s="6">
        <f t="shared" si="99"/>
        <v>146.09308875677792</v>
      </c>
      <c r="U188" s="6">
        <f t="shared" si="99"/>
        <v>147.86377545193938</v>
      </c>
      <c r="V188" s="6">
        <f t="shared" si="99"/>
        <v>149.63699241652287</v>
      </c>
      <c r="W188" s="6">
        <f t="shared" si="99"/>
        <v>151.40773006343133</v>
      </c>
      <c r="X188" s="6">
        <f t="shared" si="99"/>
        <v>153.17067639672794</v>
      </c>
      <c r="Y188" s="6">
        <f t="shared" si="99"/>
        <v>154.92271394776304</v>
      </c>
      <c r="Z188" s="6">
        <f t="shared" si="99"/>
        <v>156.66118811306839</v>
      </c>
      <c r="AA188" s="6">
        <f t="shared" si="99"/>
        <v>158.38148380620947</v>
      </c>
      <c r="AB188" s="6">
        <f t="shared" si="99"/>
        <v>160.07764936858317</v>
      </c>
      <c r="AC188" s="6">
        <f t="shared" si="99"/>
        <v>161.74410190416876</v>
      </c>
      <c r="AD188" s="6">
        <f t="shared" si="99"/>
        <v>163.37729071020365</v>
      </c>
      <c r="AE188" s="6">
        <f t="shared" si="99"/>
        <v>164.9649473430234</v>
      </c>
      <c r="AF188" s="6">
        <f t="shared" si="99"/>
        <v>166.50320695600269</v>
      </c>
      <c r="AG188" s="6">
        <f t="shared" si="99"/>
        <v>167.98757228167023</v>
      </c>
      <c r="AH188" s="6">
        <f t="shared" si="99"/>
        <v>169.41386746396995</v>
      </c>
      <c r="AI188" s="6">
        <f t="shared" si="99"/>
        <v>170.77832017749046</v>
      </c>
      <c r="AJ188" s="6">
        <f t="shared" ref="AJ188:BL188" si="100">(AJ$23*(AJ73*AJ173))+AJ156</f>
        <v>172.07748286382602</v>
      </c>
      <c r="AK188" s="6">
        <f t="shared" si="100"/>
        <v>173.31106622414626</v>
      </c>
      <c r="AL188" s="6">
        <f t="shared" si="100"/>
        <v>174.48135288652927</v>
      </c>
      <c r="AM188" s="6">
        <f t="shared" si="100"/>
        <v>175.59224875622414</v>
      </c>
      <c r="AN188" s="6">
        <f t="shared" si="100"/>
        <v>176.64799913667954</v>
      </c>
      <c r="AO188" s="6">
        <f t="shared" si="100"/>
        <v>177.66161367400929</v>
      </c>
      <c r="AP188" s="6">
        <f t="shared" si="100"/>
        <v>178.63280952015916</v>
      </c>
      <c r="AQ188" s="6">
        <f t="shared" si="100"/>
        <v>179.55995686049354</v>
      </c>
      <c r="AR188" s="6">
        <f t="shared" si="100"/>
        <v>180.44160441704705</v>
      </c>
      <c r="AS188" s="6">
        <f t="shared" si="100"/>
        <v>181.29309694665702</v>
      </c>
      <c r="AT188" s="6">
        <f t="shared" si="100"/>
        <v>182.14330608842675</v>
      </c>
      <c r="AU188" s="6">
        <f t="shared" si="100"/>
        <v>182.99424415521148</v>
      </c>
      <c r="AV188" s="6">
        <f t="shared" si="100"/>
        <v>183.84828705539388</v>
      </c>
      <c r="AW188" s="6">
        <f t="shared" si="100"/>
        <v>184.70784573217745</v>
      </c>
      <c r="AX188" s="6">
        <f t="shared" si="100"/>
        <v>185.57440828556898</v>
      </c>
      <c r="AY188" s="6">
        <f t="shared" si="100"/>
        <v>186.44986318821435</v>
      </c>
      <c r="AZ188" s="6">
        <f t="shared" si="100"/>
        <v>187.33771101414769</v>
      </c>
      <c r="BA188" s="6">
        <f t="shared" si="100"/>
        <v>188.24196426879774</v>
      </c>
      <c r="BB188" s="6">
        <f t="shared" si="100"/>
        <v>189.16598707485821</v>
      </c>
      <c r="BC188" s="6">
        <f t="shared" si="100"/>
        <v>190.11188349458379</v>
      </c>
      <c r="BD188" s="6">
        <f t="shared" si="100"/>
        <v>191.0808716369726</v>
      </c>
      <c r="BE188" s="6">
        <f t="shared" si="100"/>
        <v>192.07443524419389</v>
      </c>
      <c r="BF188" s="6">
        <f t="shared" si="100"/>
        <v>193.09378976316148</v>
      </c>
      <c r="BG188" s="6">
        <f t="shared" si="100"/>
        <v>194.13995279731557</v>
      </c>
      <c r="BH188" s="6">
        <f t="shared" si="100"/>
        <v>195.2142839800461</v>
      </c>
      <c r="BI188" s="6">
        <f t="shared" si="100"/>
        <v>196.31782342382527</v>
      </c>
      <c r="BJ188" s="6">
        <f t="shared" si="100"/>
        <v>197.45080913667516</v>
      </c>
      <c r="BK188" s="6">
        <f t="shared" si="100"/>
        <v>198.61308927318169</v>
      </c>
      <c r="BL188" s="6">
        <f t="shared" si="100"/>
        <v>199.8047118859123</v>
      </c>
    </row>
    <row r="189" spans="3:64" x14ac:dyDescent="0.25">
      <c r="C189" t="s">
        <v>17</v>
      </c>
      <c r="D189" s="6">
        <f t="shared" ref="D189:AI189" si="101">(D$23*(D74*D174))+D157</f>
        <v>17.326484000000001</v>
      </c>
      <c r="E189" s="6">
        <f t="shared" si="101"/>
        <v>17.937287999999988</v>
      </c>
      <c r="F189" s="6">
        <f t="shared" si="101"/>
        <v>18.569619999999993</v>
      </c>
      <c r="G189" s="6">
        <f t="shared" si="101"/>
        <v>19.224243999999985</v>
      </c>
      <c r="H189" s="6">
        <f t="shared" si="101"/>
        <v>19.608728000000003</v>
      </c>
      <c r="I189" s="6">
        <f t="shared" si="101"/>
        <v>0</v>
      </c>
      <c r="J189" s="10">
        <f t="shared" si="101"/>
        <v>0</v>
      </c>
      <c r="K189" s="6">
        <f t="shared" si="101"/>
        <v>20.031902571273324</v>
      </c>
      <c r="L189" s="6">
        <f t="shared" si="101"/>
        <v>20.192366794782263</v>
      </c>
      <c r="M189" s="6">
        <f t="shared" si="101"/>
        <v>20.250713496647361</v>
      </c>
      <c r="N189" s="6">
        <f t="shared" si="101"/>
        <v>19.982044844418045</v>
      </c>
      <c r="O189" s="6">
        <f t="shared" si="101"/>
        <v>20.063001108383585</v>
      </c>
      <c r="P189" s="6">
        <f t="shared" si="101"/>
        <v>20.093201673211766</v>
      </c>
      <c r="Q189" s="6">
        <f t="shared" si="101"/>
        <v>20.092183880019309</v>
      </c>
      <c r="R189" s="6">
        <f t="shared" si="101"/>
        <v>20.032902395464422</v>
      </c>
      <c r="S189" s="6">
        <f t="shared" si="101"/>
        <v>19.925839052104351</v>
      </c>
      <c r="T189" s="6">
        <f t="shared" si="101"/>
        <v>19.702882878878967</v>
      </c>
      <c r="U189" s="6">
        <f t="shared" si="101"/>
        <v>19.447792493799835</v>
      </c>
      <c r="V189" s="6">
        <f t="shared" si="101"/>
        <v>19.163559790873222</v>
      </c>
      <c r="W189" s="6">
        <f t="shared" si="101"/>
        <v>18.853086941099622</v>
      </c>
      <c r="X189" s="6">
        <f t="shared" si="101"/>
        <v>18.519398213138903</v>
      </c>
      <c r="Y189" s="6">
        <f t="shared" si="101"/>
        <v>18.165922040103172</v>
      </c>
      <c r="Z189" s="6">
        <f t="shared" si="101"/>
        <v>17.796237145879811</v>
      </c>
      <c r="AA189" s="6">
        <f t="shared" si="101"/>
        <v>17.413780270285613</v>
      </c>
      <c r="AB189" s="6">
        <f t="shared" si="101"/>
        <v>17.021931323734805</v>
      </c>
      <c r="AC189" s="6">
        <f t="shared" si="101"/>
        <v>16.624195655852123</v>
      </c>
      <c r="AD189" s="6">
        <f t="shared" si="101"/>
        <v>16.224345262460155</v>
      </c>
      <c r="AE189" s="6">
        <f t="shared" si="101"/>
        <v>15.825335890940092</v>
      </c>
      <c r="AF189" s="6">
        <f t="shared" si="101"/>
        <v>15.431020912467366</v>
      </c>
      <c r="AG189" s="6">
        <f t="shared" si="101"/>
        <v>15.04518535082285</v>
      </c>
      <c r="AH189" s="6">
        <f t="shared" si="101"/>
        <v>14.671623213378011</v>
      </c>
      <c r="AI189" s="6">
        <f t="shared" si="101"/>
        <v>14.314125292841601</v>
      </c>
      <c r="AJ189" s="6">
        <f t="shared" ref="AJ189:BL189" si="102">(AJ$23*(AJ74*AJ174))+AJ157</f>
        <v>13.97645445977815</v>
      </c>
      <c r="AK189" s="6">
        <f t="shared" si="102"/>
        <v>13.662553932276492</v>
      </c>
      <c r="AL189" s="6">
        <f t="shared" si="102"/>
        <v>13.37645869826909</v>
      </c>
      <c r="AM189" s="6">
        <f t="shared" si="102"/>
        <v>13.122198983980267</v>
      </c>
      <c r="AN189" s="6">
        <f t="shared" si="102"/>
        <v>12.903700442075419</v>
      </c>
      <c r="AO189" s="6">
        <f t="shared" si="102"/>
        <v>12.725399705466257</v>
      </c>
      <c r="AP189" s="6">
        <f t="shared" si="102"/>
        <v>12.590657992953854</v>
      </c>
      <c r="AQ189" s="6">
        <f t="shared" si="102"/>
        <v>12.502696307189641</v>
      </c>
      <c r="AR189" s="6">
        <f t="shared" si="102"/>
        <v>12.464716094598716</v>
      </c>
      <c r="AS189" s="6">
        <f t="shared" si="102"/>
        <v>12.451973237652039</v>
      </c>
      <c r="AT189" s="6">
        <f t="shared" si="102"/>
        <v>12.438470507880792</v>
      </c>
      <c r="AU189" s="6">
        <f t="shared" si="102"/>
        <v>12.424346050538112</v>
      </c>
      <c r="AV189" s="6">
        <f t="shared" si="102"/>
        <v>12.409759376239158</v>
      </c>
      <c r="AW189" s="6">
        <f t="shared" si="102"/>
        <v>12.394868595185661</v>
      </c>
      <c r="AX189" s="6">
        <f t="shared" si="102"/>
        <v>12.37976644747158</v>
      </c>
      <c r="AY189" s="6">
        <f t="shared" si="102"/>
        <v>12.364569874586916</v>
      </c>
      <c r="AZ189" s="6">
        <f t="shared" si="102"/>
        <v>12.349499107643227</v>
      </c>
      <c r="BA189" s="6">
        <f t="shared" si="102"/>
        <v>12.334802395508133</v>
      </c>
      <c r="BB189" s="6">
        <f t="shared" si="102"/>
        <v>12.320679421323071</v>
      </c>
      <c r="BC189" s="6">
        <f t="shared" si="102"/>
        <v>12.307242984123125</v>
      </c>
      <c r="BD189" s="6">
        <f t="shared" si="102"/>
        <v>12.294545556642122</v>
      </c>
      <c r="BE189" s="6">
        <f t="shared" si="102"/>
        <v>12.282654674826153</v>
      </c>
      <c r="BF189" s="6">
        <f t="shared" si="102"/>
        <v>12.27161848100099</v>
      </c>
      <c r="BG189" s="6">
        <f t="shared" si="102"/>
        <v>12.261470702988422</v>
      </c>
      <c r="BH189" s="6">
        <f t="shared" si="102"/>
        <v>12.252264928747699</v>
      </c>
      <c r="BI189" s="6">
        <f t="shared" si="102"/>
        <v>12.244032671433382</v>
      </c>
      <c r="BJ189" s="6">
        <f t="shared" si="102"/>
        <v>12.23675409254928</v>
      </c>
      <c r="BK189" s="6">
        <f t="shared" si="102"/>
        <v>12.230384971032835</v>
      </c>
      <c r="BL189" s="6">
        <f t="shared" si="102"/>
        <v>12.224893556177598</v>
      </c>
    </row>
    <row r="190" spans="3:64" x14ac:dyDescent="0.25">
      <c r="C190" t="s">
        <v>18</v>
      </c>
      <c r="D190" s="6">
        <f t="shared" ref="D190:AI190" si="103">(D$23*(D75*D175))+D158</f>
        <v>415.83561600000002</v>
      </c>
      <c r="E190" s="6">
        <f t="shared" si="103"/>
        <v>430.49491199999954</v>
      </c>
      <c r="F190" s="6">
        <f t="shared" si="103"/>
        <v>445.6708799999999</v>
      </c>
      <c r="G190" s="6">
        <f t="shared" si="103"/>
        <v>461.38185599999986</v>
      </c>
      <c r="H190" s="6">
        <f t="shared" si="103"/>
        <v>470.60947199999976</v>
      </c>
      <c r="I190" s="6">
        <f t="shared" si="103"/>
        <v>0</v>
      </c>
      <c r="J190" s="10">
        <f t="shared" si="103"/>
        <v>0</v>
      </c>
      <c r="K190" s="6">
        <f>(K$23*(K75*K175))+K158</f>
        <v>485.35439098417669</v>
      </c>
      <c r="L190" s="6">
        <f t="shared" si="103"/>
        <v>492.7176620062117</v>
      </c>
      <c r="M190" s="6">
        <f t="shared" si="103"/>
        <v>498.5424550616969</v>
      </c>
      <c r="N190" s="6">
        <f t="shared" si="103"/>
        <v>497.15547471397912</v>
      </c>
      <c r="O190" s="6">
        <f t="shared" si="103"/>
        <v>505.29395314420987</v>
      </c>
      <c r="P190" s="6">
        <f t="shared" si="103"/>
        <v>513.05850125054883</v>
      </c>
      <c r="Q190" s="6">
        <f t="shared" si="103"/>
        <v>520.90428513800157</v>
      </c>
      <c r="R190" s="6">
        <f t="shared" si="103"/>
        <v>528.08287795340607</v>
      </c>
      <c r="S190" s="6">
        <f t="shared" si="103"/>
        <v>534.7957168348139</v>
      </c>
      <c r="T190" s="6">
        <f t="shared" si="103"/>
        <v>539.10194145801017</v>
      </c>
      <c r="U190" s="6">
        <f t="shared" si="103"/>
        <v>543.1355097867214</v>
      </c>
      <c r="V190" s="6">
        <f t="shared" si="103"/>
        <v>546.89823947380171</v>
      </c>
      <c r="W190" s="6">
        <f t="shared" si="103"/>
        <v>550.38621319693254</v>
      </c>
      <c r="X190" s="6">
        <f t="shared" si="103"/>
        <v>553.59571218316148</v>
      </c>
      <c r="Y190" s="6">
        <f t="shared" si="103"/>
        <v>556.53216274536237</v>
      </c>
      <c r="Z190" s="6">
        <f t="shared" si="103"/>
        <v>559.20364288490066</v>
      </c>
      <c r="AA190" s="6">
        <f t="shared" si="103"/>
        <v>561.61214875406017</v>
      </c>
      <c r="AB190" s="6">
        <f t="shared" si="103"/>
        <v>563.75594010830014</v>
      </c>
      <c r="AC190" s="6">
        <f t="shared" si="103"/>
        <v>565.63559181101618</v>
      </c>
      <c r="AD190" s="6">
        <f t="shared" si="103"/>
        <v>567.2596491468147</v>
      </c>
      <c r="AE190" s="6">
        <f t="shared" si="103"/>
        <v>568.60723893659372</v>
      </c>
      <c r="AF190" s="6">
        <f t="shared" si="103"/>
        <v>569.68767170198146</v>
      </c>
      <c r="AG190" s="6">
        <f t="shared" si="103"/>
        <v>570.50860856910617</v>
      </c>
      <c r="AH190" s="6">
        <f t="shared" si="103"/>
        <v>571.07927042901827</v>
      </c>
      <c r="AI190" s="6">
        <f t="shared" si="103"/>
        <v>571.41058955580706</v>
      </c>
      <c r="AJ190" s="6">
        <f t="shared" ref="AJ190:BL190" si="104">(AJ$23*(AJ75*AJ175))+AJ158</f>
        <v>571.51481971217459</v>
      </c>
      <c r="AK190" s="6">
        <f t="shared" si="104"/>
        <v>571.41476648155776</v>
      </c>
      <c r="AL190" s="6">
        <f t="shared" si="104"/>
        <v>571.14142849003701</v>
      </c>
      <c r="AM190" s="6">
        <f t="shared" si="104"/>
        <v>570.73057781933278</v>
      </c>
      <c r="AN190" s="6">
        <f t="shared" si="104"/>
        <v>570.21842484490594</v>
      </c>
      <c r="AO190" s="6">
        <f t="shared" si="104"/>
        <v>569.66861547040753</v>
      </c>
      <c r="AP190" s="6">
        <f t="shared" si="104"/>
        <v>569.10109804400872</v>
      </c>
      <c r="AQ190" s="6">
        <f t="shared" si="104"/>
        <v>568.5313948274229</v>
      </c>
      <c r="AR190" s="6">
        <f t="shared" si="104"/>
        <v>567.97556337721176</v>
      </c>
      <c r="AS190" s="6">
        <f t="shared" si="104"/>
        <v>567.39491386234158</v>
      </c>
      <c r="AT190" s="6">
        <f t="shared" si="104"/>
        <v>566.77963947576507</v>
      </c>
      <c r="AU190" s="6">
        <f t="shared" si="104"/>
        <v>566.13603503618367</v>
      </c>
      <c r="AV190" s="6">
        <f t="shared" si="104"/>
        <v>565.4713689106278</v>
      </c>
      <c r="AW190" s="6">
        <f t="shared" si="104"/>
        <v>564.79284565395687</v>
      </c>
      <c r="AX190" s="6">
        <f t="shared" si="104"/>
        <v>564.10469112311864</v>
      </c>
      <c r="AY190" s="6">
        <f t="shared" si="104"/>
        <v>563.41223395200734</v>
      </c>
      <c r="AZ190" s="6">
        <f t="shared" si="104"/>
        <v>562.72550933827335</v>
      </c>
      <c r="BA190" s="6">
        <f t="shared" si="104"/>
        <v>562.05582915531761</v>
      </c>
      <c r="BB190" s="6">
        <f t="shared" si="104"/>
        <v>561.4122922982848</v>
      </c>
      <c r="BC190" s="6">
        <f t="shared" si="104"/>
        <v>560.80003864320736</v>
      </c>
      <c r="BD190" s="6">
        <f t="shared" si="104"/>
        <v>560.22145919765637</v>
      </c>
      <c r="BE190" s="6">
        <f t="shared" si="104"/>
        <v>559.67963134957529</v>
      </c>
      <c r="BF190" s="6">
        <f t="shared" si="104"/>
        <v>559.17674878427545</v>
      </c>
      <c r="BG190" s="6">
        <f t="shared" si="104"/>
        <v>558.71434836616947</v>
      </c>
      <c r="BH190" s="6">
        <f t="shared" si="104"/>
        <v>558.29487191993371</v>
      </c>
      <c r="BI190" s="6">
        <f t="shared" si="104"/>
        <v>557.9197553949781</v>
      </c>
      <c r="BJ190" s="6">
        <f t="shared" si="104"/>
        <v>557.58809481715912</v>
      </c>
      <c r="BK190" s="6">
        <f t="shared" si="104"/>
        <v>557.2978751800598</v>
      </c>
      <c r="BL190" s="6">
        <f t="shared" si="104"/>
        <v>557.04764970982285</v>
      </c>
    </row>
    <row r="191" spans="3:64" x14ac:dyDescent="0.25">
      <c r="C191" t="s">
        <v>40</v>
      </c>
      <c r="D191" s="6">
        <f t="shared" ref="D191:AI191" si="105">(D$23*(D76*D176))+D159</f>
        <v>0.88299999999999979</v>
      </c>
      <c r="E191" s="6">
        <f t="shared" si="105"/>
        <v>0.98099999999999909</v>
      </c>
      <c r="F191" s="6">
        <f t="shared" si="105"/>
        <v>0.92169999999999963</v>
      </c>
      <c r="G191" s="6">
        <f t="shared" si="105"/>
        <v>1.0116999999999998</v>
      </c>
      <c r="H191" s="6">
        <f t="shared" si="105"/>
        <v>1.0167999999999995</v>
      </c>
      <c r="I191" s="6">
        <f t="shared" si="105"/>
        <v>0</v>
      </c>
      <c r="J191" s="10">
        <f t="shared" si="105"/>
        <v>0</v>
      </c>
      <c r="K191" s="6">
        <f t="shared" si="105"/>
        <v>1.0623690099995622</v>
      </c>
      <c r="L191" s="6">
        <f t="shared" si="105"/>
        <v>1.0821420936163368</v>
      </c>
      <c r="M191" s="6">
        <f t="shared" si="105"/>
        <v>1.0981806143285227</v>
      </c>
      <c r="N191" s="6">
        <f t="shared" si="105"/>
        <v>1.0979349115463111</v>
      </c>
      <c r="O191" s="6">
        <f t="shared" si="105"/>
        <v>1.1183542969650158</v>
      </c>
      <c r="P191" s="6">
        <f t="shared" si="105"/>
        <v>1.1376317640112854</v>
      </c>
      <c r="Q191" s="6">
        <f t="shared" si="105"/>
        <v>1.1567798949582933</v>
      </c>
      <c r="R191" s="6">
        <f t="shared" si="105"/>
        <v>1.1741425439548985</v>
      </c>
      <c r="S191" s="6">
        <f t="shared" si="105"/>
        <v>1.1901718775077399</v>
      </c>
      <c r="T191" s="6">
        <f t="shared" si="105"/>
        <v>1.2065866790040607</v>
      </c>
      <c r="U191" s="6">
        <f t="shared" si="105"/>
        <v>1.2222700230013723</v>
      </c>
      <c r="V191" s="6">
        <f t="shared" si="105"/>
        <v>1.2372309131592627</v>
      </c>
      <c r="W191" s="6">
        <f t="shared" si="105"/>
        <v>1.2514667163399515</v>
      </c>
      <c r="X191" s="6">
        <f t="shared" si="105"/>
        <v>1.2649763504982439</v>
      </c>
      <c r="Y191" s="6">
        <f t="shared" si="105"/>
        <v>1.2777808029137903</v>
      </c>
      <c r="Z191" s="6">
        <f t="shared" si="105"/>
        <v>1.2899086026021167</v>
      </c>
      <c r="AA191" s="6">
        <f t="shared" si="105"/>
        <v>1.3013756593596013</v>
      </c>
      <c r="AB191" s="6">
        <f t="shared" si="105"/>
        <v>1.3121903411807734</v>
      </c>
      <c r="AC191" s="6">
        <f t="shared" si="105"/>
        <v>1.3223673730294137</v>
      </c>
      <c r="AD191" s="6">
        <f t="shared" si="105"/>
        <v>1.3319411764051761</v>
      </c>
      <c r="AE191" s="6">
        <f t="shared" si="105"/>
        <v>1.3408780399810485</v>
      </c>
      <c r="AF191" s="6">
        <f t="shared" si="105"/>
        <v>1.3492157147405932</v>
      </c>
      <c r="AG191" s="6">
        <f t="shared" si="105"/>
        <v>1.3569891563376439</v>
      </c>
      <c r="AH191" s="6">
        <f t="shared" si="105"/>
        <v>1.3642380286795845</v>
      </c>
      <c r="AI191" s="6">
        <f t="shared" si="105"/>
        <v>1.371007070862134</v>
      </c>
      <c r="AJ191" s="6">
        <f t="shared" ref="AJ191:BL191" si="106">(AJ$23*(AJ76*AJ176))+AJ159</f>
        <v>1.3773451732197421</v>
      </c>
      <c r="AK191" s="6">
        <f t="shared" si="106"/>
        <v>1.383327724885872</v>
      </c>
      <c r="AL191" s="6">
        <f t="shared" si="106"/>
        <v>1.3890514039408615</v>
      </c>
      <c r="AM191" s="6">
        <f t="shared" si="106"/>
        <v>1.394626270584536</v>
      </c>
      <c r="AN191" s="6">
        <f t="shared" si="106"/>
        <v>1.4001654314741212</v>
      </c>
      <c r="AO191" s="6">
        <f t="shared" si="106"/>
        <v>1.4058517630113661</v>
      </c>
      <c r="AP191" s="6">
        <f t="shared" si="106"/>
        <v>1.4117633196926929</v>
      </c>
      <c r="AQ191" s="6">
        <f t="shared" si="106"/>
        <v>1.4179686425417397</v>
      </c>
      <c r="AR191" s="6">
        <f t="shared" si="106"/>
        <v>1.4245389822398478</v>
      </c>
      <c r="AS191" s="6">
        <f t="shared" si="106"/>
        <v>1.431261291684137</v>
      </c>
      <c r="AT191" s="6">
        <f t="shared" si="106"/>
        <v>1.4379734691191615</v>
      </c>
      <c r="AU191" s="6">
        <f t="shared" si="106"/>
        <v>1.4446914012253564</v>
      </c>
      <c r="AV191" s="6">
        <f t="shared" si="106"/>
        <v>1.4514338451741651</v>
      </c>
      <c r="AW191" s="6">
        <f t="shared" si="106"/>
        <v>1.4582198347277193</v>
      </c>
      <c r="AX191" s="6">
        <f t="shared" si="106"/>
        <v>1.4650611180439683</v>
      </c>
      <c r="AY191" s="6">
        <f t="shared" si="106"/>
        <v>1.4719726041174845</v>
      </c>
      <c r="AZ191" s="6">
        <f t="shared" si="106"/>
        <v>1.4789819290590636</v>
      </c>
      <c r="BA191" s="6">
        <f t="shared" si="106"/>
        <v>1.486120770543143</v>
      </c>
      <c r="BB191" s="6">
        <f t="shared" si="106"/>
        <v>1.4934156874330939</v>
      </c>
      <c r="BC191" s="6">
        <f t="shared" si="106"/>
        <v>1.5008832907467169</v>
      </c>
      <c r="BD191" s="6">
        <f t="shared" si="106"/>
        <v>1.508533197133997</v>
      </c>
      <c r="BE191" s="6">
        <f t="shared" si="106"/>
        <v>1.516377120348902</v>
      </c>
      <c r="BF191" s="6">
        <f t="shared" si="106"/>
        <v>1.5244246560249619</v>
      </c>
      <c r="BG191" s="6">
        <f t="shared" si="106"/>
        <v>1.532683837873547</v>
      </c>
      <c r="BH191" s="6">
        <f t="shared" si="106"/>
        <v>1.5411653998424721</v>
      </c>
      <c r="BI191" s="6">
        <f t="shared" si="106"/>
        <v>1.5498775533459919</v>
      </c>
      <c r="BJ191" s="6">
        <f t="shared" si="106"/>
        <v>1.558822177394807</v>
      </c>
      <c r="BK191" s="6">
        <f t="shared" si="106"/>
        <v>1.5679980732093319</v>
      </c>
      <c r="BL191" s="6">
        <f t="shared" si="106"/>
        <v>3.1548112403038844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rgb="FFFFC000"/>
  </sheetPr>
  <dimension ref="A1:BL191"/>
  <sheetViews>
    <sheetView topLeftCell="A76" workbookViewId="0">
      <selection activeCell="M88" sqref="M88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16_RUS</v>
      </c>
      <c r="D1" t="s">
        <v>252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1068.5374726375001</v>
      </c>
      <c r="E23" s="6">
        <f>INDEX(Activity_Demand_tot!X:X,MATCH($C$1&amp;"-"&amp;$C23,Activity_Demand_tot!$CH:$CH,0))</f>
        <v>1116.61712103278</v>
      </c>
      <c r="F23" s="6">
        <f>INDEX(Activity_Demand_tot!Y:Y,MATCH($C$1&amp;"-"&amp;$C23,Activity_Demand_tot!$CH:$CH,0))</f>
        <v>1168.96179243289</v>
      </c>
      <c r="G23" s="6">
        <f>INDEX(Activity_Demand_tot!Z:Z,MATCH($C$1&amp;"-"&amp;$C23,Activity_Demand_tot!$CH:$CH,0))</f>
        <v>1213.7625481335799</v>
      </c>
      <c r="H23" s="6">
        <f>INDEX(Activity_Demand_tot!AA:AA,MATCH($C$1&amp;"-"&amp;$C23,Activity_Demand_tot!$CH:$CH,0))</f>
        <v>1203.94279854415</v>
      </c>
      <c r="I23" s="6">
        <f>INDEX(Activity_Demand_tot!AB:AB,MATCH($C$1&amp;"-"&amp;$C23,Activity_Demand_tot!$CH:$CH,0))</f>
        <v>1252.43604097399</v>
      </c>
      <c r="J23" s="10">
        <f>INDEX(Activity_Demand_tot!AC:AC,MATCH($C$1&amp;"-"&amp;$C23,Activity_Demand_tot!$CH:$CH,0))</f>
        <v>1292.5927991808501</v>
      </c>
      <c r="K23" s="6">
        <f>K27 +150</f>
        <v>1334.14959173849</v>
      </c>
      <c r="L23" s="6">
        <f t="shared" ref="L23:BL23" si="0">L27 +150</f>
        <v>1362.05900496559</v>
      </c>
      <c r="M23" s="6">
        <f t="shared" si="0"/>
        <v>1378.5420519111699</v>
      </c>
      <c r="N23" s="6">
        <f t="shared" si="0"/>
        <v>1332.2014057356</v>
      </c>
      <c r="O23" s="6">
        <f t="shared" si="0"/>
        <v>1369.3973291587699</v>
      </c>
      <c r="P23" s="6">
        <f t="shared" si="0"/>
        <v>1419.48469910875</v>
      </c>
      <c r="Q23" s="6">
        <f t="shared" si="0"/>
        <v>1447.6882375846001</v>
      </c>
      <c r="R23" s="6">
        <f t="shared" si="0"/>
        <v>1475.23232580422</v>
      </c>
      <c r="S23" s="6">
        <f t="shared" si="0"/>
        <v>1500.6281838980301</v>
      </c>
      <c r="T23" s="6">
        <f t="shared" si="0"/>
        <v>1525.3834617846301</v>
      </c>
      <c r="U23" s="6">
        <f t="shared" si="0"/>
        <v>1544.0636732156199</v>
      </c>
      <c r="V23" s="6">
        <f t="shared" si="0"/>
        <v>1562.8085416819599</v>
      </c>
      <c r="W23" s="6">
        <f t="shared" si="0"/>
        <v>1587.81456402968</v>
      </c>
      <c r="X23" s="6">
        <f t="shared" si="0"/>
        <v>1606.7004344028701</v>
      </c>
      <c r="Y23" s="6">
        <f t="shared" si="0"/>
        <v>1625.64844518258</v>
      </c>
      <c r="Z23" s="6">
        <f t="shared" si="0"/>
        <v>1650.89681772628</v>
      </c>
      <c r="AA23" s="6">
        <f t="shared" si="0"/>
        <v>1669.97448720796</v>
      </c>
      <c r="AB23" s="6">
        <f t="shared" si="0"/>
        <v>1689.10447124336</v>
      </c>
      <c r="AC23" s="6">
        <f t="shared" si="0"/>
        <v>1714.5663749615201</v>
      </c>
      <c r="AD23" s="6">
        <f t="shared" si="0"/>
        <v>1733.8030747944699</v>
      </c>
      <c r="AE23" s="6">
        <f t="shared" si="0"/>
        <v>1753.08265873611</v>
      </c>
      <c r="AF23" s="6">
        <f t="shared" si="0"/>
        <v>1772.4018332538601</v>
      </c>
      <c r="AG23" s="6">
        <f t="shared" si="0"/>
        <v>1791.75734868163</v>
      </c>
      <c r="AH23" s="6">
        <f t="shared" si="0"/>
        <v>1811.1463342248201</v>
      </c>
      <c r="AI23" s="6">
        <f t="shared" si="0"/>
        <v>1830.5661597831399</v>
      </c>
      <c r="AJ23" s="6">
        <f t="shared" si="0"/>
        <v>1843.64388873027</v>
      </c>
      <c r="AK23" s="6">
        <f t="shared" si="0"/>
        <v>1863.1101918300401</v>
      </c>
      <c r="AL23" s="6">
        <f t="shared" si="0"/>
        <v>1882.60663152752</v>
      </c>
      <c r="AM23" s="6">
        <f t="shared" si="0"/>
        <v>1895.73093800621</v>
      </c>
      <c r="AN23" s="6">
        <f t="shared" si="0"/>
        <v>1915.27784364068</v>
      </c>
      <c r="AO23" s="6">
        <f t="shared" si="0"/>
        <v>1934.85562588379</v>
      </c>
      <c r="AP23" s="6">
        <f t="shared" si="0"/>
        <v>1954.4666401372799</v>
      </c>
      <c r="AQ23" s="6">
        <f t="shared" si="0"/>
        <v>1974.11429347232</v>
      </c>
      <c r="AR23" s="6">
        <f t="shared" si="0"/>
        <v>2000.2608076705801</v>
      </c>
      <c r="AS23" s="6">
        <f t="shared" si="0"/>
        <v>2026.8107309447901</v>
      </c>
      <c r="AT23" s="6">
        <f t="shared" si="0"/>
        <v>2053.7714469034199</v>
      </c>
      <c r="AU23" s="6">
        <f t="shared" si="0"/>
        <v>2081.1519683890501</v>
      </c>
      <c r="AV23" s="6">
        <f t="shared" si="0"/>
        <v>2108.9618037881301</v>
      </c>
      <c r="AW23" s="6">
        <f t="shared" si="0"/>
        <v>2137.2101030405202</v>
      </c>
      <c r="AX23" s="6">
        <f t="shared" si="0"/>
        <v>2165.90516565285</v>
      </c>
      <c r="AY23" s="6">
        <f t="shared" si="0"/>
        <v>2195.0546078807301</v>
      </c>
      <c r="AZ23" s="6">
        <f t="shared" si="0"/>
        <v>2224.6658798981098</v>
      </c>
      <c r="BA23" s="6">
        <f t="shared" si="0"/>
        <v>2254.7460288409202</v>
      </c>
      <c r="BB23" s="6">
        <f t="shared" si="0"/>
        <v>2285.3017178305299</v>
      </c>
      <c r="BC23" s="6">
        <f t="shared" si="0"/>
        <v>2316.3400686251798</v>
      </c>
      <c r="BD23" s="6">
        <f t="shared" si="0"/>
        <v>2347.8673044347001</v>
      </c>
      <c r="BE23" s="6">
        <f t="shared" si="0"/>
        <v>2379.8880293900802</v>
      </c>
      <c r="BF23" s="6">
        <f t="shared" si="0"/>
        <v>2412.4056738290101</v>
      </c>
      <c r="BG23" s="6">
        <f t="shared" si="0"/>
        <v>2445.4236027398501</v>
      </c>
      <c r="BH23" s="6">
        <f t="shared" si="0"/>
        <v>2478.9468838593002</v>
      </c>
      <c r="BI23" s="6">
        <f t="shared" si="0"/>
        <v>2512.9799868687201</v>
      </c>
      <c r="BJ23" s="6">
        <f t="shared" si="0"/>
        <v>2547.5245860485402</v>
      </c>
      <c r="BK23" s="6">
        <f t="shared" si="0"/>
        <v>2582.5810758144498</v>
      </c>
      <c r="BL23" s="6">
        <f t="shared" si="0"/>
        <v>2618.15045491809</v>
      </c>
    </row>
    <row r="24" spans="1:64" s="6" customFormat="1" x14ac:dyDescent="0.25">
      <c r="C24" s="6" t="s">
        <v>1</v>
      </c>
      <c r="D24" s="6">
        <f>D28</f>
        <v>4651.7153506900004</v>
      </c>
      <c r="E24" s="6">
        <f>INDEX(Activity_Demand_tot!X:X,MATCH($C$1&amp;"-"&amp;$C24,Activity_Demand_tot!$CH:$CH,0))</f>
        <v>4838.4501322300002</v>
      </c>
      <c r="F24" s="6">
        <f>INDEX(Activity_Demand_tot!Y:Y,MATCH($C$1&amp;"-"&amp;$C24,Activity_Demand_tot!$CH:$CH,0))</f>
        <v>4990.7077864093999</v>
      </c>
      <c r="G24" s="6">
        <f>INDEX(Activity_Demand_tot!Z:Z,MATCH($C$1&amp;"-"&amp;$C24,Activity_Demand_tot!$CH:$CH,0))</f>
        <v>5032.9517020635203</v>
      </c>
      <c r="H24" s="6">
        <f>INDEX(Activity_Demand_tot!AA:AA,MATCH($C$1&amp;"-"&amp;$C24,Activity_Demand_tot!$CH:$CH,0))</f>
        <v>5046.5</v>
      </c>
      <c r="I24" s="6">
        <f>INDEX(Activity_Demand_tot!AB:AB,MATCH($C$1&amp;"-"&amp;$C24,Activity_Demand_tot!$CH:$CH,0))</f>
        <v>5044.2506183799997</v>
      </c>
      <c r="J24" s="10">
        <f>INDEX(Activity_Demand_tot!AC:AC,MATCH($C$1&amp;"-"&amp;$C24,Activity_Demand_tot!$CH:$CH,0))</f>
        <v>5136.3999999999996</v>
      </c>
      <c r="K24" s="6">
        <f>K28 +50</f>
        <v>5142.3967597804703</v>
      </c>
      <c r="L24" s="6">
        <f t="shared" ref="L24:BL24" si="1">L28</f>
        <v>5165.7729587501699</v>
      </c>
      <c r="M24" s="6">
        <f t="shared" si="1"/>
        <v>5209.0316545592796</v>
      </c>
      <c r="N24" s="6">
        <f t="shared" si="1"/>
        <v>5087.6810300387497</v>
      </c>
      <c r="O24" s="6">
        <f t="shared" si="1"/>
        <v>5185.1660317369096</v>
      </c>
      <c r="P24" s="6">
        <f t="shared" si="1"/>
        <v>5315.6984490107498</v>
      </c>
      <c r="Q24" s="6">
        <f t="shared" si="1"/>
        <v>5388.7263159978702</v>
      </c>
      <c r="R24" s="6">
        <f t="shared" si="1"/>
        <v>5459.7372228491604</v>
      </c>
      <c r="S24" s="6">
        <f t="shared" si="1"/>
        <v>5524.9252353386401</v>
      </c>
      <c r="T24" s="6">
        <f t="shared" si="1"/>
        <v>5588.2169823241402</v>
      </c>
      <c r="U24" s="6">
        <f t="shared" si="1"/>
        <v>5635.6857925632503</v>
      </c>
      <c r="V24" s="6">
        <f t="shared" si="1"/>
        <v>5683.1546028023804</v>
      </c>
      <c r="W24" s="6">
        <f t="shared" si="1"/>
        <v>5746.4463497878796</v>
      </c>
      <c r="X24" s="6">
        <f t="shared" si="1"/>
        <v>5793.9151600269997</v>
      </c>
      <c r="Y24" s="6">
        <f t="shared" si="1"/>
        <v>5841.3839702661298</v>
      </c>
      <c r="Z24" s="6">
        <f t="shared" si="1"/>
        <v>5904.67571725162</v>
      </c>
      <c r="AA24" s="6">
        <f t="shared" si="1"/>
        <v>5952.1445274907401</v>
      </c>
      <c r="AB24" s="6">
        <f t="shared" si="1"/>
        <v>5999.6133377298602</v>
      </c>
      <c r="AC24" s="6">
        <f t="shared" si="1"/>
        <v>6062.9050847153603</v>
      </c>
      <c r="AD24" s="6">
        <f t="shared" si="1"/>
        <v>6110.3738949544804</v>
      </c>
      <c r="AE24" s="6">
        <f t="shared" si="1"/>
        <v>6157.8427051935996</v>
      </c>
      <c r="AF24" s="6">
        <f t="shared" si="1"/>
        <v>6205.3115154327297</v>
      </c>
      <c r="AG24" s="6">
        <f t="shared" si="1"/>
        <v>6252.7803256718498</v>
      </c>
      <c r="AH24" s="6">
        <f t="shared" si="1"/>
        <v>6300.2491359109699</v>
      </c>
      <c r="AI24" s="6">
        <f t="shared" si="1"/>
        <v>6347.7179461501</v>
      </c>
      <c r="AJ24" s="6">
        <f t="shared" si="1"/>
        <v>6379.3638196428401</v>
      </c>
      <c r="AK24" s="6">
        <f t="shared" si="1"/>
        <v>6426.8326298819602</v>
      </c>
      <c r="AL24" s="6">
        <f t="shared" si="1"/>
        <v>6474.3014401210903</v>
      </c>
      <c r="AM24" s="6">
        <f t="shared" si="1"/>
        <v>6505.9473136138404</v>
      </c>
      <c r="AN24" s="6">
        <f t="shared" si="1"/>
        <v>6553.4161238529596</v>
      </c>
      <c r="AO24" s="6">
        <f t="shared" si="1"/>
        <v>6600.8849340920797</v>
      </c>
      <c r="AP24" s="6">
        <f t="shared" si="1"/>
        <v>6648.3537443311998</v>
      </c>
      <c r="AQ24" s="6">
        <f t="shared" si="1"/>
        <v>6695.8225545703299</v>
      </c>
      <c r="AR24" s="6">
        <f t="shared" si="1"/>
        <v>6759.11430155582</v>
      </c>
      <c r="AS24" s="6">
        <f t="shared" si="1"/>
        <v>6823.2306967105096</v>
      </c>
      <c r="AT24" s="6">
        <f t="shared" si="1"/>
        <v>6888.1824846359395</v>
      </c>
      <c r="AU24" s="6">
        <f t="shared" si="1"/>
        <v>6953.9805499284703</v>
      </c>
      <c r="AV24" s="6">
        <f t="shared" si="1"/>
        <v>7020.6359190033199</v>
      </c>
      <c r="AW24" s="6">
        <f t="shared" si="1"/>
        <v>7088.1597619423401</v>
      </c>
      <c r="AX24" s="6">
        <f t="shared" si="1"/>
        <v>7156.5633943659004</v>
      </c>
      <c r="AY24" s="6">
        <f t="shared" si="1"/>
        <v>7225.8582793291798</v>
      </c>
      <c r="AZ24" s="6">
        <f t="shared" si="1"/>
        <v>7296.0560292431301</v>
      </c>
      <c r="BA24" s="6">
        <f t="shared" si="1"/>
        <v>7367.1684078204498</v>
      </c>
      <c r="BB24" s="6">
        <f t="shared" si="1"/>
        <v>7439.2073320469899</v>
      </c>
      <c r="BC24" s="6">
        <f t="shared" si="1"/>
        <v>7512.1848741787499</v>
      </c>
      <c r="BD24" s="6">
        <f t="shared" si="1"/>
        <v>7586.1132637650098</v>
      </c>
      <c r="BE24" s="6">
        <f t="shared" si="1"/>
        <v>7661.0048896976596</v>
      </c>
      <c r="BF24" s="6">
        <f t="shared" si="1"/>
        <v>7736.8723022874201</v>
      </c>
      <c r="BG24" s="6">
        <f t="shared" si="1"/>
        <v>7813.7282153669403</v>
      </c>
      <c r="BH24" s="6">
        <f t="shared" si="1"/>
        <v>7891.58550842144</v>
      </c>
      <c r="BI24" s="6">
        <f t="shared" si="1"/>
        <v>7970.45722874701</v>
      </c>
      <c r="BJ24" s="6">
        <f t="shared" si="1"/>
        <v>8050.3565936370896</v>
      </c>
      <c r="BK24" s="6">
        <f t="shared" si="1"/>
        <v>8131.2969925973903</v>
      </c>
      <c r="BL24" s="6">
        <f t="shared" si="1"/>
        <v>8213.2919895897503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1068.5374726375001</v>
      </c>
      <c r="E27">
        <f>INDEX(Activity_Demand_tot!X:X,MATCH($C$1&amp;"-"&amp;$C27,Activity_Demand_tot!$CH:$CH,0))</f>
        <v>1116.61712103278</v>
      </c>
      <c r="F27">
        <f>INDEX(Activity_Demand_tot!Y:Y,MATCH($C$1&amp;"-"&amp;$C27,Activity_Demand_tot!$CH:$CH,0))</f>
        <v>1168.96179243289</v>
      </c>
      <c r="G27">
        <f>INDEX(Activity_Demand_tot!Z:Z,MATCH($C$1&amp;"-"&amp;$C27,Activity_Demand_tot!$CH:$CH,0))</f>
        <v>1213.7625481335799</v>
      </c>
      <c r="H27">
        <f>INDEX(Activity_Demand_tot!AA:AA,MATCH($C$1&amp;"-"&amp;$C27,Activity_Demand_tot!$CH:$CH,0))</f>
        <v>1203.94279854415</v>
      </c>
      <c r="I27">
        <f>INDEX(Activity_Demand_tot!AB:AB,MATCH($C$1&amp;"-"&amp;$C27,Activity_Demand_tot!$CH:$CH,0))</f>
        <v>1252.43604097399</v>
      </c>
      <c r="J27" s="10">
        <f>INDEX(Activity_Demand_tot!AC:AC,MATCH($C$1&amp;"-"&amp;$C27,Activity_Demand_tot!$CH:$CH,0))</f>
        <v>1292.5927991808501</v>
      </c>
      <c r="K27" s="6">
        <f>INDEX(Activity_Demand_tot!AD:AD,MATCH($C$1&amp;"-"&amp;$C27,Activity_Demand_tot!$CH:$CH,0))</f>
        <v>1184.14959173849</v>
      </c>
      <c r="L27" s="6">
        <f>INDEX(Activity_Demand_tot!AE:AE,MATCH($C$1&amp;"-"&amp;$C27,Activity_Demand_tot!$CH:$CH,0))</f>
        <v>1212.05900496559</v>
      </c>
      <c r="M27" s="6">
        <f>INDEX(Activity_Demand_tot!AF:AF,MATCH($C$1&amp;"-"&amp;$C27,Activity_Demand_tot!$CH:$CH,0))</f>
        <v>1228.5420519111699</v>
      </c>
      <c r="N27" s="6">
        <f>INDEX(Activity_Demand_tot!AG:AG,MATCH($C$1&amp;"-"&amp;$C27,Activity_Demand_tot!$CH:$CH,0))</f>
        <v>1182.2014057356</v>
      </c>
      <c r="O27" s="6">
        <f>INDEX(Activity_Demand_tot!AH:AH,MATCH($C$1&amp;"-"&amp;$C27,Activity_Demand_tot!$CH:$CH,0))</f>
        <v>1219.3973291587699</v>
      </c>
      <c r="P27" s="6">
        <f>INDEX(Activity_Demand_tot!AI:AI,MATCH($C$1&amp;"-"&amp;$C27,Activity_Demand_tot!$CH:$CH,0))</f>
        <v>1269.48469910875</v>
      </c>
      <c r="Q27" s="6">
        <f>INDEX(Activity_Demand_tot!AJ:AJ,MATCH($C$1&amp;"-"&amp;$C27,Activity_Demand_tot!$CH:$CH,0))</f>
        <v>1297.6882375846001</v>
      </c>
      <c r="R27" s="6">
        <f>INDEX(Activity_Demand_tot!AK:AK,MATCH($C$1&amp;"-"&amp;$C27,Activity_Demand_tot!$CH:$CH,0))</f>
        <v>1325.23232580422</v>
      </c>
      <c r="S27" s="6">
        <f>INDEX(Activity_Demand_tot!AL:AL,MATCH($C$1&amp;"-"&amp;$C27,Activity_Demand_tot!$CH:$CH,0))</f>
        <v>1350.6281838980301</v>
      </c>
      <c r="T27" s="6">
        <f>INDEX(Activity_Demand_tot!AM:AM,MATCH($C$1&amp;"-"&amp;$C27,Activity_Demand_tot!$CH:$CH,0))</f>
        <v>1375.3834617846301</v>
      </c>
      <c r="U27" s="6">
        <f>INDEX(Activity_Demand_tot!AN:AN,MATCH($C$1&amp;"-"&amp;$C27,Activity_Demand_tot!$CH:$CH,0))</f>
        <v>1394.0636732156199</v>
      </c>
      <c r="V27" s="6">
        <f>INDEX(Activity_Demand_tot!AO:AO,MATCH($C$1&amp;"-"&amp;$C27,Activity_Demand_tot!$CH:$CH,0))</f>
        <v>1412.8085416819599</v>
      </c>
      <c r="W27" s="6">
        <f>INDEX(Activity_Demand_tot!AP:AP,MATCH($C$1&amp;"-"&amp;$C27,Activity_Demand_tot!$CH:$CH,0))</f>
        <v>1437.81456402968</v>
      </c>
      <c r="X27" s="6">
        <f>INDEX(Activity_Demand_tot!AQ:AQ,MATCH($C$1&amp;"-"&amp;$C27,Activity_Demand_tot!$CH:$CH,0))</f>
        <v>1456.7004344028701</v>
      </c>
      <c r="Y27" s="6">
        <f>INDEX(Activity_Demand_tot!AR:AR,MATCH($C$1&amp;"-"&amp;$C27,Activity_Demand_tot!$CH:$CH,0))</f>
        <v>1475.64844518258</v>
      </c>
      <c r="Z27" s="6">
        <f>INDEX(Activity_Demand_tot!AS:AS,MATCH($C$1&amp;"-"&amp;$C27,Activity_Demand_tot!$CH:$CH,0))</f>
        <v>1500.89681772628</v>
      </c>
      <c r="AA27" s="6">
        <f>INDEX(Activity_Demand_tot!AT:AT,MATCH($C$1&amp;"-"&amp;$C27,Activity_Demand_tot!$CH:$CH,0))</f>
        <v>1519.97448720796</v>
      </c>
      <c r="AB27" s="6">
        <f>INDEX(Activity_Demand_tot!AU:AU,MATCH($C$1&amp;"-"&amp;$C27,Activity_Demand_tot!$CH:$CH,0))</f>
        <v>1539.10447124336</v>
      </c>
      <c r="AC27" s="6">
        <f>INDEX(Activity_Demand_tot!AV:AV,MATCH($C$1&amp;"-"&amp;$C27,Activity_Demand_tot!$CH:$CH,0))</f>
        <v>1564.5663749615201</v>
      </c>
      <c r="AD27" s="6">
        <f>INDEX(Activity_Demand_tot!AW:AW,MATCH($C$1&amp;"-"&amp;$C27,Activity_Demand_tot!$CH:$CH,0))</f>
        <v>1583.8030747944699</v>
      </c>
      <c r="AE27" s="6">
        <f>INDEX(Activity_Demand_tot!AX:AX,MATCH($C$1&amp;"-"&amp;$C27,Activity_Demand_tot!$CH:$CH,0))</f>
        <v>1603.08265873611</v>
      </c>
      <c r="AF27" s="6">
        <f>INDEX(Activity_Demand_tot!AY:AY,MATCH($C$1&amp;"-"&amp;$C27,Activity_Demand_tot!$CH:$CH,0))</f>
        <v>1622.4018332538601</v>
      </c>
      <c r="AG27" s="6">
        <f>INDEX(Activity_Demand_tot!AZ:AZ,MATCH($C$1&amp;"-"&amp;$C27,Activity_Demand_tot!$CH:$CH,0))</f>
        <v>1641.75734868163</v>
      </c>
      <c r="AH27" s="6">
        <f>INDEX(Activity_Demand_tot!BA:BA,MATCH($C$1&amp;"-"&amp;$C27,Activity_Demand_tot!$CH:$CH,0))</f>
        <v>1661.1463342248201</v>
      </c>
      <c r="AI27" s="6">
        <f>INDEX(Activity_Demand_tot!BB:BB,MATCH($C$1&amp;"-"&amp;$C27,Activity_Demand_tot!$CH:$CH,0))</f>
        <v>1680.5661597831399</v>
      </c>
      <c r="AJ27" s="6">
        <f>INDEX(Activity_Demand_tot!BC:BC,MATCH($C$1&amp;"-"&amp;$C27,Activity_Demand_tot!$CH:$CH,0))</f>
        <v>1693.64388873027</v>
      </c>
      <c r="AK27" s="6">
        <f>INDEX(Activity_Demand_tot!BD:BD,MATCH($C$1&amp;"-"&amp;$C27,Activity_Demand_tot!$CH:$CH,0))</f>
        <v>1713.1101918300401</v>
      </c>
      <c r="AL27" s="6">
        <f>INDEX(Activity_Demand_tot!BE:BE,MATCH($C$1&amp;"-"&amp;$C27,Activity_Demand_tot!$CH:$CH,0))</f>
        <v>1732.60663152752</v>
      </c>
      <c r="AM27" s="6">
        <f>INDEX(Activity_Demand_tot!BF:BF,MATCH($C$1&amp;"-"&amp;$C27,Activity_Demand_tot!$CH:$CH,0))</f>
        <v>1745.73093800621</v>
      </c>
      <c r="AN27" s="6">
        <f>INDEX(Activity_Demand_tot!BG:BG,MATCH($C$1&amp;"-"&amp;$C27,Activity_Demand_tot!$CH:$CH,0))</f>
        <v>1765.27784364068</v>
      </c>
      <c r="AO27" s="6">
        <f>INDEX(Activity_Demand_tot!BH:BH,MATCH($C$1&amp;"-"&amp;$C27,Activity_Demand_tot!$CH:$CH,0))</f>
        <v>1784.85562588379</v>
      </c>
      <c r="AP27" s="6">
        <f>INDEX(Activity_Demand_tot!BI:BI,MATCH($C$1&amp;"-"&amp;$C27,Activity_Demand_tot!$CH:$CH,0))</f>
        <v>1804.4666401372799</v>
      </c>
      <c r="AQ27" s="6">
        <f>INDEX(Activity_Demand_tot!BJ:BJ,MATCH($C$1&amp;"-"&amp;$C27,Activity_Demand_tot!$CH:$CH,0))</f>
        <v>1824.11429347232</v>
      </c>
      <c r="AR27" s="6">
        <f>INDEX(Activity_Demand_tot!BK:BK,MATCH($C$1&amp;"-"&amp;$C27,Activity_Demand_tot!$CH:$CH,0))</f>
        <v>1850.2608076705801</v>
      </c>
      <c r="AS27" s="6">
        <f>INDEX(Activity_Demand_tot!BL:BL,MATCH($C$1&amp;"-"&amp;$C27,Activity_Demand_tot!$CH:$CH,0))</f>
        <v>1876.8107309447901</v>
      </c>
      <c r="AT27" s="6">
        <f>INDEX(Activity_Demand_tot!BM:BM,MATCH($C$1&amp;"-"&amp;$C27,Activity_Demand_tot!$CH:$CH,0))</f>
        <v>1903.7714469034199</v>
      </c>
      <c r="AU27" s="6">
        <f>INDEX(Activity_Demand_tot!BN:BN,MATCH($C$1&amp;"-"&amp;$C27,Activity_Demand_tot!$CH:$CH,0))</f>
        <v>1931.1519683890499</v>
      </c>
      <c r="AV27" s="6">
        <f>INDEX(Activity_Demand_tot!BO:BO,MATCH($C$1&amp;"-"&amp;$C27,Activity_Demand_tot!$CH:$CH,0))</f>
        <v>1958.9618037881301</v>
      </c>
      <c r="AW27" s="6">
        <f>INDEX(Activity_Demand_tot!BP:BP,MATCH($C$1&amp;"-"&amp;$C27,Activity_Demand_tot!$CH:$CH,0))</f>
        <v>1987.2101030405199</v>
      </c>
      <c r="AX27" s="6">
        <f>INDEX(Activity_Demand_tot!BQ:BQ,MATCH($C$1&amp;"-"&amp;$C27,Activity_Demand_tot!$CH:$CH,0))</f>
        <v>2015.90516565285</v>
      </c>
      <c r="AY27" s="6">
        <f>INDEX(Activity_Demand_tot!BR:BR,MATCH($C$1&amp;"-"&amp;$C27,Activity_Demand_tot!$CH:$CH,0))</f>
        <v>2045.0546078807299</v>
      </c>
      <c r="AZ27" s="6">
        <f>INDEX(Activity_Demand_tot!BS:BS,MATCH($C$1&amp;"-"&amp;$C27,Activity_Demand_tot!$CH:$CH,0))</f>
        <v>2074.6658798981098</v>
      </c>
      <c r="BA27" s="6">
        <f>INDEX(Activity_Demand_tot!BT:BT,MATCH($C$1&amp;"-"&amp;$C27,Activity_Demand_tot!$CH:$CH,0))</f>
        <v>2104.7460288409202</v>
      </c>
      <c r="BB27" s="6">
        <f>INDEX(Activity_Demand_tot!BU:BU,MATCH($C$1&amp;"-"&amp;$C27,Activity_Demand_tot!$CH:$CH,0))</f>
        <v>2135.3017178305299</v>
      </c>
      <c r="BC27" s="6">
        <f>INDEX(Activity_Demand_tot!BV:BV,MATCH($C$1&amp;"-"&amp;$C27,Activity_Demand_tot!$CH:$CH,0))</f>
        <v>2166.3400686251798</v>
      </c>
      <c r="BD27" s="6">
        <f>INDEX(Activity_Demand_tot!BW:BW,MATCH($C$1&amp;"-"&amp;$C27,Activity_Demand_tot!$CH:$CH,0))</f>
        <v>2197.8673044347001</v>
      </c>
      <c r="BE27" s="6">
        <f>INDEX(Activity_Demand_tot!BX:BX,MATCH($C$1&amp;"-"&amp;$C27,Activity_Demand_tot!$CH:$CH,0))</f>
        <v>2229.8880293900802</v>
      </c>
      <c r="BF27" s="6">
        <f>INDEX(Activity_Demand_tot!BY:BY,MATCH($C$1&amp;"-"&amp;$C27,Activity_Demand_tot!$CH:$CH,0))</f>
        <v>2262.4056738290101</v>
      </c>
      <c r="BG27" s="6">
        <f>INDEX(Activity_Demand_tot!BZ:BZ,MATCH($C$1&amp;"-"&amp;$C27,Activity_Demand_tot!$CH:$CH,0))</f>
        <v>2295.4236027398501</v>
      </c>
      <c r="BH27" s="6">
        <f>INDEX(Activity_Demand_tot!CA:CA,MATCH($C$1&amp;"-"&amp;$C27,Activity_Demand_tot!$CH:$CH,0))</f>
        <v>2328.9468838593002</v>
      </c>
      <c r="BI27" s="6">
        <f>INDEX(Activity_Demand_tot!CB:CB,MATCH($C$1&amp;"-"&amp;$C27,Activity_Demand_tot!$CH:$CH,0))</f>
        <v>2362.9799868687201</v>
      </c>
      <c r="BJ27" s="6">
        <f>INDEX(Activity_Demand_tot!CC:CC,MATCH($C$1&amp;"-"&amp;$C27,Activity_Demand_tot!$CH:$CH,0))</f>
        <v>2397.5245860485402</v>
      </c>
      <c r="BK27" s="6">
        <f>INDEX(Activity_Demand_tot!CD:CD,MATCH($C$1&amp;"-"&amp;$C27,Activity_Demand_tot!$CH:$CH,0))</f>
        <v>2432.5810758144498</v>
      </c>
      <c r="BL27" s="6">
        <f>INDEX(Activity_Demand_tot!CE:CE,MATCH($C$1&amp;"-"&amp;$C27,Activity_Demand_tot!$CH:$CH,0))</f>
        <v>2468.15045491809</v>
      </c>
    </row>
    <row r="28" spans="1:64" x14ac:dyDescent="0.25">
      <c r="C28" t="s">
        <v>1</v>
      </c>
      <c r="D28">
        <f>INDEX(Activity_Demand_tot!W:W,MATCH($C$1&amp;"-"&amp;$C28,Activity_Demand_tot!$CH:$CH,0))</f>
        <v>4651.7153506900004</v>
      </c>
      <c r="E28">
        <f>INDEX(Activity_Demand_tot!X:X,MATCH($C$1&amp;"-"&amp;$C28,Activity_Demand_tot!$CH:$CH,0))</f>
        <v>4838.4501322300002</v>
      </c>
      <c r="F28">
        <f>INDEX(Activity_Demand_tot!Y:Y,MATCH($C$1&amp;"-"&amp;$C28,Activity_Demand_tot!$CH:$CH,0))</f>
        <v>4990.7077864093999</v>
      </c>
      <c r="G28">
        <f>INDEX(Activity_Demand_tot!Z:Z,MATCH($C$1&amp;"-"&amp;$C28,Activity_Demand_tot!$CH:$CH,0))</f>
        <v>5032.9517020635203</v>
      </c>
      <c r="H28">
        <f>INDEX(Activity_Demand_tot!AA:AA,MATCH($C$1&amp;"-"&amp;$C28,Activity_Demand_tot!$CH:$CH,0))</f>
        <v>5046.5</v>
      </c>
      <c r="I28">
        <f>INDEX(Activity_Demand_tot!AB:AB,MATCH($C$1&amp;"-"&amp;$C28,Activity_Demand_tot!$CH:$CH,0))</f>
        <v>5044.2506183799997</v>
      </c>
      <c r="J28" s="10">
        <f>INDEX(Activity_Demand_tot!AC:AC,MATCH($C$1&amp;"-"&amp;$C28,Activity_Demand_tot!$CH:$CH,0))</f>
        <v>5136.3999999999996</v>
      </c>
      <c r="K28" s="6">
        <f>INDEX(Activity_Demand_tot!AD:AD,MATCH($C$1&amp;"-"&amp;$C28,Activity_Demand_tot!$CH:$CH,0))</f>
        <v>5092.3967597804703</v>
      </c>
      <c r="L28" s="6">
        <f>INDEX(Activity_Demand_tot!AE:AE,MATCH($C$1&amp;"-"&amp;$C28,Activity_Demand_tot!$CH:$CH,0))</f>
        <v>5165.7729587501699</v>
      </c>
      <c r="M28" s="6">
        <f>INDEX(Activity_Demand_tot!AF:AF,MATCH($C$1&amp;"-"&amp;$C28,Activity_Demand_tot!$CH:$CH,0))</f>
        <v>5209.0316545592796</v>
      </c>
      <c r="N28" s="6">
        <f>INDEX(Activity_Demand_tot!AG:AG,MATCH($C$1&amp;"-"&amp;$C28,Activity_Demand_tot!$CH:$CH,0))</f>
        <v>5087.6810300387497</v>
      </c>
      <c r="O28" s="6">
        <f>INDEX(Activity_Demand_tot!AH:AH,MATCH($C$1&amp;"-"&amp;$C28,Activity_Demand_tot!$CH:$CH,0))</f>
        <v>5185.1660317369096</v>
      </c>
      <c r="P28" s="6">
        <f>INDEX(Activity_Demand_tot!AI:AI,MATCH($C$1&amp;"-"&amp;$C28,Activity_Demand_tot!$CH:$CH,0))</f>
        <v>5315.6984490107498</v>
      </c>
      <c r="Q28" s="6">
        <f>INDEX(Activity_Demand_tot!AJ:AJ,MATCH($C$1&amp;"-"&amp;$C28,Activity_Demand_tot!$CH:$CH,0))</f>
        <v>5388.7263159978702</v>
      </c>
      <c r="R28" s="6">
        <f>INDEX(Activity_Demand_tot!AK:AK,MATCH($C$1&amp;"-"&amp;$C28,Activity_Demand_tot!$CH:$CH,0))</f>
        <v>5459.7372228491604</v>
      </c>
      <c r="S28" s="6">
        <f>INDEX(Activity_Demand_tot!AL:AL,MATCH($C$1&amp;"-"&amp;$C28,Activity_Demand_tot!$CH:$CH,0))</f>
        <v>5524.9252353386401</v>
      </c>
      <c r="T28" s="6">
        <f>INDEX(Activity_Demand_tot!AM:AM,MATCH($C$1&amp;"-"&amp;$C28,Activity_Demand_tot!$CH:$CH,0))</f>
        <v>5588.2169823241402</v>
      </c>
      <c r="U28" s="6">
        <f>INDEX(Activity_Demand_tot!AN:AN,MATCH($C$1&amp;"-"&amp;$C28,Activity_Demand_tot!$CH:$CH,0))</f>
        <v>5635.6857925632503</v>
      </c>
      <c r="V28" s="6">
        <f>INDEX(Activity_Demand_tot!AO:AO,MATCH($C$1&amp;"-"&amp;$C28,Activity_Demand_tot!$CH:$CH,0))</f>
        <v>5683.1546028023804</v>
      </c>
      <c r="W28" s="6">
        <f>INDEX(Activity_Demand_tot!AP:AP,MATCH($C$1&amp;"-"&amp;$C28,Activity_Demand_tot!$CH:$CH,0))</f>
        <v>5746.4463497878796</v>
      </c>
      <c r="X28" s="6">
        <f>INDEX(Activity_Demand_tot!AQ:AQ,MATCH($C$1&amp;"-"&amp;$C28,Activity_Demand_tot!$CH:$CH,0))</f>
        <v>5793.9151600269997</v>
      </c>
      <c r="Y28" s="6">
        <f>INDEX(Activity_Demand_tot!AR:AR,MATCH($C$1&amp;"-"&amp;$C28,Activity_Demand_tot!$CH:$CH,0))</f>
        <v>5841.3839702661298</v>
      </c>
      <c r="Z28" s="6">
        <f>INDEX(Activity_Demand_tot!AS:AS,MATCH($C$1&amp;"-"&amp;$C28,Activity_Demand_tot!$CH:$CH,0))</f>
        <v>5904.67571725162</v>
      </c>
      <c r="AA28" s="6">
        <f>INDEX(Activity_Demand_tot!AT:AT,MATCH($C$1&amp;"-"&amp;$C28,Activity_Demand_tot!$CH:$CH,0))</f>
        <v>5952.1445274907401</v>
      </c>
      <c r="AB28" s="6">
        <f>INDEX(Activity_Demand_tot!AU:AU,MATCH($C$1&amp;"-"&amp;$C28,Activity_Demand_tot!$CH:$CH,0))</f>
        <v>5999.6133377298602</v>
      </c>
      <c r="AC28" s="6">
        <f>INDEX(Activity_Demand_tot!AV:AV,MATCH($C$1&amp;"-"&amp;$C28,Activity_Demand_tot!$CH:$CH,0))</f>
        <v>6062.9050847153603</v>
      </c>
      <c r="AD28" s="6">
        <f>INDEX(Activity_Demand_tot!AW:AW,MATCH($C$1&amp;"-"&amp;$C28,Activity_Demand_tot!$CH:$CH,0))</f>
        <v>6110.3738949544804</v>
      </c>
      <c r="AE28" s="6">
        <f>INDEX(Activity_Demand_tot!AX:AX,MATCH($C$1&amp;"-"&amp;$C28,Activity_Demand_tot!$CH:$CH,0))</f>
        <v>6157.8427051935996</v>
      </c>
      <c r="AF28" s="6">
        <f>INDEX(Activity_Demand_tot!AY:AY,MATCH($C$1&amp;"-"&amp;$C28,Activity_Demand_tot!$CH:$CH,0))</f>
        <v>6205.3115154327297</v>
      </c>
      <c r="AG28" s="6">
        <f>INDEX(Activity_Demand_tot!AZ:AZ,MATCH($C$1&amp;"-"&amp;$C28,Activity_Demand_tot!$CH:$CH,0))</f>
        <v>6252.7803256718498</v>
      </c>
      <c r="AH28" s="6">
        <f>INDEX(Activity_Demand_tot!BA:BA,MATCH($C$1&amp;"-"&amp;$C28,Activity_Demand_tot!$CH:$CH,0))</f>
        <v>6300.2491359109699</v>
      </c>
      <c r="AI28" s="6">
        <f>INDEX(Activity_Demand_tot!BB:BB,MATCH($C$1&amp;"-"&amp;$C28,Activity_Demand_tot!$CH:$CH,0))</f>
        <v>6347.7179461501</v>
      </c>
      <c r="AJ28" s="6">
        <f>INDEX(Activity_Demand_tot!BC:BC,MATCH($C$1&amp;"-"&amp;$C28,Activity_Demand_tot!$CH:$CH,0))</f>
        <v>6379.3638196428401</v>
      </c>
      <c r="AK28" s="6">
        <f>INDEX(Activity_Demand_tot!BD:BD,MATCH($C$1&amp;"-"&amp;$C28,Activity_Demand_tot!$CH:$CH,0))</f>
        <v>6426.8326298819602</v>
      </c>
      <c r="AL28" s="6">
        <f>INDEX(Activity_Demand_tot!BE:BE,MATCH($C$1&amp;"-"&amp;$C28,Activity_Demand_tot!$CH:$CH,0))</f>
        <v>6474.3014401210903</v>
      </c>
      <c r="AM28" s="6">
        <f>INDEX(Activity_Demand_tot!BF:BF,MATCH($C$1&amp;"-"&amp;$C28,Activity_Demand_tot!$CH:$CH,0))</f>
        <v>6505.9473136138404</v>
      </c>
      <c r="AN28" s="6">
        <f>INDEX(Activity_Demand_tot!BG:BG,MATCH($C$1&amp;"-"&amp;$C28,Activity_Demand_tot!$CH:$CH,0))</f>
        <v>6553.4161238529596</v>
      </c>
      <c r="AO28" s="6">
        <f>INDEX(Activity_Demand_tot!BH:BH,MATCH($C$1&amp;"-"&amp;$C28,Activity_Demand_tot!$CH:$CH,0))</f>
        <v>6600.8849340920797</v>
      </c>
      <c r="AP28" s="6">
        <f>INDEX(Activity_Demand_tot!BI:BI,MATCH($C$1&amp;"-"&amp;$C28,Activity_Demand_tot!$CH:$CH,0))</f>
        <v>6648.3537443311998</v>
      </c>
      <c r="AQ28" s="6">
        <f>INDEX(Activity_Demand_tot!BJ:BJ,MATCH($C$1&amp;"-"&amp;$C28,Activity_Demand_tot!$CH:$CH,0))</f>
        <v>6695.8225545703299</v>
      </c>
      <c r="AR28" s="6">
        <f>INDEX(Activity_Demand_tot!BK:BK,MATCH($C$1&amp;"-"&amp;$C28,Activity_Demand_tot!$CH:$CH,0))</f>
        <v>6759.11430155582</v>
      </c>
      <c r="AS28" s="6">
        <f>INDEX(Activity_Demand_tot!BL:BL,MATCH($C$1&amp;"-"&amp;$C28,Activity_Demand_tot!$CH:$CH,0))</f>
        <v>6823.2306967105096</v>
      </c>
      <c r="AT28" s="6">
        <f>INDEX(Activity_Demand_tot!BM:BM,MATCH($C$1&amp;"-"&amp;$C28,Activity_Demand_tot!$CH:$CH,0))</f>
        <v>6888.1824846359395</v>
      </c>
      <c r="AU28" s="6">
        <f>INDEX(Activity_Demand_tot!BN:BN,MATCH($C$1&amp;"-"&amp;$C28,Activity_Demand_tot!$CH:$CH,0))</f>
        <v>6953.9805499284703</v>
      </c>
      <c r="AV28" s="6">
        <f>INDEX(Activity_Demand_tot!BO:BO,MATCH($C$1&amp;"-"&amp;$C28,Activity_Demand_tot!$CH:$CH,0))</f>
        <v>7020.6359190033199</v>
      </c>
      <c r="AW28" s="6">
        <f>INDEX(Activity_Demand_tot!BP:BP,MATCH($C$1&amp;"-"&amp;$C28,Activity_Demand_tot!$CH:$CH,0))</f>
        <v>7088.1597619423401</v>
      </c>
      <c r="AX28" s="6">
        <f>INDEX(Activity_Demand_tot!BQ:BQ,MATCH($C$1&amp;"-"&amp;$C28,Activity_Demand_tot!$CH:$CH,0))</f>
        <v>7156.5633943659004</v>
      </c>
      <c r="AY28" s="6">
        <f>INDEX(Activity_Demand_tot!BR:BR,MATCH($C$1&amp;"-"&amp;$C28,Activity_Demand_tot!$CH:$CH,0))</f>
        <v>7225.8582793291798</v>
      </c>
      <c r="AZ28" s="6">
        <f>INDEX(Activity_Demand_tot!BS:BS,MATCH($C$1&amp;"-"&amp;$C28,Activity_Demand_tot!$CH:$CH,0))</f>
        <v>7296.0560292431301</v>
      </c>
      <c r="BA28" s="6">
        <f>INDEX(Activity_Demand_tot!BT:BT,MATCH($C$1&amp;"-"&amp;$C28,Activity_Demand_tot!$CH:$CH,0))</f>
        <v>7367.1684078204498</v>
      </c>
      <c r="BB28" s="6">
        <f>INDEX(Activity_Demand_tot!BU:BU,MATCH($C$1&amp;"-"&amp;$C28,Activity_Demand_tot!$CH:$CH,0))</f>
        <v>7439.2073320469899</v>
      </c>
      <c r="BC28" s="6">
        <f>INDEX(Activity_Demand_tot!BV:BV,MATCH($C$1&amp;"-"&amp;$C28,Activity_Demand_tot!$CH:$CH,0))</f>
        <v>7512.1848741787499</v>
      </c>
      <c r="BD28" s="6">
        <f>INDEX(Activity_Demand_tot!BW:BW,MATCH($C$1&amp;"-"&amp;$C28,Activity_Demand_tot!$CH:$CH,0))</f>
        <v>7586.1132637650098</v>
      </c>
      <c r="BE28" s="6">
        <f>INDEX(Activity_Demand_tot!BX:BX,MATCH($C$1&amp;"-"&amp;$C28,Activity_Demand_tot!$CH:$CH,0))</f>
        <v>7661.0048896976596</v>
      </c>
      <c r="BF28" s="6">
        <f>INDEX(Activity_Demand_tot!BY:BY,MATCH($C$1&amp;"-"&amp;$C28,Activity_Demand_tot!$CH:$CH,0))</f>
        <v>7736.8723022874201</v>
      </c>
      <c r="BG28" s="6">
        <f>INDEX(Activity_Demand_tot!BZ:BZ,MATCH($C$1&amp;"-"&amp;$C28,Activity_Demand_tot!$CH:$CH,0))</f>
        <v>7813.7282153669403</v>
      </c>
      <c r="BH28" s="6">
        <f>INDEX(Activity_Demand_tot!CA:CA,MATCH($C$1&amp;"-"&amp;$C28,Activity_Demand_tot!$CH:$CH,0))</f>
        <v>7891.58550842144</v>
      </c>
      <c r="BI28" s="6">
        <f>INDEX(Activity_Demand_tot!CB:CB,MATCH($C$1&amp;"-"&amp;$C28,Activity_Demand_tot!$CH:$CH,0))</f>
        <v>7970.45722874701</v>
      </c>
      <c r="BJ28" s="6">
        <f>INDEX(Activity_Demand_tot!CC:CC,MATCH($C$1&amp;"-"&amp;$C28,Activity_Demand_tot!$CH:$CH,0))</f>
        <v>8050.3565936370896</v>
      </c>
      <c r="BK28" s="6">
        <f>INDEX(Activity_Demand_tot!CD:CD,MATCH($C$1&amp;"-"&amp;$C28,Activity_Demand_tot!$CH:$CH,0))</f>
        <v>8131.2969925973903</v>
      </c>
      <c r="BL28" s="6">
        <f>INDEX(Activity_Demand_tot!CE:CE,MATCH($C$1&amp;"-"&amp;$C28,Activity_Demand_tot!$CH:$CH,0))</f>
        <v>8213.2919895897503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16_RUS</v>
      </c>
      <c r="B32" t="s">
        <v>742</v>
      </c>
      <c r="C32" t="str">
        <f t="shared" ref="C32:AH32" si="2">C127</f>
        <v>air_freight(gtkm)</v>
      </c>
      <c r="D32">
        <f t="shared" si="2"/>
        <v>4.7153506900000002</v>
      </c>
      <c r="E32">
        <f t="shared" si="2"/>
        <v>4.9501322300000012</v>
      </c>
      <c r="F32">
        <f t="shared" si="2"/>
        <v>5.0790741199999898</v>
      </c>
      <c r="G32">
        <f t="shared" si="2"/>
        <v>5.0116477799999997</v>
      </c>
      <c r="H32">
        <f t="shared" si="2"/>
        <v>5.2</v>
      </c>
      <c r="I32">
        <f t="shared" si="2"/>
        <v>5.4506183800000008</v>
      </c>
      <c r="J32" s="10">
        <f t="shared" si="2"/>
        <v>6.400000000000003</v>
      </c>
      <c r="K32">
        <f t="shared" si="2"/>
        <v>6.5727334081408531</v>
      </c>
      <c r="L32">
        <f t="shared" si="2"/>
        <v>6.7556142998231019</v>
      </c>
      <c r="M32">
        <f t="shared" si="2"/>
        <v>6.9538514014472286</v>
      </c>
      <c r="N32">
        <f t="shared" si="2"/>
        <v>6.9183809060104045</v>
      </c>
      <c r="O32">
        <f t="shared" si="2"/>
        <v>7.1683299925353525</v>
      </c>
      <c r="P32">
        <f t="shared" si="2"/>
        <v>7.4577809260984607</v>
      </c>
      <c r="Q32">
        <f t="shared" si="2"/>
        <v>7.6597423413183936</v>
      </c>
      <c r="R32">
        <f t="shared" si="2"/>
        <v>7.8508896153628287</v>
      </c>
      <c r="S32">
        <f t="shared" si="2"/>
        <v>8.0257107788450881</v>
      </c>
      <c r="T32">
        <f t="shared" si="2"/>
        <v>8.1898788637222122</v>
      </c>
      <c r="U32">
        <f t="shared" si="2"/>
        <v>8.3229626607097611</v>
      </c>
      <c r="V32">
        <f t="shared" si="2"/>
        <v>8.4482568229784434</v>
      </c>
      <c r="W32">
        <f t="shared" si="2"/>
        <v>8.5897412372803501</v>
      </c>
      <c r="X32">
        <f t="shared" si="2"/>
        <v>8.7005669012810625</v>
      </c>
      <c r="Y32">
        <f t="shared" si="2"/>
        <v>8.8046211470567073</v>
      </c>
      <c r="Z32">
        <f t="shared" si="2"/>
        <v>8.9262078690082838</v>
      </c>
      <c r="AA32">
        <f t="shared" si="2"/>
        <v>9.0179428017820449</v>
      </c>
      <c r="AB32">
        <f t="shared" si="2"/>
        <v>9.104097620508556</v>
      </c>
      <c r="AC32">
        <f t="shared" si="2"/>
        <v>9.2091465506554275</v>
      </c>
      <c r="AD32">
        <f t="shared" si="2"/>
        <v>9.2854910818313829</v>
      </c>
      <c r="AE32">
        <f t="shared" si="2"/>
        <v>9.3576198908219439</v>
      </c>
      <c r="AF32">
        <f t="shared" si="2"/>
        <v>9.426029400047776</v>
      </c>
      <c r="AG32">
        <f t="shared" si="2"/>
        <v>9.4912342516857109</v>
      </c>
      <c r="AH32">
        <f t="shared" si="2"/>
        <v>9.5537673076688385</v>
      </c>
      <c r="AI32">
        <f t="shared" ref="AI32:BL32" si="3">AI127</f>
        <v>9.6141796496864469</v>
      </c>
      <c r="AJ32">
        <f t="shared" si="3"/>
        <v>9.6491075941032065</v>
      </c>
      <c r="AK32">
        <f t="shared" si="3"/>
        <v>9.7070387749045377</v>
      </c>
      <c r="AL32">
        <f t="shared" si="3"/>
        <v>9.7646121790781244</v>
      </c>
      <c r="AM32">
        <f t="shared" si="3"/>
        <v>9.7986192946953956</v>
      </c>
      <c r="AN32">
        <f t="shared" si="3"/>
        <v>9.8573934014538906</v>
      </c>
      <c r="AO32">
        <f t="shared" si="3"/>
        <v>9.9177275368501636</v>
      </c>
      <c r="AP32">
        <f t="shared" si="3"/>
        <v>9.9802972842409634</v>
      </c>
      <c r="AQ32">
        <f t="shared" si="3"/>
        <v>10.045796446739264</v>
      </c>
      <c r="AR32">
        <f t="shared" si="3"/>
        <v>10.13867145233373</v>
      </c>
      <c r="AS32">
        <f t="shared" si="3"/>
        <v>10.234846045065765</v>
      </c>
      <c r="AT32">
        <f t="shared" si="3"/>
        <v>10.332273726953909</v>
      </c>
      <c r="AU32">
        <f t="shared" si="3"/>
        <v>10.430970824892706</v>
      </c>
      <c r="AV32">
        <f t="shared" si="3"/>
        <v>10.530953878504981</v>
      </c>
      <c r="AW32">
        <f t="shared" si="3"/>
        <v>10.632239642913511</v>
      </c>
      <c r="AX32">
        <f t="shared" si="3"/>
        <v>10.73484509154885</v>
      </c>
      <c r="AY32">
        <f t="shared" si="3"/>
        <v>10.838787418993769</v>
      </c>
      <c r="AZ32">
        <f t="shared" si="3"/>
        <v>10.944084043864695</v>
      </c>
      <c r="BA32">
        <f t="shared" si="3"/>
        <v>11.050752611730674</v>
      </c>
      <c r="BB32">
        <f t="shared" si="3"/>
        <v>11.158810998070486</v>
      </c>
      <c r="BC32">
        <f t="shared" si="3"/>
        <v>11.268277311268125</v>
      </c>
      <c r="BD32">
        <f t="shared" si="3"/>
        <v>11.379169895647514</v>
      </c>
      <c r="BE32">
        <f t="shared" si="3"/>
        <v>11.49150733454649</v>
      </c>
      <c r="BF32">
        <f t="shared" si="3"/>
        <v>11.60530845343113</v>
      </c>
      <c r="BG32">
        <f t="shared" si="3"/>
        <v>11.720592323050411</v>
      </c>
      <c r="BH32">
        <f t="shared" si="3"/>
        <v>11.837378262632161</v>
      </c>
      <c r="BI32">
        <f t="shared" si="3"/>
        <v>11.955685843120515</v>
      </c>
      <c r="BJ32">
        <f t="shared" si="3"/>
        <v>12.075534890455634</v>
      </c>
      <c r="BK32">
        <f t="shared" si="3"/>
        <v>12.196945488896086</v>
      </c>
      <c r="BL32">
        <f t="shared" si="3"/>
        <v>12.319937984384625</v>
      </c>
    </row>
    <row r="33" spans="1:64" x14ac:dyDescent="0.25">
      <c r="A33" t="str">
        <f t="shared" ref="A33:A60" si="4">$C$1</f>
        <v>16_RUS</v>
      </c>
      <c r="B33" t="s">
        <v>742</v>
      </c>
      <c r="C33" t="str">
        <f t="shared" ref="C33:AH33" si="5">C128</f>
        <v>pipeline_freight(gtkm)</v>
      </c>
      <c r="D33">
        <f t="shared" si="5"/>
        <v>2382</v>
      </c>
      <c r="E33">
        <f t="shared" si="5"/>
        <v>2422</v>
      </c>
      <c r="F33">
        <f t="shared" si="5"/>
        <v>2452.9999999999959</v>
      </c>
      <c r="G33">
        <f t="shared" si="5"/>
        <v>2513.0000000000005</v>
      </c>
      <c r="H33">
        <f t="shared" si="5"/>
        <v>2423</v>
      </c>
      <c r="I33">
        <f t="shared" si="5"/>
        <v>2444.1999999999998</v>
      </c>
      <c r="J33" s="10">
        <f t="shared" si="5"/>
        <v>2490.4</v>
      </c>
      <c r="K33">
        <f t="shared" si="5"/>
        <v>2473.3231979899938</v>
      </c>
      <c r="L33">
        <f t="shared" si="5"/>
        <v>2463.2730983717147</v>
      </c>
      <c r="M33">
        <f t="shared" si="5"/>
        <v>2461.3136956375342</v>
      </c>
      <c r="N33">
        <f t="shared" si="5"/>
        <v>2380.9341827831545</v>
      </c>
      <c r="O33">
        <f t="shared" si="5"/>
        <v>2402.1876340854892</v>
      </c>
      <c r="P33">
        <f t="shared" si="5"/>
        <v>2436.886680039067</v>
      </c>
      <c r="Q33">
        <f t="shared" si="5"/>
        <v>2443.5495014541216</v>
      </c>
      <c r="R33">
        <f t="shared" si="5"/>
        <v>2448.0028087284409</v>
      </c>
      <c r="S33">
        <f t="shared" si="5"/>
        <v>2448.6876801398698</v>
      </c>
      <c r="T33">
        <f t="shared" si="5"/>
        <v>2447.5185759877254</v>
      </c>
      <c r="U33">
        <f t="shared" si="5"/>
        <v>2438.6094894525891</v>
      </c>
      <c r="V33">
        <f t="shared" si="5"/>
        <v>2429.0904802033692</v>
      </c>
      <c r="W33">
        <f t="shared" si="5"/>
        <v>2425.7622536714734</v>
      </c>
      <c r="X33">
        <f t="shared" si="5"/>
        <v>2415.3082219239714</v>
      </c>
      <c r="Y33">
        <f t="shared" si="5"/>
        <v>2404.621307826616</v>
      </c>
      <c r="Z33">
        <f t="shared" si="5"/>
        <v>2400.267584370366</v>
      </c>
      <c r="AA33">
        <f t="shared" si="5"/>
        <v>2389.4409509822767</v>
      </c>
      <c r="AB33">
        <f t="shared" si="5"/>
        <v>2378.7975303619669</v>
      </c>
      <c r="AC33">
        <f t="shared" si="5"/>
        <v>2374.6814327769921</v>
      </c>
      <c r="AD33">
        <f t="shared" si="5"/>
        <v>2364.7747888503091</v>
      </c>
      <c r="AE33">
        <f t="shared" si="5"/>
        <v>2355.5065075624429</v>
      </c>
      <c r="AF33">
        <f t="shared" si="5"/>
        <v>2347.0359441464602</v>
      </c>
      <c r="AG33">
        <f t="shared" si="5"/>
        <v>2339.5265648620907</v>
      </c>
      <c r="AH33">
        <f t="shared" si="5"/>
        <v>2333.1459469957481</v>
      </c>
      <c r="AI33">
        <f t="shared" ref="AI33:BL33" si="6">AI128</f>
        <v>2328.0657788605172</v>
      </c>
      <c r="AJ33">
        <f t="shared" si="6"/>
        <v>2318.7106887392351</v>
      </c>
      <c r="AK33">
        <f t="shared" si="6"/>
        <v>2316.8100867666149</v>
      </c>
      <c r="AL33">
        <f t="shared" si="6"/>
        <v>2316.7444894369487</v>
      </c>
      <c r="AM33">
        <f t="shared" si="6"/>
        <v>2313.0761173429546</v>
      </c>
      <c r="AN33">
        <f t="shared" si="6"/>
        <v>2317.2786111639393</v>
      </c>
      <c r="AO33">
        <f t="shared" si="6"/>
        <v>2323.8856082664411</v>
      </c>
      <c r="AP33">
        <f t="shared" si="6"/>
        <v>2333.0968889791475</v>
      </c>
      <c r="AQ33">
        <f t="shared" si="6"/>
        <v>2345.1163446574237</v>
      </c>
      <c r="AR33">
        <f t="shared" si="6"/>
        <v>2365.6900055445299</v>
      </c>
      <c r="AS33">
        <f t="shared" si="6"/>
        <v>2388.130743848671</v>
      </c>
      <c r="AT33">
        <f t="shared" si="6"/>
        <v>2410.8638696225712</v>
      </c>
      <c r="AU33">
        <f t="shared" si="6"/>
        <v>2433.8931924749572</v>
      </c>
      <c r="AV33">
        <f t="shared" si="6"/>
        <v>2457.2225716511543</v>
      </c>
      <c r="AW33">
        <f t="shared" si="6"/>
        <v>2480.8559166798113</v>
      </c>
      <c r="AX33">
        <f t="shared" si="6"/>
        <v>2504.7971880280575</v>
      </c>
      <c r="AY33">
        <f t="shared" si="6"/>
        <v>2529.0503977652052</v>
      </c>
      <c r="AZ33">
        <f t="shared" si="6"/>
        <v>2553.6196102350877</v>
      </c>
      <c r="BA33">
        <f t="shared" si="6"/>
        <v>2578.5089427371495</v>
      </c>
      <c r="BB33">
        <f t="shared" si="6"/>
        <v>2603.7225662164383</v>
      </c>
      <c r="BC33">
        <f t="shared" si="6"/>
        <v>2629.2647059625542</v>
      </c>
      <c r="BD33">
        <f t="shared" si="6"/>
        <v>2655.1396423177453</v>
      </c>
      <c r="BE33">
        <f t="shared" si="6"/>
        <v>2681.3517113941725</v>
      </c>
      <c r="BF33">
        <f t="shared" si="6"/>
        <v>2707.9053058005888</v>
      </c>
      <c r="BG33">
        <f t="shared" si="6"/>
        <v>2734.8048753784205</v>
      </c>
      <c r="BH33">
        <f t="shared" si="6"/>
        <v>2762.0549279474953</v>
      </c>
      <c r="BI33">
        <f t="shared" si="6"/>
        <v>2789.660030061445</v>
      </c>
      <c r="BJ33">
        <f t="shared" si="6"/>
        <v>2817.6248077729729</v>
      </c>
      <c r="BK33">
        <f t="shared" si="6"/>
        <v>2845.953947409078</v>
      </c>
      <c r="BL33">
        <f t="shared" si="6"/>
        <v>2874.6521963564037</v>
      </c>
    </row>
    <row r="34" spans="1:64" x14ac:dyDescent="0.25">
      <c r="A34" t="str">
        <f t="shared" si="4"/>
        <v>16_RUS</v>
      </c>
      <c r="B34" t="s">
        <v>742</v>
      </c>
      <c r="C34" t="str">
        <f t="shared" ref="C34:AH34" si="7">C129</f>
        <v>rail_freight(gtkm)</v>
      </c>
      <c r="D34">
        <f t="shared" si="7"/>
        <v>2011.2999999999997</v>
      </c>
      <c r="E34">
        <f t="shared" si="7"/>
        <v>2127.8000000000002</v>
      </c>
      <c r="F34">
        <f t="shared" si="7"/>
        <v>2222.3999999999969</v>
      </c>
      <c r="G34">
        <f t="shared" si="7"/>
        <v>2196.1999999999998</v>
      </c>
      <c r="H34">
        <f t="shared" si="7"/>
        <v>2300.5</v>
      </c>
      <c r="I34">
        <f t="shared" si="7"/>
        <v>2306</v>
      </c>
      <c r="J34" s="10">
        <f t="shared" si="7"/>
        <v>2340.1999999999998</v>
      </c>
      <c r="K34">
        <f t="shared" si="7"/>
        <v>2364.1050028493364</v>
      </c>
      <c r="L34">
        <f t="shared" si="7"/>
        <v>2396.6478132522816</v>
      </c>
      <c r="M34">
        <f t="shared" si="7"/>
        <v>2439.1555704337075</v>
      </c>
      <c r="N34">
        <f t="shared" si="7"/>
        <v>2404.6260194423012</v>
      </c>
      <c r="O34">
        <f t="shared" si="7"/>
        <v>2473.735388960517</v>
      </c>
      <c r="P34">
        <f t="shared" si="7"/>
        <v>2559.8719371112834</v>
      </c>
      <c r="Q34">
        <f t="shared" si="7"/>
        <v>2619.4067173229055</v>
      </c>
      <c r="R34">
        <f t="shared" si="7"/>
        <v>2678.7159586267412</v>
      </c>
      <c r="S34">
        <f t="shared" si="7"/>
        <v>2735.815081342063</v>
      </c>
      <c r="T34">
        <f t="shared" si="7"/>
        <v>2792.5105648284425</v>
      </c>
      <c r="U34">
        <f t="shared" si="7"/>
        <v>2841.674507654654</v>
      </c>
      <c r="V34">
        <f t="shared" si="7"/>
        <v>2891.0601770247813</v>
      </c>
      <c r="W34">
        <f t="shared" si="7"/>
        <v>2948.7023612804892</v>
      </c>
      <c r="X34">
        <f t="shared" si="7"/>
        <v>2998.3443653667641</v>
      </c>
      <c r="Y34">
        <f t="shared" si="7"/>
        <v>3047.9454378084656</v>
      </c>
      <c r="Z34">
        <f t="shared" si="7"/>
        <v>3105.7354935950634</v>
      </c>
      <c r="AA34">
        <f t="shared" si="7"/>
        <v>3155.0389147602773</v>
      </c>
      <c r="AB34">
        <f t="shared" si="7"/>
        <v>3204.0137758138926</v>
      </c>
      <c r="AC34">
        <f t="shared" si="7"/>
        <v>3261.0700777062361</v>
      </c>
      <c r="AD34">
        <f t="shared" si="7"/>
        <v>3309.1413895958844</v>
      </c>
      <c r="AE34">
        <f t="shared" si="7"/>
        <v>3356.5715426283805</v>
      </c>
      <c r="AF34">
        <f t="shared" si="7"/>
        <v>3403.2517103961295</v>
      </c>
      <c r="AG34">
        <f t="shared" si="7"/>
        <v>3449.0704380411394</v>
      </c>
      <c r="AH34">
        <f t="shared" si="7"/>
        <v>3493.9136422550723</v>
      </c>
      <c r="AI34">
        <f t="shared" ref="AI34:BL34" si="8">AI129</f>
        <v>3537.6646112792087</v>
      </c>
      <c r="AJ34">
        <f t="shared" si="8"/>
        <v>3571.3458833723198</v>
      </c>
      <c r="AK34">
        <f t="shared" si="8"/>
        <v>3612.5157985238316</v>
      </c>
      <c r="AL34">
        <f t="shared" si="8"/>
        <v>3652.2316531074357</v>
      </c>
      <c r="AM34">
        <f t="shared" si="8"/>
        <v>3681.4129766605984</v>
      </c>
      <c r="AN34">
        <f t="shared" si="8"/>
        <v>3717.8140265880347</v>
      </c>
      <c r="AO34">
        <f t="shared" si="8"/>
        <v>3752.3768487412799</v>
      </c>
      <c r="AP34">
        <f t="shared" si="8"/>
        <v>3784.9667702840725</v>
      </c>
      <c r="AQ34">
        <f t="shared" si="8"/>
        <v>3815.4464899297832</v>
      </c>
      <c r="AR34">
        <f t="shared" si="8"/>
        <v>3852.6951518868232</v>
      </c>
      <c r="AS34">
        <f t="shared" si="8"/>
        <v>3889.2414971249964</v>
      </c>
      <c r="AT34">
        <f t="shared" si="8"/>
        <v>3926.2640162424914</v>
      </c>
      <c r="AU34">
        <f t="shared" si="8"/>
        <v>3963.7689134592338</v>
      </c>
      <c r="AV34">
        <f t="shared" si="8"/>
        <v>4001.7624738318982</v>
      </c>
      <c r="AW34">
        <f t="shared" si="8"/>
        <v>4040.2510643071396</v>
      </c>
      <c r="AX34">
        <f t="shared" si="8"/>
        <v>4079.2411347885691</v>
      </c>
      <c r="AY34">
        <f t="shared" si="8"/>
        <v>4118.7392192176385</v>
      </c>
      <c r="AZ34">
        <f t="shared" si="8"/>
        <v>4158.7519366685901</v>
      </c>
      <c r="BA34">
        <f t="shared" si="8"/>
        <v>4199.2859924576624</v>
      </c>
      <c r="BB34">
        <f t="shared" si="8"/>
        <v>4240.3481792667908</v>
      </c>
      <c r="BC34">
        <f t="shared" si="8"/>
        <v>4281.9453782818937</v>
      </c>
      <c r="BD34">
        <f t="shared" si="8"/>
        <v>4324.0845603460621</v>
      </c>
      <c r="BE34">
        <f t="shared" si="8"/>
        <v>4366.772787127672</v>
      </c>
      <c r="BF34">
        <f t="shared" si="8"/>
        <v>4410.0172123038355</v>
      </c>
      <c r="BG34">
        <f t="shared" si="8"/>
        <v>4453.8250827591628</v>
      </c>
      <c r="BH34">
        <f t="shared" si="8"/>
        <v>4498.2037398002276</v>
      </c>
      <c r="BI34">
        <f t="shared" si="8"/>
        <v>4543.1606203858028</v>
      </c>
      <c r="BJ34">
        <f t="shared" si="8"/>
        <v>4588.7032583731479</v>
      </c>
      <c r="BK34">
        <f t="shared" si="8"/>
        <v>4634.8392857805193</v>
      </c>
      <c r="BL34">
        <f t="shared" si="8"/>
        <v>4681.5764340661644</v>
      </c>
    </row>
    <row r="35" spans="1:64" x14ac:dyDescent="0.25">
      <c r="A35" t="str">
        <f t="shared" si="4"/>
        <v>16_RUS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16_RUS</v>
      </c>
      <c r="B36" t="s">
        <v>742</v>
      </c>
      <c r="C36" t="str">
        <f t="shared" ref="C36:AH36" si="11">C131</f>
        <v>road_freight_ht(gtkm)</v>
      </c>
      <c r="D36">
        <f t="shared" si="11"/>
        <v>191.328</v>
      </c>
      <c r="E36">
        <f t="shared" si="11"/>
        <v>213.88800000000001</v>
      </c>
      <c r="F36">
        <f t="shared" si="11"/>
        <v>238.94399999999962</v>
      </c>
      <c r="G36">
        <f t="shared" si="11"/>
        <v>237.50399999999996</v>
      </c>
      <c r="H36">
        <f t="shared" si="11"/>
        <v>235.87199999999999</v>
      </c>
      <c r="I36">
        <f t="shared" si="11"/>
        <v>217.536</v>
      </c>
      <c r="J36" s="10">
        <f t="shared" si="11"/>
        <v>225.40799999999999</v>
      </c>
      <c r="K36">
        <f t="shared" si="11"/>
        <v>226.49317404890459</v>
      </c>
      <c r="L36">
        <f t="shared" si="11"/>
        <v>228.57896573699995</v>
      </c>
      <c r="M36">
        <f t="shared" si="11"/>
        <v>231.77471302922606</v>
      </c>
      <c r="N36">
        <f t="shared" si="11"/>
        <v>227.82303975368993</v>
      </c>
      <c r="O36">
        <f t="shared" si="11"/>
        <v>233.84793734439381</v>
      </c>
      <c r="P36">
        <f t="shared" si="11"/>
        <v>241.60875707732384</v>
      </c>
      <c r="Q36">
        <f t="shared" si="11"/>
        <v>246.98615838200297</v>
      </c>
      <c r="R36">
        <f t="shared" si="11"/>
        <v>252.47013897862723</v>
      </c>
      <c r="S36">
        <f t="shared" si="11"/>
        <v>257.86940665439181</v>
      </c>
      <c r="T36">
        <f t="shared" si="11"/>
        <v>263.34905844385952</v>
      </c>
      <c r="U36">
        <f t="shared" si="11"/>
        <v>268.2303672155553</v>
      </c>
      <c r="V36">
        <f t="shared" si="11"/>
        <v>273.23703527981252</v>
      </c>
      <c r="W36">
        <f t="shared" si="11"/>
        <v>279.12223863285914</v>
      </c>
      <c r="X36">
        <f t="shared" si="11"/>
        <v>284.34082781407233</v>
      </c>
      <c r="Y36">
        <f t="shared" si="11"/>
        <v>289.63695042670736</v>
      </c>
      <c r="Z36">
        <f t="shared" si="11"/>
        <v>295.78606214929709</v>
      </c>
      <c r="AA36">
        <f t="shared" si="11"/>
        <v>301.19321410756493</v>
      </c>
      <c r="AB36">
        <f t="shared" si="11"/>
        <v>306.62459139401744</v>
      </c>
      <c r="AC36">
        <f t="shared" si="11"/>
        <v>312.87779033147734</v>
      </c>
      <c r="AD36">
        <f t="shared" si="11"/>
        <v>318.30790789945854</v>
      </c>
      <c r="AE36">
        <f t="shared" si="11"/>
        <v>323.70346045029066</v>
      </c>
      <c r="AF36">
        <f t="shared" si="11"/>
        <v>329.04371822546932</v>
      </c>
      <c r="AG36">
        <f t="shared" si="11"/>
        <v>334.30737438837235</v>
      </c>
      <c r="AH36">
        <f t="shared" si="11"/>
        <v>339.47254502426472</v>
      </c>
      <c r="AI36">
        <f t="shared" ref="AI36:BL36" si="12">AI131</f>
        <v>344.51676914029497</v>
      </c>
      <c r="AJ36">
        <f t="shared" si="12"/>
        <v>348.55248297815706</v>
      </c>
      <c r="AK36">
        <f t="shared" si="12"/>
        <v>353.27986930020796</v>
      </c>
      <c r="AL36">
        <f t="shared" si="12"/>
        <v>357.81600809209016</v>
      </c>
      <c r="AM36">
        <f t="shared" si="12"/>
        <v>361.25757346194956</v>
      </c>
      <c r="AN36">
        <f t="shared" si="12"/>
        <v>365.33300058607995</v>
      </c>
      <c r="AO36">
        <f t="shared" si="12"/>
        <v>369.14197400575216</v>
      </c>
      <c r="AP36">
        <f t="shared" si="12"/>
        <v>372.65808936099194</v>
      </c>
      <c r="AQ36">
        <f t="shared" si="12"/>
        <v>375.85436521371008</v>
      </c>
      <c r="AR36">
        <f t="shared" si="12"/>
        <v>379.59185917537644</v>
      </c>
      <c r="AS36">
        <f t="shared" si="12"/>
        <v>383.19263592726384</v>
      </c>
      <c r="AT36">
        <f t="shared" si="12"/>
        <v>386.840328337156</v>
      </c>
      <c r="AU36">
        <f t="shared" si="12"/>
        <v>390.53554768398453</v>
      </c>
      <c r="AV36">
        <f t="shared" si="12"/>
        <v>394.27891321122814</v>
      </c>
      <c r="AW36">
        <f t="shared" si="12"/>
        <v>398.07105223068351</v>
      </c>
      <c r="AX36">
        <f t="shared" si="12"/>
        <v>401.91260022759064</v>
      </c>
      <c r="AY36">
        <f t="shared" si="12"/>
        <v>405.80420096712845</v>
      </c>
      <c r="AZ36">
        <f t="shared" si="12"/>
        <v>409.74650660229594</v>
      </c>
      <c r="BA36">
        <f t="shared" si="12"/>
        <v>413.74017778319819</v>
      </c>
      <c r="BB36">
        <f t="shared" si="12"/>
        <v>417.78588376776071</v>
      </c>
      <c r="BC36">
        <f t="shared" si="12"/>
        <v>421.88430253388037</v>
      </c>
      <c r="BD36">
        <f t="shared" si="12"/>
        <v>426.03612089304477</v>
      </c>
      <c r="BE36">
        <f t="shared" si="12"/>
        <v>430.24203460542236</v>
      </c>
      <c r="BF36">
        <f t="shared" si="12"/>
        <v>434.50274849646337</v>
      </c>
      <c r="BG36">
        <f t="shared" si="12"/>
        <v>438.81897657500923</v>
      </c>
      <c r="BH36">
        <f t="shared" si="12"/>
        <v>443.19144215294995</v>
      </c>
      <c r="BI36">
        <f t="shared" si="12"/>
        <v>447.62087796643397</v>
      </c>
      <c r="BJ36">
        <f t="shared" si="12"/>
        <v>452.10802629866089</v>
      </c>
      <c r="BK36">
        <f t="shared" si="12"/>
        <v>456.65363910427135</v>
      </c>
      <c r="BL36">
        <f t="shared" si="12"/>
        <v>461.25847813536234</v>
      </c>
    </row>
    <row r="37" spans="1:64" x14ac:dyDescent="0.25">
      <c r="A37" t="str">
        <f t="shared" si="4"/>
        <v>16_RUS</v>
      </c>
      <c r="B37" t="s">
        <v>742</v>
      </c>
      <c r="C37" t="str">
        <f t="shared" ref="C37:AH37" si="13">C132</f>
        <v>road_freight_lt(gtkm)</v>
      </c>
      <c r="D37">
        <f t="shared" si="13"/>
        <v>7.9720000000000013</v>
      </c>
      <c r="E37">
        <f t="shared" si="13"/>
        <v>8.9120000000000026</v>
      </c>
      <c r="F37">
        <f t="shared" si="13"/>
        <v>9.9559999999999835</v>
      </c>
      <c r="G37">
        <f t="shared" si="13"/>
        <v>9.8960000000000008</v>
      </c>
      <c r="H37">
        <f t="shared" si="13"/>
        <v>9.8279999999999976</v>
      </c>
      <c r="I37">
        <f t="shared" si="13"/>
        <v>9.0640000000000001</v>
      </c>
      <c r="J37" s="10">
        <f t="shared" si="13"/>
        <v>9.3919999999999995</v>
      </c>
      <c r="K37">
        <f t="shared" si="13"/>
        <v>9.4372155853710282</v>
      </c>
      <c r="L37">
        <f t="shared" si="13"/>
        <v>9.5241235723750002</v>
      </c>
      <c r="M37">
        <f t="shared" si="13"/>
        <v>9.6572797095510889</v>
      </c>
      <c r="N37">
        <f t="shared" si="13"/>
        <v>9.4926266564037505</v>
      </c>
      <c r="O37">
        <f t="shared" si="13"/>
        <v>9.7436640560164065</v>
      </c>
      <c r="P37">
        <f t="shared" si="13"/>
        <v>10.067031544888501</v>
      </c>
      <c r="Q37">
        <f t="shared" si="13"/>
        <v>10.291089932583462</v>
      </c>
      <c r="R37">
        <f t="shared" si="13"/>
        <v>10.519589124109469</v>
      </c>
      <c r="S37">
        <f t="shared" si="13"/>
        <v>10.744558610599658</v>
      </c>
      <c r="T37">
        <f t="shared" si="13"/>
        <v>10.972877435160811</v>
      </c>
      <c r="U37">
        <f t="shared" si="13"/>
        <v>11.176265300648142</v>
      </c>
      <c r="V37">
        <f t="shared" si="13"/>
        <v>11.384876469992193</v>
      </c>
      <c r="W37">
        <f t="shared" si="13"/>
        <v>11.630093276369129</v>
      </c>
      <c r="X37">
        <f t="shared" si="13"/>
        <v>11.847534492253013</v>
      </c>
      <c r="Y37">
        <f t="shared" si="13"/>
        <v>12.068206267779468</v>
      </c>
      <c r="Z37">
        <f t="shared" si="13"/>
        <v>12.324419256220708</v>
      </c>
      <c r="AA37">
        <f t="shared" si="13"/>
        <v>12.549717254481871</v>
      </c>
      <c r="AB37">
        <f t="shared" si="13"/>
        <v>12.77602464141739</v>
      </c>
      <c r="AC37">
        <f t="shared" si="13"/>
        <v>13.03657459714489</v>
      </c>
      <c r="AD37">
        <f t="shared" si="13"/>
        <v>13.262829495810777</v>
      </c>
      <c r="AE37">
        <f t="shared" si="13"/>
        <v>13.487644185428774</v>
      </c>
      <c r="AF37">
        <f t="shared" si="13"/>
        <v>13.710154926061216</v>
      </c>
      <c r="AG37">
        <f t="shared" si="13"/>
        <v>13.929473932848841</v>
      </c>
      <c r="AH37">
        <f t="shared" si="13"/>
        <v>14.14468937601103</v>
      </c>
      <c r="AI37">
        <f t="shared" ref="AI37:BL37" si="14">AI132</f>
        <v>14.354865380845622</v>
      </c>
      <c r="AJ37">
        <f t="shared" si="14"/>
        <v>14.523020124089875</v>
      </c>
      <c r="AK37">
        <f t="shared" si="14"/>
        <v>14.719994554175329</v>
      </c>
      <c r="AL37">
        <f t="shared" si="14"/>
        <v>14.909000337170408</v>
      </c>
      <c r="AM37">
        <f t="shared" si="14"/>
        <v>15.052398894247897</v>
      </c>
      <c r="AN37">
        <f t="shared" si="14"/>
        <v>15.222208357753315</v>
      </c>
      <c r="AO37">
        <f t="shared" si="14"/>
        <v>15.380915583573003</v>
      </c>
      <c r="AP37">
        <f t="shared" si="14"/>
        <v>15.527420390041316</v>
      </c>
      <c r="AQ37">
        <f t="shared" si="14"/>
        <v>15.660598550571242</v>
      </c>
      <c r="AR37">
        <f t="shared" si="14"/>
        <v>15.816327465640681</v>
      </c>
      <c r="AS37">
        <f t="shared" si="14"/>
        <v>15.966359830302656</v>
      </c>
      <c r="AT37">
        <f t="shared" si="14"/>
        <v>16.118347014048162</v>
      </c>
      <c r="AU37">
        <f t="shared" si="14"/>
        <v>16.272314486832684</v>
      </c>
      <c r="AV37">
        <f t="shared" si="14"/>
        <v>16.428288050467835</v>
      </c>
      <c r="AW37">
        <f t="shared" si="14"/>
        <v>16.586293842945143</v>
      </c>
      <c r="AX37">
        <f t="shared" si="14"/>
        <v>16.746358342816272</v>
      </c>
      <c r="AY37">
        <f t="shared" si="14"/>
        <v>16.908508373630347</v>
      </c>
      <c r="AZ37">
        <f t="shared" si="14"/>
        <v>17.072771108428991</v>
      </c>
      <c r="BA37">
        <f t="shared" si="14"/>
        <v>17.239174074299921</v>
      </c>
      <c r="BB37">
        <f t="shared" si="14"/>
        <v>17.407745156990025</v>
      </c>
      <c r="BC37">
        <f t="shared" si="14"/>
        <v>17.578512605578343</v>
      </c>
      <c r="BD37">
        <f t="shared" si="14"/>
        <v>17.751505037210194</v>
      </c>
      <c r="BE37">
        <f t="shared" si="14"/>
        <v>17.926751441892595</v>
      </c>
      <c r="BF37">
        <f t="shared" si="14"/>
        <v>18.104281187352633</v>
      </c>
      <c r="BG37">
        <f t="shared" si="14"/>
        <v>18.284124023958711</v>
      </c>
      <c r="BH37">
        <f t="shared" si="14"/>
        <v>18.466310089706241</v>
      </c>
      <c r="BI37">
        <f t="shared" si="14"/>
        <v>18.650869915268078</v>
      </c>
      <c r="BJ37">
        <f t="shared" si="14"/>
        <v>18.837834429110863</v>
      </c>
      <c r="BK37">
        <f t="shared" si="14"/>
        <v>19.027234962677969</v>
      </c>
      <c r="BL37">
        <f t="shared" si="14"/>
        <v>19.219103255640093</v>
      </c>
    </row>
    <row r="38" spans="1:64" x14ac:dyDescent="0.25">
      <c r="A38" t="str">
        <f t="shared" si="4"/>
        <v>16_RUS</v>
      </c>
      <c r="B38" t="s">
        <v>742</v>
      </c>
      <c r="C38" t="str">
        <f t="shared" ref="C38:AH38" si="15">C133</f>
        <v>ship_freight(gtkm)</v>
      </c>
      <c r="D38">
        <f t="shared" si="15"/>
        <v>54.4</v>
      </c>
      <c r="E38">
        <f t="shared" si="15"/>
        <v>60.900000000000027</v>
      </c>
      <c r="F38">
        <f t="shared" si="15"/>
        <v>61.328712289408308</v>
      </c>
      <c r="G38">
        <f t="shared" si="15"/>
        <v>71.340054283520004</v>
      </c>
      <c r="H38">
        <f t="shared" si="15"/>
        <v>72.099999999999994</v>
      </c>
      <c r="I38">
        <f t="shared" si="15"/>
        <v>62.000000000000021</v>
      </c>
      <c r="J38" s="10">
        <f t="shared" si="15"/>
        <v>64.600000000000009</v>
      </c>
      <c r="K38">
        <f t="shared" si="15"/>
        <v>62.465435898724238</v>
      </c>
      <c r="L38">
        <f t="shared" si="15"/>
        <v>60.99334351697518</v>
      </c>
      <c r="M38">
        <f t="shared" si="15"/>
        <v>60.176544347813454</v>
      </c>
      <c r="N38">
        <f t="shared" si="15"/>
        <v>57.886780497189477</v>
      </c>
      <c r="O38">
        <f t="shared" si="15"/>
        <v>58.483077297957493</v>
      </c>
      <c r="P38">
        <f t="shared" si="15"/>
        <v>59.806262312089913</v>
      </c>
      <c r="Q38">
        <f t="shared" si="15"/>
        <v>60.833106564937658</v>
      </c>
      <c r="R38">
        <f t="shared" si="15"/>
        <v>62.177837775879709</v>
      </c>
      <c r="S38">
        <f t="shared" si="15"/>
        <v>63.782797812870534</v>
      </c>
      <c r="T38">
        <f t="shared" si="15"/>
        <v>65.676026765230674</v>
      </c>
      <c r="U38">
        <f t="shared" si="15"/>
        <v>67.672200279093985</v>
      </c>
      <c r="V38">
        <f t="shared" si="15"/>
        <v>69.933777001448135</v>
      </c>
      <c r="W38">
        <f t="shared" si="15"/>
        <v>72.639661689409039</v>
      </c>
      <c r="X38">
        <f t="shared" si="15"/>
        <v>75.373643528657738</v>
      </c>
      <c r="Y38">
        <f t="shared" si="15"/>
        <v>78.30744678950451</v>
      </c>
      <c r="Z38">
        <f t="shared" si="15"/>
        <v>81.635950011664406</v>
      </c>
      <c r="AA38">
        <f t="shared" si="15"/>
        <v>84.903787584357502</v>
      </c>
      <c r="AB38">
        <f t="shared" si="15"/>
        <v>88.29731789805659</v>
      </c>
      <c r="AC38">
        <f t="shared" si="15"/>
        <v>92.030062752853738</v>
      </c>
      <c r="AD38">
        <f t="shared" si="15"/>
        <v>95.601488031186804</v>
      </c>
      <c r="AE38">
        <f t="shared" si="15"/>
        <v>99.215930476234846</v>
      </c>
      <c r="AF38">
        <f t="shared" si="15"/>
        <v>102.84395833856212</v>
      </c>
      <c r="AG38">
        <f t="shared" si="15"/>
        <v>106.4552401957117</v>
      </c>
      <c r="AH38">
        <f t="shared" si="15"/>
        <v>110.01854495220611</v>
      </c>
      <c r="AI38">
        <f t="shared" ref="AI38:BL38" si="16">AI133</f>
        <v>113.50174183954724</v>
      </c>
      <c r="AJ38">
        <f t="shared" si="16"/>
        <v>116.58263683493631</v>
      </c>
      <c r="AK38">
        <f t="shared" si="16"/>
        <v>119.79984196222593</v>
      </c>
      <c r="AL38">
        <f t="shared" si="16"/>
        <v>122.83567696836759</v>
      </c>
      <c r="AM38">
        <f t="shared" si="16"/>
        <v>125.34962795939384</v>
      </c>
      <c r="AN38">
        <f t="shared" si="16"/>
        <v>127.91088375569905</v>
      </c>
      <c r="AO38">
        <f t="shared" si="16"/>
        <v>130.18185995818354</v>
      </c>
      <c r="AP38">
        <f t="shared" si="16"/>
        <v>132.12427803270538</v>
      </c>
      <c r="AQ38">
        <f t="shared" si="16"/>
        <v>133.69895977210186</v>
      </c>
      <c r="AR38">
        <f t="shared" si="16"/>
        <v>135.18228603111626</v>
      </c>
      <c r="AS38">
        <f t="shared" si="16"/>
        <v>136.46461393421006</v>
      </c>
      <c r="AT38">
        <f t="shared" si="16"/>
        <v>137.76364969271864</v>
      </c>
      <c r="AU38">
        <f t="shared" si="16"/>
        <v>139.07961099856925</v>
      </c>
      <c r="AV38">
        <f t="shared" si="16"/>
        <v>140.41271838006625</v>
      </c>
      <c r="AW38">
        <f t="shared" si="16"/>
        <v>141.76319523884666</v>
      </c>
      <c r="AX38">
        <f t="shared" si="16"/>
        <v>143.13126788731788</v>
      </c>
      <c r="AY38">
        <f t="shared" si="16"/>
        <v>144.51716558658345</v>
      </c>
      <c r="AZ38">
        <f t="shared" si="16"/>
        <v>145.92112058486245</v>
      </c>
      <c r="BA38">
        <f t="shared" si="16"/>
        <v>147.34336815640884</v>
      </c>
      <c r="BB38">
        <f t="shared" si="16"/>
        <v>148.78414664093964</v>
      </c>
      <c r="BC38">
        <f t="shared" si="16"/>
        <v>150.24369748357483</v>
      </c>
      <c r="BD38">
        <f t="shared" si="16"/>
        <v>151.72226527530003</v>
      </c>
      <c r="BE38">
        <f t="shared" si="16"/>
        <v>153.22009779395304</v>
      </c>
      <c r="BF38">
        <f t="shared" si="16"/>
        <v>154.73744604574824</v>
      </c>
      <c r="BG38">
        <f t="shared" si="16"/>
        <v>156.27456430733864</v>
      </c>
      <c r="BH38">
        <f t="shared" si="16"/>
        <v>157.83171016842863</v>
      </c>
      <c r="BI38">
        <f t="shared" si="16"/>
        <v>159.40914457494003</v>
      </c>
      <c r="BJ38">
        <f t="shared" si="16"/>
        <v>161.00713187274164</v>
      </c>
      <c r="BK38">
        <f t="shared" si="16"/>
        <v>162.62593985194763</v>
      </c>
      <c r="BL38">
        <f t="shared" si="16"/>
        <v>164.26583979179483</v>
      </c>
    </row>
    <row r="39" spans="1:64" x14ac:dyDescent="0.25">
      <c r="A39" t="str">
        <f t="shared" si="4"/>
        <v>16_RUS</v>
      </c>
      <c r="B39" t="s">
        <v>742</v>
      </c>
      <c r="C39" t="str">
        <f t="shared" ref="C39:AH39" si="17">C134</f>
        <v>air_passenger(gpkm)</v>
      </c>
      <c r="D39">
        <f t="shared" si="17"/>
        <v>59.399999999999672</v>
      </c>
      <c r="E39">
        <f t="shared" si="17"/>
        <v>66.399999999999523</v>
      </c>
      <c r="F39">
        <f t="shared" si="17"/>
        <v>71.499999999999943</v>
      </c>
      <c r="G39">
        <f t="shared" si="17"/>
        <v>77.900000000000006</v>
      </c>
      <c r="H39">
        <f t="shared" si="17"/>
        <v>82.299999999999855</v>
      </c>
      <c r="I39">
        <f t="shared" si="17"/>
        <v>74.842866170786195</v>
      </c>
      <c r="J39" s="10">
        <f t="shared" si="17"/>
        <v>68.671086345486316</v>
      </c>
      <c r="K39">
        <f t="shared" si="17"/>
        <v>71.690731620172215</v>
      </c>
      <c r="L39">
        <f t="shared" si="17"/>
        <v>74.251630450889408</v>
      </c>
      <c r="M39">
        <f t="shared" si="17"/>
        <v>76.44334012034777</v>
      </c>
      <c r="N39">
        <f t="shared" si="17"/>
        <v>75.31960735102723</v>
      </c>
      <c r="O39">
        <f t="shared" si="17"/>
        <v>79.094773637896111</v>
      </c>
      <c r="P39">
        <f t="shared" si="17"/>
        <v>83.897286962683395</v>
      </c>
      <c r="Q39">
        <f t="shared" si="17"/>
        <v>87.674550344443759</v>
      </c>
      <c r="R39">
        <f t="shared" si="17"/>
        <v>91.641957913433814</v>
      </c>
      <c r="S39">
        <f t="shared" si="17"/>
        <v>95.692377564808851</v>
      </c>
      <c r="T39">
        <f t="shared" si="17"/>
        <v>99.903031343119736</v>
      </c>
      <c r="U39">
        <f t="shared" si="17"/>
        <v>103.89271111412438</v>
      </c>
      <c r="V39">
        <f t="shared" si="17"/>
        <v>108.03883152416392</v>
      </c>
      <c r="W39">
        <f t="shared" si="17"/>
        <v>112.76651463832791</v>
      </c>
      <c r="X39">
        <f t="shared" si="17"/>
        <v>117.19255137406853</v>
      </c>
      <c r="Y39">
        <f t="shared" si="17"/>
        <v>121.72757344108093</v>
      </c>
      <c r="Z39">
        <f t="shared" si="17"/>
        <v>126.83321458747216</v>
      </c>
      <c r="AA39">
        <f t="shared" si="17"/>
        <v>131.54499038809371</v>
      </c>
      <c r="AB39">
        <f t="shared" si="17"/>
        <v>136.30935275189535</v>
      </c>
      <c r="AC39">
        <f t="shared" si="17"/>
        <v>141.62458593013281</v>
      </c>
      <c r="AD39">
        <f t="shared" si="17"/>
        <v>146.44385010356424</v>
      </c>
      <c r="AE39">
        <f t="shared" si="17"/>
        <v>151.2506297643902</v>
      </c>
      <c r="AF39">
        <f t="shared" si="17"/>
        <v>156.02138224072701</v>
      </c>
      <c r="AG39">
        <f t="shared" si="17"/>
        <v>160.73163405650951</v>
      </c>
      <c r="AH39">
        <f t="shared" si="17"/>
        <v>165.35600968384381</v>
      </c>
      <c r="AI39">
        <f t="shared" ref="AI39:BL39" si="18">AI134</f>
        <v>169.86822009550283</v>
      </c>
      <c r="AJ39">
        <f t="shared" si="18"/>
        <v>173.64106209895692</v>
      </c>
      <c r="AK39">
        <f t="shared" si="18"/>
        <v>177.83755403619844</v>
      </c>
      <c r="AL39">
        <f t="shared" si="18"/>
        <v>181.83891245053985</v>
      </c>
      <c r="AM39">
        <f t="shared" si="18"/>
        <v>184.99070776980142</v>
      </c>
      <c r="AN39">
        <f t="shared" si="18"/>
        <v>188.50549383825833</v>
      </c>
      <c r="AO39">
        <f t="shared" si="18"/>
        <v>191.73443564366616</v>
      </c>
      <c r="AP39">
        <f t="shared" si="18"/>
        <v>194.64536253390941</v>
      </c>
      <c r="AQ39">
        <f t="shared" si="18"/>
        <v>197.2052685122683</v>
      </c>
      <c r="AR39">
        <f t="shared" si="18"/>
        <v>200.02608076705795</v>
      </c>
      <c r="AS39">
        <f t="shared" si="18"/>
        <v>202.68107309447893</v>
      </c>
      <c r="AT39">
        <f t="shared" si="18"/>
        <v>205.37714469034191</v>
      </c>
      <c r="AU39">
        <f t="shared" si="18"/>
        <v>208.11519683890495</v>
      </c>
      <c r="AV39">
        <f t="shared" si="18"/>
        <v>210.89618037881294</v>
      </c>
      <c r="AW39">
        <f t="shared" si="18"/>
        <v>213.72101030405193</v>
      </c>
      <c r="AX39">
        <f t="shared" si="18"/>
        <v>216.59051656528493</v>
      </c>
      <c r="AY39">
        <f t="shared" si="18"/>
        <v>219.50546078807292</v>
      </c>
      <c r="AZ39">
        <f t="shared" si="18"/>
        <v>222.4665879898109</v>
      </c>
      <c r="BA39">
        <f t="shared" si="18"/>
        <v>225.47460288409195</v>
      </c>
      <c r="BB39">
        <f t="shared" si="18"/>
        <v>228.53017178305291</v>
      </c>
      <c r="BC39">
        <f t="shared" si="18"/>
        <v>231.63400686251791</v>
      </c>
      <c r="BD39">
        <f t="shared" si="18"/>
        <v>234.78673044346993</v>
      </c>
      <c r="BE39">
        <f t="shared" si="18"/>
        <v>237.98880293900794</v>
      </c>
      <c r="BF39">
        <f t="shared" si="18"/>
        <v>241.24056738290093</v>
      </c>
      <c r="BG39">
        <f t="shared" si="18"/>
        <v>244.54236027398491</v>
      </c>
      <c r="BH39">
        <f t="shared" si="18"/>
        <v>247.89468838592992</v>
      </c>
      <c r="BI39">
        <f t="shared" si="18"/>
        <v>251.29799868687192</v>
      </c>
      <c r="BJ39">
        <f t="shared" si="18"/>
        <v>254.75245860485393</v>
      </c>
      <c r="BK39">
        <f t="shared" si="18"/>
        <v>258.2581075814449</v>
      </c>
      <c r="BL39">
        <f t="shared" si="18"/>
        <v>261.81504549180892</v>
      </c>
    </row>
    <row r="40" spans="1:64" x14ac:dyDescent="0.25">
      <c r="A40" t="str">
        <f t="shared" si="4"/>
        <v>16_RUS</v>
      </c>
      <c r="B40" t="s">
        <v>742</v>
      </c>
      <c r="C40" t="str">
        <f t="shared" ref="C40:AH40" si="19">C135</f>
        <v>rail_passenger(gpkm)</v>
      </c>
      <c r="D40">
        <f t="shared" si="19"/>
        <v>138.89999999999921</v>
      </c>
      <c r="E40">
        <f t="shared" si="19"/>
        <v>139.79999999999902</v>
      </c>
      <c r="F40">
        <f t="shared" si="19"/>
        <v>144.59999999999988</v>
      </c>
      <c r="G40">
        <f t="shared" si="19"/>
        <v>138.5</v>
      </c>
      <c r="H40">
        <f t="shared" si="19"/>
        <v>129.99999999999972</v>
      </c>
      <c r="I40">
        <f t="shared" si="19"/>
        <v>120.59999999999933</v>
      </c>
      <c r="J40" s="10">
        <f t="shared" si="19"/>
        <v>122.89999999999972</v>
      </c>
      <c r="K40">
        <f t="shared" si="19"/>
        <v>113.7797556831862</v>
      </c>
      <c r="L40">
        <f t="shared" si="19"/>
        <v>104.48520068477123</v>
      </c>
      <c r="M40">
        <f t="shared" si="19"/>
        <v>95.52811639675086</v>
      </c>
      <c r="N40">
        <f t="shared" si="19"/>
        <v>83.888622070047859</v>
      </c>
      <c r="O40">
        <f t="shared" si="19"/>
        <v>78.965082596423429</v>
      </c>
      <c r="P40">
        <f t="shared" si="19"/>
        <v>75.676544750735701</v>
      </c>
      <c r="Q40">
        <f t="shared" si="19"/>
        <v>72.167767205330321</v>
      </c>
      <c r="R40">
        <f t="shared" si="19"/>
        <v>69.649951626572573</v>
      </c>
      <c r="S40">
        <f t="shared" si="19"/>
        <v>68.034090175307171</v>
      </c>
      <c r="T40">
        <f t="shared" si="19"/>
        <v>67.362240052221807</v>
      </c>
      <c r="U40">
        <f t="shared" si="19"/>
        <v>67.356962228669346</v>
      </c>
      <c r="V40">
        <f t="shared" si="19"/>
        <v>68.238558890173479</v>
      </c>
      <c r="W40">
        <f t="shared" si="19"/>
        <v>70.220430211966828</v>
      </c>
      <c r="X40">
        <f t="shared" si="19"/>
        <v>72.698206838389254</v>
      </c>
      <c r="Y40">
        <f t="shared" si="19"/>
        <v>75.875871965855524</v>
      </c>
      <c r="Z40">
        <f t="shared" si="19"/>
        <v>79.987315509700238</v>
      </c>
      <c r="AA40">
        <f t="shared" si="19"/>
        <v>84.370548800995181</v>
      </c>
      <c r="AB40">
        <f t="shared" si="19"/>
        <v>89.242685433016462</v>
      </c>
      <c r="AC40">
        <f t="shared" si="19"/>
        <v>94.875664413987963</v>
      </c>
      <c r="AD40">
        <f t="shared" si="19"/>
        <v>100.51353440669028</v>
      </c>
      <c r="AE40">
        <f t="shared" si="19"/>
        <v>106.40735070148783</v>
      </c>
      <c r="AF40">
        <f t="shared" si="19"/>
        <v>112.47481449170199</v>
      </c>
      <c r="AG40">
        <f t="shared" si="19"/>
        <v>118.63170009948911</v>
      </c>
      <c r="AH40">
        <f t="shared" si="19"/>
        <v>124.79196264149398</v>
      </c>
      <c r="AI40">
        <f t="shared" ref="AI40:BL40" si="20">AI135</f>
        <v>130.86782072430213</v>
      </c>
      <c r="AJ40">
        <f t="shared" si="20"/>
        <v>136.29888140328137</v>
      </c>
      <c r="AK40">
        <f t="shared" si="20"/>
        <v>141.92117687935388</v>
      </c>
      <c r="AL40">
        <f t="shared" si="20"/>
        <v>147.18817407512532</v>
      </c>
      <c r="AM40">
        <f t="shared" si="20"/>
        <v>151.49491098898503</v>
      </c>
      <c r="AN40">
        <f t="shared" si="20"/>
        <v>155.76020386110454</v>
      </c>
      <c r="AO40">
        <f t="shared" si="20"/>
        <v>159.38880292413674</v>
      </c>
      <c r="AP40">
        <f t="shared" si="20"/>
        <v>162.28428025686506</v>
      </c>
      <c r="AQ40">
        <f t="shared" si="20"/>
        <v>164.34929082157362</v>
      </c>
      <c r="AR40">
        <f t="shared" si="20"/>
        <v>166.02164703665792</v>
      </c>
      <c r="AS40">
        <f t="shared" si="20"/>
        <v>167.21188530294495</v>
      </c>
      <c r="AT40">
        <f t="shared" si="20"/>
        <v>168.40925864608022</v>
      </c>
      <c r="AU40">
        <f t="shared" si="20"/>
        <v>169.61388542370736</v>
      </c>
      <c r="AV40">
        <f t="shared" si="20"/>
        <v>170.82590610683832</v>
      </c>
      <c r="AW40">
        <f t="shared" si="20"/>
        <v>172.04541329476163</v>
      </c>
      <c r="AX40">
        <f t="shared" si="20"/>
        <v>173.27241325222778</v>
      </c>
      <c r="AY40">
        <f t="shared" si="20"/>
        <v>174.50684132651784</v>
      </c>
      <c r="AZ40">
        <f t="shared" si="20"/>
        <v>175.74860451195045</v>
      </c>
      <c r="BA40">
        <f t="shared" si="20"/>
        <v>176.99756326401203</v>
      </c>
      <c r="BB40">
        <f t="shared" si="20"/>
        <v>178.25353399078111</v>
      </c>
      <c r="BC40">
        <f t="shared" si="20"/>
        <v>179.51635531845122</v>
      </c>
      <c r="BD40">
        <f t="shared" si="20"/>
        <v>180.78578244147167</v>
      </c>
      <c r="BE40">
        <f t="shared" si="20"/>
        <v>182.0614342483409</v>
      </c>
      <c r="BF40">
        <f t="shared" si="20"/>
        <v>183.34283121100452</v>
      </c>
      <c r="BG40">
        <f t="shared" si="20"/>
        <v>184.62948200685844</v>
      </c>
      <c r="BH40">
        <f t="shared" si="20"/>
        <v>185.92101628944727</v>
      </c>
      <c r="BI40">
        <f t="shared" si="20"/>
        <v>187.21700902171941</v>
      </c>
      <c r="BJ40">
        <f t="shared" si="20"/>
        <v>188.51681936759172</v>
      </c>
      <c r="BK40">
        <f t="shared" si="20"/>
        <v>189.8197090723618</v>
      </c>
      <c r="BL40">
        <f t="shared" si="20"/>
        <v>191.12498320902031</v>
      </c>
    </row>
    <row r="41" spans="1:64" x14ac:dyDescent="0.25">
      <c r="A41" t="str">
        <f t="shared" si="4"/>
        <v>16_RUS</v>
      </c>
      <c r="B41" t="s">
        <v>742</v>
      </c>
      <c r="C41" t="str">
        <f t="shared" ref="C41:AH41" si="21">C136</f>
        <v>road_passenger_2w(gpkm)</v>
      </c>
      <c r="D41">
        <f t="shared" si="21"/>
        <v>3.0605358066243529</v>
      </c>
      <c r="E41">
        <f t="shared" si="21"/>
        <v>2.9977346580680471</v>
      </c>
      <c r="F41">
        <f t="shared" si="21"/>
        <v>2.8694141640162663</v>
      </c>
      <c r="G41">
        <f t="shared" si="21"/>
        <v>2.8543940005407609</v>
      </c>
      <c r="H41">
        <f t="shared" si="21"/>
        <v>2.723604611635901</v>
      </c>
      <c r="I41">
        <f t="shared" si="21"/>
        <v>2.5928152227310339</v>
      </c>
      <c r="J41" s="10">
        <f t="shared" si="21"/>
        <v>2.8830706078259856</v>
      </c>
      <c r="K41">
        <f t="shared" si="21"/>
        <v>3.2301445900368266</v>
      </c>
      <c r="L41">
        <f t="shared" si="21"/>
        <v>3.5254590838278181</v>
      </c>
      <c r="M41">
        <f t="shared" si="21"/>
        <v>3.7677795484477365</v>
      </c>
      <c r="N41">
        <f t="shared" si="21"/>
        <v>3.8057209524832518</v>
      </c>
      <c r="O41">
        <f t="shared" si="21"/>
        <v>4.0535319095833611</v>
      </c>
      <c r="P41">
        <f t="shared" si="21"/>
        <v>4.3214259600651284</v>
      </c>
      <c r="Q41">
        <f t="shared" si="21"/>
        <v>4.5032420729921103</v>
      </c>
      <c r="R41">
        <f t="shared" si="21"/>
        <v>4.6617661384665858</v>
      </c>
      <c r="S41">
        <f t="shared" si="21"/>
        <v>4.7923923755382436</v>
      </c>
      <c r="T41">
        <f t="shared" si="21"/>
        <v>4.9002102229435422</v>
      </c>
      <c r="U41">
        <f t="shared" si="21"/>
        <v>4.9682992121402902</v>
      </c>
      <c r="V41">
        <f t="shared" si="21"/>
        <v>5.0172143614240623</v>
      </c>
      <c r="W41">
        <f t="shared" si="21"/>
        <v>5.0677570273927071</v>
      </c>
      <c r="X41">
        <f t="shared" si="21"/>
        <v>5.0813318935465146</v>
      </c>
      <c r="Y41">
        <f t="shared" si="21"/>
        <v>5.0789735810188166</v>
      </c>
      <c r="Z41">
        <f t="shared" si="21"/>
        <v>5.0811485770103317</v>
      </c>
      <c r="AA41">
        <f t="shared" si="21"/>
        <v>5.0504855560884216</v>
      </c>
      <c r="AB41">
        <f t="shared" si="21"/>
        <v>5.0078623418421069</v>
      </c>
      <c r="AC41">
        <f t="shared" si="21"/>
        <v>4.9730097212042894</v>
      </c>
      <c r="AD41">
        <f t="shared" si="21"/>
        <v>4.9106778487527656</v>
      </c>
      <c r="AE41">
        <f t="shared" si="21"/>
        <v>4.8411414178987737</v>
      </c>
      <c r="AF41">
        <f t="shared" si="21"/>
        <v>4.7661661949948959</v>
      </c>
      <c r="AG41">
        <f t="shared" si="21"/>
        <v>4.6876030675391416</v>
      </c>
      <c r="AH41">
        <f t="shared" si="21"/>
        <v>4.6073893299038318</v>
      </c>
      <c r="AI41">
        <f t="shared" ref="AI41:BL41" si="22">AI136</f>
        <v>4.5275485858846416</v>
      </c>
      <c r="AJ41">
        <f t="shared" si="22"/>
        <v>4.4348666977975864</v>
      </c>
      <c r="AK41">
        <f t="shared" si="22"/>
        <v>4.3625770375927351</v>
      </c>
      <c r="AL41">
        <f t="shared" si="22"/>
        <v>4.2972335514952693</v>
      </c>
      <c r="AM41">
        <f t="shared" si="22"/>
        <v>4.226927489314976</v>
      </c>
      <c r="AN41">
        <f t="shared" si="22"/>
        <v>4.1829334922968382</v>
      </c>
      <c r="AO41">
        <f t="shared" si="22"/>
        <v>4.1531942143413447</v>
      </c>
      <c r="AP41">
        <f t="shared" si="22"/>
        <v>4.1403341579719584</v>
      </c>
      <c r="AQ41">
        <f t="shared" si="22"/>
        <v>4.1470673340523065</v>
      </c>
      <c r="AR41">
        <f t="shared" si="22"/>
        <v>4.1897241982316329</v>
      </c>
      <c r="AS41">
        <f t="shared" si="22"/>
        <v>4.2453353743225613</v>
      </c>
      <c r="AT41">
        <f t="shared" si="22"/>
        <v>4.301806992233761</v>
      </c>
      <c r="AU41">
        <f t="shared" si="22"/>
        <v>4.3591579301657699</v>
      </c>
      <c r="AV41">
        <f t="shared" si="22"/>
        <v>4.4174081042798417</v>
      </c>
      <c r="AW41">
        <f t="shared" si="22"/>
        <v>4.4765766799389608</v>
      </c>
      <c r="AX41">
        <f t="shared" si="22"/>
        <v>4.5366810411980598</v>
      </c>
      <c r="AY41">
        <f t="shared" si="22"/>
        <v>4.5977371409820327</v>
      </c>
      <c r="AZ41">
        <f t="shared" si="22"/>
        <v>4.6597605843429575</v>
      </c>
      <c r="BA41">
        <f t="shared" si="22"/>
        <v>4.7227661321339331</v>
      </c>
      <c r="BB41">
        <f t="shared" si="22"/>
        <v>4.786767740855395</v>
      </c>
      <c r="BC41">
        <f t="shared" si="22"/>
        <v>4.8517803276635068</v>
      </c>
      <c r="BD41">
        <f t="shared" si="22"/>
        <v>4.9178169276248527</v>
      </c>
      <c r="BE41">
        <f t="shared" si="22"/>
        <v>4.9848871845013605</v>
      </c>
      <c r="BF41">
        <f t="shared" si="22"/>
        <v>5.0529982834404708</v>
      </c>
      <c r="BG41">
        <f t="shared" si="22"/>
        <v>5.1221572727096447</v>
      </c>
      <c r="BH41">
        <f t="shared" si="22"/>
        <v>5.1923747671342086</v>
      </c>
      <c r="BI41">
        <f t="shared" si="22"/>
        <v>5.2636601288593772</v>
      </c>
      <c r="BJ41">
        <f t="shared" si="22"/>
        <v>5.3360168648144519</v>
      </c>
      <c r="BK41">
        <f t="shared" si="22"/>
        <v>5.4094458011381796</v>
      </c>
      <c r="BL41">
        <f t="shared" si="22"/>
        <v>5.4839490298047178</v>
      </c>
    </row>
    <row r="42" spans="1:64" x14ac:dyDescent="0.25">
      <c r="A42" t="str">
        <f t="shared" si="4"/>
        <v>16_RUS</v>
      </c>
      <c r="B42" t="s">
        <v>742</v>
      </c>
      <c r="C42" t="str">
        <f t="shared" ref="C42:AH42" si="23">C137</f>
        <v>road_passenger_bus(gpkm)</v>
      </c>
      <c r="D42">
        <f t="shared" si="23"/>
        <v>140.5999999999992</v>
      </c>
      <c r="E42">
        <f t="shared" si="23"/>
        <v>138.599999999999</v>
      </c>
      <c r="F42">
        <f t="shared" si="23"/>
        <v>133.2999999999999</v>
      </c>
      <c r="G42">
        <f t="shared" si="23"/>
        <v>125.99999999999997</v>
      </c>
      <c r="H42">
        <f t="shared" si="23"/>
        <v>127.0999999999998</v>
      </c>
      <c r="I42">
        <f t="shared" si="23"/>
        <v>126.29999999999934</v>
      </c>
      <c r="J42" s="10">
        <f t="shared" si="23"/>
        <v>116.29999999999973</v>
      </c>
      <c r="K42">
        <f t="shared" si="23"/>
        <v>110.98021155984674</v>
      </c>
      <c r="L42">
        <f t="shared" si="23"/>
        <v>105.11879410593502</v>
      </c>
      <c r="M42">
        <f t="shared" si="23"/>
        <v>99.137851444405541</v>
      </c>
      <c r="N42">
        <f t="shared" si="23"/>
        <v>89.742961056300373</v>
      </c>
      <c r="O42">
        <f t="shared" si="23"/>
        <v>86.941607893279226</v>
      </c>
      <c r="P42">
        <f t="shared" si="23"/>
        <v>85.528185485140099</v>
      </c>
      <c r="Q42">
        <f t="shared" si="23"/>
        <v>83.416988885723228</v>
      </c>
      <c r="R42">
        <f t="shared" si="23"/>
        <v>81.959221660365841</v>
      </c>
      <c r="S42">
        <f t="shared" si="23"/>
        <v>81.071917780997694</v>
      </c>
      <c r="T42">
        <f t="shared" si="23"/>
        <v>80.831066752733264</v>
      </c>
      <c r="U42">
        <f t="shared" si="23"/>
        <v>80.935439317351111</v>
      </c>
      <c r="V42">
        <f t="shared" si="23"/>
        <v>81.686739481447148</v>
      </c>
      <c r="W42">
        <f t="shared" si="23"/>
        <v>83.377851353622617</v>
      </c>
      <c r="X42">
        <f t="shared" si="23"/>
        <v>85.327292065610877</v>
      </c>
      <c r="Y42">
        <f t="shared" si="23"/>
        <v>87.820413294097193</v>
      </c>
      <c r="Z42">
        <f t="shared" si="23"/>
        <v>91.161313749021531</v>
      </c>
      <c r="AA42">
        <f t="shared" si="23"/>
        <v>94.627397527198724</v>
      </c>
      <c r="AB42">
        <f t="shared" si="23"/>
        <v>98.5089850957675</v>
      </c>
      <c r="AC42">
        <f t="shared" si="23"/>
        <v>103.13529325481035</v>
      </c>
      <c r="AD42">
        <f t="shared" si="23"/>
        <v>107.71217701429579</v>
      </c>
      <c r="AE42">
        <f t="shared" si="23"/>
        <v>112.55102445559601</v>
      </c>
      <c r="AF42">
        <f t="shared" si="23"/>
        <v>117.5947286378006</v>
      </c>
      <c r="AG42">
        <f t="shared" si="23"/>
        <v>122.78342154301774</v>
      </c>
      <c r="AH42">
        <f t="shared" si="23"/>
        <v>128.05448302651837</v>
      </c>
      <c r="AI42">
        <f t="shared" ref="AI42:BL42" si="24">AI137</f>
        <v>133.34252192194978</v>
      </c>
      <c r="AJ42">
        <f t="shared" si="24"/>
        <v>138.10216794493257</v>
      </c>
      <c r="AK42">
        <f t="shared" si="24"/>
        <v>143.20376987732803</v>
      </c>
      <c r="AL42">
        <f t="shared" si="24"/>
        <v>148.11081982909116</v>
      </c>
      <c r="AM42">
        <f t="shared" si="24"/>
        <v>152.23304559762153</v>
      </c>
      <c r="AN42">
        <f t="shared" si="24"/>
        <v>156.50987454445087</v>
      </c>
      <c r="AO42">
        <f t="shared" si="24"/>
        <v>160.35689490567293</v>
      </c>
      <c r="AP42">
        <f t="shared" si="24"/>
        <v>163.68991282838977</v>
      </c>
      <c r="AQ42">
        <f t="shared" si="24"/>
        <v>166.42198022098802</v>
      </c>
      <c r="AR42">
        <f t="shared" si="24"/>
        <v>169.00901522552951</v>
      </c>
      <c r="AS42">
        <f t="shared" si="24"/>
        <v>171.25231088461567</v>
      </c>
      <c r="AT42">
        <f t="shared" si="24"/>
        <v>173.53031585100288</v>
      </c>
      <c r="AU42">
        <f t="shared" si="24"/>
        <v>175.84379165120959</v>
      </c>
      <c r="AV42">
        <f t="shared" si="24"/>
        <v>178.1935416819849</v>
      </c>
      <c r="AW42">
        <f t="shared" si="24"/>
        <v>180.58033905367481</v>
      </c>
      <c r="AX42">
        <f t="shared" si="24"/>
        <v>183.00488502055427</v>
      </c>
      <c r="AY42">
        <f t="shared" si="24"/>
        <v>185.46782310663551</v>
      </c>
      <c r="AZ42">
        <f t="shared" si="24"/>
        <v>187.96978280311166</v>
      </c>
      <c r="BA42">
        <f t="shared" si="24"/>
        <v>190.51135954708738</v>
      </c>
      <c r="BB42">
        <f t="shared" si="24"/>
        <v>193.09311632893699</v>
      </c>
      <c r="BC42">
        <f t="shared" si="24"/>
        <v>195.71565489086447</v>
      </c>
      <c r="BD42">
        <f t="shared" si="24"/>
        <v>198.37950105358328</v>
      </c>
      <c r="BE42">
        <f t="shared" si="24"/>
        <v>201.08504383618603</v>
      </c>
      <c r="BF42">
        <f t="shared" si="24"/>
        <v>203.83257307987381</v>
      </c>
      <c r="BG42">
        <f t="shared" si="24"/>
        <v>206.62237310425476</v>
      </c>
      <c r="BH42">
        <f t="shared" si="24"/>
        <v>209.45487210008568</v>
      </c>
      <c r="BI42">
        <f t="shared" si="24"/>
        <v>212.33044772634088</v>
      </c>
      <c r="BJ42">
        <f t="shared" si="24"/>
        <v>215.24924144881606</v>
      </c>
      <c r="BK42">
        <f t="shared" si="24"/>
        <v>218.21128659306905</v>
      </c>
      <c r="BL42">
        <f t="shared" si="24"/>
        <v>221.21666754711103</v>
      </c>
    </row>
    <row r="43" spans="1:64" x14ac:dyDescent="0.25">
      <c r="A43" t="str">
        <f t="shared" si="4"/>
        <v>16_RUS</v>
      </c>
      <c r="B43" t="s">
        <v>742</v>
      </c>
      <c r="C43" t="str">
        <f t="shared" ref="C43:AH43" si="25">C138</f>
        <v>road_passenger_lt(gpkm)</v>
      </c>
      <c r="D43">
        <f t="shared" si="25"/>
        <v>33.418017097445883</v>
      </c>
      <c r="E43">
        <f t="shared" si="25"/>
        <v>34.227838001347891</v>
      </c>
      <c r="F43">
        <f t="shared" si="25"/>
        <v>35.261000727572494</v>
      </c>
      <c r="G43">
        <f t="shared" si="25"/>
        <v>37.163048331053837</v>
      </c>
      <c r="H43">
        <f t="shared" si="25"/>
        <v>36.485062924242953</v>
      </c>
      <c r="I43">
        <f t="shared" si="25"/>
        <v>35.807077517431992</v>
      </c>
      <c r="J43" s="10">
        <f t="shared" si="25"/>
        <v>36.428199469321662</v>
      </c>
      <c r="K43">
        <f t="shared" si="25"/>
        <v>40.813551746254667</v>
      </c>
      <c r="L43">
        <f t="shared" si="25"/>
        <v>44.544912073261024</v>
      </c>
      <c r="M43">
        <f t="shared" si="25"/>
        <v>47.606681770025169</v>
      </c>
      <c r="N43">
        <f t="shared" si="25"/>
        <v>48.086079336841685</v>
      </c>
      <c r="O43">
        <f t="shared" si="25"/>
        <v>51.217222553182587</v>
      </c>
      <c r="P43">
        <f t="shared" si="25"/>
        <v>54.602119850218678</v>
      </c>
      <c r="Q43">
        <f t="shared" si="25"/>
        <v>56.899404422598678</v>
      </c>
      <c r="R43">
        <f t="shared" si="25"/>
        <v>58.902389109174372</v>
      </c>
      <c r="S43">
        <f t="shared" si="25"/>
        <v>60.552878905385576</v>
      </c>
      <c r="T43">
        <f t="shared" si="25"/>
        <v>61.915179932967661</v>
      </c>
      <c r="U43">
        <f t="shared" si="25"/>
        <v>62.775498536816905</v>
      </c>
      <c r="V43">
        <f t="shared" si="25"/>
        <v>63.393551667511723</v>
      </c>
      <c r="W43">
        <f t="shared" si="25"/>
        <v>64.032168811545333</v>
      </c>
      <c r="X43">
        <f t="shared" si="25"/>
        <v>64.203690081498891</v>
      </c>
      <c r="Y43">
        <f t="shared" si="25"/>
        <v>64.173892310005996</v>
      </c>
      <c r="Z43">
        <f t="shared" si="25"/>
        <v>64.201373838765178</v>
      </c>
      <c r="AA43">
        <f t="shared" si="25"/>
        <v>63.813940163209978</v>
      </c>
      <c r="AB43">
        <f t="shared" si="25"/>
        <v>63.275386946242648</v>
      </c>
      <c r="AC43">
        <f t="shared" si="25"/>
        <v>62.835016802973705</v>
      </c>
      <c r="AD43">
        <f t="shared" si="25"/>
        <v>62.047440571993832</v>
      </c>
      <c r="AE43">
        <f t="shared" si="25"/>
        <v>61.168833240401561</v>
      </c>
      <c r="AF43">
        <f t="shared" si="25"/>
        <v>60.221505634970917</v>
      </c>
      <c r="AG43">
        <f t="shared" si="25"/>
        <v>59.228844105931884</v>
      </c>
      <c r="AH43">
        <f t="shared" si="25"/>
        <v>58.215326772423943</v>
      </c>
      <c r="AI43">
        <f t="shared" ref="AI43:BL43" si="26">AI138</f>
        <v>57.206522291182623</v>
      </c>
      <c r="AJ43">
        <f t="shared" si="26"/>
        <v>56.03546727183484</v>
      </c>
      <c r="AK43">
        <f t="shared" si="26"/>
        <v>55.122072312181942</v>
      </c>
      <c r="AL43">
        <f t="shared" si="26"/>
        <v>54.296443713590556</v>
      </c>
      <c r="AM43">
        <f t="shared" si="26"/>
        <v>53.408111929396853</v>
      </c>
      <c r="AN43">
        <f t="shared" si="26"/>
        <v>52.852238585719761</v>
      </c>
      <c r="AO43">
        <f t="shared" si="26"/>
        <v>52.476476595536383</v>
      </c>
      <c r="AP43">
        <f t="shared" si="26"/>
        <v>52.313987096548829</v>
      </c>
      <c r="AQ43">
        <f t="shared" si="26"/>
        <v>52.39906218303873</v>
      </c>
      <c r="AR43">
        <f t="shared" si="26"/>
        <v>52.938040573939858</v>
      </c>
      <c r="AS43">
        <f t="shared" si="26"/>
        <v>53.640699402296292</v>
      </c>
      <c r="AT43">
        <f t="shared" si="26"/>
        <v>54.354230092817865</v>
      </c>
      <c r="AU43">
        <f t="shared" si="26"/>
        <v>55.078871175512433</v>
      </c>
      <c r="AV43">
        <f t="shared" si="26"/>
        <v>55.814874295238376</v>
      </c>
      <c r="AW43">
        <f t="shared" si="26"/>
        <v>56.562481610361104</v>
      </c>
      <c r="AX43">
        <f t="shared" si="26"/>
        <v>57.321912772046609</v>
      </c>
      <c r="AY43">
        <f t="shared" si="26"/>
        <v>58.093369348833853</v>
      </c>
      <c r="AZ43">
        <f t="shared" si="26"/>
        <v>58.877048513816113</v>
      </c>
      <c r="BA43">
        <f t="shared" si="26"/>
        <v>59.67313677345615</v>
      </c>
      <c r="BB43">
        <f t="shared" si="26"/>
        <v>60.48181047105281</v>
      </c>
      <c r="BC43">
        <f t="shared" si="26"/>
        <v>61.303258087990748</v>
      </c>
      <c r="BD43">
        <f t="shared" si="26"/>
        <v>62.137644325059597</v>
      </c>
      <c r="BE43">
        <f t="shared" si="26"/>
        <v>62.985091033206089</v>
      </c>
      <c r="BF43">
        <f t="shared" si="26"/>
        <v>63.845688998269317</v>
      </c>
      <c r="BG43">
        <f t="shared" si="26"/>
        <v>64.719527276581161</v>
      </c>
      <c r="BH43">
        <f t="shared" si="26"/>
        <v>65.606739988677305</v>
      </c>
      <c r="BI43">
        <f t="shared" si="26"/>
        <v>66.507445427218514</v>
      </c>
      <c r="BJ43">
        <f t="shared" si="26"/>
        <v>67.421687902989191</v>
      </c>
      <c r="BK43">
        <f t="shared" si="26"/>
        <v>68.349477854425004</v>
      </c>
      <c r="BL43">
        <f t="shared" si="26"/>
        <v>69.290841714056484</v>
      </c>
    </row>
    <row r="44" spans="1:64" x14ac:dyDescent="0.25">
      <c r="A44" t="str">
        <f t="shared" si="4"/>
        <v>16_RUS</v>
      </c>
      <c r="B44" t="s">
        <v>742</v>
      </c>
      <c r="C44" t="str">
        <f t="shared" ref="C44:AH44" si="27">C139</f>
        <v>road_passenger_lv(gpkm)</v>
      </c>
      <c r="D44">
        <f t="shared" si="27"/>
        <v>692.25891973343153</v>
      </c>
      <c r="E44">
        <f t="shared" si="27"/>
        <v>733.79154837336694</v>
      </c>
      <c r="F44">
        <f t="shared" si="27"/>
        <v>780.79137754130136</v>
      </c>
      <c r="G44">
        <f t="shared" si="27"/>
        <v>830.70510580198572</v>
      </c>
      <c r="H44">
        <f t="shared" si="27"/>
        <v>861.21919393251471</v>
      </c>
      <c r="I44">
        <f t="shared" si="27"/>
        <v>891.73328206304222</v>
      </c>
      <c r="J44" s="10">
        <f t="shared" si="27"/>
        <v>944.85044275821679</v>
      </c>
      <c r="K44">
        <f t="shared" si="27"/>
        <v>992.5914802370628</v>
      </c>
      <c r="L44">
        <f t="shared" si="27"/>
        <v>1028.6522391845199</v>
      </c>
      <c r="M44">
        <f t="shared" si="27"/>
        <v>1054.2402743669193</v>
      </c>
      <c r="N44">
        <f t="shared" si="27"/>
        <v>1029.3506187000148</v>
      </c>
      <c r="O44">
        <f t="shared" si="27"/>
        <v>1066.8436663336045</v>
      </c>
      <c r="P44">
        <f t="shared" si="27"/>
        <v>1112.8923302112253</v>
      </c>
      <c r="Q44">
        <f t="shared" si="27"/>
        <v>1140.2096736075694</v>
      </c>
      <c r="R44">
        <f t="shared" si="27"/>
        <v>1165.3357727329778</v>
      </c>
      <c r="S44">
        <f t="shared" si="27"/>
        <v>1187.1124847726685</v>
      </c>
      <c r="T44">
        <f t="shared" si="27"/>
        <v>1206.7659731564358</v>
      </c>
      <c r="U44">
        <f t="shared" si="27"/>
        <v>1220.0537007839032</v>
      </c>
      <c r="V44">
        <f t="shared" si="27"/>
        <v>1231.9100844897484</v>
      </c>
      <c r="W44">
        <f t="shared" si="27"/>
        <v>1247.2861936045329</v>
      </c>
      <c r="X44">
        <f t="shared" si="27"/>
        <v>1256.5240557019738</v>
      </c>
      <c r="Y44">
        <f t="shared" si="27"/>
        <v>1264.5933080054183</v>
      </c>
      <c r="Z44">
        <f t="shared" si="27"/>
        <v>1276.4197348216064</v>
      </c>
      <c r="AA44">
        <f t="shared" si="27"/>
        <v>1282.4373662547268</v>
      </c>
      <c r="AB44">
        <f t="shared" si="27"/>
        <v>1287.6030358658475</v>
      </c>
      <c r="AC44">
        <f t="shared" si="27"/>
        <v>1296.7886167177869</v>
      </c>
      <c r="AD44">
        <f t="shared" si="27"/>
        <v>1300.586611387725</v>
      </c>
      <c r="AE44">
        <f t="shared" si="27"/>
        <v>1303.9112818771575</v>
      </c>
      <c r="AF44">
        <f t="shared" si="27"/>
        <v>1306.9028830927357</v>
      </c>
      <c r="AG44">
        <f t="shared" si="27"/>
        <v>1309.7084032412567</v>
      </c>
      <c r="AH44">
        <f t="shared" si="27"/>
        <v>1312.4818385856722</v>
      </c>
      <c r="AI44">
        <f t="shared" ref="AI44:BL44" si="28">AI139</f>
        <v>1315.3841103882405</v>
      </c>
      <c r="AJ44">
        <f t="shared" si="28"/>
        <v>1314.0425242760946</v>
      </c>
      <c r="AK44">
        <f t="shared" si="28"/>
        <v>1317.7419492335082</v>
      </c>
      <c r="AL44">
        <f t="shared" si="28"/>
        <v>1322.095922573611</v>
      </c>
      <c r="AM44">
        <f t="shared" si="28"/>
        <v>1322.8262671253979</v>
      </c>
      <c r="AN44">
        <f t="shared" si="28"/>
        <v>1329.0818481625981</v>
      </c>
      <c r="AO44">
        <f t="shared" si="28"/>
        <v>1336.5762885667057</v>
      </c>
      <c r="AP44">
        <f t="shared" si="28"/>
        <v>1345.5203949381917</v>
      </c>
      <c r="AQ44">
        <f t="shared" si="28"/>
        <v>1356.1325637358646</v>
      </c>
      <c r="AR44">
        <f t="shared" si="28"/>
        <v>1373.0717357349283</v>
      </c>
      <c r="AS44">
        <f t="shared" si="28"/>
        <v>1391.2968337291256</v>
      </c>
      <c r="AT44">
        <f t="shared" si="28"/>
        <v>1409.8039188632301</v>
      </c>
      <c r="AU44">
        <f t="shared" si="28"/>
        <v>1428.5991779701583</v>
      </c>
      <c r="AV44">
        <f t="shared" si="28"/>
        <v>1447.6891380471072</v>
      </c>
      <c r="AW44">
        <f t="shared" si="28"/>
        <v>1467.0800800369213</v>
      </c>
      <c r="AX44">
        <f t="shared" si="28"/>
        <v>1486.7777011056551</v>
      </c>
      <c r="AY44">
        <f t="shared" si="28"/>
        <v>1506.7872294041929</v>
      </c>
      <c r="AZ44">
        <f t="shared" si="28"/>
        <v>1527.1137790772684</v>
      </c>
      <c r="BA44">
        <f t="shared" si="28"/>
        <v>1547.7621876056387</v>
      </c>
      <c r="BB44">
        <f t="shared" si="28"/>
        <v>1568.7370288646639</v>
      </c>
      <c r="BC44">
        <f t="shared" si="28"/>
        <v>1590.0431915593131</v>
      </c>
      <c r="BD44">
        <f t="shared" si="28"/>
        <v>1611.6849475892755</v>
      </c>
      <c r="BE44">
        <f t="shared" si="28"/>
        <v>1633.665457443476</v>
      </c>
      <c r="BF44">
        <f t="shared" si="28"/>
        <v>1655.9870758647105</v>
      </c>
      <c r="BG44">
        <f t="shared" si="28"/>
        <v>1678.6521127369651</v>
      </c>
      <c r="BH44">
        <f t="shared" si="28"/>
        <v>1701.6640467896138</v>
      </c>
      <c r="BI44">
        <f t="shared" si="28"/>
        <v>1725.0259462191234</v>
      </c>
      <c r="BJ44">
        <f t="shared" si="28"/>
        <v>1748.7389603291888</v>
      </c>
      <c r="BK44">
        <f t="shared" si="28"/>
        <v>1772.8033598650209</v>
      </c>
      <c r="BL44">
        <f t="shared" si="28"/>
        <v>1797.2198304160413</v>
      </c>
    </row>
    <row r="45" spans="1:64" x14ac:dyDescent="0.25">
      <c r="A45" t="str">
        <f t="shared" si="4"/>
        <v>16_RUS</v>
      </c>
      <c r="B45" t="s">
        <v>742</v>
      </c>
      <c r="C45" t="str">
        <f t="shared" ref="C45:AH45" si="29">C140</f>
        <v>ship_passenger(gpkm)</v>
      </c>
      <c r="D45">
        <f t="shared" si="29"/>
        <v>0.89999999999999503</v>
      </c>
      <c r="E45">
        <f t="shared" si="29"/>
        <v>0.79999999999999427</v>
      </c>
      <c r="F45">
        <f t="shared" si="29"/>
        <v>0.63999999999999946</v>
      </c>
      <c r="G45">
        <f t="shared" si="29"/>
        <v>0.64</v>
      </c>
      <c r="H45">
        <f t="shared" si="29"/>
        <v>0.59999999999999898</v>
      </c>
      <c r="I45">
        <f t="shared" si="29"/>
        <v>0.55999999999999683</v>
      </c>
      <c r="J45" s="10">
        <f t="shared" si="29"/>
        <v>0.55999999999999883</v>
      </c>
      <c r="K45">
        <f t="shared" si="29"/>
        <v>0.49195873568340009</v>
      </c>
      <c r="L45">
        <f t="shared" si="29"/>
        <v>0.42536331486253992</v>
      </c>
      <c r="M45">
        <f t="shared" si="29"/>
        <v>0.36326537498313105</v>
      </c>
      <c r="N45">
        <f t="shared" si="29"/>
        <v>0.29578357357775742</v>
      </c>
      <c r="O45">
        <f t="shared" si="29"/>
        <v>0.25669852719993297</v>
      </c>
      <c r="P45">
        <f t="shared" si="29"/>
        <v>0.22629419536019119</v>
      </c>
      <c r="Q45">
        <f t="shared" si="29"/>
        <v>0.19912726129315964</v>
      </c>
      <c r="R45">
        <f t="shared" si="29"/>
        <v>0.1791853054548973</v>
      </c>
      <c r="S45">
        <f t="shared" si="29"/>
        <v>0.16624749830968141</v>
      </c>
      <c r="T45">
        <f t="shared" si="29"/>
        <v>0.16037926882794989</v>
      </c>
      <c r="U45">
        <f t="shared" si="29"/>
        <v>0.16081554369750023</v>
      </c>
      <c r="V45">
        <f t="shared" si="29"/>
        <v>0.16790857237350751</v>
      </c>
      <c r="W45">
        <f t="shared" si="29"/>
        <v>0.18201419643300384</v>
      </c>
      <c r="X45">
        <f t="shared" si="29"/>
        <v>0.20139840618303595</v>
      </c>
      <c r="Y45">
        <f t="shared" si="29"/>
        <v>0.22631485814205807</v>
      </c>
      <c r="Z45">
        <f t="shared" si="29"/>
        <v>0.25729790273008674</v>
      </c>
      <c r="AA45">
        <f t="shared" si="29"/>
        <v>0.29205726291011919</v>
      </c>
      <c r="AB45">
        <f t="shared" si="29"/>
        <v>0.33096315053816161</v>
      </c>
      <c r="AC45">
        <f t="shared" si="29"/>
        <v>0.37486423186271939</v>
      </c>
      <c r="AD45">
        <f t="shared" si="29"/>
        <v>0.42061297181573726</v>
      </c>
      <c r="AE45">
        <f t="shared" si="29"/>
        <v>0.46885334213223889</v>
      </c>
      <c r="AF45">
        <f t="shared" si="29"/>
        <v>0.51897139453894325</v>
      </c>
      <c r="AG45">
        <f t="shared" si="29"/>
        <v>0.57032391089033319</v>
      </c>
      <c r="AH45">
        <f t="shared" si="29"/>
        <v>0.62223837021453454</v>
      </c>
      <c r="AI45">
        <f t="shared" ref="AI45:BL45" si="30">AI140</f>
        <v>0.67401281546265135</v>
      </c>
      <c r="AJ45">
        <f t="shared" si="30"/>
        <v>0.72241951734171228</v>
      </c>
      <c r="AK45">
        <f t="shared" si="30"/>
        <v>0.77154461721466661</v>
      </c>
      <c r="AL45">
        <f t="shared" si="30"/>
        <v>0.81825978695338653</v>
      </c>
      <c r="AM45">
        <f t="shared" si="30"/>
        <v>0.85884769820337792</v>
      </c>
      <c r="AN45">
        <f t="shared" si="30"/>
        <v>0.89815635723279263</v>
      </c>
      <c r="AO45">
        <f t="shared" si="30"/>
        <v>0.93253368078282872</v>
      </c>
      <c r="AP45">
        <f t="shared" si="30"/>
        <v>0.9610768479051498</v>
      </c>
      <c r="AQ45">
        <f t="shared" si="30"/>
        <v>0.98285349619961071</v>
      </c>
      <c r="AR45">
        <f t="shared" si="30"/>
        <v>1.0001304038352874</v>
      </c>
      <c r="AS45">
        <f t="shared" si="30"/>
        <v>1.0134053654723925</v>
      </c>
      <c r="AT45">
        <f t="shared" si="30"/>
        <v>1.0268857234517073</v>
      </c>
      <c r="AU45">
        <f t="shared" si="30"/>
        <v>1.0405759841945224</v>
      </c>
      <c r="AV45">
        <f t="shared" si="30"/>
        <v>1.0544809018940624</v>
      </c>
      <c r="AW45">
        <f t="shared" si="30"/>
        <v>1.0686050515202574</v>
      </c>
      <c r="AX45">
        <f t="shared" si="30"/>
        <v>1.0829525828264221</v>
      </c>
      <c r="AY45">
        <f t="shared" si="30"/>
        <v>1.0975273039403621</v>
      </c>
      <c r="AZ45">
        <f t="shared" si="30"/>
        <v>1.112332939949052</v>
      </c>
      <c r="BA45">
        <f t="shared" si="30"/>
        <v>1.1273730144204572</v>
      </c>
      <c r="BB45">
        <f t="shared" si="30"/>
        <v>1.142650858915262</v>
      </c>
      <c r="BC45">
        <f t="shared" si="30"/>
        <v>1.1581700343125869</v>
      </c>
      <c r="BD45">
        <f t="shared" si="30"/>
        <v>1.1739336522173471</v>
      </c>
      <c r="BE45">
        <f t="shared" si="30"/>
        <v>1.1899440146950371</v>
      </c>
      <c r="BF45">
        <f t="shared" si="30"/>
        <v>1.2062028369145019</v>
      </c>
      <c r="BG45">
        <f t="shared" si="30"/>
        <v>1.2227118013699219</v>
      </c>
      <c r="BH45">
        <f t="shared" si="30"/>
        <v>1.2394734419296469</v>
      </c>
      <c r="BI45">
        <f t="shared" si="30"/>
        <v>1.2564899934343567</v>
      </c>
      <c r="BJ45">
        <f t="shared" si="30"/>
        <v>1.2737622930242669</v>
      </c>
      <c r="BK45">
        <f t="shared" si="30"/>
        <v>1.2912905379072215</v>
      </c>
      <c r="BL45">
        <f t="shared" si="30"/>
        <v>1.3090752274590416</v>
      </c>
    </row>
    <row r="47" spans="1:64" x14ac:dyDescent="0.25">
      <c r="A47" t="str">
        <f t="shared" si="4"/>
        <v>16_RUS</v>
      </c>
      <c r="B47" t="s">
        <v>743</v>
      </c>
      <c r="C47" t="str">
        <f>C32</f>
        <v>air_freight(gtkm)</v>
      </c>
      <c r="D47">
        <f t="shared" ref="D47:D60" si="31">D178</f>
        <v>4.7153506900000002</v>
      </c>
      <c r="E47">
        <f t="shared" ref="E47:BL47" si="32">E178</f>
        <v>4.9501322300000012</v>
      </c>
      <c r="F47">
        <f t="shared" si="32"/>
        <v>5.0790741199999898</v>
      </c>
      <c r="G47">
        <f t="shared" si="32"/>
        <v>5.0116477799999997</v>
      </c>
      <c r="H47">
        <f t="shared" si="32"/>
        <v>5.2</v>
      </c>
      <c r="I47">
        <f t="shared" si="32"/>
        <v>5.4506183800000008</v>
      </c>
      <c r="J47" s="10">
        <f t="shared" si="32"/>
        <v>6.400000000000003</v>
      </c>
      <c r="K47">
        <f t="shared" si="32"/>
        <v>6.5727334081408531</v>
      </c>
      <c r="L47">
        <f t="shared" si="32"/>
        <v>6.7556142998231019</v>
      </c>
      <c r="M47">
        <f t="shared" si="32"/>
        <v>6.9538514014472286</v>
      </c>
      <c r="N47">
        <f t="shared" si="32"/>
        <v>6.9183809060104045</v>
      </c>
      <c r="O47">
        <f t="shared" si="32"/>
        <v>7.1683299925353525</v>
      </c>
      <c r="P47">
        <f t="shared" si="32"/>
        <v>7.4577809260984607</v>
      </c>
      <c r="Q47">
        <f t="shared" si="32"/>
        <v>7.6597423413183936</v>
      </c>
      <c r="R47">
        <f t="shared" si="32"/>
        <v>7.8508896153628287</v>
      </c>
      <c r="S47">
        <f t="shared" si="32"/>
        <v>8.0257107788450881</v>
      </c>
      <c r="T47">
        <f t="shared" si="32"/>
        <v>8.1898788637222122</v>
      </c>
      <c r="U47">
        <f t="shared" si="32"/>
        <v>8.3229626607097611</v>
      </c>
      <c r="V47">
        <f t="shared" si="32"/>
        <v>8.4482568229784434</v>
      </c>
      <c r="W47">
        <f t="shared" si="32"/>
        <v>8.5897412372803501</v>
      </c>
      <c r="X47">
        <f t="shared" si="32"/>
        <v>8.7005669012810625</v>
      </c>
      <c r="Y47">
        <f t="shared" si="32"/>
        <v>8.8046211470567073</v>
      </c>
      <c r="Z47">
        <f t="shared" si="32"/>
        <v>8.9262078690082838</v>
      </c>
      <c r="AA47">
        <f t="shared" si="32"/>
        <v>9.0179428017820449</v>
      </c>
      <c r="AB47">
        <f t="shared" si="32"/>
        <v>9.104097620508556</v>
      </c>
      <c r="AC47">
        <f t="shared" si="32"/>
        <v>9.2091465506554275</v>
      </c>
      <c r="AD47">
        <f t="shared" si="32"/>
        <v>9.2854910818313829</v>
      </c>
      <c r="AE47">
        <f t="shared" si="32"/>
        <v>9.3576198908219439</v>
      </c>
      <c r="AF47">
        <f t="shared" si="32"/>
        <v>9.426029400047776</v>
      </c>
      <c r="AG47">
        <f t="shared" si="32"/>
        <v>9.4912342516857109</v>
      </c>
      <c r="AH47">
        <f t="shared" si="32"/>
        <v>9.5537673076688385</v>
      </c>
      <c r="AI47">
        <f t="shared" si="32"/>
        <v>9.6141796496864469</v>
      </c>
      <c r="AJ47">
        <f t="shared" si="32"/>
        <v>9.6491075941032065</v>
      </c>
      <c r="AK47">
        <f t="shared" si="32"/>
        <v>9.7070387749045377</v>
      </c>
      <c r="AL47">
        <f t="shared" si="32"/>
        <v>9.7646121790781244</v>
      </c>
      <c r="AM47">
        <f t="shared" si="32"/>
        <v>9.7986192946953956</v>
      </c>
      <c r="AN47">
        <f t="shared" si="32"/>
        <v>9.8573934014538906</v>
      </c>
      <c r="AO47">
        <f t="shared" si="32"/>
        <v>9.9177275368501636</v>
      </c>
      <c r="AP47">
        <f t="shared" si="32"/>
        <v>9.9802972842409634</v>
      </c>
      <c r="AQ47">
        <f t="shared" si="32"/>
        <v>10.045796446739264</v>
      </c>
      <c r="AR47">
        <f t="shared" si="32"/>
        <v>10.13867145233373</v>
      </c>
      <c r="AS47">
        <f t="shared" si="32"/>
        <v>10.234846045065765</v>
      </c>
      <c r="AT47">
        <f t="shared" si="32"/>
        <v>10.332273726953909</v>
      </c>
      <c r="AU47">
        <f t="shared" si="32"/>
        <v>10.430970824892706</v>
      </c>
      <c r="AV47">
        <f t="shared" si="32"/>
        <v>10.530953878504981</v>
      </c>
      <c r="AW47">
        <f t="shared" si="32"/>
        <v>10.632239642913511</v>
      </c>
      <c r="AX47">
        <f t="shared" si="32"/>
        <v>10.73484509154885</v>
      </c>
      <c r="AY47">
        <f t="shared" si="32"/>
        <v>10.838787418993769</v>
      </c>
      <c r="AZ47">
        <f t="shared" si="32"/>
        <v>10.944084043864695</v>
      </c>
      <c r="BA47">
        <f t="shared" si="32"/>
        <v>11.050752611730674</v>
      </c>
      <c r="BB47">
        <f t="shared" si="32"/>
        <v>11.158810998070486</v>
      </c>
      <c r="BC47">
        <f t="shared" si="32"/>
        <v>11.268277311268125</v>
      </c>
      <c r="BD47">
        <f t="shared" si="32"/>
        <v>11.379169895647514</v>
      </c>
      <c r="BE47">
        <f t="shared" si="32"/>
        <v>11.49150733454649</v>
      </c>
      <c r="BF47">
        <f t="shared" si="32"/>
        <v>11.60530845343113</v>
      </c>
      <c r="BG47">
        <f t="shared" si="32"/>
        <v>11.720592323050411</v>
      </c>
      <c r="BH47">
        <f t="shared" si="32"/>
        <v>11.837378262632161</v>
      </c>
      <c r="BI47">
        <f t="shared" si="32"/>
        <v>11.955685843120515</v>
      </c>
      <c r="BJ47">
        <f t="shared" si="32"/>
        <v>12.075534890455634</v>
      </c>
      <c r="BK47">
        <f t="shared" si="32"/>
        <v>12.196945488896086</v>
      </c>
      <c r="BL47">
        <f t="shared" si="32"/>
        <v>12.319937984384625</v>
      </c>
    </row>
    <row r="48" spans="1:64" x14ac:dyDescent="0.25">
      <c r="A48" t="str">
        <f t="shared" si="4"/>
        <v>16_RUS</v>
      </c>
      <c r="B48" t="s">
        <v>743</v>
      </c>
      <c r="C48" t="str">
        <f t="shared" ref="C48:C60" si="33">C33</f>
        <v>pipeline_freight(gtkm)</v>
      </c>
      <c r="D48">
        <f t="shared" si="31"/>
        <v>2382</v>
      </c>
      <c r="E48">
        <f t="shared" ref="E48:BL48" si="34">E179</f>
        <v>2422</v>
      </c>
      <c r="F48">
        <f t="shared" si="34"/>
        <v>2452.9999999999959</v>
      </c>
      <c r="G48">
        <f t="shared" si="34"/>
        <v>2513.0000000000005</v>
      </c>
      <c r="H48">
        <f t="shared" si="34"/>
        <v>2423</v>
      </c>
      <c r="I48">
        <f t="shared" si="34"/>
        <v>2444.1999999999998</v>
      </c>
      <c r="J48" s="10">
        <f t="shared" si="34"/>
        <v>2490.4</v>
      </c>
      <c r="K48">
        <f t="shared" si="34"/>
        <v>2473.3231979899938</v>
      </c>
      <c r="L48">
        <f t="shared" si="34"/>
        <v>2463.2730983717147</v>
      </c>
      <c r="M48">
        <f t="shared" si="34"/>
        <v>2461.3136956375342</v>
      </c>
      <c r="N48">
        <f t="shared" si="34"/>
        <v>2380.9341827831545</v>
      </c>
      <c r="O48">
        <f t="shared" si="34"/>
        <v>2402.1876340854892</v>
      </c>
      <c r="P48">
        <f t="shared" si="34"/>
        <v>2436.886680039067</v>
      </c>
      <c r="Q48">
        <f t="shared" si="34"/>
        <v>2443.5495014541216</v>
      </c>
      <c r="R48">
        <f t="shared" si="34"/>
        <v>2448.0028087284409</v>
      </c>
      <c r="S48">
        <f t="shared" si="34"/>
        <v>2448.6876801398698</v>
      </c>
      <c r="T48">
        <f t="shared" si="34"/>
        <v>2447.5185759877254</v>
      </c>
      <c r="U48">
        <f t="shared" si="34"/>
        <v>2438.6094894525891</v>
      </c>
      <c r="V48">
        <f t="shared" si="34"/>
        <v>2429.0904802033692</v>
      </c>
      <c r="W48">
        <f t="shared" si="34"/>
        <v>2425.7622536714734</v>
      </c>
      <c r="X48">
        <f t="shared" si="34"/>
        <v>2415.3082219239714</v>
      </c>
      <c r="Y48">
        <f t="shared" si="34"/>
        <v>2404.621307826616</v>
      </c>
      <c r="Z48">
        <f t="shared" si="34"/>
        <v>2400.267584370366</v>
      </c>
      <c r="AA48">
        <f t="shared" si="34"/>
        <v>2389.4409509822767</v>
      </c>
      <c r="AB48">
        <f t="shared" si="34"/>
        <v>2378.7975303619669</v>
      </c>
      <c r="AC48">
        <f t="shared" si="34"/>
        <v>2374.6814327769921</v>
      </c>
      <c r="AD48">
        <f t="shared" si="34"/>
        <v>2364.7747888503091</v>
      </c>
      <c r="AE48">
        <f t="shared" si="34"/>
        <v>2355.5065075624429</v>
      </c>
      <c r="AF48">
        <f t="shared" si="34"/>
        <v>2347.0359441464602</v>
      </c>
      <c r="AG48">
        <f t="shared" si="34"/>
        <v>2339.5265648620907</v>
      </c>
      <c r="AH48">
        <f t="shared" si="34"/>
        <v>2333.1459469957481</v>
      </c>
      <c r="AI48">
        <f t="shared" si="34"/>
        <v>2328.0657788605172</v>
      </c>
      <c r="AJ48">
        <f t="shared" si="34"/>
        <v>2318.7106887392351</v>
      </c>
      <c r="AK48">
        <f t="shared" si="34"/>
        <v>2316.8100867666149</v>
      </c>
      <c r="AL48">
        <f t="shared" si="34"/>
        <v>2316.7444894369487</v>
      </c>
      <c r="AM48">
        <f t="shared" si="34"/>
        <v>2313.0761173429546</v>
      </c>
      <c r="AN48">
        <f t="shared" si="34"/>
        <v>2317.2786111639393</v>
      </c>
      <c r="AO48">
        <f t="shared" si="34"/>
        <v>2323.8856082664411</v>
      </c>
      <c r="AP48">
        <f t="shared" si="34"/>
        <v>2333.0968889791475</v>
      </c>
      <c r="AQ48">
        <f t="shared" si="34"/>
        <v>2345.1163446574237</v>
      </c>
      <c r="AR48">
        <f t="shared" si="34"/>
        <v>2365.6900055445299</v>
      </c>
      <c r="AS48">
        <f t="shared" si="34"/>
        <v>2388.130743848671</v>
      </c>
      <c r="AT48">
        <f t="shared" si="34"/>
        <v>2410.8638696225712</v>
      </c>
      <c r="AU48">
        <f t="shared" si="34"/>
        <v>2433.8931924749572</v>
      </c>
      <c r="AV48">
        <f t="shared" si="34"/>
        <v>2457.2225716511543</v>
      </c>
      <c r="AW48">
        <f t="shared" si="34"/>
        <v>2480.8559166798113</v>
      </c>
      <c r="AX48">
        <f t="shared" si="34"/>
        <v>2504.7971880280575</v>
      </c>
      <c r="AY48">
        <f t="shared" si="34"/>
        <v>2529.0503977652052</v>
      </c>
      <c r="AZ48">
        <f t="shared" si="34"/>
        <v>2553.6196102350877</v>
      </c>
      <c r="BA48">
        <f t="shared" si="34"/>
        <v>2578.5089427371495</v>
      </c>
      <c r="BB48">
        <f t="shared" si="34"/>
        <v>2603.7225662164383</v>
      </c>
      <c r="BC48">
        <f t="shared" si="34"/>
        <v>2629.2647059625542</v>
      </c>
      <c r="BD48">
        <f t="shared" si="34"/>
        <v>2655.1396423177453</v>
      </c>
      <c r="BE48">
        <f t="shared" si="34"/>
        <v>2681.3517113941725</v>
      </c>
      <c r="BF48">
        <f t="shared" si="34"/>
        <v>2707.9053058005888</v>
      </c>
      <c r="BG48">
        <f t="shared" si="34"/>
        <v>2734.8048753784205</v>
      </c>
      <c r="BH48">
        <f t="shared" si="34"/>
        <v>2762.0549279474953</v>
      </c>
      <c r="BI48">
        <f t="shared" si="34"/>
        <v>2789.660030061445</v>
      </c>
      <c r="BJ48">
        <f t="shared" si="34"/>
        <v>2817.6248077729729</v>
      </c>
      <c r="BK48">
        <f t="shared" si="34"/>
        <v>2845.953947409078</v>
      </c>
      <c r="BL48">
        <f t="shared" si="34"/>
        <v>2874.6521963564037</v>
      </c>
    </row>
    <row r="49" spans="1:64" x14ac:dyDescent="0.25">
      <c r="A49" t="str">
        <f t="shared" si="4"/>
        <v>16_RUS</v>
      </c>
      <c r="B49" t="s">
        <v>743</v>
      </c>
      <c r="C49" t="str">
        <f t="shared" si="33"/>
        <v>rail_freight(gtkm)</v>
      </c>
      <c r="D49">
        <f t="shared" si="31"/>
        <v>2011.2999999999997</v>
      </c>
      <c r="E49">
        <f t="shared" ref="E49:BL49" si="35">E180</f>
        <v>2127.8000000000002</v>
      </c>
      <c r="F49">
        <f t="shared" si="35"/>
        <v>2222.3999999999969</v>
      </c>
      <c r="G49">
        <f t="shared" si="35"/>
        <v>2196.1999999999998</v>
      </c>
      <c r="H49">
        <f t="shared" si="35"/>
        <v>2300.5</v>
      </c>
      <c r="I49">
        <f t="shared" si="35"/>
        <v>2306</v>
      </c>
      <c r="J49" s="10">
        <f t="shared" si="35"/>
        <v>2340.1999999999998</v>
      </c>
      <c r="K49">
        <f t="shared" si="35"/>
        <v>2364.1050028493364</v>
      </c>
      <c r="L49">
        <f t="shared" si="35"/>
        <v>2396.6478132522816</v>
      </c>
      <c r="M49">
        <f t="shared" si="35"/>
        <v>2439.1555704337075</v>
      </c>
      <c r="N49">
        <f t="shared" si="35"/>
        <v>2404.6260194423012</v>
      </c>
      <c r="O49">
        <f t="shared" si="35"/>
        <v>2473.735388960517</v>
      </c>
      <c r="P49">
        <f t="shared" si="35"/>
        <v>2559.8719371112834</v>
      </c>
      <c r="Q49">
        <f t="shared" si="35"/>
        <v>2619.4067173229055</v>
      </c>
      <c r="R49">
        <f t="shared" si="35"/>
        <v>2678.7159586267412</v>
      </c>
      <c r="S49">
        <f t="shared" si="35"/>
        <v>2735.815081342063</v>
      </c>
      <c r="T49">
        <f t="shared" si="35"/>
        <v>2792.5105648284425</v>
      </c>
      <c r="U49">
        <f t="shared" si="35"/>
        <v>2841.674507654654</v>
      </c>
      <c r="V49">
        <f t="shared" si="35"/>
        <v>2891.0601770247813</v>
      </c>
      <c r="W49">
        <f t="shared" si="35"/>
        <v>2948.7023612804892</v>
      </c>
      <c r="X49">
        <f t="shared" si="35"/>
        <v>2998.3443653667641</v>
      </c>
      <c r="Y49">
        <f t="shared" si="35"/>
        <v>3047.9454378084656</v>
      </c>
      <c r="Z49">
        <f t="shared" si="35"/>
        <v>3105.7354935950634</v>
      </c>
      <c r="AA49">
        <f t="shared" si="35"/>
        <v>3155.0389147602773</v>
      </c>
      <c r="AB49">
        <f t="shared" si="35"/>
        <v>3204.0137758138926</v>
      </c>
      <c r="AC49">
        <f t="shared" si="35"/>
        <v>3261.0700777062361</v>
      </c>
      <c r="AD49">
        <f t="shared" si="35"/>
        <v>3309.1413895958844</v>
      </c>
      <c r="AE49">
        <f t="shared" si="35"/>
        <v>3356.5715426283805</v>
      </c>
      <c r="AF49">
        <f t="shared" si="35"/>
        <v>3403.2517103961295</v>
      </c>
      <c r="AG49">
        <f t="shared" si="35"/>
        <v>3449.0704380411394</v>
      </c>
      <c r="AH49">
        <f t="shared" si="35"/>
        <v>3493.9136422550723</v>
      </c>
      <c r="AI49">
        <f t="shared" si="35"/>
        <v>3537.6646112792087</v>
      </c>
      <c r="AJ49">
        <f t="shared" si="35"/>
        <v>3571.3458833723198</v>
      </c>
      <c r="AK49">
        <f t="shared" si="35"/>
        <v>3612.5157985238316</v>
      </c>
      <c r="AL49">
        <f t="shared" si="35"/>
        <v>3652.2316531074357</v>
      </c>
      <c r="AM49">
        <f t="shared" si="35"/>
        <v>3681.4129766605984</v>
      </c>
      <c r="AN49">
        <f t="shared" si="35"/>
        <v>3717.8140265880347</v>
      </c>
      <c r="AO49">
        <f t="shared" si="35"/>
        <v>3752.3768487412799</v>
      </c>
      <c r="AP49">
        <f t="shared" si="35"/>
        <v>3784.9667702840725</v>
      </c>
      <c r="AQ49">
        <f t="shared" si="35"/>
        <v>3815.4464899297832</v>
      </c>
      <c r="AR49">
        <f t="shared" si="35"/>
        <v>3852.6951518868232</v>
      </c>
      <c r="AS49">
        <f t="shared" si="35"/>
        <v>3889.2414971249964</v>
      </c>
      <c r="AT49">
        <f t="shared" si="35"/>
        <v>3926.2640162424914</v>
      </c>
      <c r="AU49">
        <f t="shared" si="35"/>
        <v>3963.7689134592338</v>
      </c>
      <c r="AV49">
        <f t="shared" si="35"/>
        <v>4001.7624738318982</v>
      </c>
      <c r="AW49">
        <f t="shared" si="35"/>
        <v>4040.2510643071396</v>
      </c>
      <c r="AX49">
        <f t="shared" si="35"/>
        <v>4079.2411347885691</v>
      </c>
      <c r="AY49">
        <f t="shared" si="35"/>
        <v>4118.7392192176385</v>
      </c>
      <c r="AZ49">
        <f t="shared" si="35"/>
        <v>4158.7519366685901</v>
      </c>
      <c r="BA49">
        <f t="shared" si="35"/>
        <v>4199.2859924576624</v>
      </c>
      <c r="BB49">
        <f t="shared" si="35"/>
        <v>4240.3481792667908</v>
      </c>
      <c r="BC49">
        <f t="shared" si="35"/>
        <v>4281.9453782818937</v>
      </c>
      <c r="BD49">
        <f t="shared" si="35"/>
        <v>4324.0845603460621</v>
      </c>
      <c r="BE49">
        <f t="shared" si="35"/>
        <v>4366.772787127672</v>
      </c>
      <c r="BF49">
        <f t="shared" si="35"/>
        <v>4410.0172123038355</v>
      </c>
      <c r="BG49">
        <f t="shared" si="35"/>
        <v>4453.8250827591628</v>
      </c>
      <c r="BH49">
        <f t="shared" si="35"/>
        <v>4498.2037398002276</v>
      </c>
      <c r="BI49">
        <f t="shared" si="35"/>
        <v>4543.1606203858028</v>
      </c>
      <c r="BJ49">
        <f t="shared" si="35"/>
        <v>4588.7032583731479</v>
      </c>
      <c r="BK49">
        <f t="shared" si="35"/>
        <v>4634.8392857805193</v>
      </c>
      <c r="BL49">
        <f t="shared" si="35"/>
        <v>4681.5764340661644</v>
      </c>
    </row>
    <row r="50" spans="1:64" x14ac:dyDescent="0.25">
      <c r="A50" t="str">
        <f t="shared" si="4"/>
        <v>16_RUS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16_RUS</v>
      </c>
      <c r="B51" t="s">
        <v>743</v>
      </c>
      <c r="C51" t="str">
        <f t="shared" si="33"/>
        <v>road_freight_ht(gtkm)</v>
      </c>
      <c r="D51">
        <f t="shared" si="31"/>
        <v>191.328</v>
      </c>
      <c r="E51">
        <f t="shared" ref="E51:BL51" si="37">E182</f>
        <v>213.88800000000001</v>
      </c>
      <c r="F51">
        <f t="shared" si="37"/>
        <v>238.94399999999962</v>
      </c>
      <c r="G51">
        <f t="shared" si="37"/>
        <v>237.50399999999996</v>
      </c>
      <c r="H51">
        <f t="shared" si="37"/>
        <v>235.87199999999999</v>
      </c>
      <c r="I51">
        <f t="shared" si="37"/>
        <v>217.536</v>
      </c>
      <c r="J51" s="10">
        <f t="shared" si="37"/>
        <v>225.40799999999999</v>
      </c>
      <c r="K51">
        <f t="shared" si="37"/>
        <v>226.49317404890459</v>
      </c>
      <c r="L51">
        <f t="shared" si="37"/>
        <v>228.57896573699995</v>
      </c>
      <c r="M51">
        <f t="shared" si="37"/>
        <v>231.77471302922606</v>
      </c>
      <c r="N51">
        <f t="shared" si="37"/>
        <v>227.82303975368993</v>
      </c>
      <c r="O51">
        <f t="shared" si="37"/>
        <v>233.84793734439381</v>
      </c>
      <c r="P51">
        <f t="shared" si="37"/>
        <v>241.60875707732384</v>
      </c>
      <c r="Q51">
        <f t="shared" si="37"/>
        <v>246.98615838200297</v>
      </c>
      <c r="R51">
        <f t="shared" si="37"/>
        <v>252.47013897862723</v>
      </c>
      <c r="S51">
        <f t="shared" si="37"/>
        <v>257.86940665439181</v>
      </c>
      <c r="T51">
        <f t="shared" si="37"/>
        <v>263.34905844385952</v>
      </c>
      <c r="U51">
        <f t="shared" si="37"/>
        <v>268.2303672155553</v>
      </c>
      <c r="V51">
        <f t="shared" si="37"/>
        <v>273.23703527981252</v>
      </c>
      <c r="W51">
        <f t="shared" si="37"/>
        <v>279.12223863285914</v>
      </c>
      <c r="X51">
        <f t="shared" si="37"/>
        <v>284.34082781407233</v>
      </c>
      <c r="Y51">
        <f t="shared" si="37"/>
        <v>289.63695042670736</v>
      </c>
      <c r="Z51">
        <f t="shared" si="37"/>
        <v>295.78606214929709</v>
      </c>
      <c r="AA51">
        <f t="shared" si="37"/>
        <v>301.19321410756493</v>
      </c>
      <c r="AB51">
        <f t="shared" si="37"/>
        <v>306.62459139401744</v>
      </c>
      <c r="AC51">
        <f t="shared" si="37"/>
        <v>312.87779033147734</v>
      </c>
      <c r="AD51">
        <f t="shared" si="37"/>
        <v>318.30790789945854</v>
      </c>
      <c r="AE51">
        <f t="shared" si="37"/>
        <v>323.70346045029066</v>
      </c>
      <c r="AF51">
        <f t="shared" si="37"/>
        <v>329.04371822546932</v>
      </c>
      <c r="AG51">
        <f t="shared" si="37"/>
        <v>334.30737438837235</v>
      </c>
      <c r="AH51">
        <f t="shared" si="37"/>
        <v>339.47254502426472</v>
      </c>
      <c r="AI51">
        <f t="shared" si="37"/>
        <v>344.51676914029497</v>
      </c>
      <c r="AJ51">
        <f t="shared" si="37"/>
        <v>348.55248297815706</v>
      </c>
      <c r="AK51">
        <f t="shared" si="37"/>
        <v>353.27986930020796</v>
      </c>
      <c r="AL51">
        <f t="shared" si="37"/>
        <v>357.81600809209016</v>
      </c>
      <c r="AM51">
        <f t="shared" si="37"/>
        <v>361.25757346194956</v>
      </c>
      <c r="AN51">
        <f t="shared" si="37"/>
        <v>365.33300058607995</v>
      </c>
      <c r="AO51">
        <f t="shared" si="37"/>
        <v>369.14197400575216</v>
      </c>
      <c r="AP51">
        <f t="shared" si="37"/>
        <v>372.65808936099194</v>
      </c>
      <c r="AQ51">
        <f t="shared" si="37"/>
        <v>375.85436521371008</v>
      </c>
      <c r="AR51">
        <f t="shared" si="37"/>
        <v>379.59185917537644</v>
      </c>
      <c r="AS51">
        <f t="shared" si="37"/>
        <v>383.19263592726384</v>
      </c>
      <c r="AT51">
        <f t="shared" si="37"/>
        <v>386.840328337156</v>
      </c>
      <c r="AU51">
        <f t="shared" si="37"/>
        <v>390.53554768398453</v>
      </c>
      <c r="AV51">
        <f t="shared" si="37"/>
        <v>394.27891321122814</v>
      </c>
      <c r="AW51">
        <f t="shared" si="37"/>
        <v>398.07105223068351</v>
      </c>
      <c r="AX51">
        <f t="shared" si="37"/>
        <v>401.91260022759064</v>
      </c>
      <c r="AY51">
        <f t="shared" si="37"/>
        <v>405.80420096712845</v>
      </c>
      <c r="AZ51">
        <f t="shared" si="37"/>
        <v>409.74650660229594</v>
      </c>
      <c r="BA51">
        <f t="shared" si="37"/>
        <v>413.74017778319819</v>
      </c>
      <c r="BB51">
        <f t="shared" si="37"/>
        <v>417.78588376776071</v>
      </c>
      <c r="BC51">
        <f t="shared" si="37"/>
        <v>421.88430253388037</v>
      </c>
      <c r="BD51">
        <f t="shared" si="37"/>
        <v>426.03612089304477</v>
      </c>
      <c r="BE51">
        <f t="shared" si="37"/>
        <v>430.24203460542236</v>
      </c>
      <c r="BF51">
        <f t="shared" si="37"/>
        <v>434.50274849646337</v>
      </c>
      <c r="BG51">
        <f t="shared" si="37"/>
        <v>438.81897657500923</v>
      </c>
      <c r="BH51">
        <f t="shared" si="37"/>
        <v>443.19144215294995</v>
      </c>
      <c r="BI51">
        <f t="shared" si="37"/>
        <v>447.62087796643397</v>
      </c>
      <c r="BJ51">
        <f t="shared" si="37"/>
        <v>452.10802629866089</v>
      </c>
      <c r="BK51">
        <f t="shared" si="37"/>
        <v>456.65363910427135</v>
      </c>
      <c r="BL51">
        <f t="shared" si="37"/>
        <v>461.25847813536234</v>
      </c>
    </row>
    <row r="52" spans="1:64" x14ac:dyDescent="0.25">
      <c r="A52" t="str">
        <f t="shared" si="4"/>
        <v>16_RUS</v>
      </c>
      <c r="B52" t="s">
        <v>743</v>
      </c>
      <c r="C52" t="str">
        <f t="shared" si="33"/>
        <v>road_freight_lt(gtkm)</v>
      </c>
      <c r="D52">
        <f t="shared" si="31"/>
        <v>7.9720000000000013</v>
      </c>
      <c r="E52">
        <f t="shared" ref="E52:BL52" si="38">E183</f>
        <v>8.9120000000000026</v>
      </c>
      <c r="F52">
        <f t="shared" si="38"/>
        <v>9.9559999999999835</v>
      </c>
      <c r="G52">
        <f t="shared" si="38"/>
        <v>9.8960000000000008</v>
      </c>
      <c r="H52">
        <f t="shared" si="38"/>
        <v>9.8279999999999976</v>
      </c>
      <c r="I52">
        <f t="shared" si="38"/>
        <v>9.0640000000000001</v>
      </c>
      <c r="J52" s="10">
        <f t="shared" si="38"/>
        <v>9.3919999999999995</v>
      </c>
      <c r="K52">
        <f t="shared" si="38"/>
        <v>9.4372155853710282</v>
      </c>
      <c r="L52">
        <f t="shared" si="38"/>
        <v>9.5241235723750002</v>
      </c>
      <c r="M52">
        <f t="shared" si="38"/>
        <v>9.6572797095510889</v>
      </c>
      <c r="N52">
        <f t="shared" si="38"/>
        <v>9.4926266564037505</v>
      </c>
      <c r="O52">
        <f t="shared" si="38"/>
        <v>9.7436640560164065</v>
      </c>
      <c r="P52">
        <f t="shared" si="38"/>
        <v>10.067031544888501</v>
      </c>
      <c r="Q52">
        <f t="shared" si="38"/>
        <v>10.291089932583462</v>
      </c>
      <c r="R52">
        <f t="shared" si="38"/>
        <v>10.519589124109469</v>
      </c>
      <c r="S52">
        <f t="shared" si="38"/>
        <v>10.744558610599658</v>
      </c>
      <c r="T52">
        <f t="shared" si="38"/>
        <v>10.972877435160811</v>
      </c>
      <c r="U52">
        <f t="shared" si="38"/>
        <v>11.176265300648142</v>
      </c>
      <c r="V52">
        <f t="shared" si="38"/>
        <v>11.384876469992193</v>
      </c>
      <c r="W52">
        <f t="shared" si="38"/>
        <v>11.630093276369129</v>
      </c>
      <c r="X52">
        <f t="shared" si="38"/>
        <v>11.847534492253013</v>
      </c>
      <c r="Y52">
        <f t="shared" si="38"/>
        <v>12.068206267779468</v>
      </c>
      <c r="Z52">
        <f t="shared" si="38"/>
        <v>12.324419256220708</v>
      </c>
      <c r="AA52">
        <f t="shared" si="38"/>
        <v>12.549717254481871</v>
      </c>
      <c r="AB52">
        <f t="shared" si="38"/>
        <v>12.77602464141739</v>
      </c>
      <c r="AC52">
        <f t="shared" si="38"/>
        <v>13.03657459714489</v>
      </c>
      <c r="AD52">
        <f t="shared" si="38"/>
        <v>13.262829495810777</v>
      </c>
      <c r="AE52">
        <f t="shared" si="38"/>
        <v>13.487644185428774</v>
      </c>
      <c r="AF52">
        <f t="shared" si="38"/>
        <v>13.710154926061216</v>
      </c>
      <c r="AG52">
        <f t="shared" si="38"/>
        <v>13.929473932848841</v>
      </c>
      <c r="AH52">
        <f t="shared" si="38"/>
        <v>14.14468937601103</v>
      </c>
      <c r="AI52">
        <f t="shared" si="38"/>
        <v>14.354865380845622</v>
      </c>
      <c r="AJ52">
        <f t="shared" si="38"/>
        <v>14.523020124089875</v>
      </c>
      <c r="AK52">
        <f t="shared" si="38"/>
        <v>14.719994554175329</v>
      </c>
      <c r="AL52">
        <f t="shared" si="38"/>
        <v>14.909000337170408</v>
      </c>
      <c r="AM52">
        <f t="shared" si="38"/>
        <v>15.052398894247897</v>
      </c>
      <c r="AN52">
        <f t="shared" si="38"/>
        <v>15.222208357753315</v>
      </c>
      <c r="AO52">
        <f t="shared" si="38"/>
        <v>15.380915583573003</v>
      </c>
      <c r="AP52">
        <f t="shared" si="38"/>
        <v>15.527420390041316</v>
      </c>
      <c r="AQ52">
        <f t="shared" si="38"/>
        <v>15.660598550571242</v>
      </c>
      <c r="AR52">
        <f t="shared" si="38"/>
        <v>15.816327465640681</v>
      </c>
      <c r="AS52">
        <f t="shared" si="38"/>
        <v>15.966359830302656</v>
      </c>
      <c r="AT52">
        <f t="shared" si="38"/>
        <v>16.118347014048162</v>
      </c>
      <c r="AU52">
        <f t="shared" si="38"/>
        <v>16.272314486832684</v>
      </c>
      <c r="AV52">
        <f t="shared" si="38"/>
        <v>16.428288050467835</v>
      </c>
      <c r="AW52">
        <f t="shared" si="38"/>
        <v>16.586293842945143</v>
      </c>
      <c r="AX52">
        <f t="shared" si="38"/>
        <v>16.746358342816272</v>
      </c>
      <c r="AY52">
        <f t="shared" si="38"/>
        <v>16.908508373630347</v>
      </c>
      <c r="AZ52">
        <f t="shared" si="38"/>
        <v>17.072771108428991</v>
      </c>
      <c r="BA52">
        <f t="shared" si="38"/>
        <v>17.239174074299921</v>
      </c>
      <c r="BB52">
        <f t="shared" si="38"/>
        <v>17.407745156990025</v>
      </c>
      <c r="BC52">
        <f t="shared" si="38"/>
        <v>17.578512605578343</v>
      </c>
      <c r="BD52">
        <f t="shared" si="38"/>
        <v>17.751505037210194</v>
      </c>
      <c r="BE52">
        <f t="shared" si="38"/>
        <v>17.926751441892595</v>
      </c>
      <c r="BF52">
        <f t="shared" si="38"/>
        <v>18.104281187352633</v>
      </c>
      <c r="BG52">
        <f t="shared" si="38"/>
        <v>18.284124023958711</v>
      </c>
      <c r="BH52">
        <f t="shared" si="38"/>
        <v>18.466310089706241</v>
      </c>
      <c r="BI52">
        <f t="shared" si="38"/>
        <v>18.650869915268078</v>
      </c>
      <c r="BJ52">
        <f t="shared" si="38"/>
        <v>18.837834429110863</v>
      </c>
      <c r="BK52">
        <f t="shared" si="38"/>
        <v>19.027234962677969</v>
      </c>
      <c r="BL52">
        <f t="shared" si="38"/>
        <v>19.219103255640093</v>
      </c>
    </row>
    <row r="53" spans="1:64" x14ac:dyDescent="0.25">
      <c r="A53" t="str">
        <f t="shared" si="4"/>
        <v>16_RUS</v>
      </c>
      <c r="B53" t="s">
        <v>743</v>
      </c>
      <c r="C53" t="str">
        <f t="shared" si="33"/>
        <v>ship_freight(gtkm)</v>
      </c>
      <c r="D53">
        <f t="shared" si="31"/>
        <v>54.4</v>
      </c>
      <c r="E53">
        <f t="shared" ref="E53:BL53" si="39">E184</f>
        <v>60.900000000000027</v>
      </c>
      <c r="F53">
        <f t="shared" si="39"/>
        <v>61.328712289408308</v>
      </c>
      <c r="G53">
        <f t="shared" si="39"/>
        <v>71.340054283520004</v>
      </c>
      <c r="H53">
        <f t="shared" si="39"/>
        <v>72.099999999999994</v>
      </c>
      <c r="I53">
        <f t="shared" si="39"/>
        <v>62.000000000000021</v>
      </c>
      <c r="J53" s="10">
        <f t="shared" si="39"/>
        <v>64.600000000000009</v>
      </c>
      <c r="K53">
        <f t="shared" si="39"/>
        <v>62.465435898724238</v>
      </c>
      <c r="L53">
        <f t="shared" si="39"/>
        <v>60.99334351697518</v>
      </c>
      <c r="M53">
        <f t="shared" si="39"/>
        <v>60.176544347813454</v>
      </c>
      <c r="N53">
        <f t="shared" si="39"/>
        <v>57.886780497189477</v>
      </c>
      <c r="O53">
        <f t="shared" si="39"/>
        <v>58.483077297957493</v>
      </c>
      <c r="P53">
        <f t="shared" si="39"/>
        <v>59.806262312089913</v>
      </c>
      <c r="Q53">
        <f t="shared" si="39"/>
        <v>60.833106564937658</v>
      </c>
      <c r="R53">
        <f t="shared" si="39"/>
        <v>62.177837775879709</v>
      </c>
      <c r="S53">
        <f t="shared" si="39"/>
        <v>63.782797812870534</v>
      </c>
      <c r="T53">
        <f t="shared" si="39"/>
        <v>65.676026765230674</v>
      </c>
      <c r="U53">
        <f t="shared" si="39"/>
        <v>67.672200279093985</v>
      </c>
      <c r="V53">
        <f t="shared" si="39"/>
        <v>69.933777001448135</v>
      </c>
      <c r="W53">
        <f t="shared" si="39"/>
        <v>72.639661689409039</v>
      </c>
      <c r="X53">
        <f t="shared" si="39"/>
        <v>75.373643528657738</v>
      </c>
      <c r="Y53">
        <f t="shared" si="39"/>
        <v>78.30744678950451</v>
      </c>
      <c r="Z53">
        <f t="shared" si="39"/>
        <v>81.635950011664406</v>
      </c>
      <c r="AA53">
        <f t="shared" si="39"/>
        <v>84.903787584357502</v>
      </c>
      <c r="AB53">
        <f t="shared" si="39"/>
        <v>88.29731789805659</v>
      </c>
      <c r="AC53">
        <f t="shared" si="39"/>
        <v>92.030062752853738</v>
      </c>
      <c r="AD53">
        <f t="shared" si="39"/>
        <v>95.601488031186804</v>
      </c>
      <c r="AE53">
        <f t="shared" si="39"/>
        <v>99.215930476234846</v>
      </c>
      <c r="AF53">
        <f t="shared" si="39"/>
        <v>102.84395833856212</v>
      </c>
      <c r="AG53">
        <f t="shared" si="39"/>
        <v>106.4552401957117</v>
      </c>
      <c r="AH53">
        <f t="shared" si="39"/>
        <v>110.01854495220611</v>
      </c>
      <c r="AI53">
        <f t="shared" si="39"/>
        <v>113.50174183954724</v>
      </c>
      <c r="AJ53">
        <f t="shared" si="39"/>
        <v>116.58263683493631</v>
      </c>
      <c r="AK53">
        <f t="shared" si="39"/>
        <v>119.79984196222593</v>
      </c>
      <c r="AL53">
        <f t="shared" si="39"/>
        <v>122.83567696836759</v>
      </c>
      <c r="AM53">
        <f t="shared" si="39"/>
        <v>125.34962795939384</v>
      </c>
      <c r="AN53">
        <f t="shared" si="39"/>
        <v>127.91088375569905</v>
      </c>
      <c r="AO53">
        <f t="shared" si="39"/>
        <v>130.18185995818354</v>
      </c>
      <c r="AP53">
        <f t="shared" si="39"/>
        <v>132.12427803270538</v>
      </c>
      <c r="AQ53">
        <f t="shared" si="39"/>
        <v>133.69895977210186</v>
      </c>
      <c r="AR53">
        <f t="shared" si="39"/>
        <v>135.18228603111626</v>
      </c>
      <c r="AS53">
        <f t="shared" si="39"/>
        <v>136.46461393421006</v>
      </c>
      <c r="AT53">
        <f t="shared" si="39"/>
        <v>137.76364969271864</v>
      </c>
      <c r="AU53">
        <f t="shared" si="39"/>
        <v>139.07961099856925</v>
      </c>
      <c r="AV53">
        <f t="shared" si="39"/>
        <v>140.41271838006625</v>
      </c>
      <c r="AW53">
        <f t="shared" si="39"/>
        <v>141.76319523884666</v>
      </c>
      <c r="AX53">
        <f t="shared" si="39"/>
        <v>143.13126788731788</v>
      </c>
      <c r="AY53">
        <f t="shared" si="39"/>
        <v>144.51716558658345</v>
      </c>
      <c r="AZ53">
        <f t="shared" si="39"/>
        <v>145.92112058486245</v>
      </c>
      <c r="BA53">
        <f t="shared" si="39"/>
        <v>147.34336815640884</v>
      </c>
      <c r="BB53">
        <f t="shared" si="39"/>
        <v>148.78414664093964</v>
      </c>
      <c r="BC53">
        <f t="shared" si="39"/>
        <v>150.24369748357483</v>
      </c>
      <c r="BD53">
        <f t="shared" si="39"/>
        <v>151.72226527530003</v>
      </c>
      <c r="BE53">
        <f t="shared" si="39"/>
        <v>153.22009779395304</v>
      </c>
      <c r="BF53">
        <f t="shared" si="39"/>
        <v>154.73744604574824</v>
      </c>
      <c r="BG53">
        <f t="shared" si="39"/>
        <v>156.27456430733864</v>
      </c>
      <c r="BH53">
        <f t="shared" si="39"/>
        <v>157.83171016842863</v>
      </c>
      <c r="BI53">
        <f t="shared" si="39"/>
        <v>159.40914457494003</v>
      </c>
      <c r="BJ53">
        <f t="shared" si="39"/>
        <v>161.00713187274164</v>
      </c>
      <c r="BK53">
        <f t="shared" si="39"/>
        <v>162.62593985194763</v>
      </c>
      <c r="BL53">
        <f t="shared" si="39"/>
        <v>164.26583979179483</v>
      </c>
    </row>
    <row r="54" spans="1:64" x14ac:dyDescent="0.25">
      <c r="A54" t="str">
        <f t="shared" si="4"/>
        <v>16_RUS</v>
      </c>
      <c r="B54" t="s">
        <v>743</v>
      </c>
      <c r="C54" t="str">
        <f t="shared" si="33"/>
        <v>air_passenger(gpkm)</v>
      </c>
      <c r="D54">
        <f t="shared" si="31"/>
        <v>59.399999999999672</v>
      </c>
      <c r="E54">
        <f t="shared" ref="E54:BL54" si="40">E185</f>
        <v>66.399999999999523</v>
      </c>
      <c r="F54">
        <f t="shared" si="40"/>
        <v>71.499999999999943</v>
      </c>
      <c r="G54">
        <f t="shared" si="40"/>
        <v>77.900000000000006</v>
      </c>
      <c r="H54">
        <f t="shared" si="40"/>
        <v>82.299999999999855</v>
      </c>
      <c r="I54">
        <f t="shared" si="40"/>
        <v>74.842866170786195</v>
      </c>
      <c r="J54" s="10">
        <f t="shared" si="40"/>
        <v>68.671086345486316</v>
      </c>
      <c r="K54">
        <f t="shared" si="40"/>
        <v>71.332277962071345</v>
      </c>
      <c r="L54">
        <f t="shared" si="40"/>
        <v>73.509114146380526</v>
      </c>
      <c r="M54">
        <f t="shared" si="40"/>
        <v>75.296690018542549</v>
      </c>
      <c r="N54">
        <f t="shared" si="40"/>
        <v>73.813215204006681</v>
      </c>
      <c r="O54">
        <f t="shared" si="40"/>
        <v>77.117404296948706</v>
      </c>
      <c r="P54">
        <f t="shared" si="40"/>
        <v>81.380368353802893</v>
      </c>
      <c r="Q54">
        <f t="shared" si="40"/>
        <v>84.605941082388227</v>
      </c>
      <c r="R54">
        <f t="shared" si="40"/>
        <v>87.976279596896461</v>
      </c>
      <c r="S54">
        <f t="shared" si="40"/>
        <v>91.386220574392439</v>
      </c>
      <c r="T54">
        <f t="shared" si="40"/>
        <v>94.907879775963735</v>
      </c>
      <c r="U54">
        <f t="shared" si="40"/>
        <v>98.17861200284753</v>
      </c>
      <c r="V54">
        <f t="shared" si="40"/>
        <v>101.55650163271409</v>
      </c>
      <c r="W54">
        <f t="shared" si="40"/>
        <v>105.4366911868366</v>
      </c>
      <c r="X54">
        <f t="shared" si="40"/>
        <v>108.98907277788372</v>
      </c>
      <c r="Y54">
        <f t="shared" si="40"/>
        <v>112.59800543299986</v>
      </c>
      <c r="Z54">
        <f t="shared" si="40"/>
        <v>116.68655742047439</v>
      </c>
      <c r="AA54">
        <f t="shared" si="40"/>
        <v>120.36366620510572</v>
      </c>
      <c r="AB54">
        <f t="shared" si="40"/>
        <v>124.04151100422476</v>
      </c>
      <c r="AC54">
        <f t="shared" si="40"/>
        <v>128.17025026677018</v>
      </c>
      <c r="AD54">
        <f t="shared" si="40"/>
        <v>131.79946509320783</v>
      </c>
      <c r="AE54">
        <f t="shared" si="40"/>
        <v>135.36931363912922</v>
      </c>
      <c r="AF54">
        <f t="shared" si="40"/>
        <v>138.859030194247</v>
      </c>
      <c r="AG54">
        <f t="shared" si="40"/>
        <v>142.2474961400109</v>
      </c>
      <c r="AH54">
        <f t="shared" si="40"/>
        <v>145.51328852178253</v>
      </c>
      <c r="AI54">
        <f t="shared" si="40"/>
        <v>148.63469258356497</v>
      </c>
      <c r="AJ54">
        <f t="shared" si="40"/>
        <v>151.06772402609252</v>
      </c>
      <c r="AK54">
        <f t="shared" si="40"/>
        <v>153.82948424131163</v>
      </c>
      <c r="AL54">
        <f t="shared" si="40"/>
        <v>156.38146470746426</v>
      </c>
      <c r="AM54">
        <f t="shared" si="40"/>
        <v>158.16705514318019</v>
      </c>
      <c r="AN54">
        <f t="shared" si="40"/>
        <v>160.22966976251956</v>
      </c>
      <c r="AO54">
        <f t="shared" si="40"/>
        <v>162.01559811889788</v>
      </c>
      <c r="AP54">
        <f t="shared" si="40"/>
        <v>163.5021045284839</v>
      </c>
      <c r="AQ54">
        <f t="shared" si="40"/>
        <v>164.66639920774398</v>
      </c>
      <c r="AR54">
        <f t="shared" si="40"/>
        <v>166.02164703665804</v>
      </c>
      <c r="AS54">
        <f t="shared" si="40"/>
        <v>167.21188530294506</v>
      </c>
      <c r="AT54">
        <f t="shared" si="40"/>
        <v>168.40925864608033</v>
      </c>
      <c r="AU54">
        <f t="shared" si="40"/>
        <v>169.61388542370747</v>
      </c>
      <c r="AV54">
        <f t="shared" si="40"/>
        <v>170.82590610683843</v>
      </c>
      <c r="AW54">
        <f t="shared" si="40"/>
        <v>172.0454132947618</v>
      </c>
      <c r="AX54">
        <f t="shared" si="40"/>
        <v>173.27241325222792</v>
      </c>
      <c r="AY54">
        <f t="shared" si="40"/>
        <v>174.50684132651796</v>
      </c>
      <c r="AZ54">
        <f t="shared" si="40"/>
        <v>175.74860451195059</v>
      </c>
      <c r="BA54">
        <f t="shared" si="40"/>
        <v>176.99756326401214</v>
      </c>
      <c r="BB54">
        <f t="shared" si="40"/>
        <v>178.25353399078125</v>
      </c>
      <c r="BC54">
        <f t="shared" si="40"/>
        <v>179.51635531845133</v>
      </c>
      <c r="BD54">
        <f t="shared" si="40"/>
        <v>180.78578244147181</v>
      </c>
      <c r="BE54">
        <f t="shared" si="40"/>
        <v>182.06143424834104</v>
      </c>
      <c r="BF54">
        <f t="shared" si="40"/>
        <v>183.34283121100466</v>
      </c>
      <c r="BG54">
        <f t="shared" si="40"/>
        <v>184.62948200685858</v>
      </c>
      <c r="BH54">
        <f t="shared" si="40"/>
        <v>185.92101628944741</v>
      </c>
      <c r="BI54">
        <f t="shared" si="40"/>
        <v>187.21700902171952</v>
      </c>
      <c r="BJ54">
        <f t="shared" si="40"/>
        <v>188.51681936759186</v>
      </c>
      <c r="BK54">
        <f t="shared" si="40"/>
        <v>189.81970907236195</v>
      </c>
      <c r="BL54">
        <f t="shared" si="40"/>
        <v>191.12498320902046</v>
      </c>
    </row>
    <row r="55" spans="1:64" x14ac:dyDescent="0.25">
      <c r="A55" t="str">
        <f t="shared" si="4"/>
        <v>16_RUS</v>
      </c>
      <c r="B55" t="s">
        <v>743</v>
      </c>
      <c r="C55" t="str">
        <f t="shared" si="33"/>
        <v>rail_passenger(gpkm)</v>
      </c>
      <c r="D55">
        <f t="shared" si="31"/>
        <v>138.89999999999921</v>
      </c>
      <c r="E55">
        <f t="shared" ref="E55:BL55" si="41">E186</f>
        <v>139.79999999999902</v>
      </c>
      <c r="F55">
        <f t="shared" si="41"/>
        <v>144.59999999999988</v>
      </c>
      <c r="G55">
        <f t="shared" si="41"/>
        <v>138.5</v>
      </c>
      <c r="H55">
        <f t="shared" si="41"/>
        <v>129.99999999999972</v>
      </c>
      <c r="I55">
        <f t="shared" si="41"/>
        <v>120.59999999999933</v>
      </c>
      <c r="J55" s="10">
        <f t="shared" si="41"/>
        <v>122.89999999999972</v>
      </c>
      <c r="K55">
        <f t="shared" si="41"/>
        <v>114.35151324943337</v>
      </c>
      <c r="L55">
        <f t="shared" si="41"/>
        <v>105.54060675229418</v>
      </c>
      <c r="M55">
        <f t="shared" si="41"/>
        <v>96.982859286041474</v>
      </c>
      <c r="N55">
        <f t="shared" si="41"/>
        <v>85.600634765354968</v>
      </c>
      <c r="O55">
        <f t="shared" si="41"/>
        <v>80.98982830402403</v>
      </c>
      <c r="P55">
        <f t="shared" si="41"/>
        <v>78.017056444057431</v>
      </c>
      <c r="Q55">
        <f t="shared" si="41"/>
        <v>74.785250989979616</v>
      </c>
      <c r="R55">
        <f t="shared" si="41"/>
        <v>72.552032944346436</v>
      </c>
      <c r="S55">
        <f t="shared" si="41"/>
        <v>71.239885000321649</v>
      </c>
      <c r="T55">
        <f t="shared" si="41"/>
        <v>70.907621107601912</v>
      </c>
      <c r="U55">
        <f t="shared" si="41"/>
        <v>71.277208707586624</v>
      </c>
      <c r="V55">
        <f t="shared" si="41"/>
        <v>72.594211585290935</v>
      </c>
      <c r="W55">
        <f t="shared" si="41"/>
        <v>75.102064397825487</v>
      </c>
      <c r="X55">
        <f t="shared" si="41"/>
        <v>78.170114879988446</v>
      </c>
      <c r="Y55">
        <f t="shared" si="41"/>
        <v>82.027969692816797</v>
      </c>
      <c r="Z55">
        <f t="shared" si="41"/>
        <v>86.942734249674174</v>
      </c>
      <c r="AA55">
        <f t="shared" si="41"/>
        <v>92.208250055732435</v>
      </c>
      <c r="AB55">
        <f t="shared" si="41"/>
        <v>98.068885091226889</v>
      </c>
      <c r="AC55">
        <f t="shared" si="41"/>
        <v>104.83498830274915</v>
      </c>
      <c r="AD55">
        <f t="shared" si="41"/>
        <v>111.68170489632256</v>
      </c>
      <c r="AE55">
        <f t="shared" si="41"/>
        <v>118.89089463853389</v>
      </c>
      <c r="AF55">
        <f t="shared" si="41"/>
        <v>126.37619605809212</v>
      </c>
      <c r="AG55">
        <f t="shared" si="41"/>
        <v>134.04711875648488</v>
      </c>
      <c r="AH55">
        <f t="shared" si="41"/>
        <v>141.8090484562432</v>
      </c>
      <c r="AI55">
        <f t="shared" si="41"/>
        <v>149.56322368491675</v>
      </c>
      <c r="AJ55">
        <f t="shared" si="41"/>
        <v>156.66538092331191</v>
      </c>
      <c r="AK55">
        <f t="shared" si="41"/>
        <v>164.07072471601606</v>
      </c>
      <c r="AL55">
        <f t="shared" si="41"/>
        <v>171.14903962223877</v>
      </c>
      <c r="AM55">
        <f t="shared" si="41"/>
        <v>177.18703039647377</v>
      </c>
      <c r="AN55">
        <f t="shared" si="41"/>
        <v>183.24729866012302</v>
      </c>
      <c r="AO55">
        <f t="shared" si="41"/>
        <v>188.62580227708492</v>
      </c>
      <c r="AP55">
        <f t="shared" si="41"/>
        <v>193.1955717343632</v>
      </c>
      <c r="AQ55">
        <f t="shared" si="41"/>
        <v>196.82549798990857</v>
      </c>
      <c r="AR55">
        <f t="shared" si="41"/>
        <v>200.02608076705781</v>
      </c>
      <c r="AS55">
        <f t="shared" si="41"/>
        <v>202.68107309447879</v>
      </c>
      <c r="AT55">
        <f t="shared" si="41"/>
        <v>205.37714469034177</v>
      </c>
      <c r="AU55">
        <f t="shared" si="41"/>
        <v>208.11519683890478</v>
      </c>
      <c r="AV55">
        <f t="shared" si="41"/>
        <v>210.89618037881277</v>
      </c>
      <c r="AW55">
        <f t="shared" si="41"/>
        <v>213.72101030405179</v>
      </c>
      <c r="AX55">
        <f t="shared" si="41"/>
        <v>216.59051656528476</v>
      </c>
      <c r="AY55">
        <f t="shared" si="41"/>
        <v>219.50546078807278</v>
      </c>
      <c r="AZ55">
        <f t="shared" si="41"/>
        <v>222.46658798981073</v>
      </c>
      <c r="BA55">
        <f t="shared" si="41"/>
        <v>225.47460288409178</v>
      </c>
      <c r="BB55">
        <f t="shared" si="41"/>
        <v>228.53017178305277</v>
      </c>
      <c r="BC55">
        <f t="shared" si="41"/>
        <v>231.63400686251774</v>
      </c>
      <c r="BD55">
        <f t="shared" si="41"/>
        <v>234.78673044346976</v>
      </c>
      <c r="BE55">
        <f t="shared" si="41"/>
        <v>237.98880293900777</v>
      </c>
      <c r="BF55">
        <f t="shared" si="41"/>
        <v>241.24056738290076</v>
      </c>
      <c r="BG55">
        <f t="shared" si="41"/>
        <v>244.54236027398477</v>
      </c>
      <c r="BH55">
        <f t="shared" si="41"/>
        <v>247.89468838592975</v>
      </c>
      <c r="BI55">
        <f t="shared" si="41"/>
        <v>251.29799868687175</v>
      </c>
      <c r="BJ55">
        <f t="shared" si="41"/>
        <v>254.75245860485376</v>
      </c>
      <c r="BK55">
        <f t="shared" si="41"/>
        <v>258.25810758144473</v>
      </c>
      <c r="BL55">
        <f t="shared" si="41"/>
        <v>261.81504549180875</v>
      </c>
    </row>
    <row r="56" spans="1:64" x14ac:dyDescent="0.25">
      <c r="A56" t="str">
        <f t="shared" si="4"/>
        <v>16_RUS</v>
      </c>
      <c r="B56" t="s">
        <v>743</v>
      </c>
      <c r="C56" t="str">
        <f t="shared" si="33"/>
        <v>road_passenger_2w(gpkm)</v>
      </c>
      <c r="D56">
        <f t="shared" si="31"/>
        <v>3.0605358066243529</v>
      </c>
      <c r="E56">
        <f t="shared" ref="E56:BL56" si="42">E187</f>
        <v>2.9977346580680471</v>
      </c>
      <c r="F56">
        <f t="shared" si="42"/>
        <v>2.8694141640162663</v>
      </c>
      <c r="G56">
        <f t="shared" si="42"/>
        <v>2.8543940005407609</v>
      </c>
      <c r="H56">
        <f t="shared" si="42"/>
        <v>2.723604611635901</v>
      </c>
      <c r="I56">
        <f t="shared" si="42"/>
        <v>2.5928152227310339</v>
      </c>
      <c r="J56" s="10">
        <f t="shared" si="42"/>
        <v>2.8830706078259856</v>
      </c>
      <c r="K56">
        <f t="shared" si="42"/>
        <v>3.2301445900368266</v>
      </c>
      <c r="L56">
        <f t="shared" si="42"/>
        <v>3.5254590838278181</v>
      </c>
      <c r="M56">
        <f t="shared" si="42"/>
        <v>3.7677795484477365</v>
      </c>
      <c r="N56">
        <f t="shared" si="42"/>
        <v>3.8057209524832518</v>
      </c>
      <c r="O56">
        <f t="shared" si="42"/>
        <v>4.0535319095833611</v>
      </c>
      <c r="P56">
        <f t="shared" si="42"/>
        <v>4.3214259600651284</v>
      </c>
      <c r="Q56">
        <f t="shared" si="42"/>
        <v>4.5032420729921103</v>
      </c>
      <c r="R56">
        <f t="shared" si="42"/>
        <v>4.6617661384665858</v>
      </c>
      <c r="S56">
        <f t="shared" si="42"/>
        <v>4.7923923755382436</v>
      </c>
      <c r="T56">
        <f t="shared" si="42"/>
        <v>4.9002102229435422</v>
      </c>
      <c r="U56">
        <f t="shared" si="42"/>
        <v>4.9682992121402902</v>
      </c>
      <c r="V56">
        <f t="shared" si="42"/>
        <v>5.0172143614240623</v>
      </c>
      <c r="W56">
        <f t="shared" si="42"/>
        <v>5.0677570273927071</v>
      </c>
      <c r="X56">
        <f t="shared" si="42"/>
        <v>5.0813318935465146</v>
      </c>
      <c r="Y56">
        <f t="shared" si="42"/>
        <v>5.0789735810188166</v>
      </c>
      <c r="Z56">
        <f t="shared" si="42"/>
        <v>5.0811485770103317</v>
      </c>
      <c r="AA56">
        <f t="shared" si="42"/>
        <v>5.0504855560884216</v>
      </c>
      <c r="AB56">
        <f t="shared" si="42"/>
        <v>5.0078623418421069</v>
      </c>
      <c r="AC56">
        <f t="shared" si="42"/>
        <v>4.9730097212042894</v>
      </c>
      <c r="AD56">
        <f t="shared" si="42"/>
        <v>4.9106778487527656</v>
      </c>
      <c r="AE56">
        <f t="shared" si="42"/>
        <v>4.8411414178987737</v>
      </c>
      <c r="AF56">
        <f t="shared" si="42"/>
        <v>4.7661661949948959</v>
      </c>
      <c r="AG56">
        <f t="shared" si="42"/>
        <v>4.6876030675391416</v>
      </c>
      <c r="AH56">
        <f t="shared" si="42"/>
        <v>4.6073893299038318</v>
      </c>
      <c r="AI56">
        <f t="shared" si="42"/>
        <v>4.5275485858846416</v>
      </c>
      <c r="AJ56">
        <f t="shared" si="42"/>
        <v>4.4348666977975864</v>
      </c>
      <c r="AK56">
        <f t="shared" si="42"/>
        <v>4.3625770375927351</v>
      </c>
      <c r="AL56">
        <f t="shared" si="42"/>
        <v>4.2972335514952693</v>
      </c>
      <c r="AM56">
        <f t="shared" si="42"/>
        <v>4.226927489314976</v>
      </c>
      <c r="AN56">
        <f t="shared" si="42"/>
        <v>4.1829334922968382</v>
      </c>
      <c r="AO56">
        <f t="shared" si="42"/>
        <v>4.1531942143413447</v>
      </c>
      <c r="AP56">
        <f t="shared" si="42"/>
        <v>4.1403341579719584</v>
      </c>
      <c r="AQ56">
        <f t="shared" si="42"/>
        <v>4.1470673340523065</v>
      </c>
      <c r="AR56">
        <f t="shared" si="42"/>
        <v>4.1897241982316329</v>
      </c>
      <c r="AS56">
        <f t="shared" si="42"/>
        <v>4.2453353743225613</v>
      </c>
      <c r="AT56">
        <f t="shared" si="42"/>
        <v>4.301806992233761</v>
      </c>
      <c r="AU56">
        <f t="shared" si="42"/>
        <v>4.3591579301657699</v>
      </c>
      <c r="AV56">
        <f t="shared" si="42"/>
        <v>4.4174081042798417</v>
      </c>
      <c r="AW56">
        <f t="shared" si="42"/>
        <v>4.4765766799389608</v>
      </c>
      <c r="AX56">
        <f t="shared" si="42"/>
        <v>4.5366810411980598</v>
      </c>
      <c r="AY56">
        <f t="shared" si="42"/>
        <v>4.5977371409820327</v>
      </c>
      <c r="AZ56">
        <f t="shared" si="42"/>
        <v>4.6597605843429575</v>
      </c>
      <c r="BA56">
        <f t="shared" si="42"/>
        <v>4.7227661321339331</v>
      </c>
      <c r="BB56">
        <f t="shared" si="42"/>
        <v>4.786767740855395</v>
      </c>
      <c r="BC56">
        <f t="shared" si="42"/>
        <v>4.8517803276635068</v>
      </c>
      <c r="BD56">
        <f t="shared" si="42"/>
        <v>4.9178169276248527</v>
      </c>
      <c r="BE56">
        <f t="shared" si="42"/>
        <v>4.9848871845013605</v>
      </c>
      <c r="BF56">
        <f t="shared" si="42"/>
        <v>5.0529982834404708</v>
      </c>
      <c r="BG56">
        <f t="shared" si="42"/>
        <v>5.1221572727096447</v>
      </c>
      <c r="BH56">
        <f t="shared" si="42"/>
        <v>5.1923747671342086</v>
      </c>
      <c r="BI56">
        <f t="shared" si="42"/>
        <v>5.2636601288593772</v>
      </c>
      <c r="BJ56">
        <f t="shared" si="42"/>
        <v>5.3360168648144519</v>
      </c>
      <c r="BK56">
        <f t="shared" si="42"/>
        <v>5.4094458011381796</v>
      </c>
      <c r="BL56">
        <f t="shared" si="42"/>
        <v>5.4839490298047178</v>
      </c>
    </row>
    <row r="57" spans="1:64" x14ac:dyDescent="0.25">
      <c r="A57" t="str">
        <f t="shared" si="4"/>
        <v>16_RUS</v>
      </c>
      <c r="B57" t="s">
        <v>743</v>
      </c>
      <c r="C57" t="str">
        <f t="shared" si="33"/>
        <v>road_passenger_bus(gpkm)</v>
      </c>
      <c r="D57">
        <f t="shared" si="31"/>
        <v>140.5999999999992</v>
      </c>
      <c r="E57">
        <f t="shared" ref="E57:BL57" si="43">E188</f>
        <v>138.599999999999</v>
      </c>
      <c r="F57">
        <f t="shared" si="43"/>
        <v>133.2999999999999</v>
      </c>
      <c r="G57">
        <f t="shared" si="43"/>
        <v>125.99999999999997</v>
      </c>
      <c r="H57">
        <f t="shared" si="43"/>
        <v>127.0999999999998</v>
      </c>
      <c r="I57">
        <f t="shared" si="43"/>
        <v>126.29999999999934</v>
      </c>
      <c r="J57" s="10">
        <f t="shared" si="43"/>
        <v>116.29999999999973</v>
      </c>
      <c r="K57">
        <f t="shared" si="43"/>
        <v>110.98021155984674</v>
      </c>
      <c r="L57">
        <f t="shared" si="43"/>
        <v>105.11879410593502</v>
      </c>
      <c r="M57">
        <f t="shared" si="43"/>
        <v>99.137851444405541</v>
      </c>
      <c r="N57">
        <f t="shared" si="43"/>
        <v>89.742961056300373</v>
      </c>
      <c r="O57">
        <f t="shared" si="43"/>
        <v>86.941607893279226</v>
      </c>
      <c r="P57">
        <f t="shared" si="43"/>
        <v>85.528185485140099</v>
      </c>
      <c r="Q57">
        <f t="shared" si="43"/>
        <v>83.416988885723228</v>
      </c>
      <c r="R57">
        <f t="shared" si="43"/>
        <v>81.959221660365841</v>
      </c>
      <c r="S57">
        <f t="shared" si="43"/>
        <v>81.071917780997694</v>
      </c>
      <c r="T57">
        <f t="shared" si="43"/>
        <v>80.831066752733264</v>
      </c>
      <c r="U57">
        <f t="shared" si="43"/>
        <v>80.935439317351111</v>
      </c>
      <c r="V57">
        <f t="shared" si="43"/>
        <v>81.686739481447148</v>
      </c>
      <c r="W57">
        <f t="shared" si="43"/>
        <v>83.377851353622617</v>
      </c>
      <c r="X57">
        <f t="shared" si="43"/>
        <v>85.327292065610877</v>
      </c>
      <c r="Y57">
        <f t="shared" si="43"/>
        <v>87.820413294097193</v>
      </c>
      <c r="Z57">
        <f t="shared" si="43"/>
        <v>91.161313749021531</v>
      </c>
      <c r="AA57">
        <f t="shared" si="43"/>
        <v>94.627397527198724</v>
      </c>
      <c r="AB57">
        <f t="shared" si="43"/>
        <v>98.5089850957675</v>
      </c>
      <c r="AC57">
        <f t="shared" si="43"/>
        <v>103.13529325481035</v>
      </c>
      <c r="AD57">
        <f t="shared" si="43"/>
        <v>107.71217701429579</v>
      </c>
      <c r="AE57">
        <f t="shared" si="43"/>
        <v>112.55102445559601</v>
      </c>
      <c r="AF57">
        <f t="shared" si="43"/>
        <v>117.5947286378006</v>
      </c>
      <c r="AG57">
        <f t="shared" si="43"/>
        <v>122.78342154301774</v>
      </c>
      <c r="AH57">
        <f t="shared" si="43"/>
        <v>128.05448302651837</v>
      </c>
      <c r="AI57">
        <f t="shared" si="43"/>
        <v>133.34252192194978</v>
      </c>
      <c r="AJ57">
        <f t="shared" si="43"/>
        <v>138.10216794493257</v>
      </c>
      <c r="AK57">
        <f t="shared" si="43"/>
        <v>143.20376987732803</v>
      </c>
      <c r="AL57">
        <f t="shared" si="43"/>
        <v>148.11081982909116</v>
      </c>
      <c r="AM57">
        <f t="shared" si="43"/>
        <v>152.23304559762153</v>
      </c>
      <c r="AN57">
        <f t="shared" si="43"/>
        <v>156.50987454445087</v>
      </c>
      <c r="AO57">
        <f t="shared" si="43"/>
        <v>160.35689490567293</v>
      </c>
      <c r="AP57">
        <f t="shared" si="43"/>
        <v>163.68991282838977</v>
      </c>
      <c r="AQ57">
        <f t="shared" si="43"/>
        <v>166.42198022098802</v>
      </c>
      <c r="AR57">
        <f t="shared" si="43"/>
        <v>169.00901522552951</v>
      </c>
      <c r="AS57">
        <f t="shared" si="43"/>
        <v>171.25231088461567</v>
      </c>
      <c r="AT57">
        <f t="shared" si="43"/>
        <v>173.53031585100288</v>
      </c>
      <c r="AU57">
        <f t="shared" si="43"/>
        <v>175.84379165120959</v>
      </c>
      <c r="AV57">
        <f t="shared" si="43"/>
        <v>178.1935416819849</v>
      </c>
      <c r="AW57">
        <f t="shared" si="43"/>
        <v>180.58033905367481</v>
      </c>
      <c r="AX57">
        <f t="shared" si="43"/>
        <v>183.00488502055427</v>
      </c>
      <c r="AY57">
        <f t="shared" si="43"/>
        <v>185.46782310663551</v>
      </c>
      <c r="AZ57">
        <f t="shared" si="43"/>
        <v>187.96978280311166</v>
      </c>
      <c r="BA57">
        <f t="shared" si="43"/>
        <v>190.51135954708738</v>
      </c>
      <c r="BB57">
        <f t="shared" si="43"/>
        <v>193.09311632893699</v>
      </c>
      <c r="BC57">
        <f t="shared" si="43"/>
        <v>195.71565489086447</v>
      </c>
      <c r="BD57">
        <f t="shared" si="43"/>
        <v>198.37950105358328</v>
      </c>
      <c r="BE57">
        <f t="shared" si="43"/>
        <v>201.08504383618603</v>
      </c>
      <c r="BF57">
        <f t="shared" si="43"/>
        <v>203.83257307987381</v>
      </c>
      <c r="BG57">
        <f t="shared" si="43"/>
        <v>206.62237310425476</v>
      </c>
      <c r="BH57">
        <f t="shared" si="43"/>
        <v>209.45487210008568</v>
      </c>
      <c r="BI57">
        <f t="shared" si="43"/>
        <v>212.33044772634088</v>
      </c>
      <c r="BJ57">
        <f t="shared" si="43"/>
        <v>215.24924144881606</v>
      </c>
      <c r="BK57">
        <f t="shared" si="43"/>
        <v>218.21128659306905</v>
      </c>
      <c r="BL57">
        <f t="shared" si="43"/>
        <v>221.21666754711103</v>
      </c>
    </row>
    <row r="58" spans="1:64" x14ac:dyDescent="0.25">
      <c r="A58" t="str">
        <f t="shared" si="4"/>
        <v>16_RUS</v>
      </c>
      <c r="B58" t="s">
        <v>743</v>
      </c>
      <c r="C58" t="str">
        <f t="shared" si="33"/>
        <v>road_passenger_lt(gpkm)</v>
      </c>
      <c r="D58">
        <f t="shared" si="31"/>
        <v>33.418017097445883</v>
      </c>
      <c r="E58">
        <f t="shared" ref="E58:BL58" si="44">E189</f>
        <v>34.227838001347891</v>
      </c>
      <c r="F58">
        <f t="shared" si="44"/>
        <v>35.261000727572494</v>
      </c>
      <c r="G58">
        <f t="shared" si="44"/>
        <v>37.163048331053837</v>
      </c>
      <c r="H58">
        <f t="shared" si="44"/>
        <v>36.485062924242953</v>
      </c>
      <c r="I58">
        <f t="shared" si="44"/>
        <v>35.807077517431992</v>
      </c>
      <c r="J58" s="10">
        <f t="shared" si="44"/>
        <v>36.428199469321662</v>
      </c>
      <c r="K58">
        <f t="shared" si="44"/>
        <v>40.813551746254667</v>
      </c>
      <c r="L58">
        <f t="shared" si="44"/>
        <v>44.544912073261024</v>
      </c>
      <c r="M58">
        <f t="shared" si="44"/>
        <v>47.606681770025169</v>
      </c>
      <c r="N58">
        <f t="shared" si="44"/>
        <v>48.086079336841685</v>
      </c>
      <c r="O58">
        <f t="shared" si="44"/>
        <v>51.217222553182587</v>
      </c>
      <c r="P58">
        <f t="shared" si="44"/>
        <v>54.602119850218678</v>
      </c>
      <c r="Q58">
        <f t="shared" si="44"/>
        <v>56.899404422598678</v>
      </c>
      <c r="R58">
        <f t="shared" si="44"/>
        <v>58.902389109174372</v>
      </c>
      <c r="S58">
        <f t="shared" si="44"/>
        <v>60.552878905385576</v>
      </c>
      <c r="T58">
        <f t="shared" si="44"/>
        <v>61.915179932967661</v>
      </c>
      <c r="U58">
        <f t="shared" si="44"/>
        <v>62.775498536816905</v>
      </c>
      <c r="V58">
        <f t="shared" si="44"/>
        <v>63.393551667511723</v>
      </c>
      <c r="W58">
        <f t="shared" si="44"/>
        <v>64.032168811545333</v>
      </c>
      <c r="X58">
        <f t="shared" si="44"/>
        <v>64.203690081498891</v>
      </c>
      <c r="Y58">
        <f t="shared" si="44"/>
        <v>64.173892310005996</v>
      </c>
      <c r="Z58">
        <f t="shared" si="44"/>
        <v>64.201373838765178</v>
      </c>
      <c r="AA58">
        <f t="shared" si="44"/>
        <v>63.813940163209978</v>
      </c>
      <c r="AB58">
        <f t="shared" si="44"/>
        <v>63.275386946242648</v>
      </c>
      <c r="AC58">
        <f t="shared" si="44"/>
        <v>62.835016802973705</v>
      </c>
      <c r="AD58">
        <f t="shared" si="44"/>
        <v>62.047440571993832</v>
      </c>
      <c r="AE58">
        <f t="shared" si="44"/>
        <v>61.168833240401561</v>
      </c>
      <c r="AF58">
        <f t="shared" si="44"/>
        <v>60.221505634970917</v>
      </c>
      <c r="AG58">
        <f t="shared" si="44"/>
        <v>59.228844105931884</v>
      </c>
      <c r="AH58">
        <f t="shared" si="44"/>
        <v>58.215326772423943</v>
      </c>
      <c r="AI58">
        <f t="shared" si="44"/>
        <v>57.206522291182623</v>
      </c>
      <c r="AJ58">
        <f t="shared" si="44"/>
        <v>56.03546727183484</v>
      </c>
      <c r="AK58">
        <f t="shared" si="44"/>
        <v>55.122072312181942</v>
      </c>
      <c r="AL58">
        <f t="shared" si="44"/>
        <v>54.296443713590556</v>
      </c>
      <c r="AM58">
        <f t="shared" si="44"/>
        <v>53.408111929396853</v>
      </c>
      <c r="AN58">
        <f t="shared" si="44"/>
        <v>52.852238585719761</v>
      </c>
      <c r="AO58">
        <f t="shared" si="44"/>
        <v>52.476476595536383</v>
      </c>
      <c r="AP58">
        <f t="shared" si="44"/>
        <v>52.313987096548829</v>
      </c>
      <c r="AQ58">
        <f t="shared" si="44"/>
        <v>52.39906218303873</v>
      </c>
      <c r="AR58">
        <f t="shared" si="44"/>
        <v>52.938040573939858</v>
      </c>
      <c r="AS58">
        <f t="shared" si="44"/>
        <v>53.640699402296292</v>
      </c>
      <c r="AT58">
        <f t="shared" si="44"/>
        <v>54.354230092817865</v>
      </c>
      <c r="AU58">
        <f t="shared" si="44"/>
        <v>55.078871175512433</v>
      </c>
      <c r="AV58">
        <f t="shared" si="44"/>
        <v>55.814874295238376</v>
      </c>
      <c r="AW58">
        <f t="shared" si="44"/>
        <v>56.562481610361104</v>
      </c>
      <c r="AX58">
        <f t="shared" si="44"/>
        <v>57.321912772046609</v>
      </c>
      <c r="AY58">
        <f t="shared" si="44"/>
        <v>58.093369348833853</v>
      </c>
      <c r="AZ58">
        <f t="shared" si="44"/>
        <v>58.877048513816113</v>
      </c>
      <c r="BA58">
        <f t="shared" si="44"/>
        <v>59.67313677345615</v>
      </c>
      <c r="BB58">
        <f t="shared" si="44"/>
        <v>60.48181047105281</v>
      </c>
      <c r="BC58">
        <f t="shared" si="44"/>
        <v>61.303258087990748</v>
      </c>
      <c r="BD58">
        <f t="shared" si="44"/>
        <v>62.137644325059597</v>
      </c>
      <c r="BE58">
        <f t="shared" si="44"/>
        <v>62.985091033206089</v>
      </c>
      <c r="BF58">
        <f t="shared" si="44"/>
        <v>63.845688998269317</v>
      </c>
      <c r="BG58">
        <f t="shared" si="44"/>
        <v>64.719527276581161</v>
      </c>
      <c r="BH58">
        <f t="shared" si="44"/>
        <v>65.606739988677305</v>
      </c>
      <c r="BI58">
        <f t="shared" si="44"/>
        <v>66.507445427218514</v>
      </c>
      <c r="BJ58">
        <f t="shared" si="44"/>
        <v>67.421687902989191</v>
      </c>
      <c r="BK58">
        <f t="shared" si="44"/>
        <v>68.349477854425004</v>
      </c>
      <c r="BL58">
        <f t="shared" si="44"/>
        <v>69.290841714056484</v>
      </c>
    </row>
    <row r="59" spans="1:64" x14ac:dyDescent="0.25">
      <c r="A59" t="str">
        <f t="shared" si="4"/>
        <v>16_RUS</v>
      </c>
      <c r="B59" t="s">
        <v>743</v>
      </c>
      <c r="C59" t="str">
        <f t="shared" si="33"/>
        <v>road_passenger_lv(gpkm)</v>
      </c>
      <c r="D59">
        <f t="shared" si="31"/>
        <v>692.25891973343153</v>
      </c>
      <c r="E59">
        <f t="shared" ref="E59:BL60" si="45">E190</f>
        <v>733.79154837336694</v>
      </c>
      <c r="F59">
        <f t="shared" si="45"/>
        <v>780.79137754130136</v>
      </c>
      <c r="G59">
        <f t="shared" si="45"/>
        <v>830.70510580198572</v>
      </c>
      <c r="H59">
        <f t="shared" si="45"/>
        <v>861.21919393251471</v>
      </c>
      <c r="I59">
        <f t="shared" si="45"/>
        <v>891.73328206304222</v>
      </c>
      <c r="J59" s="10">
        <f t="shared" si="45"/>
        <v>944.85044275821679</v>
      </c>
      <c r="K59">
        <f t="shared" si="45"/>
        <v>992.5914802370628</v>
      </c>
      <c r="L59">
        <f t="shared" si="45"/>
        <v>1028.6522391845199</v>
      </c>
      <c r="M59">
        <f t="shared" si="45"/>
        <v>1054.2402743669193</v>
      </c>
      <c r="N59">
        <f t="shared" si="45"/>
        <v>1029.3506187000148</v>
      </c>
      <c r="O59">
        <f t="shared" si="45"/>
        <v>1066.8436663336045</v>
      </c>
      <c r="P59">
        <f t="shared" si="45"/>
        <v>1112.8923302112253</v>
      </c>
      <c r="Q59">
        <f t="shared" si="45"/>
        <v>1140.2096736075694</v>
      </c>
      <c r="R59">
        <f t="shared" si="45"/>
        <v>1165.3357727329778</v>
      </c>
      <c r="S59">
        <f t="shared" si="45"/>
        <v>1187.1124847726685</v>
      </c>
      <c r="T59">
        <f t="shared" si="45"/>
        <v>1206.7659731564358</v>
      </c>
      <c r="U59">
        <f t="shared" si="45"/>
        <v>1220.0537007839032</v>
      </c>
      <c r="V59">
        <f t="shared" si="45"/>
        <v>1231.9100844897484</v>
      </c>
      <c r="W59">
        <f t="shared" si="45"/>
        <v>1247.2861936045329</v>
      </c>
      <c r="X59">
        <f t="shared" si="45"/>
        <v>1256.5240557019738</v>
      </c>
      <c r="Y59">
        <f t="shared" si="45"/>
        <v>1264.5933080054183</v>
      </c>
      <c r="Z59">
        <f t="shared" si="45"/>
        <v>1276.4197348216064</v>
      </c>
      <c r="AA59">
        <f t="shared" si="45"/>
        <v>1282.4373662547268</v>
      </c>
      <c r="AB59">
        <f t="shared" si="45"/>
        <v>1287.6030358658475</v>
      </c>
      <c r="AC59">
        <f t="shared" si="45"/>
        <v>1296.7886167177869</v>
      </c>
      <c r="AD59">
        <f t="shared" si="45"/>
        <v>1300.586611387725</v>
      </c>
      <c r="AE59">
        <f t="shared" si="45"/>
        <v>1303.9112818771575</v>
      </c>
      <c r="AF59">
        <f t="shared" si="45"/>
        <v>1306.9028830927357</v>
      </c>
      <c r="AG59">
        <f t="shared" si="45"/>
        <v>1309.7084032412567</v>
      </c>
      <c r="AH59">
        <f t="shared" si="45"/>
        <v>1312.4818385856722</v>
      </c>
      <c r="AI59">
        <f t="shared" si="45"/>
        <v>1315.3841103882405</v>
      </c>
      <c r="AJ59">
        <f t="shared" si="45"/>
        <v>1314.0425242760946</v>
      </c>
      <c r="AK59">
        <f t="shared" si="45"/>
        <v>1317.7419492335082</v>
      </c>
      <c r="AL59">
        <f t="shared" si="45"/>
        <v>1322.095922573611</v>
      </c>
      <c r="AM59">
        <f t="shared" si="45"/>
        <v>1322.8262671253979</v>
      </c>
      <c r="AN59">
        <f t="shared" si="45"/>
        <v>1329.0818481625981</v>
      </c>
      <c r="AO59">
        <f t="shared" si="45"/>
        <v>1336.5762885667057</v>
      </c>
      <c r="AP59">
        <f t="shared" si="45"/>
        <v>1345.5203949381917</v>
      </c>
      <c r="AQ59">
        <f t="shared" si="45"/>
        <v>1356.1325637358646</v>
      </c>
      <c r="AR59">
        <f t="shared" si="45"/>
        <v>1373.0717357349283</v>
      </c>
      <c r="AS59">
        <f t="shared" si="45"/>
        <v>1391.2968337291256</v>
      </c>
      <c r="AT59">
        <f t="shared" si="45"/>
        <v>1409.8039188632301</v>
      </c>
      <c r="AU59">
        <f t="shared" si="45"/>
        <v>1428.5991779701583</v>
      </c>
      <c r="AV59">
        <f t="shared" si="45"/>
        <v>1447.6891380471072</v>
      </c>
      <c r="AW59">
        <f t="shared" si="45"/>
        <v>1467.0800800369213</v>
      </c>
      <c r="AX59">
        <f t="shared" si="45"/>
        <v>1486.7777011056551</v>
      </c>
      <c r="AY59">
        <f t="shared" si="45"/>
        <v>1506.7872294041929</v>
      </c>
      <c r="AZ59">
        <f t="shared" si="45"/>
        <v>1527.1137790772684</v>
      </c>
      <c r="BA59">
        <f t="shared" si="45"/>
        <v>1547.7621876056387</v>
      </c>
      <c r="BB59">
        <f t="shared" si="45"/>
        <v>1568.7370288646639</v>
      </c>
      <c r="BC59">
        <f t="shared" si="45"/>
        <v>1590.0431915593131</v>
      </c>
      <c r="BD59">
        <f t="shared" si="45"/>
        <v>1611.6849475892755</v>
      </c>
      <c r="BE59">
        <f t="shared" si="45"/>
        <v>1633.665457443476</v>
      </c>
      <c r="BF59">
        <f t="shared" si="45"/>
        <v>1655.9870758647105</v>
      </c>
      <c r="BG59">
        <f t="shared" si="45"/>
        <v>1678.6521127369651</v>
      </c>
      <c r="BH59">
        <f t="shared" si="45"/>
        <v>1701.6640467896138</v>
      </c>
      <c r="BI59">
        <f t="shared" si="45"/>
        <v>1725.0259462191234</v>
      </c>
      <c r="BJ59">
        <f t="shared" si="45"/>
        <v>1748.7389603291888</v>
      </c>
      <c r="BK59">
        <f t="shared" si="45"/>
        <v>1772.8033598650209</v>
      </c>
      <c r="BL59">
        <f t="shared" si="45"/>
        <v>1797.2198304160413</v>
      </c>
    </row>
    <row r="60" spans="1:64" x14ac:dyDescent="0.25">
      <c r="A60" t="str">
        <f t="shared" si="4"/>
        <v>16_RUS</v>
      </c>
      <c r="B60" t="s">
        <v>743</v>
      </c>
      <c r="C60" t="str">
        <f t="shared" si="33"/>
        <v>ship_passenger(gpkm)</v>
      </c>
      <c r="D60">
        <f t="shared" si="31"/>
        <v>0.89999999999999503</v>
      </c>
      <c r="E60">
        <f t="shared" si="45"/>
        <v>0.79999999999999427</v>
      </c>
      <c r="F60">
        <f t="shared" si="45"/>
        <v>0.63999999999999946</v>
      </c>
      <c r="G60">
        <f t="shared" si="45"/>
        <v>0.64</v>
      </c>
      <c r="H60">
        <f t="shared" si="45"/>
        <v>0.59999999999999898</v>
      </c>
      <c r="I60">
        <f t="shared" si="45"/>
        <v>0.55999999999999683</v>
      </c>
      <c r="J60" s="10">
        <f t="shared" si="45"/>
        <v>0.55999999999999883</v>
      </c>
      <c r="K60">
        <f t="shared" si="45"/>
        <v>0.49195873568340009</v>
      </c>
      <c r="L60">
        <f t="shared" si="45"/>
        <v>0.42536331486253992</v>
      </c>
      <c r="M60">
        <f t="shared" si="45"/>
        <v>0.36326537498313105</v>
      </c>
      <c r="N60">
        <f t="shared" si="45"/>
        <v>0.29578357357775742</v>
      </c>
      <c r="O60">
        <f t="shared" si="45"/>
        <v>0.25669852719993297</v>
      </c>
      <c r="P60">
        <f t="shared" si="45"/>
        <v>0.22629419536019119</v>
      </c>
      <c r="Q60">
        <f t="shared" si="45"/>
        <v>0.19912726129315964</v>
      </c>
      <c r="R60">
        <f t="shared" si="45"/>
        <v>0.1791853054548973</v>
      </c>
      <c r="S60">
        <f t="shared" si="45"/>
        <v>0.16624749830968141</v>
      </c>
      <c r="T60">
        <f t="shared" si="45"/>
        <v>0.16037926882794989</v>
      </c>
      <c r="U60">
        <f t="shared" si="45"/>
        <v>0.16081554369750023</v>
      </c>
      <c r="V60">
        <f t="shared" si="45"/>
        <v>0.16790857237350751</v>
      </c>
      <c r="W60">
        <f t="shared" si="45"/>
        <v>0.18201419643300384</v>
      </c>
      <c r="X60">
        <f t="shared" si="45"/>
        <v>0.20139840618303595</v>
      </c>
      <c r="Y60">
        <f t="shared" si="45"/>
        <v>0.22631485814205807</v>
      </c>
      <c r="Z60">
        <f t="shared" si="45"/>
        <v>0.25729790273008674</v>
      </c>
      <c r="AA60">
        <f t="shared" si="45"/>
        <v>0.29205726291011919</v>
      </c>
      <c r="AB60">
        <f t="shared" si="45"/>
        <v>0.33096315053816161</v>
      </c>
      <c r="AC60">
        <f t="shared" si="45"/>
        <v>0.37486423186271939</v>
      </c>
      <c r="AD60">
        <f t="shared" si="45"/>
        <v>0.42061297181573726</v>
      </c>
      <c r="AE60">
        <f t="shared" si="45"/>
        <v>0.46885334213223889</v>
      </c>
      <c r="AF60">
        <f t="shared" si="45"/>
        <v>0.51897139453894325</v>
      </c>
      <c r="AG60">
        <f t="shared" si="45"/>
        <v>0.57032391089033319</v>
      </c>
      <c r="AH60">
        <f t="shared" si="45"/>
        <v>0.62223837021453454</v>
      </c>
      <c r="AI60">
        <f t="shared" si="45"/>
        <v>0.67401281546265135</v>
      </c>
      <c r="AJ60">
        <f t="shared" si="45"/>
        <v>0.72241951734171228</v>
      </c>
      <c r="AK60">
        <f t="shared" si="45"/>
        <v>0.77154461721466661</v>
      </c>
      <c r="AL60">
        <f t="shared" si="45"/>
        <v>0.81825978695338653</v>
      </c>
      <c r="AM60">
        <f t="shared" si="45"/>
        <v>0.85884769820337792</v>
      </c>
      <c r="AN60">
        <f t="shared" si="45"/>
        <v>0.89815635723279263</v>
      </c>
      <c r="AO60">
        <f t="shared" si="45"/>
        <v>0.93253368078282872</v>
      </c>
      <c r="AP60">
        <f t="shared" si="45"/>
        <v>0.9610768479051498</v>
      </c>
      <c r="AQ60">
        <f t="shared" si="45"/>
        <v>0.98285349619961071</v>
      </c>
      <c r="AR60">
        <f t="shared" si="45"/>
        <v>1.0001304038352874</v>
      </c>
      <c r="AS60">
        <f t="shared" si="45"/>
        <v>1.0134053654723925</v>
      </c>
      <c r="AT60">
        <f t="shared" si="45"/>
        <v>1.0268857234517073</v>
      </c>
      <c r="AU60">
        <f t="shared" si="45"/>
        <v>1.0405759841945224</v>
      </c>
      <c r="AV60">
        <f t="shared" si="45"/>
        <v>1.0544809018940624</v>
      </c>
      <c r="AW60">
        <f t="shared" si="45"/>
        <v>1.0686050515202574</v>
      </c>
      <c r="AX60">
        <f t="shared" si="45"/>
        <v>1.0829525828264221</v>
      </c>
      <c r="AY60">
        <f t="shared" si="45"/>
        <v>1.0975273039403621</v>
      </c>
      <c r="AZ60">
        <f t="shared" si="45"/>
        <v>1.112332939949052</v>
      </c>
      <c r="BA60">
        <f t="shared" si="45"/>
        <v>1.1273730144204572</v>
      </c>
      <c r="BB60">
        <f t="shared" si="45"/>
        <v>1.142650858915262</v>
      </c>
      <c r="BC60">
        <f t="shared" si="45"/>
        <v>1.1581700343125869</v>
      </c>
      <c r="BD60">
        <f t="shared" si="45"/>
        <v>1.1739336522173471</v>
      </c>
      <c r="BE60">
        <f t="shared" si="45"/>
        <v>1.1899440146950371</v>
      </c>
      <c r="BF60">
        <f t="shared" si="45"/>
        <v>1.2062028369145019</v>
      </c>
      <c r="BG60">
        <f t="shared" si="45"/>
        <v>1.2227118013699219</v>
      </c>
      <c r="BH60">
        <f t="shared" si="45"/>
        <v>1.2394734419296469</v>
      </c>
      <c r="BI60">
        <f t="shared" si="45"/>
        <v>1.2564899934343567</v>
      </c>
      <c r="BJ60">
        <f t="shared" si="45"/>
        <v>1.2737622930242669</v>
      </c>
      <c r="BK60">
        <f t="shared" si="45"/>
        <v>1.2912905379072215</v>
      </c>
      <c r="BL60">
        <f t="shared" si="45"/>
        <v>1.3090752274590416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1.0136799727654361E-3</v>
      </c>
      <c r="E63">
        <f>INDEX(hist_share!X:X,MATCH($C$1&amp;"-"&amp;$C63,hist_share!$AF:$AF,0))</f>
        <v>1.023082204986688E-3</v>
      </c>
      <c r="F63">
        <f>INDEX(hist_share!Y:Y,MATCH($C$1&amp;"-"&amp;$C63,hist_share!$AF:$AF,0))</f>
        <v>1.0177061726256999E-3</v>
      </c>
      <c r="G63">
        <f>INDEX(hist_share!Z:Z,MATCH($C$1&amp;"-"&amp;$C63,hist_share!$AF:$AF,0))</f>
        <v>9.9576711176171517E-4</v>
      </c>
      <c r="H63">
        <f>INDEX(hist_share!AA:AA,MATCH($C$1&amp;"-"&amp;$C63,hist_share!$AF:$AF,0))</f>
        <v>1.030417120776776E-3</v>
      </c>
      <c r="I63">
        <f>INDEX(hist_share!AB:AB,MATCH($C$1&amp;"-"&amp;$C63,hist_share!$AF:$AF,0))</f>
        <v>1.0805605812168209E-3</v>
      </c>
      <c r="J63" s="10">
        <f>INDEX(hist_share!AC:AC,MATCH($C$1&amp;"-"&amp;$C63,hist_share!$AF:$AF,0))</f>
        <v>1.2460088778132551E-3</v>
      </c>
      <c r="K63">
        <f>INDEX('7th_share'!C:C,MATCH($C$1&amp;"-"&amp;$C63,'7th_share'!$AK:$AK,0))</f>
        <v>1.278145914284032E-3</v>
      </c>
      <c r="L63">
        <f>INDEX('7th_share'!D:D,MATCH($C$1&amp;"-"&amp;$C63,'7th_share'!$AK:$AK,0))</f>
        <v>1.3077644630858081E-3</v>
      </c>
      <c r="M63">
        <f>INDEX('7th_share'!E:E,MATCH($C$1&amp;"-"&amp;$C63,'7th_share'!$AK:$AK,0))</f>
        <v>1.334960480679892E-3</v>
      </c>
      <c r="N63">
        <f>INDEX('7th_share'!F:F,MATCH($C$1&amp;"-"&amp;$C63,'7th_share'!$AK:$AK,0))</f>
        <v>1.359829923527598E-3</v>
      </c>
      <c r="O63">
        <f>INDEX('7th_share'!G:G,MATCH($C$1&amp;"-"&amp;$C63,'7th_share'!$AK:$AK,0))</f>
        <v>1.382468748090238E-3</v>
      </c>
      <c r="P63">
        <f>INDEX('7th_share'!H:H,MATCH($C$1&amp;"-"&amp;$C63,'7th_share'!$AK:$AK,0))</f>
        <v>1.4029729108291219E-3</v>
      </c>
      <c r="Q63">
        <f>INDEX('7th_share'!I:I,MATCH($C$1&amp;"-"&amp;$C63,'7th_share'!$AK:$AK,0))</f>
        <v>1.421438368205564E-3</v>
      </c>
      <c r="R63">
        <f>INDEX('7th_share'!J:J,MATCH($C$1&amp;"-"&amp;$C63,'7th_share'!$AK:$AK,0))</f>
        <v>1.4379610766808749E-3</v>
      </c>
      <c r="S63">
        <f>INDEX('7th_share'!K:K,MATCH($C$1&amp;"-"&amp;$C63,'7th_share'!$AK:$AK,0))</f>
        <v>1.452636992716367E-3</v>
      </c>
      <c r="T63">
        <f>INDEX('7th_share'!L:L,MATCH($C$1&amp;"-"&amp;$C63,'7th_share'!$AK:$AK,0))</f>
        <v>1.4655620727733519E-3</v>
      </c>
      <c r="U63">
        <f>INDEX('7th_share'!M:M,MATCH($C$1&amp;"-"&amp;$C63,'7th_share'!$AK:$AK,0))</f>
        <v>1.4768322733131421E-3</v>
      </c>
      <c r="V63">
        <f>INDEX('7th_share'!N:N,MATCH($C$1&amp;"-"&amp;$C63,'7th_share'!$AK:$AK,0))</f>
        <v>1.4865435507970489E-3</v>
      </c>
      <c r="W63">
        <f>INDEX('7th_share'!O:O,MATCH($C$1&amp;"-"&amp;$C63,'7th_share'!$AK:$AK,0))</f>
        <v>1.494791861686384E-3</v>
      </c>
      <c r="X63">
        <f>INDEX('7th_share'!P:P,MATCH($C$1&amp;"-"&amp;$C63,'7th_share'!$AK:$AK,0))</f>
        <v>1.501673162442461E-3</v>
      </c>
      <c r="Y63">
        <f>INDEX('7th_share'!Q:Q,MATCH($C$1&amp;"-"&amp;$C63,'7th_share'!$AK:$AK,0))</f>
        <v>1.5072834095265909E-3</v>
      </c>
      <c r="Z63">
        <f>INDEX('7th_share'!R:R,MATCH($C$1&amp;"-"&amp;$C63,'7th_share'!$AK:$AK,0))</f>
        <v>1.5117185594000851E-3</v>
      </c>
      <c r="AA63">
        <f>INDEX('7th_share'!S:S,MATCH($C$1&amp;"-"&amp;$C63,'7th_share'!$AK:$AK,0))</f>
        <v>1.515074568524256E-3</v>
      </c>
      <c r="AB63">
        <f>INDEX('7th_share'!T:T,MATCH($C$1&amp;"-"&amp;$C63,'7th_share'!$AK:$AK,0))</f>
        <v>1.5174473933604151E-3</v>
      </c>
      <c r="AC63">
        <f>INDEX('7th_share'!U:U,MATCH($C$1&amp;"-"&amp;$C63,'7th_share'!$AK:$AK,0))</f>
        <v>1.5189329903698759E-3</v>
      </c>
      <c r="AD63">
        <f>INDEX('7th_share'!V:V,MATCH($C$1&amp;"-"&amp;$C63,'7th_share'!$AK:$AK,0))</f>
        <v>1.51962731601395E-3</v>
      </c>
      <c r="AE63">
        <f>INDEX('7th_share'!W:W,MATCH($C$1&amp;"-"&amp;$C63,'7th_share'!$AK:$AK,0))</f>
        <v>1.519626326753948E-3</v>
      </c>
      <c r="AF63">
        <f>INDEX('7th_share'!X:X,MATCH($C$1&amp;"-"&amp;$C63,'7th_share'!$AK:$AK,0))</f>
        <v>1.5190259790511819E-3</v>
      </c>
      <c r="AG63">
        <f>INDEX('7th_share'!Y:Y,MATCH($C$1&amp;"-"&amp;$C63,'7th_share'!$AK:$AK,0))</f>
        <v>1.517922229366965E-3</v>
      </c>
      <c r="AH63">
        <f>INDEX('7th_share'!Z:Z,MATCH($C$1&amp;"-"&amp;$C63,'7th_share'!$AK:$AK,0))</f>
        <v>1.516411034162609E-3</v>
      </c>
      <c r="AI63">
        <f>INDEX('7th_share'!AA:AA,MATCH($C$1&amp;"-"&amp;$C63,'7th_share'!$AK:$AK,0))</f>
        <v>1.5145883498994251E-3</v>
      </c>
      <c r="AJ63">
        <f>INDEX('7th_share'!AB:AB,MATCH($C$1&amp;"-"&amp;$C63,'7th_share'!$AK:$AK,0))</f>
        <v>1.5125501330387251E-3</v>
      </c>
      <c r="AK63">
        <f>INDEX('7th_share'!AC:AC,MATCH($C$1&amp;"-"&amp;$C63,'7th_share'!$AK:$AK,0))</f>
        <v>1.5103923400418199E-3</v>
      </c>
      <c r="AL63">
        <f>INDEX('7th_share'!AD:AD,MATCH($C$1&amp;"-"&amp;$C63,'7th_share'!$AK:$AK,0))</f>
        <v>1.5082109273700261E-3</v>
      </c>
      <c r="AM63">
        <f>INDEX('7th_share'!AE:AE,MATCH($C$1&amp;"-"&amp;$C63,'7th_share'!$AK:$AK,0))</f>
        <v>1.5061018514846509E-3</v>
      </c>
      <c r="AN63">
        <f>INDEX('7th_share'!AF:AF,MATCH($C$1&amp;"-"&amp;$C63,'7th_share'!$AK:$AK,0))</f>
        <v>1.504161068847009E-3</v>
      </c>
      <c r="AO63">
        <f>INDEX('7th_share'!AG:AG,MATCH($C$1&amp;"-"&amp;$C63,'7th_share'!$AK:$AK,0))</f>
        <v>1.50248453591841E-3</v>
      </c>
      <c r="AP63">
        <f>INDEX('7th_share'!AH:AH,MATCH($C$1&amp;"-"&amp;$C63,'7th_share'!$AK:$AK,0))</f>
        <v>1.5011682091601679E-3</v>
      </c>
      <c r="AQ63">
        <f>INDEX('7th_share'!AI:AI,MATCH($C$1&amp;"-"&amp;$C63,'7th_share'!$AK:$AK,0))</f>
        <v>1.500308045033595E-3</v>
      </c>
      <c r="AR63">
        <f>INDEX('7th_share'!AJ:AJ,MATCH($C$1&amp;"-"&amp;$C63,'7th_share'!$AK:$AK,0))</f>
        <v>1.5E-3</v>
      </c>
      <c r="AS63">
        <f>AR63</f>
        <v>1.5E-3</v>
      </c>
      <c r="AT63" s="6">
        <f t="shared" ref="AT63:BL76" si="46">AS63</f>
        <v>1.5E-3</v>
      </c>
      <c r="AU63" s="6">
        <f t="shared" si="46"/>
        <v>1.5E-3</v>
      </c>
      <c r="AV63" s="6">
        <f t="shared" si="46"/>
        <v>1.5E-3</v>
      </c>
      <c r="AW63" s="6">
        <f t="shared" si="46"/>
        <v>1.5E-3</v>
      </c>
      <c r="AX63" s="6">
        <f t="shared" si="46"/>
        <v>1.5E-3</v>
      </c>
      <c r="AY63" s="6">
        <f t="shared" si="46"/>
        <v>1.5E-3</v>
      </c>
      <c r="AZ63" s="6">
        <f t="shared" si="46"/>
        <v>1.5E-3</v>
      </c>
      <c r="BA63" s="6">
        <f t="shared" si="46"/>
        <v>1.5E-3</v>
      </c>
      <c r="BB63" s="6">
        <f t="shared" si="46"/>
        <v>1.5E-3</v>
      </c>
      <c r="BC63" s="6">
        <f t="shared" si="46"/>
        <v>1.5E-3</v>
      </c>
      <c r="BD63" s="6">
        <f t="shared" si="46"/>
        <v>1.5E-3</v>
      </c>
      <c r="BE63" s="6">
        <f t="shared" si="46"/>
        <v>1.5E-3</v>
      </c>
      <c r="BF63" s="6">
        <f t="shared" si="46"/>
        <v>1.5E-3</v>
      </c>
      <c r="BG63" s="6">
        <f t="shared" si="46"/>
        <v>1.5E-3</v>
      </c>
      <c r="BH63" s="6">
        <f t="shared" si="46"/>
        <v>1.5E-3</v>
      </c>
      <c r="BI63" s="6">
        <f t="shared" si="46"/>
        <v>1.5E-3</v>
      </c>
      <c r="BJ63" s="6">
        <f t="shared" si="46"/>
        <v>1.5E-3</v>
      </c>
      <c r="BK63" s="6">
        <f t="shared" si="46"/>
        <v>1.5E-3</v>
      </c>
      <c r="BL63" s="6">
        <f t="shared" si="46"/>
        <v>1.5E-3</v>
      </c>
    </row>
    <row r="64" spans="1:64" x14ac:dyDescent="0.25">
      <c r="C64" t="s">
        <v>7</v>
      </c>
      <c r="D64">
        <f>INDEX(hist_share!W:W,MATCH($C$1&amp;"-"&amp;$C64,hist_share!$AF:$AF,0))</f>
        <v>0.51206916597909891</v>
      </c>
      <c r="E64">
        <f>INDEX(hist_share!X:X,MATCH($C$1&amp;"-"&amp;$C64,hist_share!$AF:$AF,0))</f>
        <v>0.50057351709931153</v>
      </c>
      <c r="F64">
        <f>INDEX(hist_share!Y:Y,MATCH($C$1&amp;"-"&amp;$C64,hist_share!$AF:$AF,0))</f>
        <v>0.4915134495912501</v>
      </c>
      <c r="G64">
        <f>INDEX(hist_share!Z:Z,MATCH($C$1&amp;"-"&amp;$C64,hist_share!$AF:$AF,0))</f>
        <v>0.49930938120659202</v>
      </c>
      <c r="H64">
        <f>INDEX(hist_share!AA:AA,MATCH($C$1&amp;"-"&amp;$C64,hist_share!$AF:$AF,0))</f>
        <v>0.48013474685425539</v>
      </c>
      <c r="I64">
        <f>INDEX(hist_share!AB:AB,MATCH($C$1&amp;"-"&amp;$C64,hist_share!$AF:$AF,0))</f>
        <v>0.48455165790017263</v>
      </c>
      <c r="J64" s="10">
        <f>INDEX(hist_share!AC:AC,MATCH($C$1&amp;"-"&amp;$C64,hist_share!$AF:$AF,0))</f>
        <v>0.48485320457908271</v>
      </c>
      <c r="K64">
        <f>INDEX('7th_share'!C:C,MATCH($C$1&amp;"-"&amp;$C64,'7th_share'!$AK:$AK,0))</f>
        <v>0.48096701081765231</v>
      </c>
      <c r="L64">
        <f>INDEX('7th_share'!D:D,MATCH($C$1&amp;"-"&amp;$C64,'7th_share'!$AK:$AK,0))</f>
        <v>0.47684501778175131</v>
      </c>
      <c r="M64">
        <f>INDEX('7th_share'!E:E,MATCH($C$1&amp;"-"&amp;$C64,'7th_share'!$AK:$AK,0))</f>
        <v>0.47250887667062541</v>
      </c>
      <c r="N64">
        <f>INDEX('7th_share'!F:F,MATCH($C$1&amp;"-"&amp;$C64,'7th_share'!$AK:$AK,0))</f>
        <v>0.46798023868352068</v>
      </c>
      <c r="O64">
        <f>INDEX('7th_share'!G:G,MATCH($C$1&amp;"-"&amp;$C64,'7th_share'!$AK:$AK,0))</f>
        <v>0.46328075501968302</v>
      </c>
      <c r="P64">
        <f>INDEX('7th_share'!H:H,MATCH($C$1&amp;"-"&amp;$C64,'7th_share'!$AK:$AK,0))</f>
        <v>0.45843207687835852</v>
      </c>
      <c r="Q64">
        <f>INDEX('7th_share'!I:I,MATCH($C$1&amp;"-"&amp;$C64,'7th_share'!$AK:$AK,0))</f>
        <v>0.45345585545879252</v>
      </c>
      <c r="R64">
        <f>INDEX('7th_share'!J:J,MATCH($C$1&amp;"-"&amp;$C64,'7th_share'!$AK:$AK,0))</f>
        <v>0.44837374196023161</v>
      </c>
      <c r="S64">
        <f>INDEX('7th_share'!K:K,MATCH($C$1&amp;"-"&amp;$C64,'7th_share'!$AK:$AK,0))</f>
        <v>0.44320738758192119</v>
      </c>
      <c r="T64">
        <f>INDEX('7th_share'!L:L,MATCH($C$1&amp;"-"&amp;$C64,'7th_share'!$AK:$AK,0))</f>
        <v>0.43797844352310777</v>
      </c>
      <c r="U64">
        <f>INDEX('7th_share'!M:M,MATCH($C$1&amp;"-"&amp;$C64,'7th_share'!$AK:$AK,0))</f>
        <v>0.43270856098303678</v>
      </c>
      <c r="V64">
        <f>INDEX('7th_share'!N:N,MATCH($C$1&amp;"-"&amp;$C64,'7th_share'!$AK:$AK,0))</f>
        <v>0.4274193911609544</v>
      </c>
      <c r="W64">
        <f>INDEX('7th_share'!O:O,MATCH($C$1&amp;"-"&amp;$C64,'7th_share'!$AK:$AK,0))</f>
        <v>0.42213258525610642</v>
      </c>
      <c r="X64">
        <f>INDEX('7th_share'!P:P,MATCH($C$1&amp;"-"&amp;$C64,'7th_share'!$AK:$AK,0))</f>
        <v>0.41686979446773881</v>
      </c>
      <c r="Y64">
        <f>INDEX('7th_share'!Q:Q,MATCH($C$1&amp;"-"&amp;$C64,'7th_share'!$AK:$AK,0))</f>
        <v>0.41165266999509759</v>
      </c>
      <c r="Z64">
        <f>INDEX('7th_share'!R:R,MATCH($C$1&amp;"-"&amp;$C64,'7th_share'!$AK:$AK,0))</f>
        <v>0.40650286303742861</v>
      </c>
      <c r="AA64">
        <f>INDEX('7th_share'!S:S,MATCH($C$1&amp;"-"&amp;$C64,'7th_share'!$AK:$AK,0))</f>
        <v>0.40144202479397778</v>
      </c>
      <c r="AB64">
        <f>INDEX('7th_share'!T:T,MATCH($C$1&amp;"-"&amp;$C64,'7th_share'!$AK:$AK,0))</f>
        <v>0.39649180646399101</v>
      </c>
      <c r="AC64">
        <f>INDEX('7th_share'!U:U,MATCH($C$1&amp;"-"&amp;$C64,'7th_share'!$AK:$AK,0))</f>
        <v>0.39167385924671422</v>
      </c>
      <c r="AD64">
        <f>INDEX('7th_share'!V:V,MATCH($C$1&amp;"-"&amp;$C64,'7th_share'!$AK:$AK,0))</f>
        <v>0.38700983434139352</v>
      </c>
      <c r="AE64">
        <f>INDEX('7th_share'!W:W,MATCH($C$1&amp;"-"&amp;$C64,'7th_share'!$AK:$AK,0))</f>
        <v>0.38252138294727472</v>
      </c>
      <c r="AF64">
        <f>INDEX('7th_share'!X:X,MATCH($C$1&amp;"-"&amp;$C64,'7th_share'!$AK:$AK,0))</f>
        <v>0.37823015626360362</v>
      </c>
      <c r="AG64">
        <f>INDEX('7th_share'!Y:Y,MATCH($C$1&amp;"-"&amp;$C64,'7th_share'!$AK:$AK,0))</f>
        <v>0.3741578054896264</v>
      </c>
      <c r="AH64">
        <f>INDEX('7th_share'!Z:Z,MATCH($C$1&amp;"-"&amp;$C64,'7th_share'!$AK:$AK,0))</f>
        <v>0.37032598182458892</v>
      </c>
      <c r="AI64">
        <f>INDEX('7th_share'!AA:AA,MATCH($C$1&amp;"-"&amp;$C64,'7th_share'!$AK:$AK,0))</f>
        <v>0.36675633646773681</v>
      </c>
      <c r="AJ64">
        <f>INDEX('7th_share'!AB:AB,MATCH($C$1&amp;"-"&amp;$C64,'7th_share'!$AK:$AK,0))</f>
        <v>0.36347052061831647</v>
      </c>
      <c r="AK64">
        <f>INDEX('7th_share'!AC:AC,MATCH($C$1&amp;"-"&amp;$C64,'7th_share'!$AK:$AK,0))</f>
        <v>0.36049018547557338</v>
      </c>
      <c r="AL64">
        <f>INDEX('7th_share'!AD:AD,MATCH($C$1&amp;"-"&amp;$C64,'7th_share'!$AK:$AK,0))</f>
        <v>0.35783698223875382</v>
      </c>
      <c r="AM64">
        <f>INDEX('7th_share'!AE:AE,MATCH($C$1&amp;"-"&amp;$C64,'7th_share'!$AK:$AK,0))</f>
        <v>0.35553256210710332</v>
      </c>
      <c r="AN64">
        <f>INDEX('7th_share'!AF:AF,MATCH($C$1&amp;"-"&amp;$C64,'7th_share'!$AK:$AK,0))</f>
        <v>0.35359857627986829</v>
      </c>
      <c r="AO64">
        <f>INDEX('7th_share'!AG:AG,MATCH($C$1&amp;"-"&amp;$C64,'7th_share'!$AK:$AK,0))</f>
        <v>0.35205667595629442</v>
      </c>
      <c r="AP64">
        <f>INDEX('7th_share'!AH:AH,MATCH($C$1&amp;"-"&amp;$C64,'7th_share'!$AK:$AK,0))</f>
        <v>0.35092851233562761</v>
      </c>
      <c r="AQ64">
        <f>INDEX('7th_share'!AI:AI,MATCH($C$1&amp;"-"&amp;$C64,'7th_share'!$AK:$AK,0))</f>
        <v>0.35023573661711371</v>
      </c>
      <c r="AR64">
        <f>INDEX('7th_share'!AJ:AJ,MATCH($C$1&amp;"-"&amp;$C64,'7th_share'!$AK:$AK,0))</f>
        <v>0.34999999999999892</v>
      </c>
      <c r="AS64" s="6">
        <f t="shared" ref="AS64:BH76" si="47">AR64</f>
        <v>0.34999999999999892</v>
      </c>
      <c r="AT64" s="6">
        <f t="shared" si="47"/>
        <v>0.34999999999999892</v>
      </c>
      <c r="AU64" s="6">
        <f t="shared" si="47"/>
        <v>0.34999999999999892</v>
      </c>
      <c r="AV64" s="6">
        <f t="shared" si="47"/>
        <v>0.34999999999999892</v>
      </c>
      <c r="AW64" s="6">
        <f t="shared" si="47"/>
        <v>0.34999999999999892</v>
      </c>
      <c r="AX64" s="6">
        <f t="shared" si="47"/>
        <v>0.34999999999999892</v>
      </c>
      <c r="AY64" s="6">
        <f t="shared" si="47"/>
        <v>0.34999999999999892</v>
      </c>
      <c r="AZ64" s="6">
        <f t="shared" si="47"/>
        <v>0.34999999999999892</v>
      </c>
      <c r="BA64" s="6">
        <f t="shared" si="47"/>
        <v>0.34999999999999892</v>
      </c>
      <c r="BB64" s="6">
        <f t="shared" si="47"/>
        <v>0.34999999999999892</v>
      </c>
      <c r="BC64" s="6">
        <f t="shared" si="47"/>
        <v>0.34999999999999892</v>
      </c>
      <c r="BD64" s="6">
        <f t="shared" si="47"/>
        <v>0.34999999999999892</v>
      </c>
      <c r="BE64" s="6">
        <f t="shared" si="47"/>
        <v>0.34999999999999892</v>
      </c>
      <c r="BF64" s="6">
        <f t="shared" si="47"/>
        <v>0.34999999999999892</v>
      </c>
      <c r="BG64" s="6">
        <f t="shared" si="47"/>
        <v>0.34999999999999892</v>
      </c>
      <c r="BH64" s="6">
        <f t="shared" si="47"/>
        <v>0.34999999999999892</v>
      </c>
      <c r="BI64" s="6">
        <f t="shared" si="46"/>
        <v>0.34999999999999892</v>
      </c>
      <c r="BJ64" s="6">
        <f t="shared" si="46"/>
        <v>0.34999999999999892</v>
      </c>
      <c r="BK64" s="6">
        <f t="shared" si="46"/>
        <v>0.34999999999999892</v>
      </c>
      <c r="BL64" s="6">
        <f t="shared" si="46"/>
        <v>0.34999999999999892</v>
      </c>
    </row>
    <row r="65" spans="2:64" x14ac:dyDescent="0.25">
      <c r="C65" t="s">
        <v>8</v>
      </c>
      <c r="D65">
        <f>INDEX(hist_share!W:W,MATCH($C$1&amp;"-"&amp;$C65,hist_share!$AF:$AF,0))</f>
        <v>0.43237813330552538</v>
      </c>
      <c r="E65">
        <f>INDEX(hist_share!X:X,MATCH($C$1&amp;"-"&amp;$C65,hist_share!$AF:$AF,0))</f>
        <v>0.43976892224769409</v>
      </c>
      <c r="F65">
        <f>INDEX(hist_share!Y:Y,MATCH($C$1&amp;"-"&amp;$C65,hist_share!$AF:$AF,0))</f>
        <v>0.44530757862682202</v>
      </c>
      <c r="G65">
        <f>INDEX(hist_share!Z:Z,MATCH($C$1&amp;"-"&amp;$C65,hist_share!$AF:$AF,0))</f>
        <v>0.43636421130358821</v>
      </c>
      <c r="H65">
        <f>INDEX(hist_share!AA:AA,MATCH($C$1&amp;"-"&amp;$C65,hist_share!$AF:$AF,0))</f>
        <v>0.45586049737441792</v>
      </c>
      <c r="I65">
        <f>INDEX(hist_share!AB:AB,MATCH($C$1&amp;"-"&amp;$C65,hist_share!$AF:$AF,0))</f>
        <v>0.45715412941567718</v>
      </c>
      <c r="J65" s="10">
        <f>INDEX(hist_share!AC:AC,MATCH($C$1&amp;"-"&amp;$C65,hist_share!$AF:$AF,0))</f>
        <v>0.45561093372790279</v>
      </c>
      <c r="K65">
        <f>INDEX('7th_share'!C:C,MATCH($C$1&amp;"-"&amp;$C65,'7th_share'!$AK:$AK,0))</f>
        <v>0.45972823826807568</v>
      </c>
      <c r="L65">
        <f>INDEX('7th_share'!D:D,MATCH($C$1&amp;"-"&amp;$C65,'7th_share'!$AK:$AK,0))</f>
        <v>0.46394757036169421</v>
      </c>
      <c r="M65">
        <f>INDEX('7th_share'!E:E,MATCH($C$1&amp;"-"&amp;$C65,'7th_share'!$AK:$AK,0))</f>
        <v>0.46825508696972529</v>
      </c>
      <c r="N65">
        <f>INDEX('7th_share'!F:F,MATCH($C$1&amp;"-"&amp;$C65,'7th_share'!$AK:$AK,0))</f>
        <v>0.47263694505313492</v>
      </c>
      <c r="O65">
        <f>INDEX('7th_share'!G:G,MATCH($C$1&amp;"-"&amp;$C65,'7th_share'!$AK:$AK,0))</f>
        <v>0.47707930157288969</v>
      </c>
      <c r="P65">
        <f>INDEX('7th_share'!H:H,MATCH($C$1&amp;"-"&amp;$C65,'7th_share'!$AK:$AK,0))</f>
        <v>0.48156831348995632</v>
      </c>
      <c r="Q65">
        <f>INDEX('7th_share'!I:I,MATCH($C$1&amp;"-"&amp;$C65,'7th_share'!$AK:$AK,0))</f>
        <v>0.48609013776530058</v>
      </c>
      <c r="R65">
        <f>INDEX('7th_share'!J:J,MATCH($C$1&amp;"-"&amp;$C65,'7th_share'!$AK:$AK,0))</f>
        <v>0.49063093135988972</v>
      </c>
      <c r="S65">
        <f>INDEX('7th_share'!K:K,MATCH($C$1&amp;"-"&amp;$C65,'7th_share'!$AK:$AK,0))</f>
        <v>0.49517685123468941</v>
      </c>
      <c r="T65">
        <f>INDEX('7th_share'!L:L,MATCH($C$1&amp;"-"&amp;$C65,'7th_share'!$AK:$AK,0))</f>
        <v>0.4997140543506664</v>
      </c>
      <c r="U65">
        <f>INDEX('7th_share'!M:M,MATCH($C$1&amp;"-"&amp;$C65,'7th_share'!$AK:$AK,0))</f>
        <v>0.50422869766878708</v>
      </c>
      <c r="V65">
        <f>INDEX('7th_share'!N:N,MATCH($C$1&amp;"-"&amp;$C65,'7th_share'!$AK:$AK,0))</f>
        <v>0.50870693815001811</v>
      </c>
      <c r="W65">
        <f>INDEX('7th_share'!O:O,MATCH($C$1&amp;"-"&amp;$C65,'7th_share'!$AK:$AK,0))</f>
        <v>0.51313493275532551</v>
      </c>
      <c r="X65">
        <f>INDEX('7th_share'!P:P,MATCH($C$1&amp;"-"&amp;$C65,'7th_share'!$AK:$AK,0))</f>
        <v>0.51749883844567579</v>
      </c>
      <c r="Y65">
        <f>INDEX('7th_share'!Q:Q,MATCH($C$1&amp;"-"&amp;$C65,'7th_share'!$AK:$AK,0))</f>
        <v>0.52178481218203554</v>
      </c>
      <c r="Z65">
        <f>INDEX('7th_share'!R:R,MATCH($C$1&amp;"-"&amp;$C65,'7th_share'!$AK:$AK,0))</f>
        <v>0.52597901092537114</v>
      </c>
      <c r="AA65">
        <f>INDEX('7th_share'!S:S,MATCH($C$1&amp;"-"&amp;$C65,'7th_share'!$AK:$AK,0))</f>
        <v>0.53006759163664907</v>
      </c>
      <c r="AB65">
        <f>INDEX('7th_share'!T:T,MATCH($C$1&amp;"-"&amp;$C65,'7th_share'!$AK:$AK,0))</f>
        <v>0.5340367112768355</v>
      </c>
      <c r="AC65">
        <f>INDEX('7th_share'!U:U,MATCH($C$1&amp;"-"&amp;$C65,'7th_share'!$AK:$AK,0))</f>
        <v>0.53787252680689723</v>
      </c>
      <c r="AD65">
        <f>INDEX('7th_share'!V:V,MATCH($C$1&amp;"-"&amp;$C65,'7th_share'!$AK:$AK,0))</f>
        <v>0.54156119518780055</v>
      </c>
      <c r="AE65">
        <f>INDEX('7th_share'!W:W,MATCH($C$1&amp;"-"&amp;$C65,'7th_share'!$AK:$AK,0))</f>
        <v>0.54508887338051148</v>
      </c>
      <c r="AF65">
        <f>INDEX('7th_share'!X:X,MATCH($C$1&amp;"-"&amp;$C65,'7th_share'!$AK:$AK,0))</f>
        <v>0.54844171834599709</v>
      </c>
      <c r="AG65">
        <f>INDEX('7th_share'!Y:Y,MATCH($C$1&amp;"-"&amp;$C65,'7th_share'!$AK:$AK,0))</f>
        <v>0.55160588704522306</v>
      </c>
      <c r="AH65">
        <f>INDEX('7th_share'!Z:Z,MATCH($C$1&amp;"-"&amp;$C65,'7th_share'!$AK:$AK,0))</f>
        <v>0.55456753643915668</v>
      </c>
      <c r="AI65">
        <f>INDEX('7th_share'!AA:AA,MATCH($C$1&amp;"-"&amp;$C65,'7th_share'!$AK:$AK,0))</f>
        <v>0.55731282348876376</v>
      </c>
      <c r="AJ65">
        <f>INDEX('7th_share'!AB:AB,MATCH($C$1&amp;"-"&amp;$C65,'7th_share'!$AK:$AK,0))</f>
        <v>0.55982790515501091</v>
      </c>
      <c r="AK65">
        <f>INDEX('7th_share'!AC:AC,MATCH($C$1&amp;"-"&amp;$C65,'7th_share'!$AK:$AK,0))</f>
        <v>0.56209893839886438</v>
      </c>
      <c r="AL65">
        <f>INDEX('7th_share'!AD:AD,MATCH($C$1&amp;"-"&amp;$C65,'7th_share'!$AK:$AK,0))</f>
        <v>0.56411208018129089</v>
      </c>
      <c r="AM65">
        <f>INDEX('7th_share'!AE:AE,MATCH($C$1&amp;"-"&amp;$C65,'7th_share'!$AK:$AK,0))</f>
        <v>0.56585348746325681</v>
      </c>
      <c r="AN65">
        <f>INDEX('7th_share'!AF:AF,MATCH($C$1&amp;"-"&amp;$C65,'7th_share'!$AK:$AK,0))</f>
        <v>0.56730931720572852</v>
      </c>
      <c r="AO65">
        <f>INDEX('7th_share'!AG:AG,MATCH($C$1&amp;"-"&amp;$C65,'7th_share'!$AK:$AK,0))</f>
        <v>0.56846572636967219</v>
      </c>
      <c r="AP65">
        <f>INDEX('7th_share'!AH:AH,MATCH($C$1&amp;"-"&amp;$C65,'7th_share'!$AK:$AK,0))</f>
        <v>0.5693088719160545</v>
      </c>
      <c r="AQ65">
        <f>INDEX('7th_share'!AI:AI,MATCH($C$1&amp;"-"&amp;$C65,'7th_share'!$AK:$AK,0))</f>
        <v>0.56982491080584197</v>
      </c>
      <c r="AR65">
        <f>INDEX('7th_share'!AJ:AJ,MATCH($C$1&amp;"-"&amp;$C65,'7th_share'!$AK:$AK,0))</f>
        <v>0.57000000000000084</v>
      </c>
      <c r="AS65" s="6">
        <f t="shared" si="47"/>
        <v>0.57000000000000084</v>
      </c>
      <c r="AT65" s="6">
        <f t="shared" si="46"/>
        <v>0.57000000000000084</v>
      </c>
      <c r="AU65" s="6">
        <f t="shared" si="46"/>
        <v>0.57000000000000084</v>
      </c>
      <c r="AV65" s="6">
        <f t="shared" si="46"/>
        <v>0.57000000000000084</v>
      </c>
      <c r="AW65" s="6">
        <f t="shared" si="46"/>
        <v>0.57000000000000084</v>
      </c>
      <c r="AX65" s="6">
        <f t="shared" si="46"/>
        <v>0.57000000000000084</v>
      </c>
      <c r="AY65" s="6">
        <f t="shared" si="46"/>
        <v>0.57000000000000084</v>
      </c>
      <c r="AZ65" s="6">
        <f t="shared" si="46"/>
        <v>0.57000000000000084</v>
      </c>
      <c r="BA65" s="6">
        <f t="shared" si="46"/>
        <v>0.57000000000000084</v>
      </c>
      <c r="BB65" s="6">
        <f t="shared" si="46"/>
        <v>0.57000000000000084</v>
      </c>
      <c r="BC65" s="6">
        <f t="shared" si="46"/>
        <v>0.57000000000000084</v>
      </c>
      <c r="BD65" s="6">
        <f t="shared" si="46"/>
        <v>0.57000000000000084</v>
      </c>
      <c r="BE65" s="6">
        <f t="shared" si="46"/>
        <v>0.57000000000000084</v>
      </c>
      <c r="BF65" s="6">
        <f t="shared" si="46"/>
        <v>0.57000000000000084</v>
      </c>
      <c r="BG65" s="6">
        <f t="shared" si="46"/>
        <v>0.57000000000000084</v>
      </c>
      <c r="BH65" s="6">
        <f t="shared" si="46"/>
        <v>0.57000000000000084</v>
      </c>
      <c r="BI65" s="6">
        <f t="shared" si="46"/>
        <v>0.57000000000000084</v>
      </c>
      <c r="BJ65" s="6">
        <f t="shared" si="46"/>
        <v>0.57000000000000084</v>
      </c>
      <c r="BK65" s="6">
        <f t="shared" si="46"/>
        <v>0.57000000000000084</v>
      </c>
      <c r="BL65" s="6">
        <f t="shared" si="46"/>
        <v>0.57000000000000084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4.1130633664336287E-2</v>
      </c>
      <c r="E67">
        <f>INDEX(hist_share!X:X,MATCH($C$1&amp;"-"&amp;$C67,hist_share!$AF:$AF,0))</f>
        <v>4.4205891174788417E-2</v>
      </c>
      <c r="F67">
        <f>INDEX(hist_share!Y:Y,MATCH($C$1&amp;"-"&amp;$C67,hist_share!$AF:$AF,0))</f>
        <v>4.7877778108084662E-2</v>
      </c>
      <c r="G67">
        <f>INDEX(hist_share!Z:Z,MATCH($C$1&amp;"-"&amp;$C67,hist_share!$AF:$AF,0))</f>
        <v>4.7189803133342777E-2</v>
      </c>
      <c r="H67">
        <f>INDEX(hist_share!AA:AA,MATCH($C$1&amp;"-"&amp;$C67,hist_share!$AF:$AF,0))</f>
        <v>4.6739720598434557E-2</v>
      </c>
      <c r="I67">
        <f>INDEX(hist_share!AB:AB,MATCH($C$1&amp;"-"&amp;$C67,hist_share!$AF:$AF,0))</f>
        <v>4.3125533693221488E-2</v>
      </c>
      <c r="J67" s="10">
        <f>INDEX(hist_share!AC:AC,MATCH($C$1&amp;"-"&amp;$C67,hist_share!$AF:$AF,0))</f>
        <v>4.3884432676582819E-2</v>
      </c>
      <c r="K67">
        <f>INDEX('7th_share'!C:C,MATCH($C$1&amp;"-"&amp;$C67,'7th_share'!$AK:$AK,0))</f>
        <v>4.4044282195482252E-2</v>
      </c>
      <c r="L67">
        <f>INDEX('7th_share'!D:D,MATCH($C$1&amp;"-"&amp;$C67,'7th_share'!$AK:$AK,0))</f>
        <v>4.4248744101270637E-2</v>
      </c>
      <c r="M67">
        <f>INDEX('7th_share'!E:E,MATCH($C$1&amp;"-"&amp;$C67,'7th_share'!$AK:$AK,0))</f>
        <v>4.4494779145057013E-2</v>
      </c>
      <c r="N67">
        <f>INDEX('7th_share'!F:F,MATCH($C$1&amp;"-"&amp;$C67,'7th_share'!$AK:$AK,0))</f>
        <v>4.4779348077950309E-2</v>
      </c>
      <c r="O67">
        <f>INDEX('7th_share'!G:G,MATCH($C$1&amp;"-"&amp;$C67,'7th_share'!$AK:$AK,0))</f>
        <v>4.5099411651059552E-2</v>
      </c>
      <c r="P67">
        <f>INDEX('7th_share'!H:H,MATCH($C$1&amp;"-"&amp;$C67,'7th_share'!$AK:$AK,0))</f>
        <v>4.5451930615493658E-2</v>
      </c>
      <c r="Q67">
        <f>INDEX('7th_share'!I:I,MATCH($C$1&amp;"-"&amp;$C67,'7th_share'!$AK:$AK,0))</f>
        <v>4.5833865722361651E-2</v>
      </c>
      <c r="R67">
        <f>INDEX('7th_share'!J:J,MATCH($C$1&amp;"-"&amp;$C67,'7th_share'!$AK:$AK,0))</f>
        <v>4.6242177722772497E-2</v>
      </c>
      <c r="S67">
        <f>INDEX('7th_share'!K:K,MATCH($C$1&amp;"-"&amp;$C67,'7th_share'!$AK:$AK,0))</f>
        <v>4.6673827367835173E-2</v>
      </c>
      <c r="T67">
        <f>INDEX('7th_share'!L:L,MATCH($C$1&amp;"-"&amp;$C67,'7th_share'!$AK:$AK,0))</f>
        <v>4.7125775408658629E-2</v>
      </c>
      <c r="U67">
        <f>INDEX('7th_share'!M:M,MATCH($C$1&amp;"-"&amp;$C67,'7th_share'!$AK:$AK,0))</f>
        <v>4.7594982596351858E-2</v>
      </c>
      <c r="V67">
        <f>INDEX('7th_share'!N:N,MATCH($C$1&amp;"-"&amp;$C67,'7th_share'!$AK:$AK,0))</f>
        <v>4.8078409682023877E-2</v>
      </c>
      <c r="W67">
        <f>INDEX('7th_share'!O:O,MATCH($C$1&amp;"-"&amp;$C67,'7th_share'!$AK:$AK,0))</f>
        <v>4.8573017416783583E-2</v>
      </c>
      <c r="X67">
        <f>INDEX('7th_share'!P:P,MATCH($C$1&amp;"-"&amp;$C67,'7th_share'!$AK:$AK,0))</f>
        <v>4.9075766551740001E-2</v>
      </c>
      <c r="Y67">
        <f>INDEX('7th_share'!Q:Q,MATCH($C$1&amp;"-"&amp;$C67,'7th_share'!$AK:$AK,0))</f>
        <v>4.9583617838002123E-2</v>
      </c>
      <c r="Z67">
        <f>INDEX('7th_share'!R:R,MATCH($C$1&amp;"-"&amp;$C67,'7th_share'!$AK:$AK,0))</f>
        <v>5.0093532026678878E-2</v>
      </c>
      <c r="AA67">
        <f>INDEX('7th_share'!S:S,MATCH($C$1&amp;"-"&amp;$C67,'7th_share'!$AK:$AK,0))</f>
        <v>5.0602469868879292E-2</v>
      </c>
      <c r="AB67">
        <f>INDEX('7th_share'!T:T,MATCH($C$1&amp;"-"&amp;$C67,'7th_share'!$AK:$AK,0))</f>
        <v>5.1107392115712302E-2</v>
      </c>
      <c r="AC67">
        <f>INDEX('7th_share'!U:U,MATCH($C$1&amp;"-"&amp;$C67,'7th_share'!$AK:$AK,0))</f>
        <v>5.1605259518286893E-2</v>
      </c>
      <c r="AD67">
        <f>INDEX('7th_share'!V:V,MATCH($C$1&amp;"-"&amp;$C67,'7th_share'!$AK:$AK,0))</f>
        <v>5.2093032827712063E-2</v>
      </c>
      <c r="AE67">
        <f>INDEX('7th_share'!W:W,MATCH($C$1&amp;"-"&amp;$C67,'7th_share'!$AK:$AK,0))</f>
        <v>5.2567672795096762E-2</v>
      </c>
      <c r="AF67">
        <f>INDEX('7th_share'!X:X,MATCH($C$1&amp;"-"&amp;$C67,'7th_share'!$AK:$AK,0))</f>
        <v>5.3026140171550003E-2</v>
      </c>
      <c r="AG67">
        <f>INDEX('7th_share'!Y:Y,MATCH($C$1&amp;"-"&amp;$C67,'7th_share'!$AK:$AK,0))</f>
        <v>5.3465395708180687E-2</v>
      </c>
      <c r="AH67">
        <f>INDEX('7th_share'!Z:Z,MATCH($C$1&amp;"-"&amp;$C67,'7th_share'!$AK:$AK,0))</f>
        <v>5.3882400156097868E-2</v>
      </c>
      <c r="AI67">
        <f>INDEX('7th_share'!AA:AA,MATCH($C$1&amp;"-"&amp;$C67,'7th_share'!$AK:$AK,0))</f>
        <v>5.4274114266410482E-2</v>
      </c>
      <c r="AJ67">
        <f>INDEX('7th_share'!AB:AB,MATCH($C$1&amp;"-"&amp;$C67,'7th_share'!$AK:$AK,0))</f>
        <v>5.463749879022755E-2</v>
      </c>
      <c r="AK67">
        <f>INDEX('7th_share'!AC:AC,MATCH($C$1&amp;"-"&amp;$C67,'7th_share'!$AK:$AK,0))</f>
        <v>5.4969514478657978E-2</v>
      </c>
      <c r="AL67">
        <f>INDEX('7th_share'!AD:AD,MATCH($C$1&amp;"-"&amp;$C67,'7th_share'!$AK:$AK,0))</f>
        <v>5.5267122082810809E-2</v>
      </c>
      <c r="AM67">
        <f>INDEX('7th_share'!AE:AE,MATCH($C$1&amp;"-"&amp;$C67,'7th_share'!$AK:$AK,0))</f>
        <v>5.5527282353794963E-2</v>
      </c>
      <c r="AN67">
        <f>INDEX('7th_share'!AF:AF,MATCH($C$1&amp;"-"&amp;$C67,'7th_share'!$AK:$AK,0))</f>
        <v>5.5746956042719467E-2</v>
      </c>
      <c r="AO67">
        <f>INDEX('7th_share'!AG:AG,MATCH($C$1&amp;"-"&amp;$C67,'7th_share'!$AK:$AK,0))</f>
        <v>5.5923103900693258E-2</v>
      </c>
      <c r="AP67">
        <f>INDEX('7th_share'!AH:AH,MATCH($C$1&amp;"-"&amp;$C67,'7th_share'!$AK:$AK,0))</f>
        <v>5.6052686678825327E-2</v>
      </c>
      <c r="AQ67">
        <f>INDEX('7th_share'!AI:AI,MATCH($C$1&amp;"-"&amp;$C67,'7th_share'!$AK:$AK,0))</f>
        <v>5.6132665128224651E-2</v>
      </c>
      <c r="AR67">
        <f>INDEX('7th_share'!AJ:AJ,MATCH($C$1&amp;"-"&amp;$C67,'7th_share'!$AK:$AK,0))</f>
        <v>5.6160000000000238E-2</v>
      </c>
      <c r="AS67" s="6">
        <f t="shared" si="47"/>
        <v>5.6160000000000238E-2</v>
      </c>
      <c r="AT67" s="6">
        <f t="shared" si="46"/>
        <v>5.6160000000000238E-2</v>
      </c>
      <c r="AU67" s="6">
        <f t="shared" si="46"/>
        <v>5.6160000000000238E-2</v>
      </c>
      <c r="AV67" s="6">
        <f t="shared" si="46"/>
        <v>5.6160000000000238E-2</v>
      </c>
      <c r="AW67" s="6">
        <f t="shared" si="46"/>
        <v>5.6160000000000238E-2</v>
      </c>
      <c r="AX67" s="6">
        <f t="shared" si="46"/>
        <v>5.6160000000000238E-2</v>
      </c>
      <c r="AY67" s="6">
        <f t="shared" si="46"/>
        <v>5.6160000000000238E-2</v>
      </c>
      <c r="AZ67" s="6">
        <f t="shared" si="46"/>
        <v>5.6160000000000238E-2</v>
      </c>
      <c r="BA67" s="6">
        <f t="shared" si="46"/>
        <v>5.6160000000000238E-2</v>
      </c>
      <c r="BB67" s="6">
        <f t="shared" si="46"/>
        <v>5.6160000000000238E-2</v>
      </c>
      <c r="BC67" s="6">
        <f t="shared" si="46"/>
        <v>5.6160000000000238E-2</v>
      </c>
      <c r="BD67" s="6">
        <f t="shared" si="46"/>
        <v>5.6160000000000238E-2</v>
      </c>
      <c r="BE67" s="6">
        <f t="shared" si="46"/>
        <v>5.6160000000000238E-2</v>
      </c>
      <c r="BF67" s="6">
        <f t="shared" si="46"/>
        <v>5.6160000000000238E-2</v>
      </c>
      <c r="BG67" s="6">
        <f t="shared" si="46"/>
        <v>5.6160000000000238E-2</v>
      </c>
      <c r="BH67" s="6">
        <f t="shared" si="46"/>
        <v>5.6160000000000238E-2</v>
      </c>
      <c r="BI67" s="6">
        <f t="shared" si="46"/>
        <v>5.6160000000000238E-2</v>
      </c>
      <c r="BJ67" s="6">
        <f t="shared" si="46"/>
        <v>5.6160000000000238E-2</v>
      </c>
      <c r="BK67" s="6">
        <f t="shared" si="46"/>
        <v>5.6160000000000238E-2</v>
      </c>
      <c r="BL67" s="6">
        <f t="shared" si="46"/>
        <v>5.6160000000000238E-2</v>
      </c>
    </row>
    <row r="68" spans="2:64" x14ac:dyDescent="0.25">
      <c r="C68" t="s">
        <v>11</v>
      </c>
      <c r="D68">
        <f>INDEX(hist_share!W:W,MATCH($C$1&amp;"-"&amp;$C68,hist_share!$AF:$AF,0))</f>
        <v>1.7137764026806789E-3</v>
      </c>
      <c r="E68">
        <f>INDEX(hist_share!X:X,MATCH($C$1&amp;"-"&amp;$C68,hist_share!$AF:$AF,0))</f>
        <v>1.8419121322828509E-3</v>
      </c>
      <c r="F68">
        <f>INDEX(hist_share!Y:Y,MATCH($C$1&amp;"-"&amp;$C68,hist_share!$AF:$AF,0))</f>
        <v>1.994907421170194E-3</v>
      </c>
      <c r="G68">
        <f>INDEX(hist_share!Z:Z,MATCH($C$1&amp;"-"&amp;$C68,hist_share!$AF:$AF,0))</f>
        <v>1.9662417972226161E-3</v>
      </c>
      <c r="H68">
        <f>INDEX(hist_share!AA:AA,MATCH($C$1&amp;"-"&amp;$C68,hist_share!$AF:$AF,0))</f>
        <v>1.947488358268106E-3</v>
      </c>
      <c r="I68">
        <f>INDEX(hist_share!AB:AB,MATCH($C$1&amp;"-"&amp;$C68,hist_share!$AF:$AF,0))</f>
        <v>1.796897237217562E-3</v>
      </c>
      <c r="J68" s="10">
        <f>INDEX(hist_share!AC:AC,MATCH($C$1&amp;"-"&amp;$C68,hist_share!$AF:$AF,0))</f>
        <v>1.828518028190951E-3</v>
      </c>
      <c r="K68">
        <f>INDEX('7th_share'!C:C,MATCH($C$1&amp;"-"&amp;$C68,'7th_share'!$AK:$AK,0))</f>
        <v>1.8351784248117611E-3</v>
      </c>
      <c r="L68">
        <f>INDEX('7th_share'!D:D,MATCH($C$1&amp;"-"&amp;$C68,'7th_share'!$AK:$AK,0))</f>
        <v>1.8436976708862769E-3</v>
      </c>
      <c r="M68">
        <f>INDEX('7th_share'!E:E,MATCH($C$1&amp;"-"&amp;$C68,'7th_share'!$AK:$AK,0))</f>
        <v>1.8539491310440429E-3</v>
      </c>
      <c r="N68">
        <f>INDEX('7th_share'!F:F,MATCH($C$1&amp;"-"&amp;$C68,'7th_share'!$AK:$AK,0))</f>
        <v>1.865806169914597E-3</v>
      </c>
      <c r="O68">
        <f>INDEX('7th_share'!G:G,MATCH($C$1&amp;"-"&amp;$C68,'7th_share'!$AK:$AK,0))</f>
        <v>1.8791421521274811E-3</v>
      </c>
      <c r="P68">
        <f>INDEX('7th_share'!H:H,MATCH($C$1&amp;"-"&amp;$C68,'7th_share'!$AK:$AK,0))</f>
        <v>1.893830442312237E-3</v>
      </c>
      <c r="Q68">
        <f>INDEX('7th_share'!I:I,MATCH($C$1&amp;"-"&amp;$C68,'7th_share'!$AK:$AK,0))</f>
        <v>1.9097444050984031E-3</v>
      </c>
      <c r="R68">
        <f>INDEX('7th_share'!J:J,MATCH($C$1&amp;"-"&amp;$C68,'7th_share'!$AK:$AK,0))</f>
        <v>1.9267574051155211E-3</v>
      </c>
      <c r="S68">
        <f>INDEX('7th_share'!K:K,MATCH($C$1&amp;"-"&amp;$C68,'7th_share'!$AK:$AK,0))</f>
        <v>1.944742806993132E-3</v>
      </c>
      <c r="T68">
        <f>INDEX('7th_share'!L:L,MATCH($C$1&amp;"-"&amp;$C68,'7th_share'!$AK:$AK,0))</f>
        <v>1.9635739753607758E-3</v>
      </c>
      <c r="U68">
        <f>INDEX('7th_share'!M:M,MATCH($C$1&amp;"-"&amp;$C68,'7th_share'!$AK:$AK,0))</f>
        <v>1.9831242748479948E-3</v>
      </c>
      <c r="V68">
        <f>INDEX('7th_share'!N:N,MATCH($C$1&amp;"-"&amp;$C68,'7th_share'!$AK:$AK,0))</f>
        <v>2.0032670700843289E-3</v>
      </c>
      <c r="W68">
        <f>INDEX('7th_share'!O:O,MATCH($C$1&amp;"-"&amp;$C68,'7th_share'!$AK:$AK,0))</f>
        <v>2.0238757256993158E-3</v>
      </c>
      <c r="X68">
        <f>INDEX('7th_share'!P:P,MATCH($C$1&amp;"-"&amp;$C68,'7th_share'!$AK:$AK,0))</f>
        <v>2.0448236063224999E-3</v>
      </c>
      <c r="Y68">
        <f>INDEX('7th_share'!Q:Q,MATCH($C$1&amp;"-"&amp;$C68,'7th_share'!$AK:$AK,0))</f>
        <v>2.0659840765834209E-3</v>
      </c>
      <c r="Z68">
        <f>INDEX('7th_share'!R:R,MATCH($C$1&amp;"-"&amp;$C68,'7th_share'!$AK:$AK,0))</f>
        <v>2.087230501111619E-3</v>
      </c>
      <c r="AA68">
        <f>INDEX('7th_share'!S:S,MATCH($C$1&amp;"-"&amp;$C68,'7th_share'!$AK:$AK,0))</f>
        <v>2.108436244536637E-3</v>
      </c>
      <c r="AB68">
        <f>INDEX('7th_share'!T:T,MATCH($C$1&amp;"-"&amp;$C68,'7th_share'!$AK:$AK,0))</f>
        <v>2.129474671488012E-3</v>
      </c>
      <c r="AC68">
        <f>INDEX('7th_share'!U:U,MATCH($C$1&amp;"-"&amp;$C68,'7th_share'!$AK:$AK,0))</f>
        <v>2.1502191465952872E-3</v>
      </c>
      <c r="AD68">
        <f>INDEX('7th_share'!V:V,MATCH($C$1&amp;"-"&amp;$C68,'7th_share'!$AK:$AK,0))</f>
        <v>2.1705430344880032E-3</v>
      </c>
      <c r="AE68">
        <f>INDEX('7th_share'!W:W,MATCH($C$1&amp;"-"&amp;$C68,'7th_share'!$AK:$AK,0))</f>
        <v>2.190319699795698E-3</v>
      </c>
      <c r="AF68">
        <f>INDEX('7th_share'!X:X,MATCH($C$1&amp;"-"&amp;$C68,'7th_share'!$AK:$AK,0))</f>
        <v>2.2094225071479161E-3</v>
      </c>
      <c r="AG68">
        <f>INDEX('7th_share'!Y:Y,MATCH($C$1&amp;"-"&amp;$C68,'7th_share'!$AK:$AK,0))</f>
        <v>2.2277248211741941E-3</v>
      </c>
      <c r="AH68">
        <f>INDEX('7th_share'!Z:Z,MATCH($C$1&amp;"-"&amp;$C68,'7th_share'!$AK:$AK,0))</f>
        <v>2.245100006504078E-3</v>
      </c>
      <c r="AI68">
        <f>INDEX('7th_share'!AA:AA,MATCH($C$1&amp;"-"&amp;$C68,'7th_share'!$AK:$AK,0))</f>
        <v>2.261421427767103E-3</v>
      </c>
      <c r="AJ68">
        <f>INDEX('7th_share'!AB:AB,MATCH($C$1&amp;"-"&amp;$C68,'7th_share'!$AK:$AK,0))</f>
        <v>2.2765624495928141E-3</v>
      </c>
      <c r="AK68">
        <f>INDEX('7th_share'!AC:AC,MATCH($C$1&amp;"-"&amp;$C68,'7th_share'!$AK:$AK,0))</f>
        <v>2.290396436610749E-3</v>
      </c>
      <c r="AL68">
        <f>INDEX('7th_share'!AD:AD,MATCH($C$1&amp;"-"&amp;$C68,'7th_share'!$AK:$AK,0))</f>
        <v>2.302796753450448E-3</v>
      </c>
      <c r="AM68">
        <f>INDEX('7th_share'!AE:AE,MATCH($C$1&amp;"-"&amp;$C68,'7th_share'!$AK:$AK,0))</f>
        <v>2.3136367647414568E-3</v>
      </c>
      <c r="AN68">
        <f>INDEX('7th_share'!AF:AF,MATCH($C$1&amp;"-"&amp;$C68,'7th_share'!$AK:$AK,0))</f>
        <v>2.3227898351133088E-3</v>
      </c>
      <c r="AO68">
        <f>INDEX('7th_share'!AG:AG,MATCH($C$1&amp;"-"&amp;$C68,'7th_share'!$AK:$AK,0))</f>
        <v>2.3301293291955521E-3</v>
      </c>
      <c r="AP68">
        <f>INDEX('7th_share'!AH:AH,MATCH($C$1&amp;"-"&amp;$C68,'7th_share'!$AK:$AK,0))</f>
        <v>2.3355286116177199E-3</v>
      </c>
      <c r="AQ68">
        <f>INDEX('7th_share'!AI:AI,MATCH($C$1&amp;"-"&amp;$C68,'7th_share'!$AK:$AK,0))</f>
        <v>2.3388610470093589E-3</v>
      </c>
      <c r="AR68">
        <f>INDEX('7th_share'!AJ:AJ,MATCH($C$1&amp;"-"&amp;$C68,'7th_share'!$AK:$AK,0))</f>
        <v>2.3400000000000092E-3</v>
      </c>
      <c r="AS68" s="6">
        <f t="shared" si="47"/>
        <v>2.3400000000000092E-3</v>
      </c>
      <c r="AT68" s="6">
        <f t="shared" si="46"/>
        <v>2.3400000000000092E-3</v>
      </c>
      <c r="AU68" s="6">
        <f t="shared" si="46"/>
        <v>2.3400000000000092E-3</v>
      </c>
      <c r="AV68" s="6">
        <f t="shared" si="46"/>
        <v>2.3400000000000092E-3</v>
      </c>
      <c r="AW68" s="6">
        <f t="shared" si="46"/>
        <v>2.3400000000000092E-3</v>
      </c>
      <c r="AX68" s="6">
        <f t="shared" si="46"/>
        <v>2.3400000000000092E-3</v>
      </c>
      <c r="AY68" s="6">
        <f t="shared" si="46"/>
        <v>2.3400000000000092E-3</v>
      </c>
      <c r="AZ68" s="6">
        <f t="shared" si="46"/>
        <v>2.3400000000000092E-3</v>
      </c>
      <c r="BA68" s="6">
        <f t="shared" si="46"/>
        <v>2.3400000000000092E-3</v>
      </c>
      <c r="BB68" s="6">
        <f t="shared" si="46"/>
        <v>2.3400000000000092E-3</v>
      </c>
      <c r="BC68" s="6">
        <f t="shared" si="46"/>
        <v>2.3400000000000092E-3</v>
      </c>
      <c r="BD68" s="6">
        <f t="shared" si="46"/>
        <v>2.3400000000000092E-3</v>
      </c>
      <c r="BE68" s="6">
        <f t="shared" si="46"/>
        <v>2.3400000000000092E-3</v>
      </c>
      <c r="BF68" s="6">
        <f t="shared" si="46"/>
        <v>2.3400000000000092E-3</v>
      </c>
      <c r="BG68" s="6">
        <f t="shared" si="46"/>
        <v>2.3400000000000092E-3</v>
      </c>
      <c r="BH68" s="6">
        <f t="shared" si="46"/>
        <v>2.3400000000000092E-3</v>
      </c>
      <c r="BI68" s="6">
        <f t="shared" si="46"/>
        <v>2.3400000000000092E-3</v>
      </c>
      <c r="BJ68" s="6">
        <f t="shared" si="46"/>
        <v>2.3400000000000092E-3</v>
      </c>
      <c r="BK68" s="6">
        <f t="shared" si="46"/>
        <v>2.3400000000000092E-3</v>
      </c>
      <c r="BL68" s="6">
        <f t="shared" si="46"/>
        <v>2.3400000000000092E-3</v>
      </c>
    </row>
    <row r="69" spans="2:64" x14ac:dyDescent="0.25">
      <c r="C69" t="s">
        <v>12</v>
      </c>
      <c r="D69">
        <f>INDEX(hist_share!W:W,MATCH($C$1&amp;"-"&amp;$C69,hist_share!$AF:$AF,0))</f>
        <v>1.169461067559319E-2</v>
      </c>
      <c r="E69">
        <f>INDEX(hist_share!X:X,MATCH($C$1&amp;"-"&amp;$C69,hist_share!$AF:$AF,0))</f>
        <v>1.258667514093645E-2</v>
      </c>
      <c r="F69">
        <f>INDEX(hist_share!Y:Y,MATCH($C$1&amp;"-"&amp;$C69,hist_share!$AF:$AF,0))</f>
        <v>1.228858008004746E-2</v>
      </c>
      <c r="G69">
        <f>INDEX(hist_share!Z:Z,MATCH($C$1&amp;"-"&amp;$C69,hist_share!$AF:$AF,0))</f>
        <v>1.4174595447492659E-2</v>
      </c>
      <c r="H69">
        <f>INDEX(hist_share!AA:AA,MATCH($C$1&amp;"-"&amp;$C69,hist_share!$AF:$AF,0))</f>
        <v>1.428712969384722E-2</v>
      </c>
      <c r="I69">
        <f>INDEX(hist_share!AB:AB,MATCH($C$1&amp;"-"&amp;$C69,hist_share!$AF:$AF,0))</f>
        <v>1.2291221172494361E-2</v>
      </c>
      <c r="J69" s="10">
        <f>INDEX(hist_share!AC:AC,MATCH($C$1&amp;"-"&amp;$C69,hist_share!$AF:$AF,0))</f>
        <v>1.257690211042754E-2</v>
      </c>
      <c r="K69">
        <f>INDEX('7th_share'!C:C,MATCH($C$1&amp;"-"&amp;$C69,'7th_share'!$AK:$AK,0))</f>
        <v>1.2147144379694051E-2</v>
      </c>
      <c r="L69">
        <f>INDEX('7th_share'!D:D,MATCH($C$1&amp;"-"&amp;$C69,'7th_share'!$AK:$AK,0))</f>
        <v>1.1807205621311739E-2</v>
      </c>
      <c r="M69">
        <f>INDEX('7th_share'!E:E,MATCH($C$1&amp;"-"&amp;$C69,'7th_share'!$AK:$AK,0))</f>
        <v>1.155234760286839E-2</v>
      </c>
      <c r="N69">
        <f>INDEX('7th_share'!F:F,MATCH($C$1&amp;"-"&amp;$C69,'7th_share'!$AK:$AK,0))</f>
        <v>1.1377832091951839E-2</v>
      </c>
      <c r="O69">
        <f>INDEX('7th_share'!G:G,MATCH($C$1&amp;"-"&amp;$C69,'7th_share'!$AK:$AK,0))</f>
        <v>1.1278920856149909E-2</v>
      </c>
      <c r="P69">
        <f>INDEX('7th_share'!H:H,MATCH($C$1&amp;"-"&amp;$C69,'7th_share'!$AK:$AK,0))</f>
        <v>1.1250875663050421E-2</v>
      </c>
      <c r="Q69">
        <f>INDEX('7th_share'!I:I,MATCH($C$1&amp;"-"&amp;$C69,'7th_share'!$AK:$AK,0))</f>
        <v>1.1288958280241171E-2</v>
      </c>
      <c r="R69">
        <f>INDEX('7th_share'!J:J,MATCH($C$1&amp;"-"&amp;$C69,'7th_share'!$AK:$AK,0))</f>
        <v>1.1388430475309991E-2</v>
      </c>
      <c r="S69">
        <f>INDEX('7th_share'!K:K,MATCH($C$1&amp;"-"&amp;$C69,'7th_share'!$AK:$AK,0))</f>
        <v>1.154455401584472E-2</v>
      </c>
      <c r="T69">
        <f>INDEX('7th_share'!L:L,MATCH($C$1&amp;"-"&amp;$C69,'7th_share'!$AK:$AK,0))</f>
        <v>1.1752590669433171E-2</v>
      </c>
      <c r="U69">
        <f>INDEX('7th_share'!M:M,MATCH($C$1&amp;"-"&amp;$C69,'7th_share'!$AK:$AK,0))</f>
        <v>1.2007802203663129E-2</v>
      </c>
      <c r="V69">
        <f>INDEX('7th_share'!N:N,MATCH($C$1&amp;"-"&amp;$C69,'7th_share'!$AK:$AK,0))</f>
        <v>1.2305450386122451E-2</v>
      </c>
      <c r="W69">
        <f>INDEX('7th_share'!O:O,MATCH($C$1&amp;"-"&amp;$C69,'7th_share'!$AK:$AK,0))</f>
        <v>1.2640796984398959E-2</v>
      </c>
      <c r="X69">
        <f>INDEX('7th_share'!P:P,MATCH($C$1&amp;"-"&amp;$C69,'7th_share'!$AK:$AK,0))</f>
        <v>1.3009103766080429E-2</v>
      </c>
      <c r="Y69">
        <f>INDEX('7th_share'!Q:Q,MATCH($C$1&amp;"-"&amp;$C69,'7th_share'!$AK:$AK,0))</f>
        <v>1.340563249875472E-2</v>
      </c>
      <c r="Z69">
        <f>INDEX('7th_share'!R:R,MATCH($C$1&amp;"-"&amp;$C69,'7th_share'!$AK:$AK,0))</f>
        <v>1.382564495000964E-2</v>
      </c>
      <c r="AA69">
        <f>INDEX('7th_share'!S:S,MATCH($C$1&amp;"-"&amp;$C69,'7th_share'!$AK:$AK,0))</f>
        <v>1.426440288743301E-2</v>
      </c>
      <c r="AB69">
        <f>INDEX('7th_share'!T:T,MATCH($C$1&amp;"-"&amp;$C69,'7th_share'!$AK:$AK,0))</f>
        <v>1.471716807861265E-2</v>
      </c>
      <c r="AC69">
        <f>INDEX('7th_share'!U:U,MATCH($C$1&amp;"-"&amp;$C69,'7th_share'!$AK:$AK,0))</f>
        <v>1.5179202291136369E-2</v>
      </c>
      <c r="AD69">
        <f>INDEX('7th_share'!V:V,MATCH($C$1&amp;"-"&amp;$C69,'7th_share'!$AK:$AK,0))</f>
        <v>1.5645767292592001E-2</v>
      </c>
      <c r="AE69">
        <f>INDEX('7th_share'!W:W,MATCH($C$1&amp;"-"&amp;$C69,'7th_share'!$AK:$AK,0))</f>
        <v>1.6112124850567379E-2</v>
      </c>
      <c r="AF69">
        <f>INDEX('7th_share'!X:X,MATCH($C$1&amp;"-"&amp;$C69,'7th_share'!$AK:$AK,0))</f>
        <v>1.6573536732650281E-2</v>
      </c>
      <c r="AG69">
        <f>INDEX('7th_share'!Y:Y,MATCH($C$1&amp;"-"&amp;$C69,'7th_share'!$AK:$AK,0))</f>
        <v>1.7025264706428539E-2</v>
      </c>
      <c r="AH69">
        <f>INDEX('7th_share'!Z:Z,MATCH($C$1&amp;"-"&amp;$C69,'7th_share'!$AK:$AK,0))</f>
        <v>1.7462570539489981E-2</v>
      </c>
      <c r="AI69">
        <f>INDEX('7th_share'!AA:AA,MATCH($C$1&amp;"-"&amp;$C69,'7th_share'!$AK:$AK,0))</f>
        <v>1.788071599942247E-2</v>
      </c>
      <c r="AJ69">
        <f>INDEX('7th_share'!AB:AB,MATCH($C$1&amp;"-"&amp;$C69,'7th_share'!$AK:$AK,0))</f>
        <v>1.8274962853813751E-2</v>
      </c>
      <c r="AK69">
        <f>INDEX('7th_share'!AC:AC,MATCH($C$1&amp;"-"&amp;$C69,'7th_share'!$AK:$AK,0))</f>
        <v>1.8640572870251681E-2</v>
      </c>
      <c r="AL69">
        <f>INDEX('7th_share'!AD:AD,MATCH($C$1&amp;"-"&amp;$C69,'7th_share'!$AK:$AK,0))</f>
        <v>1.8972807816324069E-2</v>
      </c>
      <c r="AM69">
        <f>INDEX('7th_share'!AE:AE,MATCH($C$1&amp;"-"&amp;$C69,'7th_share'!$AK:$AK,0))</f>
        <v>1.9266929459618731E-2</v>
      </c>
      <c r="AN69">
        <f>INDEX('7th_share'!AF:AF,MATCH($C$1&amp;"-"&amp;$C69,'7th_share'!$AK:$AK,0))</f>
        <v>1.95181995677235E-2</v>
      </c>
      <c r="AO69">
        <f>INDEX('7th_share'!AG:AG,MATCH($C$1&amp;"-"&amp;$C69,'7th_share'!$AK:$AK,0))</f>
        <v>1.972187990822619E-2</v>
      </c>
      <c r="AP69">
        <f>INDEX('7th_share'!AH:AH,MATCH($C$1&amp;"-"&amp;$C69,'7th_share'!$AK:$AK,0))</f>
        <v>1.9873232248714619E-2</v>
      </c>
      <c r="AQ69">
        <f>INDEX('7th_share'!AI:AI,MATCH($C$1&amp;"-"&amp;$C69,'7th_share'!$AK:$AK,0))</f>
        <v>1.9967518356776601E-2</v>
      </c>
      <c r="AR69">
        <f>INDEX('7th_share'!AJ:AJ,MATCH($C$1&amp;"-"&amp;$C69,'7th_share'!$AK:$AK,0))</f>
        <v>1.999999999999998E-2</v>
      </c>
      <c r="AS69" s="6">
        <f t="shared" si="47"/>
        <v>1.999999999999998E-2</v>
      </c>
      <c r="AT69" s="6">
        <f t="shared" si="46"/>
        <v>1.999999999999998E-2</v>
      </c>
      <c r="AU69" s="6">
        <f t="shared" si="46"/>
        <v>1.999999999999998E-2</v>
      </c>
      <c r="AV69" s="6">
        <f t="shared" si="46"/>
        <v>1.999999999999998E-2</v>
      </c>
      <c r="AW69" s="6">
        <f t="shared" si="46"/>
        <v>1.999999999999998E-2</v>
      </c>
      <c r="AX69" s="6">
        <f t="shared" si="46"/>
        <v>1.999999999999998E-2</v>
      </c>
      <c r="AY69" s="6">
        <f t="shared" si="46"/>
        <v>1.999999999999998E-2</v>
      </c>
      <c r="AZ69" s="6">
        <f t="shared" si="46"/>
        <v>1.999999999999998E-2</v>
      </c>
      <c r="BA69" s="6">
        <f t="shared" si="46"/>
        <v>1.999999999999998E-2</v>
      </c>
      <c r="BB69" s="6">
        <f t="shared" si="46"/>
        <v>1.999999999999998E-2</v>
      </c>
      <c r="BC69" s="6">
        <f t="shared" si="46"/>
        <v>1.999999999999998E-2</v>
      </c>
      <c r="BD69" s="6">
        <f t="shared" si="46"/>
        <v>1.999999999999998E-2</v>
      </c>
      <c r="BE69" s="6">
        <f t="shared" si="46"/>
        <v>1.999999999999998E-2</v>
      </c>
      <c r="BF69" s="6">
        <f t="shared" si="46"/>
        <v>1.999999999999998E-2</v>
      </c>
      <c r="BG69" s="6">
        <f t="shared" si="46"/>
        <v>1.999999999999998E-2</v>
      </c>
      <c r="BH69" s="6">
        <f t="shared" si="46"/>
        <v>1.999999999999998E-2</v>
      </c>
      <c r="BI69" s="6">
        <f t="shared" si="46"/>
        <v>1.999999999999998E-2</v>
      </c>
      <c r="BJ69" s="6">
        <f t="shared" si="46"/>
        <v>1.999999999999998E-2</v>
      </c>
      <c r="BK69" s="6">
        <f t="shared" si="46"/>
        <v>1.999999999999998E-2</v>
      </c>
      <c r="BL69" s="6">
        <f t="shared" si="46"/>
        <v>1.999999999999998E-2</v>
      </c>
    </row>
    <row r="70" spans="2:64" x14ac:dyDescent="0.25">
      <c r="C70" t="s">
        <v>13</v>
      </c>
      <c r="D70">
        <f>INDEX(hist_share!W:W,MATCH($C$1&amp;"-"&amp;$C70,hist_share!$AF:$AF,0))</f>
        <v>5.5590001774463778E-2</v>
      </c>
      <c r="E70">
        <f>INDEX(hist_share!X:X,MATCH($C$1&amp;"-"&amp;$C70,hist_share!$AF:$AF,0))</f>
        <v>5.9465324997511171E-2</v>
      </c>
      <c r="F70">
        <f>INDEX(hist_share!Y:Y,MATCH($C$1&amp;"-"&amp;$C70,hist_share!$AF:$AF,0))</f>
        <v>6.1165386638678147E-2</v>
      </c>
      <c r="G70">
        <f>INDEX(hist_share!Z:Z,MATCH($C$1&amp;"-"&amp;$C70,hist_share!$AF:$AF,0))</f>
        <v>6.4180592917278553E-2</v>
      </c>
      <c r="H70">
        <f>INDEX(hist_share!AA:AA,MATCH($C$1&amp;"-"&amp;$C70,hist_share!$AF:$AF,0))</f>
        <v>6.8358729417643357E-2</v>
      </c>
      <c r="I70">
        <f>INDEX(hist_share!AB:AB,MATCH($C$1&amp;"-"&amp;$C70,hist_share!$AF:$AF,0))</f>
        <v>5.9757834909144478E-2</v>
      </c>
      <c r="J70" s="10">
        <f>INDEX(hist_share!AC:AC,MATCH($C$1&amp;"-"&amp;$C70,hist_share!$AF:$AF,0))</f>
        <v>5.312661991387E-2</v>
      </c>
      <c r="K70">
        <f>INDEX('7th_share'!C:C,MATCH($C$1&amp;"-"&amp;$C70,'7th_share'!$AK:$AK,0))</f>
        <v>5.3735152387787477E-2</v>
      </c>
      <c r="L70">
        <f>INDEX('7th_share'!D:D,MATCH($C$1&amp;"-"&amp;$C70,'7th_share'!$AK:$AK,0))</f>
        <v>5.4514253920126793E-2</v>
      </c>
      <c r="M70">
        <f>INDEX('7th_share'!E:E,MATCH($C$1&amp;"-"&amp;$C70,'7th_share'!$AK:$AK,0))</f>
        <v>5.5452309209116243E-2</v>
      </c>
      <c r="N70">
        <f>INDEX('7th_share'!F:F,MATCH($C$1&amp;"-"&amp;$C70,'7th_share'!$AK:$AK,0))</f>
        <v>5.6537702952984117E-2</v>
      </c>
      <c r="O70">
        <f>INDEX('7th_share'!G:G,MATCH($C$1&amp;"-"&amp;$C70,'7th_share'!$AK:$AK,0))</f>
        <v>5.7758819849958787E-2</v>
      </c>
      <c r="P70">
        <f>INDEX('7th_share'!H:H,MATCH($C$1&amp;"-"&amp;$C70,'7th_share'!$AK:$AK,0))</f>
        <v>5.9104044598268568E-2</v>
      </c>
      <c r="Q70">
        <f>INDEX('7th_share'!I:I,MATCH($C$1&amp;"-"&amp;$C70,'7th_share'!$AK:$AK,0))</f>
        <v>6.0561761896141833E-2</v>
      </c>
      <c r="R70">
        <f>INDEX('7th_share'!J:J,MATCH($C$1&amp;"-"&amp;$C70,'7th_share'!$AK:$AK,0))</f>
        <v>6.2120356441806808E-2</v>
      </c>
      <c r="S70">
        <f>INDEX('7th_share'!K:K,MATCH($C$1&amp;"-"&amp;$C70,'7th_share'!$AK:$AK,0))</f>
        <v>6.3768212933491913E-2</v>
      </c>
      <c r="T70">
        <f>INDEX('7th_share'!L:L,MATCH($C$1&amp;"-"&amp;$C70,'7th_share'!$AK:$AK,0))</f>
        <v>6.5493716069425376E-2</v>
      </c>
      <c r="U70">
        <f>INDEX('7th_share'!M:M,MATCH($C$1&amp;"-"&amp;$C70,'7th_share'!$AK:$AK,0))</f>
        <v>6.7285250547835629E-2</v>
      </c>
      <c r="V70">
        <f>INDEX('7th_share'!N:N,MATCH($C$1&amp;"-"&amp;$C70,'7th_share'!$AK:$AK,0))</f>
        <v>6.913120106695092E-2</v>
      </c>
      <c r="W70">
        <f>INDEX('7th_share'!O:O,MATCH($C$1&amp;"-"&amp;$C70,'7th_share'!$AK:$AK,0))</f>
        <v>7.1019952324999608E-2</v>
      </c>
      <c r="X70">
        <f>INDEX('7th_share'!P:P,MATCH($C$1&amp;"-"&amp;$C70,'7th_share'!$AK:$AK,0))</f>
        <v>7.2939889020209994E-2</v>
      </c>
      <c r="Y70">
        <f>INDEX('7th_share'!Q:Q,MATCH($C$1&amp;"-"&amp;$C70,'7th_share'!$AK:$AK,0))</f>
        <v>7.4879395850810451E-2</v>
      </c>
      <c r="Z70">
        <f>INDEX('7th_share'!R:R,MATCH($C$1&amp;"-"&amp;$C70,'7th_share'!$AK:$AK,0))</f>
        <v>7.6826857515029268E-2</v>
      </c>
      <c r="AA70">
        <f>INDEX('7th_share'!S:S,MATCH($C$1&amp;"-"&amp;$C70,'7th_share'!$AK:$AK,0))</f>
        <v>7.877065871109476E-2</v>
      </c>
      <c r="AB70">
        <f>INDEX('7th_share'!T:T,MATCH($C$1&amp;"-"&amp;$C70,'7th_share'!$AK:$AK,0))</f>
        <v>8.0699184137235286E-2</v>
      </c>
      <c r="AC70">
        <f>INDEX('7th_share'!U:U,MATCH($C$1&amp;"-"&amp;$C70,'7th_share'!$AK:$AK,0))</f>
        <v>8.2600818491679148E-2</v>
      </c>
      <c r="AD70">
        <f>INDEX('7th_share'!V:V,MATCH($C$1&amp;"-"&amp;$C70,'7th_share'!$AK:$AK,0))</f>
        <v>8.4463946472654705E-2</v>
      </c>
      <c r="AE70">
        <f>INDEX('7th_share'!W:W,MATCH($C$1&amp;"-"&amp;$C70,'7th_share'!$AK:$AK,0))</f>
        <v>8.6276952778390259E-2</v>
      </c>
      <c r="AF70">
        <f>INDEX('7th_share'!X:X,MATCH($C$1&amp;"-"&amp;$C70,'7th_share'!$AK:$AK,0))</f>
        <v>8.8028222107114099E-2</v>
      </c>
      <c r="AG70">
        <f>INDEX('7th_share'!Y:Y,MATCH($C$1&amp;"-"&amp;$C70,'7th_share'!$AK:$AK,0))</f>
        <v>8.970613915705461E-2</v>
      </c>
      <c r="AH70">
        <f>INDEX('7th_share'!Z:Z,MATCH($C$1&amp;"-"&amp;$C70,'7th_share'!$AK:$AK,0))</f>
        <v>9.1299088626440025E-2</v>
      </c>
      <c r="AI70">
        <f>INDEX('7th_share'!AA:AA,MATCH($C$1&amp;"-"&amp;$C70,'7th_share'!$AK:$AK,0))</f>
        <v>9.2795455213498787E-2</v>
      </c>
      <c r="AJ70">
        <f>INDEX('7th_share'!AB:AB,MATCH($C$1&amp;"-"&amp;$C70,'7th_share'!$AK:$AK,0))</f>
        <v>9.4183623616459197E-2</v>
      </c>
      <c r="AK70">
        <f>INDEX('7th_share'!AC:AC,MATCH($C$1&amp;"-"&amp;$C70,'7th_share'!$AK:$AK,0))</f>
        <v>9.5451978533549586E-2</v>
      </c>
      <c r="AL70">
        <f>INDEX('7th_share'!AD:AD,MATCH($C$1&amp;"-"&amp;$C70,'7th_share'!$AK:$AK,0))</f>
        <v>9.6588904662998229E-2</v>
      </c>
      <c r="AM70">
        <f>INDEX('7th_share'!AE:AE,MATCH($C$1&amp;"-"&amp;$C70,'7th_share'!$AK:$AK,0))</f>
        <v>9.75827867030334E-2</v>
      </c>
      <c r="AN70">
        <f>INDEX('7th_share'!AF:AF,MATCH($C$1&amp;"-"&amp;$C70,'7th_share'!$AK:$AK,0))</f>
        <v>9.8422009351883527E-2</v>
      </c>
      <c r="AO70">
        <f>INDEX('7th_share'!AG:AG,MATCH($C$1&amp;"-"&amp;$C70,'7th_share'!$AK:$AK,0))</f>
        <v>9.9094957307776912E-2</v>
      </c>
      <c r="AP70">
        <f>INDEX('7th_share'!AH:AH,MATCH($C$1&amp;"-"&amp;$C70,'7th_share'!$AK:$AK,0))</f>
        <v>9.959001526894197E-2</v>
      </c>
      <c r="AQ70">
        <f>INDEX('7th_share'!AI:AI,MATCH($C$1&amp;"-"&amp;$C70,'7th_share'!$AK:$AK,0))</f>
        <v>9.989556793360678E-2</v>
      </c>
      <c r="AR70">
        <f>INDEX('7th_share'!AJ:AJ,MATCH($C$1&amp;"-"&amp;$C70,'7th_share'!$AK:$AK,0))</f>
        <v>9.9999999999999964E-2</v>
      </c>
      <c r="AS70" s="6">
        <f t="shared" si="47"/>
        <v>9.9999999999999964E-2</v>
      </c>
      <c r="AT70" s="6">
        <f t="shared" si="46"/>
        <v>9.9999999999999964E-2</v>
      </c>
      <c r="AU70" s="6">
        <f t="shared" si="46"/>
        <v>9.9999999999999964E-2</v>
      </c>
      <c r="AV70" s="6">
        <f t="shared" si="46"/>
        <v>9.9999999999999964E-2</v>
      </c>
      <c r="AW70" s="6">
        <f t="shared" si="46"/>
        <v>9.9999999999999964E-2</v>
      </c>
      <c r="AX70" s="6">
        <f t="shared" si="46"/>
        <v>9.9999999999999964E-2</v>
      </c>
      <c r="AY70" s="6">
        <f t="shared" si="46"/>
        <v>9.9999999999999964E-2</v>
      </c>
      <c r="AZ70" s="6">
        <f t="shared" si="46"/>
        <v>9.9999999999999964E-2</v>
      </c>
      <c r="BA70" s="6">
        <f t="shared" si="46"/>
        <v>9.9999999999999964E-2</v>
      </c>
      <c r="BB70" s="6">
        <f t="shared" si="46"/>
        <v>9.9999999999999964E-2</v>
      </c>
      <c r="BC70" s="6">
        <f t="shared" si="46"/>
        <v>9.9999999999999964E-2</v>
      </c>
      <c r="BD70" s="6">
        <f t="shared" si="46"/>
        <v>9.9999999999999964E-2</v>
      </c>
      <c r="BE70" s="6">
        <f t="shared" si="46"/>
        <v>9.9999999999999964E-2</v>
      </c>
      <c r="BF70" s="6">
        <f t="shared" si="46"/>
        <v>9.9999999999999964E-2</v>
      </c>
      <c r="BG70" s="6">
        <f t="shared" si="46"/>
        <v>9.9999999999999964E-2</v>
      </c>
      <c r="BH70" s="6">
        <f t="shared" si="46"/>
        <v>9.9999999999999964E-2</v>
      </c>
      <c r="BI70" s="6">
        <f t="shared" si="46"/>
        <v>9.9999999999999964E-2</v>
      </c>
      <c r="BJ70" s="6">
        <f t="shared" si="46"/>
        <v>9.9999999999999964E-2</v>
      </c>
      <c r="BK70" s="6">
        <f t="shared" si="46"/>
        <v>9.9999999999999964E-2</v>
      </c>
      <c r="BL70" s="6">
        <f t="shared" si="46"/>
        <v>9.9999999999999964E-2</v>
      </c>
    </row>
    <row r="71" spans="2:64" x14ac:dyDescent="0.25">
      <c r="C71" t="s">
        <v>14</v>
      </c>
      <c r="D71">
        <f>INDEX(hist_share!W:W,MATCH($C$1&amp;"-"&amp;$C71,hist_share!$AF:$AF,0))</f>
        <v>0.12999076172513499</v>
      </c>
      <c r="E71">
        <f>INDEX(hist_share!X:X,MATCH($C$1&amp;"-"&amp;$C71,hist_share!$AF:$AF,0))</f>
        <v>0.12519958485921781</v>
      </c>
      <c r="F71">
        <f>INDEX(hist_share!Y:Y,MATCH($C$1&amp;"-"&amp;$C71,hist_share!$AF:$AF,0))</f>
        <v>0.1236995092021379</v>
      </c>
      <c r="G71">
        <f>INDEX(hist_share!Z:Z,MATCH($C$1&amp;"-"&amp;$C71,hist_share!$AF:$AF,0))</f>
        <v>0.11410798612378791</v>
      </c>
      <c r="H71">
        <f>INDEX(hist_share!AA:AA,MATCH($C$1&amp;"-"&amp;$C71,hist_share!$AF:$AF,0))</f>
        <v>0.10797855193552409</v>
      </c>
      <c r="I71">
        <f>INDEX(hist_share!AB:AB,MATCH($C$1&amp;"-"&amp;$C71,hist_share!$AF:$AF,0))</f>
        <v>9.6292342326887645E-2</v>
      </c>
      <c r="J71" s="10">
        <f>INDEX(hist_share!AC:AC,MATCH($C$1&amp;"-"&amp;$C71,hist_share!$AF:$AF,0))</f>
        <v>9.5080214030191623E-2</v>
      </c>
      <c r="K71">
        <f>INDEX('7th_share'!C:C,MATCH($C$1&amp;"-"&amp;$C71,'7th_share'!$AK:$AK,0))</f>
        <v>8.5711163094106535E-2</v>
      </c>
      <c r="L71">
        <f>INDEX('7th_share'!D:D,MATCH($C$1&amp;"-"&amp;$C71,'7th_share'!$AK:$AK,0))</f>
        <v>7.7486075395801574E-2</v>
      </c>
      <c r="M71">
        <f>INDEX('7th_share'!E:E,MATCH($C$1&amp;"-"&amp;$C71,'7th_share'!$AK:$AK,0))</f>
        <v>7.035175978243631E-2</v>
      </c>
      <c r="N71">
        <f>INDEX('7th_share'!F:F,MATCH($C$1&amp;"-"&amp;$C71,'7th_share'!$AK:$AK,0))</f>
        <v>6.4255025101170024E-2</v>
      </c>
      <c r="O71">
        <f>INDEX('7th_share'!G:G,MATCH($C$1&amp;"-"&amp;$C71,'7th_share'!$AK:$AK,0))</f>
        <v>5.9142680199162238E-2</v>
      </c>
      <c r="P71">
        <f>INDEX('7th_share'!H:H,MATCH($C$1&amp;"-"&amp;$C71,'7th_share'!$AK:$AK,0))</f>
        <v>5.4961533923572337E-2</v>
      </c>
      <c r="Q71">
        <f>INDEX('7th_share'!I:I,MATCH($C$1&amp;"-"&amp;$C71,'7th_share'!$AK:$AK,0))</f>
        <v>5.1658395121559668E-2</v>
      </c>
      <c r="R71">
        <f>INDEX('7th_share'!J:J,MATCH($C$1&amp;"-"&amp;$C71,'7th_share'!$AK:$AK,0))</f>
        <v>4.9180072640283852E-2</v>
      </c>
      <c r="S71">
        <f>INDEX('7th_share'!K:K,MATCH($C$1&amp;"-"&amp;$C71,'7th_share'!$AK:$AK,0))</f>
        <v>4.7473375326904099E-2</v>
      </c>
      <c r="T71">
        <f>INDEX('7th_share'!L:L,MATCH($C$1&amp;"-"&amp;$C71,'7th_share'!$AK:$AK,0))</f>
        <v>4.6485112028580133E-2</v>
      </c>
      <c r="U71">
        <f>INDEX('7th_share'!M:M,MATCH($C$1&amp;"-"&amp;$C71,'7th_share'!$AK:$AK,0))</f>
        <v>4.6162091592470977E-2</v>
      </c>
      <c r="V71">
        <f>INDEX('7th_share'!N:N,MATCH($C$1&amp;"-"&amp;$C71,'7th_share'!$AK:$AK,0))</f>
        <v>4.6451122865736327E-2</v>
      </c>
      <c r="W71">
        <f>INDEX('7th_share'!O:O,MATCH($C$1&amp;"-"&amp;$C71,'7th_share'!$AK:$AK,0))</f>
        <v>4.7299014695535727E-2</v>
      </c>
      <c r="X71">
        <f>INDEX('7th_share'!P:P,MATCH($C$1&amp;"-"&amp;$C71,'7th_share'!$AK:$AK,0))</f>
        <v>4.8652575929028337E-2</v>
      </c>
      <c r="Y71">
        <f>INDEX('7th_share'!Q:Q,MATCH($C$1&amp;"-"&amp;$C71,'7th_share'!$AK:$AK,0))</f>
        <v>5.0458615413373743E-2</v>
      </c>
      <c r="Z71">
        <f>INDEX('7th_share'!R:R,MATCH($C$1&amp;"-"&amp;$C71,'7th_share'!$AK:$AK,0))</f>
        <v>5.2663941995731288E-2</v>
      </c>
      <c r="AA71">
        <f>INDEX('7th_share'!S:S,MATCH($C$1&amp;"-"&amp;$C71,'7th_share'!$AK:$AK,0))</f>
        <v>5.5215364523260438E-2</v>
      </c>
      <c r="AB71">
        <f>INDEX('7th_share'!T:T,MATCH($C$1&amp;"-"&amp;$C71,'7th_share'!$AK:$AK,0))</f>
        <v>5.8059691843120743E-2</v>
      </c>
      <c r="AC71">
        <f>INDEX('7th_share'!U:U,MATCH($C$1&amp;"-"&amp;$C71,'7th_share'!$AK:$AK,0))</f>
        <v>6.1143732802471387E-2</v>
      </c>
      <c r="AD71">
        <f>INDEX('7th_share'!V:V,MATCH($C$1&amp;"-"&amp;$C71,'7th_share'!$AK:$AK,0))</f>
        <v>6.4414296248471947E-2</v>
      </c>
      <c r="AE71">
        <f>INDEX('7th_share'!W:W,MATCH($C$1&amp;"-"&amp;$C71,'7th_share'!$AK:$AK,0))</f>
        <v>6.7818191028281932E-2</v>
      </c>
      <c r="AF71">
        <f>INDEX('7th_share'!X:X,MATCH($C$1&amp;"-"&amp;$C71,'7th_share'!$AK:$AK,0))</f>
        <v>7.130222598906065E-2</v>
      </c>
      <c r="AG71">
        <f>INDEX('7th_share'!Y:Y,MATCH($C$1&amp;"-"&amp;$C71,'7th_share'!$AK:$AK,0))</f>
        <v>7.4813209977967365E-2</v>
      </c>
      <c r="AH71">
        <f>INDEX('7th_share'!Z:Z,MATCH($C$1&amp;"-"&amp;$C71,'7th_share'!$AK:$AK,0))</f>
        <v>7.8297951842161997E-2</v>
      </c>
      <c r="AI71">
        <f>INDEX('7th_share'!AA:AA,MATCH($C$1&amp;"-"&amp;$C71,'7th_share'!$AK:$AK,0))</f>
        <v>8.1703260428803576E-2</v>
      </c>
      <c r="AJ71">
        <f>INDEX('7th_share'!AB:AB,MATCH($C$1&amp;"-"&amp;$C71,'7th_share'!$AK:$AK,0))</f>
        <v>8.4975944585051311E-2</v>
      </c>
      <c r="AK71">
        <f>INDEX('7th_share'!AC:AC,MATCH($C$1&amp;"-"&amp;$C71,'7th_share'!$AK:$AK,0))</f>
        <v>8.8062813158065328E-2</v>
      </c>
      <c r="AL71">
        <f>INDEX('7th_share'!AD:AD,MATCH($C$1&amp;"-"&amp;$C71,'7th_share'!$AK:$AK,0))</f>
        <v>9.0910674995004617E-2</v>
      </c>
      <c r="AM71">
        <f>INDEX('7th_share'!AE:AE,MATCH($C$1&amp;"-"&amp;$C71,'7th_share'!$AK:$AK,0))</f>
        <v>9.3466338943028499E-2</v>
      </c>
      <c r="AN71">
        <f>INDEX('7th_share'!AF:AF,MATCH($C$1&amp;"-"&amp;$C71,'7th_share'!$AK:$AK,0))</f>
        <v>9.567661384929671E-2</v>
      </c>
      <c r="AO71">
        <f>INDEX('7th_share'!AG:AG,MATCH($C$1&amp;"-"&amp;$C71,'7th_share'!$AK:$AK,0))</f>
        <v>9.7488308560968587E-2</v>
      </c>
      <c r="AP71">
        <f>INDEX('7th_share'!AH:AH,MATCH($C$1&amp;"-"&amp;$C71,'7th_share'!$AK:$AK,0))</f>
        <v>9.8848231925203561E-2</v>
      </c>
      <c r="AQ71">
        <f>INDEX('7th_share'!AI:AI,MATCH($C$1&amp;"-"&amp;$C71,'7th_share'!$AK:$AK,0))</f>
        <v>9.9703192789160747E-2</v>
      </c>
      <c r="AR71">
        <f>INDEX('7th_share'!AJ:AJ,MATCH($C$1&amp;"-"&amp;$C71,'7th_share'!$AK:$AK,0))</f>
        <v>9.9999999999999895E-2</v>
      </c>
      <c r="AS71" s="6">
        <f t="shared" si="47"/>
        <v>9.9999999999999895E-2</v>
      </c>
      <c r="AT71" s="6">
        <f t="shared" si="46"/>
        <v>9.9999999999999895E-2</v>
      </c>
      <c r="AU71" s="6">
        <f t="shared" si="46"/>
        <v>9.9999999999999895E-2</v>
      </c>
      <c r="AV71" s="6">
        <f t="shared" si="46"/>
        <v>9.9999999999999895E-2</v>
      </c>
      <c r="AW71" s="6">
        <f t="shared" si="46"/>
        <v>9.9999999999999895E-2</v>
      </c>
      <c r="AX71" s="6">
        <f t="shared" si="46"/>
        <v>9.9999999999999895E-2</v>
      </c>
      <c r="AY71" s="6">
        <f t="shared" si="46"/>
        <v>9.9999999999999895E-2</v>
      </c>
      <c r="AZ71" s="6">
        <f t="shared" si="46"/>
        <v>9.9999999999999895E-2</v>
      </c>
      <c r="BA71" s="6">
        <f t="shared" si="46"/>
        <v>9.9999999999999895E-2</v>
      </c>
      <c r="BB71" s="6">
        <f t="shared" si="46"/>
        <v>9.9999999999999895E-2</v>
      </c>
      <c r="BC71" s="6">
        <f t="shared" si="46"/>
        <v>9.9999999999999895E-2</v>
      </c>
      <c r="BD71" s="6">
        <f t="shared" si="46"/>
        <v>9.9999999999999895E-2</v>
      </c>
      <c r="BE71" s="6">
        <f t="shared" si="46"/>
        <v>9.9999999999999895E-2</v>
      </c>
      <c r="BF71" s="6">
        <f t="shared" si="46"/>
        <v>9.9999999999999895E-2</v>
      </c>
      <c r="BG71" s="6">
        <f t="shared" si="46"/>
        <v>9.9999999999999895E-2</v>
      </c>
      <c r="BH71" s="6">
        <f t="shared" si="46"/>
        <v>9.9999999999999895E-2</v>
      </c>
      <c r="BI71" s="6">
        <f t="shared" si="46"/>
        <v>9.9999999999999895E-2</v>
      </c>
      <c r="BJ71" s="6">
        <f t="shared" si="46"/>
        <v>9.9999999999999895E-2</v>
      </c>
      <c r="BK71" s="6">
        <f t="shared" si="46"/>
        <v>9.9999999999999895E-2</v>
      </c>
      <c r="BL71" s="6">
        <f t="shared" si="46"/>
        <v>9.9999999999999895E-2</v>
      </c>
    </row>
    <row r="72" spans="2:64" x14ac:dyDescent="0.25">
      <c r="C72" t="s">
        <v>15</v>
      </c>
      <c r="D72">
        <f>INDEX(hist_share!W:W,MATCH($C$1&amp;"-"&amp;$C72,hist_share!$AF:$AF,0))</f>
        <v>2.864228803384826E-3</v>
      </c>
      <c r="E72">
        <f>INDEX(hist_share!X:X,MATCH($C$1&amp;"-"&amp;$C72,hist_share!$AF:$AF,0))</f>
        <v>2.6846576159385649E-3</v>
      </c>
      <c r="F72">
        <f>INDEX(hist_share!Y:Y,MATCH($C$1&amp;"-"&amp;$C72,hist_share!$AF:$AF,0))</f>
        <v>2.4546689058539089E-3</v>
      </c>
      <c r="G72">
        <f>INDEX(hist_share!Z:Z,MATCH($C$1&amp;"-"&amp;$C72,hist_share!$AF:$AF,0))</f>
        <v>2.351690620978546E-3</v>
      </c>
      <c r="H72">
        <f>INDEX(hist_share!AA:AA,MATCH($C$1&amp;"-"&amp;$C72,hist_share!$AF:$AF,0))</f>
        <v>2.262237553918159E-3</v>
      </c>
      <c r="I72">
        <f>INDEX(hist_share!AB:AB,MATCH($C$1&amp;"-"&amp;$C72,hist_share!$AF:$AF,0))</f>
        <v>2.0702176701292169E-3</v>
      </c>
      <c r="J72" s="10">
        <f>INDEX(hist_share!AC:AC,MATCH($C$1&amp;"-"&amp;$C72,hist_share!$AF:$AF,0))</f>
        <v>2.2304554146155408E-3</v>
      </c>
      <c r="K72">
        <f>INDEX('7th_share'!C:C,MATCH($C$1&amp;"-"&amp;$C72,'7th_share'!$AK:$AK,0))</f>
        <v>2.4211262440426359E-3</v>
      </c>
      <c r="L72">
        <f>INDEX('7th_share'!D:D,MATCH($C$1&amp;"-"&amp;$C72,'7th_share'!$AK:$AK,0))</f>
        <v>2.5883306604010761E-3</v>
      </c>
      <c r="M72">
        <f>INDEX('7th_share'!E:E,MATCH($C$1&amp;"-"&amp;$C72,'7th_share'!$AK:$AK,0))</f>
        <v>2.7331625779744612E-3</v>
      </c>
      <c r="N72">
        <f>INDEX('7th_share'!F:F,MATCH($C$1&amp;"-"&amp;$C72,'7th_share'!$AK:$AK,0))</f>
        <v>2.8567159110463869E-3</v>
      </c>
      <c r="O72">
        <f>INDEX('7th_share'!G:G,MATCH($C$1&amp;"-"&amp;$C72,'7th_share'!$AK:$AK,0))</f>
        <v>2.9600845739004571E-3</v>
      </c>
      <c r="P72">
        <f>INDEX('7th_share'!H:H,MATCH($C$1&amp;"-"&amp;$C72,'7th_share'!$AK:$AK,0))</f>
        <v>3.04436248082027E-3</v>
      </c>
      <c r="Q72">
        <f>INDEX('7th_share'!I:I,MATCH($C$1&amp;"-"&amp;$C72,'7th_share'!$AK:$AK,0))</f>
        <v>3.1106435460894252E-3</v>
      </c>
      <c r="R72">
        <f>INDEX('7th_share'!J:J,MATCH($C$1&amp;"-"&amp;$C72,'7th_share'!$AK:$AK,0))</f>
        <v>3.1600216839915251E-3</v>
      </c>
      <c r="S72">
        <f>INDEX('7th_share'!K:K,MATCH($C$1&amp;"-"&amp;$C72,'7th_share'!$AK:$AK,0))</f>
        <v>3.1935908088101682E-3</v>
      </c>
      <c r="T72">
        <f>INDEX('7th_share'!L:L,MATCH($C$1&amp;"-"&amp;$C72,'7th_share'!$AK:$AK,0))</f>
        <v>3.212444834828953E-3</v>
      </c>
      <c r="U72">
        <f>INDEX('7th_share'!M:M,MATCH($C$1&amp;"-"&amp;$C72,'7th_share'!$AK:$AK,0))</f>
        <v>3.217677676331483E-3</v>
      </c>
      <c r="V72">
        <f>INDEX('7th_share'!N:N,MATCH($C$1&amp;"-"&amp;$C72,'7th_share'!$AK:$AK,0))</f>
        <v>3.2103832476013511E-3</v>
      </c>
      <c r="W72">
        <f>INDEX('7th_share'!O:O,MATCH($C$1&amp;"-"&amp;$C72,'7th_share'!$AK:$AK,0))</f>
        <v>3.191655462922167E-3</v>
      </c>
      <c r="X72">
        <f>INDEX('7th_share'!P:P,MATCH($C$1&amp;"-"&amp;$C72,'7th_share'!$AK:$AK,0))</f>
        <v>3.1625882365775241E-3</v>
      </c>
      <c r="Y72">
        <f>INDEX('7th_share'!Q:Q,MATCH($C$1&amp;"-"&amp;$C72,'7th_share'!$AK:$AK,0))</f>
        <v>3.124275482851021E-3</v>
      </c>
      <c r="Z72">
        <f>INDEX('7th_share'!R:R,MATCH($C$1&amp;"-"&amp;$C72,'7th_share'!$AK:$AK,0))</f>
        <v>3.0778111160262652E-3</v>
      </c>
      <c r="AA72">
        <f>INDEX('7th_share'!S:S,MATCH($C$1&amp;"-"&amp;$C72,'7th_share'!$AK:$AK,0))</f>
        <v>3.0242890503868461E-3</v>
      </c>
      <c r="AB72">
        <f>INDEX('7th_share'!T:T,MATCH($C$1&amp;"-"&amp;$C72,'7th_share'!$AK:$AK,0))</f>
        <v>2.964803200216378E-3</v>
      </c>
      <c r="AC72">
        <f>INDEX('7th_share'!U:U,MATCH($C$1&amp;"-"&amp;$C72,'7th_share'!$AK:$AK,0))</f>
        <v>2.900447479798441E-3</v>
      </c>
      <c r="AD72">
        <f>INDEX('7th_share'!V:V,MATCH($C$1&amp;"-"&amp;$C72,'7th_share'!$AK:$AK,0))</f>
        <v>2.832315803416655E-3</v>
      </c>
      <c r="AE72">
        <f>INDEX('7th_share'!W:W,MATCH($C$1&amp;"-"&amp;$C72,'7th_share'!$AK:$AK,0))</f>
        <v>2.7615020853546108E-3</v>
      </c>
      <c r="AF72">
        <f>INDEX('7th_share'!X:X,MATCH($C$1&amp;"-"&amp;$C72,'7th_share'!$AK:$AK,0))</f>
        <v>2.6891002398959042E-3</v>
      </c>
      <c r="AG72">
        <f>INDEX('7th_share'!Y:Y,MATCH($C$1&amp;"-"&amp;$C72,'7th_share'!$AK:$AK,0))</f>
        <v>2.6162041813241432E-3</v>
      </c>
      <c r="AH72">
        <f>INDEX('7th_share'!Z:Z,MATCH($C$1&amp;"-"&amp;$C72,'7th_share'!$AK:$AK,0))</f>
        <v>2.5439078239229179E-3</v>
      </c>
      <c r="AI72">
        <f>INDEX('7th_share'!AA:AA,MATCH($C$1&amp;"-"&amp;$C72,'7th_share'!$AK:$AK,0))</f>
        <v>2.4733050819758422E-3</v>
      </c>
      <c r="AJ72">
        <f>INDEX('7th_share'!AB:AB,MATCH($C$1&amp;"-"&amp;$C72,'7th_share'!$AK:$AK,0))</f>
        <v>2.405489869766503E-3</v>
      </c>
      <c r="AK72">
        <f>INDEX('7th_share'!AC:AC,MATCH($C$1&amp;"-"&amp;$C72,'7th_share'!$AK:$AK,0))</f>
        <v>2.341556101578508E-3</v>
      </c>
      <c r="AL72">
        <f>INDEX('7th_share'!AD:AD,MATCH($C$1&amp;"-"&amp;$C72,'7th_share'!$AK:$AK,0))</f>
        <v>2.282597691695453E-3</v>
      </c>
      <c r="AM72">
        <f>INDEX('7th_share'!AE:AE,MATCH($C$1&amp;"-"&amp;$C72,'7th_share'!$AK:$AK,0))</f>
        <v>2.2297085544009461E-3</v>
      </c>
      <c r="AN72">
        <f>INDEX('7th_share'!AF:AF,MATCH($C$1&amp;"-"&amp;$C72,'7th_share'!$AK:$AK,0))</f>
        <v>2.183982603978573E-3</v>
      </c>
      <c r="AO72">
        <f>INDEX('7th_share'!AG:AG,MATCH($C$1&amp;"-"&amp;$C72,'7th_share'!$AK:$AK,0))</f>
        <v>2.1465137547119449E-3</v>
      </c>
      <c r="AP72">
        <f>INDEX('7th_share'!AH:AH,MATCH($C$1&amp;"-"&amp;$C72,'7th_share'!$AK:$AK,0))</f>
        <v>2.1183959208846588E-3</v>
      </c>
      <c r="AQ72">
        <f>INDEX('7th_share'!AI:AI,MATCH($C$1&amp;"-"&amp;$C72,'7th_share'!$AK:$AK,0))</f>
        <v>2.100723016780312E-3</v>
      </c>
      <c r="AR72">
        <f>INDEX('7th_share'!AJ:AJ,MATCH($C$1&amp;"-"&amp;$C72,'7th_share'!$AK:$AK,0))</f>
        <v>2.0945889566825089E-3</v>
      </c>
      <c r="AS72" s="6">
        <f t="shared" si="47"/>
        <v>2.0945889566825089E-3</v>
      </c>
      <c r="AT72" s="6">
        <f t="shared" si="46"/>
        <v>2.0945889566825089E-3</v>
      </c>
      <c r="AU72" s="6">
        <f t="shared" si="46"/>
        <v>2.0945889566825089E-3</v>
      </c>
      <c r="AV72" s="6">
        <f t="shared" si="46"/>
        <v>2.0945889566825089E-3</v>
      </c>
      <c r="AW72" s="6">
        <f t="shared" si="46"/>
        <v>2.0945889566825089E-3</v>
      </c>
      <c r="AX72" s="6">
        <f t="shared" si="46"/>
        <v>2.0945889566825089E-3</v>
      </c>
      <c r="AY72" s="6">
        <f t="shared" si="46"/>
        <v>2.0945889566825089E-3</v>
      </c>
      <c r="AZ72" s="6">
        <f t="shared" si="46"/>
        <v>2.0945889566825089E-3</v>
      </c>
      <c r="BA72" s="6">
        <f t="shared" si="46"/>
        <v>2.0945889566825089E-3</v>
      </c>
      <c r="BB72" s="6">
        <f t="shared" si="46"/>
        <v>2.0945889566825089E-3</v>
      </c>
      <c r="BC72" s="6">
        <f t="shared" si="46"/>
        <v>2.0945889566825089E-3</v>
      </c>
      <c r="BD72" s="6">
        <f t="shared" si="46"/>
        <v>2.0945889566825089E-3</v>
      </c>
      <c r="BE72" s="6">
        <f t="shared" si="46"/>
        <v>2.0945889566825089E-3</v>
      </c>
      <c r="BF72" s="6">
        <f t="shared" si="46"/>
        <v>2.0945889566825089E-3</v>
      </c>
      <c r="BG72" s="6">
        <f t="shared" si="46"/>
        <v>2.0945889566825089E-3</v>
      </c>
      <c r="BH72" s="6">
        <f t="shared" si="46"/>
        <v>2.0945889566825089E-3</v>
      </c>
      <c r="BI72" s="6">
        <f t="shared" si="46"/>
        <v>2.0945889566825089E-3</v>
      </c>
      <c r="BJ72" s="6">
        <f t="shared" si="46"/>
        <v>2.0945889566825089E-3</v>
      </c>
      <c r="BK72" s="6">
        <f t="shared" si="46"/>
        <v>2.0945889566825089E-3</v>
      </c>
      <c r="BL72" s="6">
        <f t="shared" si="46"/>
        <v>2.0945889566825089E-3</v>
      </c>
    </row>
    <row r="73" spans="2:64" x14ac:dyDescent="0.25">
      <c r="C73" t="s">
        <v>16</v>
      </c>
      <c r="D73">
        <f>INDEX(hist_share!W:W,MATCH($C$1&amp;"-"&amp;$C73,hist_share!$AF:$AF,0))</f>
        <v>0.1315817213718789</v>
      </c>
      <c r="E73">
        <f>INDEX(hist_share!X:X,MATCH($C$1&amp;"-"&amp;$C73,hist_share!$AF:$AF,0))</f>
        <v>0.12412491031106999</v>
      </c>
      <c r="F73">
        <f>INDEX(hist_share!Y:Y,MATCH($C$1&amp;"-"&amp;$C73,hist_share!$AF:$AF,0))</f>
        <v>0.11403281173336779</v>
      </c>
      <c r="G73">
        <f>INDEX(hist_share!Z:Z,MATCH($C$1&amp;"-"&amp;$C73,hist_share!$AF:$AF,0))</f>
        <v>0.10380943141947491</v>
      </c>
      <c r="H73">
        <f>INDEX(hist_share!AA:AA,MATCH($C$1&amp;"-"&amp;$C73,hist_share!$AF:$AF,0))</f>
        <v>0.1055697996231163</v>
      </c>
      <c r="I73">
        <f>INDEX(hist_share!AB:AB,MATCH($C$1&amp;"-"&amp;$C73,hist_share!$AF:$AF,0))</f>
        <v>0.1008434729343774</v>
      </c>
      <c r="J73" s="10">
        <f>INDEX(hist_share!AC:AC,MATCH($C$1&amp;"-"&amp;$C73,hist_share!$AF:$AF,0))</f>
        <v>8.9974197654282217E-2</v>
      </c>
      <c r="K73">
        <f>INDEX('7th_share'!C:C,MATCH($C$1&amp;"-"&amp;$C73,'7th_share'!$AK:$AK,0))</f>
        <v>8.3184233797374829E-2</v>
      </c>
      <c r="L73">
        <f>INDEX('7th_share'!D:D,MATCH($C$1&amp;"-"&amp;$C73,'7th_share'!$AK:$AK,0))</f>
        <v>7.7176387897079882E-2</v>
      </c>
      <c r="M73">
        <f>INDEX('7th_share'!E:E,MATCH($C$1&amp;"-"&amp;$C73,'7th_share'!$AK:$AK,0))</f>
        <v>7.1914999841291571E-2</v>
      </c>
      <c r="N73">
        <f>INDEX('7th_share'!F:F,MATCH($C$1&amp;"-"&amp;$C73,'7th_share'!$AK:$AK,0))</f>
        <v>6.7364409517904025E-2</v>
      </c>
      <c r="O73">
        <f>INDEX('7th_share'!G:G,MATCH($C$1&amp;"-"&amp;$C73,'7th_share'!$AK:$AK,0))</f>
        <v>6.3488956814811412E-2</v>
      </c>
      <c r="P73">
        <f>INDEX('7th_share'!H:H,MATCH($C$1&amp;"-"&amp;$C73,'7th_share'!$AK:$AK,0))</f>
        <v>6.0252981619907962E-2</v>
      </c>
      <c r="Q73">
        <f>INDEX('7th_share'!I:I,MATCH($C$1&amp;"-"&amp;$C73,'7th_share'!$AK:$AK,0))</f>
        <v>5.7620823821087727E-2</v>
      </c>
      <c r="R73">
        <f>INDEX('7th_share'!J:J,MATCH($C$1&amp;"-"&amp;$C73,'7th_share'!$AK:$AK,0))</f>
        <v>5.5556823306244958E-2</v>
      </c>
      <c r="S73">
        <f>INDEX('7th_share'!K:K,MATCH($C$1&amp;"-"&amp;$C73,'7th_share'!$AK:$AK,0))</f>
        <v>5.4025319963273893E-2</v>
      </c>
      <c r="T73">
        <f>INDEX('7th_share'!L:L,MATCH($C$1&amp;"-"&amp;$C73,'7th_share'!$AK:$AK,0))</f>
        <v>5.2990653680068452E-2</v>
      </c>
      <c r="U73">
        <f>INDEX('7th_share'!M:M,MATCH($C$1&amp;"-"&amp;$C73,'7th_share'!$AK:$AK,0))</f>
        <v>5.2417164344523072E-2</v>
      </c>
      <c r="V73">
        <f>INDEX('7th_share'!N:N,MATCH($C$1&amp;"-"&amp;$C73,'7th_share'!$AK:$AK,0))</f>
        <v>5.226919184453168E-2</v>
      </c>
      <c r="W73">
        <f>INDEX('7th_share'!O:O,MATCH($C$1&amp;"-"&amp;$C73,'7th_share'!$AK:$AK,0))</f>
        <v>5.2511076067988563E-2</v>
      </c>
      <c r="X73">
        <f>INDEX('7th_share'!P:P,MATCH($C$1&amp;"-"&amp;$C73,'7th_share'!$AK:$AK,0))</f>
        <v>5.3107156902788007E-2</v>
      </c>
      <c r="Y73">
        <f>INDEX('7th_share'!Q:Q,MATCH($C$1&amp;"-"&amp;$C73,'7th_share'!$AK:$AK,0))</f>
        <v>5.4021774236823937E-2</v>
      </c>
      <c r="Z73">
        <f>INDEX('7th_share'!R:R,MATCH($C$1&amp;"-"&amp;$C73,'7th_share'!$AK:$AK,0))</f>
        <v>5.5219267957990668E-2</v>
      </c>
      <c r="AA73">
        <f>INDEX('7th_share'!S:S,MATCH($C$1&amp;"-"&amp;$C73,'7th_share'!$AK:$AK,0))</f>
        <v>5.6663977954182293E-2</v>
      </c>
      <c r="AB73">
        <f>INDEX('7th_share'!T:T,MATCH($C$1&amp;"-"&amp;$C73,'7th_share'!$AK:$AK,0))</f>
        <v>5.8320244113293028E-2</v>
      </c>
      <c r="AC73">
        <f>INDEX('7th_share'!U:U,MATCH($C$1&amp;"-"&amp;$C73,'7th_share'!$AK:$AK,0))</f>
        <v>6.0152406323216862E-2</v>
      </c>
      <c r="AD73">
        <f>INDEX('7th_share'!V:V,MATCH($C$1&amp;"-"&amp;$C73,'7th_share'!$AK:$AK,0))</f>
        <v>6.2124804471848281E-2</v>
      </c>
      <c r="AE73">
        <f>INDEX('7th_share'!W:W,MATCH($C$1&amp;"-"&amp;$C73,'7th_share'!$AK:$AK,0))</f>
        <v>6.4201778447081317E-2</v>
      </c>
      <c r="AF73">
        <f>INDEX('7th_share'!X:X,MATCH($C$1&amp;"-"&amp;$C73,'7th_share'!$AK:$AK,0))</f>
        <v>6.6347668136809909E-2</v>
      </c>
      <c r="AG73">
        <f>INDEX('7th_share'!Y:Y,MATCH($C$1&amp;"-"&amp;$C73,'7th_share'!$AK:$AK,0))</f>
        <v>6.8526813428928551E-2</v>
      </c>
      <c r="AH73">
        <f>INDEX('7th_share'!Z:Z,MATCH($C$1&amp;"-"&amp;$C73,'7th_share'!$AK:$AK,0))</f>
        <v>7.0703554211331218E-2</v>
      </c>
      <c r="AI73">
        <f>INDEX('7th_share'!AA:AA,MATCH($C$1&amp;"-"&amp;$C73,'7th_share'!$AK:$AK,0))</f>
        <v>7.2842230371912023E-2</v>
      </c>
      <c r="AJ73">
        <f>INDEX('7th_share'!AB:AB,MATCH($C$1&amp;"-"&amp;$C73,'7th_share'!$AK:$AK,0))</f>
        <v>7.4907181798565495E-2</v>
      </c>
      <c r="AK73">
        <f>INDEX('7th_share'!AC:AC,MATCH($C$1&amp;"-"&amp;$C73,'7th_share'!$AK:$AK,0))</f>
        <v>7.6862748379185303E-2</v>
      </c>
      <c r="AL73">
        <f>INDEX('7th_share'!AD:AD,MATCH($C$1&amp;"-"&amp;$C73,'7th_share'!$AK:$AK,0))</f>
        <v>7.867327000166581E-2</v>
      </c>
      <c r="AM73">
        <f>INDEX('7th_share'!AE:AE,MATCH($C$1&amp;"-"&amp;$C73,'7th_share'!$AK:$AK,0))</f>
        <v>8.030308655390149E-2</v>
      </c>
      <c r="AN73">
        <f>INDEX('7th_share'!AF:AF,MATCH($C$1&amp;"-"&amp;$C73,'7th_share'!$AK:$AK,0))</f>
        <v>8.1716537923786081E-2</v>
      </c>
      <c r="AO73">
        <f>INDEX('7th_share'!AG:AG,MATCH($C$1&amp;"-"&amp;$C73,'7th_share'!$AK:$AK,0))</f>
        <v>8.2877963999213752E-2</v>
      </c>
      <c r="AP73">
        <f>INDEX('7th_share'!AH:AH,MATCH($C$1&amp;"-"&amp;$C73,'7th_share'!$AK:$AK,0))</f>
        <v>8.3751704668078825E-2</v>
      </c>
      <c r="AQ73">
        <f>INDEX('7th_share'!AI:AI,MATCH($C$1&amp;"-"&amp;$C73,'7th_share'!$AK:$AK,0))</f>
        <v>8.4302099818275536E-2</v>
      </c>
      <c r="AR73">
        <f>INDEX('7th_share'!AJ:AJ,MATCH($C$1&amp;"-"&amp;$C73,'7th_share'!$AK:$AK,0))</f>
        <v>8.4493489337698083E-2</v>
      </c>
      <c r="AS73" s="6">
        <f t="shared" si="47"/>
        <v>8.4493489337698083E-2</v>
      </c>
      <c r="AT73" s="6">
        <f t="shared" si="46"/>
        <v>8.4493489337698083E-2</v>
      </c>
      <c r="AU73" s="6">
        <f t="shared" si="46"/>
        <v>8.4493489337698083E-2</v>
      </c>
      <c r="AV73" s="6">
        <f t="shared" si="46"/>
        <v>8.4493489337698083E-2</v>
      </c>
      <c r="AW73" s="6">
        <f t="shared" si="46"/>
        <v>8.4493489337698083E-2</v>
      </c>
      <c r="AX73" s="6">
        <f t="shared" si="46"/>
        <v>8.4493489337698083E-2</v>
      </c>
      <c r="AY73" s="6">
        <f t="shared" si="46"/>
        <v>8.4493489337698083E-2</v>
      </c>
      <c r="AZ73" s="6">
        <f t="shared" si="46"/>
        <v>8.4493489337698083E-2</v>
      </c>
      <c r="BA73" s="6">
        <f t="shared" si="46"/>
        <v>8.4493489337698083E-2</v>
      </c>
      <c r="BB73" s="6">
        <f t="shared" si="46"/>
        <v>8.4493489337698083E-2</v>
      </c>
      <c r="BC73" s="6">
        <f t="shared" si="46"/>
        <v>8.4493489337698083E-2</v>
      </c>
      <c r="BD73" s="6">
        <f t="shared" si="46"/>
        <v>8.4493489337698083E-2</v>
      </c>
      <c r="BE73" s="6">
        <f t="shared" si="46"/>
        <v>8.4493489337698083E-2</v>
      </c>
      <c r="BF73" s="6">
        <f t="shared" si="46"/>
        <v>8.4493489337698083E-2</v>
      </c>
      <c r="BG73" s="6">
        <f t="shared" si="46"/>
        <v>8.4493489337698083E-2</v>
      </c>
      <c r="BH73" s="6">
        <f t="shared" si="46"/>
        <v>8.4493489337698083E-2</v>
      </c>
      <c r="BI73" s="6">
        <f t="shared" si="46"/>
        <v>8.4493489337698083E-2</v>
      </c>
      <c r="BJ73" s="6">
        <f t="shared" si="46"/>
        <v>8.4493489337698083E-2</v>
      </c>
      <c r="BK73" s="6">
        <f t="shared" si="46"/>
        <v>8.4493489337698083E-2</v>
      </c>
      <c r="BL73" s="6">
        <f t="shared" si="46"/>
        <v>8.4493489337698083E-2</v>
      </c>
    </row>
    <row r="74" spans="2:64" x14ac:dyDescent="0.25">
      <c r="C74" t="s">
        <v>17</v>
      </c>
      <c r="D74">
        <f>INDEX(hist_share!W:W,MATCH($C$1&amp;"-"&amp;$C74,hist_share!$AF:$AF,0))</f>
        <v>3.127453922131461E-2</v>
      </c>
      <c r="E74">
        <f>INDEX(hist_share!X:X,MATCH($C$1&amp;"-"&amp;$C74,hist_share!$AF:$AF,0))</f>
        <v>3.06531552818122E-2</v>
      </c>
      <c r="F74">
        <f>INDEX(hist_share!Y:Y,MATCH($C$1&amp;"-"&amp;$C74,hist_share!$AF:$AF,0))</f>
        <v>3.0164374024736849E-2</v>
      </c>
      <c r="G74">
        <f>INDEX(hist_share!Z:Z,MATCH($C$1&amp;"-"&amp;$C74,hist_share!$AF:$AF,0))</f>
        <v>3.0618054897310839E-2</v>
      </c>
      <c r="H74">
        <f>INDEX(hist_share!AA:AA,MATCH($C$1&amp;"-"&amp;$C74,hist_share!$AF:$AF,0))</f>
        <v>3.0304648167971081E-2</v>
      </c>
      <c r="I74">
        <f>INDEX(hist_share!AB:AB,MATCH($C$1&amp;"-"&amp;$C74,hist_share!$AF:$AF,0))</f>
        <v>2.8589944991989909E-2</v>
      </c>
      <c r="J74" s="10">
        <f>INDEX(hist_share!AC:AC,MATCH($C$1&amp;"-"&amp;$C74,hist_share!$AF:$AF,0))</f>
        <v>2.818227015685618E-2</v>
      </c>
      <c r="K74">
        <f>INDEX('7th_share'!C:C,MATCH($C$1&amp;"-"&amp;$C74,'7th_share'!$AK:$AK,0))</f>
        <v>3.059143592216804E-2</v>
      </c>
      <c r="L74">
        <f>INDEX('7th_share'!D:D,MATCH($C$1&amp;"-"&amp;$C74,'7th_share'!$AK:$AK,0))</f>
        <v>3.2704098655686631E-2</v>
      </c>
      <c r="M74">
        <f>INDEX('7th_share'!E:E,MATCH($C$1&amp;"-"&amp;$C74,'7th_share'!$AK:$AK,0))</f>
        <v>3.4534080192928952E-2</v>
      </c>
      <c r="N74">
        <f>INDEX('7th_share'!F:F,MATCH($C$1&amp;"-"&amp;$C74,'7th_share'!$AK:$AK,0))</f>
        <v>3.6095202369412042E-2</v>
      </c>
      <c r="O74">
        <f>INDEX('7th_share'!G:G,MATCH($C$1&amp;"-"&amp;$C74,'7th_share'!$AK:$AK,0))</f>
        <v>3.7401287020652853E-2</v>
      </c>
      <c r="P74">
        <f>INDEX('7th_share'!H:H,MATCH($C$1&amp;"-"&amp;$C74,'7th_share'!$AK:$AK,0))</f>
        <v>3.8466155982168487E-2</v>
      </c>
      <c r="Q74">
        <f>INDEX('7th_share'!I:I,MATCH($C$1&amp;"-"&amp;$C74,'7th_share'!$AK:$AK,0))</f>
        <v>3.9303631089475911E-2</v>
      </c>
      <c r="R74">
        <f>INDEX('7th_share'!J:J,MATCH($C$1&amp;"-"&amp;$C74,'7th_share'!$AK:$AK,0))</f>
        <v>3.9927534178092153E-2</v>
      </c>
      <c r="S74">
        <f>INDEX('7th_share'!K:K,MATCH($C$1&amp;"-"&amp;$C74,'7th_share'!$AK:$AK,0))</f>
        <v>4.0351687083534232E-2</v>
      </c>
      <c r="T74">
        <f>INDEX('7th_share'!L:L,MATCH($C$1&amp;"-"&amp;$C74,'7th_share'!$AK:$AK,0))</f>
        <v>4.058991164131915E-2</v>
      </c>
      <c r="U74">
        <f>INDEX('7th_share'!M:M,MATCH($C$1&amp;"-"&amp;$C74,'7th_share'!$AK:$AK,0))</f>
        <v>4.0656029686963989E-2</v>
      </c>
      <c r="V74">
        <f>INDEX('7th_share'!N:N,MATCH($C$1&amp;"-"&amp;$C74,'7th_share'!$AK:$AK,0))</f>
        <v>4.0563863055985687E-2</v>
      </c>
      <c r="W74">
        <f>INDEX('7th_share'!O:O,MATCH($C$1&amp;"-"&amp;$C74,'7th_share'!$AK:$AK,0))</f>
        <v>4.0327233583901313E-2</v>
      </c>
      <c r="X74">
        <f>INDEX('7th_share'!P:P,MATCH($C$1&amp;"-"&amp;$C74,'7th_share'!$AK:$AK,0))</f>
        <v>3.9959963106227812E-2</v>
      </c>
      <c r="Y74">
        <f>INDEX('7th_share'!Q:Q,MATCH($C$1&amp;"-"&amp;$C74,'7th_share'!$AK:$AK,0))</f>
        <v>3.9475873458482282E-2</v>
      </c>
      <c r="Z74">
        <f>INDEX('7th_share'!R:R,MATCH($C$1&amp;"-"&amp;$C74,'7th_share'!$AK:$AK,0))</f>
        <v>3.8888786476181707E-2</v>
      </c>
      <c r="AA74">
        <f>INDEX('7th_share'!S:S,MATCH($C$1&amp;"-"&amp;$C74,'7th_share'!$AK:$AK,0))</f>
        <v>3.8212523994843102E-2</v>
      </c>
      <c r="AB74">
        <f>INDEX('7th_share'!T:T,MATCH($C$1&amp;"-"&amp;$C74,'7th_share'!$AK:$AK,0))</f>
        <v>3.7460907849983523E-2</v>
      </c>
      <c r="AC74">
        <f>INDEX('7th_share'!U:U,MATCH($C$1&amp;"-"&amp;$C74,'7th_share'!$AK:$AK,0))</f>
        <v>3.66477598771199E-2</v>
      </c>
      <c r="AD74">
        <f>INDEX('7th_share'!V:V,MATCH($C$1&amp;"-"&amp;$C74,'7th_share'!$AK:$AK,0))</f>
        <v>3.5786901911769371E-2</v>
      </c>
      <c r="AE74">
        <f>INDEX('7th_share'!W:W,MATCH($C$1&amp;"-"&amp;$C74,'7th_share'!$AK:$AK,0))</f>
        <v>3.4892155789448862E-2</v>
      </c>
      <c r="AF74">
        <f>INDEX('7th_share'!X:X,MATCH($C$1&amp;"-"&amp;$C74,'7th_share'!$AK:$AK,0))</f>
        <v>3.3977343345675398E-2</v>
      </c>
      <c r="AG74">
        <f>INDEX('7th_share'!Y:Y,MATCH($C$1&amp;"-"&amp;$C74,'7th_share'!$AK:$AK,0))</f>
        <v>3.3056286415966037E-2</v>
      </c>
      <c r="AH74">
        <f>INDEX('7th_share'!Z:Z,MATCH($C$1&amp;"-"&amp;$C74,'7th_share'!$AK:$AK,0))</f>
        <v>3.2142806835837701E-2</v>
      </c>
      <c r="AI74">
        <f>INDEX('7th_share'!AA:AA,MATCH($C$1&amp;"-"&amp;$C74,'7th_share'!$AK:$AK,0))</f>
        <v>3.1250726440807612E-2</v>
      </c>
      <c r="AJ74">
        <f>INDEX('7th_share'!AB:AB,MATCH($C$1&amp;"-"&amp;$C74,'7th_share'!$AK:$AK,0))</f>
        <v>3.0393867066392549E-2</v>
      </c>
      <c r="AK74">
        <f>INDEX('7th_share'!AC:AC,MATCH($C$1&amp;"-"&amp;$C74,'7th_share'!$AK:$AK,0))</f>
        <v>2.958605054810971E-2</v>
      </c>
      <c r="AL74">
        <f>INDEX('7th_share'!AD:AD,MATCH($C$1&amp;"-"&amp;$C74,'7th_share'!$AK:$AK,0))</f>
        <v>2.8841098721475979E-2</v>
      </c>
      <c r="AM74">
        <f>INDEX('7th_share'!AE:AE,MATCH($C$1&amp;"-"&amp;$C74,'7th_share'!$AK:$AK,0))</f>
        <v>2.8172833422008488E-2</v>
      </c>
      <c r="AN74">
        <f>INDEX('7th_share'!AF:AF,MATCH($C$1&amp;"-"&amp;$C74,'7th_share'!$AK:$AK,0))</f>
        <v>2.7595076485224159E-2</v>
      </c>
      <c r="AO74">
        <f>INDEX('7th_share'!AG:AG,MATCH($C$1&amp;"-"&amp;$C74,'7th_share'!$AK:$AK,0))</f>
        <v>2.7121649746640161E-2</v>
      </c>
      <c r="AP74">
        <f>INDEX('7th_share'!AH:AH,MATCH($C$1&amp;"-"&amp;$C74,'7th_share'!$AK:$AK,0))</f>
        <v>2.6766375041773208E-2</v>
      </c>
      <c r="AQ74">
        <f>INDEX('7th_share'!AI:AI,MATCH($C$1&amp;"-"&amp;$C74,'7th_share'!$AK:$AK,0))</f>
        <v>2.654307420614066E-2</v>
      </c>
      <c r="AR74">
        <f>INDEX('7th_share'!AJ:AJ,MATCH($C$1&amp;"-"&amp;$C74,'7th_share'!$AK:$AK,0))</f>
        <v>2.646556907525938E-2</v>
      </c>
      <c r="AS74" s="6">
        <f t="shared" si="47"/>
        <v>2.646556907525938E-2</v>
      </c>
      <c r="AT74" s="6">
        <f t="shared" si="46"/>
        <v>2.646556907525938E-2</v>
      </c>
      <c r="AU74" s="6">
        <f t="shared" si="46"/>
        <v>2.646556907525938E-2</v>
      </c>
      <c r="AV74" s="6">
        <f t="shared" si="46"/>
        <v>2.646556907525938E-2</v>
      </c>
      <c r="AW74" s="6">
        <f t="shared" si="46"/>
        <v>2.646556907525938E-2</v>
      </c>
      <c r="AX74" s="6">
        <f t="shared" si="46"/>
        <v>2.646556907525938E-2</v>
      </c>
      <c r="AY74" s="6">
        <f t="shared" si="46"/>
        <v>2.646556907525938E-2</v>
      </c>
      <c r="AZ74" s="6">
        <f t="shared" si="46"/>
        <v>2.646556907525938E-2</v>
      </c>
      <c r="BA74" s="6">
        <f t="shared" si="46"/>
        <v>2.646556907525938E-2</v>
      </c>
      <c r="BB74" s="6">
        <f t="shared" si="46"/>
        <v>2.646556907525938E-2</v>
      </c>
      <c r="BC74" s="6">
        <f t="shared" si="46"/>
        <v>2.646556907525938E-2</v>
      </c>
      <c r="BD74" s="6">
        <f t="shared" si="46"/>
        <v>2.646556907525938E-2</v>
      </c>
      <c r="BE74" s="6">
        <f t="shared" si="46"/>
        <v>2.646556907525938E-2</v>
      </c>
      <c r="BF74" s="6">
        <f t="shared" si="46"/>
        <v>2.646556907525938E-2</v>
      </c>
      <c r="BG74" s="6">
        <f t="shared" si="46"/>
        <v>2.646556907525938E-2</v>
      </c>
      <c r="BH74" s="6">
        <f t="shared" si="46"/>
        <v>2.646556907525938E-2</v>
      </c>
      <c r="BI74" s="6">
        <f t="shared" si="46"/>
        <v>2.646556907525938E-2</v>
      </c>
      <c r="BJ74" s="6">
        <f t="shared" si="46"/>
        <v>2.646556907525938E-2</v>
      </c>
      <c r="BK74" s="6">
        <f t="shared" si="46"/>
        <v>2.646556907525938E-2</v>
      </c>
      <c r="BL74" s="6">
        <f t="shared" si="46"/>
        <v>2.646556907525938E-2</v>
      </c>
    </row>
    <row r="75" spans="2:64" x14ac:dyDescent="0.25">
      <c r="C75" t="s">
        <v>18</v>
      </c>
      <c r="D75">
        <f>INDEX(hist_share!W:W,MATCH($C$1&amp;"-"&amp;$C75,hist_share!$AF:$AF,0))</f>
        <v>0.6478564743496642</v>
      </c>
      <c r="E75">
        <f>INDEX(hist_share!X:X,MATCH($C$1&amp;"-"&amp;$C75,hist_share!$AF:$AF,0))</f>
        <v>0.65715591723568545</v>
      </c>
      <c r="F75">
        <f>INDEX(hist_share!Y:Y,MATCH($C$1&amp;"-"&amp;$C75,hist_share!$AF:$AF,0))</f>
        <v>0.66793575512531267</v>
      </c>
      <c r="G75">
        <f>INDEX(hist_share!Z:Z,MATCH($C$1&amp;"-"&amp;$C75,hist_share!$AF:$AF,0))</f>
        <v>0.68440495802030876</v>
      </c>
      <c r="H75">
        <f>INDEX(hist_share!AA:AA,MATCH($C$1&amp;"-"&amp;$C75,hist_share!$AF:$AF,0))</f>
        <v>0.71533231892240334</v>
      </c>
      <c r="I75">
        <f>INDEX(hist_share!AB:AB,MATCH($C$1&amp;"-"&amp;$C75,hist_share!$AF:$AF,0))</f>
        <v>0.71199905854638479</v>
      </c>
      <c r="J75" s="10">
        <f>INDEX(hist_share!AC:AC,MATCH($C$1&amp;"-"&amp;$C75,hist_share!$AF:$AF,0))</f>
        <v>0.73097300507707708</v>
      </c>
      <c r="K75">
        <f>INDEX('7th_share'!C:C,MATCH($C$1&amp;"-"&amp;$C75,'7th_share'!$AK:$AK,0))</f>
        <v>0.74398814524512713</v>
      </c>
      <c r="L75">
        <f>INDEX('7th_share'!D:D,MATCH($C$1&amp;"-"&amp;$C75,'7th_share'!$AK:$AK,0))</f>
        <v>0.75521855913320501</v>
      </c>
      <c r="M75">
        <f>INDEX('7th_share'!E:E,MATCH($C$1&amp;"-"&amp;$C75,'7th_share'!$AK:$AK,0))</f>
        <v>0.7647501742187347</v>
      </c>
      <c r="N75">
        <f>INDEX('7th_share'!F:F,MATCH($C$1&amp;"-"&amp;$C75,'7th_share'!$AK:$AK,0))</f>
        <v>0.77266891797913961</v>
      </c>
      <c r="O75">
        <f>INDEX('7th_share'!G:G,MATCH($C$1&amp;"-"&amp;$C75,'7th_share'!$AK:$AK,0))</f>
        <v>0.7790607178918435</v>
      </c>
      <c r="P75">
        <f>INDEX('7th_share'!H:H,MATCH($C$1&amp;"-"&amp;$C75,'7th_share'!$AK:$AK,0))</f>
        <v>0.7840115014342709</v>
      </c>
      <c r="Q75">
        <f>INDEX('7th_share'!I:I,MATCH($C$1&amp;"-"&amp;$C75,'7th_share'!$AK:$AK,0))</f>
        <v>0.78760719608384444</v>
      </c>
      <c r="R75">
        <f>INDEX('7th_share'!J:J,MATCH($C$1&amp;"-"&amp;$C75,'7th_share'!$AK:$AK,0))</f>
        <v>0.78993372931798889</v>
      </c>
      <c r="S75">
        <f>INDEX('7th_share'!K:K,MATCH($C$1&amp;"-"&amp;$C75,'7th_share'!$AK:$AK,0))</f>
        <v>0.79107702861412776</v>
      </c>
      <c r="T75">
        <f>INDEX('7th_share'!L:L,MATCH($C$1&amp;"-"&amp;$C75,'7th_share'!$AK:$AK,0))</f>
        <v>0.79112302144968449</v>
      </c>
      <c r="U75">
        <f>INDEX('7th_share'!M:M,MATCH($C$1&amp;"-"&amp;$C75,'7th_share'!$AK:$AK,0))</f>
        <v>0.79015763530208349</v>
      </c>
      <c r="V75">
        <f>INDEX('7th_share'!N:N,MATCH($C$1&amp;"-"&amp;$C75,'7th_share'!$AK:$AK,0))</f>
        <v>0.78826679764874796</v>
      </c>
      <c r="W75">
        <f>INDEX('7th_share'!O:O,MATCH($C$1&amp;"-"&amp;$C75,'7th_share'!$AK:$AK,0))</f>
        <v>0.7855364359671021</v>
      </c>
      <c r="X75">
        <f>INDEX('7th_share'!P:P,MATCH($C$1&amp;"-"&amp;$C75,'7th_share'!$AK:$AK,0))</f>
        <v>0.78205247773456954</v>
      </c>
      <c r="Y75">
        <f>INDEX('7th_share'!Q:Q,MATCH($C$1&amp;"-"&amp;$C75,'7th_share'!$AK:$AK,0))</f>
        <v>0.77790085042857415</v>
      </c>
      <c r="Z75">
        <f>INDEX('7th_share'!R:R,MATCH($C$1&amp;"-"&amp;$C75,'7th_share'!$AK:$AK,0))</f>
        <v>0.77316748152653947</v>
      </c>
      <c r="AA75">
        <f>INDEX('7th_share'!S:S,MATCH($C$1&amp;"-"&amp;$C75,'7th_share'!$AK:$AK,0))</f>
        <v>0.7679382985058899</v>
      </c>
      <c r="AB75">
        <f>INDEX('7th_share'!T:T,MATCH($C$1&amp;"-"&amp;$C75,'7th_share'!$AK:$AK,0))</f>
        <v>0.76229922884404844</v>
      </c>
      <c r="AC75">
        <f>INDEX('7th_share'!U:U,MATCH($C$1&amp;"-"&amp;$C75,'7th_share'!$AK:$AK,0))</f>
        <v>0.75633620001843949</v>
      </c>
      <c r="AD75">
        <f>INDEX('7th_share'!V:V,MATCH($C$1&amp;"-"&amp;$C75,'7th_share'!$AK:$AK,0))</f>
        <v>0.75013513950648658</v>
      </c>
      <c r="AE75">
        <f>INDEX('7th_share'!W:W,MATCH($C$1&amp;"-"&amp;$C75,'7th_share'!$AK:$AK,0))</f>
        <v>0.74378197478561336</v>
      </c>
      <c r="AF75">
        <f>INDEX('7th_share'!X:X,MATCH($C$1&amp;"-"&amp;$C75,'7th_share'!$AK:$AK,0))</f>
        <v>0.73736263333324403</v>
      </c>
      <c r="AG75">
        <f>INDEX('7th_share'!Y:Y,MATCH($C$1&amp;"-"&amp;$C75,'7th_share'!$AK:$AK,0))</f>
        <v>0.73096304262680234</v>
      </c>
      <c r="AH75">
        <f>INDEX('7th_share'!Z:Z,MATCH($C$1&amp;"-"&amp;$C75,'7th_share'!$AK:$AK,0))</f>
        <v>0.72466913014371159</v>
      </c>
      <c r="AI75">
        <f>INDEX('7th_share'!AA:AA,MATCH($C$1&amp;"-"&amp;$C75,'7th_share'!$AK:$AK,0))</f>
        <v>0.71856682336139599</v>
      </c>
      <c r="AJ75">
        <f>INDEX('7th_share'!AB:AB,MATCH($C$1&amp;"-"&amp;$C75,'7th_share'!$AK:$AK,0))</f>
        <v>0.71274204975727962</v>
      </c>
      <c r="AK75">
        <f>INDEX('7th_share'!AC:AC,MATCH($C$1&amp;"-"&amp;$C75,'7th_share'!$AK:$AK,0))</f>
        <v>0.70728073680878534</v>
      </c>
      <c r="AL75">
        <f>INDEX('7th_share'!AD:AD,MATCH($C$1&amp;"-"&amp;$C75,'7th_share'!$AK:$AK,0))</f>
        <v>0.7022688119933379</v>
      </c>
      <c r="AM75">
        <f>INDEX('7th_share'!AE:AE,MATCH($C$1&amp;"-"&amp;$C75,'7th_share'!$AK:$AK,0))</f>
        <v>0.69779220278836041</v>
      </c>
      <c r="AN75">
        <f>INDEX('7th_share'!AF:AF,MATCH($C$1&amp;"-"&amp;$C75,'7th_share'!$AK:$AK,0))</f>
        <v>0.69393683667127704</v>
      </c>
      <c r="AO75">
        <f>INDEX('7th_share'!AG:AG,MATCH($C$1&amp;"-"&amp;$C75,'7th_share'!$AK:$AK,0))</f>
        <v>0.69078864111951177</v>
      </c>
      <c r="AP75">
        <f>INDEX('7th_share'!AH:AH,MATCH($C$1&amp;"-"&amp;$C75,'7th_share'!$AK:$AK,0))</f>
        <v>0.68843354361048781</v>
      </c>
      <c r="AQ75">
        <f>INDEX('7th_share'!AI:AI,MATCH($C$1&amp;"-"&amp;$C75,'7th_share'!$AK:$AK,0))</f>
        <v>0.68695747162162957</v>
      </c>
      <c r="AR75">
        <f>INDEX('7th_share'!AJ:AJ,MATCH($C$1&amp;"-"&amp;$C75,'7th_share'!$AK:$AK,0))</f>
        <v>0.68644635263036025</v>
      </c>
      <c r="AS75" s="6">
        <f t="shared" si="47"/>
        <v>0.68644635263036025</v>
      </c>
      <c r="AT75" s="6">
        <f t="shared" si="46"/>
        <v>0.68644635263036025</v>
      </c>
      <c r="AU75" s="6">
        <f t="shared" si="46"/>
        <v>0.68644635263036025</v>
      </c>
      <c r="AV75" s="6">
        <f t="shared" si="46"/>
        <v>0.68644635263036025</v>
      </c>
      <c r="AW75" s="6">
        <f t="shared" si="46"/>
        <v>0.68644635263036025</v>
      </c>
      <c r="AX75" s="6">
        <f t="shared" si="46"/>
        <v>0.68644635263036025</v>
      </c>
      <c r="AY75" s="6">
        <f t="shared" si="46"/>
        <v>0.68644635263036025</v>
      </c>
      <c r="AZ75" s="6">
        <f t="shared" si="46"/>
        <v>0.68644635263036025</v>
      </c>
      <c r="BA75" s="6">
        <f t="shared" si="46"/>
        <v>0.68644635263036025</v>
      </c>
      <c r="BB75" s="6">
        <f t="shared" si="46"/>
        <v>0.68644635263036025</v>
      </c>
      <c r="BC75" s="6">
        <f t="shared" si="46"/>
        <v>0.68644635263036025</v>
      </c>
      <c r="BD75" s="6">
        <f t="shared" si="46"/>
        <v>0.68644635263036025</v>
      </c>
      <c r="BE75" s="6">
        <f t="shared" si="46"/>
        <v>0.68644635263036025</v>
      </c>
      <c r="BF75" s="6">
        <f t="shared" si="46"/>
        <v>0.68644635263036025</v>
      </c>
      <c r="BG75" s="6">
        <f t="shared" si="46"/>
        <v>0.68644635263036025</v>
      </c>
      <c r="BH75" s="6">
        <f t="shared" si="46"/>
        <v>0.68644635263036025</v>
      </c>
      <c r="BI75" s="6">
        <f t="shared" si="46"/>
        <v>0.68644635263036025</v>
      </c>
      <c r="BJ75" s="6">
        <f t="shared" si="46"/>
        <v>0.68644635263036025</v>
      </c>
      <c r="BK75" s="6">
        <f t="shared" si="46"/>
        <v>0.68644635263036025</v>
      </c>
      <c r="BL75" s="6">
        <f t="shared" si="46"/>
        <v>0.68644635263036025</v>
      </c>
    </row>
    <row r="76" spans="2:64" x14ac:dyDescent="0.25">
      <c r="C76" t="s">
        <v>40</v>
      </c>
      <c r="D76">
        <f>INDEX(hist_share!W:W,MATCH($C$1&amp;"-"&amp;$C76,hist_share!$AF:$AF,0))</f>
        <v>8.4227275415854218E-4</v>
      </c>
      <c r="E76">
        <f>INDEX(hist_share!X:X,MATCH($C$1&amp;"-"&amp;$C76,hist_share!$AF:$AF,0))</f>
        <v>7.1644969876519477E-4</v>
      </c>
      <c r="F76">
        <f>INDEX(hist_share!Y:Y,MATCH($C$1&amp;"-"&amp;$C76,hist_share!$AF:$AF,0))</f>
        <v>5.4749436991264353E-4</v>
      </c>
      <c r="G76">
        <f>INDEX(hist_share!Z:Z,MATCH($C$1&amp;"-"&amp;$C76,hist_share!$AF:$AF,0))</f>
        <v>5.2728600086082505E-4</v>
      </c>
      <c r="H76">
        <f>INDEX(hist_share!AA:AA,MATCH($C$1&amp;"-"&amp;$C76,hist_share!$AF:$AF,0))</f>
        <v>4.9836254739472679E-4</v>
      </c>
      <c r="I76">
        <f>INDEX(hist_share!AB:AB,MATCH($C$1&amp;"-"&amp;$C76,hist_share!$AF:$AF,0))</f>
        <v>4.4712862108670879E-4</v>
      </c>
      <c r="J76" s="10">
        <f>INDEX(hist_share!AC:AC,MATCH($C$1&amp;"-"&amp;$C76,hist_share!$AF:$AF,0))</f>
        <v>4.3323775310746392E-4</v>
      </c>
      <c r="K76">
        <f>INDEX('7th_share'!C:C,MATCH($C$1&amp;"-"&amp;$C76,'7th_share'!$AK:$AK,0))</f>
        <v>3.6874330939332188E-4</v>
      </c>
      <c r="L76">
        <f>INDEX('7th_share'!D:D,MATCH($C$1&amp;"-"&amp;$C76,'7th_share'!$AK:$AK,0))</f>
        <v>3.1229433769889138E-4</v>
      </c>
      <c r="M76">
        <f>INDEX('7th_share'!E:E,MATCH($C$1&amp;"-"&amp;$C76,'7th_share'!$AK:$AK,0))</f>
        <v>2.6351417751784261E-4</v>
      </c>
      <c r="N76">
        <f>INDEX('7th_share'!F:F,MATCH($C$1&amp;"-"&amp;$C76,'7th_share'!$AK:$AK,0))</f>
        <v>2.2202616834384359E-4</v>
      </c>
      <c r="O76">
        <f>INDEX('7th_share'!G:G,MATCH($C$1&amp;"-"&amp;$C76,'7th_share'!$AK:$AK,0))</f>
        <v>1.8745364967056319E-4</v>
      </c>
      <c r="P76">
        <f>INDEX('7th_share'!H:H,MATCH($C$1&amp;"-"&amp;$C76,'7th_share'!$AK:$AK,0))</f>
        <v>1.594199609916713E-4</v>
      </c>
      <c r="Q76">
        <f>INDEX('7th_share'!I:I,MATCH($C$1&amp;"-"&amp;$C76,'7th_share'!$AK:$AK,0))</f>
        <v>1.3754844180083561E-4</v>
      </c>
      <c r="R76">
        <f>INDEX('7th_share'!J:J,MATCH($C$1&amp;"-"&amp;$C76,'7th_share'!$AK:$AK,0))</f>
        <v>1.214624315917256E-4</v>
      </c>
      <c r="S76">
        <f>INDEX('7th_share'!K:K,MATCH($C$1&amp;"-"&amp;$C76,'7th_share'!$AK:$AK,0))</f>
        <v>1.107852698580118E-4</v>
      </c>
      <c r="T76">
        <f>INDEX('7th_share'!L:L,MATCH($C$1&amp;"-"&amp;$C76,'7th_share'!$AK:$AK,0))</f>
        <v>1.051402960933596E-4</v>
      </c>
      <c r="U76">
        <f>INDEX('7th_share'!M:M,MATCH($C$1&amp;"-"&amp;$C76,'7th_share'!$AK:$AK,0))</f>
        <v>1.041508497914407E-4</v>
      </c>
      <c r="V76">
        <f>INDEX('7th_share'!N:N,MATCH($C$1&amp;"-"&amp;$C76,'7th_share'!$AK:$AK,0))</f>
        <v>1.0744027044592249E-4</v>
      </c>
      <c r="W76">
        <f>INDEX('7th_share'!O:O,MATCH($C$1&amp;"-"&amp;$C76,'7th_share'!$AK:$AK,0))</f>
        <v>1.146318975504759E-4</v>
      </c>
      <c r="X76">
        <f>INDEX('7th_share'!P:P,MATCH($C$1&amp;"-"&amp;$C76,'7th_share'!$AK:$AK,0))</f>
        <v>1.253490705987676E-4</v>
      </c>
      <c r="Y76">
        <f>INDEX('7th_share'!Q:Q,MATCH($C$1&amp;"-"&amp;$C76,'7th_share'!$AK:$AK,0))</f>
        <v>1.3921512908446831E-4</v>
      </c>
      <c r="Z76">
        <f>INDEX('7th_share'!R:R,MATCH($C$1&amp;"-"&amp;$C76,'7th_share'!$AK:$AK,0))</f>
        <v>1.5585341250124509E-4</v>
      </c>
      <c r="AA76">
        <f>INDEX('7th_share'!S:S,MATCH($C$1&amp;"-"&amp;$C76,'7th_share'!$AK:$AK,0))</f>
        <v>1.748872603427681E-4</v>
      </c>
      <c r="AB76">
        <f>INDEX('7th_share'!T:T,MATCH($C$1&amp;"-"&amp;$C76,'7th_share'!$AK:$AK,0))</f>
        <v>1.959400121027077E-4</v>
      </c>
      <c r="AC76">
        <f>INDEX('7th_share'!U:U,MATCH($C$1&amp;"-"&amp;$C76,'7th_share'!$AK:$AK,0))</f>
        <v>2.1863500727473001E-4</v>
      </c>
      <c r="AD76">
        <f>INDEX('7th_share'!V:V,MATCH($C$1&amp;"-"&amp;$C76,'7th_share'!$AK:$AK,0))</f>
        <v>2.425955853525049E-4</v>
      </c>
      <c r="AE76">
        <f>INDEX('7th_share'!W:W,MATCH($C$1&amp;"-"&amp;$C76,'7th_share'!$AK:$AK,0))</f>
        <v>2.6744508582970071E-4</v>
      </c>
      <c r="AF76">
        <f>INDEX('7th_share'!X:X,MATCH($C$1&amp;"-"&amp;$C76,'7th_share'!$AK:$AK,0))</f>
        <v>2.928068481999879E-4</v>
      </c>
      <c r="AG76">
        <f>INDEX('7th_share'!Y:Y,MATCH($C$1&amp;"-"&amp;$C76,'7th_share'!$AK:$AK,0))</f>
        <v>3.183042119570353E-4</v>
      </c>
      <c r="AH76">
        <f>INDEX('7th_share'!Z:Z,MATCH($C$1&amp;"-"&amp;$C76,'7th_share'!$AK:$AK,0))</f>
        <v>3.4356051659451128E-4</v>
      </c>
      <c r="AI76">
        <f>INDEX('7th_share'!AA:AA,MATCH($C$1&amp;"-"&amp;$C76,'7th_share'!$AK:$AK,0))</f>
        <v>3.68199101606084E-4</v>
      </c>
      <c r="AJ76">
        <f>INDEX('7th_share'!AB:AB,MATCH($C$1&amp;"-"&amp;$C76,'7th_share'!$AK:$AK,0))</f>
        <v>3.9184330648542299E-4</v>
      </c>
      <c r="AK76">
        <f>INDEX('7th_share'!AC:AC,MATCH($C$1&amp;"-"&amp;$C76,'7th_share'!$AK:$AK,0))</f>
        <v>4.1411647072619838E-4</v>
      </c>
      <c r="AL76">
        <f>INDEX('7th_share'!AD:AD,MATCH($C$1&amp;"-"&amp;$C76,'7th_share'!$AK:$AK,0))</f>
        <v>4.346419338220764E-4</v>
      </c>
      <c r="AM76">
        <f>INDEX('7th_share'!AE:AE,MATCH($C$1&amp;"-"&amp;$C76,'7th_share'!$AK:$AK,0))</f>
        <v>4.5304303526672967E-4</v>
      </c>
      <c r="AN76">
        <f>INDEX('7th_share'!AF:AF,MATCH($C$1&amp;"-"&amp;$C76,'7th_share'!$AK:$AK,0))</f>
        <v>4.6894311455382409E-4</v>
      </c>
      <c r="AO76">
        <f>INDEX('7th_share'!AG:AG,MATCH($C$1&amp;"-"&amp;$C76,'7th_share'!$AK:$AK,0))</f>
        <v>4.8196551117702768E-4</v>
      </c>
      <c r="AP76">
        <f>INDEX('7th_share'!AH:AH,MATCH($C$1&amp;"-"&amp;$C76,'7th_share'!$AK:$AK,0))</f>
        <v>4.9173356463001316E-4</v>
      </c>
      <c r="AQ76">
        <f>INDEX('7th_share'!AI:AI,MATCH($C$1&amp;"-"&amp;$C76,'7th_share'!$AK:$AK,0))</f>
        <v>4.9787061440644583E-4</v>
      </c>
      <c r="AR76">
        <f>INDEX('7th_share'!AJ:AJ,MATCH($C$1&amp;"-"&amp;$C76,'7th_share'!$AK:$AK,0))</f>
        <v>4.9999999999999871E-4</v>
      </c>
      <c r="AS76" s="6">
        <f t="shared" si="47"/>
        <v>4.9999999999999871E-4</v>
      </c>
      <c r="AT76" s="6">
        <f t="shared" si="46"/>
        <v>4.9999999999999871E-4</v>
      </c>
      <c r="AU76" s="6">
        <f t="shared" si="46"/>
        <v>4.9999999999999871E-4</v>
      </c>
      <c r="AV76" s="6">
        <f t="shared" si="46"/>
        <v>4.9999999999999871E-4</v>
      </c>
      <c r="AW76" s="6">
        <f t="shared" si="46"/>
        <v>4.9999999999999871E-4</v>
      </c>
      <c r="AX76" s="6">
        <f t="shared" si="46"/>
        <v>4.9999999999999871E-4</v>
      </c>
      <c r="AY76" s="6">
        <f t="shared" si="46"/>
        <v>4.9999999999999871E-4</v>
      </c>
      <c r="AZ76" s="6">
        <f t="shared" si="46"/>
        <v>4.9999999999999871E-4</v>
      </c>
      <c r="BA76" s="6">
        <f t="shared" si="46"/>
        <v>4.9999999999999871E-4</v>
      </c>
      <c r="BB76" s="6">
        <f t="shared" si="46"/>
        <v>4.9999999999999871E-4</v>
      </c>
      <c r="BC76" s="6">
        <f t="shared" si="46"/>
        <v>4.9999999999999871E-4</v>
      </c>
      <c r="BD76" s="6">
        <f t="shared" si="46"/>
        <v>4.9999999999999871E-4</v>
      </c>
      <c r="BE76" s="6">
        <f t="shared" si="46"/>
        <v>4.9999999999999871E-4</v>
      </c>
      <c r="BF76" s="6">
        <f t="shared" si="46"/>
        <v>4.9999999999999871E-4</v>
      </c>
      <c r="BG76" s="6">
        <f t="shared" si="46"/>
        <v>4.9999999999999871E-4</v>
      </c>
      <c r="BH76" s="6">
        <f t="shared" si="46"/>
        <v>4.9999999999999871E-4</v>
      </c>
      <c r="BI76" s="6">
        <f t="shared" si="46"/>
        <v>4.9999999999999871E-4</v>
      </c>
      <c r="BJ76" s="6">
        <f t="shared" si="46"/>
        <v>4.9999999999999871E-4</v>
      </c>
      <c r="BK76" s="6">
        <f t="shared" si="46"/>
        <v>4.9999999999999871E-4</v>
      </c>
      <c r="BL76" s="6">
        <f t="shared" si="46"/>
        <v>4.9999999999999871E-4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16_RUS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1.1000000000000001</v>
      </c>
      <c r="M79">
        <v>1</v>
      </c>
      <c r="N79">
        <v>0.8</v>
      </c>
      <c r="O79">
        <v>0.95</v>
      </c>
      <c r="P79" s="6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16_RUS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0.85</v>
      </c>
      <c r="O80">
        <v>1</v>
      </c>
      <c r="P80" s="6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16_RUS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 s="6">
        <v>0.85</v>
      </c>
      <c r="O81">
        <v>1</v>
      </c>
      <c r="P81" s="6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16_RUS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 s="6">
        <v>0.85</v>
      </c>
      <c r="O82">
        <v>1</v>
      </c>
      <c r="P82" s="6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16_RUS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 s="6">
        <v>0.85</v>
      </c>
      <c r="O83">
        <v>1</v>
      </c>
      <c r="P83" s="6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16_RUS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 s="6">
        <v>0.85</v>
      </c>
      <c r="O84">
        <v>1</v>
      </c>
      <c r="P84" s="6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16_RUS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 s="6">
        <v>0.85</v>
      </c>
      <c r="O85">
        <v>1</v>
      </c>
      <c r="P85" s="6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16_RUS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0.4</v>
      </c>
      <c r="O86">
        <v>0.95</v>
      </c>
      <c r="P86" s="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16_RUS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0.6</v>
      </c>
      <c r="O87">
        <v>0.9</v>
      </c>
      <c r="P87" s="6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16_RUS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</v>
      </c>
      <c r="O88">
        <v>0.95</v>
      </c>
      <c r="P88" s="6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16_RUS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0.6</v>
      </c>
      <c r="O89">
        <v>0.9</v>
      </c>
      <c r="P89" s="6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16_RUS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0.8</v>
      </c>
      <c r="O90">
        <v>0.95</v>
      </c>
      <c r="P90" s="6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16_RUS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0.8</v>
      </c>
      <c r="O91">
        <v>0.95</v>
      </c>
      <c r="P91" s="6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16_RUS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0.8</v>
      </c>
      <c r="O92">
        <v>0.95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 s="6">
        <v>1</v>
      </c>
      <c r="M113" s="6">
        <v>1</v>
      </c>
      <c r="N113" s="6">
        <v>1</v>
      </c>
      <c r="O113" s="6">
        <v>1</v>
      </c>
      <c r="P113" s="6">
        <v>1</v>
      </c>
      <c r="Q113" s="6">
        <v>1</v>
      </c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1</v>
      </c>
      <c r="AQ113" s="6">
        <v>1</v>
      </c>
      <c r="AR113" s="6">
        <v>1</v>
      </c>
      <c r="AS113" s="6">
        <v>1</v>
      </c>
      <c r="AT113" s="6">
        <v>1</v>
      </c>
      <c r="AU113" s="6">
        <v>1</v>
      </c>
      <c r="AV113" s="6">
        <v>1</v>
      </c>
      <c r="AW113" s="6">
        <v>1</v>
      </c>
      <c r="AX113" s="6">
        <v>1</v>
      </c>
      <c r="AY113" s="6">
        <v>1</v>
      </c>
      <c r="AZ113" s="6">
        <v>1</v>
      </c>
      <c r="BA113" s="6">
        <v>1</v>
      </c>
      <c r="BB113" s="6">
        <v>1</v>
      </c>
      <c r="BC113" s="6">
        <v>1</v>
      </c>
      <c r="BD113" s="6">
        <v>1</v>
      </c>
      <c r="BE113" s="6">
        <v>1</v>
      </c>
      <c r="BF113" s="6">
        <v>1</v>
      </c>
      <c r="BG113" s="6">
        <v>1</v>
      </c>
      <c r="BH113" s="6">
        <v>1</v>
      </c>
      <c r="BI113" s="6">
        <v>1</v>
      </c>
      <c r="BJ113" s="6">
        <v>1</v>
      </c>
      <c r="BK113" s="6">
        <v>1</v>
      </c>
      <c r="BL113" s="6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</v>
      </c>
      <c r="AK114" s="6">
        <v>1</v>
      </c>
      <c r="AL114" s="6">
        <v>1</v>
      </c>
      <c r="AM114" s="6">
        <v>1</v>
      </c>
      <c r="AN114" s="6">
        <v>1</v>
      </c>
      <c r="AO114" s="6">
        <v>1</v>
      </c>
      <c r="AP114" s="6">
        <v>1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1</v>
      </c>
      <c r="AW114" s="6">
        <v>1</v>
      </c>
      <c r="AX114" s="6">
        <v>1</v>
      </c>
      <c r="AY114" s="6">
        <v>1</v>
      </c>
      <c r="AZ114" s="6">
        <v>1</v>
      </c>
      <c r="BA114" s="6">
        <v>1</v>
      </c>
      <c r="BB114" s="6">
        <v>1</v>
      </c>
      <c r="BC114" s="6">
        <v>1</v>
      </c>
      <c r="BD114" s="6">
        <v>1</v>
      </c>
      <c r="BE114" s="6">
        <v>1</v>
      </c>
      <c r="BF114" s="6">
        <v>1</v>
      </c>
      <c r="BG114" s="6">
        <v>1</v>
      </c>
      <c r="BH114" s="6">
        <v>1</v>
      </c>
      <c r="BI114" s="6">
        <v>1</v>
      </c>
      <c r="BJ114" s="6">
        <v>1</v>
      </c>
      <c r="BK114" s="6">
        <v>1</v>
      </c>
      <c r="BL114" s="6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 s="6">
        <v>1</v>
      </c>
      <c r="M115" s="6">
        <v>1</v>
      </c>
      <c r="N115" s="6">
        <v>1</v>
      </c>
      <c r="O115" s="6">
        <v>1</v>
      </c>
      <c r="P115" s="6">
        <v>1</v>
      </c>
      <c r="Q115" s="6">
        <v>1</v>
      </c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6">
        <v>1</v>
      </c>
      <c r="Y115" s="6">
        <v>1</v>
      </c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6">
        <v>1</v>
      </c>
      <c r="AG115" s="6">
        <v>1</v>
      </c>
      <c r="AH115" s="6">
        <v>1</v>
      </c>
      <c r="AI115" s="6">
        <v>1</v>
      </c>
      <c r="AJ115" s="6">
        <v>1</v>
      </c>
      <c r="AK115" s="6">
        <v>1</v>
      </c>
      <c r="AL115" s="6">
        <v>1</v>
      </c>
      <c r="AM115" s="6">
        <v>1</v>
      </c>
      <c r="AN115" s="6">
        <v>1</v>
      </c>
      <c r="AO115" s="6">
        <v>1</v>
      </c>
      <c r="AP115" s="6">
        <v>1</v>
      </c>
      <c r="AQ115" s="6">
        <v>1</v>
      </c>
      <c r="AR115" s="6">
        <v>1</v>
      </c>
      <c r="AS115" s="6">
        <v>1</v>
      </c>
      <c r="AT115" s="6">
        <v>1</v>
      </c>
      <c r="AU115" s="6">
        <v>1</v>
      </c>
      <c r="AV115" s="6">
        <v>1</v>
      </c>
      <c r="AW115" s="6">
        <v>1</v>
      </c>
      <c r="AX115" s="6">
        <v>1</v>
      </c>
      <c r="AY115" s="6">
        <v>1</v>
      </c>
      <c r="AZ115" s="6">
        <v>1</v>
      </c>
      <c r="BA115" s="6">
        <v>1</v>
      </c>
      <c r="BB115" s="6">
        <v>1</v>
      </c>
      <c r="BC115" s="6">
        <v>1</v>
      </c>
      <c r="BD115" s="6">
        <v>1</v>
      </c>
      <c r="BE115" s="6">
        <v>1</v>
      </c>
      <c r="BF115" s="6">
        <v>1</v>
      </c>
      <c r="BG115" s="6">
        <v>1</v>
      </c>
      <c r="BH115" s="6">
        <v>1</v>
      </c>
      <c r="BI115" s="6">
        <v>1</v>
      </c>
      <c r="BJ115" s="6">
        <v>1</v>
      </c>
      <c r="BK115" s="6">
        <v>1</v>
      </c>
      <c r="BL115" s="6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1</v>
      </c>
      <c r="AK116" s="6">
        <v>1</v>
      </c>
      <c r="AL116" s="6">
        <v>1</v>
      </c>
      <c r="AM116" s="6">
        <v>1</v>
      </c>
      <c r="AN116" s="6">
        <v>1</v>
      </c>
      <c r="AO116" s="6">
        <v>1</v>
      </c>
      <c r="AP116" s="6">
        <v>1</v>
      </c>
      <c r="AQ116" s="6">
        <v>1</v>
      </c>
      <c r="AR116" s="6">
        <v>1</v>
      </c>
      <c r="AS116" s="6">
        <v>1</v>
      </c>
      <c r="AT116" s="6">
        <v>1</v>
      </c>
      <c r="AU116" s="6">
        <v>1</v>
      </c>
      <c r="AV116" s="6">
        <v>1</v>
      </c>
      <c r="AW116" s="6">
        <v>1</v>
      </c>
      <c r="AX116" s="6">
        <v>1</v>
      </c>
      <c r="AY116" s="6">
        <v>1</v>
      </c>
      <c r="AZ116" s="6">
        <v>1</v>
      </c>
      <c r="BA116" s="6">
        <v>1</v>
      </c>
      <c r="BB116" s="6">
        <v>1</v>
      </c>
      <c r="BC116" s="6">
        <v>1</v>
      </c>
      <c r="BD116" s="6">
        <v>1</v>
      </c>
      <c r="BE116" s="6">
        <v>1</v>
      </c>
      <c r="BF116" s="6">
        <v>1</v>
      </c>
      <c r="BG116" s="6">
        <v>1</v>
      </c>
      <c r="BH116" s="6">
        <v>1</v>
      </c>
      <c r="BI116" s="6">
        <v>1</v>
      </c>
      <c r="BJ116" s="6">
        <v>1</v>
      </c>
      <c r="BK116" s="6">
        <v>1</v>
      </c>
      <c r="BL116" s="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 s="6">
        <v>1</v>
      </c>
      <c r="M117" s="6">
        <v>1</v>
      </c>
      <c r="N117" s="6">
        <v>1</v>
      </c>
      <c r="O117" s="6">
        <v>1</v>
      </c>
      <c r="P117" s="6">
        <v>1</v>
      </c>
      <c r="Q117" s="6">
        <v>1</v>
      </c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1</v>
      </c>
      <c r="AV117" s="6">
        <v>1</v>
      </c>
      <c r="AW117" s="6">
        <v>1</v>
      </c>
      <c r="AX117" s="6">
        <v>1</v>
      </c>
      <c r="AY117" s="6">
        <v>1</v>
      </c>
      <c r="AZ117" s="6">
        <v>1</v>
      </c>
      <c r="BA117" s="6">
        <v>1</v>
      </c>
      <c r="BB117" s="6">
        <v>1</v>
      </c>
      <c r="BC117" s="6">
        <v>1</v>
      </c>
      <c r="BD117" s="6">
        <v>1</v>
      </c>
      <c r="BE117" s="6">
        <v>1</v>
      </c>
      <c r="BF117" s="6">
        <v>1</v>
      </c>
      <c r="BG117" s="6">
        <v>1</v>
      </c>
      <c r="BH117" s="6">
        <v>1</v>
      </c>
      <c r="BI117" s="6">
        <v>1</v>
      </c>
      <c r="BJ117" s="6">
        <v>1</v>
      </c>
      <c r="BK117" s="6">
        <v>1</v>
      </c>
      <c r="BL117" s="6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 s="6">
        <v>1</v>
      </c>
      <c r="M118" s="6">
        <v>1</v>
      </c>
      <c r="N118" s="6">
        <v>1</v>
      </c>
      <c r="O118" s="6">
        <v>1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1</v>
      </c>
      <c r="AK118" s="6">
        <v>1</v>
      </c>
      <c r="AL118" s="6">
        <v>1</v>
      </c>
      <c r="AM118" s="6">
        <v>1</v>
      </c>
      <c r="AN118" s="6">
        <v>1</v>
      </c>
      <c r="AO118" s="6">
        <v>1</v>
      </c>
      <c r="AP118" s="6">
        <v>1</v>
      </c>
      <c r="AQ118" s="6">
        <v>1</v>
      </c>
      <c r="AR118" s="6">
        <v>1</v>
      </c>
      <c r="AS118" s="6">
        <v>1</v>
      </c>
      <c r="AT118" s="6">
        <v>1</v>
      </c>
      <c r="AU118" s="6">
        <v>1</v>
      </c>
      <c r="AV118" s="6">
        <v>1</v>
      </c>
      <c r="AW118" s="6">
        <v>1</v>
      </c>
      <c r="AX118" s="6">
        <v>1</v>
      </c>
      <c r="AY118" s="6">
        <v>1</v>
      </c>
      <c r="AZ118" s="6">
        <v>1</v>
      </c>
      <c r="BA118" s="6">
        <v>1</v>
      </c>
      <c r="BB118" s="6">
        <v>1</v>
      </c>
      <c r="BC118" s="6">
        <v>1</v>
      </c>
      <c r="BD118" s="6">
        <v>1</v>
      </c>
      <c r="BE118" s="6">
        <v>1</v>
      </c>
      <c r="BF118" s="6">
        <v>1</v>
      </c>
      <c r="BG118" s="6">
        <v>1</v>
      </c>
      <c r="BH118" s="6">
        <v>1</v>
      </c>
      <c r="BI118" s="6">
        <v>1</v>
      </c>
      <c r="BJ118" s="6">
        <v>1</v>
      </c>
      <c r="BK118" s="6">
        <v>1</v>
      </c>
      <c r="BL118" s="6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f>J120-0.005</f>
        <v>0.995</v>
      </c>
      <c r="L120" s="6">
        <f>K120-0.005</f>
        <v>0.99</v>
      </c>
      <c r="M120" s="6">
        <f t="shared" ref="M120:BL120" si="51">L120-0.005</f>
        <v>0.98499999999999999</v>
      </c>
      <c r="N120" s="6">
        <f t="shared" si="51"/>
        <v>0.98</v>
      </c>
      <c r="O120" s="6">
        <f t="shared" si="51"/>
        <v>0.97499999999999998</v>
      </c>
      <c r="P120" s="6">
        <f t="shared" si="51"/>
        <v>0.97</v>
      </c>
      <c r="Q120" s="6">
        <f t="shared" si="51"/>
        <v>0.96499999999999997</v>
      </c>
      <c r="R120" s="6">
        <f t="shared" si="51"/>
        <v>0.96</v>
      </c>
      <c r="S120" s="6">
        <f t="shared" si="51"/>
        <v>0.95499999999999996</v>
      </c>
      <c r="T120" s="6">
        <f t="shared" si="51"/>
        <v>0.95</v>
      </c>
      <c r="U120" s="6">
        <f t="shared" si="51"/>
        <v>0.94499999999999995</v>
      </c>
      <c r="V120" s="6">
        <f t="shared" si="51"/>
        <v>0.94</v>
      </c>
      <c r="W120" s="6">
        <f t="shared" si="51"/>
        <v>0.93499999999999994</v>
      </c>
      <c r="X120" s="6">
        <f t="shared" si="51"/>
        <v>0.92999999999999994</v>
      </c>
      <c r="Y120" s="6">
        <f t="shared" si="51"/>
        <v>0.92499999999999993</v>
      </c>
      <c r="Z120" s="6">
        <f t="shared" si="51"/>
        <v>0.91999999999999993</v>
      </c>
      <c r="AA120" s="6">
        <f t="shared" si="51"/>
        <v>0.91499999999999992</v>
      </c>
      <c r="AB120" s="6">
        <f t="shared" si="51"/>
        <v>0.90999999999999992</v>
      </c>
      <c r="AC120" s="6">
        <f t="shared" si="51"/>
        <v>0.90499999999999992</v>
      </c>
      <c r="AD120" s="6">
        <f t="shared" si="51"/>
        <v>0.89999999999999991</v>
      </c>
      <c r="AE120" s="6">
        <f t="shared" si="51"/>
        <v>0.89499999999999991</v>
      </c>
      <c r="AF120" s="6">
        <f t="shared" si="51"/>
        <v>0.8899999999999999</v>
      </c>
      <c r="AG120" s="6">
        <f t="shared" si="51"/>
        <v>0.8849999999999999</v>
      </c>
      <c r="AH120" s="6">
        <f t="shared" si="51"/>
        <v>0.87999999999999989</v>
      </c>
      <c r="AI120" s="6">
        <f t="shared" si="51"/>
        <v>0.87499999999999989</v>
      </c>
      <c r="AJ120" s="6">
        <f t="shared" si="51"/>
        <v>0.86999999999999988</v>
      </c>
      <c r="AK120" s="6">
        <f t="shared" si="51"/>
        <v>0.86499999999999988</v>
      </c>
      <c r="AL120" s="6">
        <f t="shared" si="51"/>
        <v>0.85999999999999988</v>
      </c>
      <c r="AM120" s="6">
        <f t="shared" si="51"/>
        <v>0.85499999999999987</v>
      </c>
      <c r="AN120" s="6">
        <f t="shared" si="51"/>
        <v>0.84999999999999987</v>
      </c>
      <c r="AO120" s="6">
        <f t="shared" si="51"/>
        <v>0.84499999999999986</v>
      </c>
      <c r="AP120" s="6">
        <f t="shared" si="51"/>
        <v>0.83999999999999986</v>
      </c>
      <c r="AQ120" s="6">
        <f t="shared" si="51"/>
        <v>0.83499999999999985</v>
      </c>
      <c r="AR120" s="6">
        <f t="shared" si="51"/>
        <v>0.82999999999999985</v>
      </c>
      <c r="AS120" s="6">
        <f t="shared" si="51"/>
        <v>0.82499999999999984</v>
      </c>
      <c r="AT120" s="6">
        <f t="shared" si="51"/>
        <v>0.81999999999999984</v>
      </c>
      <c r="AU120" s="6">
        <f t="shared" si="51"/>
        <v>0.81499999999999984</v>
      </c>
      <c r="AV120" s="6">
        <f t="shared" si="51"/>
        <v>0.80999999999999983</v>
      </c>
      <c r="AW120" s="6">
        <f t="shared" si="51"/>
        <v>0.80499999999999983</v>
      </c>
      <c r="AX120" s="6">
        <f t="shared" si="51"/>
        <v>0.79999999999999982</v>
      </c>
      <c r="AY120" s="6">
        <f t="shared" si="51"/>
        <v>0.79499999999999982</v>
      </c>
      <c r="AZ120" s="6">
        <f t="shared" si="51"/>
        <v>0.78999999999999981</v>
      </c>
      <c r="BA120" s="6">
        <f t="shared" si="51"/>
        <v>0.78499999999999981</v>
      </c>
      <c r="BB120" s="6">
        <f t="shared" si="51"/>
        <v>0.7799999999999998</v>
      </c>
      <c r="BC120" s="6">
        <f t="shared" si="51"/>
        <v>0.7749999999999998</v>
      </c>
      <c r="BD120" s="6">
        <f t="shared" si="51"/>
        <v>0.7699999999999998</v>
      </c>
      <c r="BE120" s="6">
        <f t="shared" si="51"/>
        <v>0.76499999999999979</v>
      </c>
      <c r="BF120" s="6">
        <f t="shared" si="51"/>
        <v>0.75999999999999979</v>
      </c>
      <c r="BG120" s="6">
        <f t="shared" si="51"/>
        <v>0.75499999999999978</v>
      </c>
      <c r="BH120" s="6">
        <f t="shared" si="51"/>
        <v>0.74999999999999978</v>
      </c>
      <c r="BI120" s="6">
        <f t="shared" si="51"/>
        <v>0.74499999999999977</v>
      </c>
      <c r="BJ120" s="6">
        <f t="shared" si="51"/>
        <v>0.73999999999999977</v>
      </c>
      <c r="BK120" s="6">
        <f t="shared" si="51"/>
        <v>0.73499999999999976</v>
      </c>
      <c r="BL120" s="6">
        <f t="shared" si="51"/>
        <v>0.72999999999999976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2">(D$28*(D63*D112))+D95</f>
        <v>4.7153506900000002</v>
      </c>
      <c r="E127" s="6">
        <f t="shared" si="52"/>
        <v>4.9501322300000012</v>
      </c>
      <c r="F127" s="6">
        <f t="shared" si="52"/>
        <v>5.0790741199999898</v>
      </c>
      <c r="G127" s="6">
        <f t="shared" si="52"/>
        <v>5.0116477799999997</v>
      </c>
      <c r="H127" s="6">
        <f t="shared" si="52"/>
        <v>5.2</v>
      </c>
      <c r="I127" s="6">
        <f t="shared" si="52"/>
        <v>5.4506183800000008</v>
      </c>
      <c r="J127" s="10">
        <f t="shared" si="52"/>
        <v>6.400000000000003</v>
      </c>
      <c r="K127" s="6">
        <f>(K$24*(K63*K112))+K95</f>
        <v>6.5727334081408531</v>
      </c>
      <c r="L127" s="6">
        <f t="shared" ref="L127:BL132" si="53">(L$24*(L63*L112))+L95</f>
        <v>6.7556142998231019</v>
      </c>
      <c r="M127" s="6">
        <f t="shared" si="53"/>
        <v>6.9538514014472286</v>
      </c>
      <c r="N127" s="6">
        <f t="shared" si="53"/>
        <v>6.9183809060104045</v>
      </c>
      <c r="O127" s="6">
        <f t="shared" si="53"/>
        <v>7.1683299925353525</v>
      </c>
      <c r="P127" s="6">
        <f t="shared" si="53"/>
        <v>7.4577809260984607</v>
      </c>
      <c r="Q127" s="6">
        <f t="shared" si="53"/>
        <v>7.6597423413183936</v>
      </c>
      <c r="R127" s="6">
        <f t="shared" si="53"/>
        <v>7.8508896153628287</v>
      </c>
      <c r="S127" s="6">
        <f t="shared" si="53"/>
        <v>8.0257107788450881</v>
      </c>
      <c r="T127" s="6">
        <f t="shared" si="53"/>
        <v>8.1898788637222122</v>
      </c>
      <c r="U127" s="6">
        <f t="shared" si="53"/>
        <v>8.3229626607097611</v>
      </c>
      <c r="V127" s="6">
        <f t="shared" si="53"/>
        <v>8.4482568229784434</v>
      </c>
      <c r="W127" s="6">
        <f t="shared" si="53"/>
        <v>8.5897412372803501</v>
      </c>
      <c r="X127" s="6">
        <f t="shared" si="53"/>
        <v>8.7005669012810625</v>
      </c>
      <c r="Y127" s="6">
        <f t="shared" si="53"/>
        <v>8.8046211470567073</v>
      </c>
      <c r="Z127" s="6">
        <f t="shared" si="53"/>
        <v>8.9262078690082838</v>
      </c>
      <c r="AA127" s="6">
        <f t="shared" si="53"/>
        <v>9.0179428017820449</v>
      </c>
      <c r="AB127" s="6">
        <f t="shared" si="53"/>
        <v>9.104097620508556</v>
      </c>
      <c r="AC127" s="6">
        <f t="shared" si="53"/>
        <v>9.2091465506554275</v>
      </c>
      <c r="AD127" s="6">
        <f t="shared" si="53"/>
        <v>9.2854910818313829</v>
      </c>
      <c r="AE127" s="6">
        <f t="shared" si="53"/>
        <v>9.3576198908219439</v>
      </c>
      <c r="AF127" s="6">
        <f t="shared" si="53"/>
        <v>9.426029400047776</v>
      </c>
      <c r="AG127" s="6">
        <f t="shared" si="53"/>
        <v>9.4912342516857109</v>
      </c>
      <c r="AH127" s="6">
        <f t="shared" si="53"/>
        <v>9.5537673076688385</v>
      </c>
      <c r="AI127" s="6">
        <f t="shared" si="53"/>
        <v>9.6141796496864469</v>
      </c>
      <c r="AJ127" s="6">
        <f t="shared" si="53"/>
        <v>9.6491075941032065</v>
      </c>
      <c r="AK127" s="6">
        <f t="shared" si="53"/>
        <v>9.7070387749045377</v>
      </c>
      <c r="AL127" s="6">
        <f t="shared" si="53"/>
        <v>9.7646121790781244</v>
      </c>
      <c r="AM127" s="6">
        <f t="shared" si="53"/>
        <v>9.7986192946953956</v>
      </c>
      <c r="AN127" s="6">
        <f t="shared" si="53"/>
        <v>9.8573934014538906</v>
      </c>
      <c r="AO127" s="6">
        <f t="shared" si="53"/>
        <v>9.9177275368501636</v>
      </c>
      <c r="AP127" s="6">
        <f t="shared" si="53"/>
        <v>9.9802972842409634</v>
      </c>
      <c r="AQ127" s="6">
        <f t="shared" si="53"/>
        <v>10.045796446739264</v>
      </c>
      <c r="AR127" s="6">
        <f t="shared" si="53"/>
        <v>10.13867145233373</v>
      </c>
      <c r="AS127" s="6">
        <f t="shared" si="53"/>
        <v>10.234846045065765</v>
      </c>
      <c r="AT127" s="6">
        <f t="shared" si="53"/>
        <v>10.332273726953909</v>
      </c>
      <c r="AU127" s="6">
        <f t="shared" si="53"/>
        <v>10.430970824892706</v>
      </c>
      <c r="AV127" s="6">
        <f t="shared" si="53"/>
        <v>10.530953878504981</v>
      </c>
      <c r="AW127" s="6">
        <f t="shared" si="53"/>
        <v>10.632239642913511</v>
      </c>
      <c r="AX127" s="6">
        <f t="shared" si="53"/>
        <v>10.73484509154885</v>
      </c>
      <c r="AY127" s="6">
        <f t="shared" si="53"/>
        <v>10.838787418993769</v>
      </c>
      <c r="AZ127" s="6">
        <f t="shared" si="53"/>
        <v>10.944084043864695</v>
      </c>
      <c r="BA127" s="6">
        <f t="shared" si="53"/>
        <v>11.050752611730674</v>
      </c>
      <c r="BB127" s="6">
        <f t="shared" si="53"/>
        <v>11.158810998070486</v>
      </c>
      <c r="BC127" s="6">
        <f t="shared" si="53"/>
        <v>11.268277311268125</v>
      </c>
      <c r="BD127" s="6">
        <f t="shared" si="53"/>
        <v>11.379169895647514</v>
      </c>
      <c r="BE127" s="6">
        <f t="shared" si="53"/>
        <v>11.49150733454649</v>
      </c>
      <c r="BF127" s="6">
        <f t="shared" si="53"/>
        <v>11.60530845343113</v>
      </c>
      <c r="BG127" s="6">
        <f t="shared" si="53"/>
        <v>11.720592323050411</v>
      </c>
      <c r="BH127" s="6">
        <f t="shared" si="53"/>
        <v>11.837378262632161</v>
      </c>
      <c r="BI127" s="6">
        <f t="shared" si="53"/>
        <v>11.955685843120515</v>
      </c>
      <c r="BJ127" s="6">
        <f t="shared" si="53"/>
        <v>12.075534890455634</v>
      </c>
      <c r="BK127" s="6">
        <f t="shared" si="53"/>
        <v>12.196945488896086</v>
      </c>
      <c r="BL127" s="6">
        <f t="shared" si="53"/>
        <v>12.319937984384625</v>
      </c>
    </row>
    <row r="128" spans="3:64" x14ac:dyDescent="0.25">
      <c r="C128" t="s">
        <v>7</v>
      </c>
      <c r="D128" s="6">
        <f t="shared" ref="D128:J128" si="54">(D$28*(D64*D113))+D96</f>
        <v>2382</v>
      </c>
      <c r="E128" s="6">
        <f t="shared" si="54"/>
        <v>2422</v>
      </c>
      <c r="F128" s="6">
        <f t="shared" si="54"/>
        <v>2452.9999999999959</v>
      </c>
      <c r="G128" s="6">
        <f t="shared" si="54"/>
        <v>2513.0000000000005</v>
      </c>
      <c r="H128" s="6">
        <f t="shared" si="54"/>
        <v>2423</v>
      </c>
      <c r="I128" s="6">
        <f t="shared" si="54"/>
        <v>2444.1999999999998</v>
      </c>
      <c r="J128" s="10">
        <f t="shared" si="54"/>
        <v>2490.4</v>
      </c>
      <c r="K128" s="6">
        <f t="shared" ref="K128:Z133" si="55">(K$24*(K64*K113))+K96</f>
        <v>2473.3231979899938</v>
      </c>
      <c r="L128" s="6">
        <f t="shared" si="55"/>
        <v>2463.2730983717147</v>
      </c>
      <c r="M128" s="6">
        <f t="shared" si="55"/>
        <v>2461.3136956375342</v>
      </c>
      <c r="N128" s="6">
        <f t="shared" si="55"/>
        <v>2380.9341827831545</v>
      </c>
      <c r="O128" s="6">
        <f t="shared" si="55"/>
        <v>2402.1876340854892</v>
      </c>
      <c r="P128" s="6">
        <f t="shared" si="55"/>
        <v>2436.886680039067</v>
      </c>
      <c r="Q128" s="6">
        <f t="shared" si="55"/>
        <v>2443.5495014541216</v>
      </c>
      <c r="R128" s="6">
        <f t="shared" si="55"/>
        <v>2448.0028087284409</v>
      </c>
      <c r="S128" s="6">
        <f t="shared" si="55"/>
        <v>2448.6876801398698</v>
      </c>
      <c r="T128" s="6">
        <f t="shared" si="55"/>
        <v>2447.5185759877254</v>
      </c>
      <c r="U128" s="6">
        <f t="shared" si="55"/>
        <v>2438.6094894525891</v>
      </c>
      <c r="V128" s="6">
        <f t="shared" si="55"/>
        <v>2429.0904802033692</v>
      </c>
      <c r="W128" s="6">
        <f t="shared" si="55"/>
        <v>2425.7622536714734</v>
      </c>
      <c r="X128" s="6">
        <f t="shared" si="55"/>
        <v>2415.3082219239714</v>
      </c>
      <c r="Y128" s="6">
        <f t="shared" si="55"/>
        <v>2404.621307826616</v>
      </c>
      <c r="Z128" s="6">
        <f t="shared" si="55"/>
        <v>2400.267584370366</v>
      </c>
      <c r="AA128" s="6">
        <f t="shared" si="53"/>
        <v>2389.4409509822767</v>
      </c>
      <c r="AB128" s="6">
        <f t="shared" si="53"/>
        <v>2378.7975303619669</v>
      </c>
      <c r="AC128" s="6">
        <f t="shared" si="53"/>
        <v>2374.6814327769921</v>
      </c>
      <c r="AD128" s="6">
        <f t="shared" si="53"/>
        <v>2364.7747888503091</v>
      </c>
      <c r="AE128" s="6">
        <f t="shared" si="53"/>
        <v>2355.5065075624429</v>
      </c>
      <c r="AF128" s="6">
        <f t="shared" si="53"/>
        <v>2347.0359441464602</v>
      </c>
      <c r="AG128" s="6">
        <f t="shared" si="53"/>
        <v>2339.5265648620907</v>
      </c>
      <c r="AH128" s="6">
        <f t="shared" si="53"/>
        <v>2333.1459469957481</v>
      </c>
      <c r="AI128" s="6">
        <f t="shared" si="53"/>
        <v>2328.0657788605172</v>
      </c>
      <c r="AJ128" s="6">
        <f t="shared" si="53"/>
        <v>2318.7106887392351</v>
      </c>
      <c r="AK128" s="6">
        <f t="shared" si="53"/>
        <v>2316.8100867666149</v>
      </c>
      <c r="AL128" s="6">
        <f t="shared" si="53"/>
        <v>2316.7444894369487</v>
      </c>
      <c r="AM128" s="6">
        <f t="shared" si="53"/>
        <v>2313.0761173429546</v>
      </c>
      <c r="AN128" s="6">
        <f t="shared" si="53"/>
        <v>2317.2786111639393</v>
      </c>
      <c r="AO128" s="6">
        <f t="shared" si="53"/>
        <v>2323.8856082664411</v>
      </c>
      <c r="AP128" s="6">
        <f t="shared" si="53"/>
        <v>2333.0968889791475</v>
      </c>
      <c r="AQ128" s="6">
        <f t="shared" si="53"/>
        <v>2345.1163446574237</v>
      </c>
      <c r="AR128" s="6">
        <f t="shared" si="53"/>
        <v>2365.6900055445299</v>
      </c>
      <c r="AS128" s="6">
        <f t="shared" si="53"/>
        <v>2388.130743848671</v>
      </c>
      <c r="AT128" s="6">
        <f t="shared" si="53"/>
        <v>2410.8638696225712</v>
      </c>
      <c r="AU128" s="6">
        <f t="shared" si="53"/>
        <v>2433.8931924749572</v>
      </c>
      <c r="AV128" s="6">
        <f t="shared" si="53"/>
        <v>2457.2225716511543</v>
      </c>
      <c r="AW128" s="6">
        <f t="shared" si="53"/>
        <v>2480.8559166798113</v>
      </c>
      <c r="AX128" s="6">
        <f t="shared" si="53"/>
        <v>2504.7971880280575</v>
      </c>
      <c r="AY128" s="6">
        <f t="shared" si="53"/>
        <v>2529.0503977652052</v>
      </c>
      <c r="AZ128" s="6">
        <f t="shared" si="53"/>
        <v>2553.6196102350877</v>
      </c>
      <c r="BA128" s="6">
        <f t="shared" si="53"/>
        <v>2578.5089427371495</v>
      </c>
      <c r="BB128" s="6">
        <f t="shared" si="53"/>
        <v>2603.7225662164383</v>
      </c>
      <c r="BC128" s="6">
        <f t="shared" si="53"/>
        <v>2629.2647059625542</v>
      </c>
      <c r="BD128" s="6">
        <f t="shared" si="53"/>
        <v>2655.1396423177453</v>
      </c>
      <c r="BE128" s="6">
        <f t="shared" si="53"/>
        <v>2681.3517113941725</v>
      </c>
      <c r="BF128" s="6">
        <f t="shared" si="53"/>
        <v>2707.9053058005888</v>
      </c>
      <c r="BG128" s="6">
        <f t="shared" si="53"/>
        <v>2734.8048753784205</v>
      </c>
      <c r="BH128" s="6">
        <f t="shared" si="53"/>
        <v>2762.0549279474953</v>
      </c>
      <c r="BI128" s="6">
        <f t="shared" si="53"/>
        <v>2789.660030061445</v>
      </c>
      <c r="BJ128" s="6">
        <f t="shared" si="53"/>
        <v>2817.6248077729729</v>
      </c>
      <c r="BK128" s="6">
        <f t="shared" si="53"/>
        <v>2845.953947409078</v>
      </c>
      <c r="BL128" s="6">
        <f t="shared" si="53"/>
        <v>2874.6521963564037</v>
      </c>
    </row>
    <row r="129" spans="1:64" x14ac:dyDescent="0.25">
      <c r="C129" t="s">
        <v>8</v>
      </c>
      <c r="D129" s="6">
        <f t="shared" ref="D129:J129" si="56">(D$28*(D65*D114))+D97</f>
        <v>2011.2999999999997</v>
      </c>
      <c r="E129" s="6">
        <f t="shared" si="56"/>
        <v>2127.8000000000002</v>
      </c>
      <c r="F129" s="6">
        <f t="shared" si="56"/>
        <v>2222.3999999999969</v>
      </c>
      <c r="G129" s="6">
        <f t="shared" si="56"/>
        <v>2196.1999999999998</v>
      </c>
      <c r="H129" s="6">
        <f t="shared" si="56"/>
        <v>2300.5</v>
      </c>
      <c r="I129" s="6">
        <f t="shared" si="56"/>
        <v>2306</v>
      </c>
      <c r="J129" s="10">
        <f t="shared" si="56"/>
        <v>2340.1999999999998</v>
      </c>
      <c r="K129" s="6">
        <f t="shared" si="55"/>
        <v>2364.1050028493364</v>
      </c>
      <c r="L129" s="6">
        <f t="shared" si="53"/>
        <v>2396.6478132522816</v>
      </c>
      <c r="M129" s="6">
        <f t="shared" si="53"/>
        <v>2439.1555704337075</v>
      </c>
      <c r="N129" s="6">
        <f t="shared" si="53"/>
        <v>2404.6260194423012</v>
      </c>
      <c r="O129" s="6">
        <f t="shared" si="53"/>
        <v>2473.735388960517</v>
      </c>
      <c r="P129" s="6">
        <f t="shared" si="53"/>
        <v>2559.8719371112834</v>
      </c>
      <c r="Q129" s="6">
        <f t="shared" si="53"/>
        <v>2619.4067173229055</v>
      </c>
      <c r="R129" s="6">
        <f t="shared" si="53"/>
        <v>2678.7159586267412</v>
      </c>
      <c r="S129" s="6">
        <f t="shared" si="53"/>
        <v>2735.815081342063</v>
      </c>
      <c r="T129" s="6">
        <f t="shared" si="53"/>
        <v>2792.5105648284425</v>
      </c>
      <c r="U129" s="6">
        <f t="shared" si="53"/>
        <v>2841.674507654654</v>
      </c>
      <c r="V129" s="6">
        <f t="shared" si="53"/>
        <v>2891.0601770247813</v>
      </c>
      <c r="W129" s="6">
        <f t="shared" si="53"/>
        <v>2948.7023612804892</v>
      </c>
      <c r="X129" s="6">
        <f t="shared" si="53"/>
        <v>2998.3443653667641</v>
      </c>
      <c r="Y129" s="6">
        <f t="shared" si="53"/>
        <v>3047.9454378084656</v>
      </c>
      <c r="Z129" s="6">
        <f t="shared" si="53"/>
        <v>3105.7354935950634</v>
      </c>
      <c r="AA129" s="6">
        <f t="shared" si="53"/>
        <v>3155.0389147602773</v>
      </c>
      <c r="AB129" s="6">
        <f t="shared" si="53"/>
        <v>3204.0137758138926</v>
      </c>
      <c r="AC129" s="6">
        <f t="shared" si="53"/>
        <v>3261.0700777062361</v>
      </c>
      <c r="AD129" s="6">
        <f t="shared" si="53"/>
        <v>3309.1413895958844</v>
      </c>
      <c r="AE129" s="6">
        <f t="shared" si="53"/>
        <v>3356.5715426283805</v>
      </c>
      <c r="AF129" s="6">
        <f t="shared" si="53"/>
        <v>3403.2517103961295</v>
      </c>
      <c r="AG129" s="6">
        <f t="shared" si="53"/>
        <v>3449.0704380411394</v>
      </c>
      <c r="AH129" s="6">
        <f t="shared" si="53"/>
        <v>3493.9136422550723</v>
      </c>
      <c r="AI129" s="6">
        <f t="shared" si="53"/>
        <v>3537.6646112792087</v>
      </c>
      <c r="AJ129" s="6">
        <f t="shared" si="53"/>
        <v>3571.3458833723198</v>
      </c>
      <c r="AK129" s="6">
        <f t="shared" si="53"/>
        <v>3612.5157985238316</v>
      </c>
      <c r="AL129" s="6">
        <f t="shared" si="53"/>
        <v>3652.2316531074357</v>
      </c>
      <c r="AM129" s="6">
        <f t="shared" si="53"/>
        <v>3681.4129766605984</v>
      </c>
      <c r="AN129" s="6">
        <f t="shared" si="53"/>
        <v>3717.8140265880347</v>
      </c>
      <c r="AO129" s="6">
        <f t="shared" si="53"/>
        <v>3752.3768487412799</v>
      </c>
      <c r="AP129" s="6">
        <f t="shared" si="53"/>
        <v>3784.9667702840725</v>
      </c>
      <c r="AQ129" s="6">
        <f t="shared" si="53"/>
        <v>3815.4464899297832</v>
      </c>
      <c r="AR129" s="6">
        <f t="shared" si="53"/>
        <v>3852.6951518868232</v>
      </c>
      <c r="AS129" s="6">
        <f t="shared" si="53"/>
        <v>3889.2414971249964</v>
      </c>
      <c r="AT129" s="6">
        <f t="shared" si="53"/>
        <v>3926.2640162424914</v>
      </c>
      <c r="AU129" s="6">
        <f t="shared" si="53"/>
        <v>3963.7689134592338</v>
      </c>
      <c r="AV129" s="6">
        <f t="shared" si="53"/>
        <v>4001.7624738318982</v>
      </c>
      <c r="AW129" s="6">
        <f t="shared" si="53"/>
        <v>4040.2510643071396</v>
      </c>
      <c r="AX129" s="6">
        <f t="shared" si="53"/>
        <v>4079.2411347885691</v>
      </c>
      <c r="AY129" s="6">
        <f t="shared" si="53"/>
        <v>4118.7392192176385</v>
      </c>
      <c r="AZ129" s="6">
        <f t="shared" si="53"/>
        <v>4158.7519366685901</v>
      </c>
      <c r="BA129" s="6">
        <f t="shared" si="53"/>
        <v>4199.2859924576624</v>
      </c>
      <c r="BB129" s="6">
        <f t="shared" si="53"/>
        <v>4240.3481792667908</v>
      </c>
      <c r="BC129" s="6">
        <f t="shared" si="53"/>
        <v>4281.9453782818937</v>
      </c>
      <c r="BD129" s="6">
        <f t="shared" si="53"/>
        <v>4324.0845603460621</v>
      </c>
      <c r="BE129" s="6">
        <f t="shared" si="53"/>
        <v>4366.772787127672</v>
      </c>
      <c r="BF129" s="6">
        <f t="shared" si="53"/>
        <v>4410.0172123038355</v>
      </c>
      <c r="BG129" s="6">
        <f t="shared" si="53"/>
        <v>4453.8250827591628</v>
      </c>
      <c r="BH129" s="6">
        <f t="shared" si="53"/>
        <v>4498.2037398002276</v>
      </c>
      <c r="BI129" s="6">
        <f t="shared" si="53"/>
        <v>4543.1606203858028</v>
      </c>
      <c r="BJ129" s="6">
        <f t="shared" si="53"/>
        <v>4588.7032583731479</v>
      </c>
      <c r="BK129" s="6">
        <f t="shared" si="53"/>
        <v>4634.8392857805193</v>
      </c>
      <c r="BL129" s="6">
        <f t="shared" si="53"/>
        <v>4681.5764340661644</v>
      </c>
    </row>
    <row r="130" spans="1:64" x14ac:dyDescent="0.25">
      <c r="C130" t="s">
        <v>9</v>
      </c>
      <c r="D130" s="6">
        <f t="shared" ref="D130:J130" si="57">(D$28*(D66*D115))+D98</f>
        <v>0</v>
      </c>
      <c r="E130" s="6">
        <f t="shared" si="57"/>
        <v>0</v>
      </c>
      <c r="F130" s="6">
        <f t="shared" si="57"/>
        <v>0</v>
      </c>
      <c r="G130" s="6">
        <f t="shared" si="57"/>
        <v>0</v>
      </c>
      <c r="H130" s="6">
        <f t="shared" si="57"/>
        <v>0</v>
      </c>
      <c r="I130" s="6">
        <f t="shared" si="57"/>
        <v>0</v>
      </c>
      <c r="J130" s="10">
        <f t="shared" si="57"/>
        <v>0</v>
      </c>
      <c r="K130" s="6">
        <f t="shared" si="55"/>
        <v>0</v>
      </c>
      <c r="L130" s="6">
        <f t="shared" si="53"/>
        <v>0</v>
      </c>
      <c r="M130" s="6">
        <f t="shared" si="53"/>
        <v>0</v>
      </c>
      <c r="N130" s="6">
        <f t="shared" si="53"/>
        <v>0</v>
      </c>
      <c r="O130" s="6">
        <f t="shared" si="53"/>
        <v>0</v>
      </c>
      <c r="P130" s="6">
        <f t="shared" si="53"/>
        <v>0</v>
      </c>
      <c r="Q130" s="6">
        <f t="shared" si="53"/>
        <v>0</v>
      </c>
      <c r="R130" s="6">
        <f t="shared" si="53"/>
        <v>0</v>
      </c>
      <c r="S130" s="6">
        <f t="shared" si="53"/>
        <v>0</v>
      </c>
      <c r="T130" s="6">
        <f t="shared" si="53"/>
        <v>0</v>
      </c>
      <c r="U130" s="6">
        <f t="shared" si="53"/>
        <v>0</v>
      </c>
      <c r="V130" s="6">
        <f t="shared" si="53"/>
        <v>0</v>
      </c>
      <c r="W130" s="6">
        <f t="shared" si="53"/>
        <v>0</v>
      </c>
      <c r="X130" s="6">
        <f t="shared" si="53"/>
        <v>0</v>
      </c>
      <c r="Y130" s="6">
        <f t="shared" si="53"/>
        <v>0</v>
      </c>
      <c r="Z130" s="6">
        <f t="shared" si="53"/>
        <v>0</v>
      </c>
      <c r="AA130" s="6">
        <f t="shared" si="53"/>
        <v>0</v>
      </c>
      <c r="AB130" s="6">
        <f t="shared" si="53"/>
        <v>0</v>
      </c>
      <c r="AC130" s="6">
        <f t="shared" si="53"/>
        <v>0</v>
      </c>
      <c r="AD130" s="6">
        <f t="shared" si="53"/>
        <v>0</v>
      </c>
      <c r="AE130" s="6">
        <f t="shared" si="53"/>
        <v>0</v>
      </c>
      <c r="AF130" s="6">
        <f t="shared" si="53"/>
        <v>0</v>
      </c>
      <c r="AG130" s="6">
        <f t="shared" si="53"/>
        <v>0</v>
      </c>
      <c r="AH130" s="6">
        <f t="shared" si="53"/>
        <v>0</v>
      </c>
      <c r="AI130" s="6">
        <f t="shared" si="53"/>
        <v>0</v>
      </c>
      <c r="AJ130" s="6">
        <f t="shared" si="53"/>
        <v>0</v>
      </c>
      <c r="AK130" s="6">
        <f t="shared" si="53"/>
        <v>0</v>
      </c>
      <c r="AL130" s="6">
        <f t="shared" si="53"/>
        <v>0</v>
      </c>
      <c r="AM130" s="6">
        <f t="shared" si="53"/>
        <v>0</v>
      </c>
      <c r="AN130" s="6">
        <f t="shared" si="53"/>
        <v>0</v>
      </c>
      <c r="AO130" s="6">
        <f t="shared" si="53"/>
        <v>0</v>
      </c>
      <c r="AP130" s="6">
        <f t="shared" si="53"/>
        <v>0</v>
      </c>
      <c r="AQ130" s="6">
        <f t="shared" si="53"/>
        <v>0</v>
      </c>
      <c r="AR130" s="6">
        <f t="shared" si="53"/>
        <v>0</v>
      </c>
      <c r="AS130" s="6">
        <f t="shared" si="53"/>
        <v>0</v>
      </c>
      <c r="AT130" s="6">
        <f t="shared" si="53"/>
        <v>0</v>
      </c>
      <c r="AU130" s="6">
        <f t="shared" si="53"/>
        <v>0</v>
      </c>
      <c r="AV130" s="6">
        <f t="shared" si="53"/>
        <v>0</v>
      </c>
      <c r="AW130" s="6">
        <f t="shared" si="53"/>
        <v>0</v>
      </c>
      <c r="AX130" s="6">
        <f t="shared" si="53"/>
        <v>0</v>
      </c>
      <c r="AY130" s="6">
        <f t="shared" si="53"/>
        <v>0</v>
      </c>
      <c r="AZ130" s="6">
        <f t="shared" si="53"/>
        <v>0</v>
      </c>
      <c r="BA130" s="6">
        <f t="shared" si="53"/>
        <v>0</v>
      </c>
      <c r="BB130" s="6">
        <f t="shared" si="53"/>
        <v>0</v>
      </c>
      <c r="BC130" s="6">
        <f t="shared" si="53"/>
        <v>0</v>
      </c>
      <c r="BD130" s="6">
        <f t="shared" si="53"/>
        <v>0</v>
      </c>
      <c r="BE130" s="6">
        <f t="shared" si="53"/>
        <v>0</v>
      </c>
      <c r="BF130" s="6">
        <f t="shared" si="53"/>
        <v>0</v>
      </c>
      <c r="BG130" s="6">
        <f t="shared" si="53"/>
        <v>0</v>
      </c>
      <c r="BH130" s="6">
        <f t="shared" si="53"/>
        <v>0</v>
      </c>
      <c r="BI130" s="6">
        <f t="shared" si="53"/>
        <v>0</v>
      </c>
      <c r="BJ130" s="6">
        <f t="shared" si="53"/>
        <v>0</v>
      </c>
      <c r="BK130" s="6">
        <f t="shared" si="53"/>
        <v>0</v>
      </c>
      <c r="BL130" s="6">
        <f t="shared" si="53"/>
        <v>0</v>
      </c>
    </row>
    <row r="131" spans="1:64" x14ac:dyDescent="0.25">
      <c r="C131" t="s">
        <v>10</v>
      </c>
      <c r="D131" s="6">
        <f t="shared" ref="D131:J131" si="58">(D$28*(D67*D116))+D99</f>
        <v>191.328</v>
      </c>
      <c r="E131" s="6">
        <f t="shared" si="58"/>
        <v>213.88800000000001</v>
      </c>
      <c r="F131" s="6">
        <f t="shared" si="58"/>
        <v>238.94399999999962</v>
      </c>
      <c r="G131" s="6">
        <f t="shared" si="58"/>
        <v>237.50399999999996</v>
      </c>
      <c r="H131" s="6">
        <f t="shared" si="58"/>
        <v>235.87199999999999</v>
      </c>
      <c r="I131" s="6">
        <f t="shared" si="58"/>
        <v>217.536</v>
      </c>
      <c r="J131" s="10">
        <f t="shared" si="58"/>
        <v>225.40799999999999</v>
      </c>
      <c r="K131" s="6">
        <f t="shared" si="55"/>
        <v>226.49317404890459</v>
      </c>
      <c r="L131" s="6">
        <f t="shared" si="53"/>
        <v>228.57896573699995</v>
      </c>
      <c r="M131" s="6">
        <f t="shared" si="53"/>
        <v>231.77471302922606</v>
      </c>
      <c r="N131" s="6">
        <f t="shared" si="53"/>
        <v>227.82303975368993</v>
      </c>
      <c r="O131" s="6">
        <f t="shared" si="53"/>
        <v>233.84793734439381</v>
      </c>
      <c r="P131" s="6">
        <f t="shared" si="53"/>
        <v>241.60875707732384</v>
      </c>
      <c r="Q131" s="6">
        <f t="shared" si="53"/>
        <v>246.98615838200297</v>
      </c>
      <c r="R131" s="6">
        <f t="shared" si="53"/>
        <v>252.47013897862723</v>
      </c>
      <c r="S131" s="6">
        <f t="shared" si="53"/>
        <v>257.86940665439181</v>
      </c>
      <c r="T131" s="6">
        <f t="shared" si="53"/>
        <v>263.34905844385952</v>
      </c>
      <c r="U131" s="6">
        <f t="shared" si="53"/>
        <v>268.2303672155553</v>
      </c>
      <c r="V131" s="6">
        <f t="shared" si="53"/>
        <v>273.23703527981252</v>
      </c>
      <c r="W131" s="6">
        <f t="shared" si="53"/>
        <v>279.12223863285914</v>
      </c>
      <c r="X131" s="6">
        <f t="shared" si="53"/>
        <v>284.34082781407233</v>
      </c>
      <c r="Y131" s="6">
        <f t="shared" si="53"/>
        <v>289.63695042670736</v>
      </c>
      <c r="Z131" s="6">
        <f t="shared" si="53"/>
        <v>295.78606214929709</v>
      </c>
      <c r="AA131" s="6">
        <f t="shared" si="53"/>
        <v>301.19321410756493</v>
      </c>
      <c r="AB131" s="6">
        <f t="shared" si="53"/>
        <v>306.62459139401744</v>
      </c>
      <c r="AC131" s="6">
        <f t="shared" si="53"/>
        <v>312.87779033147734</v>
      </c>
      <c r="AD131" s="6">
        <f t="shared" si="53"/>
        <v>318.30790789945854</v>
      </c>
      <c r="AE131" s="6">
        <f t="shared" si="53"/>
        <v>323.70346045029066</v>
      </c>
      <c r="AF131" s="6">
        <f t="shared" si="53"/>
        <v>329.04371822546932</v>
      </c>
      <c r="AG131" s="6">
        <f t="shared" si="53"/>
        <v>334.30737438837235</v>
      </c>
      <c r="AH131" s="6">
        <f t="shared" si="53"/>
        <v>339.47254502426472</v>
      </c>
      <c r="AI131" s="6">
        <f t="shared" si="53"/>
        <v>344.51676914029497</v>
      </c>
      <c r="AJ131" s="6">
        <f t="shared" si="53"/>
        <v>348.55248297815706</v>
      </c>
      <c r="AK131" s="6">
        <f t="shared" si="53"/>
        <v>353.27986930020796</v>
      </c>
      <c r="AL131" s="6">
        <f t="shared" si="53"/>
        <v>357.81600809209016</v>
      </c>
      <c r="AM131" s="6">
        <f t="shared" si="53"/>
        <v>361.25757346194956</v>
      </c>
      <c r="AN131" s="6">
        <f t="shared" si="53"/>
        <v>365.33300058607995</v>
      </c>
      <c r="AO131" s="6">
        <f t="shared" si="53"/>
        <v>369.14197400575216</v>
      </c>
      <c r="AP131" s="6">
        <f t="shared" si="53"/>
        <v>372.65808936099194</v>
      </c>
      <c r="AQ131" s="6">
        <f t="shared" si="53"/>
        <v>375.85436521371008</v>
      </c>
      <c r="AR131" s="6">
        <f t="shared" si="53"/>
        <v>379.59185917537644</v>
      </c>
      <c r="AS131" s="6">
        <f t="shared" si="53"/>
        <v>383.19263592726384</v>
      </c>
      <c r="AT131" s="6">
        <f t="shared" si="53"/>
        <v>386.840328337156</v>
      </c>
      <c r="AU131" s="6">
        <f t="shared" si="53"/>
        <v>390.53554768398453</v>
      </c>
      <c r="AV131" s="6">
        <f t="shared" si="53"/>
        <v>394.27891321122814</v>
      </c>
      <c r="AW131" s="6">
        <f t="shared" si="53"/>
        <v>398.07105223068351</v>
      </c>
      <c r="AX131" s="6">
        <f t="shared" si="53"/>
        <v>401.91260022759064</v>
      </c>
      <c r="AY131" s="6">
        <f t="shared" si="53"/>
        <v>405.80420096712845</v>
      </c>
      <c r="AZ131" s="6">
        <f t="shared" si="53"/>
        <v>409.74650660229594</v>
      </c>
      <c r="BA131" s="6">
        <f t="shared" si="53"/>
        <v>413.74017778319819</v>
      </c>
      <c r="BB131" s="6">
        <f t="shared" si="53"/>
        <v>417.78588376776071</v>
      </c>
      <c r="BC131" s="6">
        <f t="shared" si="53"/>
        <v>421.88430253388037</v>
      </c>
      <c r="BD131" s="6">
        <f t="shared" si="53"/>
        <v>426.03612089304477</v>
      </c>
      <c r="BE131" s="6">
        <f t="shared" si="53"/>
        <v>430.24203460542236</v>
      </c>
      <c r="BF131" s="6">
        <f t="shared" si="53"/>
        <v>434.50274849646337</v>
      </c>
      <c r="BG131" s="6">
        <f t="shared" si="53"/>
        <v>438.81897657500923</v>
      </c>
      <c r="BH131" s="6">
        <f t="shared" si="53"/>
        <v>443.19144215294995</v>
      </c>
      <c r="BI131" s="6">
        <f t="shared" si="53"/>
        <v>447.62087796643397</v>
      </c>
      <c r="BJ131" s="6">
        <f t="shared" si="53"/>
        <v>452.10802629866089</v>
      </c>
      <c r="BK131" s="6">
        <f t="shared" si="53"/>
        <v>456.65363910427135</v>
      </c>
      <c r="BL131" s="6">
        <f t="shared" si="53"/>
        <v>461.25847813536234</v>
      </c>
    </row>
    <row r="132" spans="1:64" x14ac:dyDescent="0.25">
      <c r="C132" t="s">
        <v>11</v>
      </c>
      <c r="D132" s="6">
        <f t="shared" ref="D132:J132" si="59">(D$28*(D68*D117))+D100</f>
        <v>7.9720000000000013</v>
      </c>
      <c r="E132" s="6">
        <f t="shared" si="59"/>
        <v>8.9120000000000026</v>
      </c>
      <c r="F132" s="6">
        <f t="shared" si="59"/>
        <v>9.9559999999999835</v>
      </c>
      <c r="G132" s="6">
        <f t="shared" si="59"/>
        <v>9.8960000000000008</v>
      </c>
      <c r="H132" s="6">
        <f t="shared" si="59"/>
        <v>9.8279999999999976</v>
      </c>
      <c r="I132" s="6">
        <f t="shared" si="59"/>
        <v>9.0640000000000001</v>
      </c>
      <c r="J132" s="10">
        <f t="shared" si="59"/>
        <v>9.3919999999999995</v>
      </c>
      <c r="K132" s="6">
        <f t="shared" si="55"/>
        <v>9.4372155853710282</v>
      </c>
      <c r="L132" s="6">
        <f t="shared" si="53"/>
        <v>9.5241235723750002</v>
      </c>
      <c r="M132" s="6">
        <f t="shared" si="53"/>
        <v>9.6572797095510889</v>
      </c>
      <c r="N132" s="6">
        <f t="shared" si="53"/>
        <v>9.4926266564037505</v>
      </c>
      <c r="O132" s="6">
        <f t="shared" si="53"/>
        <v>9.7436640560164065</v>
      </c>
      <c r="P132" s="6">
        <f t="shared" si="53"/>
        <v>10.067031544888501</v>
      </c>
      <c r="Q132" s="6">
        <f t="shared" ref="L132:BL133" si="60">(Q$24*(Q68*Q117))+Q100</f>
        <v>10.291089932583462</v>
      </c>
      <c r="R132" s="6">
        <f t="shared" si="60"/>
        <v>10.519589124109469</v>
      </c>
      <c r="S132" s="6">
        <f t="shared" si="60"/>
        <v>10.744558610599658</v>
      </c>
      <c r="T132" s="6">
        <f t="shared" si="60"/>
        <v>10.972877435160811</v>
      </c>
      <c r="U132" s="6">
        <f t="shared" si="60"/>
        <v>11.176265300648142</v>
      </c>
      <c r="V132" s="6">
        <f t="shared" si="60"/>
        <v>11.384876469992193</v>
      </c>
      <c r="W132" s="6">
        <f t="shared" si="60"/>
        <v>11.630093276369129</v>
      </c>
      <c r="X132" s="6">
        <f t="shared" si="60"/>
        <v>11.847534492253013</v>
      </c>
      <c r="Y132" s="6">
        <f t="shared" si="60"/>
        <v>12.068206267779468</v>
      </c>
      <c r="Z132" s="6">
        <f t="shared" si="60"/>
        <v>12.324419256220708</v>
      </c>
      <c r="AA132" s="6">
        <f t="shared" si="60"/>
        <v>12.549717254481871</v>
      </c>
      <c r="AB132" s="6">
        <f t="shared" si="60"/>
        <v>12.77602464141739</v>
      </c>
      <c r="AC132" s="6">
        <f t="shared" si="60"/>
        <v>13.03657459714489</v>
      </c>
      <c r="AD132" s="6">
        <f t="shared" si="60"/>
        <v>13.262829495810777</v>
      </c>
      <c r="AE132" s="6">
        <f t="shared" si="60"/>
        <v>13.487644185428774</v>
      </c>
      <c r="AF132" s="6">
        <f t="shared" si="60"/>
        <v>13.710154926061216</v>
      </c>
      <c r="AG132" s="6">
        <f t="shared" si="60"/>
        <v>13.929473932848841</v>
      </c>
      <c r="AH132" s="6">
        <f t="shared" si="60"/>
        <v>14.14468937601103</v>
      </c>
      <c r="AI132" s="6">
        <f t="shared" si="60"/>
        <v>14.354865380845622</v>
      </c>
      <c r="AJ132" s="6">
        <f t="shared" si="60"/>
        <v>14.523020124089875</v>
      </c>
      <c r="AK132" s="6">
        <f t="shared" si="60"/>
        <v>14.719994554175329</v>
      </c>
      <c r="AL132" s="6">
        <f t="shared" si="60"/>
        <v>14.909000337170408</v>
      </c>
      <c r="AM132" s="6">
        <f t="shared" si="60"/>
        <v>15.052398894247897</v>
      </c>
      <c r="AN132" s="6">
        <f t="shared" si="60"/>
        <v>15.222208357753315</v>
      </c>
      <c r="AO132" s="6">
        <f t="shared" si="60"/>
        <v>15.380915583573003</v>
      </c>
      <c r="AP132" s="6">
        <f t="shared" si="60"/>
        <v>15.527420390041316</v>
      </c>
      <c r="AQ132" s="6">
        <f t="shared" si="60"/>
        <v>15.660598550571242</v>
      </c>
      <c r="AR132" s="6">
        <f t="shared" si="60"/>
        <v>15.816327465640681</v>
      </c>
      <c r="AS132" s="6">
        <f t="shared" si="60"/>
        <v>15.966359830302656</v>
      </c>
      <c r="AT132" s="6">
        <f t="shared" si="60"/>
        <v>16.118347014048162</v>
      </c>
      <c r="AU132" s="6">
        <f t="shared" si="60"/>
        <v>16.272314486832684</v>
      </c>
      <c r="AV132" s="6">
        <f t="shared" si="60"/>
        <v>16.428288050467835</v>
      </c>
      <c r="AW132" s="6">
        <f t="shared" si="60"/>
        <v>16.586293842945143</v>
      </c>
      <c r="AX132" s="6">
        <f t="shared" si="60"/>
        <v>16.746358342816272</v>
      </c>
      <c r="AY132" s="6">
        <f t="shared" si="60"/>
        <v>16.908508373630347</v>
      </c>
      <c r="AZ132" s="6">
        <f t="shared" si="60"/>
        <v>17.072771108428991</v>
      </c>
      <c r="BA132" s="6">
        <f t="shared" si="60"/>
        <v>17.239174074299921</v>
      </c>
      <c r="BB132" s="6">
        <f t="shared" si="60"/>
        <v>17.407745156990025</v>
      </c>
      <c r="BC132" s="6">
        <f t="shared" si="60"/>
        <v>17.578512605578343</v>
      </c>
      <c r="BD132" s="6">
        <f t="shared" si="60"/>
        <v>17.751505037210194</v>
      </c>
      <c r="BE132" s="6">
        <f t="shared" si="60"/>
        <v>17.926751441892595</v>
      </c>
      <c r="BF132" s="6">
        <f t="shared" si="60"/>
        <v>18.104281187352633</v>
      </c>
      <c r="BG132" s="6">
        <f t="shared" si="60"/>
        <v>18.284124023958711</v>
      </c>
      <c r="BH132" s="6">
        <f t="shared" si="60"/>
        <v>18.466310089706241</v>
      </c>
      <c r="BI132" s="6">
        <f t="shared" si="60"/>
        <v>18.650869915268078</v>
      </c>
      <c r="BJ132" s="6">
        <f t="shared" si="60"/>
        <v>18.837834429110863</v>
      </c>
      <c r="BK132" s="6">
        <f t="shared" si="60"/>
        <v>19.027234962677969</v>
      </c>
      <c r="BL132" s="6">
        <f t="shared" si="60"/>
        <v>19.219103255640093</v>
      </c>
    </row>
    <row r="133" spans="1:64" x14ac:dyDescent="0.25">
      <c r="C133" t="s">
        <v>12</v>
      </c>
      <c r="D133" s="6">
        <f t="shared" ref="D133:J133" si="61">(D$28*(D69*D118))+D101</f>
        <v>54.4</v>
      </c>
      <c r="E133" s="6">
        <f t="shared" si="61"/>
        <v>60.900000000000027</v>
      </c>
      <c r="F133" s="6">
        <f t="shared" si="61"/>
        <v>61.328712289408308</v>
      </c>
      <c r="G133" s="6">
        <f t="shared" si="61"/>
        <v>71.340054283520004</v>
      </c>
      <c r="H133" s="6">
        <f t="shared" si="61"/>
        <v>72.099999999999994</v>
      </c>
      <c r="I133" s="6">
        <f t="shared" si="61"/>
        <v>62.000000000000021</v>
      </c>
      <c r="J133" s="10">
        <f t="shared" si="61"/>
        <v>64.600000000000009</v>
      </c>
      <c r="K133" s="6">
        <f t="shared" si="55"/>
        <v>62.465435898724238</v>
      </c>
      <c r="L133" s="6">
        <f t="shared" si="60"/>
        <v>60.99334351697518</v>
      </c>
      <c r="M133" s="6">
        <f t="shared" si="60"/>
        <v>60.176544347813454</v>
      </c>
      <c r="N133" s="6">
        <f t="shared" si="60"/>
        <v>57.886780497189477</v>
      </c>
      <c r="O133" s="6">
        <f t="shared" si="60"/>
        <v>58.483077297957493</v>
      </c>
      <c r="P133" s="6">
        <f t="shared" si="60"/>
        <v>59.806262312089913</v>
      </c>
      <c r="Q133" s="6">
        <f t="shared" si="60"/>
        <v>60.833106564937658</v>
      </c>
      <c r="R133" s="6">
        <f t="shared" si="60"/>
        <v>62.177837775879709</v>
      </c>
      <c r="S133" s="6">
        <f t="shared" si="60"/>
        <v>63.782797812870534</v>
      </c>
      <c r="T133" s="6">
        <f t="shared" si="60"/>
        <v>65.676026765230674</v>
      </c>
      <c r="U133" s="6">
        <f t="shared" si="60"/>
        <v>67.672200279093985</v>
      </c>
      <c r="V133" s="6">
        <f t="shared" si="60"/>
        <v>69.933777001448135</v>
      </c>
      <c r="W133" s="6">
        <f t="shared" si="60"/>
        <v>72.639661689409039</v>
      </c>
      <c r="X133" s="6">
        <f t="shared" si="60"/>
        <v>75.373643528657738</v>
      </c>
      <c r="Y133" s="6">
        <f t="shared" si="60"/>
        <v>78.30744678950451</v>
      </c>
      <c r="Z133" s="6">
        <f t="shared" si="60"/>
        <v>81.635950011664406</v>
      </c>
      <c r="AA133" s="6">
        <f t="shared" si="60"/>
        <v>84.903787584357502</v>
      </c>
      <c r="AB133" s="6">
        <f t="shared" si="60"/>
        <v>88.29731789805659</v>
      </c>
      <c r="AC133" s="6">
        <f t="shared" si="60"/>
        <v>92.030062752853738</v>
      </c>
      <c r="AD133" s="6">
        <f t="shared" si="60"/>
        <v>95.601488031186804</v>
      </c>
      <c r="AE133" s="6">
        <f t="shared" si="60"/>
        <v>99.215930476234846</v>
      </c>
      <c r="AF133" s="6">
        <f t="shared" si="60"/>
        <v>102.84395833856212</v>
      </c>
      <c r="AG133" s="6">
        <f t="shared" si="60"/>
        <v>106.4552401957117</v>
      </c>
      <c r="AH133" s="6">
        <f t="shared" si="60"/>
        <v>110.01854495220611</v>
      </c>
      <c r="AI133" s="6">
        <f t="shared" si="60"/>
        <v>113.50174183954724</v>
      </c>
      <c r="AJ133" s="6">
        <f t="shared" si="60"/>
        <v>116.58263683493631</v>
      </c>
      <c r="AK133" s="6">
        <f t="shared" si="60"/>
        <v>119.79984196222593</v>
      </c>
      <c r="AL133" s="6">
        <f t="shared" si="60"/>
        <v>122.83567696836759</v>
      </c>
      <c r="AM133" s="6">
        <f t="shared" si="60"/>
        <v>125.34962795939384</v>
      </c>
      <c r="AN133" s="6">
        <f t="shared" si="60"/>
        <v>127.91088375569905</v>
      </c>
      <c r="AO133" s="6">
        <f t="shared" si="60"/>
        <v>130.18185995818354</v>
      </c>
      <c r="AP133" s="6">
        <f t="shared" si="60"/>
        <v>132.12427803270538</v>
      </c>
      <c r="AQ133" s="6">
        <f t="shared" si="60"/>
        <v>133.69895977210186</v>
      </c>
      <c r="AR133" s="6">
        <f t="shared" si="60"/>
        <v>135.18228603111626</v>
      </c>
      <c r="AS133" s="6">
        <f t="shared" si="60"/>
        <v>136.46461393421006</v>
      </c>
      <c r="AT133" s="6">
        <f t="shared" si="60"/>
        <v>137.76364969271864</v>
      </c>
      <c r="AU133" s="6">
        <f t="shared" si="60"/>
        <v>139.07961099856925</v>
      </c>
      <c r="AV133" s="6">
        <f t="shared" si="60"/>
        <v>140.41271838006625</v>
      </c>
      <c r="AW133" s="6">
        <f t="shared" si="60"/>
        <v>141.76319523884666</v>
      </c>
      <c r="AX133" s="6">
        <f t="shared" si="60"/>
        <v>143.13126788731788</v>
      </c>
      <c r="AY133" s="6">
        <f t="shared" si="60"/>
        <v>144.51716558658345</v>
      </c>
      <c r="AZ133" s="6">
        <f t="shared" si="60"/>
        <v>145.92112058486245</v>
      </c>
      <c r="BA133" s="6">
        <f t="shared" si="60"/>
        <v>147.34336815640884</v>
      </c>
      <c r="BB133" s="6">
        <f t="shared" si="60"/>
        <v>148.78414664093964</v>
      </c>
      <c r="BC133" s="6">
        <f t="shared" si="60"/>
        <v>150.24369748357483</v>
      </c>
      <c r="BD133" s="6">
        <f t="shared" si="60"/>
        <v>151.72226527530003</v>
      </c>
      <c r="BE133" s="6">
        <f t="shared" si="60"/>
        <v>153.22009779395304</v>
      </c>
      <c r="BF133" s="6">
        <f t="shared" si="60"/>
        <v>154.73744604574824</v>
      </c>
      <c r="BG133" s="6">
        <f t="shared" si="60"/>
        <v>156.27456430733864</v>
      </c>
      <c r="BH133" s="6">
        <f t="shared" si="60"/>
        <v>157.83171016842863</v>
      </c>
      <c r="BI133" s="6">
        <f t="shared" si="60"/>
        <v>159.40914457494003</v>
      </c>
      <c r="BJ133" s="6">
        <f t="shared" si="60"/>
        <v>161.00713187274164</v>
      </c>
      <c r="BK133" s="6">
        <f t="shared" si="60"/>
        <v>162.62593985194763</v>
      </c>
      <c r="BL133" s="6">
        <f t="shared" si="60"/>
        <v>164.26583979179483</v>
      </c>
    </row>
    <row r="134" spans="1:64" x14ac:dyDescent="0.25">
      <c r="C134" t="s">
        <v>13</v>
      </c>
      <c r="D134" s="6">
        <f t="shared" ref="D134:J134" si="62">(D$27*(D70*D119))+D102</f>
        <v>59.399999999999672</v>
      </c>
      <c r="E134" s="6">
        <f t="shared" si="62"/>
        <v>66.399999999999523</v>
      </c>
      <c r="F134" s="6">
        <f t="shared" si="62"/>
        <v>71.499999999999943</v>
      </c>
      <c r="G134" s="6">
        <f t="shared" si="62"/>
        <v>77.900000000000006</v>
      </c>
      <c r="H134" s="6">
        <f t="shared" si="62"/>
        <v>82.299999999999855</v>
      </c>
      <c r="I134" s="6">
        <f t="shared" si="62"/>
        <v>74.842866170786195</v>
      </c>
      <c r="J134" s="10">
        <f t="shared" si="62"/>
        <v>68.671086345486316</v>
      </c>
      <c r="K134" s="6">
        <f>(K$23*(K70*K119))+K102</f>
        <v>71.690731620172215</v>
      </c>
      <c r="L134" s="6">
        <f t="shared" ref="L134:BL139" si="63">(L$23*(L70*L119))+L102</f>
        <v>74.251630450889408</v>
      </c>
      <c r="M134" s="6">
        <f t="shared" si="63"/>
        <v>76.44334012034777</v>
      </c>
      <c r="N134" s="6">
        <f t="shared" si="63"/>
        <v>75.31960735102723</v>
      </c>
      <c r="O134" s="6">
        <f t="shared" si="63"/>
        <v>79.094773637896111</v>
      </c>
      <c r="P134" s="6">
        <f t="shared" si="63"/>
        <v>83.897286962683395</v>
      </c>
      <c r="Q134" s="6">
        <f t="shared" si="63"/>
        <v>87.674550344443759</v>
      </c>
      <c r="R134" s="6">
        <f t="shared" si="63"/>
        <v>91.641957913433814</v>
      </c>
      <c r="S134" s="6">
        <f t="shared" si="63"/>
        <v>95.692377564808851</v>
      </c>
      <c r="T134" s="6">
        <f t="shared" si="63"/>
        <v>99.903031343119736</v>
      </c>
      <c r="U134" s="6">
        <f t="shared" si="63"/>
        <v>103.89271111412438</v>
      </c>
      <c r="V134" s="6">
        <f t="shared" si="63"/>
        <v>108.03883152416392</v>
      </c>
      <c r="W134" s="6">
        <f t="shared" si="63"/>
        <v>112.76651463832791</v>
      </c>
      <c r="X134" s="6">
        <f t="shared" si="63"/>
        <v>117.19255137406853</v>
      </c>
      <c r="Y134" s="6">
        <f t="shared" si="63"/>
        <v>121.72757344108093</v>
      </c>
      <c r="Z134" s="6">
        <f t="shared" si="63"/>
        <v>126.83321458747216</v>
      </c>
      <c r="AA134" s="6">
        <f t="shared" si="63"/>
        <v>131.54499038809371</v>
      </c>
      <c r="AB134" s="6">
        <f t="shared" si="63"/>
        <v>136.30935275189535</v>
      </c>
      <c r="AC134" s="6">
        <f t="shared" si="63"/>
        <v>141.62458593013281</v>
      </c>
      <c r="AD134" s="6">
        <f t="shared" si="63"/>
        <v>146.44385010356424</v>
      </c>
      <c r="AE134" s="6">
        <f t="shared" si="63"/>
        <v>151.2506297643902</v>
      </c>
      <c r="AF134" s="6">
        <f t="shared" si="63"/>
        <v>156.02138224072701</v>
      </c>
      <c r="AG134" s="6">
        <f t="shared" si="63"/>
        <v>160.73163405650951</v>
      </c>
      <c r="AH134" s="6">
        <f t="shared" si="63"/>
        <v>165.35600968384381</v>
      </c>
      <c r="AI134" s="6">
        <f t="shared" si="63"/>
        <v>169.86822009550283</v>
      </c>
      <c r="AJ134" s="6">
        <f t="shared" si="63"/>
        <v>173.64106209895692</v>
      </c>
      <c r="AK134" s="6">
        <f t="shared" si="63"/>
        <v>177.83755403619844</v>
      </c>
      <c r="AL134" s="6">
        <f t="shared" si="63"/>
        <v>181.83891245053985</v>
      </c>
      <c r="AM134" s="6">
        <f t="shared" si="63"/>
        <v>184.99070776980142</v>
      </c>
      <c r="AN134" s="6">
        <f t="shared" si="63"/>
        <v>188.50549383825833</v>
      </c>
      <c r="AO134" s="6">
        <f t="shared" si="63"/>
        <v>191.73443564366616</v>
      </c>
      <c r="AP134" s="6">
        <f t="shared" si="63"/>
        <v>194.64536253390941</v>
      </c>
      <c r="AQ134" s="6">
        <f t="shared" si="63"/>
        <v>197.2052685122683</v>
      </c>
      <c r="AR134" s="6">
        <f t="shared" si="63"/>
        <v>200.02608076705795</v>
      </c>
      <c r="AS134" s="6">
        <f t="shared" si="63"/>
        <v>202.68107309447893</v>
      </c>
      <c r="AT134" s="6">
        <f t="shared" si="63"/>
        <v>205.37714469034191</v>
      </c>
      <c r="AU134" s="6">
        <f t="shared" si="63"/>
        <v>208.11519683890495</v>
      </c>
      <c r="AV134" s="6">
        <f t="shared" si="63"/>
        <v>210.89618037881294</v>
      </c>
      <c r="AW134" s="6">
        <f t="shared" si="63"/>
        <v>213.72101030405193</v>
      </c>
      <c r="AX134" s="6">
        <f t="shared" si="63"/>
        <v>216.59051656528493</v>
      </c>
      <c r="AY134" s="6">
        <f t="shared" si="63"/>
        <v>219.50546078807292</v>
      </c>
      <c r="AZ134" s="6">
        <f t="shared" si="63"/>
        <v>222.4665879898109</v>
      </c>
      <c r="BA134" s="6">
        <f t="shared" si="63"/>
        <v>225.47460288409195</v>
      </c>
      <c r="BB134" s="6">
        <f t="shared" si="63"/>
        <v>228.53017178305291</v>
      </c>
      <c r="BC134" s="6">
        <f t="shared" si="63"/>
        <v>231.63400686251791</v>
      </c>
      <c r="BD134" s="6">
        <f t="shared" si="63"/>
        <v>234.78673044346993</v>
      </c>
      <c r="BE134" s="6">
        <f t="shared" si="63"/>
        <v>237.98880293900794</v>
      </c>
      <c r="BF134" s="6">
        <f t="shared" si="63"/>
        <v>241.24056738290093</v>
      </c>
      <c r="BG134" s="6">
        <f t="shared" si="63"/>
        <v>244.54236027398491</v>
      </c>
      <c r="BH134" s="6">
        <f t="shared" si="63"/>
        <v>247.89468838592992</v>
      </c>
      <c r="BI134" s="6">
        <f t="shared" si="63"/>
        <v>251.29799868687192</v>
      </c>
      <c r="BJ134" s="6">
        <f t="shared" si="63"/>
        <v>254.75245860485393</v>
      </c>
      <c r="BK134" s="6">
        <f t="shared" si="63"/>
        <v>258.2581075814449</v>
      </c>
      <c r="BL134" s="6">
        <f t="shared" si="63"/>
        <v>261.81504549180892</v>
      </c>
    </row>
    <row r="135" spans="1:64" x14ac:dyDescent="0.25">
      <c r="C135" t="s">
        <v>14</v>
      </c>
      <c r="D135" s="6">
        <f t="shared" ref="D135:J135" si="64">(D$27*(D71*D120))+D103</f>
        <v>138.89999999999921</v>
      </c>
      <c r="E135" s="6">
        <f t="shared" si="64"/>
        <v>139.79999999999902</v>
      </c>
      <c r="F135" s="6">
        <f t="shared" si="64"/>
        <v>144.59999999999988</v>
      </c>
      <c r="G135" s="6">
        <f t="shared" si="64"/>
        <v>138.5</v>
      </c>
      <c r="H135" s="6">
        <f t="shared" si="64"/>
        <v>129.99999999999972</v>
      </c>
      <c r="I135" s="6">
        <f t="shared" si="64"/>
        <v>120.59999999999933</v>
      </c>
      <c r="J135" s="10">
        <f t="shared" si="64"/>
        <v>122.89999999999972</v>
      </c>
      <c r="K135" s="6">
        <f t="shared" ref="K135:Z140" si="65">(K$23*(K71*K120))+K103</f>
        <v>113.7797556831862</v>
      </c>
      <c r="L135" s="6">
        <f t="shared" si="65"/>
        <v>104.48520068477123</v>
      </c>
      <c r="M135" s="6">
        <f t="shared" si="65"/>
        <v>95.52811639675086</v>
      </c>
      <c r="N135" s="6">
        <f t="shared" si="65"/>
        <v>83.888622070047859</v>
      </c>
      <c r="O135" s="6">
        <f t="shared" si="65"/>
        <v>78.965082596423429</v>
      </c>
      <c r="P135" s="6">
        <f t="shared" si="65"/>
        <v>75.676544750735701</v>
      </c>
      <c r="Q135" s="6">
        <f t="shared" si="65"/>
        <v>72.167767205330321</v>
      </c>
      <c r="R135" s="6">
        <f t="shared" si="65"/>
        <v>69.649951626572573</v>
      </c>
      <c r="S135" s="6">
        <f t="shared" si="65"/>
        <v>68.034090175307171</v>
      </c>
      <c r="T135" s="6">
        <f t="shared" si="65"/>
        <v>67.362240052221807</v>
      </c>
      <c r="U135" s="6">
        <f t="shared" si="65"/>
        <v>67.356962228669346</v>
      </c>
      <c r="V135" s="6">
        <f t="shared" si="65"/>
        <v>68.238558890173479</v>
      </c>
      <c r="W135" s="6">
        <f t="shared" si="65"/>
        <v>70.220430211966828</v>
      </c>
      <c r="X135" s="6">
        <f t="shared" si="65"/>
        <v>72.698206838389254</v>
      </c>
      <c r="Y135" s="6">
        <f t="shared" si="65"/>
        <v>75.875871965855524</v>
      </c>
      <c r="Z135" s="6">
        <f t="shared" si="65"/>
        <v>79.987315509700238</v>
      </c>
      <c r="AA135" s="6">
        <f t="shared" si="63"/>
        <v>84.370548800995181</v>
      </c>
      <c r="AB135" s="6">
        <f t="shared" si="63"/>
        <v>89.242685433016462</v>
      </c>
      <c r="AC135" s="6">
        <f t="shared" si="63"/>
        <v>94.875664413987963</v>
      </c>
      <c r="AD135" s="6">
        <f t="shared" si="63"/>
        <v>100.51353440669028</v>
      </c>
      <c r="AE135" s="6">
        <f t="shared" si="63"/>
        <v>106.40735070148783</v>
      </c>
      <c r="AF135" s="6">
        <f t="shared" si="63"/>
        <v>112.47481449170199</v>
      </c>
      <c r="AG135" s="6">
        <f t="shared" si="63"/>
        <v>118.63170009948911</v>
      </c>
      <c r="AH135" s="6">
        <f t="shared" si="63"/>
        <v>124.79196264149398</v>
      </c>
      <c r="AI135" s="6">
        <f t="shared" si="63"/>
        <v>130.86782072430213</v>
      </c>
      <c r="AJ135" s="6">
        <f t="shared" si="63"/>
        <v>136.29888140328137</v>
      </c>
      <c r="AK135" s="6">
        <f t="shared" si="63"/>
        <v>141.92117687935388</v>
      </c>
      <c r="AL135" s="6">
        <f t="shared" si="63"/>
        <v>147.18817407512532</v>
      </c>
      <c r="AM135" s="6">
        <f t="shared" si="63"/>
        <v>151.49491098898503</v>
      </c>
      <c r="AN135" s="6">
        <f t="shared" si="63"/>
        <v>155.76020386110454</v>
      </c>
      <c r="AO135" s="6">
        <f t="shared" si="63"/>
        <v>159.38880292413674</v>
      </c>
      <c r="AP135" s="6">
        <f t="shared" si="63"/>
        <v>162.28428025686506</v>
      </c>
      <c r="AQ135" s="6">
        <f t="shared" si="63"/>
        <v>164.34929082157362</v>
      </c>
      <c r="AR135" s="6">
        <f t="shared" si="63"/>
        <v>166.02164703665792</v>
      </c>
      <c r="AS135" s="6">
        <f t="shared" si="63"/>
        <v>167.21188530294495</v>
      </c>
      <c r="AT135" s="6">
        <f t="shared" si="63"/>
        <v>168.40925864608022</v>
      </c>
      <c r="AU135" s="6">
        <f t="shared" si="63"/>
        <v>169.61388542370736</v>
      </c>
      <c r="AV135" s="6">
        <f t="shared" si="63"/>
        <v>170.82590610683832</v>
      </c>
      <c r="AW135" s="6">
        <f t="shared" si="63"/>
        <v>172.04541329476163</v>
      </c>
      <c r="AX135" s="6">
        <f t="shared" si="63"/>
        <v>173.27241325222778</v>
      </c>
      <c r="AY135" s="6">
        <f t="shared" si="63"/>
        <v>174.50684132651784</v>
      </c>
      <c r="AZ135" s="6">
        <f t="shared" si="63"/>
        <v>175.74860451195045</v>
      </c>
      <c r="BA135" s="6">
        <f t="shared" si="63"/>
        <v>176.99756326401203</v>
      </c>
      <c r="BB135" s="6">
        <f t="shared" si="63"/>
        <v>178.25353399078111</v>
      </c>
      <c r="BC135" s="6">
        <f t="shared" si="63"/>
        <v>179.51635531845122</v>
      </c>
      <c r="BD135" s="6">
        <f t="shared" si="63"/>
        <v>180.78578244147167</v>
      </c>
      <c r="BE135" s="6">
        <f t="shared" si="63"/>
        <v>182.0614342483409</v>
      </c>
      <c r="BF135" s="6">
        <f t="shared" si="63"/>
        <v>183.34283121100452</v>
      </c>
      <c r="BG135" s="6">
        <f t="shared" si="63"/>
        <v>184.62948200685844</v>
      </c>
      <c r="BH135" s="6">
        <f t="shared" si="63"/>
        <v>185.92101628944727</v>
      </c>
      <c r="BI135" s="6">
        <f t="shared" si="63"/>
        <v>187.21700902171941</v>
      </c>
      <c r="BJ135" s="6">
        <f t="shared" si="63"/>
        <v>188.51681936759172</v>
      </c>
      <c r="BK135" s="6">
        <f t="shared" si="63"/>
        <v>189.8197090723618</v>
      </c>
      <c r="BL135" s="6">
        <f t="shared" si="63"/>
        <v>191.12498320902031</v>
      </c>
    </row>
    <row r="136" spans="1:64" x14ac:dyDescent="0.25">
      <c r="C136" t="s">
        <v>15</v>
      </c>
      <c r="D136" s="6">
        <f t="shared" ref="D136:J136" si="66">(D$27*(D72*D121))+D104</f>
        <v>3.0605358066243529</v>
      </c>
      <c r="E136" s="6">
        <f t="shared" si="66"/>
        <v>2.9977346580680471</v>
      </c>
      <c r="F136" s="6">
        <f t="shared" si="66"/>
        <v>2.8694141640162663</v>
      </c>
      <c r="G136" s="6">
        <f t="shared" si="66"/>
        <v>2.8543940005407609</v>
      </c>
      <c r="H136" s="6">
        <f t="shared" si="66"/>
        <v>2.723604611635901</v>
      </c>
      <c r="I136" s="6">
        <f t="shared" si="66"/>
        <v>2.5928152227310339</v>
      </c>
      <c r="J136" s="10">
        <f t="shared" si="66"/>
        <v>2.8830706078259856</v>
      </c>
      <c r="K136" s="6">
        <f t="shared" si="65"/>
        <v>3.2301445900368266</v>
      </c>
      <c r="L136" s="6">
        <f t="shared" si="63"/>
        <v>3.5254590838278181</v>
      </c>
      <c r="M136" s="6">
        <f t="shared" si="63"/>
        <v>3.7677795484477365</v>
      </c>
      <c r="N136" s="6">
        <f t="shared" si="63"/>
        <v>3.8057209524832518</v>
      </c>
      <c r="O136" s="6">
        <f t="shared" si="63"/>
        <v>4.0535319095833611</v>
      </c>
      <c r="P136" s="6">
        <f t="shared" si="63"/>
        <v>4.3214259600651284</v>
      </c>
      <c r="Q136" s="6">
        <f t="shared" si="63"/>
        <v>4.5032420729921103</v>
      </c>
      <c r="R136" s="6">
        <f t="shared" si="63"/>
        <v>4.6617661384665858</v>
      </c>
      <c r="S136" s="6">
        <f t="shared" si="63"/>
        <v>4.7923923755382436</v>
      </c>
      <c r="T136" s="6">
        <f t="shared" si="63"/>
        <v>4.9002102229435422</v>
      </c>
      <c r="U136" s="6">
        <f t="shared" si="63"/>
        <v>4.9682992121402902</v>
      </c>
      <c r="V136" s="6">
        <f t="shared" si="63"/>
        <v>5.0172143614240623</v>
      </c>
      <c r="W136" s="6">
        <f t="shared" si="63"/>
        <v>5.0677570273927071</v>
      </c>
      <c r="X136" s="6">
        <f t="shared" si="63"/>
        <v>5.0813318935465146</v>
      </c>
      <c r="Y136" s="6">
        <f t="shared" si="63"/>
        <v>5.0789735810188166</v>
      </c>
      <c r="Z136" s="6">
        <f t="shared" si="63"/>
        <v>5.0811485770103317</v>
      </c>
      <c r="AA136" s="6">
        <f t="shared" si="63"/>
        <v>5.0504855560884216</v>
      </c>
      <c r="AB136" s="6">
        <f t="shared" si="63"/>
        <v>5.0078623418421069</v>
      </c>
      <c r="AC136" s="6">
        <f t="shared" si="63"/>
        <v>4.9730097212042894</v>
      </c>
      <c r="AD136" s="6">
        <f t="shared" si="63"/>
        <v>4.9106778487527656</v>
      </c>
      <c r="AE136" s="6">
        <f t="shared" si="63"/>
        <v>4.8411414178987737</v>
      </c>
      <c r="AF136" s="6">
        <f t="shared" si="63"/>
        <v>4.7661661949948959</v>
      </c>
      <c r="AG136" s="6">
        <f t="shared" si="63"/>
        <v>4.6876030675391416</v>
      </c>
      <c r="AH136" s="6">
        <f t="shared" si="63"/>
        <v>4.6073893299038318</v>
      </c>
      <c r="AI136" s="6">
        <f t="shared" si="63"/>
        <v>4.5275485858846416</v>
      </c>
      <c r="AJ136" s="6">
        <f t="shared" si="63"/>
        <v>4.4348666977975864</v>
      </c>
      <c r="AK136" s="6">
        <f t="shared" si="63"/>
        <v>4.3625770375927351</v>
      </c>
      <c r="AL136" s="6">
        <f t="shared" si="63"/>
        <v>4.2972335514952693</v>
      </c>
      <c r="AM136" s="6">
        <f t="shared" si="63"/>
        <v>4.226927489314976</v>
      </c>
      <c r="AN136" s="6">
        <f t="shared" si="63"/>
        <v>4.1829334922968382</v>
      </c>
      <c r="AO136" s="6">
        <f t="shared" si="63"/>
        <v>4.1531942143413447</v>
      </c>
      <c r="AP136" s="6">
        <f t="shared" si="63"/>
        <v>4.1403341579719584</v>
      </c>
      <c r="AQ136" s="6">
        <f t="shared" si="63"/>
        <v>4.1470673340523065</v>
      </c>
      <c r="AR136" s="6">
        <f t="shared" si="63"/>
        <v>4.1897241982316329</v>
      </c>
      <c r="AS136" s="6">
        <f t="shared" si="63"/>
        <v>4.2453353743225613</v>
      </c>
      <c r="AT136" s="6">
        <f t="shared" si="63"/>
        <v>4.301806992233761</v>
      </c>
      <c r="AU136" s="6">
        <f t="shared" si="63"/>
        <v>4.3591579301657699</v>
      </c>
      <c r="AV136" s="6">
        <f t="shared" si="63"/>
        <v>4.4174081042798417</v>
      </c>
      <c r="AW136" s="6">
        <f t="shared" si="63"/>
        <v>4.4765766799389608</v>
      </c>
      <c r="AX136" s="6">
        <f t="shared" si="63"/>
        <v>4.5366810411980598</v>
      </c>
      <c r="AY136" s="6">
        <f t="shared" si="63"/>
        <v>4.5977371409820327</v>
      </c>
      <c r="AZ136" s="6">
        <f t="shared" si="63"/>
        <v>4.6597605843429575</v>
      </c>
      <c r="BA136" s="6">
        <f t="shared" si="63"/>
        <v>4.7227661321339331</v>
      </c>
      <c r="BB136" s="6">
        <f t="shared" si="63"/>
        <v>4.786767740855395</v>
      </c>
      <c r="BC136" s="6">
        <f t="shared" si="63"/>
        <v>4.8517803276635068</v>
      </c>
      <c r="BD136" s="6">
        <f t="shared" si="63"/>
        <v>4.9178169276248527</v>
      </c>
      <c r="BE136" s="6">
        <f t="shared" si="63"/>
        <v>4.9848871845013605</v>
      </c>
      <c r="BF136" s="6">
        <f t="shared" si="63"/>
        <v>5.0529982834404708</v>
      </c>
      <c r="BG136" s="6">
        <f t="shared" si="63"/>
        <v>5.1221572727096447</v>
      </c>
      <c r="BH136" s="6">
        <f t="shared" si="63"/>
        <v>5.1923747671342086</v>
      </c>
      <c r="BI136" s="6">
        <f t="shared" si="63"/>
        <v>5.2636601288593772</v>
      </c>
      <c r="BJ136" s="6">
        <f t="shared" si="63"/>
        <v>5.3360168648144519</v>
      </c>
      <c r="BK136" s="6">
        <f t="shared" si="63"/>
        <v>5.4094458011381796</v>
      </c>
      <c r="BL136" s="6">
        <f t="shared" si="63"/>
        <v>5.4839490298047178</v>
      </c>
    </row>
    <row r="137" spans="1:64" x14ac:dyDescent="0.25">
      <c r="C137" t="s">
        <v>16</v>
      </c>
      <c r="D137" s="6">
        <f t="shared" ref="D137:J137" si="67">(D$27*(D73*D122))+D105</f>
        <v>140.5999999999992</v>
      </c>
      <c r="E137" s="6">
        <f t="shared" si="67"/>
        <v>138.599999999999</v>
      </c>
      <c r="F137" s="6">
        <f t="shared" si="67"/>
        <v>133.2999999999999</v>
      </c>
      <c r="G137" s="6">
        <f t="shared" si="67"/>
        <v>125.99999999999997</v>
      </c>
      <c r="H137" s="6">
        <f t="shared" si="67"/>
        <v>127.0999999999998</v>
      </c>
      <c r="I137" s="6">
        <f t="shared" si="67"/>
        <v>126.29999999999934</v>
      </c>
      <c r="J137" s="10">
        <f t="shared" si="67"/>
        <v>116.29999999999973</v>
      </c>
      <c r="K137" s="6">
        <f t="shared" si="65"/>
        <v>110.98021155984674</v>
      </c>
      <c r="L137" s="6">
        <f t="shared" si="63"/>
        <v>105.11879410593502</v>
      </c>
      <c r="M137" s="6">
        <f t="shared" si="63"/>
        <v>99.137851444405541</v>
      </c>
      <c r="N137" s="6">
        <f t="shared" si="63"/>
        <v>89.742961056300373</v>
      </c>
      <c r="O137" s="6">
        <f t="shared" si="63"/>
        <v>86.941607893279226</v>
      </c>
      <c r="P137" s="6">
        <f t="shared" si="63"/>
        <v>85.528185485140099</v>
      </c>
      <c r="Q137" s="6">
        <f t="shared" si="63"/>
        <v>83.416988885723228</v>
      </c>
      <c r="R137" s="6">
        <f t="shared" si="63"/>
        <v>81.959221660365841</v>
      </c>
      <c r="S137" s="6">
        <f t="shared" si="63"/>
        <v>81.071917780997694</v>
      </c>
      <c r="T137" s="6">
        <f t="shared" si="63"/>
        <v>80.831066752733264</v>
      </c>
      <c r="U137" s="6">
        <f t="shared" si="63"/>
        <v>80.935439317351111</v>
      </c>
      <c r="V137" s="6">
        <f t="shared" si="63"/>
        <v>81.686739481447148</v>
      </c>
      <c r="W137" s="6">
        <f t="shared" si="63"/>
        <v>83.377851353622617</v>
      </c>
      <c r="X137" s="6">
        <f t="shared" si="63"/>
        <v>85.327292065610877</v>
      </c>
      <c r="Y137" s="6">
        <f t="shared" si="63"/>
        <v>87.820413294097193</v>
      </c>
      <c r="Z137" s="6">
        <f t="shared" si="63"/>
        <v>91.161313749021531</v>
      </c>
      <c r="AA137" s="6">
        <f t="shared" si="63"/>
        <v>94.627397527198724</v>
      </c>
      <c r="AB137" s="6">
        <f t="shared" si="63"/>
        <v>98.5089850957675</v>
      </c>
      <c r="AC137" s="6">
        <f t="shared" si="63"/>
        <v>103.13529325481035</v>
      </c>
      <c r="AD137" s="6">
        <f t="shared" si="63"/>
        <v>107.71217701429579</v>
      </c>
      <c r="AE137" s="6">
        <f t="shared" si="63"/>
        <v>112.55102445559601</v>
      </c>
      <c r="AF137" s="6">
        <f t="shared" si="63"/>
        <v>117.5947286378006</v>
      </c>
      <c r="AG137" s="6">
        <f t="shared" si="63"/>
        <v>122.78342154301774</v>
      </c>
      <c r="AH137" s="6">
        <f t="shared" si="63"/>
        <v>128.05448302651837</v>
      </c>
      <c r="AI137" s="6">
        <f t="shared" si="63"/>
        <v>133.34252192194978</v>
      </c>
      <c r="AJ137" s="6">
        <f t="shared" si="63"/>
        <v>138.10216794493257</v>
      </c>
      <c r="AK137" s="6">
        <f t="shared" si="63"/>
        <v>143.20376987732803</v>
      </c>
      <c r="AL137" s="6">
        <f t="shared" si="63"/>
        <v>148.11081982909116</v>
      </c>
      <c r="AM137" s="6">
        <f t="shared" si="63"/>
        <v>152.23304559762153</v>
      </c>
      <c r="AN137" s="6">
        <f t="shared" si="63"/>
        <v>156.50987454445087</v>
      </c>
      <c r="AO137" s="6">
        <f t="shared" si="63"/>
        <v>160.35689490567293</v>
      </c>
      <c r="AP137" s="6">
        <f t="shared" si="63"/>
        <v>163.68991282838977</v>
      </c>
      <c r="AQ137" s="6">
        <f t="shared" si="63"/>
        <v>166.42198022098802</v>
      </c>
      <c r="AR137" s="6">
        <f t="shared" si="63"/>
        <v>169.00901522552951</v>
      </c>
      <c r="AS137" s="6">
        <f t="shared" si="63"/>
        <v>171.25231088461567</v>
      </c>
      <c r="AT137" s="6">
        <f t="shared" si="63"/>
        <v>173.53031585100288</v>
      </c>
      <c r="AU137" s="6">
        <f t="shared" si="63"/>
        <v>175.84379165120959</v>
      </c>
      <c r="AV137" s="6">
        <f t="shared" si="63"/>
        <v>178.1935416819849</v>
      </c>
      <c r="AW137" s="6">
        <f t="shared" si="63"/>
        <v>180.58033905367481</v>
      </c>
      <c r="AX137" s="6">
        <f t="shared" si="63"/>
        <v>183.00488502055427</v>
      </c>
      <c r="AY137" s="6">
        <f t="shared" si="63"/>
        <v>185.46782310663551</v>
      </c>
      <c r="AZ137" s="6">
        <f t="shared" si="63"/>
        <v>187.96978280311166</v>
      </c>
      <c r="BA137" s="6">
        <f t="shared" si="63"/>
        <v>190.51135954708738</v>
      </c>
      <c r="BB137" s="6">
        <f t="shared" si="63"/>
        <v>193.09311632893699</v>
      </c>
      <c r="BC137" s="6">
        <f t="shared" si="63"/>
        <v>195.71565489086447</v>
      </c>
      <c r="BD137" s="6">
        <f t="shared" si="63"/>
        <v>198.37950105358328</v>
      </c>
      <c r="BE137" s="6">
        <f t="shared" si="63"/>
        <v>201.08504383618603</v>
      </c>
      <c r="BF137" s="6">
        <f t="shared" si="63"/>
        <v>203.83257307987381</v>
      </c>
      <c r="BG137" s="6">
        <f t="shared" si="63"/>
        <v>206.62237310425476</v>
      </c>
      <c r="BH137" s="6">
        <f t="shared" si="63"/>
        <v>209.45487210008568</v>
      </c>
      <c r="BI137" s="6">
        <f t="shared" si="63"/>
        <v>212.33044772634088</v>
      </c>
      <c r="BJ137" s="6">
        <f t="shared" si="63"/>
        <v>215.24924144881606</v>
      </c>
      <c r="BK137" s="6">
        <f t="shared" si="63"/>
        <v>218.21128659306905</v>
      </c>
      <c r="BL137" s="6">
        <f t="shared" si="63"/>
        <v>221.21666754711103</v>
      </c>
    </row>
    <row r="138" spans="1:64" x14ac:dyDescent="0.25">
      <c r="C138" t="s">
        <v>17</v>
      </c>
      <c r="D138" s="6">
        <f t="shared" ref="D138:J138" si="68">(D$27*(D74*D123))+D106</f>
        <v>33.418017097445883</v>
      </c>
      <c r="E138" s="6">
        <f t="shared" si="68"/>
        <v>34.227838001347891</v>
      </c>
      <c r="F138" s="6">
        <f t="shared" si="68"/>
        <v>35.261000727572494</v>
      </c>
      <c r="G138" s="6">
        <f t="shared" si="68"/>
        <v>37.163048331053837</v>
      </c>
      <c r="H138" s="6">
        <f t="shared" si="68"/>
        <v>36.485062924242953</v>
      </c>
      <c r="I138" s="6">
        <f t="shared" si="68"/>
        <v>35.807077517431992</v>
      </c>
      <c r="J138" s="10">
        <f t="shared" si="68"/>
        <v>36.428199469321662</v>
      </c>
      <c r="K138" s="6">
        <f t="shared" si="65"/>
        <v>40.813551746254667</v>
      </c>
      <c r="L138" s="6">
        <f t="shared" si="63"/>
        <v>44.544912073261024</v>
      </c>
      <c r="M138" s="6">
        <f t="shared" si="63"/>
        <v>47.606681770025169</v>
      </c>
      <c r="N138" s="6">
        <f t="shared" si="63"/>
        <v>48.086079336841685</v>
      </c>
      <c r="O138" s="6">
        <f t="shared" si="63"/>
        <v>51.217222553182587</v>
      </c>
      <c r="P138" s="6">
        <f t="shared" si="63"/>
        <v>54.602119850218678</v>
      </c>
      <c r="Q138" s="6">
        <f t="shared" si="63"/>
        <v>56.899404422598678</v>
      </c>
      <c r="R138" s="6">
        <f t="shared" si="63"/>
        <v>58.902389109174372</v>
      </c>
      <c r="S138" s="6">
        <f t="shared" si="63"/>
        <v>60.552878905385576</v>
      </c>
      <c r="T138" s="6">
        <f t="shared" si="63"/>
        <v>61.915179932967661</v>
      </c>
      <c r="U138" s="6">
        <f t="shared" si="63"/>
        <v>62.775498536816905</v>
      </c>
      <c r="V138" s="6">
        <f t="shared" si="63"/>
        <v>63.393551667511723</v>
      </c>
      <c r="W138" s="6">
        <f t="shared" si="63"/>
        <v>64.032168811545333</v>
      </c>
      <c r="X138" s="6">
        <f t="shared" si="63"/>
        <v>64.203690081498891</v>
      </c>
      <c r="Y138" s="6">
        <f t="shared" si="63"/>
        <v>64.173892310005996</v>
      </c>
      <c r="Z138" s="6">
        <f t="shared" si="63"/>
        <v>64.201373838765178</v>
      </c>
      <c r="AA138" s="6">
        <f t="shared" si="63"/>
        <v>63.813940163209978</v>
      </c>
      <c r="AB138" s="6">
        <f t="shared" si="63"/>
        <v>63.275386946242648</v>
      </c>
      <c r="AC138" s="6">
        <f t="shared" si="63"/>
        <v>62.835016802973705</v>
      </c>
      <c r="AD138" s="6">
        <f t="shared" si="63"/>
        <v>62.047440571993832</v>
      </c>
      <c r="AE138" s="6">
        <f t="shared" si="63"/>
        <v>61.168833240401561</v>
      </c>
      <c r="AF138" s="6">
        <f t="shared" si="63"/>
        <v>60.221505634970917</v>
      </c>
      <c r="AG138" s="6">
        <f t="shared" si="63"/>
        <v>59.228844105931884</v>
      </c>
      <c r="AH138" s="6">
        <f t="shared" si="63"/>
        <v>58.215326772423943</v>
      </c>
      <c r="AI138" s="6">
        <f t="shared" si="63"/>
        <v>57.206522291182623</v>
      </c>
      <c r="AJ138" s="6">
        <f t="shared" si="63"/>
        <v>56.03546727183484</v>
      </c>
      <c r="AK138" s="6">
        <f t="shared" si="63"/>
        <v>55.122072312181942</v>
      </c>
      <c r="AL138" s="6">
        <f t="shared" si="63"/>
        <v>54.296443713590556</v>
      </c>
      <c r="AM138" s="6">
        <f t="shared" si="63"/>
        <v>53.408111929396853</v>
      </c>
      <c r="AN138" s="6">
        <f t="shared" si="63"/>
        <v>52.852238585719761</v>
      </c>
      <c r="AO138" s="6">
        <f t="shared" si="63"/>
        <v>52.476476595536383</v>
      </c>
      <c r="AP138" s="6">
        <f t="shared" si="63"/>
        <v>52.313987096548829</v>
      </c>
      <c r="AQ138" s="6">
        <f t="shared" si="63"/>
        <v>52.39906218303873</v>
      </c>
      <c r="AR138" s="6">
        <f t="shared" si="63"/>
        <v>52.938040573939858</v>
      </c>
      <c r="AS138" s="6">
        <f t="shared" si="63"/>
        <v>53.640699402296292</v>
      </c>
      <c r="AT138" s="6">
        <f t="shared" si="63"/>
        <v>54.354230092817865</v>
      </c>
      <c r="AU138" s="6">
        <f t="shared" si="63"/>
        <v>55.078871175512433</v>
      </c>
      <c r="AV138" s="6">
        <f t="shared" si="63"/>
        <v>55.814874295238376</v>
      </c>
      <c r="AW138" s="6">
        <f t="shared" si="63"/>
        <v>56.562481610361104</v>
      </c>
      <c r="AX138" s="6">
        <f t="shared" si="63"/>
        <v>57.321912772046609</v>
      </c>
      <c r="AY138" s="6">
        <f t="shared" si="63"/>
        <v>58.093369348833853</v>
      </c>
      <c r="AZ138" s="6">
        <f t="shared" si="63"/>
        <v>58.877048513816113</v>
      </c>
      <c r="BA138" s="6">
        <f t="shared" si="63"/>
        <v>59.67313677345615</v>
      </c>
      <c r="BB138" s="6">
        <f t="shared" si="63"/>
        <v>60.48181047105281</v>
      </c>
      <c r="BC138" s="6">
        <f t="shared" si="63"/>
        <v>61.303258087990748</v>
      </c>
      <c r="BD138" s="6">
        <f t="shared" si="63"/>
        <v>62.137644325059597</v>
      </c>
      <c r="BE138" s="6">
        <f t="shared" si="63"/>
        <v>62.985091033206089</v>
      </c>
      <c r="BF138" s="6">
        <f t="shared" si="63"/>
        <v>63.845688998269317</v>
      </c>
      <c r="BG138" s="6">
        <f t="shared" si="63"/>
        <v>64.719527276581161</v>
      </c>
      <c r="BH138" s="6">
        <f t="shared" si="63"/>
        <v>65.606739988677305</v>
      </c>
      <c r="BI138" s="6">
        <f t="shared" si="63"/>
        <v>66.507445427218514</v>
      </c>
      <c r="BJ138" s="6">
        <f t="shared" si="63"/>
        <v>67.421687902989191</v>
      </c>
      <c r="BK138" s="6">
        <f t="shared" si="63"/>
        <v>68.349477854425004</v>
      </c>
      <c r="BL138" s="6">
        <f t="shared" si="63"/>
        <v>69.290841714056484</v>
      </c>
    </row>
    <row r="139" spans="1:64" x14ac:dyDescent="0.25">
      <c r="C139" t="s">
        <v>18</v>
      </c>
      <c r="D139" s="6">
        <f t="shared" ref="D139:J139" si="69">(D$27*(D75*D124))+D107</f>
        <v>692.25891973343153</v>
      </c>
      <c r="E139" s="6">
        <f t="shared" si="69"/>
        <v>733.79154837336694</v>
      </c>
      <c r="F139" s="6">
        <f t="shared" si="69"/>
        <v>780.79137754130136</v>
      </c>
      <c r="G139" s="6">
        <f t="shared" si="69"/>
        <v>830.70510580198572</v>
      </c>
      <c r="H139" s="6">
        <f t="shared" si="69"/>
        <v>861.21919393251471</v>
      </c>
      <c r="I139" s="6">
        <f t="shared" si="69"/>
        <v>891.73328206304222</v>
      </c>
      <c r="J139" s="10">
        <f t="shared" si="69"/>
        <v>944.85044275821679</v>
      </c>
      <c r="K139" s="6">
        <f t="shared" si="65"/>
        <v>992.5914802370628</v>
      </c>
      <c r="L139" s="6">
        <f t="shared" si="63"/>
        <v>1028.6522391845199</v>
      </c>
      <c r="M139" s="6">
        <f t="shared" si="63"/>
        <v>1054.2402743669193</v>
      </c>
      <c r="N139" s="6">
        <f t="shared" si="63"/>
        <v>1029.3506187000148</v>
      </c>
      <c r="O139" s="6">
        <f t="shared" si="63"/>
        <v>1066.8436663336045</v>
      </c>
      <c r="P139" s="6">
        <f t="shared" si="63"/>
        <v>1112.8923302112253</v>
      </c>
      <c r="Q139" s="6">
        <f t="shared" ref="L139:BL140" si="70">(Q$23*(Q75*Q124))+Q107</f>
        <v>1140.2096736075694</v>
      </c>
      <c r="R139" s="6">
        <f t="shared" si="70"/>
        <v>1165.3357727329778</v>
      </c>
      <c r="S139" s="6">
        <f t="shared" si="70"/>
        <v>1187.1124847726685</v>
      </c>
      <c r="T139" s="6">
        <f t="shared" si="70"/>
        <v>1206.7659731564358</v>
      </c>
      <c r="U139" s="6">
        <f t="shared" si="70"/>
        <v>1220.0537007839032</v>
      </c>
      <c r="V139" s="6">
        <f t="shared" si="70"/>
        <v>1231.9100844897484</v>
      </c>
      <c r="W139" s="6">
        <f t="shared" si="70"/>
        <v>1247.2861936045329</v>
      </c>
      <c r="X139" s="6">
        <f t="shared" si="70"/>
        <v>1256.5240557019738</v>
      </c>
      <c r="Y139" s="6">
        <f t="shared" si="70"/>
        <v>1264.5933080054183</v>
      </c>
      <c r="Z139" s="6">
        <f t="shared" si="70"/>
        <v>1276.4197348216064</v>
      </c>
      <c r="AA139" s="6">
        <f t="shared" si="70"/>
        <v>1282.4373662547268</v>
      </c>
      <c r="AB139" s="6">
        <f t="shared" si="70"/>
        <v>1287.6030358658475</v>
      </c>
      <c r="AC139" s="6">
        <f t="shared" si="70"/>
        <v>1296.7886167177869</v>
      </c>
      <c r="AD139" s="6">
        <f t="shared" si="70"/>
        <v>1300.586611387725</v>
      </c>
      <c r="AE139" s="6">
        <f t="shared" si="70"/>
        <v>1303.9112818771575</v>
      </c>
      <c r="AF139" s="6">
        <f t="shared" si="70"/>
        <v>1306.9028830927357</v>
      </c>
      <c r="AG139" s="6">
        <f t="shared" si="70"/>
        <v>1309.7084032412567</v>
      </c>
      <c r="AH139" s="6">
        <f t="shared" si="70"/>
        <v>1312.4818385856722</v>
      </c>
      <c r="AI139" s="6">
        <f t="shared" si="70"/>
        <v>1315.3841103882405</v>
      </c>
      <c r="AJ139" s="6">
        <f t="shared" si="70"/>
        <v>1314.0425242760946</v>
      </c>
      <c r="AK139" s="6">
        <f t="shared" si="70"/>
        <v>1317.7419492335082</v>
      </c>
      <c r="AL139" s="6">
        <f t="shared" si="70"/>
        <v>1322.095922573611</v>
      </c>
      <c r="AM139" s="6">
        <f t="shared" si="70"/>
        <v>1322.8262671253979</v>
      </c>
      <c r="AN139" s="6">
        <f t="shared" si="70"/>
        <v>1329.0818481625981</v>
      </c>
      <c r="AO139" s="6">
        <f t="shared" si="70"/>
        <v>1336.5762885667057</v>
      </c>
      <c r="AP139" s="6">
        <f t="shared" si="70"/>
        <v>1345.5203949381917</v>
      </c>
      <c r="AQ139" s="6">
        <f t="shared" si="70"/>
        <v>1356.1325637358646</v>
      </c>
      <c r="AR139" s="6">
        <f t="shared" si="70"/>
        <v>1373.0717357349283</v>
      </c>
      <c r="AS139" s="6">
        <f t="shared" si="70"/>
        <v>1391.2968337291256</v>
      </c>
      <c r="AT139" s="6">
        <f t="shared" si="70"/>
        <v>1409.8039188632301</v>
      </c>
      <c r="AU139" s="6">
        <f t="shared" si="70"/>
        <v>1428.5991779701583</v>
      </c>
      <c r="AV139" s="6">
        <f t="shared" si="70"/>
        <v>1447.6891380471072</v>
      </c>
      <c r="AW139" s="6">
        <f t="shared" si="70"/>
        <v>1467.0800800369213</v>
      </c>
      <c r="AX139" s="6">
        <f t="shared" si="70"/>
        <v>1486.7777011056551</v>
      </c>
      <c r="AY139" s="6">
        <f t="shared" si="70"/>
        <v>1506.7872294041929</v>
      </c>
      <c r="AZ139" s="6">
        <f t="shared" si="70"/>
        <v>1527.1137790772684</v>
      </c>
      <c r="BA139" s="6">
        <f t="shared" si="70"/>
        <v>1547.7621876056387</v>
      </c>
      <c r="BB139" s="6">
        <f t="shared" si="70"/>
        <v>1568.7370288646639</v>
      </c>
      <c r="BC139" s="6">
        <f t="shared" si="70"/>
        <v>1590.0431915593131</v>
      </c>
      <c r="BD139" s="6">
        <f t="shared" si="70"/>
        <v>1611.6849475892755</v>
      </c>
      <c r="BE139" s="6">
        <f t="shared" si="70"/>
        <v>1633.665457443476</v>
      </c>
      <c r="BF139" s="6">
        <f t="shared" si="70"/>
        <v>1655.9870758647105</v>
      </c>
      <c r="BG139" s="6">
        <f t="shared" si="70"/>
        <v>1678.6521127369651</v>
      </c>
      <c r="BH139" s="6">
        <f t="shared" si="70"/>
        <v>1701.6640467896138</v>
      </c>
      <c r="BI139" s="6">
        <f t="shared" si="70"/>
        <v>1725.0259462191234</v>
      </c>
      <c r="BJ139" s="6">
        <f t="shared" si="70"/>
        <v>1748.7389603291888</v>
      </c>
      <c r="BK139" s="6">
        <f t="shared" si="70"/>
        <v>1772.8033598650209</v>
      </c>
      <c r="BL139" s="6">
        <f t="shared" si="70"/>
        <v>1797.2198304160413</v>
      </c>
    </row>
    <row r="140" spans="1:64" x14ac:dyDescent="0.25">
      <c r="C140" t="s">
        <v>40</v>
      </c>
      <c r="D140" s="6">
        <f t="shared" ref="D140:J140" si="71">(D$27*(D76*D125))+D108</f>
        <v>0.89999999999999503</v>
      </c>
      <c r="E140" s="6">
        <f t="shared" si="71"/>
        <v>0.79999999999999427</v>
      </c>
      <c r="F140" s="6">
        <f t="shared" si="71"/>
        <v>0.63999999999999946</v>
      </c>
      <c r="G140" s="6">
        <f t="shared" si="71"/>
        <v>0.64</v>
      </c>
      <c r="H140" s="6">
        <f t="shared" si="71"/>
        <v>0.59999999999999898</v>
      </c>
      <c r="I140" s="6">
        <f t="shared" si="71"/>
        <v>0.55999999999999683</v>
      </c>
      <c r="J140" s="10">
        <f t="shared" si="71"/>
        <v>0.55999999999999883</v>
      </c>
      <c r="K140" s="6">
        <f t="shared" si="65"/>
        <v>0.49195873568340009</v>
      </c>
      <c r="L140" s="6">
        <f t="shared" si="70"/>
        <v>0.42536331486253992</v>
      </c>
      <c r="M140" s="6">
        <f t="shared" si="70"/>
        <v>0.36326537498313105</v>
      </c>
      <c r="N140" s="6">
        <f t="shared" si="70"/>
        <v>0.29578357357775742</v>
      </c>
      <c r="O140" s="6">
        <f t="shared" si="70"/>
        <v>0.25669852719993297</v>
      </c>
      <c r="P140" s="6">
        <f t="shared" si="70"/>
        <v>0.22629419536019119</v>
      </c>
      <c r="Q140" s="6">
        <f t="shared" si="70"/>
        <v>0.19912726129315964</v>
      </c>
      <c r="R140" s="6">
        <f t="shared" si="70"/>
        <v>0.1791853054548973</v>
      </c>
      <c r="S140" s="6">
        <f t="shared" si="70"/>
        <v>0.16624749830968141</v>
      </c>
      <c r="T140" s="6">
        <f t="shared" si="70"/>
        <v>0.16037926882794989</v>
      </c>
      <c r="U140" s="6">
        <f t="shared" si="70"/>
        <v>0.16081554369750023</v>
      </c>
      <c r="V140" s="6">
        <f t="shared" si="70"/>
        <v>0.16790857237350751</v>
      </c>
      <c r="W140" s="6">
        <f t="shared" si="70"/>
        <v>0.18201419643300384</v>
      </c>
      <c r="X140" s="6">
        <f t="shared" si="70"/>
        <v>0.20139840618303595</v>
      </c>
      <c r="Y140" s="6">
        <f t="shared" si="70"/>
        <v>0.22631485814205807</v>
      </c>
      <c r="Z140" s="6">
        <f t="shared" si="70"/>
        <v>0.25729790273008674</v>
      </c>
      <c r="AA140" s="6">
        <f t="shared" si="70"/>
        <v>0.29205726291011919</v>
      </c>
      <c r="AB140" s="6">
        <f t="shared" si="70"/>
        <v>0.33096315053816161</v>
      </c>
      <c r="AC140" s="6">
        <f t="shared" si="70"/>
        <v>0.37486423186271939</v>
      </c>
      <c r="AD140" s="6">
        <f t="shared" si="70"/>
        <v>0.42061297181573726</v>
      </c>
      <c r="AE140" s="6">
        <f t="shared" si="70"/>
        <v>0.46885334213223889</v>
      </c>
      <c r="AF140" s="6">
        <f t="shared" si="70"/>
        <v>0.51897139453894325</v>
      </c>
      <c r="AG140" s="6">
        <f t="shared" si="70"/>
        <v>0.57032391089033319</v>
      </c>
      <c r="AH140" s="6">
        <f t="shared" si="70"/>
        <v>0.62223837021453454</v>
      </c>
      <c r="AI140" s="6">
        <f t="shared" si="70"/>
        <v>0.67401281546265135</v>
      </c>
      <c r="AJ140" s="6">
        <f t="shared" si="70"/>
        <v>0.72241951734171228</v>
      </c>
      <c r="AK140" s="6">
        <f t="shared" si="70"/>
        <v>0.77154461721466661</v>
      </c>
      <c r="AL140" s="6">
        <f t="shared" si="70"/>
        <v>0.81825978695338653</v>
      </c>
      <c r="AM140" s="6">
        <f t="shared" si="70"/>
        <v>0.85884769820337792</v>
      </c>
      <c r="AN140" s="6">
        <f t="shared" si="70"/>
        <v>0.89815635723279263</v>
      </c>
      <c r="AO140" s="6">
        <f t="shared" si="70"/>
        <v>0.93253368078282872</v>
      </c>
      <c r="AP140" s="6">
        <f t="shared" si="70"/>
        <v>0.9610768479051498</v>
      </c>
      <c r="AQ140" s="6">
        <f t="shared" si="70"/>
        <v>0.98285349619961071</v>
      </c>
      <c r="AR140" s="6">
        <f t="shared" si="70"/>
        <v>1.0001304038352874</v>
      </c>
      <c r="AS140" s="6">
        <f t="shared" si="70"/>
        <v>1.0134053654723925</v>
      </c>
      <c r="AT140" s="6">
        <f t="shared" si="70"/>
        <v>1.0268857234517073</v>
      </c>
      <c r="AU140" s="6">
        <f t="shared" si="70"/>
        <v>1.0405759841945224</v>
      </c>
      <c r="AV140" s="6">
        <f t="shared" si="70"/>
        <v>1.0544809018940624</v>
      </c>
      <c r="AW140" s="6">
        <f t="shared" si="70"/>
        <v>1.0686050515202574</v>
      </c>
      <c r="AX140" s="6">
        <f t="shared" si="70"/>
        <v>1.0829525828264221</v>
      </c>
      <c r="AY140" s="6">
        <f t="shared" si="70"/>
        <v>1.0975273039403621</v>
      </c>
      <c r="AZ140" s="6">
        <f t="shared" si="70"/>
        <v>1.112332939949052</v>
      </c>
      <c r="BA140" s="6">
        <f t="shared" si="70"/>
        <v>1.1273730144204572</v>
      </c>
      <c r="BB140" s="6">
        <f t="shared" si="70"/>
        <v>1.142650858915262</v>
      </c>
      <c r="BC140" s="6">
        <f t="shared" si="70"/>
        <v>1.1581700343125869</v>
      </c>
      <c r="BD140" s="6">
        <f t="shared" si="70"/>
        <v>1.1739336522173471</v>
      </c>
      <c r="BE140" s="6">
        <f t="shared" si="70"/>
        <v>1.1899440146950371</v>
      </c>
      <c r="BF140" s="6">
        <f t="shared" si="70"/>
        <v>1.2062028369145019</v>
      </c>
      <c r="BG140" s="6">
        <f t="shared" si="70"/>
        <v>1.2227118013699219</v>
      </c>
      <c r="BH140" s="6">
        <f t="shared" si="70"/>
        <v>1.2394734419296469</v>
      </c>
      <c r="BI140" s="6">
        <f t="shared" si="70"/>
        <v>1.2564899934343567</v>
      </c>
      <c r="BJ140" s="6">
        <f t="shared" si="70"/>
        <v>1.2737622930242669</v>
      </c>
      <c r="BK140" s="6">
        <f t="shared" si="70"/>
        <v>1.2912905379072215</v>
      </c>
      <c r="BL140" s="6">
        <f t="shared" si="70"/>
        <v>1.3090752274590416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2">SUM(D146:D158)</f>
        <v>0</v>
      </c>
      <c r="E160">
        <f t="shared" si="72"/>
        <v>0</v>
      </c>
      <c r="F160">
        <f t="shared" si="72"/>
        <v>0</v>
      </c>
      <c r="G160">
        <f t="shared" si="72"/>
        <v>0</v>
      </c>
      <c r="H160">
        <f t="shared" si="72"/>
        <v>0</v>
      </c>
      <c r="I160">
        <f t="shared" si="72"/>
        <v>0</v>
      </c>
      <c r="J160" s="10">
        <f t="shared" si="72"/>
        <v>0</v>
      </c>
      <c r="K160">
        <f t="shared" si="72"/>
        <v>0</v>
      </c>
      <c r="L160">
        <f t="shared" si="72"/>
        <v>0</v>
      </c>
      <c r="M160">
        <f t="shared" si="72"/>
        <v>0</v>
      </c>
      <c r="N160">
        <f t="shared" si="72"/>
        <v>0</v>
      </c>
      <c r="O160">
        <f t="shared" si="72"/>
        <v>0</v>
      </c>
      <c r="P160">
        <f t="shared" si="72"/>
        <v>0</v>
      </c>
      <c r="Q160">
        <f t="shared" si="72"/>
        <v>0</v>
      </c>
      <c r="R160">
        <f t="shared" si="72"/>
        <v>0</v>
      </c>
      <c r="S160">
        <f t="shared" si="72"/>
        <v>0</v>
      </c>
      <c r="T160">
        <f t="shared" si="72"/>
        <v>0</v>
      </c>
      <c r="U160">
        <f t="shared" si="72"/>
        <v>0</v>
      </c>
      <c r="V160">
        <f t="shared" si="72"/>
        <v>0</v>
      </c>
      <c r="W160">
        <f t="shared" si="72"/>
        <v>0</v>
      </c>
      <c r="X160">
        <f t="shared" si="72"/>
        <v>0</v>
      </c>
      <c r="Y160">
        <f t="shared" si="72"/>
        <v>0</v>
      </c>
      <c r="Z160">
        <f t="shared" si="72"/>
        <v>0</v>
      </c>
      <c r="AA160">
        <f t="shared" si="72"/>
        <v>0</v>
      </c>
      <c r="AB160">
        <f t="shared" si="72"/>
        <v>0</v>
      </c>
      <c r="AC160">
        <f t="shared" si="72"/>
        <v>0</v>
      </c>
      <c r="AD160">
        <f t="shared" si="72"/>
        <v>0</v>
      </c>
      <c r="AE160">
        <f t="shared" si="72"/>
        <v>0</v>
      </c>
      <c r="AF160">
        <f t="shared" si="72"/>
        <v>0</v>
      </c>
      <c r="AG160">
        <f t="shared" si="72"/>
        <v>0</v>
      </c>
      <c r="AH160">
        <f t="shared" si="72"/>
        <v>0</v>
      </c>
      <c r="AI160">
        <f t="shared" si="72"/>
        <v>0</v>
      </c>
      <c r="AJ160">
        <f t="shared" si="72"/>
        <v>0</v>
      </c>
      <c r="AK160">
        <f t="shared" si="72"/>
        <v>0</v>
      </c>
      <c r="AL160">
        <f t="shared" si="72"/>
        <v>0</v>
      </c>
      <c r="AM160">
        <f t="shared" si="72"/>
        <v>0</v>
      </c>
      <c r="AN160">
        <f t="shared" si="72"/>
        <v>0</v>
      </c>
      <c r="AO160">
        <f t="shared" si="72"/>
        <v>0</v>
      </c>
      <c r="AP160">
        <f t="shared" si="72"/>
        <v>0</v>
      </c>
      <c r="AQ160">
        <f t="shared" si="72"/>
        <v>0</v>
      </c>
      <c r="AR160">
        <f t="shared" si="72"/>
        <v>0</v>
      </c>
      <c r="AS160">
        <f t="shared" si="72"/>
        <v>0</v>
      </c>
      <c r="AT160">
        <f t="shared" si="72"/>
        <v>0</v>
      </c>
      <c r="AU160">
        <f t="shared" si="72"/>
        <v>0</v>
      </c>
      <c r="AV160">
        <f t="shared" si="72"/>
        <v>0</v>
      </c>
      <c r="AW160">
        <f t="shared" si="72"/>
        <v>0</v>
      </c>
      <c r="AX160">
        <f t="shared" si="72"/>
        <v>0</v>
      </c>
      <c r="AY160">
        <f t="shared" si="72"/>
        <v>0</v>
      </c>
      <c r="AZ160">
        <f t="shared" si="72"/>
        <v>0</v>
      </c>
      <c r="BA160">
        <f t="shared" si="72"/>
        <v>0</v>
      </c>
      <c r="BB160">
        <f t="shared" si="72"/>
        <v>0</v>
      </c>
      <c r="BC160">
        <f t="shared" si="72"/>
        <v>0</v>
      </c>
      <c r="BD160">
        <f t="shared" si="72"/>
        <v>0</v>
      </c>
      <c r="BE160">
        <f t="shared" si="72"/>
        <v>0</v>
      </c>
      <c r="BF160">
        <f t="shared" si="72"/>
        <v>0</v>
      </c>
      <c r="BG160">
        <f t="shared" si="72"/>
        <v>0</v>
      </c>
      <c r="BH160">
        <f t="shared" si="72"/>
        <v>0</v>
      </c>
      <c r="BI160">
        <f t="shared" si="72"/>
        <v>0</v>
      </c>
      <c r="BJ160">
        <f t="shared" si="72"/>
        <v>0</v>
      </c>
      <c r="BK160">
        <f t="shared" si="72"/>
        <v>0</v>
      </c>
      <c r="BL160">
        <f t="shared" si="72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1</v>
      </c>
      <c r="AK163" s="6">
        <v>1</v>
      </c>
      <c r="AL163" s="6">
        <v>1</v>
      </c>
      <c r="AM163" s="6">
        <v>1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1</v>
      </c>
      <c r="AV163" s="6">
        <v>1</v>
      </c>
      <c r="AW163" s="6">
        <v>1</v>
      </c>
      <c r="AX163" s="6">
        <v>1</v>
      </c>
      <c r="AY163" s="6">
        <v>1</v>
      </c>
      <c r="AZ163" s="6">
        <v>1</v>
      </c>
      <c r="BA163" s="6">
        <v>1</v>
      </c>
      <c r="BB163" s="6">
        <v>1</v>
      </c>
      <c r="BC163" s="6">
        <v>1</v>
      </c>
      <c r="BD163" s="6">
        <v>1</v>
      </c>
      <c r="BE163" s="6">
        <v>1</v>
      </c>
      <c r="BF163" s="6">
        <v>1</v>
      </c>
      <c r="BG163" s="6">
        <v>1</v>
      </c>
      <c r="BH163" s="6">
        <v>1</v>
      </c>
      <c r="BI163" s="6">
        <v>1</v>
      </c>
      <c r="BJ163" s="6">
        <v>1</v>
      </c>
      <c r="BK163" s="6">
        <v>1</v>
      </c>
      <c r="BL163" s="6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 s="6">
        <v>1</v>
      </c>
      <c r="U165" s="6">
        <v>1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1</v>
      </c>
      <c r="AK165" s="6">
        <v>1</v>
      </c>
      <c r="AL165" s="6">
        <v>1</v>
      </c>
      <c r="AM165" s="6">
        <v>1</v>
      </c>
      <c r="AN165" s="6">
        <v>1</v>
      </c>
      <c r="AO165" s="6">
        <v>1</v>
      </c>
      <c r="AP165" s="6">
        <v>1</v>
      </c>
      <c r="AQ165" s="6">
        <v>1</v>
      </c>
      <c r="AR165" s="6">
        <v>1</v>
      </c>
      <c r="AS165" s="6">
        <v>1</v>
      </c>
      <c r="AT165" s="6">
        <v>1</v>
      </c>
      <c r="AU165" s="6">
        <v>1</v>
      </c>
      <c r="AV165" s="6">
        <v>1</v>
      </c>
      <c r="AW165" s="6">
        <v>1</v>
      </c>
      <c r="AX165" s="6">
        <v>1</v>
      </c>
      <c r="AY165" s="6">
        <v>1</v>
      </c>
      <c r="AZ165" s="6">
        <v>1</v>
      </c>
      <c r="BA165" s="6">
        <v>1</v>
      </c>
      <c r="BB165" s="6">
        <v>1</v>
      </c>
      <c r="BC165" s="6">
        <v>1</v>
      </c>
      <c r="BD165" s="6">
        <v>1</v>
      </c>
      <c r="BE165" s="6">
        <v>1</v>
      </c>
      <c r="BF165" s="6">
        <v>1</v>
      </c>
      <c r="BG165" s="6">
        <v>1</v>
      </c>
      <c r="BH165" s="6">
        <v>1</v>
      </c>
      <c r="BI165" s="6">
        <v>1</v>
      </c>
      <c r="BJ165" s="6">
        <v>1</v>
      </c>
      <c r="BK165" s="6">
        <v>1</v>
      </c>
      <c r="BL165" s="6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0.995</v>
      </c>
      <c r="L170">
        <v>0.99</v>
      </c>
      <c r="M170">
        <v>0.98499999999999999</v>
      </c>
      <c r="N170">
        <v>0.98</v>
      </c>
      <c r="O170">
        <v>0.97499999999999998</v>
      </c>
      <c r="P170">
        <v>0.97</v>
      </c>
      <c r="Q170">
        <v>0.96499999999999997</v>
      </c>
      <c r="R170">
        <v>0.96</v>
      </c>
      <c r="S170">
        <v>0.95499999999999996</v>
      </c>
      <c r="T170">
        <v>0.95</v>
      </c>
      <c r="U170">
        <v>0.94499999999999995</v>
      </c>
      <c r="V170">
        <v>0.94</v>
      </c>
      <c r="W170">
        <v>0.93499999999999994</v>
      </c>
      <c r="X170">
        <v>0.92999999999999994</v>
      </c>
      <c r="Y170">
        <v>0.92499999999999993</v>
      </c>
      <c r="Z170">
        <v>0.91999999999999993</v>
      </c>
      <c r="AA170">
        <v>0.91499999999999992</v>
      </c>
      <c r="AB170">
        <v>0.90999999999999992</v>
      </c>
      <c r="AC170">
        <v>0.90499999999999992</v>
      </c>
      <c r="AD170">
        <v>0.89999999999999991</v>
      </c>
      <c r="AE170">
        <v>0.89499999999999991</v>
      </c>
      <c r="AF170">
        <v>0.8899999999999999</v>
      </c>
      <c r="AG170">
        <v>0.8849999999999999</v>
      </c>
      <c r="AH170">
        <v>0.87999999999999989</v>
      </c>
      <c r="AI170">
        <v>0.87499999999999989</v>
      </c>
      <c r="AJ170">
        <v>0.86999999999999988</v>
      </c>
      <c r="AK170">
        <v>0.86499999999999988</v>
      </c>
      <c r="AL170">
        <v>0.85999999999999988</v>
      </c>
      <c r="AM170">
        <v>0.85499999999999987</v>
      </c>
      <c r="AN170">
        <v>0.84999999999999987</v>
      </c>
      <c r="AO170">
        <v>0.84499999999999986</v>
      </c>
      <c r="AP170">
        <v>0.83999999999999986</v>
      </c>
      <c r="AQ170">
        <v>0.83499999999999985</v>
      </c>
      <c r="AR170">
        <v>0.82999999999999985</v>
      </c>
      <c r="AS170">
        <v>0.82499999999999984</v>
      </c>
      <c r="AT170">
        <v>0.81999999999999984</v>
      </c>
      <c r="AU170">
        <v>0.81499999999999984</v>
      </c>
      <c r="AV170">
        <v>0.80999999999999983</v>
      </c>
      <c r="AW170">
        <v>0.80499999999999983</v>
      </c>
      <c r="AX170">
        <v>0.79999999999999982</v>
      </c>
      <c r="AY170">
        <v>0.79499999999999982</v>
      </c>
      <c r="AZ170">
        <v>0.78999999999999981</v>
      </c>
      <c r="BA170">
        <v>0.78499999999999981</v>
      </c>
      <c r="BB170">
        <v>0.7799999999999998</v>
      </c>
      <c r="BC170">
        <v>0.7749999999999998</v>
      </c>
      <c r="BD170">
        <v>0.7699999999999998</v>
      </c>
      <c r="BE170">
        <v>0.76499999999999979</v>
      </c>
      <c r="BF170">
        <v>0.75999999999999979</v>
      </c>
      <c r="BG170">
        <v>0.75499999999999978</v>
      </c>
      <c r="BH170">
        <v>0.74999999999999978</v>
      </c>
      <c r="BI170">
        <v>0.74499999999999977</v>
      </c>
      <c r="BJ170">
        <v>0.73999999999999977</v>
      </c>
      <c r="BK170">
        <v>0.73499999999999976</v>
      </c>
      <c r="BL170">
        <v>0.72999999999999976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 s="6">
        <v>1</v>
      </c>
      <c r="U171" s="6">
        <v>1</v>
      </c>
      <c r="V171" s="6">
        <v>1</v>
      </c>
      <c r="W171" s="6">
        <v>1</v>
      </c>
      <c r="X171" s="6">
        <v>1</v>
      </c>
      <c r="Y171" s="6">
        <v>1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1</v>
      </c>
      <c r="AK171" s="6">
        <v>1</v>
      </c>
      <c r="AL171" s="6">
        <v>1</v>
      </c>
      <c r="AM171" s="6">
        <v>1</v>
      </c>
      <c r="AN171" s="6">
        <v>1</v>
      </c>
      <c r="AO171" s="6">
        <v>1</v>
      </c>
      <c r="AP171" s="6">
        <v>1</v>
      </c>
      <c r="AQ171" s="6">
        <v>1</v>
      </c>
      <c r="AR171" s="6">
        <v>1</v>
      </c>
      <c r="AS171" s="6">
        <v>1</v>
      </c>
      <c r="AT171" s="6">
        <v>1</v>
      </c>
      <c r="AU171" s="6">
        <v>1</v>
      </c>
      <c r="AV171" s="6">
        <v>1</v>
      </c>
      <c r="AW171" s="6">
        <v>1</v>
      </c>
      <c r="AX171" s="6">
        <v>1</v>
      </c>
      <c r="AY171" s="6">
        <v>1</v>
      </c>
      <c r="AZ171" s="6">
        <v>1</v>
      </c>
      <c r="BA171" s="6">
        <v>1</v>
      </c>
      <c r="BB171" s="6">
        <v>1</v>
      </c>
      <c r="BC171" s="6">
        <v>1</v>
      </c>
      <c r="BD171" s="6">
        <v>1</v>
      </c>
      <c r="BE171" s="6">
        <v>1</v>
      </c>
      <c r="BF171" s="6">
        <v>1</v>
      </c>
      <c r="BG171" s="6">
        <v>1</v>
      </c>
      <c r="BH171" s="6">
        <v>1</v>
      </c>
      <c r="BI171" s="6">
        <v>1</v>
      </c>
      <c r="BJ171" s="6">
        <v>1</v>
      </c>
      <c r="BK171" s="6">
        <v>1</v>
      </c>
      <c r="BL171" s="6"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 s="6">
        <v>1</v>
      </c>
      <c r="U174" s="6">
        <v>1</v>
      </c>
      <c r="V174" s="6">
        <v>1</v>
      </c>
      <c r="W174" s="6">
        <v>1</v>
      </c>
      <c r="X174" s="6">
        <v>1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1</v>
      </c>
      <c r="AK174" s="6">
        <v>1</v>
      </c>
      <c r="AL174" s="6">
        <v>1</v>
      </c>
      <c r="AM174" s="6">
        <v>1</v>
      </c>
      <c r="AN174" s="6">
        <v>1</v>
      </c>
      <c r="AO174" s="6">
        <v>1</v>
      </c>
      <c r="AP174" s="6">
        <v>1</v>
      </c>
      <c r="AQ174" s="6">
        <v>1</v>
      </c>
      <c r="AR174" s="6">
        <v>1</v>
      </c>
      <c r="AS174" s="6">
        <v>1</v>
      </c>
      <c r="AT174" s="6">
        <v>1</v>
      </c>
      <c r="AU174" s="6">
        <v>1</v>
      </c>
      <c r="AV174" s="6">
        <v>1</v>
      </c>
      <c r="AW174" s="6">
        <v>1</v>
      </c>
      <c r="AX174" s="6">
        <v>1</v>
      </c>
      <c r="AY174" s="6">
        <v>1</v>
      </c>
      <c r="AZ174" s="6">
        <v>1</v>
      </c>
      <c r="BA174" s="6">
        <v>1</v>
      </c>
      <c r="BB174" s="6">
        <v>1</v>
      </c>
      <c r="BC174" s="6">
        <v>1</v>
      </c>
      <c r="BD174" s="6">
        <v>1</v>
      </c>
      <c r="BE174" s="6">
        <v>1</v>
      </c>
      <c r="BF174" s="6">
        <v>1</v>
      </c>
      <c r="BG174" s="6">
        <v>1</v>
      </c>
      <c r="BH174" s="6">
        <v>1</v>
      </c>
      <c r="BI174" s="6">
        <v>1</v>
      </c>
      <c r="BJ174" s="6">
        <v>1</v>
      </c>
      <c r="BK174" s="6">
        <v>1</v>
      </c>
      <c r="BL174" s="6">
        <v>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1</v>
      </c>
      <c r="AK175" s="6">
        <v>1</v>
      </c>
      <c r="AL175" s="6">
        <v>1</v>
      </c>
      <c r="AM175" s="6">
        <v>1</v>
      </c>
      <c r="AN175" s="6">
        <v>1</v>
      </c>
      <c r="AO175" s="6">
        <v>1</v>
      </c>
      <c r="AP175" s="6">
        <v>1</v>
      </c>
      <c r="AQ175" s="6">
        <v>1</v>
      </c>
      <c r="AR175" s="6">
        <v>1</v>
      </c>
      <c r="AS175" s="6">
        <v>1</v>
      </c>
      <c r="AT175" s="6">
        <v>1</v>
      </c>
      <c r="AU175" s="6">
        <v>1</v>
      </c>
      <c r="AV175" s="6">
        <v>1</v>
      </c>
      <c r="AW175" s="6">
        <v>1</v>
      </c>
      <c r="AX175" s="6">
        <v>1</v>
      </c>
      <c r="AY175" s="6">
        <v>1</v>
      </c>
      <c r="AZ175" s="6">
        <v>1</v>
      </c>
      <c r="BA175" s="6">
        <v>1</v>
      </c>
      <c r="BB175" s="6">
        <v>1</v>
      </c>
      <c r="BC175" s="6">
        <v>1</v>
      </c>
      <c r="BD175" s="6">
        <v>1</v>
      </c>
      <c r="BE175" s="6">
        <v>1</v>
      </c>
      <c r="BF175" s="6">
        <v>1</v>
      </c>
      <c r="BG175" s="6">
        <v>1</v>
      </c>
      <c r="BH175" s="6">
        <v>1</v>
      </c>
      <c r="BI175" s="6">
        <v>1</v>
      </c>
      <c r="BJ175" s="6">
        <v>1</v>
      </c>
      <c r="BK175" s="6">
        <v>1</v>
      </c>
      <c r="BL175" s="6">
        <v>1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 s="6">
        <v>1</v>
      </c>
      <c r="U176" s="6">
        <v>1</v>
      </c>
      <c r="V176" s="6">
        <v>1</v>
      </c>
      <c r="W176" s="6">
        <v>1</v>
      </c>
      <c r="X176" s="6">
        <v>1</v>
      </c>
      <c r="Y176" s="6">
        <v>1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1</v>
      </c>
      <c r="AJ176" s="6">
        <v>1</v>
      </c>
      <c r="AK176" s="6">
        <v>1</v>
      </c>
      <c r="AL176" s="6">
        <v>1</v>
      </c>
      <c r="AM176" s="6">
        <v>1</v>
      </c>
      <c r="AN176" s="6">
        <v>1</v>
      </c>
      <c r="AO176" s="6">
        <v>1</v>
      </c>
      <c r="AP176" s="6">
        <v>1</v>
      </c>
      <c r="AQ176" s="6">
        <v>1</v>
      </c>
      <c r="AR176" s="6">
        <v>1</v>
      </c>
      <c r="AS176" s="6">
        <v>1</v>
      </c>
      <c r="AT176" s="6">
        <v>1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1</v>
      </c>
      <c r="BB176" s="6">
        <v>1</v>
      </c>
      <c r="BC176" s="6">
        <v>1</v>
      </c>
      <c r="BD176" s="6">
        <v>1</v>
      </c>
      <c r="BE176" s="6">
        <v>1</v>
      </c>
      <c r="BF176" s="6">
        <v>1</v>
      </c>
      <c r="BG176" s="6">
        <v>1</v>
      </c>
      <c r="BH176" s="6">
        <v>1</v>
      </c>
      <c r="BI176" s="6">
        <v>1</v>
      </c>
      <c r="BJ176" s="6">
        <v>1</v>
      </c>
      <c r="BK176" s="6">
        <v>1</v>
      </c>
      <c r="BL176" s="6">
        <v>1</v>
      </c>
    </row>
    <row r="178" spans="3:64" x14ac:dyDescent="0.25">
      <c r="C178" t="s">
        <v>6</v>
      </c>
      <c r="D178" s="6">
        <f t="shared" ref="D178:AI178" si="73">(D$24*(D63*D163))+D146</f>
        <v>4.7153506900000002</v>
      </c>
      <c r="E178" s="6">
        <f t="shared" si="73"/>
        <v>4.9501322300000012</v>
      </c>
      <c r="F178" s="6">
        <f t="shared" si="73"/>
        <v>5.0790741199999898</v>
      </c>
      <c r="G178" s="6">
        <f t="shared" si="73"/>
        <v>5.0116477799999997</v>
      </c>
      <c r="H178" s="6">
        <f t="shared" si="73"/>
        <v>5.2</v>
      </c>
      <c r="I178" s="6">
        <f t="shared" si="73"/>
        <v>5.4506183800000008</v>
      </c>
      <c r="J178" s="10">
        <f t="shared" si="73"/>
        <v>6.400000000000003</v>
      </c>
      <c r="K178" s="6">
        <f t="shared" si="73"/>
        <v>6.5727334081408531</v>
      </c>
      <c r="L178">
        <f t="shared" si="73"/>
        <v>6.7556142998231019</v>
      </c>
      <c r="M178" s="6">
        <f t="shared" si="73"/>
        <v>6.9538514014472286</v>
      </c>
      <c r="N178" s="6">
        <f t="shared" si="73"/>
        <v>6.9183809060104045</v>
      </c>
      <c r="O178" s="6">
        <f t="shared" si="73"/>
        <v>7.1683299925353525</v>
      </c>
      <c r="P178" s="6">
        <f t="shared" si="73"/>
        <v>7.4577809260984607</v>
      </c>
      <c r="Q178" s="6">
        <f t="shared" si="73"/>
        <v>7.6597423413183936</v>
      </c>
      <c r="R178" s="6">
        <f t="shared" si="73"/>
        <v>7.8508896153628287</v>
      </c>
      <c r="S178" s="6">
        <f t="shared" si="73"/>
        <v>8.0257107788450881</v>
      </c>
      <c r="T178" s="6">
        <f t="shared" si="73"/>
        <v>8.1898788637222122</v>
      </c>
      <c r="U178" s="6">
        <f t="shared" si="73"/>
        <v>8.3229626607097611</v>
      </c>
      <c r="V178" s="6">
        <f t="shared" si="73"/>
        <v>8.4482568229784434</v>
      </c>
      <c r="W178" s="6">
        <f t="shared" si="73"/>
        <v>8.5897412372803501</v>
      </c>
      <c r="X178" s="6">
        <f t="shared" si="73"/>
        <v>8.7005669012810625</v>
      </c>
      <c r="Y178" s="6">
        <f t="shared" si="73"/>
        <v>8.8046211470567073</v>
      </c>
      <c r="Z178" s="6">
        <f t="shared" si="73"/>
        <v>8.9262078690082838</v>
      </c>
      <c r="AA178" s="6">
        <f t="shared" si="73"/>
        <v>9.0179428017820449</v>
      </c>
      <c r="AB178" s="6">
        <f t="shared" si="73"/>
        <v>9.104097620508556</v>
      </c>
      <c r="AC178" s="6">
        <f t="shared" si="73"/>
        <v>9.2091465506554275</v>
      </c>
      <c r="AD178" s="6">
        <f t="shared" si="73"/>
        <v>9.2854910818313829</v>
      </c>
      <c r="AE178" s="6">
        <f t="shared" si="73"/>
        <v>9.3576198908219439</v>
      </c>
      <c r="AF178" s="6">
        <f t="shared" si="73"/>
        <v>9.426029400047776</v>
      </c>
      <c r="AG178" s="6">
        <f t="shared" si="73"/>
        <v>9.4912342516857109</v>
      </c>
      <c r="AH178" s="6">
        <f t="shared" si="73"/>
        <v>9.5537673076688385</v>
      </c>
      <c r="AI178" s="6">
        <f t="shared" si="73"/>
        <v>9.6141796496864469</v>
      </c>
      <c r="AJ178" s="6">
        <f t="shared" ref="AJ178:BL178" si="74">(AJ$24*(AJ63*AJ163))+AJ146</f>
        <v>9.6491075941032065</v>
      </c>
      <c r="AK178" s="6">
        <f t="shared" si="74"/>
        <v>9.7070387749045377</v>
      </c>
      <c r="AL178" s="6">
        <f t="shared" si="74"/>
        <v>9.7646121790781244</v>
      </c>
      <c r="AM178" s="6">
        <f t="shared" si="74"/>
        <v>9.7986192946953956</v>
      </c>
      <c r="AN178" s="6">
        <f t="shared" si="74"/>
        <v>9.8573934014538906</v>
      </c>
      <c r="AO178" s="6">
        <f t="shared" si="74"/>
        <v>9.9177275368501636</v>
      </c>
      <c r="AP178" s="6">
        <f t="shared" si="74"/>
        <v>9.9802972842409634</v>
      </c>
      <c r="AQ178" s="6">
        <f t="shared" si="74"/>
        <v>10.045796446739264</v>
      </c>
      <c r="AR178" s="6">
        <f t="shared" si="74"/>
        <v>10.13867145233373</v>
      </c>
      <c r="AS178" s="6">
        <f t="shared" si="74"/>
        <v>10.234846045065765</v>
      </c>
      <c r="AT178" s="6">
        <f t="shared" si="74"/>
        <v>10.332273726953909</v>
      </c>
      <c r="AU178" s="6">
        <f t="shared" si="74"/>
        <v>10.430970824892706</v>
      </c>
      <c r="AV178" s="6">
        <f t="shared" si="74"/>
        <v>10.530953878504981</v>
      </c>
      <c r="AW178" s="6">
        <f t="shared" si="74"/>
        <v>10.632239642913511</v>
      </c>
      <c r="AX178" s="6">
        <f t="shared" si="74"/>
        <v>10.73484509154885</v>
      </c>
      <c r="AY178" s="6">
        <f t="shared" si="74"/>
        <v>10.838787418993769</v>
      </c>
      <c r="AZ178" s="6">
        <f t="shared" si="74"/>
        <v>10.944084043864695</v>
      </c>
      <c r="BA178" s="6">
        <f t="shared" si="74"/>
        <v>11.050752611730674</v>
      </c>
      <c r="BB178" s="6">
        <f t="shared" si="74"/>
        <v>11.158810998070486</v>
      </c>
      <c r="BC178" s="6">
        <f t="shared" si="74"/>
        <v>11.268277311268125</v>
      </c>
      <c r="BD178" s="6">
        <f t="shared" si="74"/>
        <v>11.379169895647514</v>
      </c>
      <c r="BE178" s="6">
        <f t="shared" si="74"/>
        <v>11.49150733454649</v>
      </c>
      <c r="BF178" s="6">
        <f t="shared" si="74"/>
        <v>11.60530845343113</v>
      </c>
      <c r="BG178" s="6">
        <f t="shared" si="74"/>
        <v>11.720592323050411</v>
      </c>
      <c r="BH178" s="6">
        <f t="shared" si="74"/>
        <v>11.837378262632161</v>
      </c>
      <c r="BI178" s="6">
        <f t="shared" si="74"/>
        <v>11.955685843120515</v>
      </c>
      <c r="BJ178" s="6">
        <f t="shared" si="74"/>
        <v>12.075534890455634</v>
      </c>
      <c r="BK178" s="6">
        <f t="shared" si="74"/>
        <v>12.196945488896086</v>
      </c>
      <c r="BL178" s="6">
        <f t="shared" si="74"/>
        <v>12.319937984384625</v>
      </c>
    </row>
    <row r="179" spans="3:64" x14ac:dyDescent="0.25">
      <c r="C179" t="s">
        <v>7</v>
      </c>
      <c r="D179" s="6">
        <f t="shared" ref="D179:AI179" si="75">(D$24*(D64*D164))+D147</f>
        <v>2382</v>
      </c>
      <c r="E179" s="6">
        <f t="shared" si="75"/>
        <v>2422</v>
      </c>
      <c r="F179" s="6">
        <f t="shared" si="75"/>
        <v>2452.9999999999959</v>
      </c>
      <c r="G179" s="6">
        <f t="shared" si="75"/>
        <v>2513.0000000000005</v>
      </c>
      <c r="H179" s="6">
        <f t="shared" si="75"/>
        <v>2423</v>
      </c>
      <c r="I179" s="6">
        <f t="shared" si="75"/>
        <v>2444.1999999999998</v>
      </c>
      <c r="J179" s="10">
        <f t="shared" si="75"/>
        <v>2490.4</v>
      </c>
      <c r="K179" s="6">
        <f t="shared" si="75"/>
        <v>2473.3231979899938</v>
      </c>
      <c r="L179" s="6">
        <f t="shared" si="75"/>
        <v>2463.2730983717147</v>
      </c>
      <c r="M179" s="6">
        <f t="shared" si="75"/>
        <v>2461.3136956375342</v>
      </c>
      <c r="N179" s="6">
        <f t="shared" si="75"/>
        <v>2380.9341827831545</v>
      </c>
      <c r="O179" s="6">
        <f t="shared" si="75"/>
        <v>2402.1876340854892</v>
      </c>
      <c r="P179" s="6">
        <f t="shared" si="75"/>
        <v>2436.886680039067</v>
      </c>
      <c r="Q179" s="6">
        <f t="shared" si="75"/>
        <v>2443.5495014541216</v>
      </c>
      <c r="R179" s="6">
        <f t="shared" si="75"/>
        <v>2448.0028087284409</v>
      </c>
      <c r="S179" s="6">
        <f t="shared" si="75"/>
        <v>2448.6876801398698</v>
      </c>
      <c r="T179" s="6">
        <f t="shared" si="75"/>
        <v>2447.5185759877254</v>
      </c>
      <c r="U179" s="6">
        <f t="shared" si="75"/>
        <v>2438.6094894525891</v>
      </c>
      <c r="V179" s="6">
        <f t="shared" si="75"/>
        <v>2429.0904802033692</v>
      </c>
      <c r="W179" s="6">
        <f t="shared" si="75"/>
        <v>2425.7622536714734</v>
      </c>
      <c r="X179" s="6">
        <f t="shared" si="75"/>
        <v>2415.3082219239714</v>
      </c>
      <c r="Y179" s="6">
        <f t="shared" si="75"/>
        <v>2404.621307826616</v>
      </c>
      <c r="Z179" s="6">
        <f t="shared" si="75"/>
        <v>2400.267584370366</v>
      </c>
      <c r="AA179" s="6">
        <f t="shared" si="75"/>
        <v>2389.4409509822767</v>
      </c>
      <c r="AB179" s="6">
        <f t="shared" si="75"/>
        <v>2378.7975303619669</v>
      </c>
      <c r="AC179" s="6">
        <f t="shared" si="75"/>
        <v>2374.6814327769921</v>
      </c>
      <c r="AD179" s="6">
        <f t="shared" si="75"/>
        <v>2364.7747888503091</v>
      </c>
      <c r="AE179" s="6">
        <f t="shared" si="75"/>
        <v>2355.5065075624429</v>
      </c>
      <c r="AF179" s="6">
        <f t="shared" si="75"/>
        <v>2347.0359441464602</v>
      </c>
      <c r="AG179" s="6">
        <f t="shared" si="75"/>
        <v>2339.5265648620907</v>
      </c>
      <c r="AH179" s="6">
        <f t="shared" si="75"/>
        <v>2333.1459469957481</v>
      </c>
      <c r="AI179" s="6">
        <f t="shared" si="75"/>
        <v>2328.0657788605172</v>
      </c>
      <c r="AJ179" s="6">
        <f t="shared" ref="AJ179:BL179" si="76">(AJ$24*(AJ64*AJ164))+AJ147</f>
        <v>2318.7106887392351</v>
      </c>
      <c r="AK179" s="6">
        <f t="shared" si="76"/>
        <v>2316.8100867666149</v>
      </c>
      <c r="AL179" s="6">
        <f t="shared" si="76"/>
        <v>2316.7444894369487</v>
      </c>
      <c r="AM179" s="6">
        <f t="shared" si="76"/>
        <v>2313.0761173429546</v>
      </c>
      <c r="AN179" s="6">
        <f t="shared" si="76"/>
        <v>2317.2786111639393</v>
      </c>
      <c r="AO179" s="6">
        <f t="shared" si="76"/>
        <v>2323.8856082664411</v>
      </c>
      <c r="AP179" s="6">
        <f t="shared" si="76"/>
        <v>2333.0968889791475</v>
      </c>
      <c r="AQ179" s="6">
        <f t="shared" si="76"/>
        <v>2345.1163446574237</v>
      </c>
      <c r="AR179" s="6">
        <f t="shared" si="76"/>
        <v>2365.6900055445299</v>
      </c>
      <c r="AS179" s="6">
        <f t="shared" si="76"/>
        <v>2388.130743848671</v>
      </c>
      <c r="AT179" s="6">
        <f t="shared" si="76"/>
        <v>2410.8638696225712</v>
      </c>
      <c r="AU179" s="6">
        <f t="shared" si="76"/>
        <v>2433.8931924749572</v>
      </c>
      <c r="AV179" s="6">
        <f t="shared" si="76"/>
        <v>2457.2225716511543</v>
      </c>
      <c r="AW179" s="6">
        <f t="shared" si="76"/>
        <v>2480.8559166798113</v>
      </c>
      <c r="AX179" s="6">
        <f t="shared" si="76"/>
        <v>2504.7971880280575</v>
      </c>
      <c r="AY179" s="6">
        <f t="shared" si="76"/>
        <v>2529.0503977652052</v>
      </c>
      <c r="AZ179" s="6">
        <f t="shared" si="76"/>
        <v>2553.6196102350877</v>
      </c>
      <c r="BA179" s="6">
        <f t="shared" si="76"/>
        <v>2578.5089427371495</v>
      </c>
      <c r="BB179" s="6">
        <f t="shared" si="76"/>
        <v>2603.7225662164383</v>
      </c>
      <c r="BC179" s="6">
        <f t="shared" si="76"/>
        <v>2629.2647059625542</v>
      </c>
      <c r="BD179" s="6">
        <f t="shared" si="76"/>
        <v>2655.1396423177453</v>
      </c>
      <c r="BE179" s="6">
        <f t="shared" si="76"/>
        <v>2681.3517113941725</v>
      </c>
      <c r="BF179" s="6">
        <f t="shared" si="76"/>
        <v>2707.9053058005888</v>
      </c>
      <c r="BG179" s="6">
        <f t="shared" si="76"/>
        <v>2734.8048753784205</v>
      </c>
      <c r="BH179" s="6">
        <f t="shared" si="76"/>
        <v>2762.0549279474953</v>
      </c>
      <c r="BI179" s="6">
        <f t="shared" si="76"/>
        <v>2789.660030061445</v>
      </c>
      <c r="BJ179" s="6">
        <f t="shared" si="76"/>
        <v>2817.6248077729729</v>
      </c>
      <c r="BK179" s="6">
        <f t="shared" si="76"/>
        <v>2845.953947409078</v>
      </c>
      <c r="BL179" s="6">
        <f t="shared" si="76"/>
        <v>2874.6521963564037</v>
      </c>
    </row>
    <row r="180" spans="3:64" x14ac:dyDescent="0.25">
      <c r="C180" t="s">
        <v>8</v>
      </c>
      <c r="D180" s="6">
        <f t="shared" ref="D180:AI180" si="77">(D$24*(D65*D165))+D148</f>
        <v>2011.2999999999997</v>
      </c>
      <c r="E180" s="6">
        <f t="shared" si="77"/>
        <v>2127.8000000000002</v>
      </c>
      <c r="F180" s="6">
        <f t="shared" si="77"/>
        <v>2222.3999999999969</v>
      </c>
      <c r="G180" s="6">
        <f t="shared" si="77"/>
        <v>2196.1999999999998</v>
      </c>
      <c r="H180" s="6">
        <f t="shared" si="77"/>
        <v>2300.5</v>
      </c>
      <c r="I180" s="6">
        <f t="shared" si="77"/>
        <v>2306</v>
      </c>
      <c r="J180" s="10">
        <f t="shared" si="77"/>
        <v>2340.1999999999998</v>
      </c>
      <c r="K180" s="6">
        <f t="shared" si="77"/>
        <v>2364.1050028493364</v>
      </c>
      <c r="L180" s="6">
        <f t="shared" si="77"/>
        <v>2396.6478132522816</v>
      </c>
      <c r="M180" s="6">
        <f t="shared" si="77"/>
        <v>2439.1555704337075</v>
      </c>
      <c r="N180" s="6">
        <f t="shared" si="77"/>
        <v>2404.6260194423012</v>
      </c>
      <c r="O180" s="6">
        <f t="shared" si="77"/>
        <v>2473.735388960517</v>
      </c>
      <c r="P180" s="6">
        <f t="shared" si="77"/>
        <v>2559.8719371112834</v>
      </c>
      <c r="Q180" s="6">
        <f t="shared" si="77"/>
        <v>2619.4067173229055</v>
      </c>
      <c r="R180" s="6">
        <f t="shared" si="77"/>
        <v>2678.7159586267412</v>
      </c>
      <c r="S180" s="6">
        <f t="shared" si="77"/>
        <v>2735.815081342063</v>
      </c>
      <c r="T180" s="6">
        <f t="shared" si="77"/>
        <v>2792.5105648284425</v>
      </c>
      <c r="U180" s="6">
        <f t="shared" si="77"/>
        <v>2841.674507654654</v>
      </c>
      <c r="V180" s="6">
        <f t="shared" si="77"/>
        <v>2891.0601770247813</v>
      </c>
      <c r="W180" s="6">
        <f t="shared" si="77"/>
        <v>2948.7023612804892</v>
      </c>
      <c r="X180" s="6">
        <f t="shared" si="77"/>
        <v>2998.3443653667641</v>
      </c>
      <c r="Y180" s="6">
        <f t="shared" si="77"/>
        <v>3047.9454378084656</v>
      </c>
      <c r="Z180" s="6">
        <f t="shared" si="77"/>
        <v>3105.7354935950634</v>
      </c>
      <c r="AA180" s="6">
        <f t="shared" si="77"/>
        <v>3155.0389147602773</v>
      </c>
      <c r="AB180" s="6">
        <f t="shared" si="77"/>
        <v>3204.0137758138926</v>
      </c>
      <c r="AC180" s="6">
        <f t="shared" si="77"/>
        <v>3261.0700777062361</v>
      </c>
      <c r="AD180" s="6">
        <f t="shared" si="77"/>
        <v>3309.1413895958844</v>
      </c>
      <c r="AE180" s="6">
        <f t="shared" si="77"/>
        <v>3356.5715426283805</v>
      </c>
      <c r="AF180" s="6">
        <f t="shared" si="77"/>
        <v>3403.2517103961295</v>
      </c>
      <c r="AG180" s="6">
        <f t="shared" si="77"/>
        <v>3449.0704380411394</v>
      </c>
      <c r="AH180" s="6">
        <f t="shared" si="77"/>
        <v>3493.9136422550723</v>
      </c>
      <c r="AI180" s="6">
        <f t="shared" si="77"/>
        <v>3537.6646112792087</v>
      </c>
      <c r="AJ180" s="6">
        <f t="shared" ref="AJ180:BL180" si="78">(AJ$24*(AJ65*AJ165))+AJ148</f>
        <v>3571.3458833723198</v>
      </c>
      <c r="AK180" s="6">
        <f t="shared" si="78"/>
        <v>3612.5157985238316</v>
      </c>
      <c r="AL180" s="6">
        <f t="shared" si="78"/>
        <v>3652.2316531074357</v>
      </c>
      <c r="AM180" s="6">
        <f t="shared" si="78"/>
        <v>3681.4129766605984</v>
      </c>
      <c r="AN180" s="6">
        <f t="shared" si="78"/>
        <v>3717.8140265880347</v>
      </c>
      <c r="AO180" s="6">
        <f t="shared" si="78"/>
        <v>3752.3768487412799</v>
      </c>
      <c r="AP180" s="6">
        <f t="shared" si="78"/>
        <v>3784.9667702840725</v>
      </c>
      <c r="AQ180" s="6">
        <f t="shared" si="78"/>
        <v>3815.4464899297832</v>
      </c>
      <c r="AR180" s="6">
        <f t="shared" si="78"/>
        <v>3852.6951518868232</v>
      </c>
      <c r="AS180" s="6">
        <f t="shared" si="78"/>
        <v>3889.2414971249964</v>
      </c>
      <c r="AT180" s="6">
        <f t="shared" si="78"/>
        <v>3926.2640162424914</v>
      </c>
      <c r="AU180" s="6">
        <f t="shared" si="78"/>
        <v>3963.7689134592338</v>
      </c>
      <c r="AV180" s="6">
        <f t="shared" si="78"/>
        <v>4001.7624738318982</v>
      </c>
      <c r="AW180" s="6">
        <f t="shared" si="78"/>
        <v>4040.2510643071396</v>
      </c>
      <c r="AX180" s="6">
        <f t="shared" si="78"/>
        <v>4079.2411347885691</v>
      </c>
      <c r="AY180" s="6">
        <f t="shared" si="78"/>
        <v>4118.7392192176385</v>
      </c>
      <c r="AZ180" s="6">
        <f t="shared" si="78"/>
        <v>4158.7519366685901</v>
      </c>
      <c r="BA180" s="6">
        <f t="shared" si="78"/>
        <v>4199.2859924576624</v>
      </c>
      <c r="BB180" s="6">
        <f t="shared" si="78"/>
        <v>4240.3481792667908</v>
      </c>
      <c r="BC180" s="6">
        <f t="shared" si="78"/>
        <v>4281.9453782818937</v>
      </c>
      <c r="BD180" s="6">
        <f t="shared" si="78"/>
        <v>4324.0845603460621</v>
      </c>
      <c r="BE180" s="6">
        <f t="shared" si="78"/>
        <v>4366.772787127672</v>
      </c>
      <c r="BF180" s="6">
        <f t="shared" si="78"/>
        <v>4410.0172123038355</v>
      </c>
      <c r="BG180" s="6">
        <f t="shared" si="78"/>
        <v>4453.8250827591628</v>
      </c>
      <c r="BH180" s="6">
        <f t="shared" si="78"/>
        <v>4498.2037398002276</v>
      </c>
      <c r="BI180" s="6">
        <f t="shared" si="78"/>
        <v>4543.1606203858028</v>
      </c>
      <c r="BJ180" s="6">
        <f t="shared" si="78"/>
        <v>4588.7032583731479</v>
      </c>
      <c r="BK180" s="6">
        <f t="shared" si="78"/>
        <v>4634.8392857805193</v>
      </c>
      <c r="BL180" s="6">
        <f t="shared" si="78"/>
        <v>4681.5764340661644</v>
      </c>
    </row>
    <row r="181" spans="3:64" x14ac:dyDescent="0.25">
      <c r="C181" t="s">
        <v>9</v>
      </c>
      <c r="D181" s="6">
        <f t="shared" ref="D181:AI181" si="79">(D$24*(D66*D166))+D149</f>
        <v>0</v>
      </c>
      <c r="E181" s="6">
        <f t="shared" si="79"/>
        <v>0</v>
      </c>
      <c r="F181" s="6">
        <f t="shared" si="79"/>
        <v>0</v>
      </c>
      <c r="G181" s="6">
        <f t="shared" si="79"/>
        <v>0</v>
      </c>
      <c r="H181" s="6">
        <f t="shared" si="79"/>
        <v>0</v>
      </c>
      <c r="I181" s="6">
        <f t="shared" si="79"/>
        <v>0</v>
      </c>
      <c r="J181" s="10">
        <f t="shared" si="79"/>
        <v>0</v>
      </c>
      <c r="K181" s="6">
        <f t="shared" si="79"/>
        <v>0</v>
      </c>
      <c r="L181" s="6">
        <f t="shared" si="79"/>
        <v>0</v>
      </c>
      <c r="M181" s="6">
        <f t="shared" si="79"/>
        <v>0</v>
      </c>
      <c r="N181" s="6">
        <f t="shared" si="79"/>
        <v>0</v>
      </c>
      <c r="O181" s="6">
        <f t="shared" si="79"/>
        <v>0</v>
      </c>
      <c r="P181" s="6">
        <f t="shared" si="79"/>
        <v>0</v>
      </c>
      <c r="Q181" s="6">
        <f t="shared" si="79"/>
        <v>0</v>
      </c>
      <c r="R181" s="6">
        <f t="shared" si="79"/>
        <v>0</v>
      </c>
      <c r="S181" s="6">
        <f t="shared" si="79"/>
        <v>0</v>
      </c>
      <c r="T181" s="6">
        <f t="shared" si="79"/>
        <v>0</v>
      </c>
      <c r="U181" s="6">
        <f t="shared" si="79"/>
        <v>0</v>
      </c>
      <c r="V181" s="6">
        <f t="shared" si="79"/>
        <v>0</v>
      </c>
      <c r="W181" s="6">
        <f t="shared" si="79"/>
        <v>0</v>
      </c>
      <c r="X181" s="6">
        <f t="shared" si="79"/>
        <v>0</v>
      </c>
      <c r="Y181" s="6">
        <f t="shared" si="79"/>
        <v>0</v>
      </c>
      <c r="Z181" s="6">
        <f t="shared" si="79"/>
        <v>0</v>
      </c>
      <c r="AA181" s="6">
        <f t="shared" si="79"/>
        <v>0</v>
      </c>
      <c r="AB181" s="6">
        <f t="shared" si="79"/>
        <v>0</v>
      </c>
      <c r="AC181" s="6">
        <f t="shared" si="79"/>
        <v>0</v>
      </c>
      <c r="AD181" s="6">
        <f t="shared" si="79"/>
        <v>0</v>
      </c>
      <c r="AE181" s="6">
        <f t="shared" si="79"/>
        <v>0</v>
      </c>
      <c r="AF181" s="6">
        <f t="shared" si="79"/>
        <v>0</v>
      </c>
      <c r="AG181" s="6">
        <f t="shared" si="79"/>
        <v>0</v>
      </c>
      <c r="AH181" s="6">
        <f t="shared" si="79"/>
        <v>0</v>
      </c>
      <c r="AI181" s="6">
        <f t="shared" si="79"/>
        <v>0</v>
      </c>
      <c r="AJ181" s="6">
        <f t="shared" ref="AJ181:BL181" si="80">(AJ$24*(AJ66*AJ166))+AJ149</f>
        <v>0</v>
      </c>
      <c r="AK181" s="6">
        <f t="shared" si="80"/>
        <v>0</v>
      </c>
      <c r="AL181" s="6">
        <f t="shared" si="80"/>
        <v>0</v>
      </c>
      <c r="AM181" s="6">
        <f t="shared" si="80"/>
        <v>0</v>
      </c>
      <c r="AN181" s="6">
        <f t="shared" si="80"/>
        <v>0</v>
      </c>
      <c r="AO181" s="6">
        <f t="shared" si="80"/>
        <v>0</v>
      </c>
      <c r="AP181" s="6">
        <f t="shared" si="80"/>
        <v>0</v>
      </c>
      <c r="AQ181" s="6">
        <f t="shared" si="80"/>
        <v>0</v>
      </c>
      <c r="AR181" s="6">
        <f t="shared" si="80"/>
        <v>0</v>
      </c>
      <c r="AS181" s="6">
        <f t="shared" si="80"/>
        <v>0</v>
      </c>
      <c r="AT181" s="6">
        <f t="shared" si="80"/>
        <v>0</v>
      </c>
      <c r="AU181" s="6">
        <f t="shared" si="80"/>
        <v>0</v>
      </c>
      <c r="AV181" s="6">
        <f t="shared" si="80"/>
        <v>0</v>
      </c>
      <c r="AW181" s="6">
        <f t="shared" si="80"/>
        <v>0</v>
      </c>
      <c r="AX181" s="6">
        <f t="shared" si="80"/>
        <v>0</v>
      </c>
      <c r="AY181" s="6">
        <f t="shared" si="80"/>
        <v>0</v>
      </c>
      <c r="AZ181" s="6">
        <f t="shared" si="80"/>
        <v>0</v>
      </c>
      <c r="BA181" s="6">
        <f t="shared" si="80"/>
        <v>0</v>
      </c>
      <c r="BB181" s="6">
        <f t="shared" si="80"/>
        <v>0</v>
      </c>
      <c r="BC181" s="6">
        <f t="shared" si="80"/>
        <v>0</v>
      </c>
      <c r="BD181" s="6">
        <f t="shared" si="80"/>
        <v>0</v>
      </c>
      <c r="BE181" s="6">
        <f t="shared" si="80"/>
        <v>0</v>
      </c>
      <c r="BF181" s="6">
        <f t="shared" si="80"/>
        <v>0</v>
      </c>
      <c r="BG181" s="6">
        <f t="shared" si="80"/>
        <v>0</v>
      </c>
      <c r="BH181" s="6">
        <f t="shared" si="80"/>
        <v>0</v>
      </c>
      <c r="BI181" s="6">
        <f t="shared" si="80"/>
        <v>0</v>
      </c>
      <c r="BJ181" s="6">
        <f t="shared" si="80"/>
        <v>0</v>
      </c>
      <c r="BK181" s="6">
        <f t="shared" si="80"/>
        <v>0</v>
      </c>
      <c r="BL181" s="6">
        <f t="shared" si="80"/>
        <v>0</v>
      </c>
    </row>
    <row r="182" spans="3:64" x14ac:dyDescent="0.25">
      <c r="C182" t="s">
        <v>10</v>
      </c>
      <c r="D182" s="6">
        <f t="shared" ref="D182:AI182" si="81">(D$24*(D67*D167))+D150</f>
        <v>191.328</v>
      </c>
      <c r="E182" s="6">
        <f t="shared" si="81"/>
        <v>213.88800000000001</v>
      </c>
      <c r="F182" s="6">
        <f t="shared" si="81"/>
        <v>238.94399999999962</v>
      </c>
      <c r="G182" s="6">
        <f t="shared" si="81"/>
        <v>237.50399999999996</v>
      </c>
      <c r="H182" s="6">
        <f t="shared" si="81"/>
        <v>235.87199999999999</v>
      </c>
      <c r="I182" s="6">
        <f t="shared" si="81"/>
        <v>217.536</v>
      </c>
      <c r="J182" s="10">
        <f t="shared" si="81"/>
        <v>225.40799999999999</v>
      </c>
      <c r="K182" s="6">
        <f t="shared" si="81"/>
        <v>226.49317404890459</v>
      </c>
      <c r="L182" s="6">
        <f t="shared" si="81"/>
        <v>228.57896573699995</v>
      </c>
      <c r="M182" s="6">
        <f t="shared" si="81"/>
        <v>231.77471302922606</v>
      </c>
      <c r="N182" s="6">
        <f t="shared" si="81"/>
        <v>227.82303975368993</v>
      </c>
      <c r="O182" s="6">
        <f t="shared" si="81"/>
        <v>233.84793734439381</v>
      </c>
      <c r="P182" s="6">
        <f t="shared" si="81"/>
        <v>241.60875707732384</v>
      </c>
      <c r="Q182" s="6">
        <f t="shared" si="81"/>
        <v>246.98615838200297</v>
      </c>
      <c r="R182" s="6">
        <f t="shared" si="81"/>
        <v>252.47013897862723</v>
      </c>
      <c r="S182" s="6">
        <f t="shared" si="81"/>
        <v>257.86940665439181</v>
      </c>
      <c r="T182" s="6">
        <f t="shared" si="81"/>
        <v>263.34905844385952</v>
      </c>
      <c r="U182" s="6">
        <f t="shared" si="81"/>
        <v>268.2303672155553</v>
      </c>
      <c r="V182" s="6">
        <f t="shared" si="81"/>
        <v>273.23703527981252</v>
      </c>
      <c r="W182" s="6">
        <f t="shared" si="81"/>
        <v>279.12223863285914</v>
      </c>
      <c r="X182" s="6">
        <f t="shared" si="81"/>
        <v>284.34082781407233</v>
      </c>
      <c r="Y182" s="6">
        <f t="shared" si="81"/>
        <v>289.63695042670736</v>
      </c>
      <c r="Z182" s="6">
        <f t="shared" si="81"/>
        <v>295.78606214929709</v>
      </c>
      <c r="AA182" s="6">
        <f t="shared" si="81"/>
        <v>301.19321410756493</v>
      </c>
      <c r="AB182" s="6">
        <f t="shared" si="81"/>
        <v>306.62459139401744</v>
      </c>
      <c r="AC182" s="6">
        <f t="shared" si="81"/>
        <v>312.87779033147734</v>
      </c>
      <c r="AD182" s="6">
        <f t="shared" si="81"/>
        <v>318.30790789945854</v>
      </c>
      <c r="AE182" s="6">
        <f t="shared" si="81"/>
        <v>323.70346045029066</v>
      </c>
      <c r="AF182" s="6">
        <f t="shared" si="81"/>
        <v>329.04371822546932</v>
      </c>
      <c r="AG182" s="6">
        <f t="shared" si="81"/>
        <v>334.30737438837235</v>
      </c>
      <c r="AH182" s="6">
        <f t="shared" si="81"/>
        <v>339.47254502426472</v>
      </c>
      <c r="AI182" s="6">
        <f t="shared" si="81"/>
        <v>344.51676914029497</v>
      </c>
      <c r="AJ182" s="6">
        <f t="shared" ref="AJ182:BL182" si="82">(AJ$24*(AJ67*AJ167))+AJ150</f>
        <v>348.55248297815706</v>
      </c>
      <c r="AK182" s="6">
        <f t="shared" si="82"/>
        <v>353.27986930020796</v>
      </c>
      <c r="AL182" s="6">
        <f t="shared" si="82"/>
        <v>357.81600809209016</v>
      </c>
      <c r="AM182" s="6">
        <f t="shared" si="82"/>
        <v>361.25757346194956</v>
      </c>
      <c r="AN182" s="6">
        <f t="shared" si="82"/>
        <v>365.33300058607995</v>
      </c>
      <c r="AO182" s="6">
        <f t="shared" si="82"/>
        <v>369.14197400575216</v>
      </c>
      <c r="AP182" s="6">
        <f t="shared" si="82"/>
        <v>372.65808936099194</v>
      </c>
      <c r="AQ182" s="6">
        <f t="shared" si="82"/>
        <v>375.85436521371008</v>
      </c>
      <c r="AR182" s="6">
        <f t="shared" si="82"/>
        <v>379.59185917537644</v>
      </c>
      <c r="AS182" s="6">
        <f t="shared" si="82"/>
        <v>383.19263592726384</v>
      </c>
      <c r="AT182" s="6">
        <f t="shared" si="82"/>
        <v>386.840328337156</v>
      </c>
      <c r="AU182" s="6">
        <f t="shared" si="82"/>
        <v>390.53554768398453</v>
      </c>
      <c r="AV182" s="6">
        <f t="shared" si="82"/>
        <v>394.27891321122814</v>
      </c>
      <c r="AW182" s="6">
        <f t="shared" si="82"/>
        <v>398.07105223068351</v>
      </c>
      <c r="AX182" s="6">
        <f t="shared" si="82"/>
        <v>401.91260022759064</v>
      </c>
      <c r="AY182" s="6">
        <f t="shared" si="82"/>
        <v>405.80420096712845</v>
      </c>
      <c r="AZ182" s="6">
        <f t="shared" si="82"/>
        <v>409.74650660229594</v>
      </c>
      <c r="BA182" s="6">
        <f t="shared" si="82"/>
        <v>413.74017778319819</v>
      </c>
      <c r="BB182" s="6">
        <f t="shared" si="82"/>
        <v>417.78588376776071</v>
      </c>
      <c r="BC182" s="6">
        <f t="shared" si="82"/>
        <v>421.88430253388037</v>
      </c>
      <c r="BD182" s="6">
        <f t="shared" si="82"/>
        <v>426.03612089304477</v>
      </c>
      <c r="BE182" s="6">
        <f t="shared" si="82"/>
        <v>430.24203460542236</v>
      </c>
      <c r="BF182" s="6">
        <f t="shared" si="82"/>
        <v>434.50274849646337</v>
      </c>
      <c r="BG182" s="6">
        <f t="shared" si="82"/>
        <v>438.81897657500923</v>
      </c>
      <c r="BH182" s="6">
        <f t="shared" si="82"/>
        <v>443.19144215294995</v>
      </c>
      <c r="BI182" s="6">
        <f t="shared" si="82"/>
        <v>447.62087796643397</v>
      </c>
      <c r="BJ182" s="6">
        <f t="shared" si="82"/>
        <v>452.10802629866089</v>
      </c>
      <c r="BK182" s="6">
        <f t="shared" si="82"/>
        <v>456.65363910427135</v>
      </c>
      <c r="BL182" s="6">
        <f t="shared" si="82"/>
        <v>461.25847813536234</v>
      </c>
    </row>
    <row r="183" spans="3:64" x14ac:dyDescent="0.25">
      <c r="C183" t="s">
        <v>11</v>
      </c>
      <c r="D183" s="6">
        <f t="shared" ref="D183:AI183" si="83">(D$24*(D68*D168))+D151</f>
        <v>7.9720000000000013</v>
      </c>
      <c r="E183" s="6">
        <f t="shared" si="83"/>
        <v>8.9120000000000026</v>
      </c>
      <c r="F183" s="6">
        <f t="shared" si="83"/>
        <v>9.9559999999999835</v>
      </c>
      <c r="G183" s="6">
        <f t="shared" si="83"/>
        <v>9.8960000000000008</v>
      </c>
      <c r="H183" s="6">
        <f t="shared" si="83"/>
        <v>9.8279999999999976</v>
      </c>
      <c r="I183" s="6">
        <f t="shared" si="83"/>
        <v>9.0640000000000001</v>
      </c>
      <c r="J183" s="10">
        <f t="shared" si="83"/>
        <v>9.3919999999999995</v>
      </c>
      <c r="K183" s="6">
        <f t="shared" si="83"/>
        <v>9.4372155853710282</v>
      </c>
      <c r="L183" s="6">
        <f t="shared" si="83"/>
        <v>9.5241235723750002</v>
      </c>
      <c r="M183" s="6">
        <f t="shared" si="83"/>
        <v>9.6572797095510889</v>
      </c>
      <c r="N183" s="6">
        <f t="shared" si="83"/>
        <v>9.4926266564037505</v>
      </c>
      <c r="O183" s="6">
        <f t="shared" si="83"/>
        <v>9.7436640560164065</v>
      </c>
      <c r="P183" s="6">
        <f t="shared" si="83"/>
        <v>10.067031544888501</v>
      </c>
      <c r="Q183" s="6">
        <f t="shared" si="83"/>
        <v>10.291089932583462</v>
      </c>
      <c r="R183" s="6">
        <f t="shared" si="83"/>
        <v>10.519589124109469</v>
      </c>
      <c r="S183" s="6">
        <f t="shared" si="83"/>
        <v>10.744558610599658</v>
      </c>
      <c r="T183" s="6">
        <f t="shared" si="83"/>
        <v>10.972877435160811</v>
      </c>
      <c r="U183" s="6">
        <f t="shared" si="83"/>
        <v>11.176265300648142</v>
      </c>
      <c r="V183" s="6">
        <f t="shared" si="83"/>
        <v>11.384876469992193</v>
      </c>
      <c r="W183" s="6">
        <f t="shared" si="83"/>
        <v>11.630093276369129</v>
      </c>
      <c r="X183" s="6">
        <f t="shared" si="83"/>
        <v>11.847534492253013</v>
      </c>
      <c r="Y183" s="6">
        <f t="shared" si="83"/>
        <v>12.068206267779468</v>
      </c>
      <c r="Z183" s="6">
        <f t="shared" si="83"/>
        <v>12.324419256220708</v>
      </c>
      <c r="AA183" s="6">
        <f t="shared" si="83"/>
        <v>12.549717254481871</v>
      </c>
      <c r="AB183" s="6">
        <f t="shared" si="83"/>
        <v>12.77602464141739</v>
      </c>
      <c r="AC183" s="6">
        <f t="shared" si="83"/>
        <v>13.03657459714489</v>
      </c>
      <c r="AD183" s="6">
        <f t="shared" si="83"/>
        <v>13.262829495810777</v>
      </c>
      <c r="AE183" s="6">
        <f t="shared" si="83"/>
        <v>13.487644185428774</v>
      </c>
      <c r="AF183" s="6">
        <f t="shared" si="83"/>
        <v>13.710154926061216</v>
      </c>
      <c r="AG183" s="6">
        <f t="shared" si="83"/>
        <v>13.929473932848841</v>
      </c>
      <c r="AH183" s="6">
        <f t="shared" si="83"/>
        <v>14.14468937601103</v>
      </c>
      <c r="AI183" s="6">
        <f t="shared" si="83"/>
        <v>14.354865380845622</v>
      </c>
      <c r="AJ183" s="6">
        <f t="shared" ref="AJ183:BL183" si="84">(AJ$24*(AJ68*AJ168))+AJ151</f>
        <v>14.523020124089875</v>
      </c>
      <c r="AK183" s="6">
        <f t="shared" si="84"/>
        <v>14.719994554175329</v>
      </c>
      <c r="AL183" s="6">
        <f t="shared" si="84"/>
        <v>14.909000337170408</v>
      </c>
      <c r="AM183" s="6">
        <f t="shared" si="84"/>
        <v>15.052398894247897</v>
      </c>
      <c r="AN183" s="6">
        <f t="shared" si="84"/>
        <v>15.222208357753315</v>
      </c>
      <c r="AO183" s="6">
        <f t="shared" si="84"/>
        <v>15.380915583573003</v>
      </c>
      <c r="AP183" s="6">
        <f t="shared" si="84"/>
        <v>15.527420390041316</v>
      </c>
      <c r="AQ183" s="6">
        <f t="shared" si="84"/>
        <v>15.660598550571242</v>
      </c>
      <c r="AR183" s="6">
        <f t="shared" si="84"/>
        <v>15.816327465640681</v>
      </c>
      <c r="AS183" s="6">
        <f t="shared" si="84"/>
        <v>15.966359830302656</v>
      </c>
      <c r="AT183" s="6">
        <f t="shared" si="84"/>
        <v>16.118347014048162</v>
      </c>
      <c r="AU183" s="6">
        <f t="shared" si="84"/>
        <v>16.272314486832684</v>
      </c>
      <c r="AV183" s="6">
        <f t="shared" si="84"/>
        <v>16.428288050467835</v>
      </c>
      <c r="AW183" s="6">
        <f t="shared" si="84"/>
        <v>16.586293842945143</v>
      </c>
      <c r="AX183" s="6">
        <f t="shared" si="84"/>
        <v>16.746358342816272</v>
      </c>
      <c r="AY183" s="6">
        <f t="shared" si="84"/>
        <v>16.908508373630347</v>
      </c>
      <c r="AZ183" s="6">
        <f t="shared" si="84"/>
        <v>17.072771108428991</v>
      </c>
      <c r="BA183" s="6">
        <f t="shared" si="84"/>
        <v>17.239174074299921</v>
      </c>
      <c r="BB183" s="6">
        <f t="shared" si="84"/>
        <v>17.407745156990025</v>
      </c>
      <c r="BC183" s="6">
        <f t="shared" si="84"/>
        <v>17.578512605578343</v>
      </c>
      <c r="BD183" s="6">
        <f t="shared" si="84"/>
        <v>17.751505037210194</v>
      </c>
      <c r="BE183" s="6">
        <f t="shared" si="84"/>
        <v>17.926751441892595</v>
      </c>
      <c r="BF183" s="6">
        <f t="shared" si="84"/>
        <v>18.104281187352633</v>
      </c>
      <c r="BG183" s="6">
        <f t="shared" si="84"/>
        <v>18.284124023958711</v>
      </c>
      <c r="BH183" s="6">
        <f t="shared" si="84"/>
        <v>18.466310089706241</v>
      </c>
      <c r="BI183" s="6">
        <f t="shared" si="84"/>
        <v>18.650869915268078</v>
      </c>
      <c r="BJ183" s="6">
        <f t="shared" si="84"/>
        <v>18.837834429110863</v>
      </c>
      <c r="BK183" s="6">
        <f t="shared" si="84"/>
        <v>19.027234962677969</v>
      </c>
      <c r="BL183" s="6">
        <f t="shared" si="84"/>
        <v>19.219103255640093</v>
      </c>
    </row>
    <row r="184" spans="3:64" x14ac:dyDescent="0.25">
      <c r="C184" t="s">
        <v>12</v>
      </c>
      <c r="D184" s="6">
        <f t="shared" ref="D184:AI184" si="85">(D$24*(D69*D169))+D152</f>
        <v>54.4</v>
      </c>
      <c r="E184" s="6">
        <f t="shared" si="85"/>
        <v>60.900000000000027</v>
      </c>
      <c r="F184" s="6">
        <f t="shared" si="85"/>
        <v>61.328712289408308</v>
      </c>
      <c r="G184" s="6">
        <f t="shared" si="85"/>
        <v>71.340054283520004</v>
      </c>
      <c r="H184" s="6">
        <f t="shared" si="85"/>
        <v>72.099999999999994</v>
      </c>
      <c r="I184" s="6">
        <f t="shared" si="85"/>
        <v>62.000000000000021</v>
      </c>
      <c r="J184" s="10">
        <f t="shared" si="85"/>
        <v>64.600000000000009</v>
      </c>
      <c r="K184" s="6">
        <f t="shared" si="85"/>
        <v>62.465435898724238</v>
      </c>
      <c r="L184" s="6">
        <f t="shared" si="85"/>
        <v>60.99334351697518</v>
      </c>
      <c r="M184" s="6">
        <f t="shared" si="85"/>
        <v>60.176544347813454</v>
      </c>
      <c r="N184" s="6">
        <f t="shared" si="85"/>
        <v>57.886780497189477</v>
      </c>
      <c r="O184" s="6">
        <f t="shared" si="85"/>
        <v>58.483077297957493</v>
      </c>
      <c r="P184" s="6">
        <f t="shared" si="85"/>
        <v>59.806262312089913</v>
      </c>
      <c r="Q184" s="6">
        <f t="shared" si="85"/>
        <v>60.833106564937658</v>
      </c>
      <c r="R184" s="6">
        <f t="shared" si="85"/>
        <v>62.177837775879709</v>
      </c>
      <c r="S184" s="6">
        <f t="shared" si="85"/>
        <v>63.782797812870534</v>
      </c>
      <c r="T184" s="6">
        <f t="shared" si="85"/>
        <v>65.676026765230674</v>
      </c>
      <c r="U184" s="6">
        <f t="shared" si="85"/>
        <v>67.672200279093985</v>
      </c>
      <c r="V184" s="6">
        <f t="shared" si="85"/>
        <v>69.933777001448135</v>
      </c>
      <c r="W184" s="6">
        <f t="shared" si="85"/>
        <v>72.639661689409039</v>
      </c>
      <c r="X184" s="6">
        <f t="shared" si="85"/>
        <v>75.373643528657738</v>
      </c>
      <c r="Y184" s="6">
        <f t="shared" si="85"/>
        <v>78.30744678950451</v>
      </c>
      <c r="Z184" s="6">
        <f t="shared" si="85"/>
        <v>81.635950011664406</v>
      </c>
      <c r="AA184" s="6">
        <f t="shared" si="85"/>
        <v>84.903787584357502</v>
      </c>
      <c r="AB184" s="6">
        <f t="shared" si="85"/>
        <v>88.29731789805659</v>
      </c>
      <c r="AC184" s="6">
        <f t="shared" si="85"/>
        <v>92.030062752853738</v>
      </c>
      <c r="AD184" s="6">
        <f t="shared" si="85"/>
        <v>95.601488031186804</v>
      </c>
      <c r="AE184" s="6">
        <f t="shared" si="85"/>
        <v>99.215930476234846</v>
      </c>
      <c r="AF184" s="6">
        <f t="shared" si="85"/>
        <v>102.84395833856212</v>
      </c>
      <c r="AG184" s="6">
        <f t="shared" si="85"/>
        <v>106.4552401957117</v>
      </c>
      <c r="AH184" s="6">
        <f t="shared" si="85"/>
        <v>110.01854495220611</v>
      </c>
      <c r="AI184" s="6">
        <f t="shared" si="85"/>
        <v>113.50174183954724</v>
      </c>
      <c r="AJ184" s="6">
        <f t="shared" ref="AJ184:BL184" si="86">(AJ$24*(AJ69*AJ169))+AJ152</f>
        <v>116.58263683493631</v>
      </c>
      <c r="AK184" s="6">
        <f t="shared" si="86"/>
        <v>119.79984196222593</v>
      </c>
      <c r="AL184" s="6">
        <f t="shared" si="86"/>
        <v>122.83567696836759</v>
      </c>
      <c r="AM184" s="6">
        <f t="shared" si="86"/>
        <v>125.34962795939384</v>
      </c>
      <c r="AN184" s="6">
        <f t="shared" si="86"/>
        <v>127.91088375569905</v>
      </c>
      <c r="AO184" s="6">
        <f t="shared" si="86"/>
        <v>130.18185995818354</v>
      </c>
      <c r="AP184" s="6">
        <f t="shared" si="86"/>
        <v>132.12427803270538</v>
      </c>
      <c r="AQ184" s="6">
        <f t="shared" si="86"/>
        <v>133.69895977210186</v>
      </c>
      <c r="AR184" s="6">
        <f t="shared" si="86"/>
        <v>135.18228603111626</v>
      </c>
      <c r="AS184" s="6">
        <f t="shared" si="86"/>
        <v>136.46461393421006</v>
      </c>
      <c r="AT184" s="6">
        <f t="shared" si="86"/>
        <v>137.76364969271864</v>
      </c>
      <c r="AU184" s="6">
        <f t="shared" si="86"/>
        <v>139.07961099856925</v>
      </c>
      <c r="AV184" s="6">
        <f t="shared" si="86"/>
        <v>140.41271838006625</v>
      </c>
      <c r="AW184" s="6">
        <f t="shared" si="86"/>
        <v>141.76319523884666</v>
      </c>
      <c r="AX184" s="6">
        <f t="shared" si="86"/>
        <v>143.13126788731788</v>
      </c>
      <c r="AY184" s="6">
        <f t="shared" si="86"/>
        <v>144.51716558658345</v>
      </c>
      <c r="AZ184" s="6">
        <f t="shared" si="86"/>
        <v>145.92112058486245</v>
      </c>
      <c r="BA184" s="6">
        <f t="shared" si="86"/>
        <v>147.34336815640884</v>
      </c>
      <c r="BB184" s="6">
        <f t="shared" si="86"/>
        <v>148.78414664093964</v>
      </c>
      <c r="BC184" s="6">
        <f t="shared" si="86"/>
        <v>150.24369748357483</v>
      </c>
      <c r="BD184" s="6">
        <f t="shared" si="86"/>
        <v>151.72226527530003</v>
      </c>
      <c r="BE184" s="6">
        <f t="shared" si="86"/>
        <v>153.22009779395304</v>
      </c>
      <c r="BF184" s="6">
        <f t="shared" si="86"/>
        <v>154.73744604574824</v>
      </c>
      <c r="BG184" s="6">
        <f t="shared" si="86"/>
        <v>156.27456430733864</v>
      </c>
      <c r="BH184" s="6">
        <f t="shared" si="86"/>
        <v>157.83171016842863</v>
      </c>
      <c r="BI184" s="6">
        <f t="shared" si="86"/>
        <v>159.40914457494003</v>
      </c>
      <c r="BJ184" s="6">
        <f t="shared" si="86"/>
        <v>161.00713187274164</v>
      </c>
      <c r="BK184" s="6">
        <f t="shared" si="86"/>
        <v>162.62593985194763</v>
      </c>
      <c r="BL184" s="6">
        <f t="shared" si="86"/>
        <v>164.26583979179483</v>
      </c>
    </row>
    <row r="185" spans="3:64" x14ac:dyDescent="0.25">
      <c r="C185" t="s">
        <v>13</v>
      </c>
      <c r="D185" s="6">
        <f t="shared" ref="D185:AI185" si="87">(D$23*(D70*D170))+D153</f>
        <v>59.399999999999672</v>
      </c>
      <c r="E185" s="6">
        <f t="shared" si="87"/>
        <v>66.399999999999523</v>
      </c>
      <c r="F185" s="6">
        <f t="shared" si="87"/>
        <v>71.499999999999943</v>
      </c>
      <c r="G185" s="6">
        <f t="shared" si="87"/>
        <v>77.900000000000006</v>
      </c>
      <c r="H185" s="6">
        <f t="shared" si="87"/>
        <v>82.299999999999855</v>
      </c>
      <c r="I185" s="6">
        <f t="shared" si="87"/>
        <v>74.842866170786195</v>
      </c>
      <c r="J185" s="10">
        <f t="shared" si="87"/>
        <v>68.671086345486316</v>
      </c>
      <c r="K185" s="6">
        <f>(K$23*(K70*K170))+K153</f>
        <v>71.332277962071345</v>
      </c>
      <c r="L185">
        <f t="shared" si="87"/>
        <v>73.509114146380526</v>
      </c>
      <c r="M185" s="6">
        <f t="shared" si="87"/>
        <v>75.296690018542549</v>
      </c>
      <c r="N185" s="6">
        <f t="shared" si="87"/>
        <v>73.813215204006681</v>
      </c>
      <c r="O185" s="6">
        <f t="shared" si="87"/>
        <v>77.117404296948706</v>
      </c>
      <c r="P185" s="6">
        <f t="shared" si="87"/>
        <v>81.380368353802893</v>
      </c>
      <c r="Q185" s="6">
        <f t="shared" si="87"/>
        <v>84.605941082388227</v>
      </c>
      <c r="R185" s="6">
        <f t="shared" si="87"/>
        <v>87.976279596896461</v>
      </c>
      <c r="S185" s="6">
        <f t="shared" si="87"/>
        <v>91.386220574392439</v>
      </c>
      <c r="T185" s="6">
        <f t="shared" si="87"/>
        <v>94.907879775963735</v>
      </c>
      <c r="U185" s="6">
        <f t="shared" si="87"/>
        <v>98.17861200284753</v>
      </c>
      <c r="V185" s="6">
        <f t="shared" si="87"/>
        <v>101.55650163271409</v>
      </c>
      <c r="W185" s="6">
        <f t="shared" si="87"/>
        <v>105.4366911868366</v>
      </c>
      <c r="X185" s="6">
        <f t="shared" si="87"/>
        <v>108.98907277788372</v>
      </c>
      <c r="Y185" s="6">
        <f t="shared" si="87"/>
        <v>112.59800543299986</v>
      </c>
      <c r="Z185" s="6">
        <f t="shared" si="87"/>
        <v>116.68655742047439</v>
      </c>
      <c r="AA185" s="6">
        <f t="shared" si="87"/>
        <v>120.36366620510572</v>
      </c>
      <c r="AB185" s="6">
        <f t="shared" si="87"/>
        <v>124.04151100422476</v>
      </c>
      <c r="AC185" s="6">
        <f t="shared" si="87"/>
        <v>128.17025026677018</v>
      </c>
      <c r="AD185" s="6">
        <f t="shared" si="87"/>
        <v>131.79946509320783</v>
      </c>
      <c r="AE185" s="6">
        <f t="shared" si="87"/>
        <v>135.36931363912922</v>
      </c>
      <c r="AF185" s="6">
        <f t="shared" si="87"/>
        <v>138.859030194247</v>
      </c>
      <c r="AG185" s="6">
        <f t="shared" si="87"/>
        <v>142.2474961400109</v>
      </c>
      <c r="AH185" s="6">
        <f t="shared" si="87"/>
        <v>145.51328852178253</v>
      </c>
      <c r="AI185" s="6">
        <f t="shared" si="87"/>
        <v>148.63469258356497</v>
      </c>
      <c r="AJ185" s="6">
        <f t="shared" ref="AJ185:BL185" si="88">(AJ$23*(AJ70*AJ170))+AJ153</f>
        <v>151.06772402609252</v>
      </c>
      <c r="AK185" s="6">
        <f t="shared" si="88"/>
        <v>153.82948424131163</v>
      </c>
      <c r="AL185" s="6">
        <f t="shared" si="88"/>
        <v>156.38146470746426</v>
      </c>
      <c r="AM185" s="6">
        <f t="shared" si="88"/>
        <v>158.16705514318019</v>
      </c>
      <c r="AN185" s="6">
        <f t="shared" si="88"/>
        <v>160.22966976251956</v>
      </c>
      <c r="AO185" s="6">
        <f t="shared" si="88"/>
        <v>162.01559811889788</v>
      </c>
      <c r="AP185" s="6">
        <f t="shared" si="88"/>
        <v>163.5021045284839</v>
      </c>
      <c r="AQ185" s="6">
        <f t="shared" si="88"/>
        <v>164.66639920774398</v>
      </c>
      <c r="AR185" s="6">
        <f t="shared" si="88"/>
        <v>166.02164703665804</v>
      </c>
      <c r="AS185" s="6">
        <f t="shared" si="88"/>
        <v>167.21188530294506</v>
      </c>
      <c r="AT185" s="6">
        <f t="shared" si="88"/>
        <v>168.40925864608033</v>
      </c>
      <c r="AU185" s="6">
        <f t="shared" si="88"/>
        <v>169.61388542370747</v>
      </c>
      <c r="AV185" s="6">
        <f t="shared" si="88"/>
        <v>170.82590610683843</v>
      </c>
      <c r="AW185" s="6">
        <f t="shared" si="88"/>
        <v>172.0454132947618</v>
      </c>
      <c r="AX185" s="6">
        <f t="shared" si="88"/>
        <v>173.27241325222792</v>
      </c>
      <c r="AY185" s="6">
        <f t="shared" si="88"/>
        <v>174.50684132651796</v>
      </c>
      <c r="AZ185" s="6">
        <f t="shared" si="88"/>
        <v>175.74860451195059</v>
      </c>
      <c r="BA185" s="6">
        <f t="shared" si="88"/>
        <v>176.99756326401214</v>
      </c>
      <c r="BB185" s="6">
        <f t="shared" si="88"/>
        <v>178.25353399078125</v>
      </c>
      <c r="BC185" s="6">
        <f t="shared" si="88"/>
        <v>179.51635531845133</v>
      </c>
      <c r="BD185" s="6">
        <f t="shared" si="88"/>
        <v>180.78578244147181</v>
      </c>
      <c r="BE185" s="6">
        <f t="shared" si="88"/>
        <v>182.06143424834104</v>
      </c>
      <c r="BF185" s="6">
        <f t="shared" si="88"/>
        <v>183.34283121100466</v>
      </c>
      <c r="BG185" s="6">
        <f t="shared" si="88"/>
        <v>184.62948200685858</v>
      </c>
      <c r="BH185" s="6">
        <f t="shared" si="88"/>
        <v>185.92101628944741</v>
      </c>
      <c r="BI185" s="6">
        <f t="shared" si="88"/>
        <v>187.21700902171952</v>
      </c>
      <c r="BJ185" s="6">
        <f t="shared" si="88"/>
        <v>188.51681936759186</v>
      </c>
      <c r="BK185" s="6">
        <f t="shared" si="88"/>
        <v>189.81970907236195</v>
      </c>
      <c r="BL185" s="6">
        <f t="shared" si="88"/>
        <v>191.12498320902046</v>
      </c>
    </row>
    <row r="186" spans="3:64" x14ac:dyDescent="0.25">
      <c r="C186" t="s">
        <v>14</v>
      </c>
      <c r="D186" s="6">
        <f t="shared" ref="D186:AI186" si="89">(D$23*(D71*D171))+D154</f>
        <v>138.89999999999921</v>
      </c>
      <c r="E186" s="6">
        <f t="shared" si="89"/>
        <v>139.79999999999902</v>
      </c>
      <c r="F186" s="6">
        <f t="shared" si="89"/>
        <v>144.59999999999988</v>
      </c>
      <c r="G186" s="6">
        <f t="shared" si="89"/>
        <v>138.5</v>
      </c>
      <c r="H186" s="6">
        <f t="shared" si="89"/>
        <v>129.99999999999972</v>
      </c>
      <c r="I186" s="6">
        <f t="shared" si="89"/>
        <v>120.59999999999933</v>
      </c>
      <c r="J186" s="10">
        <f t="shared" si="89"/>
        <v>122.89999999999972</v>
      </c>
      <c r="K186" s="6">
        <f t="shared" si="89"/>
        <v>114.35151324943337</v>
      </c>
      <c r="L186" s="6">
        <f t="shared" si="89"/>
        <v>105.54060675229418</v>
      </c>
      <c r="M186" s="6">
        <f t="shared" si="89"/>
        <v>96.982859286041474</v>
      </c>
      <c r="N186" s="6">
        <f t="shared" si="89"/>
        <v>85.600634765354968</v>
      </c>
      <c r="O186" s="6">
        <f t="shared" si="89"/>
        <v>80.98982830402403</v>
      </c>
      <c r="P186" s="6">
        <f t="shared" si="89"/>
        <v>78.017056444057431</v>
      </c>
      <c r="Q186" s="6">
        <f t="shared" si="89"/>
        <v>74.785250989979616</v>
      </c>
      <c r="R186" s="6">
        <f t="shared" si="89"/>
        <v>72.552032944346436</v>
      </c>
      <c r="S186" s="6">
        <f t="shared" si="89"/>
        <v>71.239885000321649</v>
      </c>
      <c r="T186" s="6">
        <f t="shared" si="89"/>
        <v>70.907621107601912</v>
      </c>
      <c r="U186" s="6">
        <f t="shared" si="89"/>
        <v>71.277208707586624</v>
      </c>
      <c r="V186" s="6">
        <f t="shared" si="89"/>
        <v>72.594211585290935</v>
      </c>
      <c r="W186" s="6">
        <f t="shared" si="89"/>
        <v>75.102064397825487</v>
      </c>
      <c r="X186" s="6">
        <f t="shared" si="89"/>
        <v>78.170114879988446</v>
      </c>
      <c r="Y186" s="6">
        <f t="shared" si="89"/>
        <v>82.027969692816797</v>
      </c>
      <c r="Z186" s="6">
        <f t="shared" si="89"/>
        <v>86.942734249674174</v>
      </c>
      <c r="AA186" s="6">
        <f t="shared" si="89"/>
        <v>92.208250055732435</v>
      </c>
      <c r="AB186" s="6">
        <f t="shared" si="89"/>
        <v>98.068885091226889</v>
      </c>
      <c r="AC186" s="6">
        <f t="shared" si="89"/>
        <v>104.83498830274915</v>
      </c>
      <c r="AD186" s="6">
        <f t="shared" si="89"/>
        <v>111.68170489632256</v>
      </c>
      <c r="AE186" s="6">
        <f t="shared" si="89"/>
        <v>118.89089463853389</v>
      </c>
      <c r="AF186" s="6">
        <f t="shared" si="89"/>
        <v>126.37619605809212</v>
      </c>
      <c r="AG186" s="6">
        <f t="shared" si="89"/>
        <v>134.04711875648488</v>
      </c>
      <c r="AH186" s="6">
        <f t="shared" si="89"/>
        <v>141.8090484562432</v>
      </c>
      <c r="AI186" s="6">
        <f t="shared" si="89"/>
        <v>149.56322368491675</v>
      </c>
      <c r="AJ186" s="6">
        <f t="shared" ref="AJ186:BL186" si="90">(AJ$23*(AJ71*AJ171))+AJ154</f>
        <v>156.66538092331191</v>
      </c>
      <c r="AK186" s="6">
        <f t="shared" si="90"/>
        <v>164.07072471601606</v>
      </c>
      <c r="AL186" s="6">
        <f t="shared" si="90"/>
        <v>171.14903962223877</v>
      </c>
      <c r="AM186" s="6">
        <f t="shared" si="90"/>
        <v>177.18703039647377</v>
      </c>
      <c r="AN186" s="6">
        <f t="shared" si="90"/>
        <v>183.24729866012302</v>
      </c>
      <c r="AO186" s="6">
        <f t="shared" si="90"/>
        <v>188.62580227708492</v>
      </c>
      <c r="AP186" s="6">
        <f t="shared" si="90"/>
        <v>193.1955717343632</v>
      </c>
      <c r="AQ186" s="6">
        <f t="shared" si="90"/>
        <v>196.82549798990857</v>
      </c>
      <c r="AR186" s="6">
        <f t="shared" si="90"/>
        <v>200.02608076705781</v>
      </c>
      <c r="AS186" s="6">
        <f t="shared" si="90"/>
        <v>202.68107309447879</v>
      </c>
      <c r="AT186" s="6">
        <f t="shared" si="90"/>
        <v>205.37714469034177</v>
      </c>
      <c r="AU186" s="6">
        <f t="shared" si="90"/>
        <v>208.11519683890478</v>
      </c>
      <c r="AV186" s="6">
        <f t="shared" si="90"/>
        <v>210.89618037881277</v>
      </c>
      <c r="AW186" s="6">
        <f t="shared" si="90"/>
        <v>213.72101030405179</v>
      </c>
      <c r="AX186" s="6">
        <f t="shared" si="90"/>
        <v>216.59051656528476</v>
      </c>
      <c r="AY186" s="6">
        <f t="shared" si="90"/>
        <v>219.50546078807278</v>
      </c>
      <c r="AZ186" s="6">
        <f t="shared" si="90"/>
        <v>222.46658798981073</v>
      </c>
      <c r="BA186" s="6">
        <f t="shared" si="90"/>
        <v>225.47460288409178</v>
      </c>
      <c r="BB186" s="6">
        <f t="shared" si="90"/>
        <v>228.53017178305277</v>
      </c>
      <c r="BC186" s="6">
        <f t="shared" si="90"/>
        <v>231.63400686251774</v>
      </c>
      <c r="BD186" s="6">
        <f t="shared" si="90"/>
        <v>234.78673044346976</v>
      </c>
      <c r="BE186" s="6">
        <f t="shared" si="90"/>
        <v>237.98880293900777</v>
      </c>
      <c r="BF186" s="6">
        <f t="shared" si="90"/>
        <v>241.24056738290076</v>
      </c>
      <c r="BG186" s="6">
        <f t="shared" si="90"/>
        <v>244.54236027398477</v>
      </c>
      <c r="BH186" s="6">
        <f t="shared" si="90"/>
        <v>247.89468838592975</v>
      </c>
      <c r="BI186" s="6">
        <f t="shared" si="90"/>
        <v>251.29799868687175</v>
      </c>
      <c r="BJ186" s="6">
        <f t="shared" si="90"/>
        <v>254.75245860485376</v>
      </c>
      <c r="BK186" s="6">
        <f t="shared" si="90"/>
        <v>258.25810758144473</v>
      </c>
      <c r="BL186" s="6">
        <f t="shared" si="90"/>
        <v>261.81504549180875</v>
      </c>
    </row>
    <row r="187" spans="3:64" x14ac:dyDescent="0.25">
      <c r="C187" t="s">
        <v>15</v>
      </c>
      <c r="D187" s="6">
        <f t="shared" ref="D187:AI187" si="91">(D$23*(D72*D172))+D155</f>
        <v>3.0605358066243529</v>
      </c>
      <c r="E187" s="6">
        <f t="shared" si="91"/>
        <v>2.9977346580680471</v>
      </c>
      <c r="F187" s="6">
        <f t="shared" si="91"/>
        <v>2.8694141640162663</v>
      </c>
      <c r="G187" s="6">
        <f t="shared" si="91"/>
        <v>2.8543940005407609</v>
      </c>
      <c r="H187" s="6">
        <f t="shared" si="91"/>
        <v>2.723604611635901</v>
      </c>
      <c r="I187" s="6">
        <f t="shared" si="91"/>
        <v>2.5928152227310339</v>
      </c>
      <c r="J187" s="10">
        <f t="shared" si="91"/>
        <v>2.8830706078259856</v>
      </c>
      <c r="K187" s="6">
        <f t="shared" si="91"/>
        <v>3.2301445900368266</v>
      </c>
      <c r="L187" s="6">
        <f t="shared" si="91"/>
        <v>3.5254590838278181</v>
      </c>
      <c r="M187" s="6">
        <f t="shared" si="91"/>
        <v>3.7677795484477365</v>
      </c>
      <c r="N187" s="6">
        <f t="shared" si="91"/>
        <v>3.8057209524832518</v>
      </c>
      <c r="O187" s="6">
        <f t="shared" si="91"/>
        <v>4.0535319095833611</v>
      </c>
      <c r="P187" s="6">
        <f t="shared" si="91"/>
        <v>4.3214259600651284</v>
      </c>
      <c r="Q187" s="6">
        <f t="shared" si="91"/>
        <v>4.5032420729921103</v>
      </c>
      <c r="R187" s="6">
        <f t="shared" si="91"/>
        <v>4.6617661384665858</v>
      </c>
      <c r="S187" s="6">
        <f t="shared" si="91"/>
        <v>4.7923923755382436</v>
      </c>
      <c r="T187" s="6">
        <f t="shared" si="91"/>
        <v>4.9002102229435422</v>
      </c>
      <c r="U187" s="6">
        <f t="shared" si="91"/>
        <v>4.9682992121402902</v>
      </c>
      <c r="V187" s="6">
        <f t="shared" si="91"/>
        <v>5.0172143614240623</v>
      </c>
      <c r="W187" s="6">
        <f t="shared" si="91"/>
        <v>5.0677570273927071</v>
      </c>
      <c r="X187" s="6">
        <f t="shared" si="91"/>
        <v>5.0813318935465146</v>
      </c>
      <c r="Y187" s="6">
        <f t="shared" si="91"/>
        <v>5.0789735810188166</v>
      </c>
      <c r="Z187" s="6">
        <f t="shared" si="91"/>
        <v>5.0811485770103317</v>
      </c>
      <c r="AA187" s="6">
        <f t="shared" si="91"/>
        <v>5.0504855560884216</v>
      </c>
      <c r="AB187" s="6">
        <f t="shared" si="91"/>
        <v>5.0078623418421069</v>
      </c>
      <c r="AC187" s="6">
        <f t="shared" si="91"/>
        <v>4.9730097212042894</v>
      </c>
      <c r="AD187" s="6">
        <f t="shared" si="91"/>
        <v>4.9106778487527656</v>
      </c>
      <c r="AE187" s="6">
        <f t="shared" si="91"/>
        <v>4.8411414178987737</v>
      </c>
      <c r="AF187" s="6">
        <f t="shared" si="91"/>
        <v>4.7661661949948959</v>
      </c>
      <c r="AG187" s="6">
        <f t="shared" si="91"/>
        <v>4.6876030675391416</v>
      </c>
      <c r="AH187" s="6">
        <f t="shared" si="91"/>
        <v>4.6073893299038318</v>
      </c>
      <c r="AI187" s="6">
        <f t="shared" si="91"/>
        <v>4.5275485858846416</v>
      </c>
      <c r="AJ187" s="6">
        <f t="shared" ref="AJ187:BL187" si="92">(AJ$23*(AJ72*AJ172))+AJ155</f>
        <v>4.4348666977975864</v>
      </c>
      <c r="AK187" s="6">
        <f t="shared" si="92"/>
        <v>4.3625770375927351</v>
      </c>
      <c r="AL187" s="6">
        <f t="shared" si="92"/>
        <v>4.2972335514952693</v>
      </c>
      <c r="AM187" s="6">
        <f t="shared" si="92"/>
        <v>4.226927489314976</v>
      </c>
      <c r="AN187" s="6">
        <f t="shared" si="92"/>
        <v>4.1829334922968382</v>
      </c>
      <c r="AO187" s="6">
        <f t="shared" si="92"/>
        <v>4.1531942143413447</v>
      </c>
      <c r="AP187" s="6">
        <f t="shared" si="92"/>
        <v>4.1403341579719584</v>
      </c>
      <c r="AQ187" s="6">
        <f t="shared" si="92"/>
        <v>4.1470673340523065</v>
      </c>
      <c r="AR187" s="6">
        <f t="shared" si="92"/>
        <v>4.1897241982316329</v>
      </c>
      <c r="AS187" s="6">
        <f t="shared" si="92"/>
        <v>4.2453353743225613</v>
      </c>
      <c r="AT187" s="6">
        <f t="shared" si="92"/>
        <v>4.301806992233761</v>
      </c>
      <c r="AU187" s="6">
        <f t="shared" si="92"/>
        <v>4.3591579301657699</v>
      </c>
      <c r="AV187" s="6">
        <f t="shared" si="92"/>
        <v>4.4174081042798417</v>
      </c>
      <c r="AW187" s="6">
        <f t="shared" si="92"/>
        <v>4.4765766799389608</v>
      </c>
      <c r="AX187" s="6">
        <f t="shared" si="92"/>
        <v>4.5366810411980598</v>
      </c>
      <c r="AY187" s="6">
        <f t="shared" si="92"/>
        <v>4.5977371409820327</v>
      </c>
      <c r="AZ187" s="6">
        <f t="shared" si="92"/>
        <v>4.6597605843429575</v>
      </c>
      <c r="BA187" s="6">
        <f t="shared" si="92"/>
        <v>4.7227661321339331</v>
      </c>
      <c r="BB187" s="6">
        <f t="shared" si="92"/>
        <v>4.786767740855395</v>
      </c>
      <c r="BC187" s="6">
        <f t="shared" si="92"/>
        <v>4.8517803276635068</v>
      </c>
      <c r="BD187" s="6">
        <f t="shared" si="92"/>
        <v>4.9178169276248527</v>
      </c>
      <c r="BE187" s="6">
        <f t="shared" si="92"/>
        <v>4.9848871845013605</v>
      </c>
      <c r="BF187" s="6">
        <f t="shared" si="92"/>
        <v>5.0529982834404708</v>
      </c>
      <c r="BG187" s="6">
        <f t="shared" si="92"/>
        <v>5.1221572727096447</v>
      </c>
      <c r="BH187" s="6">
        <f t="shared" si="92"/>
        <v>5.1923747671342086</v>
      </c>
      <c r="BI187" s="6">
        <f t="shared" si="92"/>
        <v>5.2636601288593772</v>
      </c>
      <c r="BJ187" s="6">
        <f t="shared" si="92"/>
        <v>5.3360168648144519</v>
      </c>
      <c r="BK187" s="6">
        <f t="shared" si="92"/>
        <v>5.4094458011381796</v>
      </c>
      <c r="BL187" s="6">
        <f t="shared" si="92"/>
        <v>5.4839490298047178</v>
      </c>
    </row>
    <row r="188" spans="3:64" x14ac:dyDescent="0.25">
      <c r="C188" t="s">
        <v>16</v>
      </c>
      <c r="D188" s="6">
        <f t="shared" ref="D188:AI188" si="93">(D$23*(D73*D173))+D156</f>
        <v>140.5999999999992</v>
      </c>
      <c r="E188" s="6">
        <f t="shared" si="93"/>
        <v>138.599999999999</v>
      </c>
      <c r="F188" s="6">
        <f t="shared" si="93"/>
        <v>133.2999999999999</v>
      </c>
      <c r="G188" s="6">
        <f t="shared" si="93"/>
        <v>125.99999999999997</v>
      </c>
      <c r="H188" s="6">
        <f t="shared" si="93"/>
        <v>127.0999999999998</v>
      </c>
      <c r="I188" s="6">
        <f t="shared" si="93"/>
        <v>126.29999999999934</v>
      </c>
      <c r="J188" s="10">
        <f t="shared" si="93"/>
        <v>116.29999999999973</v>
      </c>
      <c r="K188" s="6">
        <f t="shared" si="93"/>
        <v>110.98021155984674</v>
      </c>
      <c r="L188" s="6">
        <f t="shared" si="93"/>
        <v>105.11879410593502</v>
      </c>
      <c r="M188" s="6">
        <f t="shared" si="93"/>
        <v>99.137851444405541</v>
      </c>
      <c r="N188" s="6">
        <f t="shared" si="93"/>
        <v>89.742961056300373</v>
      </c>
      <c r="O188" s="6">
        <f t="shared" si="93"/>
        <v>86.941607893279226</v>
      </c>
      <c r="P188" s="6">
        <f t="shared" si="93"/>
        <v>85.528185485140099</v>
      </c>
      <c r="Q188" s="6">
        <f t="shared" si="93"/>
        <v>83.416988885723228</v>
      </c>
      <c r="R188" s="6">
        <f t="shared" si="93"/>
        <v>81.959221660365841</v>
      </c>
      <c r="S188" s="6">
        <f t="shared" si="93"/>
        <v>81.071917780997694</v>
      </c>
      <c r="T188" s="6">
        <f t="shared" si="93"/>
        <v>80.831066752733264</v>
      </c>
      <c r="U188" s="6">
        <f t="shared" si="93"/>
        <v>80.935439317351111</v>
      </c>
      <c r="V188" s="6">
        <f t="shared" si="93"/>
        <v>81.686739481447148</v>
      </c>
      <c r="W188" s="6">
        <f t="shared" si="93"/>
        <v>83.377851353622617</v>
      </c>
      <c r="X188" s="6">
        <f t="shared" si="93"/>
        <v>85.327292065610877</v>
      </c>
      <c r="Y188" s="6">
        <f t="shared" si="93"/>
        <v>87.820413294097193</v>
      </c>
      <c r="Z188" s="6">
        <f t="shared" si="93"/>
        <v>91.161313749021531</v>
      </c>
      <c r="AA188" s="6">
        <f t="shared" si="93"/>
        <v>94.627397527198724</v>
      </c>
      <c r="AB188" s="6">
        <f t="shared" si="93"/>
        <v>98.5089850957675</v>
      </c>
      <c r="AC188" s="6">
        <f t="shared" si="93"/>
        <v>103.13529325481035</v>
      </c>
      <c r="AD188" s="6">
        <f t="shared" si="93"/>
        <v>107.71217701429579</v>
      </c>
      <c r="AE188" s="6">
        <f t="shared" si="93"/>
        <v>112.55102445559601</v>
      </c>
      <c r="AF188" s="6">
        <f t="shared" si="93"/>
        <v>117.5947286378006</v>
      </c>
      <c r="AG188" s="6">
        <f t="shared" si="93"/>
        <v>122.78342154301774</v>
      </c>
      <c r="AH188" s="6">
        <f t="shared" si="93"/>
        <v>128.05448302651837</v>
      </c>
      <c r="AI188" s="6">
        <f t="shared" si="93"/>
        <v>133.34252192194978</v>
      </c>
      <c r="AJ188" s="6">
        <f t="shared" ref="AJ188:BL188" si="94">(AJ$23*(AJ73*AJ173))+AJ156</f>
        <v>138.10216794493257</v>
      </c>
      <c r="AK188" s="6">
        <f t="shared" si="94"/>
        <v>143.20376987732803</v>
      </c>
      <c r="AL188" s="6">
        <f t="shared" si="94"/>
        <v>148.11081982909116</v>
      </c>
      <c r="AM188" s="6">
        <f t="shared" si="94"/>
        <v>152.23304559762153</v>
      </c>
      <c r="AN188" s="6">
        <f t="shared" si="94"/>
        <v>156.50987454445087</v>
      </c>
      <c r="AO188" s="6">
        <f t="shared" si="94"/>
        <v>160.35689490567293</v>
      </c>
      <c r="AP188" s="6">
        <f t="shared" si="94"/>
        <v>163.68991282838977</v>
      </c>
      <c r="AQ188" s="6">
        <f t="shared" si="94"/>
        <v>166.42198022098802</v>
      </c>
      <c r="AR188" s="6">
        <f t="shared" si="94"/>
        <v>169.00901522552951</v>
      </c>
      <c r="AS188" s="6">
        <f t="shared" si="94"/>
        <v>171.25231088461567</v>
      </c>
      <c r="AT188" s="6">
        <f t="shared" si="94"/>
        <v>173.53031585100288</v>
      </c>
      <c r="AU188" s="6">
        <f t="shared" si="94"/>
        <v>175.84379165120959</v>
      </c>
      <c r="AV188" s="6">
        <f t="shared" si="94"/>
        <v>178.1935416819849</v>
      </c>
      <c r="AW188" s="6">
        <f t="shared" si="94"/>
        <v>180.58033905367481</v>
      </c>
      <c r="AX188" s="6">
        <f t="shared" si="94"/>
        <v>183.00488502055427</v>
      </c>
      <c r="AY188" s="6">
        <f t="shared" si="94"/>
        <v>185.46782310663551</v>
      </c>
      <c r="AZ188" s="6">
        <f t="shared" si="94"/>
        <v>187.96978280311166</v>
      </c>
      <c r="BA188" s="6">
        <f t="shared" si="94"/>
        <v>190.51135954708738</v>
      </c>
      <c r="BB188" s="6">
        <f t="shared" si="94"/>
        <v>193.09311632893699</v>
      </c>
      <c r="BC188" s="6">
        <f t="shared" si="94"/>
        <v>195.71565489086447</v>
      </c>
      <c r="BD188" s="6">
        <f t="shared" si="94"/>
        <v>198.37950105358328</v>
      </c>
      <c r="BE188" s="6">
        <f t="shared" si="94"/>
        <v>201.08504383618603</v>
      </c>
      <c r="BF188" s="6">
        <f t="shared" si="94"/>
        <v>203.83257307987381</v>
      </c>
      <c r="BG188" s="6">
        <f t="shared" si="94"/>
        <v>206.62237310425476</v>
      </c>
      <c r="BH188" s="6">
        <f t="shared" si="94"/>
        <v>209.45487210008568</v>
      </c>
      <c r="BI188" s="6">
        <f t="shared" si="94"/>
        <v>212.33044772634088</v>
      </c>
      <c r="BJ188" s="6">
        <f t="shared" si="94"/>
        <v>215.24924144881606</v>
      </c>
      <c r="BK188" s="6">
        <f t="shared" si="94"/>
        <v>218.21128659306905</v>
      </c>
      <c r="BL188" s="6">
        <f t="shared" si="94"/>
        <v>221.21666754711103</v>
      </c>
    </row>
    <row r="189" spans="3:64" x14ac:dyDescent="0.25">
      <c r="C189" t="s">
        <v>17</v>
      </c>
      <c r="D189" s="6">
        <f t="shared" ref="D189:AI189" si="95">(D$23*(D74*D174))+D157</f>
        <v>33.418017097445883</v>
      </c>
      <c r="E189" s="6">
        <f t="shared" si="95"/>
        <v>34.227838001347891</v>
      </c>
      <c r="F189" s="6">
        <f t="shared" si="95"/>
        <v>35.261000727572494</v>
      </c>
      <c r="G189" s="6">
        <f t="shared" si="95"/>
        <v>37.163048331053837</v>
      </c>
      <c r="H189" s="6">
        <f t="shared" si="95"/>
        <v>36.485062924242953</v>
      </c>
      <c r="I189" s="6">
        <f t="shared" si="95"/>
        <v>35.807077517431992</v>
      </c>
      <c r="J189" s="10">
        <f t="shared" si="95"/>
        <v>36.428199469321662</v>
      </c>
      <c r="K189" s="6">
        <f t="shared" si="95"/>
        <v>40.813551746254667</v>
      </c>
      <c r="L189" s="6">
        <f t="shared" si="95"/>
        <v>44.544912073261024</v>
      </c>
      <c r="M189" s="6">
        <f t="shared" si="95"/>
        <v>47.606681770025169</v>
      </c>
      <c r="N189" s="6">
        <f t="shared" si="95"/>
        <v>48.086079336841685</v>
      </c>
      <c r="O189" s="6">
        <f t="shared" si="95"/>
        <v>51.217222553182587</v>
      </c>
      <c r="P189" s="6">
        <f t="shared" si="95"/>
        <v>54.602119850218678</v>
      </c>
      <c r="Q189" s="6">
        <f t="shared" si="95"/>
        <v>56.899404422598678</v>
      </c>
      <c r="R189" s="6">
        <f t="shared" si="95"/>
        <v>58.902389109174372</v>
      </c>
      <c r="S189" s="6">
        <f t="shared" si="95"/>
        <v>60.552878905385576</v>
      </c>
      <c r="T189" s="6">
        <f t="shared" si="95"/>
        <v>61.915179932967661</v>
      </c>
      <c r="U189" s="6">
        <f t="shared" si="95"/>
        <v>62.775498536816905</v>
      </c>
      <c r="V189" s="6">
        <f t="shared" si="95"/>
        <v>63.393551667511723</v>
      </c>
      <c r="W189" s="6">
        <f t="shared" si="95"/>
        <v>64.032168811545333</v>
      </c>
      <c r="X189" s="6">
        <f t="shared" si="95"/>
        <v>64.203690081498891</v>
      </c>
      <c r="Y189" s="6">
        <f t="shared" si="95"/>
        <v>64.173892310005996</v>
      </c>
      <c r="Z189" s="6">
        <f t="shared" si="95"/>
        <v>64.201373838765178</v>
      </c>
      <c r="AA189" s="6">
        <f t="shared" si="95"/>
        <v>63.813940163209978</v>
      </c>
      <c r="AB189" s="6">
        <f t="shared" si="95"/>
        <v>63.275386946242648</v>
      </c>
      <c r="AC189" s="6">
        <f t="shared" si="95"/>
        <v>62.835016802973705</v>
      </c>
      <c r="AD189" s="6">
        <f t="shared" si="95"/>
        <v>62.047440571993832</v>
      </c>
      <c r="AE189" s="6">
        <f t="shared" si="95"/>
        <v>61.168833240401561</v>
      </c>
      <c r="AF189" s="6">
        <f t="shared" si="95"/>
        <v>60.221505634970917</v>
      </c>
      <c r="AG189" s="6">
        <f t="shared" si="95"/>
        <v>59.228844105931884</v>
      </c>
      <c r="AH189" s="6">
        <f t="shared" si="95"/>
        <v>58.215326772423943</v>
      </c>
      <c r="AI189" s="6">
        <f t="shared" si="95"/>
        <v>57.206522291182623</v>
      </c>
      <c r="AJ189" s="6">
        <f t="shared" ref="AJ189:BL189" si="96">(AJ$23*(AJ74*AJ174))+AJ157</f>
        <v>56.03546727183484</v>
      </c>
      <c r="AK189" s="6">
        <f t="shared" si="96"/>
        <v>55.122072312181942</v>
      </c>
      <c r="AL189" s="6">
        <f t="shared" si="96"/>
        <v>54.296443713590556</v>
      </c>
      <c r="AM189" s="6">
        <f t="shared" si="96"/>
        <v>53.408111929396853</v>
      </c>
      <c r="AN189" s="6">
        <f t="shared" si="96"/>
        <v>52.852238585719761</v>
      </c>
      <c r="AO189" s="6">
        <f t="shared" si="96"/>
        <v>52.476476595536383</v>
      </c>
      <c r="AP189" s="6">
        <f t="shared" si="96"/>
        <v>52.313987096548829</v>
      </c>
      <c r="AQ189" s="6">
        <f t="shared" si="96"/>
        <v>52.39906218303873</v>
      </c>
      <c r="AR189" s="6">
        <f t="shared" si="96"/>
        <v>52.938040573939858</v>
      </c>
      <c r="AS189" s="6">
        <f t="shared" si="96"/>
        <v>53.640699402296292</v>
      </c>
      <c r="AT189" s="6">
        <f t="shared" si="96"/>
        <v>54.354230092817865</v>
      </c>
      <c r="AU189" s="6">
        <f t="shared" si="96"/>
        <v>55.078871175512433</v>
      </c>
      <c r="AV189" s="6">
        <f t="shared" si="96"/>
        <v>55.814874295238376</v>
      </c>
      <c r="AW189" s="6">
        <f t="shared" si="96"/>
        <v>56.562481610361104</v>
      </c>
      <c r="AX189" s="6">
        <f t="shared" si="96"/>
        <v>57.321912772046609</v>
      </c>
      <c r="AY189" s="6">
        <f t="shared" si="96"/>
        <v>58.093369348833853</v>
      </c>
      <c r="AZ189" s="6">
        <f t="shared" si="96"/>
        <v>58.877048513816113</v>
      </c>
      <c r="BA189" s="6">
        <f t="shared" si="96"/>
        <v>59.67313677345615</v>
      </c>
      <c r="BB189" s="6">
        <f t="shared" si="96"/>
        <v>60.48181047105281</v>
      </c>
      <c r="BC189" s="6">
        <f t="shared" si="96"/>
        <v>61.303258087990748</v>
      </c>
      <c r="BD189" s="6">
        <f t="shared" si="96"/>
        <v>62.137644325059597</v>
      </c>
      <c r="BE189" s="6">
        <f t="shared" si="96"/>
        <v>62.985091033206089</v>
      </c>
      <c r="BF189" s="6">
        <f t="shared" si="96"/>
        <v>63.845688998269317</v>
      </c>
      <c r="BG189" s="6">
        <f t="shared" si="96"/>
        <v>64.719527276581161</v>
      </c>
      <c r="BH189" s="6">
        <f t="shared" si="96"/>
        <v>65.606739988677305</v>
      </c>
      <c r="BI189" s="6">
        <f t="shared" si="96"/>
        <v>66.507445427218514</v>
      </c>
      <c r="BJ189" s="6">
        <f t="shared" si="96"/>
        <v>67.421687902989191</v>
      </c>
      <c r="BK189" s="6">
        <f t="shared" si="96"/>
        <v>68.349477854425004</v>
      </c>
      <c r="BL189" s="6">
        <f t="shared" si="96"/>
        <v>69.290841714056484</v>
      </c>
    </row>
    <row r="190" spans="3:64" x14ac:dyDescent="0.25">
      <c r="C190" t="s">
        <v>18</v>
      </c>
      <c r="D190" s="6">
        <f t="shared" ref="D190:AI190" si="97">(D$23*(D75*D175))+D158</f>
        <v>692.25891973343153</v>
      </c>
      <c r="E190" s="6">
        <f t="shared" si="97"/>
        <v>733.79154837336694</v>
      </c>
      <c r="F190" s="6">
        <f t="shared" si="97"/>
        <v>780.79137754130136</v>
      </c>
      <c r="G190" s="6">
        <f t="shared" si="97"/>
        <v>830.70510580198572</v>
      </c>
      <c r="H190" s="6">
        <f t="shared" si="97"/>
        <v>861.21919393251471</v>
      </c>
      <c r="I190" s="6">
        <f t="shared" si="97"/>
        <v>891.73328206304222</v>
      </c>
      <c r="J190" s="10">
        <f t="shared" si="97"/>
        <v>944.85044275821679</v>
      </c>
      <c r="K190" s="6">
        <f t="shared" si="97"/>
        <v>992.5914802370628</v>
      </c>
      <c r="L190" s="6">
        <f t="shared" si="97"/>
        <v>1028.6522391845199</v>
      </c>
      <c r="M190" s="6">
        <f t="shared" si="97"/>
        <v>1054.2402743669193</v>
      </c>
      <c r="N190" s="6">
        <f t="shared" si="97"/>
        <v>1029.3506187000148</v>
      </c>
      <c r="O190" s="6">
        <f t="shared" si="97"/>
        <v>1066.8436663336045</v>
      </c>
      <c r="P190" s="6">
        <f t="shared" si="97"/>
        <v>1112.8923302112253</v>
      </c>
      <c r="Q190" s="6">
        <f t="shared" si="97"/>
        <v>1140.2096736075694</v>
      </c>
      <c r="R190" s="6">
        <f t="shared" si="97"/>
        <v>1165.3357727329778</v>
      </c>
      <c r="S190" s="6">
        <f t="shared" si="97"/>
        <v>1187.1124847726685</v>
      </c>
      <c r="T190" s="6">
        <f t="shared" si="97"/>
        <v>1206.7659731564358</v>
      </c>
      <c r="U190" s="6">
        <f t="shared" si="97"/>
        <v>1220.0537007839032</v>
      </c>
      <c r="V190" s="6">
        <f t="shared" si="97"/>
        <v>1231.9100844897484</v>
      </c>
      <c r="W190" s="6">
        <f t="shared" si="97"/>
        <v>1247.2861936045329</v>
      </c>
      <c r="X190" s="6">
        <f t="shared" si="97"/>
        <v>1256.5240557019738</v>
      </c>
      <c r="Y190" s="6">
        <f t="shared" si="97"/>
        <v>1264.5933080054183</v>
      </c>
      <c r="Z190" s="6">
        <f t="shared" si="97"/>
        <v>1276.4197348216064</v>
      </c>
      <c r="AA190" s="6">
        <f t="shared" si="97"/>
        <v>1282.4373662547268</v>
      </c>
      <c r="AB190" s="6">
        <f t="shared" si="97"/>
        <v>1287.6030358658475</v>
      </c>
      <c r="AC190" s="6">
        <f t="shared" si="97"/>
        <v>1296.7886167177869</v>
      </c>
      <c r="AD190" s="6">
        <f t="shared" si="97"/>
        <v>1300.586611387725</v>
      </c>
      <c r="AE190" s="6">
        <f t="shared" si="97"/>
        <v>1303.9112818771575</v>
      </c>
      <c r="AF190" s="6">
        <f t="shared" si="97"/>
        <v>1306.9028830927357</v>
      </c>
      <c r="AG190" s="6">
        <f t="shared" si="97"/>
        <v>1309.7084032412567</v>
      </c>
      <c r="AH190" s="6">
        <f t="shared" si="97"/>
        <v>1312.4818385856722</v>
      </c>
      <c r="AI190" s="6">
        <f t="shared" si="97"/>
        <v>1315.3841103882405</v>
      </c>
      <c r="AJ190" s="6">
        <f t="shared" ref="AJ190:BL190" si="98">(AJ$23*(AJ75*AJ175))+AJ158</f>
        <v>1314.0425242760946</v>
      </c>
      <c r="AK190" s="6">
        <f t="shared" si="98"/>
        <v>1317.7419492335082</v>
      </c>
      <c r="AL190" s="6">
        <f t="shared" si="98"/>
        <v>1322.095922573611</v>
      </c>
      <c r="AM190" s="6">
        <f t="shared" si="98"/>
        <v>1322.8262671253979</v>
      </c>
      <c r="AN190" s="6">
        <f t="shared" si="98"/>
        <v>1329.0818481625981</v>
      </c>
      <c r="AO190" s="6">
        <f t="shared" si="98"/>
        <v>1336.5762885667057</v>
      </c>
      <c r="AP190" s="6">
        <f t="shared" si="98"/>
        <v>1345.5203949381917</v>
      </c>
      <c r="AQ190" s="6">
        <f t="shared" si="98"/>
        <v>1356.1325637358646</v>
      </c>
      <c r="AR190" s="6">
        <f t="shared" si="98"/>
        <v>1373.0717357349283</v>
      </c>
      <c r="AS190" s="6">
        <f t="shared" si="98"/>
        <v>1391.2968337291256</v>
      </c>
      <c r="AT190" s="6">
        <f t="shared" si="98"/>
        <v>1409.8039188632301</v>
      </c>
      <c r="AU190" s="6">
        <f t="shared" si="98"/>
        <v>1428.5991779701583</v>
      </c>
      <c r="AV190" s="6">
        <f t="shared" si="98"/>
        <v>1447.6891380471072</v>
      </c>
      <c r="AW190" s="6">
        <f t="shared" si="98"/>
        <v>1467.0800800369213</v>
      </c>
      <c r="AX190" s="6">
        <f t="shared" si="98"/>
        <v>1486.7777011056551</v>
      </c>
      <c r="AY190" s="6">
        <f t="shared" si="98"/>
        <v>1506.7872294041929</v>
      </c>
      <c r="AZ190" s="6">
        <f t="shared" si="98"/>
        <v>1527.1137790772684</v>
      </c>
      <c r="BA190" s="6">
        <f t="shared" si="98"/>
        <v>1547.7621876056387</v>
      </c>
      <c r="BB190" s="6">
        <f t="shared" si="98"/>
        <v>1568.7370288646639</v>
      </c>
      <c r="BC190" s="6">
        <f t="shared" si="98"/>
        <v>1590.0431915593131</v>
      </c>
      <c r="BD190" s="6">
        <f t="shared" si="98"/>
        <v>1611.6849475892755</v>
      </c>
      <c r="BE190" s="6">
        <f t="shared" si="98"/>
        <v>1633.665457443476</v>
      </c>
      <c r="BF190" s="6">
        <f t="shared" si="98"/>
        <v>1655.9870758647105</v>
      </c>
      <c r="BG190" s="6">
        <f t="shared" si="98"/>
        <v>1678.6521127369651</v>
      </c>
      <c r="BH190" s="6">
        <f t="shared" si="98"/>
        <v>1701.6640467896138</v>
      </c>
      <c r="BI190" s="6">
        <f t="shared" si="98"/>
        <v>1725.0259462191234</v>
      </c>
      <c r="BJ190" s="6">
        <f t="shared" si="98"/>
        <v>1748.7389603291888</v>
      </c>
      <c r="BK190" s="6">
        <f t="shared" si="98"/>
        <v>1772.8033598650209</v>
      </c>
      <c r="BL190" s="6">
        <f t="shared" si="98"/>
        <v>1797.2198304160413</v>
      </c>
    </row>
    <row r="191" spans="3:64" x14ac:dyDescent="0.25">
      <c r="C191" t="s">
        <v>40</v>
      </c>
      <c r="D191" s="6">
        <f t="shared" ref="D191:AI191" si="99">(D$23*(D76*D176))+D159</f>
        <v>0.89999999999999503</v>
      </c>
      <c r="E191" s="6">
        <f t="shared" si="99"/>
        <v>0.79999999999999427</v>
      </c>
      <c r="F191" s="6">
        <f t="shared" si="99"/>
        <v>0.63999999999999946</v>
      </c>
      <c r="G191" s="6">
        <f t="shared" si="99"/>
        <v>0.64</v>
      </c>
      <c r="H191" s="6">
        <f t="shared" si="99"/>
        <v>0.59999999999999898</v>
      </c>
      <c r="I191" s="6">
        <f t="shared" si="99"/>
        <v>0.55999999999999683</v>
      </c>
      <c r="J191" s="10">
        <f t="shared" si="99"/>
        <v>0.55999999999999883</v>
      </c>
      <c r="K191" s="6">
        <f t="shared" si="99"/>
        <v>0.49195873568340009</v>
      </c>
      <c r="L191" s="6">
        <f t="shared" si="99"/>
        <v>0.42536331486253992</v>
      </c>
      <c r="M191" s="6">
        <f t="shared" si="99"/>
        <v>0.36326537498313105</v>
      </c>
      <c r="N191" s="6">
        <f t="shared" si="99"/>
        <v>0.29578357357775742</v>
      </c>
      <c r="O191" s="6">
        <f t="shared" si="99"/>
        <v>0.25669852719993297</v>
      </c>
      <c r="P191" s="6">
        <f t="shared" si="99"/>
        <v>0.22629419536019119</v>
      </c>
      <c r="Q191" s="6">
        <f t="shared" si="99"/>
        <v>0.19912726129315964</v>
      </c>
      <c r="R191" s="6">
        <f t="shared" si="99"/>
        <v>0.1791853054548973</v>
      </c>
      <c r="S191" s="6">
        <f t="shared" si="99"/>
        <v>0.16624749830968141</v>
      </c>
      <c r="T191" s="6">
        <f t="shared" si="99"/>
        <v>0.16037926882794989</v>
      </c>
      <c r="U191" s="6">
        <f t="shared" si="99"/>
        <v>0.16081554369750023</v>
      </c>
      <c r="V191" s="6">
        <f t="shared" si="99"/>
        <v>0.16790857237350751</v>
      </c>
      <c r="W191" s="6">
        <f t="shared" si="99"/>
        <v>0.18201419643300384</v>
      </c>
      <c r="X191" s="6">
        <f t="shared" si="99"/>
        <v>0.20139840618303595</v>
      </c>
      <c r="Y191" s="6">
        <f t="shared" si="99"/>
        <v>0.22631485814205807</v>
      </c>
      <c r="Z191" s="6">
        <f t="shared" si="99"/>
        <v>0.25729790273008674</v>
      </c>
      <c r="AA191" s="6">
        <f t="shared" si="99"/>
        <v>0.29205726291011919</v>
      </c>
      <c r="AB191" s="6">
        <f t="shared" si="99"/>
        <v>0.33096315053816161</v>
      </c>
      <c r="AC191" s="6">
        <f t="shared" si="99"/>
        <v>0.37486423186271939</v>
      </c>
      <c r="AD191" s="6">
        <f t="shared" si="99"/>
        <v>0.42061297181573726</v>
      </c>
      <c r="AE191" s="6">
        <f t="shared" si="99"/>
        <v>0.46885334213223889</v>
      </c>
      <c r="AF191" s="6">
        <f t="shared" si="99"/>
        <v>0.51897139453894325</v>
      </c>
      <c r="AG191" s="6">
        <f t="shared" si="99"/>
        <v>0.57032391089033319</v>
      </c>
      <c r="AH191" s="6">
        <f t="shared" si="99"/>
        <v>0.62223837021453454</v>
      </c>
      <c r="AI191" s="6">
        <f t="shared" si="99"/>
        <v>0.67401281546265135</v>
      </c>
      <c r="AJ191" s="6">
        <f t="shared" ref="AJ191:BL191" si="100">(AJ$23*(AJ76*AJ176))+AJ159</f>
        <v>0.72241951734171228</v>
      </c>
      <c r="AK191" s="6">
        <f t="shared" si="100"/>
        <v>0.77154461721466661</v>
      </c>
      <c r="AL191" s="6">
        <f t="shared" si="100"/>
        <v>0.81825978695338653</v>
      </c>
      <c r="AM191" s="6">
        <f t="shared" si="100"/>
        <v>0.85884769820337792</v>
      </c>
      <c r="AN191" s="6">
        <f t="shared" si="100"/>
        <v>0.89815635723279263</v>
      </c>
      <c r="AO191" s="6">
        <f t="shared" si="100"/>
        <v>0.93253368078282872</v>
      </c>
      <c r="AP191" s="6">
        <f t="shared" si="100"/>
        <v>0.9610768479051498</v>
      </c>
      <c r="AQ191" s="6">
        <f t="shared" si="100"/>
        <v>0.98285349619961071</v>
      </c>
      <c r="AR191" s="6">
        <f t="shared" si="100"/>
        <v>1.0001304038352874</v>
      </c>
      <c r="AS191" s="6">
        <f t="shared" si="100"/>
        <v>1.0134053654723925</v>
      </c>
      <c r="AT191" s="6">
        <f t="shared" si="100"/>
        <v>1.0268857234517073</v>
      </c>
      <c r="AU191" s="6">
        <f t="shared" si="100"/>
        <v>1.0405759841945224</v>
      </c>
      <c r="AV191" s="6">
        <f t="shared" si="100"/>
        <v>1.0544809018940624</v>
      </c>
      <c r="AW191" s="6">
        <f t="shared" si="100"/>
        <v>1.0686050515202574</v>
      </c>
      <c r="AX191" s="6">
        <f t="shared" si="100"/>
        <v>1.0829525828264221</v>
      </c>
      <c r="AY191" s="6">
        <f t="shared" si="100"/>
        <v>1.0975273039403621</v>
      </c>
      <c r="AZ191" s="6">
        <f t="shared" si="100"/>
        <v>1.112332939949052</v>
      </c>
      <c r="BA191" s="6">
        <f t="shared" si="100"/>
        <v>1.1273730144204572</v>
      </c>
      <c r="BB191" s="6">
        <f t="shared" si="100"/>
        <v>1.142650858915262</v>
      </c>
      <c r="BC191" s="6">
        <f t="shared" si="100"/>
        <v>1.1581700343125869</v>
      </c>
      <c r="BD191" s="6">
        <f t="shared" si="100"/>
        <v>1.1739336522173471</v>
      </c>
      <c r="BE191" s="6">
        <f t="shared" si="100"/>
        <v>1.1899440146950371</v>
      </c>
      <c r="BF191" s="6">
        <f t="shared" si="100"/>
        <v>1.2062028369145019</v>
      </c>
      <c r="BG191" s="6">
        <f t="shared" si="100"/>
        <v>1.2227118013699219</v>
      </c>
      <c r="BH191" s="6">
        <f t="shared" si="100"/>
        <v>1.2394734419296469</v>
      </c>
      <c r="BI191" s="6">
        <f t="shared" si="100"/>
        <v>1.2564899934343567</v>
      </c>
      <c r="BJ191" s="6">
        <f t="shared" si="100"/>
        <v>1.2737622930242669</v>
      </c>
      <c r="BK191" s="6">
        <f t="shared" si="100"/>
        <v>1.2912905379072215</v>
      </c>
      <c r="BL191" s="6">
        <f t="shared" si="100"/>
        <v>1.3090752274590416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>
    <tabColor rgb="FF92D050"/>
  </sheetPr>
  <dimension ref="A1:BL191"/>
  <sheetViews>
    <sheetView topLeftCell="A71" zoomScale="85" zoomScaleNormal="85" workbookViewId="0">
      <selection activeCell="C94" sqref="C94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01_AUS</v>
      </c>
      <c r="D1" t="s">
        <v>26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395.01377731228098</v>
      </c>
      <c r="E23" s="6">
        <f>INDEX(Activity_Demand_tot!X:X,MATCH($C$1&amp;"-"&amp;$C23,Activity_Demand_tot!$CH:$CH,0))</f>
        <v>403.66927206833401</v>
      </c>
      <c r="F23" s="6">
        <f>INDEX(Activity_Demand_tot!Y:Y,MATCH($C$1&amp;"-"&amp;$C23,Activity_Demand_tot!$CH:$CH,0))</f>
        <v>409.731199291466</v>
      </c>
      <c r="G23" s="6">
        <f>INDEX(Activity_Demand_tot!Z:Z,MATCH($C$1&amp;"-"&amp;$C23,Activity_Demand_tot!$CH:$CH,0))</f>
        <v>416.85019070684399</v>
      </c>
      <c r="H23" s="6">
        <f>INDEX(Activity_Demand_tot!AA:AA,MATCH($C$1&amp;"-"&amp;$C23,Activity_Demand_tot!$CH:$CH,0))</f>
        <v>421.44832893694598</v>
      </c>
      <c r="I23" s="6">
        <f>INDEX(Activity_Demand_tot!AB:AB,MATCH($C$1&amp;"-"&amp;$C23,Activity_Demand_tot!$CH:$CH,0))</f>
        <v>425.79854823190902</v>
      </c>
      <c r="J23" s="10">
        <f>INDEX(Activity_Demand_tot!AC:AC,MATCH($C$1&amp;"-"&amp;$C23,Activity_Demand_tot!$CH:$CH,0))</f>
        <v>433.09078573206398</v>
      </c>
      <c r="K23" s="6">
        <f>K27+5</f>
        <v>457.72061335370802</v>
      </c>
      <c r="L23" s="6">
        <f>L27</f>
        <v>461.08933586747202</v>
      </c>
      <c r="M23" s="6">
        <f t="shared" ref="M23" si="0">M27+5</f>
        <v>472.660757560381</v>
      </c>
      <c r="N23" s="6">
        <f>N27+15</f>
        <v>481.50665924359902</v>
      </c>
      <c r="O23" s="6">
        <f>O27+15</f>
        <v>490.81840692649001</v>
      </c>
      <c r="P23" s="6">
        <f t="shared" ref="P23:X23" si="1">P27+15</f>
        <v>499.41099343057698</v>
      </c>
      <c r="Q23" s="6">
        <f t="shared" si="1"/>
        <v>507.68521826842601</v>
      </c>
      <c r="R23" s="6">
        <f t="shared" si="1"/>
        <v>516.107758390041</v>
      </c>
      <c r="S23" s="6">
        <f t="shared" si="1"/>
        <v>524.49189958614807</v>
      </c>
      <c r="T23" s="6">
        <f>T27+15</f>
        <v>533.19921045356602</v>
      </c>
      <c r="U23" s="6">
        <f t="shared" si="1"/>
        <v>542.03957084093395</v>
      </c>
      <c r="V23" s="6">
        <f t="shared" si="1"/>
        <v>551.02381210911597</v>
      </c>
      <c r="W23" s="6">
        <f t="shared" si="1"/>
        <v>560.16894864492394</v>
      </c>
      <c r="X23" s="6">
        <f t="shared" si="1"/>
        <v>569.49273773981497</v>
      </c>
      <c r="Y23" s="6">
        <f t="shared" ref="Y23:BL23" si="2">Y27+10</f>
        <v>574.00744385434598</v>
      </c>
      <c r="Z23" s="6">
        <f t="shared" si="2"/>
        <v>583.73982845144496</v>
      </c>
      <c r="AA23" s="6">
        <f>AA27+5</f>
        <v>588.68358716261901</v>
      </c>
      <c r="AB23" s="6">
        <f t="shared" ref="AB23:AF23" si="3">AB27+5</f>
        <v>598.82432031733197</v>
      </c>
      <c r="AC23" s="6">
        <f t="shared" si="3"/>
        <v>609.15366407501494</v>
      </c>
      <c r="AD23" s="6">
        <f t="shared" si="3"/>
        <v>619.67148061900605</v>
      </c>
      <c r="AE23" s="6">
        <f t="shared" si="3"/>
        <v>630.36097407703198</v>
      </c>
      <c r="AF23" s="6">
        <f t="shared" si="3"/>
        <v>641.232974286944</v>
      </c>
      <c r="AG23" s="6">
        <f>AG27</f>
        <v>647.30331765646702</v>
      </c>
      <c r="AH23" s="6">
        <f t="shared" ref="AH23:AR23" si="4">AH27</f>
        <v>658.58545892124698</v>
      </c>
      <c r="AI23" s="6">
        <f t="shared" si="4"/>
        <v>670.08583909365495</v>
      </c>
      <c r="AJ23" s="6">
        <f t="shared" si="4"/>
        <v>681.83819904850998</v>
      </c>
      <c r="AK23" s="6">
        <f t="shared" si="4"/>
        <v>693.85387251123598</v>
      </c>
      <c r="AL23" s="6">
        <f t="shared" si="4"/>
        <v>706.14467180236602</v>
      </c>
      <c r="AM23" s="6">
        <f t="shared" si="4"/>
        <v>718.72122128237902</v>
      </c>
      <c r="AN23" s="6">
        <f t="shared" si="4"/>
        <v>731.59365157517902</v>
      </c>
      <c r="AO23" s="6">
        <f t="shared" si="4"/>
        <v>744.73308232210695</v>
      </c>
      <c r="AP23" s="6">
        <f t="shared" si="4"/>
        <v>758.13745232753001</v>
      </c>
      <c r="AQ23" s="6">
        <f t="shared" si="4"/>
        <v>771.80493288921696</v>
      </c>
      <c r="AR23" s="6">
        <f t="shared" si="4"/>
        <v>785.73796912116495</v>
      </c>
      <c r="AS23" s="6">
        <f t="shared" si="2"/>
        <v>809.98404086792698</v>
      </c>
      <c r="AT23" s="6">
        <f t="shared" si="2"/>
        <v>824.553237419271</v>
      </c>
      <c r="AU23" s="6">
        <f t="shared" si="2"/>
        <v>839.456481671039</v>
      </c>
      <c r="AV23" s="6">
        <f t="shared" si="2"/>
        <v>854.705391345973</v>
      </c>
      <c r="AW23" s="6">
        <f t="shared" si="2"/>
        <v>870.310836275067</v>
      </c>
      <c r="AX23" s="6">
        <f t="shared" si="2"/>
        <v>886.28281204254802</v>
      </c>
      <c r="AY23" s="6">
        <f t="shared" si="2"/>
        <v>902.62949270548302</v>
      </c>
      <c r="AZ23" s="6">
        <f t="shared" si="2"/>
        <v>919.35814326690695</v>
      </c>
      <c r="BA23" s="6">
        <f t="shared" si="2"/>
        <v>936.47457125328503</v>
      </c>
      <c r="BB23" s="6">
        <f t="shared" si="2"/>
        <v>953.98556104111799</v>
      </c>
      <c r="BC23" s="6">
        <f t="shared" si="2"/>
        <v>971.900330303121</v>
      </c>
      <c r="BD23" s="6">
        <f t="shared" si="2"/>
        <v>990.22842450678695</v>
      </c>
      <c r="BE23" s="6">
        <f t="shared" si="2"/>
        <v>1008.977732378862</v>
      </c>
      <c r="BF23" s="6">
        <f t="shared" si="2"/>
        <v>1028.1563897751701</v>
      </c>
      <c r="BG23" s="6">
        <f t="shared" si="2"/>
        <v>1047.77334344066</v>
      </c>
      <c r="BH23" s="6">
        <f t="shared" si="2"/>
        <v>1067.8386855758599</v>
      </c>
      <c r="BI23" s="6">
        <f t="shared" si="2"/>
        <v>1088.3637471412501</v>
      </c>
      <c r="BJ23" s="6">
        <f t="shared" si="2"/>
        <v>1109.3584503591301</v>
      </c>
      <c r="BK23" s="6">
        <f t="shared" si="2"/>
        <v>1130.83292398195</v>
      </c>
      <c r="BL23" s="6">
        <f t="shared" si="2"/>
        <v>1152.7988531691899</v>
      </c>
    </row>
    <row r="24" spans="1:64" s="6" customFormat="1" x14ac:dyDescent="0.25">
      <c r="C24" s="6" t="s">
        <v>1</v>
      </c>
      <c r="D24" s="6">
        <f>D28</f>
        <v>561.19979633493006</v>
      </c>
      <c r="E24" s="6">
        <f>INDEX(Activity_Demand_tot!X:X,MATCH($C$1&amp;"-"&amp;$C24,Activity_Demand_tot!$CH:$CH,0))</f>
        <v>567.46947037480402</v>
      </c>
      <c r="F24" s="6">
        <f>INDEX(Activity_Demand_tot!Y:Y,MATCH($C$1&amp;"-"&amp;$C24,Activity_Demand_tot!$CH:$CH,0))</f>
        <v>590.85311086520301</v>
      </c>
      <c r="G24" s="6">
        <f>INDEX(Activity_Demand_tot!Z:Z,MATCH($C$1&amp;"-"&amp;$C24,Activity_Demand_tot!$CH:$CH,0))</f>
        <v>625.11975033522504</v>
      </c>
      <c r="H24" s="6">
        <f>INDEX(Activity_Demand_tot!AA:AA,MATCH($C$1&amp;"-"&amp;$C24,Activity_Demand_tot!$CH:$CH,0))</f>
        <v>679.71917042641405</v>
      </c>
      <c r="I24" s="6">
        <f>INDEX(Activity_Demand_tot!AB:AB,MATCH($C$1&amp;"-"&amp;$C24,Activity_Demand_tot!$CH:$CH,0))</f>
        <v>716.36557248481199</v>
      </c>
      <c r="J24" s="10">
        <f>INDEX(Activity_Demand_tot!AC:AC,MATCH($C$1&amp;"-"&amp;$C24,Activity_Demand_tot!$CH:$CH,0))</f>
        <v>738.88682046914596</v>
      </c>
      <c r="K24" s="6">
        <f>K28+20</f>
        <v>744.92922768004496</v>
      </c>
      <c r="L24" s="6">
        <f t="shared" ref="L24:M24" si="5">L28+20</f>
        <v>764.61035057831396</v>
      </c>
      <c r="M24" s="6">
        <f t="shared" si="5"/>
        <v>783.32931101467</v>
      </c>
      <c r="N24" s="6">
        <f>N28</f>
        <v>779.47216300109005</v>
      </c>
      <c r="O24" s="6">
        <f>O28 -20</f>
        <v>779.29642372674596</v>
      </c>
      <c r="P24" s="6">
        <f>P28 -20</f>
        <v>799.25221419136506</v>
      </c>
      <c r="Q24" s="6">
        <f>Q28 -20</f>
        <v>819.35207942908301</v>
      </c>
      <c r="R24" s="6">
        <f>R28 -15</f>
        <v>844.649318793053</v>
      </c>
      <c r="S24" s="6">
        <f>S28-10</f>
        <v>870.03830095519902</v>
      </c>
      <c r="T24" s="6">
        <f>T28-10</f>
        <v>890.58869183720299</v>
      </c>
      <c r="U24" s="6">
        <f t="shared" ref="U24:BL24" si="6">U28-10</f>
        <v>911.23980676626604</v>
      </c>
      <c r="V24" s="6">
        <f t="shared" si="6"/>
        <v>932.00547991091298</v>
      </c>
      <c r="W24" s="6">
        <f t="shared" si="6"/>
        <v>952.91482711681601</v>
      </c>
      <c r="X24" s="6">
        <f t="shared" si="6"/>
        <v>973.99317312969902</v>
      </c>
      <c r="Y24" s="6">
        <f t="shared" si="6"/>
        <v>995.24342701220996</v>
      </c>
      <c r="Z24" s="6">
        <f t="shared" si="6"/>
        <v>1016.6390651101301</v>
      </c>
      <c r="AA24" s="6">
        <f t="shared" si="6"/>
        <v>1038.1012537709</v>
      </c>
      <c r="AB24" s="6">
        <f t="shared" si="6"/>
        <v>1059.5234832496701</v>
      </c>
      <c r="AC24" s="6">
        <f t="shared" si="6"/>
        <v>1080.83417884085</v>
      </c>
      <c r="AD24" s="6">
        <f t="shared" si="6"/>
        <v>1102.0055099246999</v>
      </c>
      <c r="AE24" s="6">
        <f t="shared" si="6"/>
        <v>1123.05757118721</v>
      </c>
      <c r="AF24" s="6">
        <f t="shared" si="6"/>
        <v>1144.04369453561</v>
      </c>
      <c r="AG24" s="6">
        <f t="shared" si="6"/>
        <v>1165.04343334653</v>
      </c>
      <c r="AH24" s="6">
        <f t="shared" si="6"/>
        <v>1186.12104451099</v>
      </c>
      <c r="AI24" s="6">
        <f t="shared" si="6"/>
        <v>1207.29615180468</v>
      </c>
      <c r="AJ24" s="6">
        <f t="shared" si="6"/>
        <v>1228.5762041207699</v>
      </c>
      <c r="AK24" s="6">
        <f t="shared" si="6"/>
        <v>1249.98427085401</v>
      </c>
      <c r="AL24" s="6">
        <f t="shared" si="6"/>
        <v>1271.54266463865</v>
      </c>
      <c r="AM24" s="6">
        <f t="shared" si="6"/>
        <v>1293.2697674731501</v>
      </c>
      <c r="AN24" s="6">
        <f t="shared" si="6"/>
        <v>1315.1858789507601</v>
      </c>
      <c r="AO24" s="6">
        <f t="shared" si="6"/>
        <v>1337.2998017058301</v>
      </c>
      <c r="AP24" s="6">
        <f t="shared" si="6"/>
        <v>1359.6243417078099</v>
      </c>
      <c r="AQ24" s="6">
        <f t="shared" si="6"/>
        <v>1382.17220206048</v>
      </c>
      <c r="AR24" s="6">
        <f t="shared" si="6"/>
        <v>1404.95775351932</v>
      </c>
      <c r="AS24" s="6">
        <f t="shared" si="6"/>
        <v>1428.0010214563599</v>
      </c>
      <c r="AT24" s="6">
        <f t="shared" si="6"/>
        <v>1451.3155262226401</v>
      </c>
      <c r="AU24" s="6">
        <f t="shared" si="6"/>
        <v>1474.9178452824301</v>
      </c>
      <c r="AV24" s="6">
        <f t="shared" si="6"/>
        <v>1498.82690957458</v>
      </c>
      <c r="AW24" s="6">
        <f t="shared" si="6"/>
        <v>1523.05695210915</v>
      </c>
      <c r="AX24" s="6">
        <f t="shared" si="6"/>
        <v>1547.61686320013</v>
      </c>
      <c r="AY24" s="6">
        <f t="shared" si="6"/>
        <v>1572.5055489776501</v>
      </c>
      <c r="AZ24" s="6">
        <f t="shared" si="6"/>
        <v>1597.7163414603999</v>
      </c>
      <c r="BA24" s="6">
        <f t="shared" si="6"/>
        <v>1623.2342967806201</v>
      </c>
      <c r="BB24" s="6">
        <f t="shared" si="6"/>
        <v>1649.0480111434099</v>
      </c>
      <c r="BC24" s="6">
        <f t="shared" si="6"/>
        <v>1675.15667598288</v>
      </c>
      <c r="BD24" s="6">
        <f t="shared" si="6"/>
        <v>1701.5597942454999</v>
      </c>
      <c r="BE24" s="6">
        <f t="shared" si="6"/>
        <v>1728.2474844926101</v>
      </c>
      <c r="BF24" s="6">
        <f t="shared" si="6"/>
        <v>1755.2097109460101</v>
      </c>
      <c r="BG24" s="6">
        <f t="shared" si="6"/>
        <v>1782.4389894559999</v>
      </c>
      <c r="BH24" s="6">
        <f t="shared" si="6"/>
        <v>1809.9319767885299</v>
      </c>
      <c r="BI24" s="6">
        <f t="shared" si="6"/>
        <v>1837.68988445732</v>
      </c>
      <c r="BJ24" s="6">
        <f t="shared" si="6"/>
        <v>1865.70555046392</v>
      </c>
      <c r="BK24" s="6">
        <f t="shared" si="6"/>
        <v>1893.97125904683</v>
      </c>
      <c r="BL24" s="6">
        <f t="shared" si="6"/>
        <v>1922.4852674292999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395.01377731228098</v>
      </c>
      <c r="E27">
        <f>INDEX(Activity_Demand_tot!X:X,MATCH($C$1&amp;"-"&amp;$C27,Activity_Demand_tot!$CH:$CH,0))</f>
        <v>403.66927206833401</v>
      </c>
      <c r="F27">
        <f>INDEX(Activity_Demand_tot!Y:Y,MATCH($C$1&amp;"-"&amp;$C27,Activity_Demand_tot!$CH:$CH,0))</f>
        <v>409.731199291466</v>
      </c>
      <c r="G27">
        <f>INDEX(Activity_Demand_tot!Z:Z,MATCH($C$1&amp;"-"&amp;$C27,Activity_Demand_tot!$CH:$CH,0))</f>
        <v>416.85019070684399</v>
      </c>
      <c r="H27">
        <f>INDEX(Activity_Demand_tot!AA:AA,MATCH($C$1&amp;"-"&amp;$C27,Activity_Demand_tot!$CH:$CH,0))</f>
        <v>421.44832893694598</v>
      </c>
      <c r="I27">
        <f>INDEX(Activity_Demand_tot!AB:AB,MATCH($C$1&amp;"-"&amp;$C27,Activity_Demand_tot!$CH:$CH,0))</f>
        <v>425.79854823190902</v>
      </c>
      <c r="J27" s="10">
        <f>INDEX(Activity_Demand_tot!AC:AC,MATCH($C$1&amp;"-"&amp;$C27,Activity_Demand_tot!$CH:$CH,0))</f>
        <v>433.09078573206398</v>
      </c>
      <c r="K27" s="6">
        <f>INDEX(Activity_Demand_tot!AD:AD,MATCH($C$1&amp;"-"&amp;$C27,Activity_Demand_tot!$CH:$CH,0))</f>
        <v>452.72061335370802</v>
      </c>
      <c r="L27" s="6">
        <f>INDEX(Activity_Demand_tot!AE:AE,MATCH($C$1&amp;"-"&amp;$C27,Activity_Demand_tot!$CH:$CH,0))</f>
        <v>461.08933586747202</v>
      </c>
      <c r="M27" s="6">
        <f>INDEX(Activity_Demand_tot!AF:AF,MATCH($C$1&amp;"-"&amp;$C27,Activity_Demand_tot!$CH:$CH,0))</f>
        <v>467.660757560381</v>
      </c>
      <c r="N27" s="6">
        <f>INDEX(Activity_Demand_tot!AG:AG,MATCH($C$1&amp;"-"&amp;$C27,Activity_Demand_tot!$CH:$CH,0))</f>
        <v>466.50665924359902</v>
      </c>
      <c r="O27" s="6">
        <f>INDEX(Activity_Demand_tot!AH:AH,MATCH($C$1&amp;"-"&amp;$C27,Activity_Demand_tot!$CH:$CH,0))</f>
        <v>475.81840692649001</v>
      </c>
      <c r="P27" s="6">
        <f>INDEX(Activity_Demand_tot!AI:AI,MATCH($C$1&amp;"-"&amp;$C27,Activity_Demand_tot!$CH:$CH,0))</f>
        <v>484.41099343057698</v>
      </c>
      <c r="Q27" s="6">
        <f>INDEX(Activity_Demand_tot!AJ:AJ,MATCH($C$1&amp;"-"&amp;$C27,Activity_Demand_tot!$CH:$CH,0))</f>
        <v>492.68521826842601</v>
      </c>
      <c r="R27" s="6">
        <f>INDEX(Activity_Demand_tot!AK:AK,MATCH($C$1&amp;"-"&amp;$C27,Activity_Demand_tot!$CH:$CH,0))</f>
        <v>501.107758390041</v>
      </c>
      <c r="S27" s="6">
        <f>INDEX(Activity_Demand_tot!AL:AL,MATCH($C$1&amp;"-"&amp;$C27,Activity_Demand_tot!$CH:$CH,0))</f>
        <v>509.49189958614801</v>
      </c>
      <c r="T27" s="6">
        <f>INDEX(Activity_Demand_tot!AM:AM,MATCH($C$1&amp;"-"&amp;$C27,Activity_Demand_tot!$CH:$CH,0))</f>
        <v>518.19921045356602</v>
      </c>
      <c r="U27" s="6">
        <f>INDEX(Activity_Demand_tot!AN:AN,MATCH($C$1&amp;"-"&amp;$C27,Activity_Demand_tot!$CH:$CH,0))</f>
        <v>527.03957084093395</v>
      </c>
      <c r="V27" s="6">
        <f>INDEX(Activity_Demand_tot!AO:AO,MATCH($C$1&amp;"-"&amp;$C27,Activity_Demand_tot!$CH:$CH,0))</f>
        <v>536.02381210911597</v>
      </c>
      <c r="W27" s="6">
        <f>INDEX(Activity_Demand_tot!AP:AP,MATCH($C$1&amp;"-"&amp;$C27,Activity_Demand_tot!$CH:$CH,0))</f>
        <v>545.16894864492394</v>
      </c>
      <c r="X27" s="6">
        <f>INDEX(Activity_Demand_tot!AQ:AQ,MATCH($C$1&amp;"-"&amp;$C27,Activity_Demand_tot!$CH:$CH,0))</f>
        <v>554.49273773981497</v>
      </c>
      <c r="Y27" s="6">
        <f>INDEX(Activity_Demand_tot!AR:AR,MATCH($C$1&amp;"-"&amp;$C27,Activity_Demand_tot!$CH:$CH,0))</f>
        <v>564.00744385434598</v>
      </c>
      <c r="Z27" s="6">
        <f>INDEX(Activity_Demand_tot!AS:AS,MATCH($C$1&amp;"-"&amp;$C27,Activity_Demand_tot!$CH:$CH,0))</f>
        <v>573.73982845144496</v>
      </c>
      <c r="AA27" s="6">
        <f>INDEX(Activity_Demand_tot!AT:AT,MATCH($C$1&amp;"-"&amp;$C27,Activity_Demand_tot!$CH:$CH,0))</f>
        <v>583.68358716261901</v>
      </c>
      <c r="AB27" s="6">
        <f>INDEX(Activity_Demand_tot!AU:AU,MATCH($C$1&amp;"-"&amp;$C27,Activity_Demand_tot!$CH:$CH,0))</f>
        <v>593.82432031733197</v>
      </c>
      <c r="AC27" s="6">
        <f>INDEX(Activity_Demand_tot!AV:AV,MATCH($C$1&amp;"-"&amp;$C27,Activity_Demand_tot!$CH:$CH,0))</f>
        <v>604.15366407501494</v>
      </c>
      <c r="AD27" s="6">
        <f>INDEX(Activity_Demand_tot!AW:AW,MATCH($C$1&amp;"-"&amp;$C27,Activity_Demand_tot!$CH:$CH,0))</f>
        <v>614.67148061900605</v>
      </c>
      <c r="AE27" s="6">
        <f>INDEX(Activity_Demand_tot!AX:AX,MATCH($C$1&amp;"-"&amp;$C27,Activity_Demand_tot!$CH:$CH,0))</f>
        <v>625.36097407703198</v>
      </c>
      <c r="AF27" s="6">
        <f>INDEX(Activity_Demand_tot!AY:AY,MATCH($C$1&amp;"-"&amp;$C27,Activity_Demand_tot!$CH:$CH,0))</f>
        <v>636.232974286944</v>
      </c>
      <c r="AG27" s="6">
        <f>INDEX(Activity_Demand_tot!AZ:AZ,MATCH($C$1&amp;"-"&amp;$C27,Activity_Demand_tot!$CH:$CH,0))</f>
        <v>647.30331765646702</v>
      </c>
      <c r="AH27" s="6">
        <f>INDEX(Activity_Demand_tot!BA:BA,MATCH($C$1&amp;"-"&amp;$C27,Activity_Demand_tot!$CH:$CH,0))</f>
        <v>658.58545892124698</v>
      </c>
      <c r="AI27" s="6">
        <f>INDEX(Activity_Demand_tot!BB:BB,MATCH($C$1&amp;"-"&amp;$C27,Activity_Demand_tot!$CH:$CH,0))</f>
        <v>670.08583909365495</v>
      </c>
      <c r="AJ27" s="6">
        <f>INDEX(Activity_Demand_tot!BC:BC,MATCH($C$1&amp;"-"&amp;$C27,Activity_Demand_tot!$CH:$CH,0))</f>
        <v>681.83819904850998</v>
      </c>
      <c r="AK27" s="6">
        <f>INDEX(Activity_Demand_tot!BD:BD,MATCH($C$1&amp;"-"&amp;$C27,Activity_Demand_tot!$CH:$CH,0))</f>
        <v>693.85387251123598</v>
      </c>
      <c r="AL27" s="6">
        <f>INDEX(Activity_Demand_tot!BE:BE,MATCH($C$1&amp;"-"&amp;$C27,Activity_Demand_tot!$CH:$CH,0))</f>
        <v>706.14467180236602</v>
      </c>
      <c r="AM27" s="6">
        <f>INDEX(Activity_Demand_tot!BF:BF,MATCH($C$1&amp;"-"&amp;$C27,Activity_Demand_tot!$CH:$CH,0))</f>
        <v>718.72122128237902</v>
      </c>
      <c r="AN27" s="6">
        <f>INDEX(Activity_Demand_tot!BG:BG,MATCH($C$1&amp;"-"&amp;$C27,Activity_Demand_tot!$CH:$CH,0))</f>
        <v>731.59365157517902</v>
      </c>
      <c r="AO27" s="6">
        <f>INDEX(Activity_Demand_tot!BH:BH,MATCH($C$1&amp;"-"&amp;$C27,Activity_Demand_tot!$CH:$CH,0))</f>
        <v>744.73308232210695</v>
      </c>
      <c r="AP27" s="6">
        <f>INDEX(Activity_Demand_tot!BI:BI,MATCH($C$1&amp;"-"&amp;$C27,Activity_Demand_tot!$CH:$CH,0))</f>
        <v>758.13745232753001</v>
      </c>
      <c r="AQ27" s="6">
        <f>INDEX(Activity_Demand_tot!BJ:BJ,MATCH($C$1&amp;"-"&amp;$C27,Activity_Demand_tot!$CH:$CH,0))</f>
        <v>771.80493288921696</v>
      </c>
      <c r="AR27" s="6">
        <f>INDEX(Activity_Demand_tot!BK:BK,MATCH($C$1&amp;"-"&amp;$C27,Activity_Demand_tot!$CH:$CH,0))</f>
        <v>785.73796912116495</v>
      </c>
      <c r="AS27" s="6">
        <f>INDEX(Activity_Demand_tot!BL:BL,MATCH($C$1&amp;"-"&amp;$C27,Activity_Demand_tot!$CH:$CH,0))</f>
        <v>799.98404086792698</v>
      </c>
      <c r="AT27" s="6">
        <f>INDEX(Activity_Demand_tot!BM:BM,MATCH($C$1&amp;"-"&amp;$C27,Activity_Demand_tot!$CH:$CH,0))</f>
        <v>814.553237419271</v>
      </c>
      <c r="AU27" s="6">
        <f>INDEX(Activity_Demand_tot!BN:BN,MATCH($C$1&amp;"-"&amp;$C27,Activity_Demand_tot!$CH:$CH,0))</f>
        <v>829.456481671039</v>
      </c>
      <c r="AV27" s="6">
        <f>INDEX(Activity_Demand_tot!BO:BO,MATCH($C$1&amp;"-"&amp;$C27,Activity_Demand_tot!$CH:$CH,0))</f>
        <v>844.705391345973</v>
      </c>
      <c r="AW27" s="6">
        <f>INDEX(Activity_Demand_tot!BP:BP,MATCH($C$1&amp;"-"&amp;$C27,Activity_Demand_tot!$CH:$CH,0))</f>
        <v>860.310836275067</v>
      </c>
      <c r="AX27" s="6">
        <f>INDEX(Activity_Demand_tot!BQ:BQ,MATCH($C$1&amp;"-"&amp;$C27,Activity_Demand_tot!$CH:$CH,0))</f>
        <v>876.28281204254802</v>
      </c>
      <c r="AY27" s="6">
        <f>INDEX(Activity_Demand_tot!BR:BR,MATCH($C$1&amp;"-"&amp;$C27,Activity_Demand_tot!$CH:$CH,0))</f>
        <v>892.62949270548302</v>
      </c>
      <c r="AZ27" s="6">
        <f>INDEX(Activity_Demand_tot!BS:BS,MATCH($C$1&amp;"-"&amp;$C27,Activity_Demand_tot!$CH:$CH,0))</f>
        <v>909.35814326690695</v>
      </c>
      <c r="BA27" s="6">
        <f>INDEX(Activity_Demand_tot!BT:BT,MATCH($C$1&amp;"-"&amp;$C27,Activity_Demand_tot!$CH:$CH,0))</f>
        <v>926.47457125328503</v>
      </c>
      <c r="BB27" s="6">
        <f>INDEX(Activity_Demand_tot!BU:BU,MATCH($C$1&amp;"-"&amp;$C27,Activity_Demand_tot!$CH:$CH,0))</f>
        <v>943.98556104111799</v>
      </c>
      <c r="BC27" s="6">
        <f>INDEX(Activity_Demand_tot!BV:BV,MATCH($C$1&amp;"-"&amp;$C27,Activity_Demand_tot!$CH:$CH,0))</f>
        <v>961.900330303121</v>
      </c>
      <c r="BD27" s="6">
        <f>INDEX(Activity_Demand_tot!BW:BW,MATCH($C$1&amp;"-"&amp;$C27,Activity_Demand_tot!$CH:$CH,0))</f>
        <v>980.22842450678695</v>
      </c>
      <c r="BE27" s="6">
        <f>INDEX(Activity_Demand_tot!BX:BX,MATCH($C$1&amp;"-"&amp;$C27,Activity_Demand_tot!$CH:$CH,0))</f>
        <v>998.97773237886202</v>
      </c>
      <c r="BF27" s="6">
        <f>INDEX(Activity_Demand_tot!BY:BY,MATCH($C$1&amp;"-"&amp;$C27,Activity_Demand_tot!$CH:$CH,0))</f>
        <v>1018.1563897751701</v>
      </c>
      <c r="BG27" s="6">
        <f>INDEX(Activity_Demand_tot!BZ:BZ,MATCH($C$1&amp;"-"&amp;$C27,Activity_Demand_tot!$CH:$CH,0))</f>
        <v>1037.77334344066</v>
      </c>
      <c r="BH27" s="6">
        <f>INDEX(Activity_Demand_tot!CA:CA,MATCH($C$1&amp;"-"&amp;$C27,Activity_Demand_tot!$CH:$CH,0))</f>
        <v>1057.8386855758599</v>
      </c>
      <c r="BI27" s="6">
        <f>INDEX(Activity_Demand_tot!CB:CB,MATCH($C$1&amp;"-"&amp;$C27,Activity_Demand_tot!$CH:$CH,0))</f>
        <v>1078.3637471412501</v>
      </c>
      <c r="BJ27" s="6">
        <f>INDEX(Activity_Demand_tot!CC:CC,MATCH($C$1&amp;"-"&amp;$C27,Activity_Demand_tot!$CH:$CH,0))</f>
        <v>1099.3584503591301</v>
      </c>
      <c r="BK27" s="6">
        <f>INDEX(Activity_Demand_tot!CD:CD,MATCH($C$1&amp;"-"&amp;$C27,Activity_Demand_tot!$CH:$CH,0))</f>
        <v>1120.83292398195</v>
      </c>
      <c r="BL27" s="6">
        <f>INDEX(Activity_Demand_tot!CE:CE,MATCH($C$1&amp;"-"&amp;$C27,Activity_Demand_tot!$CH:$CH,0))</f>
        <v>1142.7988531691899</v>
      </c>
    </row>
    <row r="28" spans="1:64" x14ac:dyDescent="0.25">
      <c r="C28" t="s">
        <v>1</v>
      </c>
      <c r="D28">
        <f>INDEX(Activity_Demand_tot!W:W,MATCH($C$1&amp;"-"&amp;$C28,Activity_Demand_tot!$CH:$CH,0))</f>
        <v>561.19979633493006</v>
      </c>
      <c r="E28">
        <f>INDEX(Activity_Demand_tot!X:X,MATCH($C$1&amp;"-"&amp;$C28,Activity_Demand_tot!$CH:$CH,0))</f>
        <v>567.46947037480402</v>
      </c>
      <c r="F28">
        <f>INDEX(Activity_Demand_tot!Y:Y,MATCH($C$1&amp;"-"&amp;$C28,Activity_Demand_tot!$CH:$CH,0))</f>
        <v>590.85311086520301</v>
      </c>
      <c r="G28">
        <f>INDEX(Activity_Demand_tot!Z:Z,MATCH($C$1&amp;"-"&amp;$C28,Activity_Demand_tot!$CH:$CH,0))</f>
        <v>625.11975033522504</v>
      </c>
      <c r="H28">
        <f>INDEX(Activity_Demand_tot!AA:AA,MATCH($C$1&amp;"-"&amp;$C28,Activity_Demand_tot!$CH:$CH,0))</f>
        <v>679.71917042641405</v>
      </c>
      <c r="I28">
        <f>INDEX(Activity_Demand_tot!AB:AB,MATCH($C$1&amp;"-"&amp;$C28,Activity_Demand_tot!$CH:$CH,0))</f>
        <v>716.36557248481199</v>
      </c>
      <c r="J28" s="10">
        <f>INDEX(Activity_Demand_tot!AC:AC,MATCH($C$1&amp;"-"&amp;$C28,Activity_Demand_tot!$CH:$CH,0))</f>
        <v>738.88682046914596</v>
      </c>
      <c r="K28" s="6">
        <f>INDEX(Activity_Demand_tot!AD:AD,MATCH($C$1&amp;"-"&amp;$C28,Activity_Demand_tot!$CH:$CH,0))</f>
        <v>724.92922768004496</v>
      </c>
      <c r="L28" s="6">
        <f>INDEX(Activity_Demand_tot!AE:AE,MATCH($C$1&amp;"-"&amp;$C28,Activity_Demand_tot!$CH:$CH,0))</f>
        <v>744.61035057831396</v>
      </c>
      <c r="M28" s="6">
        <f>INDEX(Activity_Demand_tot!AF:AF,MATCH($C$1&amp;"-"&amp;$C28,Activity_Demand_tot!$CH:$CH,0))</f>
        <v>763.32931101467</v>
      </c>
      <c r="N28" s="6">
        <f>INDEX(Activity_Demand_tot!AG:AG,MATCH($C$1&amp;"-"&amp;$C28,Activity_Demand_tot!$CH:$CH,0))</f>
        <v>779.47216300109005</v>
      </c>
      <c r="O28" s="6">
        <f>INDEX(Activity_Demand_tot!AH:AH,MATCH($C$1&amp;"-"&amp;$C28,Activity_Demand_tot!$CH:$CH,0))</f>
        <v>799.29642372674596</v>
      </c>
      <c r="P28" s="6">
        <f>INDEX(Activity_Demand_tot!AI:AI,MATCH($C$1&amp;"-"&amp;$C28,Activity_Demand_tot!$CH:$CH,0))</f>
        <v>819.25221419136506</v>
      </c>
      <c r="Q28" s="6">
        <f>INDEX(Activity_Demand_tot!AJ:AJ,MATCH($C$1&amp;"-"&amp;$C28,Activity_Demand_tot!$CH:$CH,0))</f>
        <v>839.35207942908301</v>
      </c>
      <c r="R28" s="6">
        <f>INDEX(Activity_Demand_tot!AK:AK,MATCH($C$1&amp;"-"&amp;$C28,Activity_Demand_tot!$CH:$CH,0))</f>
        <v>859.649318793053</v>
      </c>
      <c r="S28" s="6">
        <f>INDEX(Activity_Demand_tot!AL:AL,MATCH($C$1&amp;"-"&amp;$C28,Activity_Demand_tot!$CH:$CH,0))</f>
        <v>880.03830095519902</v>
      </c>
      <c r="T28" s="6">
        <f>INDEX(Activity_Demand_tot!AM:AM,MATCH($C$1&amp;"-"&amp;$C28,Activity_Demand_tot!$CH:$CH,0))</f>
        <v>900.58869183720299</v>
      </c>
      <c r="U28" s="6">
        <f>INDEX(Activity_Demand_tot!AN:AN,MATCH($C$1&amp;"-"&amp;$C28,Activity_Demand_tot!$CH:$CH,0))</f>
        <v>921.23980676626604</v>
      </c>
      <c r="V28" s="6">
        <f>INDEX(Activity_Demand_tot!AO:AO,MATCH($C$1&amp;"-"&amp;$C28,Activity_Demand_tot!$CH:$CH,0))</f>
        <v>942.00547991091298</v>
      </c>
      <c r="W28" s="6">
        <f>INDEX(Activity_Demand_tot!AP:AP,MATCH($C$1&amp;"-"&amp;$C28,Activity_Demand_tot!$CH:$CH,0))</f>
        <v>962.91482711681601</v>
      </c>
      <c r="X28" s="6">
        <f>INDEX(Activity_Demand_tot!AQ:AQ,MATCH($C$1&amp;"-"&amp;$C28,Activity_Demand_tot!$CH:$CH,0))</f>
        <v>983.99317312969902</v>
      </c>
      <c r="Y28" s="6">
        <f>INDEX(Activity_Demand_tot!AR:AR,MATCH($C$1&amp;"-"&amp;$C28,Activity_Demand_tot!$CH:$CH,0))</f>
        <v>1005.24342701221</v>
      </c>
      <c r="Z28" s="6">
        <f>INDEX(Activity_Demand_tot!AS:AS,MATCH($C$1&amp;"-"&amp;$C28,Activity_Demand_tot!$CH:$CH,0))</f>
        <v>1026.6390651101301</v>
      </c>
      <c r="AA28" s="6">
        <f>INDEX(Activity_Demand_tot!AT:AT,MATCH($C$1&amp;"-"&amp;$C28,Activity_Demand_tot!$CH:$CH,0))</f>
        <v>1048.1012537709</v>
      </c>
      <c r="AB28" s="6">
        <f>INDEX(Activity_Demand_tot!AU:AU,MATCH($C$1&amp;"-"&amp;$C28,Activity_Demand_tot!$CH:$CH,0))</f>
        <v>1069.5234832496701</v>
      </c>
      <c r="AC28" s="6">
        <f>INDEX(Activity_Demand_tot!AV:AV,MATCH($C$1&amp;"-"&amp;$C28,Activity_Demand_tot!$CH:$CH,0))</f>
        <v>1090.83417884085</v>
      </c>
      <c r="AD28" s="6">
        <f>INDEX(Activity_Demand_tot!AW:AW,MATCH($C$1&amp;"-"&amp;$C28,Activity_Demand_tot!$CH:$CH,0))</f>
        <v>1112.0055099246999</v>
      </c>
      <c r="AE28" s="6">
        <f>INDEX(Activity_Demand_tot!AX:AX,MATCH($C$1&amp;"-"&amp;$C28,Activity_Demand_tot!$CH:$CH,0))</f>
        <v>1133.05757118721</v>
      </c>
      <c r="AF28" s="6">
        <f>INDEX(Activity_Demand_tot!AY:AY,MATCH($C$1&amp;"-"&amp;$C28,Activity_Demand_tot!$CH:$CH,0))</f>
        <v>1154.04369453561</v>
      </c>
      <c r="AG28" s="6">
        <f>INDEX(Activity_Demand_tot!AZ:AZ,MATCH($C$1&amp;"-"&amp;$C28,Activity_Demand_tot!$CH:$CH,0))</f>
        <v>1175.04343334653</v>
      </c>
      <c r="AH28" s="6">
        <f>INDEX(Activity_Demand_tot!BA:BA,MATCH($C$1&amp;"-"&amp;$C28,Activity_Demand_tot!$CH:$CH,0))</f>
        <v>1196.12104451099</v>
      </c>
      <c r="AI28" s="6">
        <f>INDEX(Activity_Demand_tot!BB:BB,MATCH($C$1&amp;"-"&amp;$C28,Activity_Demand_tot!$CH:$CH,0))</f>
        <v>1217.29615180468</v>
      </c>
      <c r="AJ28" s="6">
        <f>INDEX(Activity_Demand_tot!BC:BC,MATCH($C$1&amp;"-"&amp;$C28,Activity_Demand_tot!$CH:$CH,0))</f>
        <v>1238.5762041207699</v>
      </c>
      <c r="AK28" s="6">
        <f>INDEX(Activity_Demand_tot!BD:BD,MATCH($C$1&amp;"-"&amp;$C28,Activity_Demand_tot!$CH:$CH,0))</f>
        <v>1259.98427085401</v>
      </c>
      <c r="AL28" s="6">
        <f>INDEX(Activity_Demand_tot!BE:BE,MATCH($C$1&amp;"-"&amp;$C28,Activity_Demand_tot!$CH:$CH,0))</f>
        <v>1281.54266463865</v>
      </c>
      <c r="AM28" s="6">
        <f>INDEX(Activity_Demand_tot!BF:BF,MATCH($C$1&amp;"-"&amp;$C28,Activity_Demand_tot!$CH:$CH,0))</f>
        <v>1303.2697674731501</v>
      </c>
      <c r="AN28" s="6">
        <f>INDEX(Activity_Demand_tot!BG:BG,MATCH($C$1&amp;"-"&amp;$C28,Activity_Demand_tot!$CH:$CH,0))</f>
        <v>1325.1858789507601</v>
      </c>
      <c r="AO28" s="6">
        <f>INDEX(Activity_Demand_tot!BH:BH,MATCH($C$1&amp;"-"&amp;$C28,Activity_Demand_tot!$CH:$CH,0))</f>
        <v>1347.2998017058301</v>
      </c>
      <c r="AP28" s="6">
        <f>INDEX(Activity_Demand_tot!BI:BI,MATCH($C$1&amp;"-"&amp;$C28,Activity_Demand_tot!$CH:$CH,0))</f>
        <v>1369.6243417078099</v>
      </c>
      <c r="AQ28" s="6">
        <f>INDEX(Activity_Demand_tot!BJ:BJ,MATCH($C$1&amp;"-"&amp;$C28,Activity_Demand_tot!$CH:$CH,0))</f>
        <v>1392.17220206048</v>
      </c>
      <c r="AR28" s="6">
        <f>INDEX(Activity_Demand_tot!BK:BK,MATCH($C$1&amp;"-"&amp;$C28,Activity_Demand_tot!$CH:$CH,0))</f>
        <v>1414.95775351932</v>
      </c>
      <c r="AS28" s="6">
        <f>INDEX(Activity_Demand_tot!BL:BL,MATCH($C$1&amp;"-"&amp;$C28,Activity_Demand_tot!$CH:$CH,0))</f>
        <v>1438.0010214563599</v>
      </c>
      <c r="AT28" s="6">
        <f>INDEX(Activity_Demand_tot!BM:BM,MATCH($C$1&amp;"-"&amp;$C28,Activity_Demand_tot!$CH:$CH,0))</f>
        <v>1461.3155262226401</v>
      </c>
      <c r="AU28" s="6">
        <f>INDEX(Activity_Demand_tot!BN:BN,MATCH($C$1&amp;"-"&amp;$C28,Activity_Demand_tot!$CH:$CH,0))</f>
        <v>1484.9178452824301</v>
      </c>
      <c r="AV28" s="6">
        <f>INDEX(Activity_Demand_tot!BO:BO,MATCH($C$1&amp;"-"&amp;$C28,Activity_Demand_tot!$CH:$CH,0))</f>
        <v>1508.82690957458</v>
      </c>
      <c r="AW28" s="6">
        <f>INDEX(Activity_Demand_tot!BP:BP,MATCH($C$1&amp;"-"&amp;$C28,Activity_Demand_tot!$CH:$CH,0))</f>
        <v>1533.05695210915</v>
      </c>
      <c r="AX28" s="6">
        <f>INDEX(Activity_Demand_tot!BQ:BQ,MATCH($C$1&amp;"-"&amp;$C28,Activity_Demand_tot!$CH:$CH,0))</f>
        <v>1557.61686320013</v>
      </c>
      <c r="AY28" s="6">
        <f>INDEX(Activity_Demand_tot!BR:BR,MATCH($C$1&amp;"-"&amp;$C28,Activity_Demand_tot!$CH:$CH,0))</f>
        <v>1582.5055489776501</v>
      </c>
      <c r="AZ28" s="6">
        <f>INDEX(Activity_Demand_tot!BS:BS,MATCH($C$1&amp;"-"&amp;$C28,Activity_Demand_tot!$CH:$CH,0))</f>
        <v>1607.7163414603999</v>
      </c>
      <c r="BA28" s="6">
        <f>INDEX(Activity_Demand_tot!BT:BT,MATCH($C$1&amp;"-"&amp;$C28,Activity_Demand_tot!$CH:$CH,0))</f>
        <v>1633.2342967806201</v>
      </c>
      <c r="BB28" s="6">
        <f>INDEX(Activity_Demand_tot!BU:BU,MATCH($C$1&amp;"-"&amp;$C28,Activity_Demand_tot!$CH:$CH,0))</f>
        <v>1659.0480111434099</v>
      </c>
      <c r="BC28" s="6">
        <f>INDEX(Activity_Demand_tot!BV:BV,MATCH($C$1&amp;"-"&amp;$C28,Activity_Demand_tot!$CH:$CH,0))</f>
        <v>1685.15667598288</v>
      </c>
      <c r="BD28" s="6">
        <f>INDEX(Activity_Demand_tot!BW:BW,MATCH($C$1&amp;"-"&amp;$C28,Activity_Demand_tot!$CH:$CH,0))</f>
        <v>1711.5597942454999</v>
      </c>
      <c r="BE28" s="6">
        <f>INDEX(Activity_Demand_tot!BX:BX,MATCH($C$1&amp;"-"&amp;$C28,Activity_Demand_tot!$CH:$CH,0))</f>
        <v>1738.2474844926101</v>
      </c>
      <c r="BF28" s="6">
        <f>INDEX(Activity_Demand_tot!BY:BY,MATCH($C$1&amp;"-"&amp;$C28,Activity_Demand_tot!$CH:$CH,0))</f>
        <v>1765.2097109460101</v>
      </c>
      <c r="BG28" s="6">
        <f>INDEX(Activity_Demand_tot!BZ:BZ,MATCH($C$1&amp;"-"&amp;$C28,Activity_Demand_tot!$CH:$CH,0))</f>
        <v>1792.4389894559999</v>
      </c>
      <c r="BH28" s="6">
        <f>INDEX(Activity_Demand_tot!CA:CA,MATCH($C$1&amp;"-"&amp;$C28,Activity_Demand_tot!$CH:$CH,0))</f>
        <v>1819.9319767885299</v>
      </c>
      <c r="BI28" s="6">
        <f>INDEX(Activity_Demand_tot!CB:CB,MATCH($C$1&amp;"-"&amp;$C28,Activity_Demand_tot!$CH:$CH,0))</f>
        <v>1847.68988445732</v>
      </c>
      <c r="BJ28" s="6">
        <f>INDEX(Activity_Demand_tot!CC:CC,MATCH($C$1&amp;"-"&amp;$C28,Activity_Demand_tot!$CH:$CH,0))</f>
        <v>1875.70555046392</v>
      </c>
      <c r="BK28" s="6">
        <f>INDEX(Activity_Demand_tot!CD:CD,MATCH($C$1&amp;"-"&amp;$C28,Activity_Demand_tot!$CH:$CH,0))</f>
        <v>1903.97125904683</v>
      </c>
      <c r="BL28" s="6">
        <f>INDEX(Activity_Demand_tot!CE:CE,MATCH($C$1&amp;"-"&amp;$C28,Activity_Demand_tot!$CH:$CH,0))</f>
        <v>1932.4852674292999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01_AUS</v>
      </c>
      <c r="B32" t="s">
        <v>742</v>
      </c>
      <c r="C32" t="str">
        <f t="shared" ref="C32:AH32" si="7">C127</f>
        <v>air_freight(gtkm)</v>
      </c>
      <c r="D32">
        <f t="shared" si="7"/>
        <v>1.0080024999999988</v>
      </c>
      <c r="E32">
        <f t="shared" si="7"/>
        <v>1.0480899999999984</v>
      </c>
      <c r="F32">
        <f t="shared" si="7"/>
        <v>1.0876312500000003</v>
      </c>
      <c r="G32">
        <f t="shared" si="7"/>
        <v>1.0984937499999987</v>
      </c>
      <c r="H32">
        <f t="shared" si="7"/>
        <v>1.1234787499999999</v>
      </c>
      <c r="I32">
        <f t="shared" si="7"/>
        <v>1.2235712499999984</v>
      </c>
      <c r="J32" s="10">
        <f t="shared" si="7"/>
        <v>1.2235712499999987</v>
      </c>
      <c r="K32">
        <f t="shared" si="7"/>
        <v>1.2334380027790408</v>
      </c>
      <c r="L32">
        <f t="shared" si="7"/>
        <v>1.2526281265045058</v>
      </c>
      <c r="M32">
        <f t="shared" si="7"/>
        <v>1.2754923085172305</v>
      </c>
      <c r="N32">
        <f t="shared" si="7"/>
        <v>1.2609345915660364</v>
      </c>
      <c r="O32">
        <f t="shared" si="7"/>
        <v>1.2519069928147499</v>
      </c>
      <c r="P32">
        <f t="shared" si="7"/>
        <v>1.2745633993499321</v>
      </c>
      <c r="Q32">
        <f t="shared" si="7"/>
        <v>1.2965787610111512</v>
      </c>
      <c r="R32">
        <f t="shared" si="7"/>
        <v>1.3258969941887568</v>
      </c>
      <c r="S32">
        <f t="shared" si="7"/>
        <v>1.3543868183473833</v>
      </c>
      <c r="T32">
        <f t="shared" si="7"/>
        <v>1.3744542356677039</v>
      </c>
      <c r="U32">
        <f t="shared" si="7"/>
        <v>1.3938760832740993</v>
      </c>
      <c r="V32">
        <f t="shared" si="7"/>
        <v>1.4126998403126831</v>
      </c>
      <c r="W32">
        <f t="shared" si="7"/>
        <v>1.4309983213234945</v>
      </c>
      <c r="X32">
        <f t="shared" si="7"/>
        <v>1.4488401536482911</v>
      </c>
      <c r="Y32">
        <f t="shared" si="7"/>
        <v>1.4662625411163726</v>
      </c>
      <c r="Z32">
        <f t="shared" si="7"/>
        <v>1.4832625865588691</v>
      </c>
      <c r="AA32">
        <f t="shared" si="7"/>
        <v>1.4997663165316983</v>
      </c>
      <c r="AB32">
        <f t="shared" si="7"/>
        <v>1.5156675933566475</v>
      </c>
      <c r="AC32">
        <f t="shared" si="7"/>
        <v>1.530918625349158</v>
      </c>
      <c r="AD32">
        <f t="shared" si="7"/>
        <v>1.5455396494509506</v>
      </c>
      <c r="AE32">
        <f t="shared" si="7"/>
        <v>1.5596214703896125</v>
      </c>
      <c r="AF32">
        <f t="shared" si="7"/>
        <v>1.573301806705478</v>
      </c>
      <c r="AG32">
        <f t="shared" si="7"/>
        <v>1.5867534299318256</v>
      </c>
      <c r="AH32">
        <f t="shared" si="7"/>
        <v>1.600126477515986</v>
      </c>
      <c r="AI32">
        <f t="shared" ref="AI32:BL32" si="8">AI127</f>
        <v>1.6135103596215099</v>
      </c>
      <c r="AJ32">
        <f t="shared" si="8"/>
        <v>1.6269796155846394</v>
      </c>
      <c r="AK32">
        <f t="shared" si="8"/>
        <v>1.6406311213925815</v>
      </c>
      <c r="AL32">
        <f t="shared" si="8"/>
        <v>1.6545618630068892</v>
      </c>
      <c r="AM32">
        <f t="shared" si="8"/>
        <v>1.668864928986511</v>
      </c>
      <c r="AN32">
        <f t="shared" si="8"/>
        <v>1.6836372562847932</v>
      </c>
      <c r="AO32">
        <f t="shared" si="8"/>
        <v>1.6989625425935195</v>
      </c>
      <c r="AP32">
        <f t="shared" si="8"/>
        <v>1.7149313899150123</v>
      </c>
      <c r="AQ32">
        <f t="shared" si="8"/>
        <v>1.7316359970059632</v>
      </c>
      <c r="AR32">
        <f t="shared" si="8"/>
        <v>1.7491724031315552</v>
      </c>
      <c r="AS32">
        <f t="shared" si="8"/>
        <v>1.7671512640522473</v>
      </c>
      <c r="AT32">
        <f t="shared" si="8"/>
        <v>1.7851180972538494</v>
      </c>
      <c r="AU32">
        <f t="shared" si="8"/>
        <v>1.8030870658577729</v>
      </c>
      <c r="AV32">
        <f t="shared" si="8"/>
        <v>1.8210746951331169</v>
      </c>
      <c r="AW32">
        <f t="shared" si="8"/>
        <v>1.8390912696718007</v>
      </c>
      <c r="AX32">
        <f t="shared" si="8"/>
        <v>1.8571402358401581</v>
      </c>
      <c r="AY32">
        <f t="shared" si="8"/>
        <v>1.8752128671558497</v>
      </c>
      <c r="AZ32">
        <f t="shared" si="8"/>
        <v>1.8932938646305761</v>
      </c>
      <c r="BA32">
        <f t="shared" si="8"/>
        <v>1.9113583844591822</v>
      </c>
      <c r="BB32">
        <f t="shared" si="8"/>
        <v>1.9293861730377917</v>
      </c>
      <c r="BC32">
        <f t="shared" si="8"/>
        <v>1.9473696358301</v>
      </c>
      <c r="BD32">
        <f t="shared" si="8"/>
        <v>1.9653015623535546</v>
      </c>
      <c r="BE32">
        <f t="shared" si="8"/>
        <v>1.9831639884552721</v>
      </c>
      <c r="BF32">
        <f t="shared" si="8"/>
        <v>2.0009390704784535</v>
      </c>
      <c r="BG32">
        <f t="shared" si="8"/>
        <v>2.0186121555589218</v>
      </c>
      <c r="BH32">
        <f t="shared" si="8"/>
        <v>2.0361734738870982</v>
      </c>
      <c r="BI32">
        <f t="shared" si="8"/>
        <v>2.0536184458810571</v>
      </c>
      <c r="BJ32">
        <f t="shared" si="8"/>
        <v>2.0709331610149535</v>
      </c>
      <c r="BK32">
        <f t="shared" si="8"/>
        <v>2.0881033130991322</v>
      </c>
      <c r="BL32">
        <f t="shared" si="8"/>
        <v>2.1051213678350855</v>
      </c>
    </row>
    <row r="33" spans="1:64" x14ac:dyDescent="0.25">
      <c r="A33" t="str">
        <f t="shared" ref="A33:A60" si="9">$C$1</f>
        <v>01_AUS</v>
      </c>
      <c r="B33" t="s">
        <v>742</v>
      </c>
      <c r="C33" t="str">
        <f t="shared" ref="C33:AH33" si="10">C128</f>
        <v>pipeline_freight(gtkm)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0</v>
      </c>
      <c r="H33">
        <f t="shared" si="10"/>
        <v>0</v>
      </c>
      <c r="I33">
        <f t="shared" si="10"/>
        <v>0</v>
      </c>
      <c r="J33" s="10">
        <f t="shared" si="10"/>
        <v>0</v>
      </c>
      <c r="K33">
        <f t="shared" si="10"/>
        <v>0</v>
      </c>
      <c r="L33">
        <f t="shared" si="10"/>
        <v>0</v>
      </c>
      <c r="M33">
        <f t="shared" si="10"/>
        <v>0</v>
      </c>
      <c r="N33">
        <f t="shared" si="10"/>
        <v>0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S33">
        <f t="shared" si="10"/>
        <v>0</v>
      </c>
      <c r="T33">
        <f t="shared" si="10"/>
        <v>0</v>
      </c>
      <c r="U33">
        <f t="shared" si="10"/>
        <v>0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  <c r="Z33">
        <f t="shared" si="10"/>
        <v>0</v>
      </c>
      <c r="AA33">
        <f t="shared" si="10"/>
        <v>0</v>
      </c>
      <c r="AB33">
        <f t="shared" si="10"/>
        <v>0</v>
      </c>
      <c r="AC33">
        <f t="shared" si="10"/>
        <v>0</v>
      </c>
      <c r="AD33">
        <f t="shared" si="10"/>
        <v>0</v>
      </c>
      <c r="AE33">
        <f t="shared" si="10"/>
        <v>0</v>
      </c>
      <c r="AF33">
        <f t="shared" si="10"/>
        <v>0</v>
      </c>
      <c r="AG33">
        <f t="shared" si="10"/>
        <v>0</v>
      </c>
      <c r="AH33">
        <f t="shared" si="10"/>
        <v>0</v>
      </c>
      <c r="AI33">
        <f t="shared" ref="AI33:BL33" si="11">AI128</f>
        <v>0</v>
      </c>
      <c r="AJ33">
        <f t="shared" si="11"/>
        <v>0</v>
      </c>
      <c r="AK33">
        <f t="shared" si="11"/>
        <v>0</v>
      </c>
      <c r="AL33">
        <f t="shared" si="11"/>
        <v>0</v>
      </c>
      <c r="AM33">
        <f t="shared" si="11"/>
        <v>0</v>
      </c>
      <c r="AN33">
        <f t="shared" si="11"/>
        <v>0</v>
      </c>
      <c r="AO33">
        <f t="shared" si="11"/>
        <v>0</v>
      </c>
      <c r="AP33">
        <f t="shared" si="11"/>
        <v>0</v>
      </c>
      <c r="AQ33">
        <f t="shared" si="11"/>
        <v>0</v>
      </c>
      <c r="AR33">
        <f t="shared" si="11"/>
        <v>0</v>
      </c>
      <c r="AS33">
        <f t="shared" si="11"/>
        <v>0</v>
      </c>
      <c r="AT33">
        <f t="shared" si="11"/>
        <v>0</v>
      </c>
      <c r="AU33">
        <f t="shared" si="11"/>
        <v>0</v>
      </c>
      <c r="AV33">
        <f t="shared" si="11"/>
        <v>0</v>
      </c>
      <c r="AW33">
        <f t="shared" si="11"/>
        <v>0</v>
      </c>
      <c r="AX33">
        <f t="shared" si="11"/>
        <v>0</v>
      </c>
      <c r="AY33">
        <f t="shared" si="11"/>
        <v>0</v>
      </c>
      <c r="AZ33">
        <f t="shared" si="11"/>
        <v>0</v>
      </c>
      <c r="BA33">
        <f t="shared" si="11"/>
        <v>0</v>
      </c>
      <c r="BB33">
        <f t="shared" si="11"/>
        <v>0</v>
      </c>
      <c r="BC33">
        <f t="shared" si="11"/>
        <v>0</v>
      </c>
      <c r="BD33">
        <f t="shared" si="11"/>
        <v>0</v>
      </c>
      <c r="BE33">
        <f t="shared" si="11"/>
        <v>0</v>
      </c>
      <c r="BF33">
        <f t="shared" si="11"/>
        <v>0</v>
      </c>
      <c r="BG33">
        <f t="shared" si="11"/>
        <v>0</v>
      </c>
      <c r="BH33">
        <f t="shared" si="11"/>
        <v>0</v>
      </c>
      <c r="BI33">
        <f t="shared" si="11"/>
        <v>0</v>
      </c>
      <c r="BJ33">
        <f t="shared" si="11"/>
        <v>0</v>
      </c>
      <c r="BK33">
        <f t="shared" si="11"/>
        <v>0</v>
      </c>
      <c r="BL33">
        <f t="shared" si="11"/>
        <v>0</v>
      </c>
    </row>
    <row r="34" spans="1:64" x14ac:dyDescent="0.25">
      <c r="A34" t="str">
        <f t="shared" si="9"/>
        <v>01_AUS</v>
      </c>
      <c r="B34" t="s">
        <v>742</v>
      </c>
      <c r="C34" t="str">
        <f t="shared" ref="C34:AH34" si="12">C129</f>
        <v>rail_freight(gtkm)</v>
      </c>
      <c r="D34">
        <f t="shared" si="12"/>
        <v>258.6239999999998</v>
      </c>
      <c r="E34">
        <f t="shared" si="12"/>
        <v>261.83058328910312</v>
      </c>
      <c r="F34">
        <f t="shared" si="12"/>
        <v>290.67724300374078</v>
      </c>
      <c r="G34">
        <f t="shared" si="12"/>
        <v>318.96546923341907</v>
      </c>
      <c r="H34">
        <f t="shared" si="12"/>
        <v>367.72620146843224</v>
      </c>
      <c r="I34">
        <f t="shared" si="12"/>
        <v>401.59731505951191</v>
      </c>
      <c r="J34" s="10">
        <f t="shared" si="12"/>
        <v>413.4899999999995</v>
      </c>
      <c r="K34">
        <f t="shared" si="12"/>
        <v>416.87140414528966</v>
      </c>
      <c r="L34">
        <f t="shared" si="12"/>
        <v>427.88519852050689</v>
      </c>
      <c r="M34">
        <f t="shared" si="12"/>
        <v>438.3605551467279</v>
      </c>
      <c r="N34">
        <f t="shared" si="12"/>
        <v>436.2020484743224</v>
      </c>
      <c r="O34">
        <f t="shared" si="12"/>
        <v>436.10370265120645</v>
      </c>
      <c r="P34">
        <f t="shared" si="12"/>
        <v>438.32578023171209</v>
      </c>
      <c r="Q34">
        <f t="shared" si="12"/>
        <v>440.17855869143517</v>
      </c>
      <c r="R34">
        <f t="shared" si="12"/>
        <v>444.31541465257959</v>
      </c>
      <c r="S34">
        <f t="shared" si="12"/>
        <v>447.93323812009737</v>
      </c>
      <c r="T34">
        <f t="shared" si="12"/>
        <v>448.54578155630753</v>
      </c>
      <c r="U34">
        <f t="shared" si="12"/>
        <v>448.74791752988722</v>
      </c>
      <c r="V34">
        <f t="shared" si="12"/>
        <v>448.54292197763118</v>
      </c>
      <c r="W34">
        <f t="shared" si="12"/>
        <v>447.9406350164117</v>
      </c>
      <c r="X34">
        <f t="shared" si="12"/>
        <v>446.94785360954626</v>
      </c>
      <c r="Y34">
        <f t="shared" si="12"/>
        <v>445.56020568778007</v>
      </c>
      <c r="Z34">
        <f t="shared" si="12"/>
        <v>443.76034164078544</v>
      </c>
      <c r="AA34">
        <f t="shared" si="12"/>
        <v>441.50985158103288</v>
      </c>
      <c r="AB34">
        <f t="shared" si="12"/>
        <v>438.76239389402889</v>
      </c>
      <c r="AC34">
        <f t="shared" si="12"/>
        <v>435.49047134729119</v>
      </c>
      <c r="AD34">
        <f t="shared" si="12"/>
        <v>431.68692683760452</v>
      </c>
      <c r="AE34">
        <f t="shared" si="12"/>
        <v>427.36408652469805</v>
      </c>
      <c r="AF34">
        <f t="shared" si="12"/>
        <v>422.54565291757848</v>
      </c>
      <c r="AG34">
        <f t="shared" si="12"/>
        <v>415.6899662472336</v>
      </c>
      <c r="AH34">
        <f t="shared" si="12"/>
        <v>406.91182657013826</v>
      </c>
      <c r="AI34">
        <f t="shared" ref="AI34:BL34" si="13">AI129</f>
        <v>397.88251533641807</v>
      </c>
      <c r="AJ34">
        <f t="shared" si="13"/>
        <v>388.64667485432796</v>
      </c>
      <c r="AK34">
        <f t="shared" si="13"/>
        <v>379.24993084020321</v>
      </c>
      <c r="AL34">
        <f t="shared" si="13"/>
        <v>369.73270619331851</v>
      </c>
      <c r="AM34">
        <f t="shared" si="13"/>
        <v>360.12899073027529</v>
      </c>
      <c r="AN34">
        <f t="shared" si="13"/>
        <v>350.46773574374669</v>
      </c>
      <c r="AO34">
        <f t="shared" si="13"/>
        <v>340.76890402788354</v>
      </c>
      <c r="AP34">
        <f t="shared" si="13"/>
        <v>331.0474708429611</v>
      </c>
      <c r="AQ34">
        <f t="shared" si="13"/>
        <v>321.31177345964181</v>
      </c>
      <c r="AR34">
        <f t="shared" si="13"/>
        <v>311.5634314204446</v>
      </c>
      <c r="AS34">
        <f t="shared" si="13"/>
        <v>298.73781368867071</v>
      </c>
      <c r="AT34">
        <f t="shared" si="13"/>
        <v>285.67694818166461</v>
      </c>
      <c r="AU34">
        <f t="shared" si="13"/>
        <v>287.52048475935709</v>
      </c>
      <c r="AV34">
        <f t="shared" si="13"/>
        <v>289.33354662427706</v>
      </c>
      <c r="AW34">
        <f t="shared" si="13"/>
        <v>291.11710582614307</v>
      </c>
      <c r="AX34">
        <f t="shared" si="13"/>
        <v>292.87101519199274</v>
      </c>
      <c r="AY34">
        <f t="shared" si="13"/>
        <v>294.59318954547314</v>
      </c>
      <c r="AZ34">
        <f t="shared" si="13"/>
        <v>296.28051836041675</v>
      </c>
      <c r="BA34">
        <f t="shared" si="13"/>
        <v>297.9284228311152</v>
      </c>
      <c r="BB34">
        <f t="shared" si="13"/>
        <v>299.53308074408915</v>
      </c>
      <c r="BC34">
        <f t="shared" si="13"/>
        <v>301.09266094116305</v>
      </c>
      <c r="BD34">
        <f t="shared" si="13"/>
        <v>302.60539380861991</v>
      </c>
      <c r="BE34">
        <f t="shared" si="13"/>
        <v>304.06786242163002</v>
      </c>
      <c r="BF34">
        <f t="shared" si="13"/>
        <v>305.47669809304381</v>
      </c>
      <c r="BG34">
        <f t="shared" si="13"/>
        <v>306.82904764495606</v>
      </c>
      <c r="BH34">
        <f t="shared" si="13"/>
        <v>308.12281972847956</v>
      </c>
      <c r="BI34">
        <f t="shared" si="13"/>
        <v>309.35671514954549</v>
      </c>
      <c r="BJ34">
        <f t="shared" si="13"/>
        <v>310.52803181921507</v>
      </c>
      <c r="BK34">
        <f t="shared" si="13"/>
        <v>311.63403096356564</v>
      </c>
      <c r="BL34">
        <f t="shared" si="13"/>
        <v>312.67300389470159</v>
      </c>
    </row>
    <row r="35" spans="1:64" x14ac:dyDescent="0.25">
      <c r="A35" t="str">
        <f t="shared" si="9"/>
        <v>01_AUS</v>
      </c>
      <c r="B35" t="s">
        <v>742</v>
      </c>
      <c r="C35" t="str">
        <f t="shared" ref="C35:AH35" si="14">C130</f>
        <v>road_freight_2w(gtkm)</v>
      </c>
      <c r="D35">
        <f t="shared" si="14"/>
        <v>0</v>
      </c>
      <c r="E35">
        <f t="shared" si="14"/>
        <v>0</v>
      </c>
      <c r="F35">
        <f t="shared" si="14"/>
        <v>0</v>
      </c>
      <c r="G35">
        <f t="shared" si="14"/>
        <v>0</v>
      </c>
      <c r="H35">
        <f t="shared" si="14"/>
        <v>0</v>
      </c>
      <c r="I35">
        <f t="shared" si="14"/>
        <v>0</v>
      </c>
      <c r="J35" s="10">
        <f t="shared" si="14"/>
        <v>0</v>
      </c>
      <c r="K35">
        <f t="shared" si="14"/>
        <v>0</v>
      </c>
      <c r="L35">
        <f t="shared" si="14"/>
        <v>0</v>
      </c>
      <c r="M35">
        <f t="shared" si="14"/>
        <v>0</v>
      </c>
      <c r="N35">
        <f t="shared" si="14"/>
        <v>0</v>
      </c>
      <c r="O35">
        <f t="shared" si="14"/>
        <v>0</v>
      </c>
      <c r="P35">
        <f t="shared" si="14"/>
        <v>0</v>
      </c>
      <c r="Q35">
        <f t="shared" si="14"/>
        <v>0</v>
      </c>
      <c r="R35">
        <f t="shared" si="14"/>
        <v>0</v>
      </c>
      <c r="S35">
        <f t="shared" si="14"/>
        <v>0</v>
      </c>
      <c r="T35">
        <f t="shared" si="14"/>
        <v>0</v>
      </c>
      <c r="U35">
        <f t="shared" si="14"/>
        <v>0</v>
      </c>
      <c r="V35">
        <f t="shared" si="14"/>
        <v>0</v>
      </c>
      <c r="W35">
        <f t="shared" si="14"/>
        <v>0</v>
      </c>
      <c r="X35">
        <f t="shared" si="14"/>
        <v>0</v>
      </c>
      <c r="Y35">
        <f t="shared" si="14"/>
        <v>0</v>
      </c>
      <c r="Z35">
        <f t="shared" si="14"/>
        <v>0</v>
      </c>
      <c r="AA35">
        <f t="shared" si="14"/>
        <v>0</v>
      </c>
      <c r="AB35">
        <f t="shared" si="14"/>
        <v>0</v>
      </c>
      <c r="AC35">
        <f t="shared" si="14"/>
        <v>0</v>
      </c>
      <c r="AD35">
        <f t="shared" si="14"/>
        <v>0</v>
      </c>
      <c r="AE35">
        <f t="shared" si="14"/>
        <v>0</v>
      </c>
      <c r="AF35">
        <f t="shared" si="14"/>
        <v>0</v>
      </c>
      <c r="AG35">
        <f t="shared" si="14"/>
        <v>0</v>
      </c>
      <c r="AH35">
        <f t="shared" si="14"/>
        <v>0</v>
      </c>
      <c r="AI35">
        <f t="shared" ref="AI35:BL35" si="15">AI130</f>
        <v>0</v>
      </c>
      <c r="AJ35">
        <f t="shared" si="15"/>
        <v>0</v>
      </c>
      <c r="AK35">
        <f t="shared" si="15"/>
        <v>0</v>
      </c>
      <c r="AL35">
        <f t="shared" si="15"/>
        <v>0</v>
      </c>
      <c r="AM35">
        <f t="shared" si="15"/>
        <v>0</v>
      </c>
      <c r="AN35">
        <f t="shared" si="15"/>
        <v>0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5"/>
        <v>0</v>
      </c>
      <c r="AU35">
        <f t="shared" si="15"/>
        <v>0</v>
      </c>
      <c r="AV35">
        <f t="shared" si="15"/>
        <v>0</v>
      </c>
      <c r="AW35">
        <f t="shared" si="15"/>
        <v>0</v>
      </c>
      <c r="AX35">
        <f t="shared" si="15"/>
        <v>0</v>
      </c>
      <c r="AY35">
        <f t="shared" si="15"/>
        <v>0</v>
      </c>
      <c r="AZ35">
        <f t="shared" si="15"/>
        <v>0</v>
      </c>
      <c r="BA35">
        <f t="shared" si="15"/>
        <v>0</v>
      </c>
      <c r="BB35">
        <f t="shared" si="15"/>
        <v>0</v>
      </c>
      <c r="BC35">
        <f t="shared" si="15"/>
        <v>0</v>
      </c>
      <c r="BD35">
        <f t="shared" si="15"/>
        <v>0</v>
      </c>
      <c r="BE35">
        <f t="shared" si="15"/>
        <v>0</v>
      </c>
      <c r="BF35">
        <f t="shared" si="15"/>
        <v>0</v>
      </c>
      <c r="BG35">
        <f t="shared" si="15"/>
        <v>0</v>
      </c>
      <c r="BH35">
        <f t="shared" si="15"/>
        <v>0</v>
      </c>
      <c r="BI35">
        <f t="shared" si="15"/>
        <v>0</v>
      </c>
      <c r="BJ35">
        <f t="shared" si="15"/>
        <v>0</v>
      </c>
      <c r="BK35">
        <f t="shared" si="15"/>
        <v>0</v>
      </c>
      <c r="BL35">
        <f t="shared" si="15"/>
        <v>0</v>
      </c>
    </row>
    <row r="36" spans="1:64" x14ac:dyDescent="0.25">
      <c r="A36" t="str">
        <f t="shared" si="9"/>
        <v>01_AUS</v>
      </c>
      <c r="B36" t="s">
        <v>742</v>
      </c>
      <c r="C36" t="str">
        <f t="shared" ref="C36:AH36" si="16">C131</f>
        <v>road_freight_ht(gtkm)</v>
      </c>
      <c r="D36">
        <f t="shared" si="16"/>
        <v>178.01881190087369</v>
      </c>
      <c r="E36">
        <f t="shared" si="16"/>
        <v>183.66018135953485</v>
      </c>
      <c r="F36">
        <f t="shared" si="16"/>
        <v>188.72861337932511</v>
      </c>
      <c r="G36">
        <f t="shared" si="16"/>
        <v>192.64947894183356</v>
      </c>
      <c r="H36">
        <f t="shared" si="16"/>
        <v>197.3282430710322</v>
      </c>
      <c r="I36">
        <f t="shared" si="16"/>
        <v>200.05104393697027</v>
      </c>
      <c r="J36" s="10">
        <f t="shared" si="16"/>
        <v>205.46748846593979</v>
      </c>
      <c r="K36">
        <f t="shared" si="16"/>
        <v>207.14774341097132</v>
      </c>
      <c r="L36">
        <f t="shared" si="16"/>
        <v>212.62061257045809</v>
      </c>
      <c r="M36">
        <f t="shared" si="16"/>
        <v>217.8259264033795</v>
      </c>
      <c r="N36">
        <f t="shared" si="16"/>
        <v>216.75334195196317</v>
      </c>
      <c r="O36">
        <f t="shared" si="16"/>
        <v>216.70447288795498</v>
      </c>
      <c r="P36">
        <f t="shared" si="16"/>
        <v>222.2537208018837</v>
      </c>
      <c r="Q36">
        <f t="shared" si="16"/>
        <v>227.84303260781843</v>
      </c>
      <c r="R36">
        <f t="shared" si="16"/>
        <v>234.87761502726985</v>
      </c>
      <c r="S36">
        <f t="shared" si="16"/>
        <v>241.93770901602238</v>
      </c>
      <c r="T36">
        <f t="shared" si="16"/>
        <v>247.65230167696296</v>
      </c>
      <c r="U36">
        <f t="shared" si="16"/>
        <v>253.39490338665641</v>
      </c>
      <c r="V36">
        <f t="shared" si="16"/>
        <v>259.16936111027115</v>
      </c>
      <c r="W36">
        <f t="shared" si="16"/>
        <v>264.98377129711332</v>
      </c>
      <c r="X36">
        <f t="shared" si="16"/>
        <v>270.84517617849053</v>
      </c>
      <c r="Y36">
        <f t="shared" si="16"/>
        <v>276.75438469804544</v>
      </c>
      <c r="Z36">
        <f t="shared" si="16"/>
        <v>282.7040212354986</v>
      </c>
      <c r="AA36">
        <f t="shared" si="16"/>
        <v>288.67216395904944</v>
      </c>
      <c r="AB36">
        <f t="shared" si="16"/>
        <v>294.6291949500058</v>
      </c>
      <c r="AC36">
        <f t="shared" si="16"/>
        <v>300.55521092333407</v>
      </c>
      <c r="AD36">
        <f t="shared" si="16"/>
        <v>306.44247282160092</v>
      </c>
      <c r="AE36">
        <f t="shared" si="16"/>
        <v>312.29656851638219</v>
      </c>
      <c r="AF36">
        <f t="shared" si="16"/>
        <v>318.13232838863752</v>
      </c>
      <c r="AG36">
        <f t="shared" si="16"/>
        <v>323.97187440893447</v>
      </c>
      <c r="AH36">
        <f t="shared" si="16"/>
        <v>329.83307494580896</v>
      </c>
      <c r="AI36">
        <f t="shared" ref="AI36:BL36" si="17">AI131</f>
        <v>335.72138692147638</v>
      </c>
      <c r="AJ36">
        <f t="shared" si="17"/>
        <v>341.63888170238835</v>
      </c>
      <c r="AK36">
        <f t="shared" si="17"/>
        <v>347.59197435844249</v>
      </c>
      <c r="AL36">
        <f t="shared" si="17"/>
        <v>353.58686952178726</v>
      </c>
      <c r="AM36">
        <f t="shared" si="17"/>
        <v>359.62867880485373</v>
      </c>
      <c r="AN36">
        <f t="shared" si="17"/>
        <v>365.72304705922983</v>
      </c>
      <c r="AO36">
        <f t="shared" si="17"/>
        <v>371.87242209575993</v>
      </c>
      <c r="AP36">
        <f t="shared" si="17"/>
        <v>378.08036496101738</v>
      </c>
      <c r="AQ36">
        <f t="shared" si="17"/>
        <v>384.35040809699086</v>
      </c>
      <c r="AR36">
        <f t="shared" si="17"/>
        <v>390.6865476813818</v>
      </c>
      <c r="AS36">
        <f t="shared" si="17"/>
        <v>397.09435231114242</v>
      </c>
      <c r="AT36">
        <f t="shared" si="17"/>
        <v>403.57758168599196</v>
      </c>
      <c r="AU36">
        <f t="shared" si="17"/>
        <v>410.14084561876547</v>
      </c>
      <c r="AV36">
        <f t="shared" si="17"/>
        <v>416.78940836963386</v>
      </c>
      <c r="AW36">
        <f t="shared" si="17"/>
        <v>423.52722781245456</v>
      </c>
      <c r="AX36">
        <f t="shared" si="17"/>
        <v>430.35677613976992</v>
      </c>
      <c r="AY36">
        <f t="shared" si="17"/>
        <v>437.27774917144217</v>
      </c>
      <c r="AZ36">
        <f t="shared" si="17"/>
        <v>444.28829269470822</v>
      </c>
      <c r="BA36">
        <f t="shared" si="17"/>
        <v>451.38425116247822</v>
      </c>
      <c r="BB36">
        <f t="shared" si="17"/>
        <v>458.5624534407811</v>
      </c>
      <c r="BC36">
        <f t="shared" si="17"/>
        <v>465.82267468597638</v>
      </c>
      <c r="BD36">
        <f t="shared" si="17"/>
        <v>473.16477667887051</v>
      </c>
      <c r="BE36">
        <f t="shared" si="17"/>
        <v>480.58601161786839</v>
      </c>
      <c r="BF36">
        <f t="shared" si="17"/>
        <v>488.08358878308644</v>
      </c>
      <c r="BG36">
        <f t="shared" si="17"/>
        <v>495.65542700404006</v>
      </c>
      <c r="BH36">
        <f t="shared" si="17"/>
        <v>503.30059660397171</v>
      </c>
      <c r="BI36">
        <f t="shared" si="17"/>
        <v>511.0194344770772</v>
      </c>
      <c r="BJ36">
        <f t="shared" si="17"/>
        <v>518.80994903575049</v>
      </c>
      <c r="BK36">
        <f t="shared" si="17"/>
        <v>526.66999470357439</v>
      </c>
      <c r="BL36">
        <f t="shared" si="17"/>
        <v>534.5990868542815</v>
      </c>
    </row>
    <row r="37" spans="1:64" x14ac:dyDescent="0.25">
      <c r="A37" t="str">
        <f t="shared" si="9"/>
        <v>01_AUS</v>
      </c>
      <c r="B37" t="s">
        <v>742</v>
      </c>
      <c r="C37" t="str">
        <f t="shared" ref="C37:AH37" si="18">C132</f>
        <v>road_freight_lt(gtkm)</v>
      </c>
      <c r="D37">
        <f t="shared" si="18"/>
        <v>7.3409819340566527</v>
      </c>
      <c r="E37">
        <f t="shared" si="18"/>
        <v>7.5736157261663886</v>
      </c>
      <c r="F37">
        <f t="shared" si="18"/>
        <v>7.7826232321371194</v>
      </c>
      <c r="G37">
        <f t="shared" si="18"/>
        <v>7.9443084099725167</v>
      </c>
      <c r="H37">
        <f t="shared" si="18"/>
        <v>8.1372471369497834</v>
      </c>
      <c r="I37">
        <f t="shared" si="18"/>
        <v>8.2495275850297087</v>
      </c>
      <c r="J37" s="10">
        <f t="shared" si="18"/>
        <v>8.4728861223067895</v>
      </c>
      <c r="K37">
        <f t="shared" si="18"/>
        <v>8.5086415414642289</v>
      </c>
      <c r="L37">
        <f t="shared" si="18"/>
        <v>8.712236525876623</v>
      </c>
      <c r="M37">
        <f t="shared" si="18"/>
        <v>8.9165734943233659</v>
      </c>
      <c r="N37">
        <f t="shared" si="18"/>
        <v>8.8757011952943756</v>
      </c>
      <c r="O37">
        <f t="shared" si="18"/>
        <v>8.8879081401381193</v>
      </c>
      <c r="P37">
        <f t="shared" si="18"/>
        <v>9.1407542139975497</v>
      </c>
      <c r="Q37">
        <f t="shared" si="18"/>
        <v>9.4066557579433727</v>
      </c>
      <c r="R37">
        <f t="shared" si="18"/>
        <v>9.7438492831171573</v>
      </c>
      <c r="S37">
        <f t="shared" si="18"/>
        <v>10.093970288665703</v>
      </c>
      <c r="T37">
        <f t="shared" si="18"/>
        <v>10.399380415878136</v>
      </c>
      <c r="U37">
        <f t="shared" si="18"/>
        <v>10.716769999453113</v>
      </c>
      <c r="V37">
        <f t="shared" si="18"/>
        <v>11.045937814276511</v>
      </c>
      <c r="W37">
        <f t="shared" si="18"/>
        <v>11.386793932022128</v>
      </c>
      <c r="X37">
        <f t="shared" si="18"/>
        <v>11.739137500932548</v>
      </c>
      <c r="Y37">
        <f t="shared" si="18"/>
        <v>12.102428420053451</v>
      </c>
      <c r="Z37">
        <f t="shared" si="18"/>
        <v>12.475688252503435</v>
      </c>
      <c r="AA37">
        <f t="shared" si="18"/>
        <v>12.857198552935452</v>
      </c>
      <c r="AB37">
        <f t="shared" si="18"/>
        <v>13.244776520954433</v>
      </c>
      <c r="AC37">
        <f t="shared" si="18"/>
        <v>13.636546990123556</v>
      </c>
      <c r="AD37">
        <f t="shared" si="18"/>
        <v>14.031074529353107</v>
      </c>
      <c r="AE37">
        <f t="shared" si="18"/>
        <v>14.427443511560897</v>
      </c>
      <c r="AF37">
        <f t="shared" si="18"/>
        <v>14.825096343765329</v>
      </c>
      <c r="AG37">
        <f t="shared" si="18"/>
        <v>15.223760541980841</v>
      </c>
      <c r="AH37">
        <f t="shared" si="18"/>
        <v>15.622914434467168</v>
      </c>
      <c r="AI37">
        <f t="shared" ref="AI37:BL37" si="19">AI132</f>
        <v>16.021386723548019</v>
      </c>
      <c r="AJ37">
        <f t="shared" si="19"/>
        <v>16.41776537248597</v>
      </c>
      <c r="AK37">
        <f t="shared" si="19"/>
        <v>16.810764027747389</v>
      </c>
      <c r="AL37">
        <f t="shared" si="19"/>
        <v>17.199004968111765</v>
      </c>
      <c r="AM37">
        <f t="shared" si="19"/>
        <v>17.580972548107678</v>
      </c>
      <c r="AN37">
        <f t="shared" si="19"/>
        <v>17.955088372298697</v>
      </c>
      <c r="AO37">
        <f t="shared" si="19"/>
        <v>18.31952445212438</v>
      </c>
      <c r="AP37">
        <f t="shared" si="19"/>
        <v>18.672409968879517</v>
      </c>
      <c r="AQ37">
        <f t="shared" si="19"/>
        <v>19.01177221344415</v>
      </c>
      <c r="AR37">
        <f t="shared" si="19"/>
        <v>19.335557201899508</v>
      </c>
      <c r="AS37">
        <f t="shared" si="19"/>
        <v>19.652687324993423</v>
      </c>
      <c r="AT37">
        <f t="shared" si="19"/>
        <v>19.973550311380841</v>
      </c>
      <c r="AU37">
        <f t="shared" si="19"/>
        <v>20.29837430636211</v>
      </c>
      <c r="AV37">
        <f t="shared" si="19"/>
        <v>20.627419844640208</v>
      </c>
      <c r="AW37">
        <f t="shared" si="19"/>
        <v>20.960882806254588</v>
      </c>
      <c r="AX37">
        <f t="shared" si="19"/>
        <v>21.298885543051242</v>
      </c>
      <c r="AY37">
        <f t="shared" si="19"/>
        <v>21.641413000781469</v>
      </c>
      <c r="AZ37">
        <f t="shared" si="19"/>
        <v>21.988373412177729</v>
      </c>
      <c r="BA37">
        <f t="shared" si="19"/>
        <v>22.339561114109472</v>
      </c>
      <c r="BB37">
        <f t="shared" si="19"/>
        <v>22.694819163260735</v>
      </c>
      <c r="BC37">
        <f t="shared" si="19"/>
        <v>23.054136431843542</v>
      </c>
      <c r="BD37">
        <f t="shared" si="19"/>
        <v>23.417506079220189</v>
      </c>
      <c r="BE37">
        <f t="shared" si="19"/>
        <v>23.784792113314083</v>
      </c>
      <c r="BF37">
        <f t="shared" si="19"/>
        <v>24.155856417969783</v>
      </c>
      <c r="BG37">
        <f t="shared" si="19"/>
        <v>24.530595993503308</v>
      </c>
      <c r="BH37">
        <f t="shared" si="19"/>
        <v>24.908964829069809</v>
      </c>
      <c r="BI37">
        <f t="shared" si="19"/>
        <v>25.290979597976918</v>
      </c>
      <c r="BJ37">
        <f t="shared" si="19"/>
        <v>25.676541734107353</v>
      </c>
      <c r="BK37">
        <f t="shared" si="19"/>
        <v>26.065545050248392</v>
      </c>
      <c r="BL37">
        <f t="shared" si="19"/>
        <v>26.457965561650699</v>
      </c>
    </row>
    <row r="38" spans="1:64" x14ac:dyDescent="0.25">
      <c r="A38" t="str">
        <f t="shared" si="9"/>
        <v>01_AUS</v>
      </c>
      <c r="B38" t="s">
        <v>742</v>
      </c>
      <c r="C38" t="str">
        <f t="shared" ref="C38:AH38" si="20">C133</f>
        <v>ship_freight(gtkm)</v>
      </c>
      <c r="D38">
        <f t="shared" si="20"/>
        <v>116.20799999999986</v>
      </c>
      <c r="E38">
        <f t="shared" si="20"/>
        <v>113.35699999999983</v>
      </c>
      <c r="F38">
        <f t="shared" si="20"/>
        <v>102.57700000000001</v>
      </c>
      <c r="G38">
        <f t="shared" si="20"/>
        <v>104.46199999999988</v>
      </c>
      <c r="H38">
        <f t="shared" si="20"/>
        <v>105.40399999999994</v>
      </c>
      <c r="I38">
        <f t="shared" si="20"/>
        <v>105.24411465329992</v>
      </c>
      <c r="J38" s="10">
        <f t="shared" si="20"/>
        <v>110.23287463089986</v>
      </c>
      <c r="K38">
        <f t="shared" si="20"/>
        <v>110.38939864084146</v>
      </c>
      <c r="L38">
        <f t="shared" si="20"/>
        <v>112.54128993979911</v>
      </c>
      <c r="M38">
        <f t="shared" si="20"/>
        <v>114.51316261139716</v>
      </c>
      <c r="N38">
        <f t="shared" si="20"/>
        <v>113.16982259424522</v>
      </c>
      <c r="O38">
        <f t="shared" si="20"/>
        <v>112.36501097774521</v>
      </c>
      <c r="P38">
        <f t="shared" si="20"/>
        <v>114.44313962448894</v>
      </c>
      <c r="Q38">
        <f t="shared" si="20"/>
        <v>116.50184236053617</v>
      </c>
      <c r="R38">
        <f t="shared" si="20"/>
        <v>119.25415101198656</v>
      </c>
      <c r="S38">
        <f t="shared" si="20"/>
        <v>121.96872640270122</v>
      </c>
      <c r="T38">
        <f t="shared" si="20"/>
        <v>123.95905111456575</v>
      </c>
      <c r="U38">
        <f t="shared" si="20"/>
        <v>125.92219387578794</v>
      </c>
      <c r="V38">
        <f t="shared" si="20"/>
        <v>127.85975039291145</v>
      </c>
      <c r="W38">
        <f t="shared" si="20"/>
        <v>129.77534221328884</v>
      </c>
      <c r="X38">
        <f t="shared" si="20"/>
        <v>131.67196191055439</v>
      </c>
      <c r="Y38">
        <f t="shared" si="20"/>
        <v>133.54949284890728</v>
      </c>
      <c r="Z38">
        <f t="shared" si="20"/>
        <v>135.40388667846699</v>
      </c>
      <c r="AA38">
        <f t="shared" si="20"/>
        <v>137.22428640211027</v>
      </c>
      <c r="AB38">
        <f t="shared" si="20"/>
        <v>138.99651959258409</v>
      </c>
      <c r="AC38">
        <f t="shared" si="20"/>
        <v>140.71138797635746</v>
      </c>
      <c r="AD38">
        <f t="shared" si="20"/>
        <v>142.36563077948151</v>
      </c>
      <c r="AE38">
        <f t="shared" si="20"/>
        <v>143.96224198839897</v>
      </c>
      <c r="AF38">
        <f t="shared" si="20"/>
        <v>145.50836257875122</v>
      </c>
      <c r="AG38">
        <f t="shared" si="20"/>
        <v>147.01422902721544</v>
      </c>
      <c r="AH38">
        <f t="shared" si="20"/>
        <v>148.48784466408947</v>
      </c>
      <c r="AI38">
        <f t="shared" ref="AI38:BL38" si="21">AI133</f>
        <v>149.93141290519097</v>
      </c>
      <c r="AJ38">
        <f t="shared" si="21"/>
        <v>151.34555887464663</v>
      </c>
      <c r="AK38">
        <f t="shared" si="21"/>
        <v>152.73278653521422</v>
      </c>
      <c r="AL38">
        <f t="shared" si="21"/>
        <v>154.09541586195743</v>
      </c>
      <c r="AM38">
        <f t="shared" si="21"/>
        <v>155.4352051650655</v>
      </c>
      <c r="AN38">
        <f t="shared" si="21"/>
        <v>156.75406778057433</v>
      </c>
      <c r="AO38">
        <f t="shared" si="21"/>
        <v>158.05247704625</v>
      </c>
      <c r="AP38">
        <f t="shared" si="21"/>
        <v>159.33134023122108</v>
      </c>
      <c r="AQ38">
        <f t="shared" si="21"/>
        <v>160.591501429006</v>
      </c>
      <c r="AR38">
        <f t="shared" si="21"/>
        <v>163.23890376730225</v>
      </c>
      <c r="AS38">
        <f t="shared" si="21"/>
        <v>165.91624960765665</v>
      </c>
      <c r="AT38">
        <f t="shared" si="21"/>
        <v>168.62510984946232</v>
      </c>
      <c r="AU38">
        <f t="shared" si="21"/>
        <v>171.36741059127127</v>
      </c>
      <c r="AV38">
        <f t="shared" si="21"/>
        <v>174.14535137659098</v>
      </c>
      <c r="AW38">
        <f t="shared" si="21"/>
        <v>176.96058590707463</v>
      </c>
      <c r="AX38">
        <f t="shared" si="21"/>
        <v>179.8141471284504</v>
      </c>
      <c r="AY38">
        <f t="shared" si="21"/>
        <v>182.70590794642106</v>
      </c>
      <c r="AZ38">
        <f t="shared" si="21"/>
        <v>185.63509362312934</v>
      </c>
      <c r="BA38">
        <f t="shared" si="21"/>
        <v>188.59996786395359</v>
      </c>
      <c r="BB38">
        <f t="shared" si="21"/>
        <v>191.59920568743175</v>
      </c>
      <c r="BC38">
        <f t="shared" si="21"/>
        <v>194.6327131480989</v>
      </c>
      <c r="BD38">
        <f t="shared" si="21"/>
        <v>197.70043249441537</v>
      </c>
      <c r="BE38">
        <f t="shared" si="21"/>
        <v>200.8012156240909</v>
      </c>
      <c r="BF38">
        <f t="shared" si="21"/>
        <v>203.93389650246883</v>
      </c>
      <c r="BG38">
        <f t="shared" si="21"/>
        <v>207.09760556290942</v>
      </c>
      <c r="BH38">
        <f t="shared" si="21"/>
        <v>210.29195436251464</v>
      </c>
      <c r="BI38">
        <f t="shared" si="21"/>
        <v>213.5170836643581</v>
      </c>
      <c r="BJ38">
        <f t="shared" si="21"/>
        <v>216.77216133183427</v>
      </c>
      <c r="BK38">
        <f t="shared" si="21"/>
        <v>220.05629088784573</v>
      </c>
      <c r="BL38">
        <f t="shared" si="21"/>
        <v>223.3692698430539</v>
      </c>
    </row>
    <row r="39" spans="1:64" x14ac:dyDescent="0.25">
      <c r="A39" t="str">
        <f t="shared" si="9"/>
        <v>01_AUS</v>
      </c>
      <c r="B39" t="s">
        <v>742</v>
      </c>
      <c r="C39" t="str">
        <f t="shared" ref="C39:AH39" si="22">C134</f>
        <v>air_passenger(gpkm)</v>
      </c>
      <c r="D39">
        <f t="shared" si="22"/>
        <v>60.223307386779332</v>
      </c>
      <c r="E39">
        <f t="shared" si="22"/>
        <v>64.556944065444213</v>
      </c>
      <c r="F39">
        <f t="shared" si="22"/>
        <v>66.430586934521628</v>
      </c>
      <c r="G39">
        <f t="shared" si="22"/>
        <v>69.66883794044378</v>
      </c>
      <c r="H39">
        <f t="shared" si="22"/>
        <v>70.85501544564633</v>
      </c>
      <c r="I39">
        <f t="shared" si="22"/>
        <v>70.134853919965494</v>
      </c>
      <c r="J39" s="10">
        <f t="shared" si="22"/>
        <v>71.435936505542941</v>
      </c>
      <c r="K39">
        <f t="shared" si="22"/>
        <v>77.572382480801039</v>
      </c>
      <c r="L39">
        <f t="shared" si="22"/>
        <v>79.282838686706611</v>
      </c>
      <c r="M39">
        <f t="shared" si="22"/>
        <v>82.676423305279641</v>
      </c>
      <c r="N39">
        <f t="shared" si="22"/>
        <v>85.493774412422596</v>
      </c>
      <c r="O39">
        <f t="shared" si="22"/>
        <v>88.286222947437309</v>
      </c>
      <c r="P39">
        <f t="shared" si="22"/>
        <v>90.840378268995266</v>
      </c>
      <c r="Q39">
        <f t="shared" si="22"/>
        <v>93.225464452250236</v>
      </c>
      <c r="R39">
        <f t="shared" si="22"/>
        <v>95.526862248426809</v>
      </c>
      <c r="S39">
        <f t="shared" si="22"/>
        <v>97.711364609776837</v>
      </c>
      <c r="T39">
        <f t="shared" si="22"/>
        <v>99.847869034670211</v>
      </c>
      <c r="U39">
        <f t="shared" si="22"/>
        <v>101.90304133613593</v>
      </c>
      <c r="V39">
        <f t="shared" si="22"/>
        <v>103.88097410754303</v>
      </c>
      <c r="W39">
        <f t="shared" si="22"/>
        <v>105.78714557794112</v>
      </c>
      <c r="X39">
        <f t="shared" si="22"/>
        <v>107.62738384420845</v>
      </c>
      <c r="Y39">
        <f t="shared" si="22"/>
        <v>108.46189058204739</v>
      </c>
      <c r="Z39">
        <f t="shared" si="22"/>
        <v>110.18907095171144</v>
      </c>
      <c r="AA39">
        <f t="shared" si="22"/>
        <v>110.92359946711044</v>
      </c>
      <c r="AB39">
        <f t="shared" si="22"/>
        <v>112.55251375550409</v>
      </c>
      <c r="AC39">
        <f t="shared" si="22"/>
        <v>114.1337166131825</v>
      </c>
      <c r="AD39">
        <f t="shared" si="22"/>
        <v>115.67071658008746</v>
      </c>
      <c r="AE39">
        <f t="shared" si="22"/>
        <v>117.16417030166421</v>
      </c>
      <c r="AF39">
        <f t="shared" si="22"/>
        <v>118.6201585461972</v>
      </c>
      <c r="AG39">
        <f t="shared" si="22"/>
        <v>119.12574453358889</v>
      </c>
      <c r="AH39">
        <f t="shared" si="22"/>
        <v>120.53335144207841</v>
      </c>
      <c r="AI39">
        <f t="shared" ref="AI39:BL39" si="23">AI134</f>
        <v>121.92393801058721</v>
      </c>
      <c r="AJ39">
        <f t="shared" si="23"/>
        <v>123.30859506289501</v>
      </c>
      <c r="AK39">
        <f t="shared" si="23"/>
        <v>124.6945275575813</v>
      </c>
      <c r="AL39">
        <f t="shared" si="23"/>
        <v>126.08927374692742</v>
      </c>
      <c r="AM39">
        <f t="shared" si="23"/>
        <v>127.50041825946055</v>
      </c>
      <c r="AN39">
        <f t="shared" si="23"/>
        <v>128.93573423942684</v>
      </c>
      <c r="AO39">
        <f t="shared" si="23"/>
        <v>130.39645629490644</v>
      </c>
      <c r="AP39">
        <f t="shared" si="23"/>
        <v>131.88896756860228</v>
      </c>
      <c r="AQ39">
        <f t="shared" si="23"/>
        <v>133.42006090645773</v>
      </c>
      <c r="AR39">
        <f t="shared" si="23"/>
        <v>134.99764047470686</v>
      </c>
      <c r="AS39">
        <f t="shared" si="23"/>
        <v>138.32502457921976</v>
      </c>
      <c r="AT39">
        <f t="shared" si="23"/>
        <v>139.95966651954654</v>
      </c>
      <c r="AU39">
        <f t="shared" si="23"/>
        <v>141.62050574031213</v>
      </c>
      <c r="AV39">
        <f t="shared" si="23"/>
        <v>143.30845296697879</v>
      </c>
      <c r="AW39">
        <f t="shared" si="23"/>
        <v>145.02424620269525</v>
      </c>
      <c r="AX39">
        <f t="shared" si="23"/>
        <v>146.76843367424541</v>
      </c>
      <c r="AY39">
        <f t="shared" si="23"/>
        <v>148.54122246707729</v>
      </c>
      <c r="AZ39">
        <f t="shared" si="23"/>
        <v>150.34263716843674</v>
      </c>
      <c r="BA39">
        <f t="shared" si="23"/>
        <v>152.172435455802</v>
      </c>
      <c r="BB39">
        <f t="shared" si="23"/>
        <v>154.03050868569835</v>
      </c>
      <c r="BC39">
        <f t="shared" si="23"/>
        <v>155.9171104888776</v>
      </c>
      <c r="BD39">
        <f t="shared" si="23"/>
        <v>157.8325085821362</v>
      </c>
      <c r="BE39">
        <f t="shared" si="23"/>
        <v>159.77666881085409</v>
      </c>
      <c r="BF39">
        <f t="shared" si="23"/>
        <v>161.74956323942916</v>
      </c>
      <c r="BG39">
        <f t="shared" si="23"/>
        <v>163.75125697962295</v>
      </c>
      <c r="BH39">
        <f t="shared" si="23"/>
        <v>165.78195593565164</v>
      </c>
      <c r="BI39">
        <f t="shared" si="23"/>
        <v>167.84201526538726</v>
      </c>
      <c r="BJ39">
        <f t="shared" si="23"/>
        <v>169.93152742601092</v>
      </c>
      <c r="BK39">
        <f t="shared" si="23"/>
        <v>172.05057521923317</v>
      </c>
      <c r="BL39">
        <f t="shared" si="23"/>
        <v>174.19943470239565</v>
      </c>
    </row>
    <row r="40" spans="1:64" x14ac:dyDescent="0.25">
      <c r="A40" t="str">
        <f t="shared" si="9"/>
        <v>01_AUS</v>
      </c>
      <c r="B40" t="s">
        <v>742</v>
      </c>
      <c r="C40" t="str">
        <f t="shared" ref="C40:AH40" si="24">C135</f>
        <v>rail_passenger(gpkm)</v>
      </c>
      <c r="D40">
        <f t="shared" si="24"/>
        <v>14.74991186061</v>
      </c>
      <c r="E40">
        <f t="shared" si="24"/>
        <v>14.973683627999966</v>
      </c>
      <c r="F40">
        <f t="shared" si="24"/>
        <v>15.255646947667548</v>
      </c>
      <c r="G40">
        <f t="shared" si="24"/>
        <v>15.222329414795928</v>
      </c>
      <c r="H40">
        <f t="shared" si="24"/>
        <v>15.238649314444435</v>
      </c>
      <c r="I40">
        <f t="shared" si="24"/>
        <v>15.674664195240215</v>
      </c>
      <c r="J40" s="10">
        <f t="shared" si="24"/>
        <v>16.148028423698918</v>
      </c>
      <c r="K40">
        <f t="shared" si="24"/>
        <v>17.062142702735468</v>
      </c>
      <c r="L40">
        <f t="shared" si="24"/>
        <v>17.197642198906657</v>
      </c>
      <c r="M40">
        <f t="shared" si="24"/>
        <v>17.65305506951265</v>
      </c>
      <c r="N40">
        <f t="shared" si="24"/>
        <v>18.02070462388021</v>
      </c>
      <c r="O40">
        <f t="shared" si="24"/>
        <v>18.41952608218789</v>
      </c>
      <c r="P40">
        <f t="shared" si="24"/>
        <v>18.804805455285514</v>
      </c>
      <c r="Q40">
        <f t="shared" si="24"/>
        <v>19.191069892156762</v>
      </c>
      <c r="R40">
        <f t="shared" si="24"/>
        <v>19.595460939600674</v>
      </c>
      <c r="S40">
        <f t="shared" si="24"/>
        <v>20.010437792436154</v>
      </c>
      <c r="T40">
        <f t="shared" si="24"/>
        <v>20.449289971952751</v>
      </c>
      <c r="U40">
        <f t="shared" si="24"/>
        <v>20.904273555671899</v>
      </c>
      <c r="V40">
        <f t="shared" si="24"/>
        <v>21.375228475609763</v>
      </c>
      <c r="W40">
        <f t="shared" si="24"/>
        <v>21.862188951362025</v>
      </c>
      <c r="X40">
        <f t="shared" si="24"/>
        <v>22.365175793656721</v>
      </c>
      <c r="Y40">
        <f t="shared" si="24"/>
        <v>22.686335665404854</v>
      </c>
      <c r="Z40">
        <f t="shared" si="24"/>
        <v>23.21990584685663</v>
      </c>
      <c r="AA40">
        <f t="shared" si="24"/>
        <v>23.568279862757866</v>
      </c>
      <c r="AB40">
        <f t="shared" si="24"/>
        <v>24.129049719220721</v>
      </c>
      <c r="AC40">
        <f t="shared" si="24"/>
        <v>24.702019832924648</v>
      </c>
      <c r="AD40">
        <f t="shared" si="24"/>
        <v>25.286132789775721</v>
      </c>
      <c r="AE40">
        <f t="shared" si="24"/>
        <v>25.879565530286772</v>
      </c>
      <c r="AF40">
        <f t="shared" si="24"/>
        <v>26.481534431723439</v>
      </c>
      <c r="AG40">
        <f t="shared" si="24"/>
        <v>26.883726713631528</v>
      </c>
      <c r="AH40">
        <f t="shared" si="24"/>
        <v>27.499513186281888</v>
      </c>
      <c r="AI40">
        <f t="shared" ref="AI40:BL40" si="25">AI135</f>
        <v>28.121204405466376</v>
      </c>
      <c r="AJ40">
        <f t="shared" si="25"/>
        <v>28.748655057367241</v>
      </c>
      <c r="AK40">
        <f t="shared" si="25"/>
        <v>29.380689632863984</v>
      </c>
      <c r="AL40">
        <f t="shared" si="25"/>
        <v>30.016046826984976</v>
      </c>
      <c r="AM40">
        <f t="shared" si="25"/>
        <v>30.653301822056978</v>
      </c>
      <c r="AN40">
        <f t="shared" si="25"/>
        <v>31.290887751276781</v>
      </c>
      <c r="AO40">
        <f t="shared" si="25"/>
        <v>31.925436617505543</v>
      </c>
      <c r="AP40">
        <f t="shared" si="25"/>
        <v>32.554584080885796</v>
      </c>
      <c r="AQ40">
        <f t="shared" si="25"/>
        <v>33.175834970074199</v>
      </c>
      <c r="AR40">
        <f t="shared" si="25"/>
        <v>33.786732672210235</v>
      </c>
      <c r="AS40">
        <f t="shared" si="25"/>
        <v>34.829313757321003</v>
      </c>
      <c r="AT40">
        <f t="shared" si="25"/>
        <v>35.455789209028801</v>
      </c>
      <c r="AU40">
        <f t="shared" si="25"/>
        <v>36.096628711854827</v>
      </c>
      <c r="AV40">
        <f t="shared" si="25"/>
        <v>36.752331827876993</v>
      </c>
      <c r="AW40">
        <f t="shared" si="25"/>
        <v>37.423365959828033</v>
      </c>
      <c r="AX40">
        <f t="shared" si="25"/>
        <v>38.110160917829724</v>
      </c>
      <c r="AY40">
        <f t="shared" si="25"/>
        <v>38.813068186335933</v>
      </c>
      <c r="AZ40">
        <f t="shared" si="25"/>
        <v>39.53240016047716</v>
      </c>
      <c r="BA40">
        <f t="shared" si="25"/>
        <v>40.268406563891425</v>
      </c>
      <c r="BB40">
        <f t="shared" si="25"/>
        <v>41.021379124768245</v>
      </c>
      <c r="BC40">
        <f t="shared" si="25"/>
        <v>41.791714203034374</v>
      </c>
      <c r="BD40">
        <f t="shared" si="25"/>
        <v>42.579822253792017</v>
      </c>
      <c r="BE40">
        <f t="shared" si="25"/>
        <v>43.386042492291246</v>
      </c>
      <c r="BF40">
        <f t="shared" si="25"/>
        <v>44.210724760332496</v>
      </c>
      <c r="BG40">
        <f t="shared" si="25"/>
        <v>45.054253767948566</v>
      </c>
      <c r="BH40">
        <f t="shared" si="25"/>
        <v>45.917063479762163</v>
      </c>
      <c r="BI40">
        <f t="shared" si="25"/>
        <v>46.799641127073947</v>
      </c>
      <c r="BJ40">
        <f t="shared" si="25"/>
        <v>47.702413365442787</v>
      </c>
      <c r="BK40">
        <f t="shared" si="25"/>
        <v>48.625815731224051</v>
      </c>
      <c r="BL40">
        <f t="shared" si="25"/>
        <v>49.570350686275368</v>
      </c>
    </row>
    <row r="41" spans="1:64" x14ac:dyDescent="0.25">
      <c r="A41" t="str">
        <f t="shared" si="9"/>
        <v>01_AUS</v>
      </c>
      <c r="B41" t="s">
        <v>742</v>
      </c>
      <c r="C41" t="str">
        <f t="shared" ref="C41:AH41" si="26">C136</f>
        <v>road_passenger_2w(gpkm)</v>
      </c>
      <c r="D41">
        <f t="shared" si="26"/>
        <v>2.7570807494322231</v>
      </c>
      <c r="E41">
        <f t="shared" si="26"/>
        <v>2.8564580645925899</v>
      </c>
      <c r="F41">
        <f t="shared" si="26"/>
        <v>2.9101582724098285</v>
      </c>
      <c r="G41">
        <f t="shared" si="26"/>
        <v>3.0055952939167838</v>
      </c>
      <c r="H41">
        <f t="shared" si="26"/>
        <v>3.0790135528234188</v>
      </c>
      <c r="I41">
        <f t="shared" si="26"/>
        <v>3.131740589627658</v>
      </c>
      <c r="J41" s="10">
        <f t="shared" si="26"/>
        <v>3.2021258472968812</v>
      </c>
      <c r="K41">
        <f t="shared" si="26"/>
        <v>3.3873497195991535</v>
      </c>
      <c r="L41">
        <f t="shared" si="26"/>
        <v>3.414105206026202</v>
      </c>
      <c r="M41">
        <f t="shared" si="26"/>
        <v>3.5003833634524715</v>
      </c>
      <c r="N41">
        <f t="shared" si="26"/>
        <v>3.5652849615128246</v>
      </c>
      <c r="O41">
        <f t="shared" si="26"/>
        <v>3.6324514892030044</v>
      </c>
      <c r="P41">
        <f t="shared" si="26"/>
        <v>3.6931303983564616</v>
      </c>
      <c r="Q41">
        <f t="shared" si="26"/>
        <v>3.7503210454346285</v>
      </c>
      <c r="R41">
        <f t="shared" si="26"/>
        <v>3.8075073354121476</v>
      </c>
      <c r="S41">
        <f t="shared" si="26"/>
        <v>3.8633478540061046</v>
      </c>
      <c r="T41">
        <f t="shared" si="26"/>
        <v>3.920546383788011</v>
      </c>
      <c r="U41">
        <f t="shared" si="26"/>
        <v>3.9777431474172968</v>
      </c>
      <c r="V41">
        <f t="shared" si="26"/>
        <v>4.0350648891924195</v>
      </c>
      <c r="W41">
        <f t="shared" si="26"/>
        <v>4.0926876444022158</v>
      </c>
      <c r="X41">
        <f t="shared" si="26"/>
        <v>4.150796665068837</v>
      </c>
      <c r="Y41">
        <f t="shared" si="26"/>
        <v>4.1731897706180252</v>
      </c>
      <c r="Z41">
        <f t="shared" si="26"/>
        <v>4.2329228310578575</v>
      </c>
      <c r="AA41">
        <f t="shared" si="26"/>
        <v>4.2574147876413262</v>
      </c>
      <c r="AB41">
        <f t="shared" si="26"/>
        <v>4.3190545959054107</v>
      </c>
      <c r="AC41">
        <f t="shared" si="26"/>
        <v>4.3816056451279835</v>
      </c>
      <c r="AD41">
        <f t="shared" si="26"/>
        <v>4.4451545077715835</v>
      </c>
      <c r="AE41">
        <f t="shared" si="26"/>
        <v>4.5096754934526286</v>
      </c>
      <c r="AF41">
        <f t="shared" si="26"/>
        <v>4.5753485039351363</v>
      </c>
      <c r="AG41">
        <f t="shared" si="26"/>
        <v>4.6068110971475242</v>
      </c>
      <c r="AH41">
        <f t="shared" si="26"/>
        <v>4.6755323770390724</v>
      </c>
      <c r="AI41">
        <f t="shared" ref="AI41:BL41" si="27">AI136</f>
        <v>4.7460049062078147</v>
      </c>
      <c r="AJ41">
        <f t="shared" si="27"/>
        <v>4.8185985330477656</v>
      </c>
      <c r="AK41">
        <f t="shared" si="27"/>
        <v>4.8935321056306975</v>
      </c>
      <c r="AL41">
        <f t="shared" si="27"/>
        <v>4.9710368611709193</v>
      </c>
      <c r="AM41">
        <f t="shared" si="27"/>
        <v>5.0513452729278718</v>
      </c>
      <c r="AN41">
        <f t="shared" si="27"/>
        <v>5.134696612876783</v>
      </c>
      <c r="AO41">
        <f t="shared" si="27"/>
        <v>5.2210675886375473</v>
      </c>
      <c r="AP41">
        <f t="shared" si="27"/>
        <v>5.310635280272753</v>
      </c>
      <c r="AQ41">
        <f t="shared" si="27"/>
        <v>5.4035903633508715</v>
      </c>
      <c r="AR41">
        <f t="shared" si="27"/>
        <v>5.5001657838481446</v>
      </c>
      <c r="AS41">
        <f t="shared" si="27"/>
        <v>5.6698882860754782</v>
      </c>
      <c r="AT41">
        <f t="shared" si="27"/>
        <v>5.7718726619348866</v>
      </c>
      <c r="AU41">
        <f t="shared" si="27"/>
        <v>5.8761953716972624</v>
      </c>
      <c r="AV41">
        <f t="shared" si="27"/>
        <v>5.9829377394218</v>
      </c>
      <c r="AW41">
        <f t="shared" si="27"/>
        <v>6.0921758539254576</v>
      </c>
      <c r="AX41">
        <f t="shared" si="27"/>
        <v>6.203979684297825</v>
      </c>
      <c r="AY41">
        <f t="shared" si="27"/>
        <v>6.3184064489383696</v>
      </c>
      <c r="AZ41">
        <f t="shared" si="27"/>
        <v>6.435507002868337</v>
      </c>
      <c r="BA41">
        <f t="shared" si="27"/>
        <v>6.5553219987729836</v>
      </c>
      <c r="BB41">
        <f t="shared" si="27"/>
        <v>6.6778989272878135</v>
      </c>
      <c r="BC41">
        <f t="shared" si="27"/>
        <v>6.8033023121218346</v>
      </c>
      <c r="BD41">
        <f t="shared" si="27"/>
        <v>6.9315989715474959</v>
      </c>
      <c r="BE41">
        <f t="shared" si="27"/>
        <v>7.0628441266520214</v>
      </c>
      <c r="BF41">
        <f t="shared" si="27"/>
        <v>7.197094728426177</v>
      </c>
      <c r="BG41">
        <f t="shared" si="27"/>
        <v>7.3344134040846063</v>
      </c>
      <c r="BH41">
        <f t="shared" si="27"/>
        <v>7.4748707990310059</v>
      </c>
      <c r="BI41">
        <f t="shared" si="27"/>
        <v>7.6185462299887368</v>
      </c>
      <c r="BJ41">
        <f t="shared" si="27"/>
        <v>7.7655091525138964</v>
      </c>
      <c r="BK41">
        <f t="shared" si="27"/>
        <v>7.9158304678736355</v>
      </c>
      <c r="BL41">
        <f t="shared" si="27"/>
        <v>8.0695919721843143</v>
      </c>
    </row>
    <row r="42" spans="1:64" x14ac:dyDescent="0.25">
      <c r="A42" t="str">
        <f t="shared" si="9"/>
        <v>01_AUS</v>
      </c>
      <c r="B42" t="s">
        <v>742</v>
      </c>
      <c r="C42" t="str">
        <f t="shared" ref="C42:AH42" si="28">C137</f>
        <v>road_passenger_bus(gpkm)</v>
      </c>
      <c r="D42">
        <f t="shared" si="28"/>
        <v>19.54096309749195</v>
      </c>
      <c r="E42">
        <f t="shared" si="28"/>
        <v>19.929455577662708</v>
      </c>
      <c r="F42">
        <f t="shared" si="28"/>
        <v>20.412515568052804</v>
      </c>
      <c r="G42">
        <f t="shared" si="28"/>
        <v>20.784120021734424</v>
      </c>
      <c r="H42">
        <f t="shared" si="28"/>
        <v>21.172421014038822</v>
      </c>
      <c r="I42">
        <f t="shared" si="28"/>
        <v>21.304280475540359</v>
      </c>
      <c r="J42" s="10">
        <f t="shared" si="28"/>
        <v>21.611116950158959</v>
      </c>
      <c r="K42">
        <f t="shared" si="28"/>
        <v>22.549633250560877</v>
      </c>
      <c r="L42">
        <f t="shared" si="28"/>
        <v>22.460516699465618</v>
      </c>
      <c r="M42">
        <f t="shared" si="28"/>
        <v>22.799394603829828</v>
      </c>
      <c r="N42">
        <f t="shared" si="28"/>
        <v>23.032617987308971</v>
      </c>
      <c r="O42">
        <f t="shared" si="28"/>
        <v>23.315151798006745</v>
      </c>
      <c r="P42">
        <f t="shared" si="28"/>
        <v>23.590583374956552</v>
      </c>
      <c r="Q42">
        <f t="shared" si="28"/>
        <v>23.878088358175205</v>
      </c>
      <c r="R42">
        <f t="shared" si="28"/>
        <v>24.199303251468365</v>
      </c>
      <c r="S42">
        <f t="shared" si="28"/>
        <v>24.544881891799502</v>
      </c>
      <c r="T42">
        <f t="shared" si="28"/>
        <v>24.931062027943184</v>
      </c>
      <c r="U42">
        <f t="shared" si="28"/>
        <v>25.348151550407696</v>
      </c>
      <c r="V42">
        <f t="shared" si="28"/>
        <v>25.795782119977222</v>
      </c>
      <c r="W42">
        <f t="shared" si="28"/>
        <v>26.273776477575829</v>
      </c>
      <c r="X42">
        <f t="shared" si="28"/>
        <v>26.781895154755517</v>
      </c>
      <c r="Y42">
        <f t="shared" si="28"/>
        <v>27.083625618535137</v>
      </c>
      <c r="Z42">
        <f t="shared" si="28"/>
        <v>27.64987403722473</v>
      </c>
      <c r="AA42">
        <f t="shared" si="28"/>
        <v>28.005973759570967</v>
      </c>
      <c r="AB42">
        <f t="shared" si="28"/>
        <v>28.624356507725089</v>
      </c>
      <c r="AC42">
        <f t="shared" si="28"/>
        <v>29.26618203343039</v>
      </c>
      <c r="AD42">
        <f t="shared" si="28"/>
        <v>29.929694105654622</v>
      </c>
      <c r="AE42">
        <f t="shared" si="28"/>
        <v>30.612180748379949</v>
      </c>
      <c r="AF42">
        <f t="shared" si="28"/>
        <v>31.312107066226513</v>
      </c>
      <c r="AG42">
        <f t="shared" si="28"/>
        <v>31.782534862326823</v>
      </c>
      <c r="AH42">
        <f t="shared" si="28"/>
        <v>32.511427663880141</v>
      </c>
      <c r="AI42">
        <f t="shared" ref="AI42:BL42" si="29">AI137</f>
        <v>33.252431970248296</v>
      </c>
      <c r="AJ42">
        <f t="shared" si="29"/>
        <v>34.004533389863489</v>
      </c>
      <c r="AK42">
        <f t="shared" si="29"/>
        <v>34.765433315904943</v>
      </c>
      <c r="AL42">
        <f t="shared" si="29"/>
        <v>35.532661831617844</v>
      </c>
      <c r="AM42">
        <f t="shared" si="29"/>
        <v>36.303481751445489</v>
      </c>
      <c r="AN42">
        <f t="shared" si="29"/>
        <v>37.074909581323475</v>
      </c>
      <c r="AO42">
        <f t="shared" si="29"/>
        <v>37.841744238859668</v>
      </c>
      <c r="AP42">
        <f t="shared" si="29"/>
        <v>38.599884479390134</v>
      </c>
      <c r="AQ42">
        <f t="shared" si="29"/>
        <v>39.344981653666217</v>
      </c>
      <c r="AR42">
        <f t="shared" si="29"/>
        <v>40.072636425179368</v>
      </c>
      <c r="AS42">
        <f t="shared" si="29"/>
        <v>41.309186084264233</v>
      </c>
      <c r="AT42">
        <f t="shared" si="29"/>
        <v>42.052215108382775</v>
      </c>
      <c r="AU42">
        <f t="shared" si="29"/>
        <v>42.812280565222949</v>
      </c>
      <c r="AV42">
        <f t="shared" si="29"/>
        <v>43.589974958644575</v>
      </c>
      <c r="AW42">
        <f t="shared" si="29"/>
        <v>44.385852650028369</v>
      </c>
      <c r="AX42">
        <f t="shared" si="29"/>
        <v>45.200423414169904</v>
      </c>
      <c r="AY42">
        <f t="shared" si="29"/>
        <v>46.034104127979589</v>
      </c>
      <c r="AZ42">
        <f t="shared" si="29"/>
        <v>46.887265306612207</v>
      </c>
      <c r="BA42">
        <f t="shared" si="29"/>
        <v>47.760203133917486</v>
      </c>
      <c r="BB42">
        <f t="shared" si="29"/>
        <v>48.653263613096968</v>
      </c>
      <c r="BC42">
        <f t="shared" si="29"/>
        <v>49.566916845459119</v>
      </c>
      <c r="BD42">
        <f t="shared" si="29"/>
        <v>50.50164964984608</v>
      </c>
      <c r="BE42">
        <f t="shared" si="29"/>
        <v>51.457864351321909</v>
      </c>
      <c r="BF42">
        <f t="shared" si="29"/>
        <v>52.435975878533618</v>
      </c>
      <c r="BG42">
        <f t="shared" si="29"/>
        <v>53.436440515473606</v>
      </c>
      <c r="BH42">
        <f t="shared" si="29"/>
        <v>54.459772964368803</v>
      </c>
      <c r="BI42">
        <f t="shared" si="29"/>
        <v>55.506551104203695</v>
      </c>
      <c r="BJ42">
        <f t="shared" si="29"/>
        <v>56.577280968315577</v>
      </c>
      <c r="BK42">
        <f t="shared" si="29"/>
        <v>57.672479123079391</v>
      </c>
      <c r="BL42">
        <f t="shared" si="29"/>
        <v>58.792741511628627</v>
      </c>
    </row>
    <row r="43" spans="1:64" x14ac:dyDescent="0.25">
      <c r="A43" t="str">
        <f t="shared" si="9"/>
        <v>01_AUS</v>
      </c>
      <c r="B43" t="s">
        <v>742</v>
      </c>
      <c r="C43" t="str">
        <f t="shared" ref="C43:AH43" si="30">C138</f>
        <v>road_passenger_lt(gpkm)</v>
      </c>
      <c r="D43">
        <f t="shared" si="30"/>
        <v>34.87038085716442</v>
      </c>
      <c r="E43">
        <f t="shared" si="30"/>
        <v>35.850895293361013</v>
      </c>
      <c r="F43">
        <f t="shared" si="30"/>
        <v>36.908129782993122</v>
      </c>
      <c r="G43">
        <f t="shared" si="30"/>
        <v>37.918251323187796</v>
      </c>
      <c r="H43">
        <f t="shared" si="30"/>
        <v>38.843475421621697</v>
      </c>
      <c r="I43">
        <f t="shared" si="30"/>
        <v>39.870379366573147</v>
      </c>
      <c r="J43" s="10">
        <f t="shared" si="30"/>
        <v>40.952588678375854</v>
      </c>
      <c r="K43">
        <f t="shared" si="30"/>
        <v>43.504435420773873</v>
      </c>
      <c r="L43">
        <f t="shared" si="30"/>
        <v>44.023389480043257</v>
      </c>
      <c r="M43">
        <f t="shared" si="30"/>
        <v>45.306761275196408</v>
      </c>
      <c r="N43">
        <f t="shared" si="30"/>
        <v>46.312153905412764</v>
      </c>
      <c r="O43">
        <f t="shared" si="30"/>
        <v>47.344626934899289</v>
      </c>
      <c r="P43">
        <f t="shared" si="30"/>
        <v>48.289912917905504</v>
      </c>
      <c r="Q43">
        <f t="shared" si="30"/>
        <v>49.186451986831216</v>
      </c>
      <c r="R43">
        <f t="shared" si="30"/>
        <v>50.079585964124036</v>
      </c>
      <c r="S43">
        <f t="shared" si="30"/>
        <v>50.951551235171046</v>
      </c>
      <c r="T43">
        <f t="shared" si="30"/>
        <v>51.837884361170119</v>
      </c>
      <c r="U43">
        <f t="shared" si="30"/>
        <v>52.720618094156833</v>
      </c>
      <c r="V43">
        <f t="shared" si="30"/>
        <v>53.601349680654103</v>
      </c>
      <c r="W43">
        <f t="shared" si="30"/>
        <v>54.482343345708593</v>
      </c>
      <c r="X43">
        <f t="shared" si="30"/>
        <v>55.366000784676011</v>
      </c>
      <c r="Y43">
        <f t="shared" si="30"/>
        <v>55.768473072077619</v>
      </c>
      <c r="Z43">
        <f t="shared" si="30"/>
        <v>56.66514982693284</v>
      </c>
      <c r="AA43">
        <f t="shared" si="30"/>
        <v>57.085327813930533</v>
      </c>
      <c r="AB43">
        <f t="shared" si="30"/>
        <v>57.998849329948207</v>
      </c>
      <c r="AC43">
        <f t="shared" si="30"/>
        <v>58.920560433153561</v>
      </c>
      <c r="AD43">
        <f t="shared" si="30"/>
        <v>59.85155860977752</v>
      </c>
      <c r="AE43">
        <f t="shared" si="30"/>
        <v>60.791429513706468</v>
      </c>
      <c r="AF43">
        <f t="shared" si="30"/>
        <v>61.742528377261344</v>
      </c>
      <c r="AG43">
        <f t="shared" si="30"/>
        <v>62.227125108835303</v>
      </c>
      <c r="AH43">
        <f t="shared" si="30"/>
        <v>63.210124312904405</v>
      </c>
      <c r="AI43">
        <f t="shared" ref="AI43:BL43" si="31">AI138</f>
        <v>64.212315353271421</v>
      </c>
      <c r="AJ43">
        <f t="shared" si="31"/>
        <v>65.238651020361857</v>
      </c>
      <c r="AK43">
        <f t="shared" si="31"/>
        <v>66.292049369974478</v>
      </c>
      <c r="AL43">
        <f t="shared" si="31"/>
        <v>67.37560073020714</v>
      </c>
      <c r="AM43">
        <f t="shared" si="31"/>
        <v>68.49241646108338</v>
      </c>
      <c r="AN43">
        <f t="shared" si="31"/>
        <v>69.6457041436569</v>
      </c>
      <c r="AO43">
        <f t="shared" si="31"/>
        <v>70.835113117739041</v>
      </c>
      <c r="AP43">
        <f t="shared" si="31"/>
        <v>72.063013253343357</v>
      </c>
      <c r="AQ43">
        <f t="shared" si="31"/>
        <v>73.331964501713287</v>
      </c>
      <c r="AR43">
        <f t="shared" si="31"/>
        <v>74.645107066510832</v>
      </c>
      <c r="AS43">
        <f t="shared" si="31"/>
        <v>76.948483882453232</v>
      </c>
      <c r="AT43">
        <f t="shared" si="31"/>
        <v>78.332557554830913</v>
      </c>
      <c r="AU43">
        <f t="shared" si="31"/>
        <v>79.748365758748875</v>
      </c>
      <c r="AV43">
        <f t="shared" si="31"/>
        <v>81.19701217786762</v>
      </c>
      <c r="AW43">
        <f t="shared" si="31"/>
        <v>82.679529446131554</v>
      </c>
      <c r="AX43">
        <f t="shared" si="31"/>
        <v>84.196867144042244</v>
      </c>
      <c r="AY43">
        <f t="shared" si="31"/>
        <v>85.749801807021072</v>
      </c>
      <c r="AZ43">
        <f t="shared" si="31"/>
        <v>87.33902361035635</v>
      </c>
      <c r="BA43">
        <f t="shared" si="31"/>
        <v>88.965084269062274</v>
      </c>
      <c r="BB43">
        <f t="shared" si="31"/>
        <v>90.628628298906406</v>
      </c>
      <c r="BC43">
        <f t="shared" si="31"/>
        <v>92.330531378796692</v>
      </c>
      <c r="BD43">
        <f t="shared" si="31"/>
        <v>94.071700328144971</v>
      </c>
      <c r="BE43">
        <f t="shared" si="31"/>
        <v>95.852884575992107</v>
      </c>
      <c r="BF43">
        <f t="shared" si="31"/>
        <v>97.67485702864137</v>
      </c>
      <c r="BG43">
        <f t="shared" si="31"/>
        <v>99.538467626862925</v>
      </c>
      <c r="BH43">
        <f t="shared" si="31"/>
        <v>101.44467512970692</v>
      </c>
      <c r="BI43">
        <f t="shared" si="31"/>
        <v>103.39455597841899</v>
      </c>
      <c r="BJ43">
        <f t="shared" si="31"/>
        <v>105.3890527841176</v>
      </c>
      <c r="BK43">
        <f t="shared" si="31"/>
        <v>107.42912777828549</v>
      </c>
      <c r="BL43">
        <f t="shared" si="31"/>
        <v>109.51589105107328</v>
      </c>
    </row>
    <row r="44" spans="1:64" x14ac:dyDescent="0.25">
      <c r="A44" t="str">
        <f t="shared" si="9"/>
        <v>01_AUS</v>
      </c>
      <c r="B44" t="s">
        <v>742</v>
      </c>
      <c r="C44" t="str">
        <f t="shared" ref="C44:AH44" si="32">C139</f>
        <v>road_passenger_lv(gpkm)</v>
      </c>
      <c r="D44">
        <f t="shared" si="32"/>
        <v>262.22912340479951</v>
      </c>
      <c r="E44">
        <f t="shared" si="32"/>
        <v>264.85934262288481</v>
      </c>
      <c r="F44">
        <f t="shared" si="32"/>
        <v>267.18268515673645</v>
      </c>
      <c r="G44">
        <f t="shared" si="32"/>
        <v>269.62347577958985</v>
      </c>
      <c r="H44">
        <f t="shared" si="32"/>
        <v>271.60467164815822</v>
      </c>
      <c r="I44">
        <f t="shared" si="32"/>
        <v>275.01784247656593</v>
      </c>
      <c r="J44" s="10">
        <f t="shared" si="32"/>
        <v>279.06801480286867</v>
      </c>
      <c r="K44">
        <f t="shared" si="32"/>
        <v>292.94112889249681</v>
      </c>
      <c r="L44">
        <f t="shared" si="32"/>
        <v>293.20873117362481</v>
      </c>
      <c r="M44">
        <f t="shared" si="32"/>
        <v>298.75414155839832</v>
      </c>
      <c r="N44">
        <f t="shared" si="32"/>
        <v>302.61959171628666</v>
      </c>
      <c r="O44">
        <f t="shared" si="32"/>
        <v>306.83197505342395</v>
      </c>
      <c r="P44">
        <f t="shared" si="32"/>
        <v>310.65203341055957</v>
      </c>
      <c r="Q44">
        <f t="shared" si="32"/>
        <v>314.33635612731717</v>
      </c>
      <c r="R44">
        <f t="shared" si="32"/>
        <v>318.17662063923819</v>
      </c>
      <c r="S44">
        <f t="shared" si="32"/>
        <v>322.05802414817612</v>
      </c>
      <c r="T44">
        <f t="shared" si="32"/>
        <v>326.20277489995874</v>
      </c>
      <c r="U44">
        <f t="shared" si="32"/>
        <v>330.49339126923741</v>
      </c>
      <c r="V44">
        <f t="shared" si="32"/>
        <v>334.93603782402801</v>
      </c>
      <c r="W44">
        <f t="shared" si="32"/>
        <v>339.54039652857097</v>
      </c>
      <c r="X44">
        <f t="shared" si="32"/>
        <v>344.31633681405987</v>
      </c>
      <c r="Y44">
        <f t="shared" si="32"/>
        <v>346.25405238108317</v>
      </c>
      <c r="Z44">
        <f t="shared" si="32"/>
        <v>351.40673713164534</v>
      </c>
      <c r="AA44">
        <f t="shared" si="32"/>
        <v>353.74158972281748</v>
      </c>
      <c r="AB44">
        <f t="shared" si="32"/>
        <v>359.26216038539189</v>
      </c>
      <c r="AC44">
        <f t="shared" si="32"/>
        <v>364.95175966265526</v>
      </c>
      <c r="AD44">
        <f t="shared" si="32"/>
        <v>370.80840289571643</v>
      </c>
      <c r="AE44">
        <f t="shared" si="32"/>
        <v>376.81992383979792</v>
      </c>
      <c r="AF44">
        <f t="shared" si="32"/>
        <v>382.99045061961181</v>
      </c>
      <c r="AG44">
        <f t="shared" si="32"/>
        <v>386.34256923398249</v>
      </c>
      <c r="AH44">
        <f t="shared" si="32"/>
        <v>392.85159525510721</v>
      </c>
      <c r="AI44">
        <f t="shared" ref="AI44:BL44" si="33">AI139</f>
        <v>399.53184815219532</v>
      </c>
      <c r="AJ44">
        <f t="shared" si="33"/>
        <v>406.39997865816127</v>
      </c>
      <c r="AK44">
        <f t="shared" si="33"/>
        <v>413.45895473175</v>
      </c>
      <c r="AL44">
        <f t="shared" si="33"/>
        <v>420.71170529267948</v>
      </c>
      <c r="AM44">
        <f t="shared" si="33"/>
        <v>428.16011023914695</v>
      </c>
      <c r="AN44">
        <f t="shared" si="33"/>
        <v>435.80539537170745</v>
      </c>
      <c r="AO44">
        <f t="shared" si="33"/>
        <v>443.62516725513524</v>
      </c>
      <c r="AP44">
        <f t="shared" si="33"/>
        <v>451.61260374092097</v>
      </c>
      <c r="AQ44">
        <f t="shared" si="33"/>
        <v>459.76059097812322</v>
      </c>
      <c r="AR44">
        <f t="shared" si="33"/>
        <v>468.06410820547814</v>
      </c>
      <c r="AS44">
        <f t="shared" si="33"/>
        <v>482.50749314502428</v>
      </c>
      <c r="AT44">
        <f t="shared" si="33"/>
        <v>491.18636353065995</v>
      </c>
      <c r="AU44">
        <f t="shared" si="33"/>
        <v>500.06422613143815</v>
      </c>
      <c r="AV44">
        <f t="shared" si="33"/>
        <v>509.14800162479634</v>
      </c>
      <c r="AW44">
        <f t="shared" si="33"/>
        <v>518.44416516905767</v>
      </c>
      <c r="AX44">
        <f t="shared" si="33"/>
        <v>527.95867113374607</v>
      </c>
      <c r="AY44">
        <f t="shared" si="33"/>
        <v>537.69638880465641</v>
      </c>
      <c r="AZ44">
        <f t="shared" si="33"/>
        <v>547.66164594409668</v>
      </c>
      <c r="BA44">
        <f t="shared" si="33"/>
        <v>557.85790209558206</v>
      </c>
      <c r="BB44">
        <f t="shared" si="33"/>
        <v>568.28919871219421</v>
      </c>
      <c r="BC44">
        <f t="shared" si="33"/>
        <v>578.96102676156943</v>
      </c>
      <c r="BD44">
        <f t="shared" si="33"/>
        <v>589.87907247869316</v>
      </c>
      <c r="BE44">
        <f t="shared" si="33"/>
        <v>601.0480351780883</v>
      </c>
      <c r="BF44">
        <f t="shared" si="33"/>
        <v>612.47276138906909</v>
      </c>
      <c r="BG44">
        <f t="shared" si="33"/>
        <v>624.15858068760144</v>
      </c>
      <c r="BH44">
        <f t="shared" si="33"/>
        <v>636.11150499754001</v>
      </c>
      <c r="BI44">
        <f t="shared" si="33"/>
        <v>648.3382841720429</v>
      </c>
      <c r="BJ44">
        <f t="shared" si="33"/>
        <v>660.84482887893409</v>
      </c>
      <c r="BK44">
        <f t="shared" si="33"/>
        <v>673.63717281604784</v>
      </c>
      <c r="BL44">
        <f t="shared" si="33"/>
        <v>686.72227683288668</v>
      </c>
    </row>
    <row r="45" spans="1:64" x14ac:dyDescent="0.25">
      <c r="A45" t="str">
        <f t="shared" si="9"/>
        <v>01_AUS</v>
      </c>
      <c r="B45" t="s">
        <v>742</v>
      </c>
      <c r="C45" t="str">
        <f t="shared" ref="C45:AH45" si="34">C140</f>
        <v>ship_passenger(gpkm)</v>
      </c>
      <c r="D45">
        <f t="shared" si="34"/>
        <v>0.64300995600356992</v>
      </c>
      <c r="E45">
        <f t="shared" si="34"/>
        <v>0.64249281638862588</v>
      </c>
      <c r="F45">
        <f t="shared" si="34"/>
        <v>0.63147662908473523</v>
      </c>
      <c r="G45">
        <f t="shared" si="34"/>
        <v>0.62758093317540675</v>
      </c>
      <c r="H45">
        <f t="shared" si="34"/>
        <v>0.65508254021305778</v>
      </c>
      <c r="I45">
        <f t="shared" si="34"/>
        <v>0.66478720839630401</v>
      </c>
      <c r="J45" s="10">
        <f t="shared" si="34"/>
        <v>0.67297452412164838</v>
      </c>
      <c r="K45">
        <f t="shared" si="34"/>
        <v>0.70354088674074844</v>
      </c>
      <c r="L45">
        <f t="shared" si="34"/>
        <v>0.70127566828758148</v>
      </c>
      <c r="M45">
        <f t="shared" si="34"/>
        <v>0.71156655772776978</v>
      </c>
      <c r="N45">
        <f t="shared" si="34"/>
        <v>0.71776073039900823</v>
      </c>
      <c r="O45">
        <f t="shared" si="34"/>
        <v>0.72470331498727891</v>
      </c>
      <c r="P45">
        <f t="shared" si="34"/>
        <v>0.73065336939449665</v>
      </c>
      <c r="Q45">
        <f t="shared" si="34"/>
        <v>0.73623194426205685</v>
      </c>
      <c r="R45">
        <f t="shared" si="34"/>
        <v>0.74213208475309145</v>
      </c>
      <c r="S45">
        <f t="shared" si="34"/>
        <v>0.74809162814356378</v>
      </c>
      <c r="T45">
        <f t="shared" si="34"/>
        <v>0.75463277225819736</v>
      </c>
      <c r="U45">
        <f t="shared" si="34"/>
        <v>0.76148704823760516</v>
      </c>
      <c r="V45">
        <f t="shared" si="34"/>
        <v>0.76867453716190459</v>
      </c>
      <c r="W45">
        <f t="shared" si="34"/>
        <v>0.7762235283833101</v>
      </c>
      <c r="X45">
        <f t="shared" si="34"/>
        <v>0.78416280264265459</v>
      </c>
      <c r="Y45">
        <f t="shared" si="34"/>
        <v>0.78566942008947949</v>
      </c>
      <c r="Z45">
        <f t="shared" si="34"/>
        <v>0.7945094823891018</v>
      </c>
      <c r="AA45">
        <f t="shared" si="34"/>
        <v>0.79702365621736637</v>
      </c>
      <c r="AB45">
        <f t="shared" si="34"/>
        <v>0.80676872913626996</v>
      </c>
      <c r="AC45">
        <f t="shared" si="34"/>
        <v>0.81693247525627055</v>
      </c>
      <c r="AD45">
        <f t="shared" si="34"/>
        <v>0.82751928799067975</v>
      </c>
      <c r="AE45">
        <f t="shared" si="34"/>
        <v>0.83851146351524486</v>
      </c>
      <c r="AF45">
        <f t="shared" si="34"/>
        <v>0.84992826998657556</v>
      </c>
      <c r="AG45">
        <f t="shared" si="34"/>
        <v>0.85518958564072578</v>
      </c>
      <c r="AH45">
        <f t="shared" si="34"/>
        <v>0.86754857821787834</v>
      </c>
      <c r="AI45">
        <f t="shared" ref="AI45:BL45" si="35">AI140</f>
        <v>0.88039086559477131</v>
      </c>
      <c r="AJ45">
        <f t="shared" si="35"/>
        <v>0.89376507603583311</v>
      </c>
      <c r="AK45">
        <f t="shared" si="35"/>
        <v>0.90769016715652751</v>
      </c>
      <c r="AL45">
        <f t="shared" si="35"/>
        <v>0.92218567025505327</v>
      </c>
      <c r="AM45">
        <f t="shared" si="35"/>
        <v>0.93726952582302647</v>
      </c>
      <c r="AN45">
        <f t="shared" si="35"/>
        <v>0.95295900912951303</v>
      </c>
      <c r="AO45">
        <f t="shared" si="35"/>
        <v>0.96922061084937872</v>
      </c>
      <c r="AP45">
        <f t="shared" si="35"/>
        <v>0.98605581580952628</v>
      </c>
      <c r="AQ45">
        <f t="shared" si="35"/>
        <v>1.0034663426990089</v>
      </c>
      <c r="AR45">
        <f t="shared" si="35"/>
        <v>1.0214593598575128</v>
      </c>
      <c r="AS45">
        <f t="shared" si="35"/>
        <v>1.0529792531283035</v>
      </c>
      <c r="AT45">
        <f t="shared" si="35"/>
        <v>1.0719192086450506</v>
      </c>
      <c r="AU45">
        <f t="shared" si="35"/>
        <v>1.091293426172349</v>
      </c>
      <c r="AV45">
        <f t="shared" si="35"/>
        <v>1.1111170087497633</v>
      </c>
      <c r="AW45">
        <f t="shared" si="35"/>
        <v>1.1314040871575854</v>
      </c>
      <c r="AX45">
        <f t="shared" si="35"/>
        <v>1.1521676556553107</v>
      </c>
      <c r="AY45">
        <f t="shared" si="35"/>
        <v>1.1734183405171261</v>
      </c>
      <c r="AZ45">
        <f t="shared" si="35"/>
        <v>1.1951655862469772</v>
      </c>
      <c r="BA45">
        <f t="shared" si="35"/>
        <v>1.2174169426292687</v>
      </c>
      <c r="BB45">
        <f t="shared" si="35"/>
        <v>1.2401812293534515</v>
      </c>
      <c r="BC45">
        <f t="shared" si="35"/>
        <v>1.2634704293940553</v>
      </c>
      <c r="BD45">
        <f t="shared" si="35"/>
        <v>1.2872969518588211</v>
      </c>
      <c r="BE45">
        <f t="shared" si="35"/>
        <v>1.3116710520925186</v>
      </c>
      <c r="BF45">
        <f t="shared" si="35"/>
        <v>1.336603306707719</v>
      </c>
      <c r="BG45">
        <f t="shared" si="35"/>
        <v>1.3621053464728559</v>
      </c>
      <c r="BH45">
        <f t="shared" si="35"/>
        <v>1.3881902912486157</v>
      </c>
      <c r="BI45">
        <f t="shared" si="35"/>
        <v>1.4148728712836229</v>
      </c>
      <c r="BJ45">
        <f t="shared" si="35"/>
        <v>1.4421659854668669</v>
      </c>
      <c r="BK45">
        <f t="shared" si="35"/>
        <v>1.4700828011765328</v>
      </c>
      <c r="BL45">
        <f t="shared" si="35"/>
        <v>1.4986385091199446</v>
      </c>
    </row>
    <row r="47" spans="1:64" x14ac:dyDescent="0.25">
      <c r="A47" t="str">
        <f t="shared" si="9"/>
        <v>01_AUS</v>
      </c>
      <c r="B47" t="s">
        <v>743</v>
      </c>
      <c r="C47" t="s">
        <v>6</v>
      </c>
      <c r="D47">
        <f t="shared" ref="D47:D60" si="36">D178</f>
        <v>1.0080024999999988</v>
      </c>
      <c r="E47">
        <f t="shared" ref="E47:BL47" si="37">E178</f>
        <v>1.0480899999999984</v>
      </c>
      <c r="F47">
        <f t="shared" si="37"/>
        <v>1.0876312500000003</v>
      </c>
      <c r="G47">
        <f t="shared" si="37"/>
        <v>1.0984937499999987</v>
      </c>
      <c r="H47">
        <f t="shared" si="37"/>
        <v>1.1234787499999999</v>
      </c>
      <c r="I47">
        <f t="shared" si="37"/>
        <v>1.2235712499999984</v>
      </c>
      <c r="J47" s="10">
        <f t="shared" si="37"/>
        <v>1.2235712499999987</v>
      </c>
      <c r="K47">
        <f t="shared" si="37"/>
        <v>1.2334380027790408</v>
      </c>
      <c r="L47">
        <f t="shared" si="37"/>
        <v>1.2526281265045058</v>
      </c>
      <c r="M47">
        <f t="shared" si="37"/>
        <v>1.2754923085172305</v>
      </c>
      <c r="N47">
        <f t="shared" si="37"/>
        <v>1.2609345915660364</v>
      </c>
      <c r="O47">
        <f t="shared" si="37"/>
        <v>1.2519069928147499</v>
      </c>
      <c r="P47">
        <f t="shared" si="37"/>
        <v>1.2745633993499321</v>
      </c>
      <c r="Q47">
        <f t="shared" si="37"/>
        <v>1.2965787610111512</v>
      </c>
      <c r="R47">
        <f t="shared" si="37"/>
        <v>1.3258969941887568</v>
      </c>
      <c r="S47">
        <f t="shared" si="37"/>
        <v>1.3543868183473833</v>
      </c>
      <c r="T47">
        <f t="shared" si="37"/>
        <v>1.3744542356677039</v>
      </c>
      <c r="U47">
        <f t="shared" si="37"/>
        <v>1.3938760832740993</v>
      </c>
      <c r="V47">
        <f t="shared" si="37"/>
        <v>1.4126998403126831</v>
      </c>
      <c r="W47">
        <f t="shared" si="37"/>
        <v>1.4080411290027968</v>
      </c>
      <c r="X47">
        <f t="shared" si="37"/>
        <v>1.4021033744983462</v>
      </c>
      <c r="Y47">
        <f t="shared" si="37"/>
        <v>1.3949308499269273</v>
      </c>
      <c r="Z47">
        <f t="shared" si="37"/>
        <v>1.3865280700441602</v>
      </c>
      <c r="AA47">
        <f t="shared" si="37"/>
        <v>1.3768346512422149</v>
      </c>
      <c r="AB47">
        <f t="shared" si="37"/>
        <v>1.365766402804891</v>
      </c>
      <c r="AC47">
        <f t="shared" si="37"/>
        <v>1.3532982323528469</v>
      </c>
      <c r="AD47">
        <f t="shared" si="37"/>
        <v>1.3566403589625009</v>
      </c>
      <c r="AE47">
        <f t="shared" si="37"/>
        <v>1.3592231808982096</v>
      </c>
      <c r="AF47">
        <f t="shared" si="37"/>
        <v>1.3611712260260875</v>
      </c>
      <c r="AG47">
        <f t="shared" si="37"/>
        <v>1.3626357138397596</v>
      </c>
      <c r="AH47">
        <f t="shared" si="37"/>
        <v>1.3637441569738513</v>
      </c>
      <c r="AI47">
        <f t="shared" si="37"/>
        <v>1.3645687612799051</v>
      </c>
      <c r="AJ47">
        <f t="shared" si="37"/>
        <v>1.365166803881364</v>
      </c>
      <c r="AK47">
        <f t="shared" si="37"/>
        <v>1.3656120316793741</v>
      </c>
      <c r="AL47">
        <f t="shared" si="37"/>
        <v>1.3659754915521991</v>
      </c>
      <c r="AM47">
        <f t="shared" si="37"/>
        <v>1.3663221640825234</v>
      </c>
      <c r="AN47">
        <f t="shared" si="37"/>
        <v>1.3667173021605967</v>
      </c>
      <c r="AO47">
        <f t="shared" si="37"/>
        <v>1.3672124603119444</v>
      </c>
      <c r="AP47">
        <f t="shared" si="37"/>
        <v>1.3678619419560214</v>
      </c>
      <c r="AQ47">
        <f t="shared" si="37"/>
        <v>1.3687182730825573</v>
      </c>
      <c r="AR47">
        <f t="shared" si="37"/>
        <v>1.3698338096813383</v>
      </c>
      <c r="AS47">
        <f t="shared" si="37"/>
        <v>1.3923009959199522</v>
      </c>
      <c r="AT47">
        <f t="shared" si="37"/>
        <v>1.4150326380670752</v>
      </c>
      <c r="AU47">
        <f t="shared" si="37"/>
        <v>1.4380448991503705</v>
      </c>
      <c r="AV47">
        <f t="shared" si="37"/>
        <v>1.4613562368352166</v>
      </c>
      <c r="AW47">
        <f t="shared" si="37"/>
        <v>1.4849805283064224</v>
      </c>
      <c r="AX47">
        <f t="shared" si="37"/>
        <v>1.508926441620128</v>
      </c>
      <c r="AY47">
        <f t="shared" si="37"/>
        <v>1.53319291025321</v>
      </c>
      <c r="AZ47">
        <f t="shared" si="37"/>
        <v>1.5577734329238913</v>
      </c>
      <c r="BA47">
        <f t="shared" si="37"/>
        <v>1.5826534393611058</v>
      </c>
      <c r="BB47">
        <f t="shared" si="37"/>
        <v>1.6078218108648259</v>
      </c>
      <c r="BC47">
        <f t="shared" si="37"/>
        <v>1.6332777590833094</v>
      </c>
      <c r="BD47">
        <f t="shared" si="37"/>
        <v>1.6590207993893638</v>
      </c>
      <c r="BE47">
        <f t="shared" si="37"/>
        <v>1.6850412973802962</v>
      </c>
      <c r="BF47">
        <f t="shared" si="37"/>
        <v>1.7113294681723612</v>
      </c>
      <c r="BG47">
        <f t="shared" si="37"/>
        <v>1.7378780147196013</v>
      </c>
      <c r="BH47">
        <f t="shared" si="37"/>
        <v>1.7646836773688181</v>
      </c>
      <c r="BI47">
        <f t="shared" si="37"/>
        <v>1.7917476373458885</v>
      </c>
      <c r="BJ47">
        <f t="shared" si="37"/>
        <v>1.8190629117023236</v>
      </c>
      <c r="BK47">
        <f t="shared" si="37"/>
        <v>1.8466219775706609</v>
      </c>
      <c r="BL47">
        <f t="shared" si="37"/>
        <v>1.874423135743569</v>
      </c>
    </row>
    <row r="48" spans="1:64" x14ac:dyDescent="0.25">
      <c r="A48" t="str">
        <f t="shared" si="9"/>
        <v>01_AUS</v>
      </c>
      <c r="B48" t="s">
        <v>743</v>
      </c>
      <c r="C48" t="s">
        <v>7</v>
      </c>
      <c r="D48">
        <f t="shared" si="36"/>
        <v>0</v>
      </c>
      <c r="E48">
        <f t="shared" ref="E48:BL48" si="38">E179</f>
        <v>0</v>
      </c>
      <c r="F48">
        <f t="shared" si="38"/>
        <v>0</v>
      </c>
      <c r="G48">
        <f t="shared" si="38"/>
        <v>0</v>
      </c>
      <c r="H48">
        <f t="shared" si="38"/>
        <v>0</v>
      </c>
      <c r="I48">
        <f t="shared" si="38"/>
        <v>0</v>
      </c>
      <c r="J48" s="10">
        <f t="shared" si="38"/>
        <v>0</v>
      </c>
      <c r="K48">
        <f t="shared" si="38"/>
        <v>0</v>
      </c>
      <c r="L48">
        <f t="shared" si="38"/>
        <v>0</v>
      </c>
      <c r="M48">
        <f t="shared" si="38"/>
        <v>0</v>
      </c>
      <c r="N48">
        <f t="shared" si="38"/>
        <v>0</v>
      </c>
      <c r="O48">
        <f t="shared" si="38"/>
        <v>0</v>
      </c>
      <c r="P48">
        <f t="shared" si="38"/>
        <v>0</v>
      </c>
      <c r="Q48">
        <f t="shared" si="38"/>
        <v>0</v>
      </c>
      <c r="R48">
        <f t="shared" si="38"/>
        <v>0</v>
      </c>
      <c r="S48">
        <f t="shared" si="38"/>
        <v>0</v>
      </c>
      <c r="T48">
        <f t="shared" si="38"/>
        <v>0</v>
      </c>
      <c r="U48">
        <f t="shared" si="38"/>
        <v>0</v>
      </c>
      <c r="V48">
        <f t="shared" si="38"/>
        <v>0</v>
      </c>
      <c r="W48">
        <f t="shared" si="38"/>
        <v>0</v>
      </c>
      <c r="X48">
        <f t="shared" si="38"/>
        <v>0</v>
      </c>
      <c r="Y48">
        <f t="shared" si="38"/>
        <v>0</v>
      </c>
      <c r="Z48">
        <f t="shared" si="38"/>
        <v>0</v>
      </c>
      <c r="AA48">
        <f t="shared" si="38"/>
        <v>0</v>
      </c>
      <c r="AB48">
        <f t="shared" si="38"/>
        <v>0</v>
      </c>
      <c r="AC48">
        <f t="shared" si="38"/>
        <v>0</v>
      </c>
      <c r="AD48">
        <f t="shared" si="38"/>
        <v>0</v>
      </c>
      <c r="AE48">
        <f t="shared" si="38"/>
        <v>0</v>
      </c>
      <c r="AF48">
        <f t="shared" si="38"/>
        <v>0</v>
      </c>
      <c r="AG48">
        <f t="shared" si="38"/>
        <v>0</v>
      </c>
      <c r="AH48">
        <f t="shared" si="38"/>
        <v>0</v>
      </c>
      <c r="AI48">
        <f t="shared" si="38"/>
        <v>0</v>
      </c>
      <c r="AJ48">
        <f t="shared" si="38"/>
        <v>0</v>
      </c>
      <c r="AK48">
        <f t="shared" si="38"/>
        <v>0</v>
      </c>
      <c r="AL48">
        <f t="shared" si="38"/>
        <v>0</v>
      </c>
      <c r="AM48">
        <f t="shared" si="38"/>
        <v>0</v>
      </c>
      <c r="AN48">
        <f t="shared" si="38"/>
        <v>0</v>
      </c>
      <c r="AO48">
        <f t="shared" si="38"/>
        <v>0</v>
      </c>
      <c r="AP48">
        <f t="shared" si="38"/>
        <v>0</v>
      </c>
      <c r="AQ48">
        <f t="shared" si="38"/>
        <v>0</v>
      </c>
      <c r="AR48">
        <f t="shared" si="38"/>
        <v>0</v>
      </c>
      <c r="AS48">
        <f t="shared" si="38"/>
        <v>0</v>
      </c>
      <c r="AT48">
        <f t="shared" si="38"/>
        <v>0</v>
      </c>
      <c r="AU48">
        <f t="shared" si="38"/>
        <v>0</v>
      </c>
      <c r="AV48">
        <f t="shared" si="38"/>
        <v>0</v>
      </c>
      <c r="AW48">
        <f t="shared" si="38"/>
        <v>0</v>
      </c>
      <c r="AX48">
        <f t="shared" si="38"/>
        <v>0</v>
      </c>
      <c r="AY48">
        <f t="shared" si="38"/>
        <v>0</v>
      </c>
      <c r="AZ48">
        <f t="shared" si="38"/>
        <v>0</v>
      </c>
      <c r="BA48">
        <f t="shared" si="38"/>
        <v>0</v>
      </c>
      <c r="BB48">
        <f t="shared" si="38"/>
        <v>0</v>
      </c>
      <c r="BC48">
        <f t="shared" si="38"/>
        <v>0</v>
      </c>
      <c r="BD48">
        <f t="shared" si="38"/>
        <v>0</v>
      </c>
      <c r="BE48">
        <f t="shared" si="38"/>
        <v>0</v>
      </c>
      <c r="BF48">
        <f t="shared" si="38"/>
        <v>0</v>
      </c>
      <c r="BG48">
        <f t="shared" si="38"/>
        <v>0</v>
      </c>
      <c r="BH48">
        <f t="shared" si="38"/>
        <v>0</v>
      </c>
      <c r="BI48">
        <f t="shared" si="38"/>
        <v>0</v>
      </c>
      <c r="BJ48">
        <f t="shared" si="38"/>
        <v>0</v>
      </c>
      <c r="BK48">
        <f t="shared" si="38"/>
        <v>0</v>
      </c>
      <c r="BL48">
        <f t="shared" si="38"/>
        <v>0</v>
      </c>
    </row>
    <row r="49" spans="1:64" x14ac:dyDescent="0.25">
      <c r="A49" t="str">
        <f t="shared" si="9"/>
        <v>01_AUS</v>
      </c>
      <c r="B49" t="s">
        <v>743</v>
      </c>
      <c r="C49" t="s">
        <v>8</v>
      </c>
      <c r="D49">
        <f t="shared" si="36"/>
        <v>258.6239999999998</v>
      </c>
      <c r="E49">
        <f t="shared" ref="E49:BL49" si="39">E180</f>
        <v>261.83058328910312</v>
      </c>
      <c r="F49">
        <f t="shared" si="39"/>
        <v>290.67724300374078</v>
      </c>
      <c r="G49">
        <f t="shared" si="39"/>
        <v>318.96546923341907</v>
      </c>
      <c r="H49">
        <f t="shared" si="39"/>
        <v>367.72620146843224</v>
      </c>
      <c r="I49">
        <f t="shared" si="39"/>
        <v>401.59731505951191</v>
      </c>
      <c r="J49" s="10">
        <f t="shared" si="39"/>
        <v>413.4899999999995</v>
      </c>
      <c r="K49">
        <f>K180</f>
        <v>416.87140414528966</v>
      </c>
      <c r="L49">
        <f t="shared" si="39"/>
        <v>427.88519852050689</v>
      </c>
      <c r="M49">
        <f t="shared" si="39"/>
        <v>438.3605551467279</v>
      </c>
      <c r="N49">
        <f t="shared" si="39"/>
        <v>436.2020484743224</v>
      </c>
      <c r="O49" s="6">
        <f>O180</f>
        <v>436.10370265120645</v>
      </c>
      <c r="P49" s="6">
        <f t="shared" si="39"/>
        <v>438.32578023171209</v>
      </c>
      <c r="Q49">
        <f t="shared" si="39"/>
        <v>440.17855869143517</v>
      </c>
      <c r="R49">
        <f t="shared" si="39"/>
        <v>472.67597303465914</v>
      </c>
      <c r="S49">
        <f t="shared" si="39"/>
        <v>447.93323812009737</v>
      </c>
      <c r="T49">
        <f t="shared" si="39"/>
        <v>433.59425550443052</v>
      </c>
      <c r="U49">
        <f t="shared" si="39"/>
        <v>438.54910122238982</v>
      </c>
      <c r="V49">
        <f t="shared" si="39"/>
        <v>443.32730660579824</v>
      </c>
      <c r="W49">
        <f t="shared" si="39"/>
        <v>447.9406350164117</v>
      </c>
      <c r="X49">
        <f t="shared" si="39"/>
        <v>452.3984371901505</v>
      </c>
      <c r="Y49">
        <f t="shared" si="39"/>
        <v>456.69921082997456</v>
      </c>
      <c r="Z49">
        <f t="shared" si="39"/>
        <v>460.82804708850801</v>
      </c>
      <c r="AA49">
        <f t="shared" si="39"/>
        <v>464.74721219056096</v>
      </c>
      <c r="AB49">
        <f t="shared" si="39"/>
        <v>468.40850158957142</v>
      </c>
      <c r="AC49">
        <f t="shared" si="39"/>
        <v>471.7813439595655</v>
      </c>
      <c r="AD49">
        <f t="shared" si="39"/>
        <v>474.85561952136504</v>
      </c>
      <c r="AE49">
        <f t="shared" si="39"/>
        <v>477.64221435113319</v>
      </c>
      <c r="AF49">
        <f t="shared" si="39"/>
        <v>480.16551467906652</v>
      </c>
      <c r="AG49">
        <f t="shared" si="39"/>
        <v>480.64152347336397</v>
      </c>
      <c r="AH49">
        <f t="shared" si="39"/>
        <v>479.10586031645323</v>
      </c>
      <c r="AI49">
        <f t="shared" si="39"/>
        <v>477.45901840370175</v>
      </c>
      <c r="AJ49">
        <f t="shared" si="39"/>
        <v>475.75713645960849</v>
      </c>
      <c r="AK49">
        <f t="shared" si="39"/>
        <v>474.06241355025418</v>
      </c>
      <c r="AL49">
        <f t="shared" si="39"/>
        <v>472.43623569146274</v>
      </c>
      <c r="AM49">
        <f t="shared" si="39"/>
        <v>470.93791095497562</v>
      </c>
      <c r="AN49">
        <f t="shared" si="39"/>
        <v>469.62676589662073</v>
      </c>
      <c r="AO49">
        <f t="shared" si="39"/>
        <v>468.55724303834012</v>
      </c>
      <c r="AP49">
        <f t="shared" si="39"/>
        <v>467.78446966940186</v>
      </c>
      <c r="AQ49">
        <f t="shared" si="39"/>
        <v>467.36257957766105</v>
      </c>
      <c r="AR49">
        <f t="shared" si="39"/>
        <v>467.34514713066733</v>
      </c>
      <c r="AS49">
        <f t="shared" si="39"/>
        <v>463.04361121743989</v>
      </c>
      <c r="AT49">
        <f t="shared" si="39"/>
        <v>458.58667997583041</v>
      </c>
      <c r="AU49">
        <f t="shared" si="39"/>
        <v>453.9797127779326</v>
      </c>
      <c r="AV49">
        <f t="shared" si="39"/>
        <v>449.22840133769375</v>
      </c>
      <c r="AW49">
        <f t="shared" si="39"/>
        <v>444.33663520832403</v>
      </c>
      <c r="AX49">
        <f t="shared" si="39"/>
        <v>439.30652278798948</v>
      </c>
      <c r="AY49">
        <f t="shared" si="39"/>
        <v>434.13733196175025</v>
      </c>
      <c r="AZ49">
        <f t="shared" si="39"/>
        <v>428.82706604797193</v>
      </c>
      <c r="BA49">
        <f t="shared" si="39"/>
        <v>423.37196928632187</v>
      </c>
      <c r="BB49">
        <f t="shared" si="39"/>
        <v>417.76982314307202</v>
      </c>
      <c r="BC49">
        <f t="shared" si="39"/>
        <v>412.02153602474971</v>
      </c>
      <c r="BD49">
        <f t="shared" si="39"/>
        <v>406.12829169051639</v>
      </c>
      <c r="BE49">
        <f t="shared" si="39"/>
        <v>400.08929266003975</v>
      </c>
      <c r="BF49">
        <f t="shared" si="39"/>
        <v>393.90416333050405</v>
      </c>
      <c r="BG49">
        <f t="shared" si="39"/>
        <v>387.57353386731307</v>
      </c>
      <c r="BH49">
        <f t="shared" si="39"/>
        <v>381.09927703259331</v>
      </c>
      <c r="BI49">
        <f t="shared" si="39"/>
        <v>374.48444465471306</v>
      </c>
      <c r="BJ49">
        <f t="shared" si="39"/>
        <v>367.73056399643906</v>
      </c>
      <c r="BK49">
        <f t="shared" si="39"/>
        <v>360.83940427360244</v>
      </c>
      <c r="BL49">
        <f t="shared" si="39"/>
        <v>353.81418861768867</v>
      </c>
    </row>
    <row r="50" spans="1:64" x14ac:dyDescent="0.25">
      <c r="A50" t="str">
        <f t="shared" si="9"/>
        <v>01_AUS</v>
      </c>
      <c r="B50" t="s">
        <v>743</v>
      </c>
      <c r="C50" t="s">
        <v>9</v>
      </c>
      <c r="D50">
        <f t="shared" si="36"/>
        <v>0</v>
      </c>
      <c r="E50">
        <f t="shared" ref="E50:BL50" si="40">E181</f>
        <v>0</v>
      </c>
      <c r="F50">
        <f t="shared" si="40"/>
        <v>0</v>
      </c>
      <c r="G50">
        <f t="shared" si="40"/>
        <v>0</v>
      </c>
      <c r="H50">
        <f t="shared" si="40"/>
        <v>0</v>
      </c>
      <c r="I50">
        <f t="shared" si="40"/>
        <v>0</v>
      </c>
      <c r="J50" s="10">
        <f t="shared" si="40"/>
        <v>0</v>
      </c>
      <c r="K50">
        <f t="shared" si="40"/>
        <v>0</v>
      </c>
      <c r="L50">
        <f t="shared" si="40"/>
        <v>0</v>
      </c>
      <c r="M50">
        <f t="shared" si="40"/>
        <v>0</v>
      </c>
      <c r="N50">
        <f t="shared" si="40"/>
        <v>0</v>
      </c>
      <c r="O50">
        <f t="shared" si="40"/>
        <v>0</v>
      </c>
      <c r="P50">
        <f t="shared" si="40"/>
        <v>0</v>
      </c>
      <c r="Q50">
        <f t="shared" si="40"/>
        <v>0</v>
      </c>
      <c r="R50">
        <f t="shared" si="40"/>
        <v>0</v>
      </c>
      <c r="S50">
        <f t="shared" si="40"/>
        <v>0</v>
      </c>
      <c r="T50">
        <f t="shared" si="40"/>
        <v>0</v>
      </c>
      <c r="U50">
        <f t="shared" si="40"/>
        <v>0</v>
      </c>
      <c r="V50">
        <f t="shared" si="40"/>
        <v>0</v>
      </c>
      <c r="W50">
        <f t="shared" si="40"/>
        <v>0</v>
      </c>
      <c r="X50">
        <f t="shared" si="40"/>
        <v>0</v>
      </c>
      <c r="Y50">
        <f t="shared" si="40"/>
        <v>0</v>
      </c>
      <c r="Z50">
        <f t="shared" si="40"/>
        <v>0</v>
      </c>
      <c r="AA50">
        <f t="shared" si="40"/>
        <v>0</v>
      </c>
      <c r="AB50">
        <f t="shared" si="40"/>
        <v>0</v>
      </c>
      <c r="AC50">
        <f t="shared" si="40"/>
        <v>0</v>
      </c>
      <c r="AD50">
        <f t="shared" si="40"/>
        <v>0</v>
      </c>
      <c r="AE50">
        <f t="shared" si="40"/>
        <v>0</v>
      </c>
      <c r="AF50">
        <f t="shared" si="40"/>
        <v>0</v>
      </c>
      <c r="AG50">
        <f t="shared" si="40"/>
        <v>0</v>
      </c>
      <c r="AH50">
        <f t="shared" si="40"/>
        <v>0</v>
      </c>
      <c r="AI50">
        <f t="shared" si="40"/>
        <v>0</v>
      </c>
      <c r="AJ50">
        <f t="shared" si="40"/>
        <v>0</v>
      </c>
      <c r="AK50">
        <f t="shared" si="40"/>
        <v>0</v>
      </c>
      <c r="AL50">
        <f t="shared" si="40"/>
        <v>0</v>
      </c>
      <c r="AM50">
        <f t="shared" si="40"/>
        <v>0</v>
      </c>
      <c r="AN50">
        <f t="shared" si="40"/>
        <v>0</v>
      </c>
      <c r="AO50">
        <f t="shared" si="40"/>
        <v>0</v>
      </c>
      <c r="AP50">
        <f t="shared" si="40"/>
        <v>0</v>
      </c>
      <c r="AQ50">
        <f t="shared" si="40"/>
        <v>0</v>
      </c>
      <c r="AR50">
        <f t="shared" si="40"/>
        <v>0</v>
      </c>
      <c r="AS50">
        <f t="shared" si="40"/>
        <v>0</v>
      </c>
      <c r="AT50">
        <f t="shared" si="40"/>
        <v>0</v>
      </c>
      <c r="AU50">
        <f t="shared" si="40"/>
        <v>0</v>
      </c>
      <c r="AV50">
        <f t="shared" si="40"/>
        <v>0</v>
      </c>
      <c r="AW50">
        <f t="shared" si="40"/>
        <v>0</v>
      </c>
      <c r="AX50">
        <f t="shared" si="40"/>
        <v>0</v>
      </c>
      <c r="AY50">
        <f t="shared" si="40"/>
        <v>0</v>
      </c>
      <c r="AZ50">
        <f t="shared" si="40"/>
        <v>0</v>
      </c>
      <c r="BA50">
        <f t="shared" si="40"/>
        <v>0</v>
      </c>
      <c r="BB50">
        <f t="shared" si="40"/>
        <v>0</v>
      </c>
      <c r="BC50">
        <f t="shared" si="40"/>
        <v>0</v>
      </c>
      <c r="BD50">
        <f t="shared" si="40"/>
        <v>0</v>
      </c>
      <c r="BE50">
        <f t="shared" si="40"/>
        <v>0</v>
      </c>
      <c r="BF50">
        <f t="shared" si="40"/>
        <v>0</v>
      </c>
      <c r="BG50">
        <f t="shared" si="40"/>
        <v>0</v>
      </c>
      <c r="BH50">
        <f t="shared" si="40"/>
        <v>0</v>
      </c>
      <c r="BI50">
        <f t="shared" si="40"/>
        <v>0</v>
      </c>
      <c r="BJ50">
        <f t="shared" si="40"/>
        <v>0</v>
      </c>
      <c r="BK50">
        <f t="shared" si="40"/>
        <v>0</v>
      </c>
      <c r="BL50">
        <f t="shared" si="40"/>
        <v>0</v>
      </c>
    </row>
    <row r="51" spans="1:64" x14ac:dyDescent="0.25">
      <c r="A51" t="str">
        <f t="shared" si="9"/>
        <v>01_AUS</v>
      </c>
      <c r="B51" t="s">
        <v>743</v>
      </c>
      <c r="C51" t="s">
        <v>10</v>
      </c>
      <c r="D51">
        <f t="shared" si="36"/>
        <v>178.01881190087369</v>
      </c>
      <c r="E51">
        <f t="shared" ref="E51:BL51" si="41">E182</f>
        <v>183.66018135953485</v>
      </c>
      <c r="F51">
        <f t="shared" si="41"/>
        <v>188.72861337932511</v>
      </c>
      <c r="G51">
        <f t="shared" si="41"/>
        <v>192.64947894183356</v>
      </c>
      <c r="H51">
        <f t="shared" si="41"/>
        <v>197.3282430710322</v>
      </c>
      <c r="I51">
        <f t="shared" si="41"/>
        <v>200.05104393697027</v>
      </c>
      <c r="J51" s="10">
        <f t="shared" si="41"/>
        <v>205.46748846593979</v>
      </c>
      <c r="K51">
        <f t="shared" si="41"/>
        <v>207.14774341097132</v>
      </c>
      <c r="L51">
        <f t="shared" si="41"/>
        <v>212.62061257045809</v>
      </c>
      <c r="M51">
        <f>M182</f>
        <v>217.8259264033795</v>
      </c>
      <c r="N51">
        <f t="shared" si="41"/>
        <v>216.75334195196317</v>
      </c>
      <c r="O51">
        <f t="shared" si="41"/>
        <v>216.70447288795498</v>
      </c>
      <c r="P51">
        <f t="shared" si="41"/>
        <v>222.2537208018837</v>
      </c>
      <c r="Q51">
        <f t="shared" si="41"/>
        <v>227.84303260781843</v>
      </c>
      <c r="R51">
        <f t="shared" si="41"/>
        <v>234.87761502726985</v>
      </c>
      <c r="S51">
        <f t="shared" si="41"/>
        <v>241.93770901602238</v>
      </c>
      <c r="T51">
        <f t="shared" si="41"/>
        <v>245.17577866019334</v>
      </c>
      <c r="U51">
        <f t="shared" si="41"/>
        <v>248.32700531892328</v>
      </c>
      <c r="V51">
        <f t="shared" si="41"/>
        <v>251.39428027696303</v>
      </c>
      <c r="W51">
        <f t="shared" si="41"/>
        <v>254.38442044522878</v>
      </c>
      <c r="X51">
        <f t="shared" si="41"/>
        <v>257.30291736956599</v>
      </c>
      <c r="Y51">
        <f t="shared" si="41"/>
        <v>260.14912161616269</v>
      </c>
      <c r="Z51">
        <f t="shared" si="41"/>
        <v>262.91473974901368</v>
      </c>
      <c r="AA51">
        <f t="shared" si="41"/>
        <v>265.57839084232546</v>
      </c>
      <c r="AB51">
        <f t="shared" si="41"/>
        <v>268.11256740450528</v>
      </c>
      <c r="AC51">
        <f t="shared" si="41"/>
        <v>270.49968983100064</v>
      </c>
      <c r="AD51">
        <f t="shared" si="41"/>
        <v>272.7338008112248</v>
      </c>
      <c r="AE51">
        <f t="shared" si="41"/>
        <v>274.8209802944163</v>
      </c>
      <c r="AF51">
        <f t="shared" si="41"/>
        <v>276.77512569811461</v>
      </c>
      <c r="AG51">
        <f t="shared" si="41"/>
        <v>278.61581199168359</v>
      </c>
      <c r="AH51">
        <f t="shared" si="41"/>
        <v>280.35811370393759</v>
      </c>
      <c r="AI51">
        <f t="shared" si="41"/>
        <v>282.0059650140401</v>
      </c>
      <c r="AJ51">
        <f t="shared" si="41"/>
        <v>283.56027181298225</v>
      </c>
      <c r="AK51">
        <f t="shared" si="41"/>
        <v>285.02541897392274</v>
      </c>
      <c r="AL51">
        <f t="shared" si="41"/>
        <v>286.40536431264763</v>
      </c>
      <c r="AM51">
        <f t="shared" si="41"/>
        <v>287.7029430438829</v>
      </c>
      <c r="AN51">
        <f t="shared" si="41"/>
        <v>288.92120717679148</v>
      </c>
      <c r="AO51">
        <f t="shared" si="41"/>
        <v>290.06048923469262</v>
      </c>
      <c r="AP51">
        <f t="shared" si="41"/>
        <v>291.12188101998328</v>
      </c>
      <c r="AQ51">
        <f t="shared" si="41"/>
        <v>292.10631015371297</v>
      </c>
      <c r="AR51">
        <f t="shared" si="41"/>
        <v>293.01491076103622</v>
      </c>
      <c r="AS51">
        <f t="shared" si="41"/>
        <v>297.82076423335673</v>
      </c>
      <c r="AT51">
        <f t="shared" si="41"/>
        <v>302.68318626449388</v>
      </c>
      <c r="AU51">
        <f t="shared" si="41"/>
        <v>307.60563421407403</v>
      </c>
      <c r="AV51">
        <f t="shared" si="41"/>
        <v>312.59205627722525</v>
      </c>
      <c r="AW51">
        <f t="shared" si="41"/>
        <v>317.64542085934079</v>
      </c>
      <c r="AX51">
        <f t="shared" si="41"/>
        <v>322.76758210482734</v>
      </c>
      <c r="AY51">
        <f t="shared" si="41"/>
        <v>327.95831187858153</v>
      </c>
      <c r="AZ51">
        <f t="shared" si="41"/>
        <v>333.21621952103106</v>
      </c>
      <c r="BA51">
        <f t="shared" si="41"/>
        <v>338.53818837185855</v>
      </c>
      <c r="BB51">
        <f t="shared" si="41"/>
        <v>343.9218400805857</v>
      </c>
      <c r="BC51">
        <f t="shared" si="41"/>
        <v>349.36700601448217</v>
      </c>
      <c r="BD51">
        <f t="shared" si="41"/>
        <v>354.87358250915275</v>
      </c>
      <c r="BE51">
        <f t="shared" si="41"/>
        <v>360.43950871340115</v>
      </c>
      <c r="BF51">
        <f t="shared" si="41"/>
        <v>366.0626915873147</v>
      </c>
      <c r="BG51">
        <f t="shared" si="41"/>
        <v>371.74157025302992</v>
      </c>
      <c r="BH51">
        <f t="shared" si="41"/>
        <v>377.47544745297864</v>
      </c>
      <c r="BI51">
        <f t="shared" si="41"/>
        <v>383.26457585780776</v>
      </c>
      <c r="BJ51">
        <f t="shared" si="41"/>
        <v>389.10746177681273</v>
      </c>
      <c r="BK51">
        <f t="shared" si="41"/>
        <v>395.00249602768065</v>
      </c>
      <c r="BL51">
        <f t="shared" si="41"/>
        <v>400.94931514071101</v>
      </c>
    </row>
    <row r="52" spans="1:64" x14ac:dyDescent="0.25">
      <c r="A52" t="str">
        <f t="shared" si="9"/>
        <v>01_AUS</v>
      </c>
      <c r="B52" t="s">
        <v>743</v>
      </c>
      <c r="C52" t="s">
        <v>11</v>
      </c>
      <c r="D52">
        <f t="shared" si="36"/>
        <v>7.3409819340566527</v>
      </c>
      <c r="E52">
        <f t="shared" ref="E52:BL52" si="42">E183</f>
        <v>7.5736157261663886</v>
      </c>
      <c r="F52">
        <f t="shared" si="42"/>
        <v>7.7826232321371194</v>
      </c>
      <c r="G52">
        <f t="shared" si="42"/>
        <v>7.9443084099725167</v>
      </c>
      <c r="H52">
        <f t="shared" si="42"/>
        <v>8.1372471369497834</v>
      </c>
      <c r="I52">
        <f t="shared" si="42"/>
        <v>8.2495275850297087</v>
      </c>
      <c r="J52" s="10">
        <f t="shared" si="42"/>
        <v>8.4728861223067895</v>
      </c>
      <c r="K52">
        <f t="shared" si="42"/>
        <v>8.5086415414642289</v>
      </c>
      <c r="L52">
        <f t="shared" si="42"/>
        <v>8.712236525876623</v>
      </c>
      <c r="M52">
        <f t="shared" si="42"/>
        <v>8.9165734943233659</v>
      </c>
      <c r="N52">
        <f t="shared" si="42"/>
        <v>8.8757011952943756</v>
      </c>
      <c r="O52">
        <f t="shared" si="42"/>
        <v>8.8879081401381193</v>
      </c>
      <c r="P52">
        <f t="shared" si="42"/>
        <v>9.1407542139975497</v>
      </c>
      <c r="Q52">
        <f t="shared" si="42"/>
        <v>9.4066557579433727</v>
      </c>
      <c r="R52">
        <f t="shared" si="42"/>
        <v>9.7438492831171573</v>
      </c>
      <c r="S52">
        <f t="shared" si="42"/>
        <v>10.093970288665703</v>
      </c>
      <c r="T52">
        <f t="shared" si="42"/>
        <v>10.295386611719353</v>
      </c>
      <c r="U52">
        <f t="shared" si="42"/>
        <v>10.502434599464051</v>
      </c>
      <c r="V52">
        <f t="shared" si="42"/>
        <v>10.714559679848216</v>
      </c>
      <c r="W52">
        <f t="shared" si="42"/>
        <v>10.931322174741243</v>
      </c>
      <c r="X52">
        <f t="shared" si="42"/>
        <v>11.15218062588592</v>
      </c>
      <c r="Y52">
        <f t="shared" si="42"/>
        <v>11.376282714850245</v>
      </c>
      <c r="Z52">
        <f t="shared" si="42"/>
        <v>11.602390074828193</v>
      </c>
      <c r="AA52">
        <f t="shared" si="42"/>
        <v>11.828622668700616</v>
      </c>
      <c r="AB52">
        <f t="shared" si="42"/>
        <v>12.052746634068534</v>
      </c>
      <c r="AC52">
        <f t="shared" si="42"/>
        <v>12.2728922911112</v>
      </c>
      <c r="AD52">
        <f t="shared" si="42"/>
        <v>12.487656331124263</v>
      </c>
      <c r="AE52">
        <f t="shared" si="42"/>
        <v>12.696150290173589</v>
      </c>
      <c r="AF52">
        <f t="shared" si="42"/>
        <v>12.897833819075833</v>
      </c>
      <c r="AG52">
        <f t="shared" si="42"/>
        <v>13.092434066103522</v>
      </c>
      <c r="AH52">
        <f t="shared" si="42"/>
        <v>13.279477269297091</v>
      </c>
      <c r="AI52">
        <f t="shared" si="42"/>
        <v>13.457964847780334</v>
      </c>
      <c r="AJ52">
        <f t="shared" si="42"/>
        <v>13.626745259163354</v>
      </c>
      <c r="AK52">
        <f t="shared" si="42"/>
        <v>13.784826502752857</v>
      </c>
      <c r="AL52">
        <f t="shared" si="42"/>
        <v>13.931194024170528</v>
      </c>
      <c r="AM52">
        <f t="shared" si="42"/>
        <v>14.064778038486139</v>
      </c>
      <c r="AN52">
        <f t="shared" si="42"/>
        <v>14.184519814115967</v>
      </c>
      <c r="AO52">
        <f t="shared" si="42"/>
        <v>14.289229072657013</v>
      </c>
      <c r="AP52">
        <f t="shared" si="42"/>
        <v>14.377755676037223</v>
      </c>
      <c r="AQ52">
        <f t="shared" si="42"/>
        <v>14.448946882217552</v>
      </c>
      <c r="AR52">
        <f t="shared" si="42"/>
        <v>14.501667901424627</v>
      </c>
      <c r="AS52">
        <f t="shared" si="42"/>
        <v>14.739515493745062</v>
      </c>
      <c r="AT52">
        <f t="shared" si="42"/>
        <v>14.980162733535627</v>
      </c>
      <c r="AU52">
        <f t="shared" si="42"/>
        <v>15.223780729771578</v>
      </c>
      <c r="AV52">
        <f t="shared" si="42"/>
        <v>15.470564883480154</v>
      </c>
      <c r="AW52">
        <f t="shared" si="42"/>
        <v>15.720662104690938</v>
      </c>
      <c r="AX52">
        <f t="shared" si="42"/>
        <v>15.974164157288428</v>
      </c>
      <c r="AY52">
        <f t="shared" si="42"/>
        <v>16.231059750586098</v>
      </c>
      <c r="AZ52">
        <f t="shared" si="42"/>
        <v>16.491280059133292</v>
      </c>
      <c r="BA52">
        <f t="shared" si="42"/>
        <v>16.754670835582097</v>
      </c>
      <c r="BB52">
        <f t="shared" si="42"/>
        <v>17.021114372445549</v>
      </c>
      <c r="BC52">
        <f t="shared" si="42"/>
        <v>17.290602323882652</v>
      </c>
      <c r="BD52">
        <f t="shared" si="42"/>
        <v>17.563129559415138</v>
      </c>
      <c r="BE52">
        <f t="shared" si="42"/>
        <v>17.838594084985555</v>
      </c>
      <c r="BF52">
        <f t="shared" si="42"/>
        <v>18.116892313477333</v>
      </c>
      <c r="BG52">
        <f t="shared" si="42"/>
        <v>18.397946995127477</v>
      </c>
      <c r="BH52">
        <f t="shared" si="42"/>
        <v>18.681723621802352</v>
      </c>
      <c r="BI52">
        <f t="shared" si="42"/>
        <v>18.968234698482682</v>
      </c>
      <c r="BJ52">
        <f t="shared" si="42"/>
        <v>19.257406300580509</v>
      </c>
      <c r="BK52">
        <f t="shared" si="42"/>
        <v>19.549158787686288</v>
      </c>
      <c r="BL52">
        <f t="shared" si="42"/>
        <v>19.843474171238018</v>
      </c>
    </row>
    <row r="53" spans="1:64" x14ac:dyDescent="0.25">
      <c r="A53" t="str">
        <f t="shared" si="9"/>
        <v>01_AUS</v>
      </c>
      <c r="B53" t="s">
        <v>743</v>
      </c>
      <c r="C53" t="s">
        <v>12</v>
      </c>
      <c r="D53">
        <f t="shared" si="36"/>
        <v>116.20799999999986</v>
      </c>
      <c r="E53">
        <f t="shared" ref="E53:BL53" si="43">E184</f>
        <v>113.35699999999983</v>
      </c>
      <c r="F53">
        <f t="shared" si="43"/>
        <v>102.57700000000001</v>
      </c>
      <c r="G53">
        <f t="shared" si="43"/>
        <v>104.46199999999988</v>
      </c>
      <c r="H53">
        <f t="shared" si="43"/>
        <v>105.40399999999994</v>
      </c>
      <c r="I53">
        <f t="shared" si="43"/>
        <v>105.24411465329992</v>
      </c>
      <c r="J53" s="10">
        <f t="shared" si="43"/>
        <v>110.23287463089986</v>
      </c>
      <c r="K53">
        <f t="shared" si="43"/>
        <v>110.38939864084146</v>
      </c>
      <c r="L53">
        <f t="shared" si="43"/>
        <v>112.54128993979911</v>
      </c>
      <c r="M53">
        <f t="shared" si="43"/>
        <v>114.51316261139716</v>
      </c>
      <c r="N53">
        <f t="shared" si="43"/>
        <v>113.16982259424522</v>
      </c>
      <c r="O53">
        <f t="shared" si="43"/>
        <v>112.36501097774521</v>
      </c>
      <c r="P53">
        <f t="shared" si="43"/>
        <v>114.44313962448894</v>
      </c>
      <c r="Q53">
        <f t="shared" si="43"/>
        <v>116.50184236053617</v>
      </c>
      <c r="R53">
        <f t="shared" si="43"/>
        <v>119.25415101198656</v>
      </c>
      <c r="S53">
        <f t="shared" si="43"/>
        <v>121.96872640270122</v>
      </c>
      <c r="T53">
        <f t="shared" si="43"/>
        <v>123.95905111456575</v>
      </c>
      <c r="U53">
        <f t="shared" si="43"/>
        <v>125.92219387578794</v>
      </c>
      <c r="V53">
        <f t="shared" si="43"/>
        <v>127.85975039291145</v>
      </c>
      <c r="W53">
        <f t="shared" si="43"/>
        <v>129.77534221328884</v>
      </c>
      <c r="X53">
        <f t="shared" si="43"/>
        <v>131.67196191055439</v>
      </c>
      <c r="Y53">
        <f t="shared" si="43"/>
        <v>133.54949284890728</v>
      </c>
      <c r="Z53">
        <f t="shared" si="43"/>
        <v>135.40388667846699</v>
      </c>
      <c r="AA53">
        <f t="shared" si="43"/>
        <v>137.22428640211027</v>
      </c>
      <c r="AB53">
        <f t="shared" si="43"/>
        <v>138.99651959258409</v>
      </c>
      <c r="AC53">
        <f t="shared" si="43"/>
        <v>140.71138797635746</v>
      </c>
      <c r="AD53">
        <f t="shared" si="43"/>
        <v>142.36563077948151</v>
      </c>
      <c r="AE53">
        <f t="shared" si="43"/>
        <v>143.96224198839897</v>
      </c>
      <c r="AF53">
        <f t="shared" si="43"/>
        <v>145.50836257875122</v>
      </c>
      <c r="AG53">
        <f t="shared" si="43"/>
        <v>147.01422902721544</v>
      </c>
      <c r="AH53">
        <f t="shared" si="43"/>
        <v>148.48784466408947</v>
      </c>
      <c r="AI53">
        <f t="shared" si="43"/>
        <v>149.93141290519097</v>
      </c>
      <c r="AJ53">
        <f t="shared" si="43"/>
        <v>151.34555887464663</v>
      </c>
      <c r="AK53">
        <f t="shared" si="43"/>
        <v>152.73278653521422</v>
      </c>
      <c r="AL53">
        <f t="shared" si="43"/>
        <v>154.09541586195743</v>
      </c>
      <c r="AM53">
        <f t="shared" si="43"/>
        <v>155.4352051650655</v>
      </c>
      <c r="AN53">
        <f t="shared" si="43"/>
        <v>156.75406778057433</v>
      </c>
      <c r="AO53">
        <f t="shared" si="43"/>
        <v>158.05247704625</v>
      </c>
      <c r="AP53">
        <f t="shared" si="43"/>
        <v>159.33134023122108</v>
      </c>
      <c r="AQ53">
        <f t="shared" si="43"/>
        <v>160.591501429006</v>
      </c>
      <c r="AR53">
        <f t="shared" si="43"/>
        <v>163.23890376730225</v>
      </c>
      <c r="AS53">
        <f t="shared" si="43"/>
        <v>165.91624960765665</v>
      </c>
      <c r="AT53">
        <f t="shared" si="43"/>
        <v>168.62510984946232</v>
      </c>
      <c r="AU53">
        <f t="shared" si="43"/>
        <v>171.36741059127127</v>
      </c>
      <c r="AV53">
        <f t="shared" si="43"/>
        <v>174.14535137659098</v>
      </c>
      <c r="AW53">
        <f t="shared" si="43"/>
        <v>176.96058590707463</v>
      </c>
      <c r="AX53">
        <f t="shared" si="43"/>
        <v>179.8141471284504</v>
      </c>
      <c r="AY53">
        <f t="shared" si="43"/>
        <v>182.70590794642106</v>
      </c>
      <c r="AZ53">
        <f t="shared" si="43"/>
        <v>185.63509362312934</v>
      </c>
      <c r="BA53">
        <f t="shared" si="43"/>
        <v>188.59996786395359</v>
      </c>
      <c r="BB53">
        <f t="shared" si="43"/>
        <v>191.59920568743175</v>
      </c>
      <c r="BC53">
        <f t="shared" si="43"/>
        <v>194.6327131480989</v>
      </c>
      <c r="BD53">
        <f t="shared" si="43"/>
        <v>197.70043249441537</v>
      </c>
      <c r="BE53">
        <f t="shared" si="43"/>
        <v>200.8012156240909</v>
      </c>
      <c r="BF53">
        <f t="shared" si="43"/>
        <v>203.93389650246883</v>
      </c>
      <c r="BG53">
        <f t="shared" si="43"/>
        <v>207.09760556290942</v>
      </c>
      <c r="BH53">
        <f t="shared" si="43"/>
        <v>210.29195436251464</v>
      </c>
      <c r="BI53">
        <f t="shared" si="43"/>
        <v>213.5170836643581</v>
      </c>
      <c r="BJ53">
        <f t="shared" si="43"/>
        <v>216.77216133183427</v>
      </c>
      <c r="BK53">
        <f t="shared" si="43"/>
        <v>220.05629088784573</v>
      </c>
      <c r="BL53">
        <f t="shared" si="43"/>
        <v>223.3692698430539</v>
      </c>
    </row>
    <row r="54" spans="1:64" x14ac:dyDescent="0.25">
      <c r="A54" t="str">
        <f t="shared" si="9"/>
        <v>01_AUS</v>
      </c>
      <c r="B54" t="s">
        <v>743</v>
      </c>
      <c r="C54" t="s">
        <v>13</v>
      </c>
      <c r="D54">
        <f t="shared" si="36"/>
        <v>60.223307386779332</v>
      </c>
      <c r="E54">
        <f t="shared" ref="E54:BL54" si="44">E185</f>
        <v>64.556944065444213</v>
      </c>
      <c r="F54">
        <f t="shared" si="44"/>
        <v>66.430586934521628</v>
      </c>
      <c r="G54">
        <f t="shared" si="44"/>
        <v>69.66883794044378</v>
      </c>
      <c r="H54">
        <f t="shared" si="44"/>
        <v>70.85501544564633</v>
      </c>
      <c r="I54">
        <f t="shared" si="44"/>
        <v>70.134853919965494</v>
      </c>
      <c r="J54" s="10">
        <f t="shared" si="44"/>
        <v>71.435936505542941</v>
      </c>
      <c r="K54">
        <f t="shared" si="44"/>
        <v>77.572382480801039</v>
      </c>
      <c r="L54">
        <f t="shared" si="44"/>
        <v>79.282838686706611</v>
      </c>
      <c r="M54">
        <f t="shared" si="44"/>
        <v>82.676423305279641</v>
      </c>
      <c r="N54">
        <f t="shared" si="44"/>
        <v>85.493774412422596</v>
      </c>
      <c r="O54">
        <f t="shared" si="44"/>
        <v>88.286222947437309</v>
      </c>
      <c r="P54">
        <f t="shared" si="44"/>
        <v>90.840378268995266</v>
      </c>
      <c r="Q54">
        <f t="shared" si="44"/>
        <v>93.225464452250236</v>
      </c>
      <c r="R54">
        <f t="shared" si="44"/>
        <v>95.526862248426809</v>
      </c>
      <c r="S54">
        <f t="shared" si="44"/>
        <v>97.711364609776837</v>
      </c>
      <c r="T54">
        <f t="shared" si="44"/>
        <v>99.847869034670211</v>
      </c>
      <c r="U54">
        <f t="shared" si="44"/>
        <v>100.28553274349885</v>
      </c>
      <c r="V54">
        <f t="shared" si="44"/>
        <v>100.56562387006824</v>
      </c>
      <c r="W54">
        <f t="shared" si="44"/>
        <v>100.69578563033966</v>
      </c>
      <c r="X54">
        <f t="shared" si="44"/>
        <v>100.68368166071112</v>
      </c>
      <c r="Y54">
        <f t="shared" si="44"/>
        <v>99.667683237557057</v>
      </c>
      <c r="Z54">
        <f t="shared" si="44"/>
        <v>99.409705315130964</v>
      </c>
      <c r="AA54">
        <f t="shared" si="44"/>
        <v>98.194661823343651</v>
      </c>
      <c r="AB54">
        <f t="shared" si="44"/>
        <v>97.710424029503528</v>
      </c>
      <c r="AC54">
        <f t="shared" si="44"/>
        <v>97.108245074199459</v>
      </c>
      <c r="AD54">
        <f t="shared" si="44"/>
        <v>97.677494000962724</v>
      </c>
      <c r="AE54">
        <f t="shared" si="44"/>
        <v>98.182265615919704</v>
      </c>
      <c r="AF54">
        <f t="shared" si="44"/>
        <v>98.62799699346732</v>
      </c>
      <c r="AG54">
        <f t="shared" si="44"/>
        <v>98.261913570078946</v>
      </c>
      <c r="AH54">
        <f t="shared" si="44"/>
        <v>98.618196634427775</v>
      </c>
      <c r="AI54">
        <f t="shared" si="44"/>
        <v>98.932566842876454</v>
      </c>
      <c r="AJ54">
        <f t="shared" si="44"/>
        <v>99.213812119570676</v>
      </c>
      <c r="AK54">
        <f t="shared" si="44"/>
        <v>99.467310999689104</v>
      </c>
      <c r="AL54">
        <f t="shared" si="44"/>
        <v>99.698495520826313</v>
      </c>
      <c r="AM54">
        <f t="shared" si="44"/>
        <v>99.912608460629869</v>
      </c>
      <c r="AN54">
        <f t="shared" si="44"/>
        <v>100.11480540943727</v>
      </c>
      <c r="AO54">
        <f t="shared" si="44"/>
        <v>100.30496638069724</v>
      </c>
      <c r="AP54">
        <f t="shared" si="44"/>
        <v>100.48683243322074</v>
      </c>
      <c r="AQ54">
        <f t="shared" si="44"/>
        <v>100.66423757014172</v>
      </c>
      <c r="AR54">
        <f t="shared" si="44"/>
        <v>100.84161095700991</v>
      </c>
      <c r="AS54">
        <f t="shared" si="44"/>
        <v>103.95335180498932</v>
      </c>
      <c r="AT54">
        <f t="shared" si="44"/>
        <v>105.82316249038881</v>
      </c>
      <c r="AU54">
        <f t="shared" si="44"/>
        <v>107.73584485766071</v>
      </c>
      <c r="AV54">
        <f t="shared" si="44"/>
        <v>109.69288992534173</v>
      </c>
      <c r="AW54">
        <f t="shared" si="44"/>
        <v>111.69569272754165</v>
      </c>
      <c r="AX54">
        <f t="shared" si="44"/>
        <v>113.74553609754015</v>
      </c>
      <c r="AY54">
        <f t="shared" si="44"/>
        <v>115.84346909382123</v>
      </c>
      <c r="AZ54">
        <f t="shared" si="44"/>
        <v>117.99042410687436</v>
      </c>
      <c r="BA54">
        <f t="shared" si="44"/>
        <v>120.18714647464611</v>
      </c>
      <c r="BB54">
        <f t="shared" si="44"/>
        <v>122.43450690401659</v>
      </c>
      <c r="BC54">
        <f t="shared" si="44"/>
        <v>124.73368839110205</v>
      </c>
      <c r="BD54">
        <f t="shared" si="44"/>
        <v>127.08591600120053</v>
      </c>
      <c r="BE54">
        <f t="shared" si="44"/>
        <v>129.49220217350262</v>
      </c>
      <c r="BF54">
        <f t="shared" si="44"/>
        <v>131.9535910637448</v>
      </c>
      <c r="BG54">
        <f t="shared" si="44"/>
        <v>134.47123089717377</v>
      </c>
      <c r="BH54">
        <f t="shared" si="44"/>
        <v>137.04641690680532</v>
      </c>
      <c r="BI54">
        <f t="shared" si="44"/>
        <v>139.68060330810746</v>
      </c>
      <c r="BJ54">
        <f t="shared" si="44"/>
        <v>142.37506351909019</v>
      </c>
      <c r="BK54">
        <f t="shared" si="44"/>
        <v>145.13109746384288</v>
      </c>
      <c r="BL54">
        <f t="shared" si="44"/>
        <v>147.95020481573323</v>
      </c>
    </row>
    <row r="55" spans="1:64" x14ac:dyDescent="0.25">
      <c r="A55" t="str">
        <f t="shared" si="9"/>
        <v>01_AUS</v>
      </c>
      <c r="B55" t="s">
        <v>743</v>
      </c>
      <c r="C55" t="s">
        <v>14</v>
      </c>
      <c r="D55">
        <f t="shared" si="36"/>
        <v>14.74991186061</v>
      </c>
      <c r="E55">
        <f t="shared" ref="E55:BL55" si="45">E186</f>
        <v>14.973683627999966</v>
      </c>
      <c r="F55">
        <f t="shared" si="45"/>
        <v>15.255646947667548</v>
      </c>
      <c r="G55">
        <f t="shared" si="45"/>
        <v>15.222329414795928</v>
      </c>
      <c r="H55">
        <f t="shared" si="45"/>
        <v>15.238649314444435</v>
      </c>
      <c r="I55">
        <f t="shared" si="45"/>
        <v>15.674664195240215</v>
      </c>
      <c r="J55" s="10">
        <f t="shared" si="45"/>
        <v>16.148028423698918</v>
      </c>
      <c r="K55">
        <f t="shared" si="45"/>
        <v>17.062142702735468</v>
      </c>
      <c r="L55">
        <f t="shared" si="45"/>
        <v>17.197642198906657</v>
      </c>
      <c r="M55">
        <f t="shared" si="45"/>
        <v>17.65305506951265</v>
      </c>
      <c r="N55">
        <f t="shared" si="45"/>
        <v>18.02070462388021</v>
      </c>
      <c r="O55">
        <f t="shared" si="45"/>
        <v>18.41952608218789</v>
      </c>
      <c r="P55">
        <f t="shared" si="45"/>
        <v>18.804805455285514</v>
      </c>
      <c r="Q55">
        <f t="shared" si="45"/>
        <v>19.191069892156762</v>
      </c>
      <c r="R55">
        <f t="shared" si="45"/>
        <v>19.595460939600674</v>
      </c>
      <c r="S55">
        <f t="shared" si="45"/>
        <v>20.010437792436154</v>
      </c>
      <c r="T55">
        <f t="shared" si="45"/>
        <v>20.449289971952751</v>
      </c>
      <c r="U55">
        <f t="shared" si="45"/>
        <v>20.904273555671899</v>
      </c>
      <c r="V55">
        <f t="shared" si="45"/>
        <v>21.375228475609763</v>
      </c>
      <c r="W55">
        <f t="shared" si="45"/>
        <v>21.862188951362025</v>
      </c>
      <c r="X55">
        <f t="shared" si="45"/>
        <v>22.365175793656721</v>
      </c>
      <c r="Y55">
        <f t="shared" si="45"/>
        <v>22.686335665404854</v>
      </c>
      <c r="Z55">
        <f t="shared" si="45"/>
        <v>23.21990584685663</v>
      </c>
      <c r="AA55">
        <f t="shared" si="45"/>
        <v>23.568279862757866</v>
      </c>
      <c r="AB55">
        <f t="shared" si="45"/>
        <v>24.129049719220721</v>
      </c>
      <c r="AC55">
        <f t="shared" si="45"/>
        <v>24.702019832924648</v>
      </c>
      <c r="AD55">
        <f t="shared" si="45"/>
        <v>25.286132789775721</v>
      </c>
      <c r="AE55">
        <f t="shared" si="45"/>
        <v>25.879565530286772</v>
      </c>
      <c r="AF55">
        <f t="shared" si="45"/>
        <v>26.481534431723439</v>
      </c>
      <c r="AG55">
        <f t="shared" si="45"/>
        <v>26.883726713631528</v>
      </c>
      <c r="AH55">
        <f t="shared" si="45"/>
        <v>27.499513186281888</v>
      </c>
      <c r="AI55">
        <f t="shared" si="45"/>
        <v>28.121204405466376</v>
      </c>
      <c r="AJ55">
        <f t="shared" si="45"/>
        <v>28.748655057367241</v>
      </c>
      <c r="AK55">
        <f t="shared" si="45"/>
        <v>29.380689632863984</v>
      </c>
      <c r="AL55">
        <f t="shared" si="45"/>
        <v>30.016046826984976</v>
      </c>
      <c r="AM55">
        <f t="shared" si="45"/>
        <v>30.653301822056978</v>
      </c>
      <c r="AN55">
        <f t="shared" si="45"/>
        <v>31.290887751276781</v>
      </c>
      <c r="AO55">
        <f t="shared" si="45"/>
        <v>31.925436617505543</v>
      </c>
      <c r="AP55">
        <f t="shared" si="45"/>
        <v>32.554584080885796</v>
      </c>
      <c r="AQ55">
        <f t="shared" si="45"/>
        <v>33.175834970074199</v>
      </c>
      <c r="AR55">
        <f t="shared" si="45"/>
        <v>33.786732672210235</v>
      </c>
      <c r="AS55">
        <f t="shared" si="45"/>
        <v>34.829313757321003</v>
      </c>
      <c r="AT55">
        <f t="shared" si="45"/>
        <v>35.455789209028801</v>
      </c>
      <c r="AU55">
        <f t="shared" si="45"/>
        <v>36.096628711854827</v>
      </c>
      <c r="AV55">
        <f t="shared" si="45"/>
        <v>36.752331827876993</v>
      </c>
      <c r="AW55">
        <f t="shared" si="45"/>
        <v>37.423365959828033</v>
      </c>
      <c r="AX55">
        <f t="shared" si="45"/>
        <v>38.110160917829724</v>
      </c>
      <c r="AY55">
        <f t="shared" si="45"/>
        <v>38.813068186335933</v>
      </c>
      <c r="AZ55">
        <f t="shared" si="45"/>
        <v>39.53240016047716</v>
      </c>
      <c r="BA55">
        <f t="shared" si="45"/>
        <v>40.268406563891425</v>
      </c>
      <c r="BB55">
        <f t="shared" si="45"/>
        <v>41.021379124768245</v>
      </c>
      <c r="BC55">
        <f t="shared" si="45"/>
        <v>41.791714203034374</v>
      </c>
      <c r="BD55">
        <f t="shared" si="45"/>
        <v>42.579822253792017</v>
      </c>
      <c r="BE55">
        <f t="shared" si="45"/>
        <v>43.386042492291246</v>
      </c>
      <c r="BF55">
        <f t="shared" si="45"/>
        <v>44.210724760332496</v>
      </c>
      <c r="BG55">
        <f t="shared" si="45"/>
        <v>45.054253767948566</v>
      </c>
      <c r="BH55">
        <f t="shared" si="45"/>
        <v>45.917063479762163</v>
      </c>
      <c r="BI55">
        <f t="shared" si="45"/>
        <v>46.799641127073947</v>
      </c>
      <c r="BJ55">
        <f t="shared" si="45"/>
        <v>47.702413365442787</v>
      </c>
      <c r="BK55">
        <f t="shared" si="45"/>
        <v>48.625815731224051</v>
      </c>
      <c r="BL55">
        <f t="shared" si="45"/>
        <v>49.570350686275368</v>
      </c>
    </row>
    <row r="56" spans="1:64" x14ac:dyDescent="0.25">
      <c r="A56" t="str">
        <f t="shared" si="9"/>
        <v>01_AUS</v>
      </c>
      <c r="B56" t="s">
        <v>743</v>
      </c>
      <c r="C56" t="s">
        <v>15</v>
      </c>
      <c r="D56">
        <f t="shared" si="36"/>
        <v>2.7570807494322231</v>
      </c>
      <c r="E56">
        <f t="shared" ref="E56:BL56" si="46">E187</f>
        <v>2.8564580645925899</v>
      </c>
      <c r="F56">
        <f t="shared" si="46"/>
        <v>2.9101582724098285</v>
      </c>
      <c r="G56">
        <f t="shared" si="46"/>
        <v>3.0055952939167838</v>
      </c>
      <c r="H56">
        <f t="shared" si="46"/>
        <v>3.0790135528234188</v>
      </c>
      <c r="I56">
        <f t="shared" si="46"/>
        <v>3.131740589627658</v>
      </c>
      <c r="J56" s="10">
        <f t="shared" si="46"/>
        <v>3.2021258472968812</v>
      </c>
      <c r="K56">
        <f t="shared" si="46"/>
        <v>3.3873497195991535</v>
      </c>
      <c r="L56">
        <f t="shared" si="46"/>
        <v>3.414105206026202</v>
      </c>
      <c r="M56">
        <f t="shared" si="46"/>
        <v>3.5003833634524715</v>
      </c>
      <c r="N56">
        <f t="shared" si="46"/>
        <v>3.5652849615128246</v>
      </c>
      <c r="O56">
        <f t="shared" si="46"/>
        <v>3.6324514892030044</v>
      </c>
      <c r="P56">
        <f t="shared" si="46"/>
        <v>3.6931303983564616</v>
      </c>
      <c r="Q56">
        <f t="shared" si="46"/>
        <v>3.7503210454346285</v>
      </c>
      <c r="R56">
        <f t="shared" si="46"/>
        <v>3.8075073354121476</v>
      </c>
      <c r="S56">
        <f t="shared" si="46"/>
        <v>3.8633478540061046</v>
      </c>
      <c r="T56">
        <f t="shared" si="46"/>
        <v>3.920546383788011</v>
      </c>
      <c r="U56">
        <f t="shared" si="46"/>
        <v>3.9777431474172968</v>
      </c>
      <c r="V56">
        <f t="shared" si="46"/>
        <v>4.0350648891924195</v>
      </c>
      <c r="W56">
        <f t="shared" si="46"/>
        <v>4.0926876444022158</v>
      </c>
      <c r="X56">
        <f t="shared" si="46"/>
        <v>4.150796665068837</v>
      </c>
      <c r="Y56">
        <f t="shared" si="46"/>
        <v>4.1731897706180252</v>
      </c>
      <c r="Z56">
        <f t="shared" si="46"/>
        <v>4.2329228310578575</v>
      </c>
      <c r="AA56">
        <f t="shared" si="46"/>
        <v>4.2574147876413262</v>
      </c>
      <c r="AB56">
        <f t="shared" si="46"/>
        <v>4.3190545959054107</v>
      </c>
      <c r="AC56">
        <f t="shared" si="46"/>
        <v>4.3816056451279835</v>
      </c>
      <c r="AD56">
        <f t="shared" si="46"/>
        <v>4.4451545077715835</v>
      </c>
      <c r="AE56">
        <f t="shared" si="46"/>
        <v>4.5096754934526286</v>
      </c>
      <c r="AF56">
        <f t="shared" si="46"/>
        <v>4.5753485039351363</v>
      </c>
      <c r="AG56">
        <f t="shared" si="46"/>
        <v>4.6068110971475242</v>
      </c>
      <c r="AH56">
        <f t="shared" si="46"/>
        <v>4.6755323770390724</v>
      </c>
      <c r="AI56">
        <f t="shared" si="46"/>
        <v>4.7460049062078147</v>
      </c>
      <c r="AJ56">
        <f t="shared" si="46"/>
        <v>4.8185985330477656</v>
      </c>
      <c r="AK56">
        <f t="shared" si="46"/>
        <v>4.8935321056306975</v>
      </c>
      <c r="AL56">
        <f t="shared" si="46"/>
        <v>4.9710368611709193</v>
      </c>
      <c r="AM56">
        <f t="shared" si="46"/>
        <v>5.0513452729278718</v>
      </c>
      <c r="AN56">
        <f t="shared" si="46"/>
        <v>5.134696612876783</v>
      </c>
      <c r="AO56">
        <f t="shared" si="46"/>
        <v>5.2210675886375473</v>
      </c>
      <c r="AP56">
        <f t="shared" si="46"/>
        <v>5.310635280272753</v>
      </c>
      <c r="AQ56">
        <f t="shared" si="46"/>
        <v>5.4035903633508715</v>
      </c>
      <c r="AR56">
        <f t="shared" si="46"/>
        <v>5.5001657838481446</v>
      </c>
      <c r="AS56">
        <f t="shared" si="46"/>
        <v>5.6698882860754782</v>
      </c>
      <c r="AT56">
        <f t="shared" si="46"/>
        <v>5.7718726619348866</v>
      </c>
      <c r="AU56">
        <f t="shared" si="46"/>
        <v>5.8761953716972624</v>
      </c>
      <c r="AV56">
        <f t="shared" si="46"/>
        <v>5.9829377394218</v>
      </c>
      <c r="AW56">
        <f t="shared" si="46"/>
        <v>6.0921758539254576</v>
      </c>
      <c r="AX56">
        <f t="shared" si="46"/>
        <v>6.203979684297825</v>
      </c>
      <c r="AY56">
        <f t="shared" si="46"/>
        <v>6.3184064489383696</v>
      </c>
      <c r="AZ56">
        <f t="shared" si="46"/>
        <v>6.435507002868337</v>
      </c>
      <c r="BA56">
        <f t="shared" si="46"/>
        <v>6.5553219987729836</v>
      </c>
      <c r="BB56">
        <f t="shared" si="46"/>
        <v>6.6778989272878135</v>
      </c>
      <c r="BC56">
        <f t="shared" si="46"/>
        <v>6.8033023121218346</v>
      </c>
      <c r="BD56">
        <f t="shared" si="46"/>
        <v>6.9315989715474959</v>
      </c>
      <c r="BE56">
        <f t="shared" si="46"/>
        <v>7.0628441266520214</v>
      </c>
      <c r="BF56">
        <f t="shared" si="46"/>
        <v>7.197094728426177</v>
      </c>
      <c r="BG56">
        <f t="shared" si="46"/>
        <v>7.3344134040846063</v>
      </c>
      <c r="BH56">
        <f t="shared" si="46"/>
        <v>7.4748707990310059</v>
      </c>
      <c r="BI56">
        <f t="shared" si="46"/>
        <v>7.6185462299887368</v>
      </c>
      <c r="BJ56">
        <f t="shared" si="46"/>
        <v>7.7655091525138964</v>
      </c>
      <c r="BK56">
        <f t="shared" si="46"/>
        <v>7.9158304678736355</v>
      </c>
      <c r="BL56">
        <f t="shared" si="46"/>
        <v>8.0695919721843143</v>
      </c>
    </row>
    <row r="57" spans="1:64" x14ac:dyDescent="0.25">
      <c r="A57" t="str">
        <f t="shared" si="9"/>
        <v>01_AUS</v>
      </c>
      <c r="B57" t="s">
        <v>743</v>
      </c>
      <c r="C57" t="s">
        <v>16</v>
      </c>
      <c r="D57">
        <f t="shared" si="36"/>
        <v>19.54096309749195</v>
      </c>
      <c r="E57">
        <f t="shared" ref="E57:BL57" si="47">E188</f>
        <v>19.929455577662708</v>
      </c>
      <c r="F57">
        <f t="shared" si="47"/>
        <v>20.412515568052804</v>
      </c>
      <c r="G57">
        <f t="shared" si="47"/>
        <v>20.784120021734424</v>
      </c>
      <c r="H57">
        <f t="shared" si="47"/>
        <v>21.172421014038822</v>
      </c>
      <c r="I57">
        <f t="shared" si="47"/>
        <v>21.304280475540359</v>
      </c>
      <c r="J57" s="10">
        <f t="shared" si="47"/>
        <v>21.611116950158959</v>
      </c>
      <c r="K57">
        <f t="shared" si="47"/>
        <v>22.549633250560877</v>
      </c>
      <c r="L57">
        <f t="shared" si="47"/>
        <v>22.460516699465618</v>
      </c>
      <c r="M57">
        <f t="shared" si="47"/>
        <v>22.799394603829828</v>
      </c>
      <c r="N57">
        <f t="shared" si="47"/>
        <v>23.032617987308971</v>
      </c>
      <c r="O57">
        <f t="shared" si="47"/>
        <v>23.315151798006745</v>
      </c>
      <c r="P57">
        <f t="shared" si="47"/>
        <v>23.590583374956552</v>
      </c>
      <c r="Q57">
        <f t="shared" si="47"/>
        <v>23.878088358175205</v>
      </c>
      <c r="R57">
        <f t="shared" si="47"/>
        <v>24.199303251468365</v>
      </c>
      <c r="S57">
        <f t="shared" si="47"/>
        <v>24.544881891799502</v>
      </c>
      <c r="T57">
        <f t="shared" si="47"/>
        <v>24.931062027943184</v>
      </c>
      <c r="U57">
        <f t="shared" si="47"/>
        <v>25.348151550407696</v>
      </c>
      <c r="V57">
        <f t="shared" si="47"/>
        <v>25.795782119977222</v>
      </c>
      <c r="W57">
        <f t="shared" si="47"/>
        <v>26.273776477575829</v>
      </c>
      <c r="X57">
        <f t="shared" si="47"/>
        <v>26.781895154755517</v>
      </c>
      <c r="Y57">
        <f t="shared" si="47"/>
        <v>27.083625618535137</v>
      </c>
      <c r="Z57">
        <f t="shared" si="47"/>
        <v>27.64987403722473</v>
      </c>
      <c r="AA57">
        <f t="shared" si="47"/>
        <v>28.005973759570967</v>
      </c>
      <c r="AB57">
        <f t="shared" si="47"/>
        <v>28.624356507725089</v>
      </c>
      <c r="AC57">
        <f t="shared" si="47"/>
        <v>29.26618203343039</v>
      </c>
      <c r="AD57">
        <f t="shared" si="47"/>
        <v>29.929694105654622</v>
      </c>
      <c r="AE57">
        <f t="shared" si="47"/>
        <v>30.612180748379949</v>
      </c>
      <c r="AF57">
        <f t="shared" si="47"/>
        <v>31.312107066226513</v>
      </c>
      <c r="AG57">
        <f t="shared" si="47"/>
        <v>31.782534862326823</v>
      </c>
      <c r="AH57">
        <f t="shared" si="47"/>
        <v>32.511427663880141</v>
      </c>
      <c r="AI57">
        <f t="shared" si="47"/>
        <v>33.252431970248296</v>
      </c>
      <c r="AJ57">
        <f t="shared" si="47"/>
        <v>34.004533389863489</v>
      </c>
      <c r="AK57">
        <f t="shared" si="47"/>
        <v>34.765433315904943</v>
      </c>
      <c r="AL57">
        <f t="shared" si="47"/>
        <v>35.532661831617844</v>
      </c>
      <c r="AM57">
        <f t="shared" si="47"/>
        <v>36.303481751445489</v>
      </c>
      <c r="AN57">
        <f t="shared" si="47"/>
        <v>37.074909581323475</v>
      </c>
      <c r="AO57">
        <f t="shared" si="47"/>
        <v>37.841744238859668</v>
      </c>
      <c r="AP57">
        <f t="shared" si="47"/>
        <v>38.599884479390134</v>
      </c>
      <c r="AQ57">
        <f t="shared" si="47"/>
        <v>39.344981653666217</v>
      </c>
      <c r="AR57">
        <f t="shared" si="47"/>
        <v>40.072636425179368</v>
      </c>
      <c r="AS57">
        <f t="shared" si="47"/>
        <v>41.309186084264233</v>
      </c>
      <c r="AT57">
        <f t="shared" si="47"/>
        <v>42.052215108382775</v>
      </c>
      <c r="AU57">
        <f t="shared" si="47"/>
        <v>42.812280565222949</v>
      </c>
      <c r="AV57">
        <f t="shared" si="47"/>
        <v>43.589974958644575</v>
      </c>
      <c r="AW57">
        <f t="shared" si="47"/>
        <v>44.385852650028369</v>
      </c>
      <c r="AX57">
        <f t="shared" si="47"/>
        <v>45.200423414169904</v>
      </c>
      <c r="AY57">
        <f t="shared" si="47"/>
        <v>46.034104127979589</v>
      </c>
      <c r="AZ57">
        <f t="shared" si="47"/>
        <v>46.887265306612207</v>
      </c>
      <c r="BA57">
        <f t="shared" si="47"/>
        <v>47.760203133917486</v>
      </c>
      <c r="BB57">
        <f t="shared" si="47"/>
        <v>48.653263613096968</v>
      </c>
      <c r="BC57">
        <f t="shared" si="47"/>
        <v>49.566916845459119</v>
      </c>
      <c r="BD57">
        <f t="shared" si="47"/>
        <v>50.50164964984608</v>
      </c>
      <c r="BE57">
        <f t="shared" si="47"/>
        <v>51.457864351321909</v>
      </c>
      <c r="BF57">
        <f t="shared" si="47"/>
        <v>52.435975878533618</v>
      </c>
      <c r="BG57">
        <f t="shared" si="47"/>
        <v>53.436440515473606</v>
      </c>
      <c r="BH57">
        <f t="shared" si="47"/>
        <v>54.459772964368803</v>
      </c>
      <c r="BI57">
        <f t="shared" si="47"/>
        <v>55.506551104203695</v>
      </c>
      <c r="BJ57">
        <f t="shared" si="47"/>
        <v>56.577280968315577</v>
      </c>
      <c r="BK57">
        <f t="shared" si="47"/>
        <v>57.672479123079391</v>
      </c>
      <c r="BL57">
        <f t="shared" si="47"/>
        <v>58.792741511628627</v>
      </c>
    </row>
    <row r="58" spans="1:64" x14ac:dyDescent="0.25">
      <c r="A58" t="str">
        <f t="shared" si="9"/>
        <v>01_AUS</v>
      </c>
      <c r="B58" t="s">
        <v>743</v>
      </c>
      <c r="C58" t="s">
        <v>17</v>
      </c>
      <c r="D58">
        <f t="shared" si="36"/>
        <v>34.87038085716442</v>
      </c>
      <c r="E58">
        <f t="shared" ref="E58:BL58" si="48">E189</f>
        <v>35.850895293361013</v>
      </c>
      <c r="F58">
        <f t="shared" si="48"/>
        <v>36.908129782993122</v>
      </c>
      <c r="G58">
        <f t="shared" si="48"/>
        <v>37.918251323187796</v>
      </c>
      <c r="H58">
        <f t="shared" si="48"/>
        <v>38.843475421621697</v>
      </c>
      <c r="I58">
        <f t="shared" si="48"/>
        <v>39.870379366573147</v>
      </c>
      <c r="J58" s="10">
        <f t="shared" si="48"/>
        <v>40.952588678375854</v>
      </c>
      <c r="K58">
        <f t="shared" si="48"/>
        <v>43.504435420773873</v>
      </c>
      <c r="L58">
        <f t="shared" si="48"/>
        <v>44.023389480043257</v>
      </c>
      <c r="M58">
        <f t="shared" si="48"/>
        <v>45.306761275196408</v>
      </c>
      <c r="N58">
        <f t="shared" si="48"/>
        <v>46.312153905412764</v>
      </c>
      <c r="O58">
        <f t="shared" si="48"/>
        <v>47.344626934899289</v>
      </c>
      <c r="P58">
        <f t="shared" si="48"/>
        <v>48.289912917905504</v>
      </c>
      <c r="Q58">
        <f t="shared" si="48"/>
        <v>49.186451986831216</v>
      </c>
      <c r="R58">
        <f t="shared" si="48"/>
        <v>50.079585964124036</v>
      </c>
      <c r="S58">
        <f t="shared" si="48"/>
        <v>50.951551235171046</v>
      </c>
      <c r="T58">
        <f t="shared" si="48"/>
        <v>51.319505517558412</v>
      </c>
      <c r="U58">
        <f t="shared" si="48"/>
        <v>51.666205732273696</v>
      </c>
      <c r="V58">
        <f t="shared" si="48"/>
        <v>51.993309190234484</v>
      </c>
      <c r="W58">
        <f t="shared" si="48"/>
        <v>52.303049611880247</v>
      </c>
      <c r="X58">
        <f t="shared" si="48"/>
        <v>52.597700745442211</v>
      </c>
      <c r="Y58">
        <f t="shared" si="48"/>
        <v>52.422364687752953</v>
      </c>
      <c r="Z58">
        <f t="shared" si="48"/>
        <v>52.698589339047537</v>
      </c>
      <c r="AA58">
        <f t="shared" si="48"/>
        <v>52.518501588816079</v>
      </c>
      <c r="AB58">
        <f t="shared" si="48"/>
        <v>52.77895289025286</v>
      </c>
      <c r="AC58">
        <f t="shared" si="48"/>
        <v>53.028504389838197</v>
      </c>
      <c r="AD58">
        <f t="shared" si="48"/>
        <v>53.267887162701982</v>
      </c>
      <c r="AE58">
        <f t="shared" si="48"/>
        <v>53.496457972061691</v>
      </c>
      <c r="AF58">
        <f t="shared" si="48"/>
        <v>53.715999688217359</v>
      </c>
      <c r="AG58">
        <f t="shared" si="48"/>
        <v>53.515327593598357</v>
      </c>
      <c r="AH58">
        <f t="shared" si="48"/>
        <v>53.728605665968736</v>
      </c>
      <c r="AI58">
        <f t="shared" si="48"/>
        <v>53.938344896747992</v>
      </c>
      <c r="AJ58">
        <f t="shared" si="48"/>
        <v>54.148080346900336</v>
      </c>
      <c r="AK58">
        <f t="shared" si="48"/>
        <v>54.359480483379059</v>
      </c>
      <c r="AL58">
        <f t="shared" si="48"/>
        <v>54.574236591467773</v>
      </c>
      <c r="AM58">
        <f t="shared" si="48"/>
        <v>54.793933168866701</v>
      </c>
      <c r="AN58">
        <f t="shared" si="48"/>
        <v>55.020106273488935</v>
      </c>
      <c r="AO58">
        <f t="shared" si="48"/>
        <v>55.251388231836437</v>
      </c>
      <c r="AP58">
        <f t="shared" si="48"/>
        <v>55.488520205074373</v>
      </c>
      <c r="AQ58">
        <f t="shared" si="48"/>
        <v>55.732293021302084</v>
      </c>
      <c r="AR58">
        <f t="shared" si="48"/>
        <v>55.98383029988311</v>
      </c>
      <c r="AS58">
        <f t="shared" si="48"/>
        <v>57.711362911839906</v>
      </c>
      <c r="AT58">
        <f t="shared" si="48"/>
        <v>58.749418166123171</v>
      </c>
      <c r="AU58">
        <f t="shared" si="48"/>
        <v>59.811274319061638</v>
      </c>
      <c r="AV58">
        <f t="shared" si="48"/>
        <v>60.89775913340069</v>
      </c>
      <c r="AW58">
        <f t="shared" si="48"/>
        <v>62.00964708459864</v>
      </c>
      <c r="AX58">
        <f t="shared" si="48"/>
        <v>63.147650358031662</v>
      </c>
      <c r="AY58">
        <f t="shared" si="48"/>
        <v>64.31235135526579</v>
      </c>
      <c r="AZ58">
        <f t="shared" si="48"/>
        <v>65.504267707767241</v>
      </c>
      <c r="BA58">
        <f t="shared" si="48"/>
        <v>66.723813201796688</v>
      </c>
      <c r="BB58">
        <f t="shared" si="48"/>
        <v>67.97147122417978</v>
      </c>
      <c r="BC58">
        <f t="shared" si="48"/>
        <v>69.247898534097502</v>
      </c>
      <c r="BD58">
        <f t="shared" si="48"/>
        <v>70.5537752461087</v>
      </c>
      <c r="BE58">
        <f t="shared" si="48"/>
        <v>71.889663431994052</v>
      </c>
      <c r="BF58">
        <f t="shared" si="48"/>
        <v>73.256142771481009</v>
      </c>
      <c r="BG58">
        <f t="shared" si="48"/>
        <v>74.653850720147162</v>
      </c>
      <c r="BH58">
        <f t="shared" si="48"/>
        <v>76.083506347280164</v>
      </c>
      <c r="BI58">
        <f t="shared" si="48"/>
        <v>77.545916983814209</v>
      </c>
      <c r="BJ58">
        <f t="shared" si="48"/>
        <v>79.041789588088164</v>
      </c>
      <c r="BK58">
        <f t="shared" si="48"/>
        <v>80.571845833714093</v>
      </c>
      <c r="BL58">
        <f t="shared" si="48"/>
        <v>82.136918288304926</v>
      </c>
    </row>
    <row r="59" spans="1:64" x14ac:dyDescent="0.25">
      <c r="A59" t="str">
        <f t="shared" si="9"/>
        <v>01_AUS</v>
      </c>
      <c r="B59" t="s">
        <v>743</v>
      </c>
      <c r="C59" t="s">
        <v>18</v>
      </c>
      <c r="D59">
        <f t="shared" si="36"/>
        <v>262.22912340479951</v>
      </c>
      <c r="E59">
        <f t="shared" ref="E59:BL60" si="49">E190</f>
        <v>264.85934262288481</v>
      </c>
      <c r="F59">
        <f t="shared" si="49"/>
        <v>267.18268515673645</v>
      </c>
      <c r="G59">
        <f t="shared" si="49"/>
        <v>269.62347577958985</v>
      </c>
      <c r="H59">
        <f t="shared" si="49"/>
        <v>271.60467164815822</v>
      </c>
      <c r="I59">
        <f t="shared" si="49"/>
        <v>275.01784247656593</v>
      </c>
      <c r="J59" s="10">
        <f t="shared" si="49"/>
        <v>279.06801480286867</v>
      </c>
      <c r="K59">
        <f t="shared" si="49"/>
        <v>292.94112889249681</v>
      </c>
      <c r="L59">
        <f t="shared" si="49"/>
        <v>293.20873117362481</v>
      </c>
      <c r="M59">
        <f t="shared" si="49"/>
        <v>298.75414155839832</v>
      </c>
      <c r="N59">
        <f t="shared" si="49"/>
        <v>302.61959171628666</v>
      </c>
      <c r="O59">
        <f t="shared" si="49"/>
        <v>306.83197505342395</v>
      </c>
      <c r="P59">
        <f t="shared" si="49"/>
        <v>310.65203341055957</v>
      </c>
      <c r="Q59">
        <f t="shared" si="49"/>
        <v>314.33635612731717</v>
      </c>
      <c r="R59">
        <f t="shared" si="49"/>
        <v>318.17662063923819</v>
      </c>
      <c r="S59">
        <f t="shared" si="49"/>
        <v>322.05802414817612</v>
      </c>
      <c r="T59">
        <f t="shared" si="49"/>
        <v>322.94074715095917</v>
      </c>
      <c r="U59">
        <f t="shared" si="49"/>
        <v>323.88352344385265</v>
      </c>
      <c r="V59">
        <f t="shared" si="49"/>
        <v>324.88795668930715</v>
      </c>
      <c r="W59">
        <f t="shared" si="49"/>
        <v>325.95878066742813</v>
      </c>
      <c r="X59">
        <f t="shared" si="49"/>
        <v>327.10051997335688</v>
      </c>
      <c r="Y59">
        <f t="shared" si="49"/>
        <v>325.47880923821816</v>
      </c>
      <c r="Z59">
        <f t="shared" si="49"/>
        <v>326.80826553243014</v>
      </c>
      <c r="AA59">
        <f t="shared" si="49"/>
        <v>325.44226254499205</v>
      </c>
      <c r="AB59">
        <f t="shared" si="49"/>
        <v>326.92856595070657</v>
      </c>
      <c r="AC59">
        <f t="shared" si="49"/>
        <v>328.45658369638971</v>
      </c>
      <c r="AD59">
        <f t="shared" si="49"/>
        <v>330.01947857718761</v>
      </c>
      <c r="AE59">
        <f t="shared" si="49"/>
        <v>331.60153297902212</v>
      </c>
      <c r="AF59">
        <f t="shared" si="49"/>
        <v>333.20169203906221</v>
      </c>
      <c r="AG59">
        <f t="shared" si="49"/>
        <v>332.25460954122485</v>
      </c>
      <c r="AH59">
        <f t="shared" si="49"/>
        <v>333.92385596684107</v>
      </c>
      <c r="AI59">
        <f t="shared" si="49"/>
        <v>335.60675244784403</v>
      </c>
      <c r="AJ59">
        <f t="shared" si="49"/>
        <v>337.31198228627375</v>
      </c>
      <c r="AK59">
        <f t="shared" si="49"/>
        <v>339.03634288003491</v>
      </c>
      <c r="AL59">
        <f t="shared" si="49"/>
        <v>340.77648128707028</v>
      </c>
      <c r="AM59">
        <f t="shared" si="49"/>
        <v>342.52808819131747</v>
      </c>
      <c r="AN59">
        <f t="shared" si="49"/>
        <v>344.28626234364879</v>
      </c>
      <c r="AO59">
        <f t="shared" si="49"/>
        <v>346.02763045900542</v>
      </c>
      <c r="AP59">
        <f t="shared" si="49"/>
        <v>347.74170488050908</v>
      </c>
      <c r="AQ59">
        <f t="shared" si="49"/>
        <v>349.41804914337354</v>
      </c>
      <c r="AR59">
        <f t="shared" si="49"/>
        <v>351.0480811541085</v>
      </c>
      <c r="AS59">
        <f t="shared" si="49"/>
        <v>361.88061985876811</v>
      </c>
      <c r="AT59">
        <f t="shared" si="49"/>
        <v>368.38977264799485</v>
      </c>
      <c r="AU59">
        <f t="shared" si="49"/>
        <v>375.04816959857845</v>
      </c>
      <c r="AV59">
        <f t="shared" si="49"/>
        <v>381.8610012185971</v>
      </c>
      <c r="AW59">
        <f t="shared" si="49"/>
        <v>388.83312387679308</v>
      </c>
      <c r="AX59">
        <f t="shared" si="49"/>
        <v>395.96900335030944</v>
      </c>
      <c r="AY59">
        <f t="shared" si="49"/>
        <v>403.27229160349219</v>
      </c>
      <c r="AZ59">
        <f t="shared" si="49"/>
        <v>410.74623445807237</v>
      </c>
      <c r="BA59">
        <f t="shared" si="49"/>
        <v>418.39342657168646</v>
      </c>
      <c r="BB59">
        <f t="shared" si="49"/>
        <v>426.21689903414551</v>
      </c>
      <c r="BC59">
        <f t="shared" si="49"/>
        <v>434.2207700711769</v>
      </c>
      <c r="BD59">
        <f t="shared" si="49"/>
        <v>442.40930435901976</v>
      </c>
      <c r="BE59">
        <f t="shared" si="49"/>
        <v>450.78602638356614</v>
      </c>
      <c r="BF59">
        <f t="shared" si="49"/>
        <v>459.35457104180165</v>
      </c>
      <c r="BG59">
        <f t="shared" si="49"/>
        <v>468.11893551570091</v>
      </c>
      <c r="BH59">
        <f t="shared" si="49"/>
        <v>477.08362874815487</v>
      </c>
      <c r="BI59">
        <f t="shared" si="49"/>
        <v>486.25371312903206</v>
      </c>
      <c r="BJ59">
        <f t="shared" si="49"/>
        <v>495.6336216592004</v>
      </c>
      <c r="BK59">
        <f t="shared" si="49"/>
        <v>505.22787961203574</v>
      </c>
      <c r="BL59">
        <f t="shared" si="49"/>
        <v>515.04170762466481</v>
      </c>
    </row>
    <row r="60" spans="1:64" x14ac:dyDescent="0.25">
      <c r="A60" t="str">
        <f t="shared" si="9"/>
        <v>01_AUS</v>
      </c>
      <c r="B60" t="s">
        <v>743</v>
      </c>
      <c r="C60" s="6" t="s">
        <v>40</v>
      </c>
      <c r="D60">
        <f t="shared" si="36"/>
        <v>0.64300995600356992</v>
      </c>
      <c r="E60">
        <f t="shared" si="49"/>
        <v>0.64249281638862588</v>
      </c>
      <c r="F60">
        <f t="shared" si="49"/>
        <v>0.63147662908473523</v>
      </c>
      <c r="G60">
        <f t="shared" si="49"/>
        <v>0.62758093317540675</v>
      </c>
      <c r="H60">
        <f t="shared" si="49"/>
        <v>0.65508254021305778</v>
      </c>
      <c r="I60">
        <f t="shared" si="49"/>
        <v>0.66478720839630401</v>
      </c>
      <c r="J60" s="10">
        <f t="shared" si="49"/>
        <v>0.67297452412164838</v>
      </c>
      <c r="K60">
        <f t="shared" si="49"/>
        <v>0.70354088674074844</v>
      </c>
      <c r="L60">
        <f t="shared" si="49"/>
        <v>0.70127566828758148</v>
      </c>
      <c r="M60">
        <f t="shared" si="49"/>
        <v>0.71156655772776978</v>
      </c>
      <c r="N60">
        <f t="shared" si="49"/>
        <v>0.71776073039900823</v>
      </c>
      <c r="O60">
        <f t="shared" si="49"/>
        <v>0.72470331498727891</v>
      </c>
      <c r="P60">
        <f t="shared" si="49"/>
        <v>0.73065336939449665</v>
      </c>
      <c r="Q60">
        <f t="shared" si="49"/>
        <v>0.73623194426205685</v>
      </c>
      <c r="R60">
        <f t="shared" si="49"/>
        <v>0.74213208475309145</v>
      </c>
      <c r="S60">
        <f t="shared" si="49"/>
        <v>0.74809162814356378</v>
      </c>
      <c r="T60">
        <f t="shared" si="49"/>
        <v>0.74708644453561535</v>
      </c>
      <c r="U60">
        <f t="shared" si="49"/>
        <v>0.74625730727285311</v>
      </c>
      <c r="V60">
        <f t="shared" si="49"/>
        <v>0.74561430104704751</v>
      </c>
      <c r="W60">
        <f t="shared" si="49"/>
        <v>0.74517458724797769</v>
      </c>
      <c r="X60">
        <f t="shared" si="49"/>
        <v>0.74495466251052189</v>
      </c>
      <c r="Y60">
        <f t="shared" si="49"/>
        <v>0.7385292548841107</v>
      </c>
      <c r="Z60">
        <f t="shared" si="49"/>
        <v>0.73889381862186465</v>
      </c>
      <c r="AA60">
        <f t="shared" si="49"/>
        <v>0.73326176371997698</v>
      </c>
      <c r="AB60">
        <f t="shared" si="49"/>
        <v>0.7341595435140057</v>
      </c>
      <c r="AC60">
        <f t="shared" si="49"/>
        <v>0.73523922773064332</v>
      </c>
      <c r="AD60">
        <f t="shared" si="49"/>
        <v>0.73649216631170489</v>
      </c>
      <c r="AE60">
        <f t="shared" si="49"/>
        <v>0.73789008789341548</v>
      </c>
      <c r="AF60">
        <f t="shared" si="49"/>
        <v>0.73943759488832062</v>
      </c>
      <c r="AG60">
        <f t="shared" si="49"/>
        <v>0.735463043651024</v>
      </c>
      <c r="AH60">
        <f t="shared" si="49"/>
        <v>0.7374162914851965</v>
      </c>
      <c r="AI60">
        <f t="shared" si="49"/>
        <v>0.7395283270996077</v>
      </c>
      <c r="AJ60">
        <f t="shared" si="49"/>
        <v>0.74182501310974136</v>
      </c>
      <c r="AK60">
        <f t="shared" si="49"/>
        <v>0.74430593706835246</v>
      </c>
      <c r="AL60">
        <f t="shared" si="49"/>
        <v>0.74697039290659295</v>
      </c>
      <c r="AM60">
        <f t="shared" si="49"/>
        <v>0.74981562065842111</v>
      </c>
      <c r="AN60">
        <f t="shared" si="49"/>
        <v>0.75283761721231501</v>
      </c>
      <c r="AO60">
        <f t="shared" si="49"/>
        <v>0.75599207646251532</v>
      </c>
      <c r="AP60">
        <f t="shared" si="49"/>
        <v>0.75926297817333499</v>
      </c>
      <c r="AQ60">
        <f t="shared" si="49"/>
        <v>0.76263442045124652</v>
      </c>
      <c r="AR60">
        <f t="shared" si="49"/>
        <v>0.76609451989313448</v>
      </c>
      <c r="AS60">
        <f t="shared" si="49"/>
        <v>0.78973443984622738</v>
      </c>
      <c r="AT60">
        <f t="shared" si="49"/>
        <v>0.80393940648378781</v>
      </c>
      <c r="AU60">
        <f t="shared" si="49"/>
        <v>0.8184700696292615</v>
      </c>
      <c r="AV60">
        <f t="shared" si="49"/>
        <v>0.83333775656232212</v>
      </c>
      <c r="AW60">
        <f t="shared" si="49"/>
        <v>0.84855306536818875</v>
      </c>
      <c r="AX60">
        <f t="shared" si="49"/>
        <v>0.86412574174148271</v>
      </c>
      <c r="AY60">
        <f t="shared" si="49"/>
        <v>0.88006375538784432</v>
      </c>
      <c r="AZ60">
        <f t="shared" si="49"/>
        <v>0.89637418968523264</v>
      </c>
      <c r="BA60">
        <f t="shared" si="49"/>
        <v>0.91306270697195124</v>
      </c>
      <c r="BB60">
        <f t="shared" si="49"/>
        <v>0.93013592201508832</v>
      </c>
      <c r="BC60">
        <f t="shared" si="49"/>
        <v>0.94760282204554125</v>
      </c>
      <c r="BD60">
        <f t="shared" si="49"/>
        <v>0.96547271389411549</v>
      </c>
      <c r="BE60">
        <f t="shared" si="49"/>
        <v>0.98375328906938864</v>
      </c>
      <c r="BF60">
        <f t="shared" si="49"/>
        <v>1.002452480030789</v>
      </c>
      <c r="BG60">
        <f t="shared" si="49"/>
        <v>1.0215790098546416</v>
      </c>
      <c r="BH60">
        <f t="shared" si="49"/>
        <v>1.0411427184364614</v>
      </c>
      <c r="BI60">
        <f t="shared" si="49"/>
        <v>1.061154653462717</v>
      </c>
      <c r="BJ60">
        <f t="shared" si="49"/>
        <v>1.0816244891001499</v>
      </c>
      <c r="BK60">
        <f t="shared" si="49"/>
        <v>1.1025621008823991</v>
      </c>
      <c r="BL60">
        <f t="shared" si="49"/>
        <v>1.1239788818399581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1.7961562113583021E-3</v>
      </c>
      <c r="E63">
        <f>INDEX(hist_share!X:X,MATCH($C$1&amp;"-"&amp;$C63,hist_share!$AF:$AF,0))</f>
        <v>1.8469539855734489E-3</v>
      </c>
      <c r="F63">
        <f>INDEX(hist_share!Y:Y,MATCH($C$1&amp;"-"&amp;$C63,hist_share!$AF:$AF,0))</f>
        <v>1.8407811180131571E-3</v>
      </c>
      <c r="G63">
        <f>INDEX(hist_share!Z:Z,MATCH($C$1&amp;"-"&amp;$C63,hist_share!$AF:$AF,0))</f>
        <v>1.7572533093234109E-3</v>
      </c>
      <c r="H63">
        <f>INDEX(hist_share!AA:AA,MATCH($C$1&amp;"-"&amp;$C63,hist_share!$AF:$AF,0))</f>
        <v>1.652857237048645E-3</v>
      </c>
      <c r="I63">
        <f>INDEX(hist_share!AB:AB,MATCH($C$1&amp;"-"&amp;$C63,hist_share!$AF:$AF,0))</f>
        <v>1.7080263164460489E-3</v>
      </c>
      <c r="J63" s="10">
        <f>INDEX(hist_share!AC:AC,MATCH($C$1&amp;"-"&amp;$C63,hist_share!$AF:$AF,0))</f>
        <v>1.655965725878165E-3</v>
      </c>
      <c r="K63">
        <f>INDEX('7th_share'!C:C,MATCH($C$1&amp;"-"&amp;$C63,'7th_share'!$AK:$AK,0))</f>
        <v>1.6557787732673251E-3</v>
      </c>
      <c r="L63">
        <f>INDEX('7th_share'!D:D,MATCH($C$1&amp;"-"&amp;$C63,'7th_share'!$AK:$AK,0))</f>
        <v>1.654804875327859E-3</v>
      </c>
      <c r="M63">
        <f>INDEX('7th_share'!E:E,MATCH($C$1&amp;"-"&amp;$C63,'7th_share'!$AK:$AK,0))</f>
        <v>1.653092806623983E-3</v>
      </c>
      <c r="N63">
        <f>INDEX('7th_share'!F:F,MATCH($C$1&amp;"-"&amp;$C63,'7th_share'!$AK:$AK,0))</f>
        <v>1.6506913417199079E-3</v>
      </c>
      <c r="O63">
        <f>INDEX('7th_share'!G:G,MATCH($C$1&amp;"-"&amp;$C63,'7th_share'!$AK:$AK,0))</f>
        <v>1.6476492551798479E-3</v>
      </c>
      <c r="P63">
        <f>INDEX('7th_share'!H:H,MATCH($C$1&amp;"-"&amp;$C63,'7th_share'!$AK:$AK,0))</f>
        <v>1.644015321568015E-3</v>
      </c>
      <c r="Q63">
        <f>INDEX('7th_share'!I:I,MATCH($C$1&amp;"-"&amp;$C63,'7th_share'!$AK:$AK,0))</f>
        <v>1.639838315448621E-3</v>
      </c>
      <c r="R63">
        <f>INDEX('7th_share'!J:J,MATCH($C$1&amp;"-"&amp;$C63,'7th_share'!$AK:$AK,0))</f>
        <v>1.6351670113858791E-3</v>
      </c>
      <c r="S63">
        <f>INDEX('7th_share'!K:K,MATCH($C$1&amp;"-"&amp;$C63,'7th_share'!$AK:$AK,0))</f>
        <v>1.630050183944002E-3</v>
      </c>
      <c r="T63">
        <f>INDEX('7th_share'!L:L,MATCH($C$1&amp;"-"&amp;$C63,'7th_share'!$AK:$AK,0))</f>
        <v>1.6245366076872031E-3</v>
      </c>
      <c r="U63">
        <f>INDEX('7th_share'!M:M,MATCH($C$1&amp;"-"&amp;$C63,'7th_share'!$AK:$AK,0))</f>
        <v>1.618675057179693E-3</v>
      </c>
      <c r="V63">
        <f>INDEX('7th_share'!N:N,MATCH($C$1&amp;"-"&amp;$C63,'7th_share'!$AK:$AK,0))</f>
        <v>1.612514306985686E-3</v>
      </c>
      <c r="W63">
        <f>INDEX('7th_share'!O:O,MATCH($C$1&amp;"-"&amp;$C63,'7th_share'!$AK:$AK,0))</f>
        <v>1.606103131669395E-3</v>
      </c>
      <c r="X63">
        <f>INDEX('7th_share'!P:P,MATCH($C$1&amp;"-"&amp;$C63,'7th_share'!$AK:$AK,0))</f>
        <v>1.5994903057950319E-3</v>
      </c>
      <c r="Y63">
        <f>INDEX('7th_share'!Q:Q,MATCH($C$1&amp;"-"&amp;$C63,'7th_share'!$AK:$AK,0))</f>
        <v>1.5927246039268081E-3</v>
      </c>
      <c r="Z63">
        <f>INDEX('7th_share'!R:R,MATCH($C$1&amp;"-"&amp;$C63,'7th_share'!$AK:$AK,0))</f>
        <v>1.5858548006289371E-3</v>
      </c>
      <c r="AA63">
        <f>INDEX('7th_share'!S:S,MATCH($C$1&amp;"-"&amp;$C63,'7th_share'!$AK:$AK,0))</f>
        <v>1.578929670465632E-3</v>
      </c>
      <c r="AB63">
        <f>INDEX('7th_share'!T:T,MATCH($C$1&amp;"-"&amp;$C63,'7th_share'!$AK:$AK,0))</f>
        <v>1.5719979880011051E-3</v>
      </c>
      <c r="AC63">
        <f>INDEX('7th_share'!U:U,MATCH($C$1&amp;"-"&amp;$C63,'7th_share'!$AK:$AK,0))</f>
        <v>1.565108527799569E-3</v>
      </c>
      <c r="AD63">
        <f>INDEX('7th_share'!V:V,MATCH($C$1&amp;"-"&amp;$C63,'7th_share'!$AK:$AK,0))</f>
        <v>1.5583100644252349E-3</v>
      </c>
      <c r="AE63">
        <f>INDEX('7th_share'!W:W,MATCH($C$1&amp;"-"&amp;$C63,'7th_share'!$AK:$AK,0))</f>
        <v>1.551651372442319E-3</v>
      </c>
      <c r="AF63">
        <f>INDEX('7th_share'!X:X,MATCH($C$1&amp;"-"&amp;$C63,'7th_share'!$AK:$AK,0))</f>
        <v>1.5451812264150331E-3</v>
      </c>
      <c r="AG63">
        <f>INDEX('7th_share'!Y:Y,MATCH($C$1&amp;"-"&amp;$C63,'7th_share'!$AK:$AK,0))</f>
        <v>1.538948400907586E-3</v>
      </c>
      <c r="AH63">
        <f>INDEX('7th_share'!Z:Z,MATCH($C$1&amp;"-"&amp;$C63,'7th_share'!$AK:$AK,0))</f>
        <v>1.533001670484192E-3</v>
      </c>
      <c r="AI63">
        <f>INDEX('7th_share'!AA:AA,MATCH($C$1&amp;"-"&amp;$C63,'7th_share'!$AK:$AK,0))</f>
        <v>1.5273898097090679E-3</v>
      </c>
      <c r="AJ63">
        <f>INDEX('7th_share'!AB:AB,MATCH($C$1&amp;"-"&amp;$C63,'7th_share'!$AK:$AK,0))</f>
        <v>1.52216159314642E-3</v>
      </c>
      <c r="AK63">
        <f>INDEX('7th_share'!AC:AC,MATCH($C$1&amp;"-"&amp;$C63,'7th_share'!$AK:$AK,0))</f>
        <v>1.517365795360464E-3</v>
      </c>
      <c r="AL63">
        <f>INDEX('7th_share'!AD:AD,MATCH($C$1&amp;"-"&amp;$C63,'7th_share'!$AK:$AK,0))</f>
        <v>1.5130511909154131E-3</v>
      </c>
      <c r="AM63">
        <f>INDEX('7th_share'!AE:AE,MATCH($C$1&amp;"-"&amp;$C63,'7th_share'!$AK:$AK,0))</f>
        <v>1.509266554375478E-3</v>
      </c>
      <c r="AN63">
        <f>INDEX('7th_share'!AF:AF,MATCH($C$1&amp;"-"&amp;$C63,'7th_share'!$AK:$AK,0))</f>
        <v>1.506060660304874E-3</v>
      </c>
      <c r="AO63">
        <f>INDEX('7th_share'!AG:AG,MATCH($C$1&amp;"-"&amp;$C63,'7th_share'!$AK:$AK,0))</f>
        <v>1.5034822832678109E-3</v>
      </c>
      <c r="AP63">
        <f>INDEX('7th_share'!AH:AH,MATCH($C$1&amp;"-"&amp;$C63,'7th_share'!$AK:$AK,0))</f>
        <v>1.501580197828504E-3</v>
      </c>
      <c r="AQ63">
        <f>INDEX('7th_share'!AI:AI,MATCH($C$1&amp;"-"&amp;$C63,'7th_share'!$AK:$AK,0))</f>
        <v>1.5004031785511619E-3</v>
      </c>
      <c r="AR63">
        <f>INDEX('7th_share'!AJ:AJ,MATCH($C$1&amp;"-"&amp;$C63,'7th_share'!$AK:$AK,0))</f>
        <v>1.500000000000002E-3</v>
      </c>
      <c r="AS63">
        <f>AR63</f>
        <v>1.500000000000002E-3</v>
      </c>
      <c r="AT63" s="6">
        <f t="shared" ref="AT63:BL76" si="50">AS63</f>
        <v>1.500000000000002E-3</v>
      </c>
      <c r="AU63" s="6">
        <f t="shared" si="50"/>
        <v>1.500000000000002E-3</v>
      </c>
      <c r="AV63" s="6">
        <f t="shared" si="50"/>
        <v>1.500000000000002E-3</v>
      </c>
      <c r="AW63" s="6">
        <f t="shared" si="50"/>
        <v>1.500000000000002E-3</v>
      </c>
      <c r="AX63" s="6">
        <f t="shared" si="50"/>
        <v>1.500000000000002E-3</v>
      </c>
      <c r="AY63" s="6">
        <f t="shared" si="50"/>
        <v>1.500000000000002E-3</v>
      </c>
      <c r="AZ63" s="6">
        <f t="shared" si="50"/>
        <v>1.500000000000002E-3</v>
      </c>
      <c r="BA63" s="6">
        <f t="shared" si="50"/>
        <v>1.500000000000002E-3</v>
      </c>
      <c r="BB63" s="6">
        <f t="shared" si="50"/>
        <v>1.500000000000002E-3</v>
      </c>
      <c r="BC63" s="6">
        <f t="shared" si="50"/>
        <v>1.500000000000002E-3</v>
      </c>
      <c r="BD63" s="6">
        <f t="shared" si="50"/>
        <v>1.500000000000002E-3</v>
      </c>
      <c r="BE63" s="6">
        <f t="shared" si="50"/>
        <v>1.500000000000002E-3</v>
      </c>
      <c r="BF63" s="6">
        <f t="shared" si="50"/>
        <v>1.500000000000002E-3</v>
      </c>
      <c r="BG63" s="6">
        <f t="shared" si="50"/>
        <v>1.500000000000002E-3</v>
      </c>
      <c r="BH63" s="6">
        <f t="shared" si="50"/>
        <v>1.500000000000002E-3</v>
      </c>
      <c r="BI63" s="6">
        <f t="shared" si="50"/>
        <v>1.500000000000002E-3</v>
      </c>
      <c r="BJ63" s="6">
        <f t="shared" si="50"/>
        <v>1.500000000000002E-3</v>
      </c>
      <c r="BK63" s="6">
        <f t="shared" si="50"/>
        <v>1.500000000000002E-3</v>
      </c>
      <c r="BL63" s="6">
        <f t="shared" si="50"/>
        <v>1.500000000000002E-3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51">AR64</f>
        <v>0</v>
      </c>
      <c r="AT64" s="6">
        <f t="shared" si="51"/>
        <v>0</v>
      </c>
      <c r="AU64" s="6">
        <f t="shared" si="51"/>
        <v>0</v>
      </c>
      <c r="AV64" s="6">
        <f t="shared" si="51"/>
        <v>0</v>
      </c>
      <c r="AW64" s="6">
        <f t="shared" si="51"/>
        <v>0</v>
      </c>
      <c r="AX64" s="6">
        <f t="shared" si="51"/>
        <v>0</v>
      </c>
      <c r="AY64" s="6">
        <f t="shared" si="51"/>
        <v>0</v>
      </c>
      <c r="AZ64" s="6">
        <f t="shared" si="51"/>
        <v>0</v>
      </c>
      <c r="BA64" s="6">
        <f t="shared" si="51"/>
        <v>0</v>
      </c>
      <c r="BB64" s="6">
        <f t="shared" si="51"/>
        <v>0</v>
      </c>
      <c r="BC64" s="6">
        <f t="shared" si="51"/>
        <v>0</v>
      </c>
      <c r="BD64" s="6">
        <f t="shared" si="51"/>
        <v>0</v>
      </c>
      <c r="BE64" s="6">
        <f t="shared" si="51"/>
        <v>0</v>
      </c>
      <c r="BF64" s="6">
        <f t="shared" si="51"/>
        <v>0</v>
      </c>
      <c r="BG64" s="6">
        <f t="shared" si="51"/>
        <v>0</v>
      </c>
      <c r="BH64" s="6">
        <f t="shared" si="51"/>
        <v>0</v>
      </c>
      <c r="BI64" s="6">
        <f t="shared" si="50"/>
        <v>0</v>
      </c>
      <c r="BJ64" s="6">
        <f t="shared" si="50"/>
        <v>0</v>
      </c>
      <c r="BK64" s="6">
        <f t="shared" si="50"/>
        <v>0</v>
      </c>
      <c r="BL64" s="6">
        <f t="shared" si="50"/>
        <v>0</v>
      </c>
    </row>
    <row r="65" spans="2:64" x14ac:dyDescent="0.25">
      <c r="C65" t="s">
        <v>8</v>
      </c>
      <c r="D65">
        <f>INDEX(hist_share!W:W,MATCH($C$1&amp;"-"&amp;$C65,hist_share!$AF:$AF,0))</f>
        <v>0.46084122212626433</v>
      </c>
      <c r="E65">
        <f>INDEX(hist_share!X:X,MATCH($C$1&amp;"-"&amp;$C65,hist_share!$AF:$AF,0))</f>
        <v>0.461400298973209</v>
      </c>
      <c r="F65">
        <f>INDEX(hist_share!Y:Y,MATCH($C$1&amp;"-"&amp;$C65,hist_share!$AF:$AF,0))</f>
        <v>0.49196194055421633</v>
      </c>
      <c r="G65">
        <f>INDEX(hist_share!Z:Z,MATCH($C$1&amp;"-"&amp;$C65,hist_share!$AF:$AF,0))</f>
        <v>0.5102469871770513</v>
      </c>
      <c r="H65">
        <f>INDEX(hist_share!AA:AA,MATCH($C$1&amp;"-"&amp;$C65,hist_share!$AF:$AF,0))</f>
        <v>0.54099724925772419</v>
      </c>
      <c r="I65">
        <f>INDEX(hist_share!AB:AB,MATCH($C$1&amp;"-"&amp;$C65,hist_share!$AF:$AF,0))</f>
        <v>0.56060387389432564</v>
      </c>
      <c r="J65" s="10">
        <f>INDEX(hist_share!AC:AC,MATCH($C$1&amp;"-"&amp;$C65,hist_share!$AF:$AF,0))</f>
        <v>0.55961209287433189</v>
      </c>
      <c r="K65" s="6">
        <f>J65</f>
        <v>0.55961209287433189</v>
      </c>
      <c r="L65" s="6">
        <f t="shared" ref="L65:AE65" si="52">K65</f>
        <v>0.55961209287433189</v>
      </c>
      <c r="M65" s="6">
        <f t="shared" si="52"/>
        <v>0.55961209287433189</v>
      </c>
      <c r="N65" s="6">
        <f t="shared" si="52"/>
        <v>0.55961209287433189</v>
      </c>
      <c r="O65" s="6">
        <f t="shared" si="52"/>
        <v>0.55961209287433189</v>
      </c>
      <c r="P65" s="6">
        <f t="shared" si="52"/>
        <v>0.55961209287433189</v>
      </c>
      <c r="Q65" s="6">
        <f t="shared" si="52"/>
        <v>0.55961209287433189</v>
      </c>
      <c r="R65" s="6">
        <f t="shared" si="52"/>
        <v>0.55961209287433189</v>
      </c>
      <c r="S65" s="6">
        <f t="shared" si="52"/>
        <v>0.55961209287433189</v>
      </c>
      <c r="T65" s="6">
        <f t="shared" si="52"/>
        <v>0.55961209287433189</v>
      </c>
      <c r="U65" s="6">
        <f t="shared" si="52"/>
        <v>0.55961209287433189</v>
      </c>
      <c r="V65" s="6">
        <f t="shared" si="52"/>
        <v>0.55961209287433189</v>
      </c>
      <c r="W65" s="6">
        <f t="shared" si="52"/>
        <v>0.55961209287433189</v>
      </c>
      <c r="X65" s="6">
        <f t="shared" si="52"/>
        <v>0.55961209287433189</v>
      </c>
      <c r="Y65" s="6">
        <f t="shared" si="52"/>
        <v>0.55961209287433189</v>
      </c>
      <c r="Z65" s="6">
        <f t="shared" si="52"/>
        <v>0.55961209287433189</v>
      </c>
      <c r="AA65" s="6">
        <f t="shared" si="52"/>
        <v>0.55961209287433189</v>
      </c>
      <c r="AB65" s="6">
        <f t="shared" si="52"/>
        <v>0.55961209287433189</v>
      </c>
      <c r="AC65" s="6">
        <f t="shared" si="52"/>
        <v>0.55961209287433189</v>
      </c>
      <c r="AD65" s="6">
        <f t="shared" si="52"/>
        <v>0.55961209287433189</v>
      </c>
      <c r="AE65" s="6">
        <f t="shared" si="52"/>
        <v>0.55961209287433189</v>
      </c>
      <c r="AF65" s="6">
        <f>AE65</f>
        <v>0.55961209287433189</v>
      </c>
      <c r="AG65">
        <f>INDEX('7th_share'!Y:Y,MATCH($C$1&amp;"-"&amp;$C65,'7th_share'!$AK:$AK,0))</f>
        <v>0.55750331161096822</v>
      </c>
      <c r="AH65">
        <f>INDEX('7th_share'!Z:Z,MATCH($C$1&amp;"-"&amp;$C65,'7th_share'!$AK:$AK,0))</f>
        <v>0.55332413224685073</v>
      </c>
      <c r="AI65">
        <f>INDEX('7th_share'!AA:AA,MATCH($C$1&amp;"-"&amp;$C65,'7th_share'!$AK:$AK,0))</f>
        <v>0.54927494349206007</v>
      </c>
      <c r="AJ65">
        <f>INDEX('7th_share'!AB:AB,MATCH($C$1&amp;"-"&amp;$C65,'7th_share'!$AK:$AK,0))</f>
        <v>0.54541221915193738</v>
      </c>
      <c r="AK65">
        <f>INDEX('7th_share'!AC:AC,MATCH($C$1&amp;"-"&amp;$C65,'7th_share'!$AK:$AK,0))</f>
        <v>0.54179243303182534</v>
      </c>
      <c r="AL65">
        <f>INDEX('7th_share'!AD:AD,MATCH($C$1&amp;"-"&amp;$C65,'7th_share'!$AK:$AK,0))</f>
        <v>0.53847205893706362</v>
      </c>
      <c r="AM65">
        <f>INDEX('7th_share'!AE:AE,MATCH($C$1&amp;"-"&amp;$C65,'7th_share'!$AK:$AK,0))</f>
        <v>0.53550757067299537</v>
      </c>
      <c r="AN65">
        <f>INDEX('7th_share'!AF:AF,MATCH($C$1&amp;"-"&amp;$C65,'7th_share'!$AK:$AK,0))</f>
        <v>0.53295544204496181</v>
      </c>
      <c r="AO65">
        <f>INDEX('7th_share'!AG:AG,MATCH($C$1&amp;"-"&amp;$C65,'7th_share'!$AK:$AK,0))</f>
        <v>0.53087214685830386</v>
      </c>
      <c r="AP65">
        <f>INDEX('7th_share'!AH:AH,MATCH($C$1&amp;"-"&amp;$C65,'7th_share'!$AK:$AK,0))</f>
        <v>0.52931415891836364</v>
      </c>
      <c r="AQ65">
        <f>INDEX('7th_share'!AI:AI,MATCH($C$1&amp;"-"&amp;$C65,'7th_share'!$AK:$AK,0))</f>
        <v>0.52833795203048217</v>
      </c>
      <c r="AR65" s="6">
        <f>INDEX('7th_share'!AJ:AJ,MATCH($C$1&amp;"-"&amp;$C65,'7th_share'!$AK:$AK,0))</f>
        <v>0.52800000000000102</v>
      </c>
      <c r="AS65" s="6">
        <f>AR65-0.005</f>
        <v>0.52300000000000102</v>
      </c>
      <c r="AT65" s="6">
        <f t="shared" ref="AT65:BL65" si="53">AS65-0.005</f>
        <v>0.51800000000000102</v>
      </c>
      <c r="AU65" s="6">
        <f t="shared" si="53"/>
        <v>0.51300000000000101</v>
      </c>
      <c r="AV65" s="6">
        <f t="shared" si="53"/>
        <v>0.50800000000000101</v>
      </c>
      <c r="AW65" s="6">
        <f t="shared" si="53"/>
        <v>0.503000000000001</v>
      </c>
      <c r="AX65" s="6">
        <f t="shared" si="53"/>
        <v>0.498000000000001</v>
      </c>
      <c r="AY65" s="6">
        <f t="shared" si="53"/>
        <v>0.49300000000000099</v>
      </c>
      <c r="AZ65" s="6">
        <f t="shared" si="53"/>
        <v>0.48800000000000099</v>
      </c>
      <c r="BA65" s="6">
        <f t="shared" si="53"/>
        <v>0.48300000000000098</v>
      </c>
      <c r="BB65" s="6">
        <f t="shared" si="53"/>
        <v>0.47800000000000098</v>
      </c>
      <c r="BC65" s="6">
        <f t="shared" si="53"/>
        <v>0.47300000000000098</v>
      </c>
      <c r="BD65" s="6">
        <f t="shared" si="53"/>
        <v>0.46800000000000097</v>
      </c>
      <c r="BE65" s="6">
        <f t="shared" si="53"/>
        <v>0.46300000000000097</v>
      </c>
      <c r="BF65" s="6">
        <f t="shared" si="53"/>
        <v>0.45800000000000096</v>
      </c>
      <c r="BG65" s="6">
        <f t="shared" si="53"/>
        <v>0.45300000000000096</v>
      </c>
      <c r="BH65" s="6">
        <f t="shared" si="53"/>
        <v>0.44800000000000095</v>
      </c>
      <c r="BI65" s="6">
        <f t="shared" si="53"/>
        <v>0.44300000000000095</v>
      </c>
      <c r="BJ65" s="6">
        <f t="shared" si="53"/>
        <v>0.43800000000000094</v>
      </c>
      <c r="BK65" s="6">
        <f t="shared" si="53"/>
        <v>0.43300000000000094</v>
      </c>
      <c r="BL65" s="6">
        <f t="shared" si="53"/>
        <v>0.42800000000000094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51"/>
        <v>0</v>
      </c>
      <c r="AT66" s="6">
        <f t="shared" si="50"/>
        <v>0</v>
      </c>
      <c r="AU66" s="6">
        <f t="shared" si="50"/>
        <v>0</v>
      </c>
      <c r="AV66" s="6">
        <f t="shared" si="50"/>
        <v>0</v>
      </c>
      <c r="AW66" s="6">
        <f t="shared" si="50"/>
        <v>0</v>
      </c>
      <c r="AX66" s="6">
        <f t="shared" si="50"/>
        <v>0</v>
      </c>
      <c r="AY66" s="6">
        <f t="shared" si="50"/>
        <v>0</v>
      </c>
      <c r="AZ66" s="6">
        <f t="shared" si="50"/>
        <v>0</v>
      </c>
      <c r="BA66" s="6">
        <f t="shared" si="50"/>
        <v>0</v>
      </c>
      <c r="BB66" s="6">
        <f t="shared" si="50"/>
        <v>0</v>
      </c>
      <c r="BC66" s="6">
        <f t="shared" si="50"/>
        <v>0</v>
      </c>
      <c r="BD66" s="6">
        <f t="shared" si="50"/>
        <v>0</v>
      </c>
      <c r="BE66" s="6">
        <f t="shared" si="50"/>
        <v>0</v>
      </c>
      <c r="BF66" s="6">
        <f t="shared" si="50"/>
        <v>0</v>
      </c>
      <c r="BG66" s="6">
        <f t="shared" si="50"/>
        <v>0</v>
      </c>
      <c r="BH66" s="6">
        <f t="shared" si="50"/>
        <v>0</v>
      </c>
      <c r="BI66" s="6">
        <f t="shared" si="50"/>
        <v>0</v>
      </c>
      <c r="BJ66" s="6">
        <f t="shared" si="50"/>
        <v>0</v>
      </c>
      <c r="BK66" s="6">
        <f t="shared" si="50"/>
        <v>0</v>
      </c>
      <c r="BL66" s="6">
        <f t="shared" si="50"/>
        <v>0</v>
      </c>
    </row>
    <row r="67" spans="2:64" x14ac:dyDescent="0.25">
      <c r="C67" t="s">
        <v>10</v>
      </c>
      <c r="D67">
        <f>INDEX(hist_share!W:W,MATCH($C$1&amp;"-"&amp;$C67,hist_share!$AF:$AF,0))</f>
        <v>0.31721111280416459</v>
      </c>
      <c r="E67">
        <f>INDEX(hist_share!X:X,MATCH($C$1&amp;"-"&amp;$C67,hist_share!$AF:$AF,0))</f>
        <v>0.32364768669974509</v>
      </c>
      <c r="F67">
        <f>INDEX(hist_share!Y:Y,MATCH($C$1&amp;"-"&amp;$C67,hist_share!$AF:$AF,0))</f>
        <v>0.31941714431013901</v>
      </c>
      <c r="G67">
        <f>INDEX(hist_share!Z:Z,MATCH($C$1&amp;"-"&amp;$C67,hist_share!$AF:$AF,0))</f>
        <v>0.30818011883087021</v>
      </c>
      <c r="H67">
        <f>INDEX(hist_share!AA:AA,MATCH($C$1&amp;"-"&amp;$C67,hist_share!$AF:$AF,0))</f>
        <v>0.29030848570482509</v>
      </c>
      <c r="I67">
        <f>INDEX(hist_share!AB:AB,MATCH($C$1&amp;"-"&amp;$C67,hist_share!$AF:$AF,0))</f>
        <v>0.27925831673214818</v>
      </c>
      <c r="J67" s="10">
        <f>INDEX(hist_share!AC:AC,MATCH($C$1&amp;"-"&amp;$C67,hist_share!$AF:$AF,0))</f>
        <v>0.27807707861872683</v>
      </c>
      <c r="K67">
        <f>J67</f>
        <v>0.27807707861872683</v>
      </c>
      <c r="L67" s="6">
        <f t="shared" ref="L67:AQ67" si="54">K67</f>
        <v>0.27807707861872683</v>
      </c>
      <c r="M67" s="6">
        <f t="shared" si="54"/>
        <v>0.27807707861872683</v>
      </c>
      <c r="N67" s="6">
        <f t="shared" si="54"/>
        <v>0.27807707861872683</v>
      </c>
      <c r="O67" s="6">
        <f t="shared" si="54"/>
        <v>0.27807707861872683</v>
      </c>
      <c r="P67" s="6">
        <f t="shared" si="54"/>
        <v>0.27807707861872683</v>
      </c>
      <c r="Q67" s="6">
        <f t="shared" si="54"/>
        <v>0.27807707861872683</v>
      </c>
      <c r="R67" s="6">
        <f t="shared" si="54"/>
        <v>0.27807707861872683</v>
      </c>
      <c r="S67" s="6">
        <f t="shared" si="54"/>
        <v>0.27807707861872683</v>
      </c>
      <c r="T67" s="6">
        <f t="shared" si="54"/>
        <v>0.27807707861872683</v>
      </c>
      <c r="U67" s="6">
        <f t="shared" si="54"/>
        <v>0.27807707861872683</v>
      </c>
      <c r="V67" s="6">
        <f t="shared" si="54"/>
        <v>0.27807707861872683</v>
      </c>
      <c r="W67" s="6">
        <f t="shared" si="54"/>
        <v>0.27807707861872683</v>
      </c>
      <c r="X67" s="6">
        <f t="shared" si="54"/>
        <v>0.27807707861872683</v>
      </c>
      <c r="Y67" s="6">
        <f t="shared" si="54"/>
        <v>0.27807707861872683</v>
      </c>
      <c r="Z67" s="6">
        <f t="shared" si="54"/>
        <v>0.27807707861872683</v>
      </c>
      <c r="AA67" s="6">
        <f t="shared" si="54"/>
        <v>0.27807707861872683</v>
      </c>
      <c r="AB67" s="6">
        <f t="shared" si="54"/>
        <v>0.27807707861872683</v>
      </c>
      <c r="AC67" s="6">
        <f t="shared" si="54"/>
        <v>0.27807707861872683</v>
      </c>
      <c r="AD67" s="6">
        <f t="shared" si="54"/>
        <v>0.27807707861872683</v>
      </c>
      <c r="AE67" s="6">
        <f t="shared" si="54"/>
        <v>0.27807707861872683</v>
      </c>
      <c r="AF67" s="6">
        <f t="shared" si="54"/>
        <v>0.27807707861872683</v>
      </c>
      <c r="AG67" s="6">
        <f t="shared" si="54"/>
        <v>0.27807707861872683</v>
      </c>
      <c r="AH67" s="6">
        <f t="shared" si="54"/>
        <v>0.27807707861872683</v>
      </c>
      <c r="AI67" s="6">
        <f t="shared" si="54"/>
        <v>0.27807707861872683</v>
      </c>
      <c r="AJ67" s="6">
        <f t="shared" si="54"/>
        <v>0.27807707861872683</v>
      </c>
      <c r="AK67" s="6">
        <f t="shared" si="54"/>
        <v>0.27807707861872683</v>
      </c>
      <c r="AL67" s="6">
        <f t="shared" si="54"/>
        <v>0.27807707861872683</v>
      </c>
      <c r="AM67" s="6">
        <f t="shared" si="54"/>
        <v>0.27807707861872683</v>
      </c>
      <c r="AN67" s="6">
        <f t="shared" si="54"/>
        <v>0.27807707861872683</v>
      </c>
      <c r="AO67" s="6">
        <f t="shared" si="54"/>
        <v>0.27807707861872683</v>
      </c>
      <c r="AP67" s="6">
        <f t="shared" si="54"/>
        <v>0.27807707861872683</v>
      </c>
      <c r="AQ67" s="6">
        <f t="shared" si="54"/>
        <v>0.27807707861872683</v>
      </c>
      <c r="AR67" s="6">
        <f>AQ67</f>
        <v>0.27807707861872683</v>
      </c>
      <c r="AS67" s="6">
        <f>AR67</f>
        <v>0.27807707861872683</v>
      </c>
      <c r="AT67" s="6">
        <f t="shared" si="50"/>
        <v>0.27807707861872683</v>
      </c>
      <c r="AU67" s="6">
        <f t="shared" si="50"/>
        <v>0.27807707861872683</v>
      </c>
      <c r="AV67" s="6">
        <f t="shared" si="50"/>
        <v>0.27807707861872683</v>
      </c>
      <c r="AW67" s="6">
        <f t="shared" si="50"/>
        <v>0.27807707861872683</v>
      </c>
      <c r="AX67" s="6">
        <f t="shared" si="50"/>
        <v>0.27807707861872683</v>
      </c>
      <c r="AY67" s="6">
        <f t="shared" si="50"/>
        <v>0.27807707861872683</v>
      </c>
      <c r="AZ67" s="6">
        <f t="shared" si="50"/>
        <v>0.27807707861872683</v>
      </c>
      <c r="BA67" s="6">
        <f t="shared" si="50"/>
        <v>0.27807707861872683</v>
      </c>
      <c r="BB67" s="6">
        <f t="shared" si="50"/>
        <v>0.27807707861872683</v>
      </c>
      <c r="BC67" s="6">
        <f t="shared" si="50"/>
        <v>0.27807707861872683</v>
      </c>
      <c r="BD67" s="6">
        <f t="shared" si="50"/>
        <v>0.27807707861872683</v>
      </c>
      <c r="BE67" s="6">
        <f t="shared" si="50"/>
        <v>0.27807707861872683</v>
      </c>
      <c r="BF67" s="6">
        <f t="shared" si="50"/>
        <v>0.27807707861872683</v>
      </c>
      <c r="BG67" s="6">
        <f t="shared" si="50"/>
        <v>0.27807707861872683</v>
      </c>
      <c r="BH67" s="6">
        <f t="shared" si="50"/>
        <v>0.27807707861872683</v>
      </c>
      <c r="BI67" s="6">
        <f t="shared" si="50"/>
        <v>0.27807707861872683</v>
      </c>
      <c r="BJ67" s="6">
        <f t="shared" si="50"/>
        <v>0.27807707861872683</v>
      </c>
      <c r="BK67" s="6">
        <f t="shared" si="50"/>
        <v>0.27807707861872683</v>
      </c>
      <c r="BL67" s="6">
        <f t="shared" si="50"/>
        <v>0.27807707861872683</v>
      </c>
    </row>
    <row r="68" spans="2:64" x14ac:dyDescent="0.25">
      <c r="C68" t="s">
        <v>11</v>
      </c>
      <c r="D68">
        <f>INDEX(hist_share!W:W,MATCH($C$1&amp;"-"&amp;$C68,hist_share!$AF:$AF,0))</f>
        <v>1.308087063109958E-2</v>
      </c>
      <c r="E68">
        <f>INDEX(hist_share!X:X,MATCH($C$1&amp;"-"&amp;$C68,hist_share!$AF:$AF,0))</f>
        <v>1.3346296358752381E-2</v>
      </c>
      <c r="F68">
        <f>INDEX(hist_share!Y:Y,MATCH($C$1&amp;"-"&amp;$C68,hist_share!$AF:$AF,0))</f>
        <v>1.3171841002479961E-2</v>
      </c>
      <c r="G68">
        <f>INDEX(hist_share!Z:Z,MATCH($C$1&amp;"-"&amp;$C68,hist_share!$AF:$AF,0))</f>
        <v>1.2708458508489491E-2</v>
      </c>
      <c r="H68">
        <f>INDEX(hist_share!AA:AA,MATCH($C$1&amp;"-"&amp;$C68,hist_share!$AF:$AF,0))</f>
        <v>1.1971483946590729E-2</v>
      </c>
      <c r="I68">
        <f>INDEX(hist_share!AB:AB,MATCH($C$1&amp;"-"&amp;$C68,hist_share!$AF:$AF,0))</f>
        <v>1.1515806875552511E-2</v>
      </c>
      <c r="J68" s="10">
        <f>INDEX(hist_share!AC:AC,MATCH($C$1&amp;"-"&amp;$C68,hist_share!$AF:$AF,0))</f>
        <v>1.14670960255145E-2</v>
      </c>
      <c r="K68">
        <f>INDEX('7th_share'!C:C,MATCH($C$1&amp;"-"&amp;$C68,'7th_share'!$AK:$AK,0))</f>
        <v>1.1422080414219941E-2</v>
      </c>
      <c r="L68">
        <f>INDEX('7th_share'!D:D,MATCH($C$1&amp;"-"&amp;$C68,'7th_share'!$AK:$AK,0))</f>
        <v>1.1394348139921349E-2</v>
      </c>
      <c r="M68">
        <f>INDEX('7th_share'!E:E,MATCH($C$1&amp;"-"&amp;$C68,'7th_share'!$AK:$AK,0))</f>
        <v>1.1382918229848261E-2</v>
      </c>
      <c r="N68">
        <f>INDEX('7th_share'!F:F,MATCH($C$1&amp;"-"&amp;$C68,'7th_share'!$AK:$AK,0))</f>
        <v>1.138680971123014E-2</v>
      </c>
      <c r="O68">
        <f>INDEX('7th_share'!G:G,MATCH($C$1&amp;"-"&amp;$C68,'7th_share'!$AK:$AK,0))</f>
        <v>1.1405041611296541E-2</v>
      </c>
      <c r="P68">
        <f>INDEX('7th_share'!H:H,MATCH($C$1&amp;"-"&amp;$C68,'7th_share'!$AK:$AK,0))</f>
        <v>1.1436632957276959E-2</v>
      </c>
      <c r="Q68">
        <f>INDEX('7th_share'!I:I,MATCH($C$1&amp;"-"&amp;$C68,'7th_share'!$AK:$AK,0))</f>
        <v>1.1480602776400889E-2</v>
      </c>
      <c r="R68">
        <f>INDEX('7th_share'!J:J,MATCH($C$1&amp;"-"&amp;$C68,'7th_share'!$AK:$AK,0))</f>
        <v>1.153597009589786E-2</v>
      </c>
      <c r="S68">
        <f>INDEX('7th_share'!K:K,MATCH($C$1&amp;"-"&amp;$C68,'7th_share'!$AK:$AK,0))</f>
        <v>1.160175394299736E-2</v>
      </c>
      <c r="T68">
        <f>INDEX('7th_share'!L:L,MATCH($C$1&amp;"-"&amp;$C68,'7th_share'!$AK:$AK,0))</f>
        <v>1.1676973344928921E-2</v>
      </c>
      <c r="U68">
        <f>INDEX('7th_share'!M:M,MATCH($C$1&amp;"-"&amp;$C68,'7th_share'!$AK:$AK,0))</f>
        <v>1.1760647328922029E-2</v>
      </c>
      <c r="V68">
        <f>INDEX('7th_share'!N:N,MATCH($C$1&amp;"-"&amp;$C68,'7th_share'!$AK:$AK,0))</f>
        <v>1.1851794922206201E-2</v>
      </c>
      <c r="W68">
        <f>INDEX('7th_share'!O:O,MATCH($C$1&amp;"-"&amp;$C68,'7th_share'!$AK:$AK,0))</f>
        <v>1.1949435152010961E-2</v>
      </c>
      <c r="X68">
        <f>INDEX('7th_share'!P:P,MATCH($C$1&amp;"-"&amp;$C68,'7th_share'!$AK:$AK,0))</f>
        <v>1.205258704556581E-2</v>
      </c>
      <c r="Y68">
        <f>INDEX('7th_share'!Q:Q,MATCH($C$1&amp;"-"&amp;$C68,'7th_share'!$AK:$AK,0))</f>
        <v>1.216026963010023E-2</v>
      </c>
      <c r="Z68">
        <f>INDEX('7th_share'!R:R,MATCH($C$1&amp;"-"&amp;$C68,'7th_share'!$AK:$AK,0))</f>
        <v>1.2271501932843759E-2</v>
      </c>
      <c r="AA68">
        <f>INDEX('7th_share'!S:S,MATCH($C$1&amp;"-"&amp;$C68,'7th_share'!$AK:$AK,0))</f>
        <v>1.23853029810259E-2</v>
      </c>
      <c r="AB68">
        <f>INDEX('7th_share'!T:T,MATCH($C$1&amp;"-"&amp;$C68,'7th_share'!$AK:$AK,0))</f>
        <v>1.2500691801876169E-2</v>
      </c>
      <c r="AC68">
        <f>INDEX('7th_share'!U:U,MATCH($C$1&amp;"-"&amp;$C68,'7th_share'!$AK:$AK,0))</f>
        <v>1.261668742262406E-2</v>
      </c>
      <c r="AD68">
        <f>INDEX('7th_share'!V:V,MATCH($C$1&amp;"-"&amp;$C68,'7th_share'!$AK:$AK,0))</f>
        <v>1.273230887049907E-2</v>
      </c>
      <c r="AE68">
        <f>INDEX('7th_share'!W:W,MATCH($C$1&amp;"-"&amp;$C68,'7th_share'!$AK:$AK,0))</f>
        <v>1.284657517273074E-2</v>
      </c>
      <c r="AF68">
        <f>INDEX('7th_share'!X:X,MATCH($C$1&amp;"-"&amp;$C68,'7th_share'!$AK:$AK,0))</f>
        <v>1.2958505356548579E-2</v>
      </c>
      <c r="AG68">
        <f>INDEX('7th_share'!Y:Y,MATCH($C$1&amp;"-"&amp;$C68,'7th_share'!$AK:$AK,0))</f>
        <v>1.306711844918205E-2</v>
      </c>
      <c r="AH68">
        <f>INDEX('7th_share'!Z:Z,MATCH($C$1&amp;"-"&amp;$C68,'7th_share'!$AK:$AK,0))</f>
        <v>1.3171433477860711E-2</v>
      </c>
      <c r="AI68">
        <f>INDEX('7th_share'!AA:AA,MATCH($C$1&amp;"-"&amp;$C68,'7th_share'!$AK:$AK,0))</f>
        <v>1.327046946981407E-2</v>
      </c>
      <c r="AJ68">
        <f>INDEX('7th_share'!AB:AB,MATCH($C$1&amp;"-"&amp;$C68,'7th_share'!$AK:$AK,0))</f>
        <v>1.3363245452271589E-2</v>
      </c>
      <c r="AK68">
        <f>INDEX('7th_share'!AC:AC,MATCH($C$1&amp;"-"&amp;$C68,'7th_share'!$AK:$AK,0))</f>
        <v>1.3448780452462811E-2</v>
      </c>
      <c r="AL68">
        <f>INDEX('7th_share'!AD:AD,MATCH($C$1&amp;"-"&amp;$C68,'7th_share'!$AK:$AK,0))</f>
        <v>1.3526093497617259E-2</v>
      </c>
      <c r="AM68">
        <f>INDEX('7th_share'!AE:AE,MATCH($C$1&amp;"-"&amp;$C68,'7th_share'!$AK:$AK,0))</f>
        <v>1.359420361496441E-2</v>
      </c>
      <c r="AN68">
        <f>INDEX('7th_share'!AF:AF,MATCH($C$1&amp;"-"&amp;$C68,'7th_share'!$AK:$AK,0))</f>
        <v>1.365212983173379E-2</v>
      </c>
      <c r="AO68">
        <f>INDEX('7th_share'!AG:AG,MATCH($C$1&amp;"-"&amp;$C68,'7th_share'!$AK:$AK,0))</f>
        <v>1.369889117515489E-2</v>
      </c>
      <c r="AP68">
        <f>INDEX('7th_share'!AH:AH,MATCH($C$1&amp;"-"&amp;$C68,'7th_share'!$AK:$AK,0))</f>
        <v>1.373350667245726E-2</v>
      </c>
      <c r="AQ68">
        <f>INDEX('7th_share'!AI:AI,MATCH($C$1&amp;"-"&amp;$C68,'7th_share'!$AK:$AK,0))</f>
        <v>1.375499535087036E-2</v>
      </c>
      <c r="AR68">
        <f>INDEX('7th_share'!AJ:AJ,MATCH($C$1&amp;"-"&amp;$C68,'7th_share'!$AK:$AK,0))</f>
        <v>1.3762376237623729E-2</v>
      </c>
      <c r="AS68" s="6">
        <f t="shared" si="51"/>
        <v>1.3762376237623729E-2</v>
      </c>
      <c r="AT68" s="6">
        <f t="shared" si="50"/>
        <v>1.3762376237623729E-2</v>
      </c>
      <c r="AU68" s="6">
        <f t="shared" si="50"/>
        <v>1.3762376237623729E-2</v>
      </c>
      <c r="AV68" s="6">
        <f t="shared" si="50"/>
        <v>1.3762376237623729E-2</v>
      </c>
      <c r="AW68" s="6">
        <f t="shared" si="50"/>
        <v>1.3762376237623729E-2</v>
      </c>
      <c r="AX68" s="6">
        <f t="shared" si="50"/>
        <v>1.3762376237623729E-2</v>
      </c>
      <c r="AY68" s="6">
        <f t="shared" si="50"/>
        <v>1.3762376237623729E-2</v>
      </c>
      <c r="AZ68" s="6">
        <f t="shared" si="50"/>
        <v>1.3762376237623729E-2</v>
      </c>
      <c r="BA68" s="6">
        <f t="shared" si="50"/>
        <v>1.3762376237623729E-2</v>
      </c>
      <c r="BB68" s="6">
        <f t="shared" si="50"/>
        <v>1.3762376237623729E-2</v>
      </c>
      <c r="BC68" s="6">
        <f t="shared" si="50"/>
        <v>1.3762376237623729E-2</v>
      </c>
      <c r="BD68" s="6">
        <f t="shared" si="50"/>
        <v>1.3762376237623729E-2</v>
      </c>
      <c r="BE68" s="6">
        <f t="shared" si="50"/>
        <v>1.3762376237623729E-2</v>
      </c>
      <c r="BF68" s="6">
        <f t="shared" si="50"/>
        <v>1.3762376237623729E-2</v>
      </c>
      <c r="BG68" s="6">
        <f t="shared" si="50"/>
        <v>1.3762376237623729E-2</v>
      </c>
      <c r="BH68" s="6">
        <f t="shared" si="50"/>
        <v>1.3762376237623729E-2</v>
      </c>
      <c r="BI68" s="6">
        <f t="shared" si="50"/>
        <v>1.3762376237623729E-2</v>
      </c>
      <c r="BJ68" s="6">
        <f t="shared" si="50"/>
        <v>1.3762376237623729E-2</v>
      </c>
      <c r="BK68" s="6">
        <f t="shared" si="50"/>
        <v>1.3762376237623729E-2</v>
      </c>
      <c r="BL68" s="6">
        <f t="shared" si="50"/>
        <v>1.3762376237623729E-2</v>
      </c>
    </row>
    <row r="69" spans="2:64" x14ac:dyDescent="0.25">
      <c r="C69" t="s">
        <v>12</v>
      </c>
      <c r="D69">
        <f>INDEX(hist_share!W:W,MATCH($C$1&amp;"-"&amp;$C69,hist_share!$AF:$AF,0))</f>
        <v>0.20707063822711311</v>
      </c>
      <c r="E69">
        <f>INDEX(hist_share!X:X,MATCH($C$1&amp;"-"&amp;$C69,hist_share!$AF:$AF,0))</f>
        <v>0.19975876398272041</v>
      </c>
      <c r="F69">
        <f>INDEX(hist_share!Y:Y,MATCH($C$1&amp;"-"&amp;$C69,hist_share!$AF:$AF,0))</f>
        <v>0.1736082930151516</v>
      </c>
      <c r="G69">
        <f>INDEX(hist_share!Z:Z,MATCH($C$1&amp;"-"&amp;$C69,hist_share!$AF:$AF,0))</f>
        <v>0.16710718217426559</v>
      </c>
      <c r="H69">
        <f>INDEX(hist_share!AA:AA,MATCH($C$1&amp;"-"&amp;$C69,hist_share!$AF:$AF,0))</f>
        <v>0.15506992385381149</v>
      </c>
      <c r="I69">
        <f>INDEX(hist_share!AB:AB,MATCH($C$1&amp;"-"&amp;$C69,hist_share!$AF:$AF,0))</f>
        <v>0.14691397618152741</v>
      </c>
      <c r="J69" s="10">
        <f>INDEX(hist_share!AC:AC,MATCH($C$1&amp;"-"&amp;$C69,hist_share!$AF:$AF,0))</f>
        <v>0.1491877667555486</v>
      </c>
      <c r="K69">
        <f>J69-0.001</f>
        <v>0.14818776675554859</v>
      </c>
      <c r="L69" s="6">
        <f>K69-0.001</f>
        <v>0.14718776675554859</v>
      </c>
      <c r="M69" s="6">
        <f t="shared" ref="M69:AQ69" si="55">L69-0.001</f>
        <v>0.14618776675554859</v>
      </c>
      <c r="N69" s="6">
        <f t="shared" si="55"/>
        <v>0.14518776675554859</v>
      </c>
      <c r="O69" s="6">
        <f t="shared" si="55"/>
        <v>0.14418776675554859</v>
      </c>
      <c r="P69" s="6">
        <f t="shared" si="55"/>
        <v>0.14318776675554859</v>
      </c>
      <c r="Q69" s="6">
        <f t="shared" si="55"/>
        <v>0.14218776675554859</v>
      </c>
      <c r="R69" s="6">
        <f t="shared" si="55"/>
        <v>0.14118776675554859</v>
      </c>
      <c r="S69" s="6">
        <f t="shared" si="55"/>
        <v>0.14018776675554859</v>
      </c>
      <c r="T69" s="6">
        <f t="shared" si="55"/>
        <v>0.13918776675554859</v>
      </c>
      <c r="U69" s="6">
        <f t="shared" si="55"/>
        <v>0.13818776675554859</v>
      </c>
      <c r="V69" s="6">
        <f t="shared" si="55"/>
        <v>0.13718776675554858</v>
      </c>
      <c r="W69" s="6">
        <f t="shared" si="55"/>
        <v>0.13618776675554858</v>
      </c>
      <c r="X69" s="6">
        <f t="shared" si="55"/>
        <v>0.13518776675554858</v>
      </c>
      <c r="Y69" s="6">
        <f t="shared" si="55"/>
        <v>0.13418776675554858</v>
      </c>
      <c r="Z69" s="6">
        <f t="shared" si="55"/>
        <v>0.13318776675554858</v>
      </c>
      <c r="AA69" s="6">
        <f t="shared" si="55"/>
        <v>0.13218776675554858</v>
      </c>
      <c r="AB69" s="6">
        <f t="shared" si="55"/>
        <v>0.13118776675554858</v>
      </c>
      <c r="AC69" s="6">
        <f t="shared" si="55"/>
        <v>0.13018776675554858</v>
      </c>
      <c r="AD69" s="6">
        <f t="shared" si="55"/>
        <v>0.12918776675554858</v>
      </c>
      <c r="AE69" s="6">
        <f t="shared" si="55"/>
        <v>0.12818776675554858</v>
      </c>
      <c r="AF69" s="6">
        <f t="shared" si="55"/>
        <v>0.12718776675554858</v>
      </c>
      <c r="AG69" s="6">
        <f t="shared" si="55"/>
        <v>0.12618776675554857</v>
      </c>
      <c r="AH69" s="6">
        <f t="shared" si="55"/>
        <v>0.12518776675554857</v>
      </c>
      <c r="AI69" s="6">
        <f t="shared" si="55"/>
        <v>0.12418776675554857</v>
      </c>
      <c r="AJ69" s="6">
        <f t="shared" si="55"/>
        <v>0.12318776675554857</v>
      </c>
      <c r="AK69" s="6">
        <f t="shared" si="55"/>
        <v>0.12218776675554857</v>
      </c>
      <c r="AL69" s="6">
        <f t="shared" si="55"/>
        <v>0.12118776675554857</v>
      </c>
      <c r="AM69" s="6">
        <f t="shared" si="55"/>
        <v>0.12018776675554857</v>
      </c>
      <c r="AN69" s="6">
        <f t="shared" si="55"/>
        <v>0.11918776675554857</v>
      </c>
      <c r="AO69" s="6">
        <f t="shared" si="55"/>
        <v>0.11818776675554857</v>
      </c>
      <c r="AP69" s="6">
        <f t="shared" si="55"/>
        <v>0.11718776675554857</v>
      </c>
      <c r="AQ69" s="6">
        <f t="shared" si="55"/>
        <v>0.11618776675554857</v>
      </c>
      <c r="AR69">
        <f>AQ69</f>
        <v>0.11618776675554857</v>
      </c>
      <c r="AS69" s="6">
        <f t="shared" si="51"/>
        <v>0.11618776675554857</v>
      </c>
      <c r="AT69" s="6">
        <f t="shared" si="50"/>
        <v>0.11618776675554857</v>
      </c>
      <c r="AU69" s="6">
        <f t="shared" si="50"/>
        <v>0.11618776675554857</v>
      </c>
      <c r="AV69" s="6">
        <f t="shared" si="50"/>
        <v>0.11618776675554857</v>
      </c>
      <c r="AW69" s="6">
        <f t="shared" si="50"/>
        <v>0.11618776675554857</v>
      </c>
      <c r="AX69" s="6">
        <f t="shared" si="50"/>
        <v>0.11618776675554857</v>
      </c>
      <c r="AY69" s="6">
        <f t="shared" si="50"/>
        <v>0.11618776675554857</v>
      </c>
      <c r="AZ69" s="6">
        <f t="shared" si="50"/>
        <v>0.11618776675554857</v>
      </c>
      <c r="BA69" s="6">
        <f t="shared" si="50"/>
        <v>0.11618776675554857</v>
      </c>
      <c r="BB69" s="6">
        <f t="shared" si="50"/>
        <v>0.11618776675554857</v>
      </c>
      <c r="BC69" s="6">
        <f t="shared" si="50"/>
        <v>0.11618776675554857</v>
      </c>
      <c r="BD69" s="6">
        <f t="shared" si="50"/>
        <v>0.11618776675554857</v>
      </c>
      <c r="BE69" s="6">
        <f t="shared" si="50"/>
        <v>0.11618776675554857</v>
      </c>
      <c r="BF69" s="6">
        <f t="shared" si="50"/>
        <v>0.11618776675554857</v>
      </c>
      <c r="BG69" s="6">
        <f t="shared" si="50"/>
        <v>0.11618776675554857</v>
      </c>
      <c r="BH69" s="6">
        <f t="shared" si="50"/>
        <v>0.11618776675554857</v>
      </c>
      <c r="BI69" s="6">
        <f t="shared" si="50"/>
        <v>0.11618776675554857</v>
      </c>
      <c r="BJ69" s="6">
        <f t="shared" si="50"/>
        <v>0.11618776675554857</v>
      </c>
      <c r="BK69" s="6">
        <f t="shared" si="50"/>
        <v>0.11618776675554857</v>
      </c>
      <c r="BL69" s="6">
        <f t="shared" si="50"/>
        <v>0.11618776675554857</v>
      </c>
    </row>
    <row r="70" spans="2:64" x14ac:dyDescent="0.25">
      <c r="C70" t="s">
        <v>13</v>
      </c>
      <c r="D70">
        <f>INDEX(hist_share!W:W,MATCH($C$1&amp;"-"&amp;$C70,hist_share!$AF:$AF,0))</f>
        <v>0.15245875168341119</v>
      </c>
      <c r="E70">
        <f>INDEX(hist_share!X:X,MATCH($C$1&amp;"-"&amp;$C70,hist_share!$AF:$AF,0))</f>
        <v>0.15992533624039601</v>
      </c>
      <c r="F70">
        <f>INDEX(hist_share!Y:Y,MATCH($C$1&amp;"-"&amp;$C70,hist_share!$AF:$AF,0))</f>
        <v>0.16213211746969169</v>
      </c>
      <c r="G70">
        <f>INDEX(hist_share!Z:Z,MATCH($C$1&amp;"-"&amp;$C70,hist_share!$AF:$AF,0))</f>
        <v>0.16713159665900071</v>
      </c>
      <c r="H70">
        <f>INDEX(hist_share!AA:AA,MATCH($C$1&amp;"-"&amp;$C70,hist_share!$AF:$AF,0))</f>
        <v>0.1681226631610328</v>
      </c>
      <c r="I70">
        <f>INDEX(hist_share!AB:AB,MATCH($C$1&amp;"-"&amp;$C70,hist_share!$AF:$AF,0))</f>
        <v>0.16471369902784849</v>
      </c>
      <c r="J70" s="10">
        <f>INDEX(hist_share!AC:AC,MATCH($C$1&amp;"-"&amp;$C70,hist_share!$AF:$AF,0))</f>
        <v>0.16494448475691539</v>
      </c>
      <c r="K70">
        <f>INDEX('7th_share'!C:C,MATCH($C$1&amp;"-"&amp;$C70,'7th_share'!$AK:$AK,0))</f>
        <v>0.16947539660149899</v>
      </c>
      <c r="L70">
        <f>INDEX('7th_share'!D:D,MATCH($C$1&amp;"-"&amp;$C70,'7th_share'!$AK:$AK,0))</f>
        <v>0.17368364265127079</v>
      </c>
      <c r="M70">
        <f>INDEX('7th_share'!E:E,MATCH($C$1&amp;"-"&amp;$C70,'7th_share'!$AK:$AK,0))</f>
        <v>0.17758075700105291</v>
      </c>
      <c r="N70">
        <f>INDEX('7th_share'!F:F,MATCH($C$1&amp;"-"&amp;$C70,'7th_share'!$AK:$AK,0))</f>
        <v>0.18117827374566739</v>
      </c>
      <c r="O70">
        <f>INDEX('7th_share'!G:G,MATCH($C$1&amp;"-"&amp;$C70,'7th_share'!$AK:$AK,0))</f>
        <v>0.1844877269799369</v>
      </c>
      <c r="P70">
        <f>INDEX('7th_share'!H:H,MATCH($C$1&amp;"-"&amp;$C70,'7th_share'!$AK:$AK,0))</f>
        <v>0.18752065079868349</v>
      </c>
      <c r="Q70">
        <f>INDEX('7th_share'!I:I,MATCH($C$1&amp;"-"&amp;$C70,'7th_share'!$AK:$AK,0))</f>
        <v>0.19028857929672979</v>
      </c>
      <c r="R70">
        <f>INDEX('7th_share'!J:J,MATCH($C$1&amp;"-"&amp;$C70,'7th_share'!$AK:$AK,0))</f>
        <v>0.19280304656889791</v>
      </c>
      <c r="S70">
        <f>INDEX('7th_share'!K:K,MATCH($C$1&amp;"-"&amp;$C70,'7th_share'!$AK:$AK,0))</f>
        <v>0.1950755867100101</v>
      </c>
      <c r="T70">
        <f>INDEX('7th_share'!L:L,MATCH($C$1&amp;"-"&amp;$C70,'7th_share'!$AK:$AK,0))</f>
        <v>0.1971177338148889</v>
      </c>
      <c r="U70">
        <f>INDEX('7th_share'!M:M,MATCH($C$1&amp;"-"&amp;$C70,'7th_share'!$AK:$AK,0))</f>
        <v>0.19894102197835661</v>
      </c>
      <c r="V70">
        <f>INDEX('7th_share'!N:N,MATCH($C$1&amp;"-"&amp;$C70,'7th_share'!$AK:$AK,0))</f>
        <v>0.2005569852952355</v>
      </c>
      <c r="W70">
        <f>INDEX('7th_share'!O:O,MATCH($C$1&amp;"-"&amp;$C70,'7th_share'!$AK:$AK,0))</f>
        <v>0.20197715786034801</v>
      </c>
      <c r="X70">
        <f>INDEX('7th_share'!P:P,MATCH($C$1&amp;"-"&amp;$C70,'7th_share'!$AK:$AK,0))</f>
        <v>0.2032130737685163</v>
      </c>
      <c r="Y70">
        <f>INDEX('7th_share'!Q:Q,MATCH($C$1&amp;"-"&amp;$C70,'7th_share'!$AK:$AK,0))</f>
        <v>0.2042762671145627</v>
      </c>
      <c r="Z70">
        <f>INDEX('7th_share'!R:R,MATCH($C$1&amp;"-"&amp;$C70,'7th_share'!$AK:$AK,0))</f>
        <v>0.20517827199330971</v>
      </c>
      <c r="AA70">
        <f>INDEX('7th_share'!S:S,MATCH($C$1&amp;"-"&amp;$C70,'7th_share'!$AK:$AK,0))</f>
        <v>0.20593062249957941</v>
      </c>
      <c r="AB70">
        <f>INDEX('7th_share'!T:T,MATCH($C$1&amp;"-"&amp;$C70,'7th_share'!$AK:$AK,0))</f>
        <v>0.20654485272819451</v>
      </c>
      <c r="AC70">
        <f>INDEX('7th_share'!U:U,MATCH($C$1&amp;"-"&amp;$C70,'7th_share'!$AK:$AK,0))</f>
        <v>0.20703249677397709</v>
      </c>
      <c r="AD70">
        <f>INDEX('7th_share'!V:V,MATCH($C$1&amp;"-"&amp;$C70,'7th_share'!$AK:$AK,0))</f>
        <v>0.20740508873174929</v>
      </c>
      <c r="AE70">
        <f>INDEX('7th_share'!W:W,MATCH($C$1&amp;"-"&amp;$C70,'7th_share'!$AK:$AK,0))</f>
        <v>0.20767416269633379</v>
      </c>
      <c r="AF70">
        <f>INDEX('7th_share'!X:X,MATCH($C$1&amp;"-"&amp;$C70,'7th_share'!$AK:$AK,0))</f>
        <v>0.20785125276255281</v>
      </c>
      <c r="AG70">
        <f>INDEX('7th_share'!Y:Y,MATCH($C$1&amp;"-"&amp;$C70,'7th_share'!$AK:$AK,0))</f>
        <v>0.20794789302522881</v>
      </c>
      <c r="AH70">
        <f>INDEX('7th_share'!Z:Z,MATCH($C$1&amp;"-"&amp;$C70,'7th_share'!$AK:$AK,0))</f>
        <v>0.20797561757918359</v>
      </c>
      <c r="AI70">
        <f>INDEX('7th_share'!AA:AA,MATCH($C$1&amp;"-"&amp;$C70,'7th_share'!$AK:$AK,0))</f>
        <v>0.20794596051924019</v>
      </c>
      <c r="AJ70">
        <f>INDEX('7th_share'!AB:AB,MATCH($C$1&amp;"-"&amp;$C70,'7th_share'!$AK:$AK,0))</f>
        <v>0.2078704559402203</v>
      </c>
      <c r="AK70">
        <f>INDEX('7th_share'!AC:AC,MATCH($C$1&amp;"-"&amp;$C70,'7th_share'!$AK:$AK,0))</f>
        <v>0.20776063793694671</v>
      </c>
      <c r="AL70">
        <f>INDEX('7th_share'!AD:AD,MATCH($C$1&amp;"-"&amp;$C70,'7th_share'!$AK:$AK,0))</f>
        <v>0.20762804060424159</v>
      </c>
      <c r="AM70">
        <f>INDEX('7th_share'!AE:AE,MATCH($C$1&amp;"-"&amp;$C70,'7th_share'!$AK:$AK,0))</f>
        <v>0.2074841980369273</v>
      </c>
      <c r="AN70">
        <f>INDEX('7th_share'!AF:AF,MATCH($C$1&amp;"-"&amp;$C70,'7th_share'!$AK:$AK,0))</f>
        <v>0.2073406443298263</v>
      </c>
      <c r="AO70">
        <f>INDEX('7th_share'!AG:AG,MATCH($C$1&amp;"-"&amp;$C70,'7th_share'!$AK:$AK,0))</f>
        <v>0.2072089135777602</v>
      </c>
      <c r="AP70">
        <f>INDEX('7th_share'!AH:AH,MATCH($C$1&amp;"-"&amp;$C70,'7th_share'!$AK:$AK,0))</f>
        <v>0.2071005398755526</v>
      </c>
      <c r="AQ70">
        <f>INDEX('7th_share'!AI:AI,MATCH($C$1&amp;"-"&amp;$C70,'7th_share'!$AK:$AK,0))</f>
        <v>0.2070270573180247</v>
      </c>
      <c r="AR70">
        <f>INDEX('7th_share'!AJ:AJ,MATCH($C$1&amp;"-"&amp;$C70,'7th_share'!$AK:$AK,0))</f>
        <v>0.2069999999999993</v>
      </c>
      <c r="AS70" s="6">
        <f t="shared" si="51"/>
        <v>0.2069999999999993</v>
      </c>
      <c r="AT70" s="6">
        <f t="shared" si="50"/>
        <v>0.2069999999999993</v>
      </c>
      <c r="AU70" s="6">
        <f t="shared" si="50"/>
        <v>0.2069999999999993</v>
      </c>
      <c r="AV70" s="6">
        <f t="shared" si="50"/>
        <v>0.2069999999999993</v>
      </c>
      <c r="AW70" s="6">
        <f t="shared" si="50"/>
        <v>0.2069999999999993</v>
      </c>
      <c r="AX70" s="6">
        <f t="shared" si="50"/>
        <v>0.2069999999999993</v>
      </c>
      <c r="AY70" s="6">
        <f t="shared" si="50"/>
        <v>0.2069999999999993</v>
      </c>
      <c r="AZ70" s="6">
        <f t="shared" si="50"/>
        <v>0.2069999999999993</v>
      </c>
      <c r="BA70" s="6">
        <f t="shared" si="50"/>
        <v>0.2069999999999993</v>
      </c>
      <c r="BB70" s="6">
        <f t="shared" si="50"/>
        <v>0.2069999999999993</v>
      </c>
      <c r="BC70" s="6">
        <f t="shared" si="50"/>
        <v>0.2069999999999993</v>
      </c>
      <c r="BD70" s="6">
        <f t="shared" si="50"/>
        <v>0.2069999999999993</v>
      </c>
      <c r="BE70" s="6">
        <f t="shared" si="50"/>
        <v>0.2069999999999993</v>
      </c>
      <c r="BF70" s="6">
        <f t="shared" si="50"/>
        <v>0.2069999999999993</v>
      </c>
      <c r="BG70" s="6">
        <f t="shared" si="50"/>
        <v>0.2069999999999993</v>
      </c>
      <c r="BH70" s="6">
        <f t="shared" si="50"/>
        <v>0.2069999999999993</v>
      </c>
      <c r="BI70" s="6">
        <f t="shared" si="50"/>
        <v>0.2069999999999993</v>
      </c>
      <c r="BJ70" s="6">
        <f t="shared" si="50"/>
        <v>0.2069999999999993</v>
      </c>
      <c r="BK70" s="6">
        <f t="shared" si="50"/>
        <v>0.2069999999999993</v>
      </c>
      <c r="BL70" s="6">
        <f t="shared" si="50"/>
        <v>0.2069999999999993</v>
      </c>
    </row>
    <row r="71" spans="2:64" x14ac:dyDescent="0.25">
      <c r="C71" t="s">
        <v>14</v>
      </c>
      <c r="D71">
        <f>INDEX(hist_share!W:W,MATCH($C$1&amp;"-"&amp;$C71,hist_share!$AF:$AF,0))</f>
        <v>3.734024661359938E-2</v>
      </c>
      <c r="E71">
        <f>INDEX(hist_share!X:X,MATCH($C$1&amp;"-"&amp;$C71,hist_share!$AF:$AF,0))</f>
        <v>3.7093939678086739E-2</v>
      </c>
      <c r="F71">
        <f>INDEX(hist_share!Y:Y,MATCH($C$1&amp;"-"&amp;$C71,hist_share!$AF:$AF,0))</f>
        <v>3.723330557704322E-2</v>
      </c>
      <c r="G71">
        <f>INDEX(hist_share!Z:Z,MATCH($C$1&amp;"-"&amp;$C71,hist_share!$AF:$AF,0))</f>
        <v>3.6517506178859481E-2</v>
      </c>
      <c r="H71">
        <f>INDEX(hist_share!AA:AA,MATCH($C$1&amp;"-"&amp;$C71,hist_share!$AF:$AF,0))</f>
        <v>3.6157811689233987E-2</v>
      </c>
      <c r="I71">
        <f>INDEX(hist_share!AB:AB,MATCH($C$1&amp;"-"&amp;$C71,hist_share!$AF:$AF,0))</f>
        <v>3.6812394641381183E-2</v>
      </c>
      <c r="J71" s="10">
        <f>INDEX(hist_share!AC:AC,MATCH($C$1&amp;"-"&amp;$C71,hist_share!$AF:$AF,0))</f>
        <v>3.7285550641313017E-2</v>
      </c>
      <c r="K71">
        <f>INDEX('7th_share'!C:C,MATCH($C$1&amp;"-"&amp;$C71,'7th_share'!$AK:$AK,0))</f>
        <v>3.7276325786862768E-2</v>
      </c>
      <c r="L71">
        <f>INDEX('7th_share'!D:D,MATCH($C$1&amp;"-"&amp;$C71,'7th_share'!$AK:$AK,0))</f>
        <v>3.7297852847869087E-2</v>
      </c>
      <c r="M71">
        <f>INDEX('7th_share'!E:E,MATCH($C$1&amp;"-"&amp;$C71,'7th_share'!$AK:$AK,0))</f>
        <v>3.7348256200976288E-2</v>
      </c>
      <c r="N71">
        <f>INDEX('7th_share'!F:F,MATCH($C$1&amp;"-"&amp;$C71,'7th_share'!$AK:$AK,0))</f>
        <v>3.7425660222828519E-2</v>
      </c>
      <c r="O71">
        <f>INDEX('7th_share'!G:G,MATCH($C$1&amp;"-"&amp;$C71,'7th_share'!$AK:$AK,0))</f>
        <v>3.7528189290069937E-2</v>
      </c>
      <c r="P71">
        <f>INDEX('7th_share'!H:H,MATCH($C$1&amp;"-"&amp;$C71,'7th_share'!$AK:$AK,0))</f>
        <v>3.765396777934478E-2</v>
      </c>
      <c r="Q71">
        <f>INDEX('7th_share'!I:I,MATCH($C$1&amp;"-"&amp;$C71,'7th_share'!$AK:$AK,0))</f>
        <v>3.780112006729721E-2</v>
      </c>
      <c r="R71">
        <f>INDEX('7th_share'!J:J,MATCH($C$1&amp;"-"&amp;$C71,'7th_share'!$AK:$AK,0))</f>
        <v>3.7967770530571418E-2</v>
      </c>
      <c r="S71">
        <f>INDEX('7th_share'!K:K,MATCH($C$1&amp;"-"&amp;$C71,'7th_share'!$AK:$AK,0))</f>
        <v>3.8152043545811573E-2</v>
      </c>
      <c r="T71">
        <f>INDEX('7th_share'!L:L,MATCH($C$1&amp;"-"&amp;$C71,'7th_share'!$AK:$AK,0))</f>
        <v>3.8352063489661879E-2</v>
      </c>
      <c r="U71">
        <f>INDEX('7th_share'!M:M,MATCH($C$1&amp;"-"&amp;$C71,'7th_share'!$AK:$AK,0))</f>
        <v>3.8565954738766541E-2</v>
      </c>
      <c r="V71">
        <f>INDEX('7th_share'!N:N,MATCH($C$1&amp;"-"&amp;$C71,'7th_share'!$AK:$AK,0))</f>
        <v>3.8791841669769712E-2</v>
      </c>
      <c r="W71">
        <f>INDEX('7th_share'!O:O,MATCH($C$1&amp;"-"&amp;$C71,'7th_share'!$AK:$AK,0))</f>
        <v>3.9027848659315599E-2</v>
      </c>
      <c r="X71">
        <f>INDEX('7th_share'!P:P,MATCH($C$1&amp;"-"&amp;$C71,'7th_share'!$AK:$AK,0))</f>
        <v>3.9272100084048363E-2</v>
      </c>
      <c r="Y71">
        <f>INDEX('7th_share'!Q:Q,MATCH($C$1&amp;"-"&amp;$C71,'7th_share'!$AK:$AK,0))</f>
        <v>3.9522720320612249E-2</v>
      </c>
      <c r="Z71">
        <f>INDEX('7th_share'!R:R,MATCH($C$1&amp;"-"&amp;$C71,'7th_share'!$AK:$AK,0))</f>
        <v>3.9777833745651373E-2</v>
      </c>
      <c r="AA71">
        <f>INDEX('7th_share'!S:S,MATCH($C$1&amp;"-"&amp;$C71,'7th_share'!$AK:$AK,0))</f>
        <v>4.0035564735809971E-2</v>
      </c>
      <c r="AB71">
        <f>INDEX('7th_share'!T:T,MATCH($C$1&amp;"-"&amp;$C71,'7th_share'!$AK:$AK,0))</f>
        <v>4.0294037667732222E-2</v>
      </c>
      <c r="AC71">
        <f>INDEX('7th_share'!U:U,MATCH($C$1&amp;"-"&amp;$C71,'7th_share'!$AK:$AK,0))</f>
        <v>4.0551376918062321E-2</v>
      </c>
      <c r="AD71">
        <f>INDEX('7th_share'!V:V,MATCH($C$1&amp;"-"&amp;$C71,'7th_share'!$AK:$AK,0))</f>
        <v>4.080570686344439E-2</v>
      </c>
      <c r="AE71">
        <f>INDEX('7th_share'!W:W,MATCH($C$1&amp;"-"&amp;$C71,'7th_share'!$AK:$AK,0))</f>
        <v>4.1055151880522688E-2</v>
      </c>
      <c r="AF71">
        <f>INDEX('7th_share'!X:X,MATCH($C$1&amp;"-"&amp;$C71,'7th_share'!$AK:$AK,0))</f>
        <v>4.1297836345941363E-2</v>
      </c>
      <c r="AG71">
        <f>INDEX('7th_share'!Y:Y,MATCH($C$1&amp;"-"&amp;$C71,'7th_share'!$AK:$AK,0))</f>
        <v>4.1531884636344628E-2</v>
      </c>
      <c r="AH71">
        <f>INDEX('7th_share'!Z:Z,MATCH($C$1&amp;"-"&amp;$C71,'7th_share'!$AK:$AK,0))</f>
        <v>4.1755421128376678E-2</v>
      </c>
      <c r="AI71">
        <f>INDEX('7th_share'!AA:AA,MATCH($C$1&amp;"-"&amp;$C71,'7th_share'!$AK:$AK,0))</f>
        <v>4.1966570198681663E-2</v>
      </c>
      <c r="AJ71">
        <f>INDEX('7th_share'!AB:AB,MATCH($C$1&amp;"-"&amp;$C71,'7th_share'!$AK:$AK,0))</f>
        <v>4.2163456223903779E-2</v>
      </c>
      <c r="AK71">
        <f>INDEX('7th_share'!AC:AC,MATCH($C$1&amp;"-"&amp;$C71,'7th_share'!$AK:$AK,0))</f>
        <v>4.2344203580687238E-2</v>
      </c>
      <c r="AL71">
        <f>INDEX('7th_share'!AD:AD,MATCH($C$1&amp;"-"&amp;$C71,'7th_share'!$AK:$AK,0))</f>
        <v>4.2506936645676188E-2</v>
      </c>
      <c r="AM71">
        <f>INDEX('7th_share'!AE:AE,MATCH($C$1&amp;"-"&amp;$C71,'7th_share'!$AK:$AK,0))</f>
        <v>4.2649779795514868E-2</v>
      </c>
      <c r="AN71">
        <f>INDEX('7th_share'!AF:AF,MATCH($C$1&amp;"-"&amp;$C71,'7th_share'!$AK:$AK,0))</f>
        <v>4.2770857406847398E-2</v>
      </c>
      <c r="AO71">
        <f>INDEX('7th_share'!AG:AG,MATCH($C$1&amp;"-"&amp;$C71,'7th_share'!$AK:$AK,0))</f>
        <v>4.2868293856317997E-2</v>
      </c>
      <c r="AP71">
        <f>INDEX('7th_share'!AH:AH,MATCH($C$1&amp;"-"&amp;$C71,'7th_share'!$AK:$AK,0))</f>
        <v>4.2940213520570918E-2</v>
      </c>
      <c r="AQ71">
        <f>INDEX('7th_share'!AI:AI,MATCH($C$1&amp;"-"&amp;$C71,'7th_share'!$AK:$AK,0))</f>
        <v>4.2984740776250231E-2</v>
      </c>
      <c r="AR71">
        <f>INDEX('7th_share'!AJ:AJ,MATCH($C$1&amp;"-"&amp;$C71,'7th_share'!$AK:$AK,0))</f>
        <v>4.3000000000000177E-2</v>
      </c>
      <c r="AS71" s="6">
        <f t="shared" si="51"/>
        <v>4.3000000000000177E-2</v>
      </c>
      <c r="AT71" s="6">
        <f t="shared" si="50"/>
        <v>4.3000000000000177E-2</v>
      </c>
      <c r="AU71" s="6">
        <f t="shared" si="50"/>
        <v>4.3000000000000177E-2</v>
      </c>
      <c r="AV71" s="6">
        <f t="shared" si="50"/>
        <v>4.3000000000000177E-2</v>
      </c>
      <c r="AW71" s="6">
        <f t="shared" si="50"/>
        <v>4.3000000000000177E-2</v>
      </c>
      <c r="AX71" s="6">
        <f t="shared" si="50"/>
        <v>4.3000000000000177E-2</v>
      </c>
      <c r="AY71" s="6">
        <f t="shared" si="50"/>
        <v>4.3000000000000177E-2</v>
      </c>
      <c r="AZ71" s="6">
        <f t="shared" si="50"/>
        <v>4.3000000000000177E-2</v>
      </c>
      <c r="BA71" s="6">
        <f t="shared" si="50"/>
        <v>4.3000000000000177E-2</v>
      </c>
      <c r="BB71" s="6">
        <f t="shared" si="50"/>
        <v>4.3000000000000177E-2</v>
      </c>
      <c r="BC71" s="6">
        <f t="shared" si="50"/>
        <v>4.3000000000000177E-2</v>
      </c>
      <c r="BD71" s="6">
        <f t="shared" si="50"/>
        <v>4.3000000000000177E-2</v>
      </c>
      <c r="BE71" s="6">
        <f t="shared" si="50"/>
        <v>4.3000000000000177E-2</v>
      </c>
      <c r="BF71" s="6">
        <f t="shared" si="50"/>
        <v>4.3000000000000177E-2</v>
      </c>
      <c r="BG71" s="6">
        <f t="shared" si="50"/>
        <v>4.3000000000000177E-2</v>
      </c>
      <c r="BH71" s="6">
        <f t="shared" si="50"/>
        <v>4.3000000000000177E-2</v>
      </c>
      <c r="BI71" s="6">
        <f t="shared" si="50"/>
        <v>4.3000000000000177E-2</v>
      </c>
      <c r="BJ71" s="6">
        <f t="shared" si="50"/>
        <v>4.3000000000000177E-2</v>
      </c>
      <c r="BK71" s="6">
        <f t="shared" si="50"/>
        <v>4.3000000000000177E-2</v>
      </c>
      <c r="BL71" s="6">
        <f t="shared" si="50"/>
        <v>4.3000000000000177E-2</v>
      </c>
    </row>
    <row r="72" spans="2:64" x14ac:dyDescent="0.25">
      <c r="C72" t="s">
        <v>15</v>
      </c>
      <c r="D72">
        <f>INDEX(hist_share!W:W,MATCH($C$1&amp;"-"&amp;$C72,hist_share!$AF:$AF,0))</f>
        <v>6.979707817260746E-3</v>
      </c>
      <c r="E72">
        <f>INDEX(hist_share!X:X,MATCH($C$1&amp;"-"&amp;$C72,hist_share!$AF:$AF,0))</f>
        <v>7.0762335957765014E-3</v>
      </c>
      <c r="F72">
        <f>INDEX(hist_share!Y:Y,MATCH($C$1&amp;"-"&amp;$C72,hist_share!$AF:$AF,0))</f>
        <v>7.1026035543357811E-3</v>
      </c>
      <c r="G72">
        <f>INDEX(hist_share!Z:Z,MATCH($C$1&amp;"-"&amp;$C72,hist_share!$AF:$AF,0))</f>
        <v>7.2102528940199357E-3</v>
      </c>
      <c r="H72">
        <f>INDEX(hist_share!AA:AA,MATCH($C$1&amp;"-"&amp;$C72,hist_share!$AF:$AF,0))</f>
        <v>7.3057913424164466E-3</v>
      </c>
      <c r="I72">
        <f>INDEX(hist_share!AB:AB,MATCH($C$1&amp;"-"&amp;$C72,hist_share!$AF:$AF,0))</f>
        <v>7.3549818397266381E-3</v>
      </c>
      <c r="J72" s="10">
        <f>INDEX(hist_share!AC:AC,MATCH($C$1&amp;"-"&amp;$C72,hist_share!$AF:$AF,0))</f>
        <v>7.3936596039194174E-3</v>
      </c>
      <c r="K72">
        <f>INDEX('7th_share'!C:C,MATCH($C$1&amp;"-"&amp;$C72,'7th_share'!$AK:$AK,0))</f>
        <v>7.4004744832882286E-3</v>
      </c>
      <c r="L72">
        <f>INDEX('7th_share'!D:D,MATCH($C$1&amp;"-"&amp;$C72,'7th_share'!$AK:$AK,0))</f>
        <v>7.404433241994338E-3</v>
      </c>
      <c r="M72">
        <f>INDEX('7th_share'!E:E,MATCH($C$1&amp;"-"&amp;$C72,'7th_share'!$AK:$AK,0))</f>
        <v>7.4056991350827514E-3</v>
      </c>
      <c r="N72">
        <f>INDEX('7th_share'!F:F,MATCH($C$1&amp;"-"&amp;$C72,'7th_share'!$AK:$AK,0))</f>
        <v>7.4044354175984749E-3</v>
      </c>
      <c r="O72">
        <f>INDEX('7th_share'!G:G,MATCH($C$1&amp;"-"&amp;$C72,'7th_share'!$AK:$AK,0))</f>
        <v>7.4008053445865111E-3</v>
      </c>
      <c r="P72">
        <f>INDEX('7th_share'!H:H,MATCH($C$1&amp;"-"&amp;$C72,'7th_share'!$AK:$AK,0))</f>
        <v>7.3949721710918704E-3</v>
      </c>
      <c r="Q72">
        <f>INDEX('7th_share'!I:I,MATCH($C$1&amp;"-"&amp;$C72,'7th_share'!$AK:$AK,0))</f>
        <v>7.3870991521595552E-3</v>
      </c>
      <c r="R72">
        <f>INDEX('7th_share'!J:J,MATCH($C$1&amp;"-"&amp;$C72,'7th_share'!$AK:$AK,0))</f>
        <v>7.3773495428345777E-3</v>
      </c>
      <c r="S72">
        <f>INDEX('7th_share'!K:K,MATCH($C$1&amp;"-"&amp;$C72,'7th_share'!$AK:$AK,0))</f>
        <v>7.365886598161937E-3</v>
      </c>
      <c r="T72">
        <f>INDEX('7th_share'!L:L,MATCH($C$1&amp;"-"&amp;$C72,'7th_share'!$AK:$AK,0))</f>
        <v>7.3528735731866468E-3</v>
      </c>
      <c r="U72">
        <f>INDEX('7th_share'!M:M,MATCH($C$1&amp;"-"&amp;$C72,'7th_share'!$AK:$AK,0))</f>
        <v>7.3384737229537046E-3</v>
      </c>
      <c r="V72">
        <f>INDEX('7th_share'!N:N,MATCH($C$1&amp;"-"&amp;$C72,'7th_share'!$AK:$AK,0))</f>
        <v>7.3228503025081241E-3</v>
      </c>
      <c r="W72">
        <f>INDEX('7th_share'!O:O,MATCH($C$1&amp;"-"&amp;$C72,'7th_share'!$AK:$AK,0))</f>
        <v>7.3061665668949106E-3</v>
      </c>
      <c r="X72">
        <f>INDEX('7th_share'!P:P,MATCH($C$1&amp;"-"&amp;$C72,'7th_share'!$AK:$AK,0))</f>
        <v>7.2885857711590656E-3</v>
      </c>
      <c r="Y72">
        <f>INDEX('7th_share'!Q:Q,MATCH($C$1&amp;"-"&amp;$C72,'7th_share'!$AK:$AK,0))</f>
        <v>7.2702711703456048E-3</v>
      </c>
      <c r="Z72">
        <f>INDEX('7th_share'!R:R,MATCH($C$1&amp;"-"&amp;$C72,'7th_share'!$AK:$AK,0))</f>
        <v>7.2513860194995221E-3</v>
      </c>
      <c r="AA72">
        <f>INDEX('7th_share'!S:S,MATCH($C$1&amp;"-"&amp;$C72,'7th_share'!$AK:$AK,0))</f>
        <v>7.2320935736658312E-3</v>
      </c>
      <c r="AB72">
        <f>INDEX('7th_share'!T:T,MATCH($C$1&amp;"-"&amp;$C72,'7th_share'!$AK:$AK,0))</f>
        <v>7.2125570878895434E-3</v>
      </c>
      <c r="AC72">
        <f>INDEX('7th_share'!U:U,MATCH($C$1&amp;"-"&amp;$C72,'7th_share'!$AK:$AK,0))</f>
        <v>7.1929398172156534E-3</v>
      </c>
      <c r="AD72">
        <f>INDEX('7th_share'!V:V,MATCH($C$1&amp;"-"&amp;$C72,'7th_share'!$AK:$AK,0))</f>
        <v>7.1734050166891699E-3</v>
      </c>
      <c r="AE72">
        <f>INDEX('7th_share'!W:W,MATCH($C$1&amp;"-"&amp;$C72,'7th_share'!$AK:$AK,0))</f>
        <v>7.1541159413551084E-3</v>
      </c>
      <c r="AF72">
        <f>INDEX('7th_share'!X:X,MATCH($C$1&amp;"-"&amp;$C72,'7th_share'!$AK:$AK,0))</f>
        <v>7.1352358462584663E-3</v>
      </c>
      <c r="AG72">
        <f>INDEX('7th_share'!Y:Y,MATCH($C$1&amp;"-"&amp;$C72,'7th_share'!$AK:$AK,0))</f>
        <v>7.116927986444253E-3</v>
      </c>
      <c r="AH72">
        <f>INDEX('7th_share'!Z:Z,MATCH($C$1&amp;"-"&amp;$C72,'7th_share'!$AK:$AK,0))</f>
        <v>7.0993556169574772E-3</v>
      </c>
      <c r="AI72">
        <f>INDEX('7th_share'!AA:AA,MATCH($C$1&amp;"-"&amp;$C72,'7th_share'!$AK:$AK,0))</f>
        <v>7.082681992843138E-3</v>
      </c>
      <c r="AJ72">
        <f>INDEX('7th_share'!AB:AB,MATCH($C$1&amp;"-"&amp;$C72,'7th_share'!$AK:$AK,0))</f>
        <v>7.0670703691462474E-3</v>
      </c>
      <c r="AK72">
        <f>INDEX('7th_share'!AC:AC,MATCH($C$1&amp;"-"&amp;$C72,'7th_share'!$AK:$AK,0))</f>
        <v>7.0526840009118106E-3</v>
      </c>
      <c r="AL72">
        <f>INDEX('7th_share'!AD:AD,MATCH($C$1&amp;"-"&amp;$C72,'7th_share'!$AK:$AK,0))</f>
        <v>7.0396861431848354E-3</v>
      </c>
      <c r="AM72">
        <f>INDEX('7th_share'!AE:AE,MATCH($C$1&amp;"-"&amp;$C72,'7th_share'!$AK:$AK,0))</f>
        <v>7.0282400510103269E-3</v>
      </c>
      <c r="AN72">
        <f>INDEX('7th_share'!AF:AF,MATCH($C$1&amp;"-"&amp;$C72,'7th_share'!$AK:$AK,0))</f>
        <v>7.0185089794332894E-3</v>
      </c>
      <c r="AO72">
        <f>INDEX('7th_share'!AG:AG,MATCH($C$1&amp;"-"&amp;$C72,'7th_share'!$AK:$AK,0))</f>
        <v>7.0106561834987298E-3</v>
      </c>
      <c r="AP72">
        <f>INDEX('7th_share'!AH:AH,MATCH($C$1&amp;"-"&amp;$C72,'7th_share'!$AK:$AK,0))</f>
        <v>7.0048449182516523E-3</v>
      </c>
      <c r="AQ72">
        <f>INDEX('7th_share'!AI:AI,MATCH($C$1&amp;"-"&amp;$C72,'7th_share'!$AK:$AK,0))</f>
        <v>7.0012384387370718E-3</v>
      </c>
      <c r="AR72">
        <f>INDEX('7th_share'!AJ:AJ,MATCH($C$1&amp;"-"&amp;$C72,'7th_share'!$AK:$AK,0))</f>
        <v>6.9999999999999871E-3</v>
      </c>
      <c r="AS72" s="6">
        <f t="shared" si="51"/>
        <v>6.9999999999999871E-3</v>
      </c>
      <c r="AT72" s="6">
        <f t="shared" si="50"/>
        <v>6.9999999999999871E-3</v>
      </c>
      <c r="AU72" s="6">
        <f t="shared" si="50"/>
        <v>6.9999999999999871E-3</v>
      </c>
      <c r="AV72" s="6">
        <f t="shared" si="50"/>
        <v>6.9999999999999871E-3</v>
      </c>
      <c r="AW72" s="6">
        <f t="shared" si="50"/>
        <v>6.9999999999999871E-3</v>
      </c>
      <c r="AX72" s="6">
        <f t="shared" si="50"/>
        <v>6.9999999999999871E-3</v>
      </c>
      <c r="AY72" s="6">
        <f t="shared" si="50"/>
        <v>6.9999999999999871E-3</v>
      </c>
      <c r="AZ72" s="6">
        <f t="shared" si="50"/>
        <v>6.9999999999999871E-3</v>
      </c>
      <c r="BA72" s="6">
        <f t="shared" si="50"/>
        <v>6.9999999999999871E-3</v>
      </c>
      <c r="BB72" s="6">
        <f t="shared" si="50"/>
        <v>6.9999999999999871E-3</v>
      </c>
      <c r="BC72" s="6">
        <f t="shared" si="50"/>
        <v>6.9999999999999871E-3</v>
      </c>
      <c r="BD72" s="6">
        <f t="shared" si="50"/>
        <v>6.9999999999999871E-3</v>
      </c>
      <c r="BE72" s="6">
        <f t="shared" si="50"/>
        <v>6.9999999999999871E-3</v>
      </c>
      <c r="BF72" s="6">
        <f t="shared" si="50"/>
        <v>6.9999999999999871E-3</v>
      </c>
      <c r="BG72" s="6">
        <f t="shared" si="50"/>
        <v>6.9999999999999871E-3</v>
      </c>
      <c r="BH72" s="6">
        <f t="shared" si="50"/>
        <v>6.9999999999999871E-3</v>
      </c>
      <c r="BI72" s="6">
        <f t="shared" si="50"/>
        <v>6.9999999999999871E-3</v>
      </c>
      <c r="BJ72" s="6">
        <f t="shared" si="50"/>
        <v>6.9999999999999871E-3</v>
      </c>
      <c r="BK72" s="6">
        <f t="shared" si="50"/>
        <v>6.9999999999999871E-3</v>
      </c>
      <c r="BL72" s="6">
        <f t="shared" si="50"/>
        <v>6.9999999999999871E-3</v>
      </c>
    </row>
    <row r="73" spans="2:64" x14ac:dyDescent="0.25">
      <c r="C73" t="s">
        <v>16</v>
      </c>
      <c r="D73">
        <f>INDEX(hist_share!W:W,MATCH($C$1&amp;"-"&amp;$C73,hist_share!$AF:$AF,0))</f>
        <v>4.9469067206847579E-2</v>
      </c>
      <c r="E73">
        <f>INDEX(hist_share!X:X,MATCH($C$1&amp;"-"&amp;$C73,hist_share!$AF:$AF,0))</f>
        <v>4.937075213961048E-2</v>
      </c>
      <c r="F73">
        <f>INDEX(hist_share!Y:Y,MATCH($C$1&amp;"-"&amp;$C73,hist_share!$AF:$AF,0))</f>
        <v>4.981928543237972E-2</v>
      </c>
      <c r="G73">
        <f>INDEX(hist_share!Z:Z,MATCH($C$1&amp;"-"&amp;$C73,hist_share!$AF:$AF,0))</f>
        <v>4.9859926863632317E-2</v>
      </c>
      <c r="H73">
        <f>INDEX(hist_share!AA:AA,MATCH($C$1&amp;"-"&amp;$C73,hist_share!$AF:$AF,0))</f>
        <v>5.0237287848414948E-2</v>
      </c>
      <c r="I73">
        <f>INDEX(hist_share!AB:AB,MATCH($C$1&amp;"-"&amp;$C73,hist_share!$AF:$AF,0))</f>
        <v>5.0033708578867887E-2</v>
      </c>
      <c r="J73" s="10">
        <f>INDEX(hist_share!AC:AC,MATCH($C$1&amp;"-"&amp;$C73,hist_share!$AF:$AF,0))</f>
        <v>4.98997384893081E-2</v>
      </c>
      <c r="K73">
        <f>INDEX('7th_share'!C:C,MATCH($C$1&amp;"-"&amp;$C73,'7th_share'!$AK:$AK,0))</f>
        <v>4.9265059498501178E-2</v>
      </c>
      <c r="L73">
        <f>INDEX('7th_share'!D:D,MATCH($C$1&amp;"-"&amp;$C73,'7th_share'!$AK:$AK,0))</f>
        <v>4.8711854628364908E-2</v>
      </c>
      <c r="M73">
        <f>INDEX('7th_share'!E:E,MATCH($C$1&amp;"-"&amp;$C73,'7th_share'!$AK:$AK,0))</f>
        <v>4.8236275677947041E-2</v>
      </c>
      <c r="N73">
        <f>INDEX('7th_share'!F:F,MATCH($C$1&amp;"-"&amp;$C73,'7th_share'!$AK:$AK,0))</f>
        <v>4.7834474446295329E-2</v>
      </c>
      <c r="O73">
        <f>INDEX('7th_share'!G:G,MATCH($C$1&amp;"-"&amp;$C73,'7th_share'!$AK:$AK,0))</f>
        <v>4.7502602732457551E-2</v>
      </c>
      <c r="P73">
        <f>INDEX('7th_share'!H:H,MATCH($C$1&amp;"-"&amp;$C73,'7th_share'!$AK:$AK,0))</f>
        <v>4.7236812335481507E-2</v>
      </c>
      <c r="Q73">
        <f>INDEX('7th_share'!I:I,MATCH($C$1&amp;"-"&amp;$C73,'7th_share'!$AK:$AK,0))</f>
        <v>4.7033255054414948E-2</v>
      </c>
      <c r="R73">
        <f>INDEX('7th_share'!J:J,MATCH($C$1&amp;"-"&amp;$C73,'7th_share'!$AK:$AK,0))</f>
        <v>4.6888082688305743E-2</v>
      </c>
      <c r="S73">
        <f>INDEX('7th_share'!K:K,MATCH($C$1&amp;"-"&amp;$C73,'7th_share'!$AK:$AK,0))</f>
        <v>4.6797447036201541E-2</v>
      </c>
      <c r="T73">
        <f>INDEX('7th_share'!L:L,MATCH($C$1&amp;"-"&amp;$C73,'7th_share'!$AK:$AK,0))</f>
        <v>4.6757499897150209E-2</v>
      </c>
      <c r="U73">
        <f>INDEX('7th_share'!M:M,MATCH($C$1&amp;"-"&amp;$C73,'7th_share'!$AK:$AK,0))</f>
        <v>4.6764393070199528E-2</v>
      </c>
      <c r="V73">
        <f>INDEX('7th_share'!N:N,MATCH($C$1&amp;"-"&amp;$C73,'7th_share'!$AK:$AK,0))</f>
        <v>4.6814278354397207E-2</v>
      </c>
      <c r="W73">
        <f>INDEX('7th_share'!O:O,MATCH($C$1&amp;"-"&amp;$C73,'7th_share'!$AK:$AK,0))</f>
        <v>4.6903307548791087E-2</v>
      </c>
      <c r="X73">
        <f>INDEX('7th_share'!P:P,MATCH($C$1&amp;"-"&amp;$C73,'7th_share'!$AK:$AK,0))</f>
        <v>4.7027632452428927E-2</v>
      </c>
      <c r="Y73">
        <f>INDEX('7th_share'!Q:Q,MATCH($C$1&amp;"-"&amp;$C73,'7th_share'!$AK:$AK,0))</f>
        <v>4.71834048643585E-2</v>
      </c>
      <c r="Z73">
        <f>INDEX('7th_share'!R:R,MATCH($C$1&amp;"-"&amp;$C73,'7th_share'!$AK:$AK,0))</f>
        <v>4.7366776583627659E-2</v>
      </c>
      <c r="AA73">
        <f>INDEX('7th_share'!S:S,MATCH($C$1&amp;"-"&amp;$C73,'7th_share'!$AK:$AK,0))</f>
        <v>4.7573899409284102E-2</v>
      </c>
      <c r="AB73">
        <f>INDEX('7th_share'!T:T,MATCH($C$1&amp;"-"&amp;$C73,'7th_share'!$AK:$AK,0))</f>
        <v>4.7800925140375608E-2</v>
      </c>
      <c r="AC73">
        <f>INDEX('7th_share'!U:U,MATCH($C$1&amp;"-"&amp;$C73,'7th_share'!$AK:$AK,0))</f>
        <v>4.8044005575949997E-2</v>
      </c>
      <c r="AD73">
        <f>INDEX('7th_share'!V:V,MATCH($C$1&amp;"-"&amp;$C73,'7th_share'!$AK:$AK,0))</f>
        <v>4.829929251505502E-2</v>
      </c>
      <c r="AE73">
        <f>INDEX('7th_share'!W:W,MATCH($C$1&amp;"-"&amp;$C73,'7th_share'!$AK:$AK,0))</f>
        <v>4.8562937756738492E-2</v>
      </c>
      <c r="AF73">
        <f>INDEX('7th_share'!X:X,MATCH($C$1&amp;"-"&amp;$C73,'7th_share'!$AK:$AK,0))</f>
        <v>4.8831093100048101E-2</v>
      </c>
      <c r="AG73">
        <f>INDEX('7th_share'!Y:Y,MATCH($C$1&amp;"-"&amp;$C73,'7th_share'!$AK:$AK,0))</f>
        <v>4.909991034403173E-2</v>
      </c>
      <c r="AH73">
        <f>INDEX('7th_share'!Z:Z,MATCH($C$1&amp;"-"&amp;$C73,'7th_share'!$AK:$AK,0))</f>
        <v>4.9365541287737159E-2</v>
      </c>
      <c r="AI73">
        <f>INDEX('7th_share'!AA:AA,MATCH($C$1&amp;"-"&amp;$C73,'7th_share'!$AK:$AK,0))</f>
        <v>4.9624137730212133E-2</v>
      </c>
      <c r="AJ73">
        <f>INDEX('7th_share'!AB:AB,MATCH($C$1&amp;"-"&amp;$C73,'7th_share'!$AK:$AK,0))</f>
        <v>4.9871851470504373E-2</v>
      </c>
      <c r="AK73">
        <f>INDEX('7th_share'!AC:AC,MATCH($C$1&amp;"-"&amp;$C73,'7th_share'!$AK:$AK,0))</f>
        <v>5.0104834307661758E-2</v>
      </c>
      <c r="AL73">
        <f>INDEX('7th_share'!AD:AD,MATCH($C$1&amp;"-"&amp;$C73,'7th_share'!$AK:$AK,0))</f>
        <v>5.0319238040732017E-2</v>
      </c>
      <c r="AM73">
        <f>INDEX('7th_share'!AE:AE,MATCH($C$1&amp;"-"&amp;$C73,'7th_share'!$AK:$AK,0))</f>
        <v>5.0511214468762958E-2</v>
      </c>
      <c r="AN73">
        <f>INDEX('7th_share'!AF:AF,MATCH($C$1&amp;"-"&amp;$C73,'7th_share'!$AK:$AK,0))</f>
        <v>5.0676915390802338E-2</v>
      </c>
      <c r="AO73">
        <f>INDEX('7th_share'!AG:AG,MATCH($C$1&amp;"-"&amp;$C73,'7th_share'!$AK:$AK,0))</f>
        <v>5.0812492605897971E-2</v>
      </c>
      <c r="AP73">
        <f>INDEX('7th_share'!AH:AH,MATCH($C$1&amp;"-"&amp;$C73,'7th_share'!$AK:$AK,0))</f>
        <v>5.0914097913097478E-2</v>
      </c>
      <c r="AQ73">
        <f>INDEX('7th_share'!AI:AI,MATCH($C$1&amp;"-"&amp;$C73,'7th_share'!$AK:$AK,0))</f>
        <v>5.097788311144897E-2</v>
      </c>
      <c r="AR73">
        <f>INDEX('7th_share'!AJ:AJ,MATCH($C$1&amp;"-"&amp;$C73,'7th_share'!$AK:$AK,0))</f>
        <v>5.0999999999999948E-2</v>
      </c>
      <c r="AS73" s="6">
        <f t="shared" si="51"/>
        <v>5.0999999999999948E-2</v>
      </c>
      <c r="AT73" s="6">
        <f t="shared" si="50"/>
        <v>5.0999999999999948E-2</v>
      </c>
      <c r="AU73" s="6">
        <f t="shared" si="50"/>
        <v>5.0999999999999948E-2</v>
      </c>
      <c r="AV73" s="6">
        <f t="shared" si="50"/>
        <v>5.0999999999999948E-2</v>
      </c>
      <c r="AW73" s="6">
        <f t="shared" si="50"/>
        <v>5.0999999999999948E-2</v>
      </c>
      <c r="AX73" s="6">
        <f t="shared" si="50"/>
        <v>5.0999999999999948E-2</v>
      </c>
      <c r="AY73" s="6">
        <f t="shared" si="50"/>
        <v>5.0999999999999948E-2</v>
      </c>
      <c r="AZ73" s="6">
        <f t="shared" si="50"/>
        <v>5.0999999999999948E-2</v>
      </c>
      <c r="BA73" s="6">
        <f t="shared" si="50"/>
        <v>5.0999999999999948E-2</v>
      </c>
      <c r="BB73" s="6">
        <f t="shared" si="50"/>
        <v>5.0999999999999948E-2</v>
      </c>
      <c r="BC73" s="6">
        <f t="shared" si="50"/>
        <v>5.0999999999999948E-2</v>
      </c>
      <c r="BD73" s="6">
        <f t="shared" si="50"/>
        <v>5.0999999999999948E-2</v>
      </c>
      <c r="BE73" s="6">
        <f t="shared" si="50"/>
        <v>5.0999999999999948E-2</v>
      </c>
      <c r="BF73" s="6">
        <f t="shared" si="50"/>
        <v>5.0999999999999948E-2</v>
      </c>
      <c r="BG73" s="6">
        <f t="shared" si="50"/>
        <v>5.0999999999999948E-2</v>
      </c>
      <c r="BH73" s="6">
        <f t="shared" si="50"/>
        <v>5.0999999999999948E-2</v>
      </c>
      <c r="BI73" s="6">
        <f t="shared" si="50"/>
        <v>5.0999999999999948E-2</v>
      </c>
      <c r="BJ73" s="6">
        <f t="shared" si="50"/>
        <v>5.0999999999999948E-2</v>
      </c>
      <c r="BK73" s="6">
        <f t="shared" si="50"/>
        <v>5.0999999999999948E-2</v>
      </c>
      <c r="BL73" s="6">
        <f t="shared" si="50"/>
        <v>5.0999999999999948E-2</v>
      </c>
    </row>
    <row r="74" spans="2:64" x14ac:dyDescent="0.25">
      <c r="C74" t="s">
        <v>17</v>
      </c>
      <c r="D74">
        <f>INDEX(hist_share!W:W,MATCH($C$1&amp;"-"&amp;$C74,hist_share!$AF:$AF,0))</f>
        <v>8.827636619265912E-2</v>
      </c>
      <c r="E74">
        <f>INDEX(hist_share!X:X,MATCH($C$1&amp;"-"&amp;$C74,hist_share!$AF:$AF,0))</f>
        <v>8.8812544758898798E-2</v>
      </c>
      <c r="F74">
        <f>INDEX(hist_share!Y:Y,MATCH($C$1&amp;"-"&amp;$C74,hist_share!$AF:$AF,0))</f>
        <v>9.0078885490821978E-2</v>
      </c>
      <c r="G74">
        <f>INDEX(hist_share!Z:Z,MATCH($C$1&amp;"-"&amp;$C74,hist_share!$AF:$AF,0))</f>
        <v>9.0963737497374353E-2</v>
      </c>
      <c r="H74">
        <f>INDEX(hist_share!AA:AA,MATCH($C$1&amp;"-"&amp;$C74,hist_share!$AF:$AF,0))</f>
        <v>9.21666376506933E-2</v>
      </c>
      <c r="I74">
        <f>INDEX(hist_share!AB:AB,MATCH($C$1&amp;"-"&amp;$C74,hist_share!$AF:$AF,0))</f>
        <v>9.3636719834136087E-2</v>
      </c>
      <c r="J74" s="10">
        <f>INDEX(hist_share!AC:AC,MATCH($C$1&amp;"-"&amp;$C74,hist_share!$AF:$AF,0))</f>
        <v>9.4558900876066179E-2</v>
      </c>
      <c r="K74">
        <f>INDEX('7th_share'!C:C,MATCH($C$1&amp;"-"&amp;$C74,'7th_share'!$AK:$AK,0))</f>
        <v>9.5045829599016557E-2</v>
      </c>
      <c r="L74">
        <f>INDEX('7th_share'!D:D,MATCH($C$1&amp;"-"&amp;$C74,'7th_share'!$AK:$AK,0))</f>
        <v>9.5476919667247778E-2</v>
      </c>
      <c r="M74">
        <f>INDEX('7th_share'!E:E,MATCH($C$1&amp;"-"&amp;$C74,'7th_share'!$AK:$AK,0))</f>
        <v>9.5854713027257413E-2</v>
      </c>
      <c r="N74">
        <f>INDEX('7th_share'!F:F,MATCH($C$1&amp;"-"&amp;$C74,'7th_share'!$AK:$AK,0))</f>
        <v>9.6181751625542905E-2</v>
      </c>
      <c r="O74">
        <f>INDEX('7th_share'!G:G,MATCH($C$1&amp;"-"&amp;$C74,'7th_share'!$AK:$AK,0))</f>
        <v>9.6460577408601755E-2</v>
      </c>
      <c r="P74">
        <f>INDEX('7th_share'!H:H,MATCH($C$1&amp;"-"&amp;$C74,'7th_share'!$AK:$AK,0))</f>
        <v>9.6693732322931478E-2</v>
      </c>
      <c r="Q74">
        <f>INDEX('7th_share'!I:I,MATCH($C$1&amp;"-"&amp;$C74,'7th_share'!$AK:$AK,0))</f>
        <v>9.6883758315029558E-2</v>
      </c>
      <c r="R74">
        <f>INDEX('7th_share'!J:J,MATCH($C$1&amp;"-"&amp;$C74,'7th_share'!$AK:$AK,0))</f>
        <v>9.7033197331393553E-2</v>
      </c>
      <c r="S74">
        <f>INDEX('7th_share'!K:K,MATCH($C$1&amp;"-"&amp;$C74,'7th_share'!$AK:$AK,0))</f>
        <v>9.7144591318520879E-2</v>
      </c>
      <c r="T74">
        <f>INDEX('7th_share'!L:L,MATCH($C$1&amp;"-"&amp;$C74,'7th_share'!$AK:$AK,0))</f>
        <v>9.722048222290916E-2</v>
      </c>
      <c r="U74">
        <f>INDEX('7th_share'!M:M,MATCH($C$1&amp;"-"&amp;$C74,'7th_share'!$AK:$AK,0))</f>
        <v>9.7263411991055801E-2</v>
      </c>
      <c r="V74">
        <f>INDEX('7th_share'!N:N,MATCH($C$1&amp;"-"&amp;$C74,'7th_share'!$AK:$AK,0))</f>
        <v>9.7275922569458301E-2</v>
      </c>
      <c r="W74">
        <f>INDEX('7th_share'!O:O,MATCH($C$1&amp;"-"&amp;$C74,'7th_share'!$AK:$AK,0))</f>
        <v>9.7260555904614215E-2</v>
      </c>
      <c r="X74">
        <f>INDEX('7th_share'!P:P,MATCH($C$1&amp;"-"&amp;$C74,'7th_share'!$AK:$AK,0))</f>
        <v>9.7219853943021059E-2</v>
      </c>
      <c r="Y74">
        <f>INDEX('7th_share'!Q:Q,MATCH($C$1&amp;"-"&amp;$C74,'7th_share'!$AK:$AK,0))</f>
        <v>9.7156358631176276E-2</v>
      </c>
      <c r="Z74">
        <f>INDEX('7th_share'!R:R,MATCH($C$1&amp;"-"&amp;$C74,'7th_share'!$AK:$AK,0))</f>
        <v>9.7072611915577395E-2</v>
      </c>
      <c r="AA74">
        <f>INDEX('7th_share'!S:S,MATCH($C$1&amp;"-"&amp;$C74,'7th_share'!$AK:$AK,0))</f>
        <v>9.6971155742721901E-2</v>
      </c>
      <c r="AB74">
        <f>INDEX('7th_share'!T:T,MATCH($C$1&amp;"-"&amp;$C74,'7th_share'!$AK:$AK,0))</f>
        <v>9.6854532059107365E-2</v>
      </c>
      <c r="AC74">
        <f>INDEX('7th_share'!U:U,MATCH($C$1&amp;"-"&amp;$C74,'7th_share'!$AK:$AK,0))</f>
        <v>9.6725282811231217E-2</v>
      </c>
      <c r="AD74">
        <f>INDEX('7th_share'!V:V,MATCH($C$1&amp;"-"&amp;$C74,'7th_share'!$AK:$AK,0))</f>
        <v>9.6585949945590902E-2</v>
      </c>
      <c r="AE74">
        <f>INDEX('7th_share'!W:W,MATCH($C$1&amp;"-"&amp;$C74,'7th_share'!$AK:$AK,0))</f>
        <v>9.6439075408684127E-2</v>
      </c>
      <c r="AF74">
        <f>INDEX('7th_share'!X:X,MATCH($C$1&amp;"-"&amp;$C74,'7th_share'!$AK:$AK,0))</f>
        <v>9.6287201147008242E-2</v>
      </c>
      <c r="AG74">
        <f>INDEX('7th_share'!Y:Y,MATCH($C$1&amp;"-"&amp;$C74,'7th_share'!$AK:$AK,0))</f>
        <v>9.6132869107060745E-2</v>
      </c>
      <c r="AH74">
        <f>INDEX('7th_share'!Z:Z,MATCH($C$1&amp;"-"&amp;$C74,'7th_share'!$AK:$AK,0))</f>
        <v>9.5978621235339193E-2</v>
      </c>
      <c r="AI74">
        <f>INDEX('7th_share'!AA:AA,MATCH($C$1&amp;"-"&amp;$C74,'7th_share'!$AK:$AK,0))</f>
        <v>9.5826999478341085E-2</v>
      </c>
      <c r="AJ74">
        <f>INDEX('7th_share'!AB:AB,MATCH($C$1&amp;"-"&amp;$C74,'7th_share'!$AK:$AK,0))</f>
        <v>9.5680545782563881E-2</v>
      </c>
      <c r="AK74">
        <f>INDEX('7th_share'!AC:AC,MATCH($C$1&amp;"-"&amp;$C74,'7th_share'!$AK:$AK,0))</f>
        <v>9.5541802094505093E-2</v>
      </c>
      <c r="AL74">
        <f>INDEX('7th_share'!AD:AD,MATCH($C$1&amp;"-"&amp;$C74,'7th_share'!$AK:$AK,0))</f>
        <v>9.5413310360662265E-2</v>
      </c>
      <c r="AM74">
        <f>INDEX('7th_share'!AE:AE,MATCH($C$1&amp;"-"&amp;$C74,'7th_share'!$AK:$AK,0))</f>
        <v>9.5297612527532896E-2</v>
      </c>
      <c r="AN74">
        <f>INDEX('7th_share'!AF:AF,MATCH($C$1&amp;"-"&amp;$C74,'7th_share'!$AK:$AK,0))</f>
        <v>9.5197250541614445E-2</v>
      </c>
      <c r="AO74">
        <f>INDEX('7th_share'!AG:AG,MATCH($C$1&amp;"-"&amp;$C74,'7th_share'!$AK:$AK,0))</f>
        <v>9.5114766349404509E-2</v>
      </c>
      <c r="AP74">
        <f>INDEX('7th_share'!AH:AH,MATCH($C$1&amp;"-"&amp;$C74,'7th_share'!$AK:$AK,0))</f>
        <v>9.5052701897400449E-2</v>
      </c>
      <c r="AQ74">
        <f>INDEX('7th_share'!AI:AI,MATCH($C$1&amp;"-"&amp;$C74,'7th_share'!$AK:$AK,0))</f>
        <v>9.5013599132099849E-2</v>
      </c>
      <c r="AR74">
        <f>INDEX('7th_share'!AJ:AJ,MATCH($C$1&amp;"-"&amp;$C74,'7th_share'!$AK:$AK,0))</f>
        <v>9.5000000000000209E-2</v>
      </c>
      <c r="AS74" s="6">
        <f t="shared" si="51"/>
        <v>9.5000000000000209E-2</v>
      </c>
      <c r="AT74" s="6">
        <f t="shared" si="50"/>
        <v>9.5000000000000209E-2</v>
      </c>
      <c r="AU74" s="6">
        <f t="shared" si="50"/>
        <v>9.5000000000000209E-2</v>
      </c>
      <c r="AV74" s="6">
        <f t="shared" si="50"/>
        <v>9.5000000000000209E-2</v>
      </c>
      <c r="AW74" s="6">
        <f t="shared" si="50"/>
        <v>9.5000000000000209E-2</v>
      </c>
      <c r="AX74" s="6">
        <f t="shared" si="50"/>
        <v>9.5000000000000209E-2</v>
      </c>
      <c r="AY74" s="6">
        <f t="shared" si="50"/>
        <v>9.5000000000000209E-2</v>
      </c>
      <c r="AZ74" s="6">
        <f t="shared" si="50"/>
        <v>9.5000000000000209E-2</v>
      </c>
      <c r="BA74" s="6">
        <f t="shared" si="50"/>
        <v>9.5000000000000209E-2</v>
      </c>
      <c r="BB74" s="6">
        <f t="shared" si="50"/>
        <v>9.5000000000000209E-2</v>
      </c>
      <c r="BC74" s="6">
        <f t="shared" si="50"/>
        <v>9.5000000000000209E-2</v>
      </c>
      <c r="BD74" s="6">
        <f t="shared" si="50"/>
        <v>9.5000000000000209E-2</v>
      </c>
      <c r="BE74" s="6">
        <f t="shared" si="50"/>
        <v>9.5000000000000209E-2</v>
      </c>
      <c r="BF74" s="6">
        <f t="shared" si="50"/>
        <v>9.5000000000000209E-2</v>
      </c>
      <c r="BG74" s="6">
        <f t="shared" si="50"/>
        <v>9.5000000000000209E-2</v>
      </c>
      <c r="BH74" s="6">
        <f t="shared" si="50"/>
        <v>9.5000000000000209E-2</v>
      </c>
      <c r="BI74" s="6">
        <f t="shared" si="50"/>
        <v>9.5000000000000209E-2</v>
      </c>
      <c r="BJ74" s="6">
        <f t="shared" si="50"/>
        <v>9.5000000000000209E-2</v>
      </c>
      <c r="BK74" s="6">
        <f t="shared" si="50"/>
        <v>9.5000000000000209E-2</v>
      </c>
      <c r="BL74" s="6">
        <f t="shared" si="50"/>
        <v>9.5000000000000209E-2</v>
      </c>
    </row>
    <row r="75" spans="2:64" x14ac:dyDescent="0.25">
      <c r="C75" t="s">
        <v>18</v>
      </c>
      <c r="D75">
        <f>INDEX(hist_share!W:W,MATCH($C$1&amp;"-"&amp;$C75,hist_share!$AF:$AF,0))</f>
        <v>0.66384804395693875</v>
      </c>
      <c r="E75">
        <f>INDEX(hist_share!X:X,MATCH($C$1&amp;"-"&amp;$C75,hist_share!$AF:$AF,0))</f>
        <v>0.65612956187076044</v>
      </c>
      <c r="F75">
        <f>INDEX(hist_share!Y:Y,MATCH($C$1&amp;"-"&amp;$C75,hist_share!$AF:$AF,0))</f>
        <v>0.65209260514885425</v>
      </c>
      <c r="G75">
        <f>INDEX(hist_share!Z:Z,MATCH($C$1&amp;"-"&amp;$C75,hist_share!$AF:$AF,0))</f>
        <v>0.64681144879025987</v>
      </c>
      <c r="H75">
        <f>INDEX(hist_share!AA:AA,MATCH($C$1&amp;"-"&amp;$C75,hist_share!$AF:$AF,0))</f>
        <v>0.64445544803380561</v>
      </c>
      <c r="I75">
        <f>INDEX(hist_share!AB:AB,MATCH($C$1&amp;"-"&amp;$C75,hist_share!$AF:$AF,0))</f>
        <v>0.64588722441293733</v>
      </c>
      <c r="J75" s="10">
        <f>INDEX(hist_share!AC:AC,MATCH($C$1&amp;"-"&amp;$C75,hist_share!$AF:$AF,0))</f>
        <v>0.64436377774963083</v>
      </c>
      <c r="K75">
        <f>INDEX('7th_share'!C:C,MATCH($C$1&amp;"-"&amp;$C75,'7th_share'!$AK:$AK,0))</f>
        <v>0.63999986093290429</v>
      </c>
      <c r="L75">
        <f>INDEX('7th_share'!D:D,MATCH($C$1&amp;"-"&amp;$C75,'7th_share'!$AK:$AK,0))</f>
        <v>0.63590438634195601</v>
      </c>
      <c r="M75">
        <f>INDEX('7th_share'!E:E,MATCH($C$1&amp;"-"&amp;$C75,'7th_share'!$AK:$AK,0))</f>
        <v>0.63206885018423253</v>
      </c>
      <c r="N75">
        <f>INDEX('7th_share'!F:F,MATCH($C$1&amp;"-"&amp;$C75,'7th_share'!$AK:$AK,0))</f>
        <v>0.62848474866717974</v>
      </c>
      <c r="O75">
        <f>INDEX('7th_share'!G:G,MATCH($C$1&amp;"-"&amp;$C75,'7th_share'!$AK:$AK,0))</f>
        <v>0.62514357799824372</v>
      </c>
      <c r="P75">
        <f>INDEX('7th_share'!H:H,MATCH($C$1&amp;"-"&amp;$C75,'7th_share'!$AK:$AK,0))</f>
        <v>0.62203683438487067</v>
      </c>
      <c r="Q75">
        <f>INDEX('7th_share'!I:I,MATCH($C$1&amp;"-"&amp;$C75,'7th_share'!$AK:$AK,0))</f>
        <v>0.61915601403450671</v>
      </c>
      <c r="R75">
        <f>INDEX('7th_share'!J:J,MATCH($C$1&amp;"-"&amp;$C75,'7th_share'!$AK:$AK,0))</f>
        <v>0.6164926131545978</v>
      </c>
      <c r="S75">
        <f>INDEX('7th_share'!K:K,MATCH($C$1&amp;"-"&amp;$C75,'7th_share'!$AK:$AK,0))</f>
        <v>0.61403812795258994</v>
      </c>
      <c r="T75">
        <f>INDEX('7th_share'!L:L,MATCH($C$1&amp;"-"&amp;$C75,'7th_share'!$AK:$AK,0))</f>
        <v>0.61178405463592922</v>
      </c>
      <c r="U75">
        <f>INDEX('7th_share'!M:M,MATCH($C$1&amp;"-"&amp;$C75,'7th_share'!$AK:$AK,0))</f>
        <v>0.60972188941206185</v>
      </c>
      <c r="V75">
        <f>INDEX('7th_share'!N:N,MATCH($C$1&amp;"-"&amp;$C75,'7th_share'!$AK:$AK,0))</f>
        <v>0.6078431284884338</v>
      </c>
      <c r="W75">
        <f>INDEX('7th_share'!O:O,MATCH($C$1&amp;"-"&amp;$C75,'7th_share'!$AK:$AK,0))</f>
        <v>0.60613926807249097</v>
      </c>
      <c r="X75">
        <f>INDEX('7th_share'!P:P,MATCH($C$1&amp;"-"&amp;$C75,'7th_share'!$AK:$AK,0))</f>
        <v>0.60460180437167965</v>
      </c>
      <c r="Y75">
        <f>INDEX('7th_share'!Q:Q,MATCH($C$1&amp;"-"&amp;$C75,'7th_share'!$AK:$AK,0))</f>
        <v>0.60322223359344607</v>
      </c>
      <c r="Z75">
        <f>INDEX('7th_share'!R:R,MATCH($C$1&amp;"-"&amp;$C75,'7th_share'!$AK:$AK,0))</f>
        <v>0.60199205194523586</v>
      </c>
      <c r="AA75">
        <f>INDEX('7th_share'!S:S,MATCH($C$1&amp;"-"&amp;$C75,'7th_share'!$AK:$AK,0))</f>
        <v>0.60090275563449547</v>
      </c>
      <c r="AB75">
        <f>INDEX('7th_share'!T:T,MATCH($C$1&amp;"-"&amp;$C75,'7th_share'!$AK:$AK,0))</f>
        <v>0.59994584086867064</v>
      </c>
      <c r="AC75">
        <f>INDEX('7th_share'!U:U,MATCH($C$1&amp;"-"&amp;$C75,'7th_share'!$AK:$AK,0))</f>
        <v>0.59911280385520727</v>
      </c>
      <c r="AD75">
        <f>INDEX('7th_share'!V:V,MATCH($C$1&amp;"-"&amp;$C75,'7th_share'!$AK:$AK,0))</f>
        <v>0.59839514080155221</v>
      </c>
      <c r="AE75">
        <f>INDEX('7th_share'!W:W,MATCH($C$1&amp;"-"&amp;$C75,'7th_share'!$AK:$AK,0))</f>
        <v>0.59778434791515089</v>
      </c>
      <c r="AF75">
        <f>INDEX('7th_share'!X:X,MATCH($C$1&amp;"-"&amp;$C75,'7th_share'!$AK:$AK,0))</f>
        <v>0.59727192140344953</v>
      </c>
      <c r="AG75">
        <f>INDEX('7th_share'!Y:Y,MATCH($C$1&amp;"-"&amp;$C75,'7th_share'!$AK:$AK,0))</f>
        <v>0.59684935747389434</v>
      </c>
      <c r="AH75">
        <f>INDEX('7th_share'!Z:Z,MATCH($C$1&amp;"-"&amp;$C75,'7th_share'!$AK:$AK,0))</f>
        <v>0.59650815233393129</v>
      </c>
      <c r="AI75">
        <f>INDEX('7th_share'!AA:AA,MATCH($C$1&amp;"-"&amp;$C75,'7th_share'!$AK:$AK,0))</f>
        <v>0.59623980219100636</v>
      </c>
      <c r="AJ75">
        <f>INDEX('7th_share'!AB:AB,MATCH($C$1&amp;"-"&amp;$C75,'7th_share'!$AK:$AK,0))</f>
        <v>0.59603580325256544</v>
      </c>
      <c r="AK75">
        <f>INDEX('7th_share'!AC:AC,MATCH($C$1&amp;"-"&amp;$C75,'7th_share'!$AK:$AK,0))</f>
        <v>0.59588765172605507</v>
      </c>
      <c r="AL75">
        <f>INDEX('7th_share'!AD:AD,MATCH($C$1&amp;"-"&amp;$C75,'7th_share'!$AK:$AK,0))</f>
        <v>0.595786843818921</v>
      </c>
      <c r="AM75">
        <f>INDEX('7th_share'!AE:AE,MATCH($C$1&amp;"-"&amp;$C75,'7th_share'!$AK:$AK,0))</f>
        <v>0.59572487573860955</v>
      </c>
      <c r="AN75">
        <f>INDEX('7th_share'!AF:AF,MATCH($C$1&amp;"-"&amp;$C75,'7th_share'!$AK:$AK,0))</f>
        <v>0.59569324369256615</v>
      </c>
      <c r="AO75">
        <f>INDEX('7th_share'!AG:AG,MATCH($C$1&amp;"-"&amp;$C75,'7th_share'!$AK:$AK,0))</f>
        <v>0.59568344388823791</v>
      </c>
      <c r="AP75">
        <f>INDEX('7th_share'!AH:AH,MATCH($C$1&amp;"-"&amp;$C75,'7th_share'!$AK:$AK,0))</f>
        <v>0.5956869725330699</v>
      </c>
      <c r="AQ75">
        <f>INDEX('7th_share'!AI:AI,MATCH($C$1&amp;"-"&amp;$C75,'7th_share'!$AK:$AK,0))</f>
        <v>0.59569532583450868</v>
      </c>
      <c r="AR75">
        <f>INDEX('7th_share'!AJ:AJ,MATCH($C$1&amp;"-"&amp;$C75,'7th_share'!$AK:$AK,0))</f>
        <v>0.59570000000000023</v>
      </c>
      <c r="AS75" s="6">
        <f t="shared" si="51"/>
        <v>0.59570000000000023</v>
      </c>
      <c r="AT75" s="6">
        <f t="shared" si="50"/>
        <v>0.59570000000000023</v>
      </c>
      <c r="AU75" s="6">
        <f t="shared" si="50"/>
        <v>0.59570000000000023</v>
      </c>
      <c r="AV75" s="6">
        <f t="shared" si="50"/>
        <v>0.59570000000000023</v>
      </c>
      <c r="AW75" s="6">
        <f t="shared" si="50"/>
        <v>0.59570000000000023</v>
      </c>
      <c r="AX75" s="6">
        <f t="shared" si="50"/>
        <v>0.59570000000000023</v>
      </c>
      <c r="AY75" s="6">
        <f t="shared" si="50"/>
        <v>0.59570000000000023</v>
      </c>
      <c r="AZ75" s="6">
        <f t="shared" si="50"/>
        <v>0.59570000000000023</v>
      </c>
      <c r="BA75" s="6">
        <f t="shared" si="50"/>
        <v>0.59570000000000023</v>
      </c>
      <c r="BB75" s="6">
        <f t="shared" si="50"/>
        <v>0.59570000000000023</v>
      </c>
      <c r="BC75" s="6">
        <f t="shared" si="50"/>
        <v>0.59570000000000023</v>
      </c>
      <c r="BD75" s="6">
        <f t="shared" si="50"/>
        <v>0.59570000000000023</v>
      </c>
      <c r="BE75" s="6">
        <f t="shared" si="50"/>
        <v>0.59570000000000023</v>
      </c>
      <c r="BF75" s="6">
        <f t="shared" si="50"/>
        <v>0.59570000000000023</v>
      </c>
      <c r="BG75" s="6">
        <f t="shared" si="50"/>
        <v>0.59570000000000023</v>
      </c>
      <c r="BH75" s="6">
        <f t="shared" si="50"/>
        <v>0.59570000000000023</v>
      </c>
      <c r="BI75" s="6">
        <f t="shared" si="50"/>
        <v>0.59570000000000023</v>
      </c>
      <c r="BJ75" s="6">
        <f t="shared" si="50"/>
        <v>0.59570000000000023</v>
      </c>
      <c r="BK75" s="6">
        <f t="shared" si="50"/>
        <v>0.59570000000000023</v>
      </c>
      <c r="BL75" s="6">
        <f t="shared" si="50"/>
        <v>0.59570000000000023</v>
      </c>
    </row>
    <row r="76" spans="2:64" x14ac:dyDescent="0.25">
      <c r="C76" t="s">
        <v>40</v>
      </c>
      <c r="D76">
        <f>INDEX(hist_share!W:W,MATCH($C$1&amp;"-"&amp;$C76,hist_share!$AF:$AF,0))</f>
        <v>1.627816529283316E-3</v>
      </c>
      <c r="E76">
        <f>INDEX(hist_share!X:X,MATCH($C$1&amp;"-"&amp;$C76,hist_share!$AF:$AF,0))</f>
        <v>1.591631716470763E-3</v>
      </c>
      <c r="F76">
        <f>INDEX(hist_share!Y:Y,MATCH($C$1&amp;"-"&amp;$C76,hist_share!$AF:$AF,0))</f>
        <v>1.541197326873633E-3</v>
      </c>
      <c r="G76">
        <f>INDEX(hist_share!Z:Z,MATCH($C$1&amp;"-"&amp;$C76,hist_share!$AF:$AF,0))</f>
        <v>1.50553111685335E-3</v>
      </c>
      <c r="H76">
        <f>INDEX(hist_share!AA:AA,MATCH($C$1&amp;"-"&amp;$C76,hist_share!$AF:$AF,0))</f>
        <v>1.554360274402859E-3</v>
      </c>
      <c r="I76">
        <f>INDEX(hist_share!AB:AB,MATCH($C$1&amp;"-"&amp;$C76,hist_share!$AF:$AF,0))</f>
        <v>1.561271665102604E-3</v>
      </c>
      <c r="J76" s="10">
        <f>INDEX(hist_share!AC:AC,MATCH($C$1&amp;"-"&amp;$C76,hist_share!$AF:$AF,0))</f>
        <v>1.5538878828467871E-3</v>
      </c>
      <c r="K76">
        <f>INDEX('7th_share'!C:C,MATCH($C$1&amp;"-"&amp;$C76,'7th_share'!$AK:$AK,0))</f>
        <v>1.537053097927841E-3</v>
      </c>
      <c r="L76">
        <f>INDEX('7th_share'!D:D,MATCH($C$1&amp;"-"&amp;$C76,'7th_share'!$AK:$AK,0))</f>
        <v>1.5209106212969209E-3</v>
      </c>
      <c r="M76">
        <f>INDEX('7th_share'!E:E,MATCH($C$1&amp;"-"&amp;$C76,'7th_share'!$AK:$AK,0))</f>
        <v>1.5054487734511559E-3</v>
      </c>
      <c r="N76">
        <f>INDEX('7th_share'!F:F,MATCH($C$1&amp;"-"&amp;$C76,'7th_share'!$AK:$AK,0))</f>
        <v>1.490655874887674E-3</v>
      </c>
      <c r="O76">
        <f>INDEX('7th_share'!G:G,MATCH($C$1&amp;"-"&amp;$C76,'7th_share'!$AK:$AK,0))</f>
        <v>1.476520246103602E-3</v>
      </c>
      <c r="P76">
        <f>INDEX('7th_share'!H:H,MATCH($C$1&amp;"-"&amp;$C76,'7th_share'!$AK:$AK,0))</f>
        <v>1.46303020759607E-3</v>
      </c>
      <c r="Q76">
        <f>INDEX('7th_share'!I:I,MATCH($C$1&amp;"-"&amp;$C76,'7th_share'!$AK:$AK,0))</f>
        <v>1.4501740798622039E-3</v>
      </c>
      <c r="R76">
        <f>INDEX('7th_share'!J:J,MATCH($C$1&amp;"-"&amp;$C76,'7th_share'!$AK:$AK,0))</f>
        <v>1.437940183399134E-3</v>
      </c>
      <c r="S76">
        <f>INDEX('7th_share'!K:K,MATCH($C$1&amp;"-"&amp;$C76,'7th_share'!$AK:$AK,0))</f>
        <v>1.4263168387039871E-3</v>
      </c>
      <c r="T76">
        <f>INDEX('7th_share'!L:L,MATCH($C$1&amp;"-"&amp;$C76,'7th_share'!$AK:$AK,0))</f>
        <v>1.41529236627389E-3</v>
      </c>
      <c r="U76">
        <f>INDEX('7th_share'!M:M,MATCH($C$1&amp;"-"&amp;$C76,'7th_share'!$AK:$AK,0))</f>
        <v>1.4048550866059739E-3</v>
      </c>
      <c r="V76">
        <f>INDEX('7th_share'!N:N,MATCH($C$1&amp;"-"&amp;$C76,'7th_share'!$AK:$AK,0))</f>
        <v>1.3949933201973649E-3</v>
      </c>
      <c r="W76">
        <f>INDEX('7th_share'!O:O,MATCH($C$1&amp;"-"&amp;$C76,'7th_share'!$AK:$AK,0))</f>
        <v>1.385695387545191E-3</v>
      </c>
      <c r="X76">
        <f>INDEX('7th_share'!P:P,MATCH($C$1&amp;"-"&amp;$C76,'7th_share'!$AK:$AK,0))</f>
        <v>1.376949609146581E-3</v>
      </c>
      <c r="Y76">
        <f>INDEX('7th_share'!Q:Q,MATCH($C$1&amp;"-"&amp;$C76,'7th_share'!$AK:$AK,0))</f>
        <v>1.3687443054986629E-3</v>
      </c>
      <c r="Z76">
        <f>INDEX('7th_share'!R:R,MATCH($C$1&amp;"-"&amp;$C76,'7th_share'!$AK:$AK,0))</f>
        <v>1.3610677970985639E-3</v>
      </c>
      <c r="AA76">
        <f>INDEX('7th_share'!S:S,MATCH($C$1&amp;"-"&amp;$C76,'7th_share'!$AK:$AK,0))</f>
        <v>1.353908404443413E-3</v>
      </c>
      <c r="AB76">
        <f>INDEX('7th_share'!T:T,MATCH($C$1&amp;"-"&amp;$C76,'7th_share'!$AK:$AK,0))</f>
        <v>1.3472544480303389E-3</v>
      </c>
      <c r="AC76">
        <f>INDEX('7th_share'!U:U,MATCH($C$1&amp;"-"&amp;$C76,'7th_share'!$AK:$AK,0))</f>
        <v>1.3410942483564679E-3</v>
      </c>
      <c r="AD76">
        <f>INDEX('7th_share'!V:V,MATCH($C$1&amp;"-"&amp;$C76,'7th_share'!$AK:$AK,0))</f>
        <v>1.335416125918929E-3</v>
      </c>
      <c r="AE76">
        <f>INDEX('7th_share'!W:W,MATCH($C$1&amp;"-"&amp;$C76,'7th_share'!$AK:$AK,0))</f>
        <v>1.3302084012148511E-3</v>
      </c>
      <c r="AF76">
        <f>INDEX('7th_share'!X:X,MATCH($C$1&amp;"-"&amp;$C76,'7th_share'!$AK:$AK,0))</f>
        <v>1.3254593947413611E-3</v>
      </c>
      <c r="AG76">
        <f>INDEX('7th_share'!Y:Y,MATCH($C$1&amp;"-"&amp;$C76,'7th_share'!$AK:$AK,0))</f>
        <v>1.3211574269955881E-3</v>
      </c>
      <c r="AH76">
        <f>INDEX('7th_share'!Z:Z,MATCH($C$1&amp;"-"&amp;$C76,'7th_share'!$AK:$AK,0))</f>
        <v>1.317290818474659E-3</v>
      </c>
      <c r="AI76">
        <f>INDEX('7th_share'!AA:AA,MATCH($C$1&amp;"-"&amp;$C76,'7th_share'!$AK:$AK,0))</f>
        <v>1.313847889675703E-3</v>
      </c>
      <c r="AJ76">
        <f>INDEX('7th_share'!AB:AB,MATCH($C$1&amp;"-"&amp;$C76,'7th_share'!$AK:$AK,0))</f>
        <v>1.310816961095847E-3</v>
      </c>
      <c r="AK76">
        <f>INDEX('7th_share'!AC:AC,MATCH($C$1&amp;"-"&amp;$C76,'7th_share'!$AK:$AK,0))</f>
        <v>1.30818635323222E-3</v>
      </c>
      <c r="AL76">
        <f>INDEX('7th_share'!AD:AD,MATCH($C$1&amp;"-"&amp;$C76,'7th_share'!$AK:$AK,0))</f>
        <v>1.3059443865819499E-3</v>
      </c>
      <c r="AM76">
        <f>INDEX('7th_share'!AE:AE,MATCH($C$1&amp;"-"&amp;$C76,'7th_share'!$AK:$AK,0))</f>
        <v>1.304079381642165E-3</v>
      </c>
      <c r="AN76">
        <f>INDEX('7th_share'!AF:AF,MATCH($C$1&amp;"-"&amp;$C76,'7th_share'!$AK:$AK,0))</f>
        <v>1.3025796589099931E-3</v>
      </c>
      <c r="AO76">
        <f>INDEX('7th_share'!AG:AG,MATCH($C$1&amp;"-"&amp;$C76,'7th_share'!$AK:$AK,0))</f>
        <v>1.301433538882563E-3</v>
      </c>
      <c r="AP76">
        <f>INDEX('7th_share'!AH:AH,MATCH($C$1&amp;"-"&amp;$C76,'7th_share'!$AK:$AK,0))</f>
        <v>1.300629342057001E-3</v>
      </c>
      <c r="AQ76">
        <f>INDEX('7th_share'!AI:AI,MATCH($C$1&amp;"-"&amp;$C76,'7th_share'!$AK:$AK,0))</f>
        <v>1.3001553889304359E-3</v>
      </c>
      <c r="AR76">
        <f>INDEX('7th_share'!AJ:AJ,MATCH($C$1&amp;"-"&amp;$C76,'7th_share'!$AK:$AK,0))</f>
        <v>1.299999999999998E-3</v>
      </c>
      <c r="AS76" s="6">
        <f t="shared" si="51"/>
        <v>1.299999999999998E-3</v>
      </c>
      <c r="AT76" s="6">
        <f t="shared" si="50"/>
        <v>1.299999999999998E-3</v>
      </c>
      <c r="AU76" s="6">
        <f t="shared" si="50"/>
        <v>1.299999999999998E-3</v>
      </c>
      <c r="AV76" s="6">
        <f t="shared" si="50"/>
        <v>1.299999999999998E-3</v>
      </c>
      <c r="AW76" s="6">
        <f t="shared" si="50"/>
        <v>1.299999999999998E-3</v>
      </c>
      <c r="AX76" s="6">
        <f t="shared" si="50"/>
        <v>1.299999999999998E-3</v>
      </c>
      <c r="AY76" s="6">
        <f t="shared" si="50"/>
        <v>1.299999999999998E-3</v>
      </c>
      <c r="AZ76" s="6">
        <f t="shared" si="50"/>
        <v>1.299999999999998E-3</v>
      </c>
      <c r="BA76" s="6">
        <f t="shared" si="50"/>
        <v>1.299999999999998E-3</v>
      </c>
      <c r="BB76" s="6">
        <f t="shared" si="50"/>
        <v>1.299999999999998E-3</v>
      </c>
      <c r="BC76" s="6">
        <f t="shared" si="50"/>
        <v>1.299999999999998E-3</v>
      </c>
      <c r="BD76" s="6">
        <f t="shared" si="50"/>
        <v>1.299999999999998E-3</v>
      </c>
      <c r="BE76" s="6">
        <f t="shared" si="50"/>
        <v>1.299999999999998E-3</v>
      </c>
      <c r="BF76" s="6">
        <f t="shared" si="50"/>
        <v>1.299999999999998E-3</v>
      </c>
      <c r="BG76" s="6">
        <f t="shared" si="50"/>
        <v>1.299999999999998E-3</v>
      </c>
      <c r="BH76" s="6">
        <f t="shared" si="50"/>
        <v>1.299999999999998E-3</v>
      </c>
      <c r="BI76" s="6">
        <f t="shared" si="50"/>
        <v>1.299999999999998E-3</v>
      </c>
      <c r="BJ76" s="6">
        <f t="shared" si="50"/>
        <v>1.299999999999998E-3</v>
      </c>
      <c r="BK76" s="6">
        <f t="shared" si="50"/>
        <v>1.299999999999998E-3</v>
      </c>
      <c r="BL76" s="6">
        <f t="shared" si="50"/>
        <v>1.299999999999998E-3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01_AUS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0.6</v>
      </c>
      <c r="O79">
        <v>0.7</v>
      </c>
      <c r="P79">
        <v>0.9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56">$C$1</f>
        <v>01_AUS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56"/>
        <v>01_AUS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 s="6">
        <v>1</v>
      </c>
      <c r="L81">
        <v>1</v>
      </c>
      <c r="M81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1</v>
      </c>
      <c r="AK81" s="6">
        <v>1</v>
      </c>
      <c r="AL81" s="6">
        <v>1</v>
      </c>
      <c r="AM81" s="6">
        <v>1</v>
      </c>
      <c r="AN81" s="6">
        <v>1</v>
      </c>
      <c r="AO81" s="6">
        <v>1</v>
      </c>
      <c r="AP81" s="6">
        <v>1</v>
      </c>
      <c r="AQ81" s="6">
        <v>1</v>
      </c>
      <c r="AR81" s="6">
        <v>1</v>
      </c>
      <c r="AS81" s="6">
        <v>1</v>
      </c>
      <c r="AT81" s="6">
        <v>1</v>
      </c>
      <c r="AU81" s="6">
        <v>1</v>
      </c>
      <c r="AV81" s="6">
        <v>1</v>
      </c>
      <c r="AW81" s="6">
        <v>1</v>
      </c>
      <c r="AX81" s="6">
        <v>1</v>
      </c>
      <c r="AY81" s="6">
        <v>1</v>
      </c>
      <c r="AZ81" s="6">
        <v>1</v>
      </c>
      <c r="BA81" s="6">
        <v>1</v>
      </c>
      <c r="BB81" s="6">
        <v>1</v>
      </c>
      <c r="BC81" s="6">
        <v>1</v>
      </c>
      <c r="BD81" s="6">
        <v>1</v>
      </c>
      <c r="BE81" s="6">
        <v>1</v>
      </c>
      <c r="BF81" s="6">
        <v>1</v>
      </c>
      <c r="BG81" s="6">
        <v>1</v>
      </c>
      <c r="BH81" s="6">
        <v>1</v>
      </c>
      <c r="BI81" s="6">
        <v>1</v>
      </c>
      <c r="BJ81" s="6">
        <v>1</v>
      </c>
      <c r="BK81" s="6">
        <v>1</v>
      </c>
      <c r="BL81" s="6">
        <v>1</v>
      </c>
    </row>
    <row r="82" spans="2:64" x14ac:dyDescent="0.25">
      <c r="B82" t="str">
        <f t="shared" si="56"/>
        <v>01_AUS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 s="6">
        <v>1</v>
      </c>
      <c r="M82" s="6">
        <v>1</v>
      </c>
      <c r="N82" s="6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56"/>
        <v>01_AUS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 s="6">
        <v>1.03</v>
      </c>
      <c r="M83" s="6">
        <v>1.03</v>
      </c>
      <c r="N83" s="6">
        <v>1.03</v>
      </c>
      <c r="O83" s="6">
        <v>1</v>
      </c>
      <c r="P83" s="6">
        <v>1</v>
      </c>
      <c r="Q83" s="6">
        <v>1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1</v>
      </c>
      <c r="AO83" s="6">
        <v>1</v>
      </c>
      <c r="AP83" s="6">
        <v>1</v>
      </c>
      <c r="AQ83" s="6">
        <v>1</v>
      </c>
      <c r="AR83" s="6">
        <v>1</v>
      </c>
      <c r="AS83" s="6">
        <v>1</v>
      </c>
      <c r="AT83" s="6">
        <v>1</v>
      </c>
      <c r="AU83" s="6">
        <v>1</v>
      </c>
      <c r="AV83" s="6">
        <v>1</v>
      </c>
      <c r="AW83" s="6">
        <v>1</v>
      </c>
      <c r="AX83" s="6">
        <v>1</v>
      </c>
      <c r="AY83" s="6">
        <v>1</v>
      </c>
      <c r="AZ83" s="6">
        <v>1</v>
      </c>
      <c r="BA83" s="6">
        <v>1</v>
      </c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</row>
    <row r="84" spans="2:64" x14ac:dyDescent="0.25">
      <c r="B84" t="str">
        <f t="shared" si="56"/>
        <v>01_AUS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56"/>
        <v>01_AUS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56"/>
        <v>01_AUS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0.5</v>
      </c>
      <c r="O86">
        <v>0.7</v>
      </c>
      <c r="P86">
        <v>0.9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56"/>
        <v>01_AUS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56"/>
        <v>01_AUS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0.85</v>
      </c>
      <c r="O88">
        <v>0.95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56"/>
        <v>01_AUS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 s="6">
        <v>0.85</v>
      </c>
      <c r="O89" s="6">
        <v>0.95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56"/>
        <v>01_AUS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0.98</v>
      </c>
      <c r="M90" s="6">
        <v>0.98</v>
      </c>
      <c r="N90" s="6">
        <v>0.85</v>
      </c>
      <c r="O90" s="6">
        <v>0.95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56"/>
        <v>01_AUS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 s="6">
        <v>0.98</v>
      </c>
      <c r="M91" s="6">
        <v>0.98</v>
      </c>
      <c r="N91" s="6">
        <v>0.85</v>
      </c>
      <c r="O91" s="6">
        <v>0.95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56"/>
        <v>01_AUS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</row>
    <row r="98" spans="3:64" x14ac:dyDescent="0.25">
      <c r="C98" t="s">
        <v>9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</row>
    <row r="99" spans="3:64" x14ac:dyDescent="0.25">
      <c r="C99" t="s">
        <v>10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57">SUM(D95:D107)</f>
        <v>0</v>
      </c>
      <c r="E109">
        <f t="shared" si="57"/>
        <v>0</v>
      </c>
      <c r="F109">
        <f t="shared" si="57"/>
        <v>0</v>
      </c>
      <c r="G109">
        <f t="shared" si="57"/>
        <v>0</v>
      </c>
      <c r="H109">
        <f t="shared" si="57"/>
        <v>0</v>
      </c>
      <c r="I109">
        <f t="shared" si="57"/>
        <v>0</v>
      </c>
      <c r="J109" s="10">
        <f t="shared" si="57"/>
        <v>0</v>
      </c>
      <c r="K109">
        <f t="shared" si="57"/>
        <v>0</v>
      </c>
      <c r="L109">
        <f t="shared" si="57"/>
        <v>0</v>
      </c>
      <c r="M109">
        <f t="shared" si="57"/>
        <v>0</v>
      </c>
      <c r="N109">
        <f t="shared" si="57"/>
        <v>0</v>
      </c>
      <c r="O109">
        <f t="shared" si="57"/>
        <v>0</v>
      </c>
      <c r="P109">
        <f t="shared" si="57"/>
        <v>0</v>
      </c>
      <c r="Q109">
        <f t="shared" si="57"/>
        <v>0</v>
      </c>
      <c r="R109">
        <f t="shared" si="57"/>
        <v>0</v>
      </c>
      <c r="S109">
        <f t="shared" si="57"/>
        <v>0</v>
      </c>
      <c r="T109">
        <f t="shared" si="57"/>
        <v>0</v>
      </c>
      <c r="U109">
        <f t="shared" si="57"/>
        <v>0</v>
      </c>
      <c r="V109">
        <f t="shared" si="57"/>
        <v>0</v>
      </c>
      <c r="W109">
        <f t="shared" si="57"/>
        <v>0</v>
      </c>
      <c r="X109">
        <f t="shared" si="57"/>
        <v>0</v>
      </c>
      <c r="Y109">
        <f t="shared" si="57"/>
        <v>0</v>
      </c>
      <c r="Z109">
        <f t="shared" si="57"/>
        <v>0</v>
      </c>
      <c r="AA109">
        <f t="shared" si="57"/>
        <v>0</v>
      </c>
      <c r="AB109">
        <f t="shared" si="57"/>
        <v>0</v>
      </c>
      <c r="AC109">
        <f t="shared" si="57"/>
        <v>0</v>
      </c>
      <c r="AD109">
        <f t="shared" si="57"/>
        <v>0</v>
      </c>
      <c r="AE109">
        <f t="shared" si="57"/>
        <v>0</v>
      </c>
      <c r="AF109">
        <f t="shared" si="57"/>
        <v>0</v>
      </c>
      <c r="AG109">
        <f t="shared" si="57"/>
        <v>0</v>
      </c>
      <c r="AH109">
        <f t="shared" si="57"/>
        <v>0</v>
      </c>
      <c r="AI109">
        <f t="shared" si="57"/>
        <v>0</v>
      </c>
      <c r="AJ109">
        <f t="shared" ref="AJ109:BL109" si="58">SUM(AJ95:AJ107)</f>
        <v>0</v>
      </c>
      <c r="AK109">
        <f t="shared" si="58"/>
        <v>0</v>
      </c>
      <c r="AL109">
        <f t="shared" si="58"/>
        <v>0</v>
      </c>
      <c r="AM109">
        <f t="shared" si="58"/>
        <v>0</v>
      </c>
      <c r="AN109">
        <f t="shared" si="58"/>
        <v>0</v>
      </c>
      <c r="AO109">
        <f t="shared" si="58"/>
        <v>0</v>
      </c>
      <c r="AP109">
        <f t="shared" si="58"/>
        <v>0</v>
      </c>
      <c r="AQ109">
        <f t="shared" si="58"/>
        <v>0</v>
      </c>
      <c r="AR109">
        <f t="shared" si="58"/>
        <v>0</v>
      </c>
      <c r="AS109">
        <f t="shared" si="58"/>
        <v>0</v>
      </c>
      <c r="AT109">
        <f t="shared" si="58"/>
        <v>0</v>
      </c>
      <c r="AU109">
        <f t="shared" si="58"/>
        <v>0</v>
      </c>
      <c r="AV109">
        <f t="shared" si="58"/>
        <v>0</v>
      </c>
      <c r="AW109">
        <f t="shared" si="58"/>
        <v>0</v>
      </c>
      <c r="AX109">
        <f t="shared" si="58"/>
        <v>0</v>
      </c>
      <c r="AY109">
        <f t="shared" si="58"/>
        <v>0</v>
      </c>
      <c r="AZ109">
        <f t="shared" si="58"/>
        <v>0</v>
      </c>
      <c r="BA109">
        <f t="shared" si="58"/>
        <v>0</v>
      </c>
      <c r="BB109">
        <f t="shared" si="58"/>
        <v>0</v>
      </c>
      <c r="BC109">
        <f t="shared" si="58"/>
        <v>0</v>
      </c>
      <c r="BD109">
        <f t="shared" si="58"/>
        <v>0</v>
      </c>
      <c r="BE109">
        <f t="shared" si="58"/>
        <v>0</v>
      </c>
      <c r="BF109">
        <f t="shared" si="58"/>
        <v>0</v>
      </c>
      <c r="BG109">
        <f t="shared" si="58"/>
        <v>0</v>
      </c>
      <c r="BH109">
        <f t="shared" si="58"/>
        <v>0</v>
      </c>
      <c r="BI109">
        <f t="shared" si="58"/>
        <v>0</v>
      </c>
      <c r="BJ109">
        <f t="shared" si="58"/>
        <v>0</v>
      </c>
      <c r="BK109">
        <f t="shared" si="58"/>
        <v>0</v>
      </c>
      <c r="BL109">
        <f t="shared" si="58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59">M112-0.005</f>
        <v>0.98</v>
      </c>
      <c r="O112">
        <f t="shared" si="59"/>
        <v>0.97499999999999998</v>
      </c>
      <c r="P112">
        <f t="shared" si="59"/>
        <v>0.97</v>
      </c>
      <c r="Q112">
        <f t="shared" si="59"/>
        <v>0.96499999999999997</v>
      </c>
      <c r="R112">
        <f t="shared" si="59"/>
        <v>0.96</v>
      </c>
      <c r="S112">
        <f t="shared" si="59"/>
        <v>0.95499999999999996</v>
      </c>
      <c r="T112">
        <f t="shared" si="59"/>
        <v>0.95</v>
      </c>
      <c r="U112">
        <f t="shared" si="59"/>
        <v>0.94499999999999995</v>
      </c>
      <c r="V112">
        <f t="shared" si="59"/>
        <v>0.94</v>
      </c>
      <c r="W112">
        <f t="shared" si="59"/>
        <v>0.93499999999999994</v>
      </c>
      <c r="X112">
        <f t="shared" si="59"/>
        <v>0.92999999999999994</v>
      </c>
      <c r="Y112">
        <f t="shared" si="59"/>
        <v>0.92499999999999993</v>
      </c>
      <c r="Z112">
        <f t="shared" si="59"/>
        <v>0.91999999999999993</v>
      </c>
      <c r="AA112">
        <f t="shared" si="59"/>
        <v>0.91499999999999992</v>
      </c>
      <c r="AB112">
        <f t="shared" si="59"/>
        <v>0.90999999999999992</v>
      </c>
      <c r="AC112">
        <f t="shared" si="59"/>
        <v>0.90499999999999992</v>
      </c>
      <c r="AD112">
        <f t="shared" si="59"/>
        <v>0.89999999999999991</v>
      </c>
      <c r="AE112">
        <f t="shared" si="59"/>
        <v>0.89499999999999991</v>
      </c>
      <c r="AF112">
        <f t="shared" si="59"/>
        <v>0.8899999999999999</v>
      </c>
      <c r="AG112">
        <f t="shared" si="59"/>
        <v>0.8849999999999999</v>
      </c>
      <c r="AH112">
        <f t="shared" si="59"/>
        <v>0.87999999999999989</v>
      </c>
      <c r="AI112">
        <f t="shared" si="59"/>
        <v>0.87499999999999989</v>
      </c>
      <c r="AJ112">
        <f t="shared" si="59"/>
        <v>0.86999999999999988</v>
      </c>
      <c r="AK112">
        <f t="shared" si="59"/>
        <v>0.86499999999999988</v>
      </c>
      <c r="AL112">
        <f t="shared" si="59"/>
        <v>0.85999999999999988</v>
      </c>
      <c r="AM112">
        <f t="shared" si="59"/>
        <v>0.85499999999999987</v>
      </c>
      <c r="AN112">
        <f t="shared" si="59"/>
        <v>0.84999999999999987</v>
      </c>
      <c r="AO112">
        <f t="shared" si="59"/>
        <v>0.84499999999999986</v>
      </c>
      <c r="AP112">
        <f t="shared" si="59"/>
        <v>0.83999999999999986</v>
      </c>
      <c r="AQ112">
        <f t="shared" si="59"/>
        <v>0.83499999999999985</v>
      </c>
      <c r="AR112">
        <f t="shared" si="59"/>
        <v>0.82999999999999985</v>
      </c>
      <c r="AS112">
        <f t="shared" si="59"/>
        <v>0.82499999999999984</v>
      </c>
      <c r="AT112">
        <f t="shared" si="59"/>
        <v>0.81999999999999984</v>
      </c>
      <c r="AU112">
        <f t="shared" si="59"/>
        <v>0.81499999999999984</v>
      </c>
      <c r="AV112">
        <f t="shared" si="59"/>
        <v>0.80999999999999983</v>
      </c>
      <c r="AW112">
        <f t="shared" si="59"/>
        <v>0.80499999999999983</v>
      </c>
      <c r="AX112">
        <f t="shared" si="59"/>
        <v>0.79999999999999982</v>
      </c>
      <c r="AY112">
        <f t="shared" si="59"/>
        <v>0.79499999999999982</v>
      </c>
      <c r="AZ112">
        <f t="shared" si="59"/>
        <v>0.78999999999999981</v>
      </c>
      <c r="BA112">
        <f t="shared" si="59"/>
        <v>0.78499999999999981</v>
      </c>
      <c r="BB112">
        <f t="shared" si="59"/>
        <v>0.7799999999999998</v>
      </c>
      <c r="BC112">
        <f t="shared" si="59"/>
        <v>0.7749999999999998</v>
      </c>
      <c r="BD112">
        <f t="shared" si="59"/>
        <v>0.7699999999999998</v>
      </c>
      <c r="BE112">
        <f t="shared" si="59"/>
        <v>0.76499999999999979</v>
      </c>
      <c r="BF112">
        <f t="shared" si="59"/>
        <v>0.75999999999999979</v>
      </c>
      <c r="BG112">
        <f t="shared" si="59"/>
        <v>0.75499999999999978</v>
      </c>
      <c r="BH112">
        <f t="shared" si="59"/>
        <v>0.74999999999999978</v>
      </c>
      <c r="BI112">
        <f t="shared" si="59"/>
        <v>0.74499999999999977</v>
      </c>
      <c r="BJ112">
        <f t="shared" si="59"/>
        <v>0.73999999999999977</v>
      </c>
      <c r="BK112">
        <f t="shared" si="59"/>
        <v>0.73499999999999976</v>
      </c>
      <c r="BL112">
        <f t="shared" si="59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 s="6">
        <v>0.98</v>
      </c>
      <c r="Q114" s="6">
        <v>0.96</v>
      </c>
      <c r="R114" s="6">
        <v>0.94</v>
      </c>
      <c r="S114" s="6">
        <v>0.91999999999999993</v>
      </c>
      <c r="T114" s="6">
        <v>0.89999999999999991</v>
      </c>
      <c r="U114" s="6">
        <v>0.87999999999999989</v>
      </c>
      <c r="V114" s="6">
        <v>0.85999999999999988</v>
      </c>
      <c r="W114" s="6">
        <v>0.83999999999999986</v>
      </c>
      <c r="X114" s="6">
        <v>0.81999999999999984</v>
      </c>
      <c r="Y114" s="6">
        <v>0.79999999999999982</v>
      </c>
      <c r="Z114" s="6">
        <v>0.7799999999999998</v>
      </c>
      <c r="AA114" s="6">
        <v>0.75999999999999979</v>
      </c>
      <c r="AB114" s="6">
        <v>0.73999999999999977</v>
      </c>
      <c r="AC114" s="6">
        <v>0.71999999999999975</v>
      </c>
      <c r="AD114" s="6">
        <v>0.69999999999999973</v>
      </c>
      <c r="AE114" s="6">
        <v>0.67999999999999972</v>
      </c>
      <c r="AF114" s="6">
        <v>0.6599999999999997</v>
      </c>
      <c r="AG114" s="6">
        <v>0.63999999999999968</v>
      </c>
      <c r="AH114" s="6">
        <v>0.61999999999999966</v>
      </c>
      <c r="AI114" s="6">
        <v>0.59999999999999964</v>
      </c>
      <c r="AJ114" s="6">
        <v>0.57999999999999963</v>
      </c>
      <c r="AK114" s="6">
        <v>0.55999999999999961</v>
      </c>
      <c r="AL114" s="6">
        <v>0.53999999999999959</v>
      </c>
      <c r="AM114" s="6">
        <v>0.51999999999999957</v>
      </c>
      <c r="AN114" s="6">
        <v>0.49999999999999956</v>
      </c>
      <c r="AO114" s="6">
        <v>0.47999999999999954</v>
      </c>
      <c r="AP114" s="6">
        <v>0.45999999999999952</v>
      </c>
      <c r="AQ114" s="6">
        <v>0.4399999999999995</v>
      </c>
      <c r="AR114" s="6">
        <v>0.41999999999999948</v>
      </c>
      <c r="AS114" s="6">
        <v>0.39999999999999947</v>
      </c>
      <c r="AT114" s="6">
        <v>0.37999999999999945</v>
      </c>
      <c r="AU114" s="6">
        <v>0.37999999999999945</v>
      </c>
      <c r="AV114" s="6">
        <v>0.37999999999999945</v>
      </c>
      <c r="AW114" s="6">
        <v>0.37999999999999945</v>
      </c>
      <c r="AX114" s="6">
        <v>0.37999999999999945</v>
      </c>
      <c r="AY114" s="6">
        <v>0.37999999999999945</v>
      </c>
      <c r="AZ114" s="6">
        <v>0.37999999999999945</v>
      </c>
      <c r="BA114" s="6">
        <v>0.37999999999999945</v>
      </c>
      <c r="BB114" s="6">
        <v>0.37999999999999945</v>
      </c>
      <c r="BC114" s="6">
        <v>0.37999999999999945</v>
      </c>
      <c r="BD114" s="6">
        <v>0.37999999999999945</v>
      </c>
      <c r="BE114" s="6">
        <v>0.37999999999999945</v>
      </c>
      <c r="BF114" s="6">
        <v>0.37999999999999945</v>
      </c>
      <c r="BG114" s="6">
        <v>0.37999999999999945</v>
      </c>
      <c r="BH114" s="6">
        <v>0.37999999999999945</v>
      </c>
      <c r="BI114" s="6">
        <v>0.37999999999999945</v>
      </c>
      <c r="BJ114" s="6">
        <v>0.37999999999999945</v>
      </c>
      <c r="BK114" s="6">
        <v>0.37999999999999945</v>
      </c>
      <c r="BL114" s="6">
        <v>0.37999999999999945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 s="6">
        <v>1</v>
      </c>
      <c r="P115" s="6">
        <v>1</v>
      </c>
      <c r="Q115" s="6">
        <v>1</v>
      </c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>
        <v>0.83999999999999986</v>
      </c>
      <c r="X115">
        <v>0.81999999999999984</v>
      </c>
      <c r="Y115">
        <v>0.79999999999999982</v>
      </c>
      <c r="Z115">
        <v>0.7799999999999998</v>
      </c>
      <c r="AA115">
        <v>0.75999999999999979</v>
      </c>
      <c r="AB115">
        <v>0.73999999999999977</v>
      </c>
      <c r="AC115">
        <v>0.71999999999999975</v>
      </c>
      <c r="AD115">
        <v>0.69999999999999973</v>
      </c>
      <c r="AE115">
        <v>0.67999999999999972</v>
      </c>
      <c r="AF115">
        <v>0.6599999999999997</v>
      </c>
      <c r="AG115">
        <v>0.63999999999999968</v>
      </c>
      <c r="AH115">
        <v>0.61999999999999966</v>
      </c>
      <c r="AI115">
        <v>0.59999999999999964</v>
      </c>
      <c r="AJ115">
        <v>0.57999999999999963</v>
      </c>
      <c r="AK115">
        <v>0.55999999999999961</v>
      </c>
      <c r="AL115">
        <v>0.53999999999999959</v>
      </c>
      <c r="AM115">
        <v>0.51999999999999957</v>
      </c>
      <c r="AN115">
        <v>0.49999999999999956</v>
      </c>
      <c r="AO115">
        <v>0.47999999999999954</v>
      </c>
      <c r="AP115">
        <v>0.45999999999999952</v>
      </c>
      <c r="AQ115">
        <v>0.4399999999999995</v>
      </c>
      <c r="AR115">
        <v>0.41999999999999948</v>
      </c>
      <c r="AS115">
        <v>0.39999999999999947</v>
      </c>
      <c r="AT115">
        <v>0.37999999999999945</v>
      </c>
      <c r="AU115">
        <v>0.37999999999999945</v>
      </c>
      <c r="AV115">
        <v>0.37999999999999945</v>
      </c>
      <c r="AW115">
        <v>0.37999999999999945</v>
      </c>
      <c r="AX115">
        <v>0.37999999999999945</v>
      </c>
      <c r="AY115">
        <v>0.37999999999999945</v>
      </c>
      <c r="AZ115">
        <v>0.37999999999999945</v>
      </c>
      <c r="BA115">
        <v>0.37999999999999945</v>
      </c>
      <c r="BB115">
        <v>0.37999999999999945</v>
      </c>
      <c r="BC115">
        <v>0.37999999999999945</v>
      </c>
      <c r="BD115">
        <v>0.37999999999999945</v>
      </c>
      <c r="BE115">
        <v>0.37999999999999945</v>
      </c>
      <c r="BF115">
        <v>0.37999999999999945</v>
      </c>
      <c r="BG115">
        <v>0.37999999999999945</v>
      </c>
      <c r="BH115">
        <v>0.37999999999999945</v>
      </c>
      <c r="BI115">
        <v>0.37999999999999945</v>
      </c>
      <c r="BJ115">
        <v>0.37999999999999945</v>
      </c>
      <c r="BK115">
        <v>0.37999999999999945</v>
      </c>
      <c r="BL115">
        <v>0.37999999999999945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 s="6">
        <v>1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1</v>
      </c>
      <c r="AK116" s="6">
        <v>1</v>
      </c>
      <c r="AL116" s="6">
        <v>1</v>
      </c>
      <c r="AM116" s="6">
        <v>1</v>
      </c>
      <c r="AN116" s="6">
        <v>1</v>
      </c>
      <c r="AO116" s="6">
        <v>1</v>
      </c>
      <c r="AP116" s="6">
        <v>1</v>
      </c>
      <c r="AQ116" s="6">
        <v>1</v>
      </c>
      <c r="AR116" s="6">
        <v>1</v>
      </c>
      <c r="AS116" s="6">
        <v>1</v>
      </c>
      <c r="AT116" s="6">
        <v>1</v>
      </c>
      <c r="AU116" s="6">
        <v>1</v>
      </c>
      <c r="AV116" s="6">
        <v>1</v>
      </c>
      <c r="AW116" s="6">
        <v>1</v>
      </c>
      <c r="AX116" s="6">
        <v>1</v>
      </c>
      <c r="AY116" s="6">
        <v>1</v>
      </c>
      <c r="AZ116" s="6">
        <v>1</v>
      </c>
      <c r="BA116" s="6">
        <v>1</v>
      </c>
      <c r="BB116" s="6">
        <v>1</v>
      </c>
      <c r="BC116" s="6">
        <v>1</v>
      </c>
      <c r="BD116" s="6">
        <v>1</v>
      </c>
      <c r="BE116" s="6">
        <v>1</v>
      </c>
      <c r="BF116" s="6">
        <v>1</v>
      </c>
      <c r="BG116" s="6">
        <v>1</v>
      </c>
      <c r="BH116" s="6">
        <v>1</v>
      </c>
      <c r="BI116" s="6">
        <v>1</v>
      </c>
      <c r="BJ116" s="6">
        <v>1</v>
      </c>
      <c r="BK116" s="6">
        <v>1</v>
      </c>
      <c r="BL116" s="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60">M119-0.005</f>
        <v>0.98</v>
      </c>
      <c r="O119">
        <f t="shared" si="60"/>
        <v>0.97499999999999998</v>
      </c>
      <c r="P119">
        <f t="shared" si="60"/>
        <v>0.97</v>
      </c>
      <c r="Q119">
        <f t="shared" si="60"/>
        <v>0.96499999999999997</v>
      </c>
      <c r="R119">
        <f t="shared" si="60"/>
        <v>0.96</v>
      </c>
      <c r="S119">
        <f t="shared" si="60"/>
        <v>0.95499999999999996</v>
      </c>
      <c r="T119">
        <f t="shared" si="60"/>
        <v>0.95</v>
      </c>
      <c r="U119">
        <f t="shared" si="60"/>
        <v>0.94499999999999995</v>
      </c>
      <c r="V119">
        <f t="shared" si="60"/>
        <v>0.94</v>
      </c>
      <c r="W119">
        <f t="shared" si="60"/>
        <v>0.93499999999999994</v>
      </c>
      <c r="X119">
        <f t="shared" si="60"/>
        <v>0.92999999999999994</v>
      </c>
      <c r="Y119">
        <f t="shared" si="60"/>
        <v>0.92499999999999993</v>
      </c>
      <c r="Z119">
        <f t="shared" si="60"/>
        <v>0.91999999999999993</v>
      </c>
      <c r="AA119">
        <f t="shared" si="60"/>
        <v>0.91499999999999992</v>
      </c>
      <c r="AB119">
        <f t="shared" si="60"/>
        <v>0.90999999999999992</v>
      </c>
      <c r="AC119">
        <f t="shared" si="60"/>
        <v>0.90499999999999992</v>
      </c>
      <c r="AD119">
        <f t="shared" si="60"/>
        <v>0.89999999999999991</v>
      </c>
      <c r="AE119">
        <f t="shared" si="60"/>
        <v>0.89499999999999991</v>
      </c>
      <c r="AF119">
        <f t="shared" si="60"/>
        <v>0.8899999999999999</v>
      </c>
      <c r="AG119">
        <f t="shared" si="60"/>
        <v>0.8849999999999999</v>
      </c>
      <c r="AH119">
        <f t="shared" si="60"/>
        <v>0.87999999999999989</v>
      </c>
      <c r="AI119">
        <f t="shared" si="60"/>
        <v>0.87499999999999989</v>
      </c>
      <c r="AJ119">
        <f t="shared" si="60"/>
        <v>0.86999999999999988</v>
      </c>
      <c r="AK119">
        <f t="shared" si="60"/>
        <v>0.86499999999999988</v>
      </c>
      <c r="AL119">
        <f t="shared" si="60"/>
        <v>0.85999999999999988</v>
      </c>
      <c r="AM119">
        <f t="shared" si="60"/>
        <v>0.85499999999999987</v>
      </c>
      <c r="AN119">
        <f t="shared" si="60"/>
        <v>0.84999999999999987</v>
      </c>
      <c r="AO119">
        <f t="shared" si="60"/>
        <v>0.84499999999999986</v>
      </c>
      <c r="AP119">
        <f t="shared" si="60"/>
        <v>0.83999999999999986</v>
      </c>
      <c r="AQ119">
        <f t="shared" si="60"/>
        <v>0.83499999999999985</v>
      </c>
      <c r="AR119">
        <f t="shared" si="60"/>
        <v>0.82999999999999985</v>
      </c>
      <c r="AS119">
        <f t="shared" si="60"/>
        <v>0.82499999999999984</v>
      </c>
      <c r="AT119">
        <f t="shared" si="60"/>
        <v>0.81999999999999984</v>
      </c>
      <c r="AU119">
        <f t="shared" si="60"/>
        <v>0.81499999999999984</v>
      </c>
      <c r="AV119">
        <f t="shared" si="60"/>
        <v>0.80999999999999983</v>
      </c>
      <c r="AW119">
        <f t="shared" si="60"/>
        <v>0.80499999999999983</v>
      </c>
      <c r="AX119">
        <f t="shared" si="60"/>
        <v>0.79999999999999982</v>
      </c>
      <c r="AY119">
        <f t="shared" si="60"/>
        <v>0.79499999999999982</v>
      </c>
      <c r="AZ119">
        <f t="shared" si="60"/>
        <v>0.78999999999999981</v>
      </c>
      <c r="BA119">
        <f t="shared" si="60"/>
        <v>0.78499999999999981</v>
      </c>
      <c r="BB119">
        <f t="shared" si="60"/>
        <v>0.7799999999999998</v>
      </c>
      <c r="BC119">
        <f t="shared" si="60"/>
        <v>0.7749999999999998</v>
      </c>
      <c r="BD119">
        <f t="shared" si="60"/>
        <v>0.7699999999999998</v>
      </c>
      <c r="BE119">
        <f t="shared" si="60"/>
        <v>0.76499999999999979</v>
      </c>
      <c r="BF119">
        <f t="shared" si="60"/>
        <v>0.75999999999999979</v>
      </c>
      <c r="BG119">
        <f t="shared" si="60"/>
        <v>0.75499999999999978</v>
      </c>
      <c r="BH119">
        <f t="shared" si="60"/>
        <v>0.74999999999999978</v>
      </c>
      <c r="BI119">
        <f t="shared" si="60"/>
        <v>0.74499999999999977</v>
      </c>
      <c r="BJ119">
        <f t="shared" si="60"/>
        <v>0.73999999999999977</v>
      </c>
      <c r="BK119">
        <f t="shared" si="60"/>
        <v>0.73499999999999976</v>
      </c>
      <c r="BL119">
        <f t="shared" si="60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61">(D$28*(D63*D112))+D95</f>
        <v>1.0080024999999988</v>
      </c>
      <c r="E127" s="6">
        <f t="shared" si="61"/>
        <v>1.0480899999999984</v>
      </c>
      <c r="F127" s="6">
        <f t="shared" si="61"/>
        <v>1.0876312500000003</v>
      </c>
      <c r="G127" s="6">
        <f t="shared" si="61"/>
        <v>1.0984937499999987</v>
      </c>
      <c r="H127" s="6">
        <f t="shared" si="61"/>
        <v>1.1234787499999999</v>
      </c>
      <c r="I127" s="6">
        <f t="shared" si="61"/>
        <v>1.2235712499999984</v>
      </c>
      <c r="J127" s="10">
        <f t="shared" si="61"/>
        <v>1.2235712499999987</v>
      </c>
      <c r="K127" s="6">
        <f t="shared" ref="K127:P133" si="62">(K$24*(K63*K112))+K95</f>
        <v>1.2334380027790408</v>
      </c>
      <c r="L127" s="6">
        <f t="shared" si="62"/>
        <v>1.2526281265045058</v>
      </c>
      <c r="M127" s="6">
        <f t="shared" si="62"/>
        <v>1.2754923085172305</v>
      </c>
      <c r="N127" s="6">
        <f t="shared" si="62"/>
        <v>1.2609345915660364</v>
      </c>
      <c r="O127" s="6">
        <f t="shared" si="62"/>
        <v>1.2519069928147499</v>
      </c>
      <c r="P127" s="6">
        <f t="shared" si="62"/>
        <v>1.2745633993499321</v>
      </c>
      <c r="Q127" s="6">
        <f>(Q$24*(Q63*Q112))+Q95</f>
        <v>1.2965787610111512</v>
      </c>
      <c r="R127" s="6">
        <f t="shared" ref="R127:BL127" si="63">(R$24*(R63*R112))+R95</f>
        <v>1.3258969941887568</v>
      </c>
      <c r="S127" s="6">
        <f t="shared" si="63"/>
        <v>1.3543868183473833</v>
      </c>
      <c r="T127" s="6">
        <f t="shared" si="63"/>
        <v>1.3744542356677039</v>
      </c>
      <c r="U127" s="6">
        <f t="shared" si="63"/>
        <v>1.3938760832740993</v>
      </c>
      <c r="V127" s="6">
        <f t="shared" si="63"/>
        <v>1.4126998403126831</v>
      </c>
      <c r="W127" s="6">
        <f t="shared" si="63"/>
        <v>1.4309983213234945</v>
      </c>
      <c r="X127" s="6">
        <f t="shared" si="63"/>
        <v>1.4488401536482911</v>
      </c>
      <c r="Y127" s="6">
        <f t="shared" si="63"/>
        <v>1.4662625411163726</v>
      </c>
      <c r="Z127" s="6">
        <f t="shared" si="63"/>
        <v>1.4832625865588691</v>
      </c>
      <c r="AA127" s="6">
        <f t="shared" si="63"/>
        <v>1.4997663165316983</v>
      </c>
      <c r="AB127" s="6">
        <f t="shared" si="63"/>
        <v>1.5156675933566475</v>
      </c>
      <c r="AC127" s="6">
        <f t="shared" si="63"/>
        <v>1.530918625349158</v>
      </c>
      <c r="AD127" s="6">
        <f t="shared" si="63"/>
        <v>1.5455396494509506</v>
      </c>
      <c r="AE127" s="6">
        <f t="shared" si="63"/>
        <v>1.5596214703896125</v>
      </c>
      <c r="AF127" s="6">
        <f t="shared" si="63"/>
        <v>1.573301806705478</v>
      </c>
      <c r="AG127" s="6">
        <f t="shared" si="63"/>
        <v>1.5867534299318256</v>
      </c>
      <c r="AH127" s="6">
        <f t="shared" si="63"/>
        <v>1.600126477515986</v>
      </c>
      <c r="AI127" s="6">
        <f t="shared" si="63"/>
        <v>1.6135103596215099</v>
      </c>
      <c r="AJ127" s="6">
        <f t="shared" si="63"/>
        <v>1.6269796155846394</v>
      </c>
      <c r="AK127" s="6">
        <f t="shared" si="63"/>
        <v>1.6406311213925815</v>
      </c>
      <c r="AL127" s="6">
        <f t="shared" si="63"/>
        <v>1.6545618630068892</v>
      </c>
      <c r="AM127" s="6">
        <f t="shared" si="63"/>
        <v>1.668864928986511</v>
      </c>
      <c r="AN127" s="6">
        <f t="shared" si="63"/>
        <v>1.6836372562847932</v>
      </c>
      <c r="AO127" s="6">
        <f t="shared" si="63"/>
        <v>1.6989625425935195</v>
      </c>
      <c r="AP127" s="6">
        <f t="shared" si="63"/>
        <v>1.7149313899150123</v>
      </c>
      <c r="AQ127" s="6">
        <f t="shared" si="63"/>
        <v>1.7316359970059632</v>
      </c>
      <c r="AR127" s="6">
        <f t="shared" si="63"/>
        <v>1.7491724031315552</v>
      </c>
      <c r="AS127" s="6">
        <f t="shared" si="63"/>
        <v>1.7671512640522473</v>
      </c>
      <c r="AT127" s="6">
        <f t="shared" si="63"/>
        <v>1.7851180972538494</v>
      </c>
      <c r="AU127" s="6">
        <f t="shared" si="63"/>
        <v>1.8030870658577729</v>
      </c>
      <c r="AV127" s="6">
        <f t="shared" si="63"/>
        <v>1.8210746951331169</v>
      </c>
      <c r="AW127" s="6">
        <f t="shared" si="63"/>
        <v>1.8390912696718007</v>
      </c>
      <c r="AX127" s="6">
        <f t="shared" si="63"/>
        <v>1.8571402358401581</v>
      </c>
      <c r="AY127" s="6">
        <f t="shared" si="63"/>
        <v>1.8752128671558497</v>
      </c>
      <c r="AZ127" s="6">
        <f t="shared" si="63"/>
        <v>1.8932938646305761</v>
      </c>
      <c r="BA127" s="6">
        <f t="shared" si="63"/>
        <v>1.9113583844591822</v>
      </c>
      <c r="BB127" s="6">
        <f t="shared" si="63"/>
        <v>1.9293861730377917</v>
      </c>
      <c r="BC127" s="6">
        <f t="shared" si="63"/>
        <v>1.9473696358301</v>
      </c>
      <c r="BD127" s="6">
        <f t="shared" si="63"/>
        <v>1.9653015623535546</v>
      </c>
      <c r="BE127" s="6">
        <f t="shared" si="63"/>
        <v>1.9831639884552721</v>
      </c>
      <c r="BF127" s="6">
        <f t="shared" si="63"/>
        <v>2.0009390704784535</v>
      </c>
      <c r="BG127" s="6">
        <f t="shared" si="63"/>
        <v>2.0186121555589218</v>
      </c>
      <c r="BH127" s="6">
        <f t="shared" si="63"/>
        <v>2.0361734738870982</v>
      </c>
      <c r="BI127" s="6">
        <f t="shared" si="63"/>
        <v>2.0536184458810571</v>
      </c>
      <c r="BJ127" s="6">
        <f t="shared" si="63"/>
        <v>2.0709331610149535</v>
      </c>
      <c r="BK127" s="6">
        <f t="shared" si="63"/>
        <v>2.0881033130991322</v>
      </c>
      <c r="BL127" s="6">
        <f t="shared" si="63"/>
        <v>2.1051213678350855</v>
      </c>
    </row>
    <row r="128" spans="3:64" x14ac:dyDescent="0.25">
      <c r="C128" t="s">
        <v>7</v>
      </c>
      <c r="D128" s="6">
        <f t="shared" ref="D128:J128" si="64">(D$28*(D64*D113))+D96</f>
        <v>0</v>
      </c>
      <c r="E128" s="6">
        <f t="shared" si="64"/>
        <v>0</v>
      </c>
      <c r="F128" s="6">
        <f t="shared" si="64"/>
        <v>0</v>
      </c>
      <c r="G128" s="6">
        <f t="shared" si="64"/>
        <v>0</v>
      </c>
      <c r="H128" s="6">
        <f t="shared" si="64"/>
        <v>0</v>
      </c>
      <c r="I128" s="6">
        <f t="shared" si="64"/>
        <v>0</v>
      </c>
      <c r="J128" s="10">
        <f t="shared" si="64"/>
        <v>0</v>
      </c>
      <c r="K128" s="6">
        <f t="shared" si="62"/>
        <v>0</v>
      </c>
      <c r="L128" s="6">
        <f t="shared" si="62"/>
        <v>0</v>
      </c>
      <c r="M128" s="6">
        <f t="shared" si="62"/>
        <v>0</v>
      </c>
      <c r="N128" s="6">
        <f t="shared" si="62"/>
        <v>0</v>
      </c>
      <c r="O128" s="6">
        <f t="shared" si="62"/>
        <v>0</v>
      </c>
      <c r="P128" s="6">
        <f t="shared" si="62"/>
        <v>0</v>
      </c>
      <c r="Q128" s="6">
        <f t="shared" ref="Q128:W133" si="65">(Q$24*(Q64*Q113))+Q96</f>
        <v>0</v>
      </c>
      <c r="R128" s="6">
        <f t="shared" si="65"/>
        <v>0</v>
      </c>
      <c r="S128" s="6">
        <f t="shared" si="65"/>
        <v>0</v>
      </c>
      <c r="T128" s="6">
        <f t="shared" si="65"/>
        <v>0</v>
      </c>
      <c r="U128" s="6">
        <f t="shared" si="65"/>
        <v>0</v>
      </c>
      <c r="V128" s="6">
        <f t="shared" si="65"/>
        <v>0</v>
      </c>
      <c r="W128" s="6">
        <f t="shared" si="65"/>
        <v>0</v>
      </c>
      <c r="X128" s="6">
        <f t="shared" ref="X128:BL128" si="66">(X$24*(X64*X113))+X96</f>
        <v>0</v>
      </c>
      <c r="Y128" s="6">
        <f t="shared" si="66"/>
        <v>0</v>
      </c>
      <c r="Z128" s="6">
        <f t="shared" si="66"/>
        <v>0</v>
      </c>
      <c r="AA128" s="6">
        <f t="shared" si="66"/>
        <v>0</v>
      </c>
      <c r="AB128" s="6">
        <f t="shared" si="66"/>
        <v>0</v>
      </c>
      <c r="AC128" s="6">
        <f t="shared" si="66"/>
        <v>0</v>
      </c>
      <c r="AD128" s="6">
        <f t="shared" si="66"/>
        <v>0</v>
      </c>
      <c r="AE128" s="6">
        <f t="shared" si="66"/>
        <v>0</v>
      </c>
      <c r="AF128" s="6">
        <f t="shared" si="66"/>
        <v>0</v>
      </c>
      <c r="AG128" s="6">
        <f t="shared" si="66"/>
        <v>0</v>
      </c>
      <c r="AH128" s="6">
        <f t="shared" si="66"/>
        <v>0</v>
      </c>
      <c r="AI128" s="6">
        <f t="shared" si="66"/>
        <v>0</v>
      </c>
      <c r="AJ128" s="6">
        <f t="shared" si="66"/>
        <v>0</v>
      </c>
      <c r="AK128" s="6">
        <f t="shared" si="66"/>
        <v>0</v>
      </c>
      <c r="AL128" s="6">
        <f t="shared" si="66"/>
        <v>0</v>
      </c>
      <c r="AM128" s="6">
        <f t="shared" si="66"/>
        <v>0</v>
      </c>
      <c r="AN128" s="6">
        <f t="shared" si="66"/>
        <v>0</v>
      </c>
      <c r="AO128" s="6">
        <f t="shared" si="66"/>
        <v>0</v>
      </c>
      <c r="AP128" s="6">
        <f t="shared" si="66"/>
        <v>0</v>
      </c>
      <c r="AQ128" s="6">
        <f t="shared" si="66"/>
        <v>0</v>
      </c>
      <c r="AR128" s="6">
        <f t="shared" si="66"/>
        <v>0</v>
      </c>
      <c r="AS128" s="6">
        <f t="shared" si="66"/>
        <v>0</v>
      </c>
      <c r="AT128" s="6">
        <f t="shared" si="66"/>
        <v>0</v>
      </c>
      <c r="AU128" s="6">
        <f t="shared" si="66"/>
        <v>0</v>
      </c>
      <c r="AV128" s="6">
        <f t="shared" si="66"/>
        <v>0</v>
      </c>
      <c r="AW128" s="6">
        <f t="shared" si="66"/>
        <v>0</v>
      </c>
      <c r="AX128" s="6">
        <f t="shared" si="66"/>
        <v>0</v>
      </c>
      <c r="AY128" s="6">
        <f t="shared" si="66"/>
        <v>0</v>
      </c>
      <c r="AZ128" s="6">
        <f t="shared" si="66"/>
        <v>0</v>
      </c>
      <c r="BA128" s="6">
        <f t="shared" si="66"/>
        <v>0</v>
      </c>
      <c r="BB128" s="6">
        <f t="shared" si="66"/>
        <v>0</v>
      </c>
      <c r="BC128" s="6">
        <f t="shared" si="66"/>
        <v>0</v>
      </c>
      <c r="BD128" s="6">
        <f t="shared" si="66"/>
        <v>0</v>
      </c>
      <c r="BE128" s="6">
        <f t="shared" si="66"/>
        <v>0</v>
      </c>
      <c r="BF128" s="6">
        <f t="shared" si="66"/>
        <v>0</v>
      </c>
      <c r="BG128" s="6">
        <f t="shared" si="66"/>
        <v>0</v>
      </c>
      <c r="BH128" s="6">
        <f t="shared" si="66"/>
        <v>0</v>
      </c>
      <c r="BI128" s="6">
        <f t="shared" si="66"/>
        <v>0</v>
      </c>
      <c r="BJ128" s="6">
        <f t="shared" si="66"/>
        <v>0</v>
      </c>
      <c r="BK128" s="6">
        <f t="shared" si="66"/>
        <v>0</v>
      </c>
      <c r="BL128" s="6">
        <f t="shared" si="66"/>
        <v>0</v>
      </c>
    </row>
    <row r="129" spans="1:64" x14ac:dyDescent="0.25">
      <c r="C129" t="s">
        <v>8</v>
      </c>
      <c r="D129" s="6">
        <f t="shared" ref="D129:J129" si="67">(D$28*(D65*D114))+D97</f>
        <v>258.6239999999998</v>
      </c>
      <c r="E129" s="6">
        <f t="shared" si="67"/>
        <v>261.83058328910312</v>
      </c>
      <c r="F129" s="6">
        <f t="shared" si="67"/>
        <v>290.67724300374078</v>
      </c>
      <c r="G129" s="6">
        <f t="shared" si="67"/>
        <v>318.96546923341907</v>
      </c>
      <c r="H129" s="6">
        <f t="shared" si="67"/>
        <v>367.72620146843224</v>
      </c>
      <c r="I129" s="6">
        <f t="shared" si="67"/>
        <v>401.59731505951191</v>
      </c>
      <c r="J129" s="10">
        <f t="shared" si="67"/>
        <v>413.4899999999995</v>
      </c>
      <c r="K129" s="6">
        <f t="shared" si="62"/>
        <v>416.87140414528966</v>
      </c>
      <c r="L129" s="6">
        <f t="shared" si="62"/>
        <v>427.88519852050689</v>
      </c>
      <c r="M129" s="6">
        <f t="shared" si="62"/>
        <v>438.3605551467279</v>
      </c>
      <c r="N129" s="6">
        <f t="shared" si="62"/>
        <v>436.2020484743224</v>
      </c>
      <c r="O129" s="6">
        <f t="shared" si="62"/>
        <v>436.10370265120645</v>
      </c>
      <c r="P129" s="6">
        <f t="shared" si="62"/>
        <v>438.32578023171209</v>
      </c>
      <c r="Q129" s="6">
        <f t="shared" si="65"/>
        <v>440.17855869143517</v>
      </c>
      <c r="R129" s="6">
        <f t="shared" si="65"/>
        <v>444.31541465257959</v>
      </c>
      <c r="S129" s="6">
        <f t="shared" si="65"/>
        <v>447.93323812009737</v>
      </c>
      <c r="T129" s="6">
        <f t="shared" si="65"/>
        <v>448.54578155630753</v>
      </c>
      <c r="U129" s="6">
        <f t="shared" si="65"/>
        <v>448.74791752988722</v>
      </c>
      <c r="V129" s="6">
        <f t="shared" si="65"/>
        <v>448.54292197763118</v>
      </c>
      <c r="W129" s="6">
        <f t="shared" si="65"/>
        <v>447.9406350164117</v>
      </c>
      <c r="X129" s="6">
        <f t="shared" ref="X129:BL129" si="68">(X$24*(X65*X114))+X97</f>
        <v>446.94785360954626</v>
      </c>
      <c r="Y129" s="6">
        <f t="shared" si="68"/>
        <v>445.56020568778007</v>
      </c>
      <c r="Z129" s="6">
        <f t="shared" si="68"/>
        <v>443.76034164078544</v>
      </c>
      <c r="AA129" s="6">
        <f t="shared" si="68"/>
        <v>441.50985158103288</v>
      </c>
      <c r="AB129" s="6">
        <f t="shared" si="68"/>
        <v>438.76239389402889</v>
      </c>
      <c r="AC129" s="6">
        <f t="shared" si="68"/>
        <v>435.49047134729119</v>
      </c>
      <c r="AD129" s="6">
        <f t="shared" si="68"/>
        <v>431.68692683760452</v>
      </c>
      <c r="AE129" s="6">
        <f t="shared" si="68"/>
        <v>427.36408652469805</v>
      </c>
      <c r="AF129" s="6">
        <f t="shared" si="68"/>
        <v>422.54565291757848</v>
      </c>
      <c r="AG129" s="6">
        <f t="shared" si="68"/>
        <v>415.6899662472336</v>
      </c>
      <c r="AH129" s="6">
        <f t="shared" si="68"/>
        <v>406.91182657013826</v>
      </c>
      <c r="AI129" s="6">
        <f t="shared" si="68"/>
        <v>397.88251533641807</v>
      </c>
      <c r="AJ129" s="6">
        <f t="shared" si="68"/>
        <v>388.64667485432796</v>
      </c>
      <c r="AK129" s="6">
        <f t="shared" si="68"/>
        <v>379.24993084020321</v>
      </c>
      <c r="AL129" s="6">
        <f t="shared" si="68"/>
        <v>369.73270619331851</v>
      </c>
      <c r="AM129" s="6">
        <f t="shared" si="68"/>
        <v>360.12899073027529</v>
      </c>
      <c r="AN129" s="6">
        <f t="shared" si="68"/>
        <v>350.46773574374669</v>
      </c>
      <c r="AO129" s="6">
        <f t="shared" si="68"/>
        <v>340.76890402788354</v>
      </c>
      <c r="AP129" s="6">
        <f t="shared" si="68"/>
        <v>331.0474708429611</v>
      </c>
      <c r="AQ129" s="6">
        <f t="shared" si="68"/>
        <v>321.31177345964181</v>
      </c>
      <c r="AR129" s="6">
        <f t="shared" si="68"/>
        <v>311.5634314204446</v>
      </c>
      <c r="AS129" s="6">
        <f t="shared" si="68"/>
        <v>298.73781368867071</v>
      </c>
      <c r="AT129" s="6">
        <f t="shared" si="68"/>
        <v>285.67694818166461</v>
      </c>
      <c r="AU129" s="6">
        <f t="shared" si="68"/>
        <v>287.52048475935709</v>
      </c>
      <c r="AV129" s="6">
        <f t="shared" si="68"/>
        <v>289.33354662427706</v>
      </c>
      <c r="AW129" s="6">
        <f t="shared" si="68"/>
        <v>291.11710582614307</v>
      </c>
      <c r="AX129" s="6">
        <f t="shared" si="68"/>
        <v>292.87101519199274</v>
      </c>
      <c r="AY129" s="6">
        <f t="shared" si="68"/>
        <v>294.59318954547314</v>
      </c>
      <c r="AZ129" s="6">
        <f t="shared" si="68"/>
        <v>296.28051836041675</v>
      </c>
      <c r="BA129" s="6">
        <f t="shared" si="68"/>
        <v>297.9284228311152</v>
      </c>
      <c r="BB129" s="6">
        <f t="shared" si="68"/>
        <v>299.53308074408915</v>
      </c>
      <c r="BC129" s="6">
        <f t="shared" si="68"/>
        <v>301.09266094116305</v>
      </c>
      <c r="BD129" s="6">
        <f t="shared" si="68"/>
        <v>302.60539380861991</v>
      </c>
      <c r="BE129" s="6">
        <f t="shared" si="68"/>
        <v>304.06786242163002</v>
      </c>
      <c r="BF129" s="6">
        <f t="shared" si="68"/>
        <v>305.47669809304381</v>
      </c>
      <c r="BG129" s="6">
        <f t="shared" si="68"/>
        <v>306.82904764495606</v>
      </c>
      <c r="BH129" s="6">
        <f t="shared" si="68"/>
        <v>308.12281972847956</v>
      </c>
      <c r="BI129" s="6">
        <f t="shared" si="68"/>
        <v>309.35671514954549</v>
      </c>
      <c r="BJ129" s="6">
        <f t="shared" si="68"/>
        <v>310.52803181921507</v>
      </c>
      <c r="BK129" s="6">
        <f t="shared" si="68"/>
        <v>311.63403096356564</v>
      </c>
      <c r="BL129" s="6">
        <f t="shared" si="68"/>
        <v>312.67300389470159</v>
      </c>
    </row>
    <row r="130" spans="1:64" x14ac:dyDescent="0.25">
      <c r="C130" t="s">
        <v>9</v>
      </c>
      <c r="D130" s="6">
        <f t="shared" ref="D130:J130" si="69">(D$28*(D66*D115))+D98</f>
        <v>0</v>
      </c>
      <c r="E130" s="6">
        <f t="shared" si="69"/>
        <v>0</v>
      </c>
      <c r="F130" s="6">
        <f t="shared" si="69"/>
        <v>0</v>
      </c>
      <c r="G130" s="6">
        <f t="shared" si="69"/>
        <v>0</v>
      </c>
      <c r="H130" s="6">
        <f t="shared" si="69"/>
        <v>0</v>
      </c>
      <c r="I130" s="6">
        <f t="shared" si="69"/>
        <v>0</v>
      </c>
      <c r="J130" s="10">
        <f t="shared" si="69"/>
        <v>0</v>
      </c>
      <c r="K130" s="6">
        <f t="shared" si="62"/>
        <v>0</v>
      </c>
      <c r="L130" s="6">
        <f t="shared" si="62"/>
        <v>0</v>
      </c>
      <c r="M130" s="6">
        <f t="shared" si="62"/>
        <v>0</v>
      </c>
      <c r="N130" s="6">
        <f t="shared" si="62"/>
        <v>0</v>
      </c>
      <c r="O130" s="6">
        <f t="shared" si="62"/>
        <v>0</v>
      </c>
      <c r="P130" s="6">
        <f t="shared" si="62"/>
        <v>0</v>
      </c>
      <c r="Q130" s="6">
        <f t="shared" si="65"/>
        <v>0</v>
      </c>
      <c r="R130" s="6">
        <f t="shared" si="65"/>
        <v>0</v>
      </c>
      <c r="S130" s="6">
        <f t="shared" si="65"/>
        <v>0</v>
      </c>
      <c r="T130" s="6">
        <f t="shared" si="65"/>
        <v>0</v>
      </c>
      <c r="U130" s="6">
        <f t="shared" si="65"/>
        <v>0</v>
      </c>
      <c r="V130" s="6">
        <f t="shared" si="65"/>
        <v>0</v>
      </c>
      <c r="W130" s="6">
        <f t="shared" si="65"/>
        <v>0</v>
      </c>
      <c r="X130" s="6">
        <f t="shared" ref="X130:BL130" si="70">(X$24*(X66*X115))+X98</f>
        <v>0</v>
      </c>
      <c r="Y130" s="6">
        <f t="shared" si="70"/>
        <v>0</v>
      </c>
      <c r="Z130" s="6">
        <f t="shared" si="70"/>
        <v>0</v>
      </c>
      <c r="AA130" s="6">
        <f t="shared" si="70"/>
        <v>0</v>
      </c>
      <c r="AB130" s="6">
        <f t="shared" si="70"/>
        <v>0</v>
      </c>
      <c r="AC130" s="6">
        <f t="shared" si="70"/>
        <v>0</v>
      </c>
      <c r="AD130" s="6">
        <f t="shared" si="70"/>
        <v>0</v>
      </c>
      <c r="AE130" s="6">
        <f t="shared" si="70"/>
        <v>0</v>
      </c>
      <c r="AF130" s="6">
        <f t="shared" si="70"/>
        <v>0</v>
      </c>
      <c r="AG130" s="6">
        <f t="shared" si="70"/>
        <v>0</v>
      </c>
      <c r="AH130" s="6">
        <f t="shared" si="70"/>
        <v>0</v>
      </c>
      <c r="AI130" s="6">
        <f t="shared" si="70"/>
        <v>0</v>
      </c>
      <c r="AJ130" s="6">
        <f t="shared" si="70"/>
        <v>0</v>
      </c>
      <c r="AK130" s="6">
        <f t="shared" si="70"/>
        <v>0</v>
      </c>
      <c r="AL130" s="6">
        <f t="shared" si="70"/>
        <v>0</v>
      </c>
      <c r="AM130" s="6">
        <f t="shared" si="70"/>
        <v>0</v>
      </c>
      <c r="AN130" s="6">
        <f t="shared" si="70"/>
        <v>0</v>
      </c>
      <c r="AO130" s="6">
        <f t="shared" si="70"/>
        <v>0</v>
      </c>
      <c r="AP130" s="6">
        <f t="shared" si="70"/>
        <v>0</v>
      </c>
      <c r="AQ130" s="6">
        <f t="shared" si="70"/>
        <v>0</v>
      </c>
      <c r="AR130" s="6">
        <f t="shared" si="70"/>
        <v>0</v>
      </c>
      <c r="AS130" s="6">
        <f t="shared" si="70"/>
        <v>0</v>
      </c>
      <c r="AT130" s="6">
        <f t="shared" si="70"/>
        <v>0</v>
      </c>
      <c r="AU130" s="6">
        <f t="shared" si="70"/>
        <v>0</v>
      </c>
      <c r="AV130" s="6">
        <f t="shared" si="70"/>
        <v>0</v>
      </c>
      <c r="AW130" s="6">
        <f t="shared" si="70"/>
        <v>0</v>
      </c>
      <c r="AX130" s="6">
        <f t="shared" si="70"/>
        <v>0</v>
      </c>
      <c r="AY130" s="6">
        <f t="shared" si="70"/>
        <v>0</v>
      </c>
      <c r="AZ130" s="6">
        <f t="shared" si="70"/>
        <v>0</v>
      </c>
      <c r="BA130" s="6">
        <f t="shared" si="70"/>
        <v>0</v>
      </c>
      <c r="BB130" s="6">
        <f t="shared" si="70"/>
        <v>0</v>
      </c>
      <c r="BC130" s="6">
        <f t="shared" si="70"/>
        <v>0</v>
      </c>
      <c r="BD130" s="6">
        <f t="shared" si="70"/>
        <v>0</v>
      </c>
      <c r="BE130" s="6">
        <f t="shared" si="70"/>
        <v>0</v>
      </c>
      <c r="BF130" s="6">
        <f t="shared" si="70"/>
        <v>0</v>
      </c>
      <c r="BG130" s="6">
        <f t="shared" si="70"/>
        <v>0</v>
      </c>
      <c r="BH130" s="6">
        <f t="shared" si="70"/>
        <v>0</v>
      </c>
      <c r="BI130" s="6">
        <f t="shared" si="70"/>
        <v>0</v>
      </c>
      <c r="BJ130" s="6">
        <f t="shared" si="70"/>
        <v>0</v>
      </c>
      <c r="BK130" s="6">
        <f t="shared" si="70"/>
        <v>0</v>
      </c>
      <c r="BL130" s="6">
        <f t="shared" si="70"/>
        <v>0</v>
      </c>
    </row>
    <row r="131" spans="1:64" x14ac:dyDescent="0.25">
      <c r="C131" t="s">
        <v>10</v>
      </c>
      <c r="D131" s="6">
        <f t="shared" ref="D131:J131" si="71">(D$28*(D67*D116))+D99</f>
        <v>178.01881190087369</v>
      </c>
      <c r="E131" s="6">
        <f t="shared" si="71"/>
        <v>183.66018135953485</v>
      </c>
      <c r="F131" s="6">
        <f t="shared" si="71"/>
        <v>188.72861337932511</v>
      </c>
      <c r="G131" s="6">
        <f t="shared" si="71"/>
        <v>192.64947894183356</v>
      </c>
      <c r="H131" s="6">
        <f t="shared" si="71"/>
        <v>197.3282430710322</v>
      </c>
      <c r="I131" s="6">
        <f t="shared" si="71"/>
        <v>200.05104393697027</v>
      </c>
      <c r="J131" s="10">
        <f t="shared" si="71"/>
        <v>205.46748846593979</v>
      </c>
      <c r="K131" s="6">
        <f t="shared" si="62"/>
        <v>207.14774341097132</v>
      </c>
      <c r="L131" s="6">
        <f t="shared" si="62"/>
        <v>212.62061257045809</v>
      </c>
      <c r="M131" s="6">
        <f t="shared" si="62"/>
        <v>217.8259264033795</v>
      </c>
      <c r="N131" s="6">
        <f t="shared" si="62"/>
        <v>216.75334195196317</v>
      </c>
      <c r="O131" s="6">
        <f t="shared" si="62"/>
        <v>216.70447288795498</v>
      </c>
      <c r="P131" s="6">
        <f t="shared" si="62"/>
        <v>222.2537208018837</v>
      </c>
      <c r="Q131" s="6">
        <f t="shared" si="65"/>
        <v>227.84303260781843</v>
      </c>
      <c r="R131" s="6">
        <f t="shared" si="65"/>
        <v>234.87761502726985</v>
      </c>
      <c r="S131" s="6">
        <f t="shared" si="65"/>
        <v>241.93770901602238</v>
      </c>
      <c r="T131" s="6">
        <f t="shared" si="65"/>
        <v>247.65230167696296</v>
      </c>
      <c r="U131" s="6">
        <f t="shared" si="65"/>
        <v>253.39490338665641</v>
      </c>
      <c r="V131" s="6">
        <f t="shared" si="65"/>
        <v>259.16936111027115</v>
      </c>
      <c r="W131" s="6">
        <f t="shared" si="65"/>
        <v>264.98377129711332</v>
      </c>
      <c r="X131" s="6">
        <f t="shared" ref="X131:BL131" si="72">(X$24*(X67*X116))+X99</f>
        <v>270.84517617849053</v>
      </c>
      <c r="Y131" s="6">
        <f t="shared" si="72"/>
        <v>276.75438469804544</v>
      </c>
      <c r="Z131" s="6">
        <f t="shared" si="72"/>
        <v>282.7040212354986</v>
      </c>
      <c r="AA131" s="6">
        <f t="shared" si="72"/>
        <v>288.67216395904944</v>
      </c>
      <c r="AB131" s="6">
        <f t="shared" si="72"/>
        <v>294.6291949500058</v>
      </c>
      <c r="AC131" s="6">
        <f t="shared" si="72"/>
        <v>300.55521092333407</v>
      </c>
      <c r="AD131" s="6">
        <f t="shared" si="72"/>
        <v>306.44247282160092</v>
      </c>
      <c r="AE131" s="6">
        <f t="shared" si="72"/>
        <v>312.29656851638219</v>
      </c>
      <c r="AF131" s="6">
        <f t="shared" si="72"/>
        <v>318.13232838863752</v>
      </c>
      <c r="AG131" s="6">
        <f t="shared" si="72"/>
        <v>323.97187440893447</v>
      </c>
      <c r="AH131" s="6">
        <f t="shared" si="72"/>
        <v>329.83307494580896</v>
      </c>
      <c r="AI131" s="6">
        <f t="shared" si="72"/>
        <v>335.72138692147638</v>
      </c>
      <c r="AJ131" s="6">
        <f t="shared" si="72"/>
        <v>341.63888170238835</v>
      </c>
      <c r="AK131" s="6">
        <f t="shared" si="72"/>
        <v>347.59197435844249</v>
      </c>
      <c r="AL131" s="6">
        <f t="shared" si="72"/>
        <v>353.58686952178726</v>
      </c>
      <c r="AM131" s="6">
        <f t="shared" si="72"/>
        <v>359.62867880485373</v>
      </c>
      <c r="AN131" s="6">
        <f t="shared" si="72"/>
        <v>365.72304705922983</v>
      </c>
      <c r="AO131" s="6">
        <f t="shared" si="72"/>
        <v>371.87242209575993</v>
      </c>
      <c r="AP131" s="6">
        <f t="shared" si="72"/>
        <v>378.08036496101738</v>
      </c>
      <c r="AQ131" s="6">
        <f t="shared" si="72"/>
        <v>384.35040809699086</v>
      </c>
      <c r="AR131" s="6">
        <f t="shared" si="72"/>
        <v>390.6865476813818</v>
      </c>
      <c r="AS131" s="6">
        <f t="shared" si="72"/>
        <v>397.09435231114242</v>
      </c>
      <c r="AT131" s="6">
        <f t="shared" si="72"/>
        <v>403.57758168599196</v>
      </c>
      <c r="AU131" s="6">
        <f t="shared" si="72"/>
        <v>410.14084561876547</v>
      </c>
      <c r="AV131" s="6">
        <f t="shared" si="72"/>
        <v>416.78940836963386</v>
      </c>
      <c r="AW131" s="6">
        <f t="shared" si="72"/>
        <v>423.52722781245456</v>
      </c>
      <c r="AX131" s="6">
        <f t="shared" si="72"/>
        <v>430.35677613976992</v>
      </c>
      <c r="AY131" s="6">
        <f t="shared" si="72"/>
        <v>437.27774917144217</v>
      </c>
      <c r="AZ131" s="6">
        <f t="shared" si="72"/>
        <v>444.28829269470822</v>
      </c>
      <c r="BA131" s="6">
        <f t="shared" si="72"/>
        <v>451.38425116247822</v>
      </c>
      <c r="BB131" s="6">
        <f t="shared" si="72"/>
        <v>458.5624534407811</v>
      </c>
      <c r="BC131" s="6">
        <f t="shared" si="72"/>
        <v>465.82267468597638</v>
      </c>
      <c r="BD131" s="6">
        <f t="shared" si="72"/>
        <v>473.16477667887051</v>
      </c>
      <c r="BE131" s="6">
        <f t="shared" si="72"/>
        <v>480.58601161786839</v>
      </c>
      <c r="BF131" s="6">
        <f t="shared" si="72"/>
        <v>488.08358878308644</v>
      </c>
      <c r="BG131" s="6">
        <f t="shared" si="72"/>
        <v>495.65542700404006</v>
      </c>
      <c r="BH131" s="6">
        <f t="shared" si="72"/>
        <v>503.30059660397171</v>
      </c>
      <c r="BI131" s="6">
        <f t="shared" si="72"/>
        <v>511.0194344770772</v>
      </c>
      <c r="BJ131" s="6">
        <f t="shared" si="72"/>
        <v>518.80994903575049</v>
      </c>
      <c r="BK131" s="6">
        <f t="shared" si="72"/>
        <v>526.66999470357439</v>
      </c>
      <c r="BL131" s="6">
        <f t="shared" si="72"/>
        <v>534.5990868542815</v>
      </c>
    </row>
    <row r="132" spans="1:64" x14ac:dyDescent="0.25">
      <c r="C132" t="s">
        <v>11</v>
      </c>
      <c r="D132" s="6">
        <f t="shared" ref="D132:J132" si="73">(D$28*(D68*D117))+D100</f>
        <v>7.3409819340566527</v>
      </c>
      <c r="E132" s="6">
        <f t="shared" si="73"/>
        <v>7.5736157261663886</v>
      </c>
      <c r="F132" s="6">
        <f t="shared" si="73"/>
        <v>7.7826232321371194</v>
      </c>
      <c r="G132" s="6">
        <f t="shared" si="73"/>
        <v>7.9443084099725167</v>
      </c>
      <c r="H132" s="6">
        <f t="shared" si="73"/>
        <v>8.1372471369497834</v>
      </c>
      <c r="I132" s="6">
        <f t="shared" si="73"/>
        <v>8.2495275850297087</v>
      </c>
      <c r="J132" s="10">
        <f t="shared" si="73"/>
        <v>8.4728861223067895</v>
      </c>
      <c r="K132" s="6">
        <f t="shared" si="62"/>
        <v>8.5086415414642289</v>
      </c>
      <c r="L132" s="6">
        <f t="shared" si="62"/>
        <v>8.712236525876623</v>
      </c>
      <c r="M132" s="6">
        <f t="shared" si="62"/>
        <v>8.9165734943233659</v>
      </c>
      <c r="N132" s="6">
        <f t="shared" si="62"/>
        <v>8.8757011952943756</v>
      </c>
      <c r="O132" s="6">
        <f t="shared" si="62"/>
        <v>8.8879081401381193</v>
      </c>
      <c r="P132" s="6">
        <f t="shared" si="62"/>
        <v>9.1407542139975497</v>
      </c>
      <c r="Q132" s="6">
        <f t="shared" si="65"/>
        <v>9.4066557579433727</v>
      </c>
      <c r="R132" s="6">
        <f t="shared" si="65"/>
        <v>9.7438492831171573</v>
      </c>
      <c r="S132" s="6">
        <f t="shared" si="65"/>
        <v>10.093970288665703</v>
      </c>
      <c r="T132" s="6">
        <f t="shared" si="65"/>
        <v>10.399380415878136</v>
      </c>
      <c r="U132" s="6">
        <f t="shared" si="65"/>
        <v>10.716769999453113</v>
      </c>
      <c r="V132" s="6">
        <f t="shared" si="65"/>
        <v>11.045937814276511</v>
      </c>
      <c r="W132" s="6">
        <f t="shared" si="65"/>
        <v>11.386793932022128</v>
      </c>
      <c r="X132" s="6">
        <f t="shared" ref="X132:BL132" si="74">(X$24*(X68*X117))+X100</f>
        <v>11.739137500932548</v>
      </c>
      <c r="Y132" s="6">
        <f t="shared" si="74"/>
        <v>12.102428420053451</v>
      </c>
      <c r="Z132" s="6">
        <f t="shared" si="74"/>
        <v>12.475688252503435</v>
      </c>
      <c r="AA132" s="6">
        <f t="shared" si="74"/>
        <v>12.857198552935452</v>
      </c>
      <c r="AB132" s="6">
        <f t="shared" si="74"/>
        <v>13.244776520954433</v>
      </c>
      <c r="AC132" s="6">
        <f t="shared" si="74"/>
        <v>13.636546990123556</v>
      </c>
      <c r="AD132" s="6">
        <f t="shared" si="74"/>
        <v>14.031074529353107</v>
      </c>
      <c r="AE132" s="6">
        <f t="shared" si="74"/>
        <v>14.427443511560897</v>
      </c>
      <c r="AF132" s="6">
        <f t="shared" si="74"/>
        <v>14.825096343765329</v>
      </c>
      <c r="AG132" s="6">
        <f t="shared" si="74"/>
        <v>15.223760541980841</v>
      </c>
      <c r="AH132" s="6">
        <f t="shared" si="74"/>
        <v>15.622914434467168</v>
      </c>
      <c r="AI132" s="6">
        <f t="shared" si="74"/>
        <v>16.021386723548019</v>
      </c>
      <c r="AJ132" s="6">
        <f t="shared" si="74"/>
        <v>16.41776537248597</v>
      </c>
      <c r="AK132" s="6">
        <f t="shared" si="74"/>
        <v>16.810764027747389</v>
      </c>
      <c r="AL132" s="6">
        <f t="shared" si="74"/>
        <v>17.199004968111765</v>
      </c>
      <c r="AM132" s="6">
        <f t="shared" si="74"/>
        <v>17.580972548107678</v>
      </c>
      <c r="AN132" s="6">
        <f t="shared" si="74"/>
        <v>17.955088372298697</v>
      </c>
      <c r="AO132" s="6">
        <f t="shared" si="74"/>
        <v>18.31952445212438</v>
      </c>
      <c r="AP132" s="6">
        <f t="shared" si="74"/>
        <v>18.672409968879517</v>
      </c>
      <c r="AQ132" s="6">
        <f t="shared" si="74"/>
        <v>19.01177221344415</v>
      </c>
      <c r="AR132" s="6">
        <f t="shared" si="74"/>
        <v>19.335557201899508</v>
      </c>
      <c r="AS132" s="6">
        <f t="shared" si="74"/>
        <v>19.652687324993423</v>
      </c>
      <c r="AT132" s="6">
        <f t="shared" si="74"/>
        <v>19.973550311380841</v>
      </c>
      <c r="AU132" s="6">
        <f t="shared" si="74"/>
        <v>20.29837430636211</v>
      </c>
      <c r="AV132" s="6">
        <f t="shared" si="74"/>
        <v>20.627419844640208</v>
      </c>
      <c r="AW132" s="6">
        <f t="shared" si="74"/>
        <v>20.960882806254588</v>
      </c>
      <c r="AX132" s="6">
        <f t="shared" si="74"/>
        <v>21.298885543051242</v>
      </c>
      <c r="AY132" s="6">
        <f t="shared" si="74"/>
        <v>21.641413000781469</v>
      </c>
      <c r="AZ132" s="6">
        <f t="shared" si="74"/>
        <v>21.988373412177729</v>
      </c>
      <c r="BA132" s="6">
        <f t="shared" si="74"/>
        <v>22.339561114109472</v>
      </c>
      <c r="BB132" s="6">
        <f t="shared" si="74"/>
        <v>22.694819163260735</v>
      </c>
      <c r="BC132" s="6">
        <f t="shared" si="74"/>
        <v>23.054136431843542</v>
      </c>
      <c r="BD132" s="6">
        <f t="shared" si="74"/>
        <v>23.417506079220189</v>
      </c>
      <c r="BE132" s="6">
        <f t="shared" si="74"/>
        <v>23.784792113314083</v>
      </c>
      <c r="BF132" s="6">
        <f t="shared" si="74"/>
        <v>24.155856417969783</v>
      </c>
      <c r="BG132" s="6">
        <f t="shared" si="74"/>
        <v>24.530595993503308</v>
      </c>
      <c r="BH132" s="6">
        <f t="shared" si="74"/>
        <v>24.908964829069809</v>
      </c>
      <c r="BI132" s="6">
        <f t="shared" si="74"/>
        <v>25.290979597976918</v>
      </c>
      <c r="BJ132" s="6">
        <f t="shared" si="74"/>
        <v>25.676541734107353</v>
      </c>
      <c r="BK132" s="6">
        <f t="shared" si="74"/>
        <v>26.065545050248392</v>
      </c>
      <c r="BL132" s="6">
        <f t="shared" si="74"/>
        <v>26.457965561650699</v>
      </c>
    </row>
    <row r="133" spans="1:64" x14ac:dyDescent="0.25">
      <c r="C133" t="s">
        <v>12</v>
      </c>
      <c r="D133" s="6">
        <f t="shared" ref="D133:J133" si="75">(D$28*(D69*D118))+D101</f>
        <v>116.20799999999986</v>
      </c>
      <c r="E133" s="6">
        <f t="shared" si="75"/>
        <v>113.35699999999983</v>
      </c>
      <c r="F133" s="6">
        <f t="shared" si="75"/>
        <v>102.57700000000001</v>
      </c>
      <c r="G133" s="6">
        <f t="shared" si="75"/>
        <v>104.46199999999988</v>
      </c>
      <c r="H133" s="6">
        <f t="shared" si="75"/>
        <v>105.40399999999994</v>
      </c>
      <c r="I133" s="6">
        <f t="shared" si="75"/>
        <v>105.24411465329992</v>
      </c>
      <c r="J133" s="10">
        <f t="shared" si="75"/>
        <v>110.23287463089986</v>
      </c>
      <c r="K133" s="6">
        <f t="shared" si="62"/>
        <v>110.38939864084146</v>
      </c>
      <c r="L133" s="6">
        <f t="shared" si="62"/>
        <v>112.54128993979911</v>
      </c>
      <c r="M133" s="6">
        <f t="shared" si="62"/>
        <v>114.51316261139716</v>
      </c>
      <c r="N133" s="6">
        <f t="shared" si="62"/>
        <v>113.16982259424522</v>
      </c>
      <c r="O133" s="6">
        <f t="shared" si="62"/>
        <v>112.36501097774521</v>
      </c>
      <c r="P133" s="6">
        <f t="shared" si="62"/>
        <v>114.44313962448894</v>
      </c>
      <c r="Q133" s="6">
        <f t="shared" si="65"/>
        <v>116.50184236053617</v>
      </c>
      <c r="R133" s="6">
        <f t="shared" si="65"/>
        <v>119.25415101198656</v>
      </c>
      <c r="S133" s="6">
        <f t="shared" si="65"/>
        <v>121.96872640270122</v>
      </c>
      <c r="T133" s="6">
        <f t="shared" si="65"/>
        <v>123.95905111456575</v>
      </c>
      <c r="U133" s="6">
        <f t="shared" si="65"/>
        <v>125.92219387578794</v>
      </c>
      <c r="V133" s="6">
        <f t="shared" si="65"/>
        <v>127.85975039291145</v>
      </c>
      <c r="W133" s="6">
        <f t="shared" si="65"/>
        <v>129.77534221328884</v>
      </c>
      <c r="X133" s="6">
        <f t="shared" ref="X133:BL133" si="76">(X$24*(X69*X118))+X101</f>
        <v>131.67196191055439</v>
      </c>
      <c r="Y133" s="6">
        <f t="shared" si="76"/>
        <v>133.54949284890728</v>
      </c>
      <c r="Z133" s="6">
        <f t="shared" si="76"/>
        <v>135.40388667846699</v>
      </c>
      <c r="AA133" s="6">
        <f t="shared" si="76"/>
        <v>137.22428640211027</v>
      </c>
      <c r="AB133" s="6">
        <f t="shared" si="76"/>
        <v>138.99651959258409</v>
      </c>
      <c r="AC133" s="6">
        <f t="shared" si="76"/>
        <v>140.71138797635746</v>
      </c>
      <c r="AD133" s="6">
        <f t="shared" si="76"/>
        <v>142.36563077948151</v>
      </c>
      <c r="AE133" s="6">
        <f t="shared" si="76"/>
        <v>143.96224198839897</v>
      </c>
      <c r="AF133" s="6">
        <f t="shared" si="76"/>
        <v>145.50836257875122</v>
      </c>
      <c r="AG133" s="6">
        <f t="shared" si="76"/>
        <v>147.01422902721544</v>
      </c>
      <c r="AH133" s="6">
        <f t="shared" si="76"/>
        <v>148.48784466408947</v>
      </c>
      <c r="AI133" s="6">
        <f t="shared" si="76"/>
        <v>149.93141290519097</v>
      </c>
      <c r="AJ133" s="6">
        <f t="shared" si="76"/>
        <v>151.34555887464663</v>
      </c>
      <c r="AK133" s="6">
        <f t="shared" si="76"/>
        <v>152.73278653521422</v>
      </c>
      <c r="AL133" s="6">
        <f t="shared" si="76"/>
        <v>154.09541586195743</v>
      </c>
      <c r="AM133" s="6">
        <f t="shared" si="76"/>
        <v>155.4352051650655</v>
      </c>
      <c r="AN133" s="6">
        <f t="shared" si="76"/>
        <v>156.75406778057433</v>
      </c>
      <c r="AO133" s="6">
        <f t="shared" si="76"/>
        <v>158.05247704625</v>
      </c>
      <c r="AP133" s="6">
        <f t="shared" si="76"/>
        <v>159.33134023122108</v>
      </c>
      <c r="AQ133" s="6">
        <f t="shared" si="76"/>
        <v>160.591501429006</v>
      </c>
      <c r="AR133" s="6">
        <f t="shared" si="76"/>
        <v>163.23890376730225</v>
      </c>
      <c r="AS133" s="6">
        <f t="shared" si="76"/>
        <v>165.91624960765665</v>
      </c>
      <c r="AT133" s="6">
        <f t="shared" si="76"/>
        <v>168.62510984946232</v>
      </c>
      <c r="AU133" s="6">
        <f t="shared" si="76"/>
        <v>171.36741059127127</v>
      </c>
      <c r="AV133" s="6">
        <f t="shared" si="76"/>
        <v>174.14535137659098</v>
      </c>
      <c r="AW133" s="6">
        <f t="shared" si="76"/>
        <v>176.96058590707463</v>
      </c>
      <c r="AX133" s="6">
        <f t="shared" si="76"/>
        <v>179.8141471284504</v>
      </c>
      <c r="AY133" s="6">
        <f t="shared" si="76"/>
        <v>182.70590794642106</v>
      </c>
      <c r="AZ133" s="6">
        <f t="shared" si="76"/>
        <v>185.63509362312934</v>
      </c>
      <c r="BA133" s="6">
        <f t="shared" si="76"/>
        <v>188.59996786395359</v>
      </c>
      <c r="BB133" s="6">
        <f t="shared" si="76"/>
        <v>191.59920568743175</v>
      </c>
      <c r="BC133" s="6">
        <f t="shared" si="76"/>
        <v>194.6327131480989</v>
      </c>
      <c r="BD133" s="6">
        <f t="shared" si="76"/>
        <v>197.70043249441537</v>
      </c>
      <c r="BE133" s="6">
        <f t="shared" si="76"/>
        <v>200.8012156240909</v>
      </c>
      <c r="BF133" s="6">
        <f t="shared" si="76"/>
        <v>203.93389650246883</v>
      </c>
      <c r="BG133" s="6">
        <f t="shared" si="76"/>
        <v>207.09760556290942</v>
      </c>
      <c r="BH133" s="6">
        <f t="shared" si="76"/>
        <v>210.29195436251464</v>
      </c>
      <c r="BI133" s="6">
        <f t="shared" si="76"/>
        <v>213.5170836643581</v>
      </c>
      <c r="BJ133" s="6">
        <f t="shared" si="76"/>
        <v>216.77216133183427</v>
      </c>
      <c r="BK133" s="6">
        <f t="shared" si="76"/>
        <v>220.05629088784573</v>
      </c>
      <c r="BL133" s="6">
        <f t="shared" si="76"/>
        <v>223.3692698430539</v>
      </c>
    </row>
    <row r="134" spans="1:64" x14ac:dyDescent="0.25">
      <c r="C134" t="s">
        <v>13</v>
      </c>
      <c r="D134" s="6">
        <f t="shared" ref="D134:J134" si="77">(D$27*(D70*D119))+D102</f>
        <v>60.223307386779332</v>
      </c>
      <c r="E134" s="6">
        <f t="shared" si="77"/>
        <v>64.556944065444213</v>
      </c>
      <c r="F134" s="6">
        <f t="shared" si="77"/>
        <v>66.430586934521628</v>
      </c>
      <c r="G134" s="6">
        <f t="shared" si="77"/>
        <v>69.66883794044378</v>
      </c>
      <c r="H134" s="6">
        <f t="shared" si="77"/>
        <v>70.85501544564633</v>
      </c>
      <c r="I134" s="6">
        <f t="shared" si="77"/>
        <v>70.134853919965494</v>
      </c>
      <c r="J134" s="10">
        <f t="shared" si="77"/>
        <v>71.435936505542941</v>
      </c>
      <c r="K134" s="6">
        <f t="shared" ref="K134:P140" si="78">(K$23*(K70*K119))+K102</f>
        <v>77.572382480801039</v>
      </c>
      <c r="L134" s="6">
        <f t="shared" si="78"/>
        <v>79.282838686706611</v>
      </c>
      <c r="M134" s="6">
        <f t="shared" si="78"/>
        <v>82.676423305279641</v>
      </c>
      <c r="N134" s="6">
        <f t="shared" si="78"/>
        <v>85.493774412422596</v>
      </c>
      <c r="O134" s="6">
        <f t="shared" si="78"/>
        <v>88.286222947437309</v>
      </c>
      <c r="P134" s="6">
        <f t="shared" si="78"/>
        <v>90.840378268995266</v>
      </c>
      <c r="Q134" s="6">
        <f>(Q$23*(Q70*Q119))+Q102</f>
        <v>93.225464452250236</v>
      </c>
      <c r="R134" s="6">
        <f t="shared" ref="R134:BL134" si="79">(R$23*(R70*R119))+R102</f>
        <v>95.526862248426809</v>
      </c>
      <c r="S134" s="6">
        <f t="shared" si="79"/>
        <v>97.711364609776837</v>
      </c>
      <c r="T134" s="6">
        <f t="shared" si="79"/>
        <v>99.847869034670211</v>
      </c>
      <c r="U134" s="6">
        <f t="shared" si="79"/>
        <v>101.90304133613593</v>
      </c>
      <c r="V134" s="6">
        <f t="shared" si="79"/>
        <v>103.88097410754303</v>
      </c>
      <c r="W134" s="6">
        <f t="shared" si="79"/>
        <v>105.78714557794112</v>
      </c>
      <c r="X134" s="6">
        <f t="shared" si="79"/>
        <v>107.62738384420845</v>
      </c>
      <c r="Y134" s="6">
        <f t="shared" si="79"/>
        <v>108.46189058204739</v>
      </c>
      <c r="Z134" s="6">
        <f t="shared" si="79"/>
        <v>110.18907095171144</v>
      </c>
      <c r="AA134" s="6">
        <f t="shared" si="79"/>
        <v>110.92359946711044</v>
      </c>
      <c r="AB134" s="6">
        <f t="shared" si="79"/>
        <v>112.55251375550409</v>
      </c>
      <c r="AC134" s="6">
        <f t="shared" si="79"/>
        <v>114.1337166131825</v>
      </c>
      <c r="AD134" s="6">
        <f t="shared" si="79"/>
        <v>115.67071658008746</v>
      </c>
      <c r="AE134" s="6">
        <f t="shared" si="79"/>
        <v>117.16417030166421</v>
      </c>
      <c r="AF134" s="6">
        <f t="shared" si="79"/>
        <v>118.6201585461972</v>
      </c>
      <c r="AG134" s="6">
        <f t="shared" si="79"/>
        <v>119.12574453358889</v>
      </c>
      <c r="AH134" s="6">
        <f t="shared" si="79"/>
        <v>120.53335144207841</v>
      </c>
      <c r="AI134" s="6">
        <f t="shared" si="79"/>
        <v>121.92393801058721</v>
      </c>
      <c r="AJ134" s="6">
        <f t="shared" si="79"/>
        <v>123.30859506289501</v>
      </c>
      <c r="AK134" s="6">
        <f t="shared" si="79"/>
        <v>124.6945275575813</v>
      </c>
      <c r="AL134" s="6">
        <f t="shared" si="79"/>
        <v>126.08927374692742</v>
      </c>
      <c r="AM134" s="6">
        <f t="shared" si="79"/>
        <v>127.50041825946055</v>
      </c>
      <c r="AN134" s="6">
        <f t="shared" si="79"/>
        <v>128.93573423942684</v>
      </c>
      <c r="AO134" s="6">
        <f t="shared" si="79"/>
        <v>130.39645629490644</v>
      </c>
      <c r="AP134" s="6">
        <f t="shared" si="79"/>
        <v>131.88896756860228</v>
      </c>
      <c r="AQ134" s="6">
        <f t="shared" si="79"/>
        <v>133.42006090645773</v>
      </c>
      <c r="AR134" s="6">
        <f t="shared" si="79"/>
        <v>134.99764047470686</v>
      </c>
      <c r="AS134" s="6">
        <f t="shared" si="79"/>
        <v>138.32502457921976</v>
      </c>
      <c r="AT134" s="6">
        <f t="shared" si="79"/>
        <v>139.95966651954654</v>
      </c>
      <c r="AU134" s="6">
        <f t="shared" si="79"/>
        <v>141.62050574031213</v>
      </c>
      <c r="AV134" s="6">
        <f t="shared" si="79"/>
        <v>143.30845296697879</v>
      </c>
      <c r="AW134" s="6">
        <f t="shared" si="79"/>
        <v>145.02424620269525</v>
      </c>
      <c r="AX134" s="6">
        <f t="shared" si="79"/>
        <v>146.76843367424541</v>
      </c>
      <c r="AY134" s="6">
        <f t="shared" si="79"/>
        <v>148.54122246707729</v>
      </c>
      <c r="AZ134" s="6">
        <f t="shared" si="79"/>
        <v>150.34263716843674</v>
      </c>
      <c r="BA134" s="6">
        <f t="shared" si="79"/>
        <v>152.172435455802</v>
      </c>
      <c r="BB134" s="6">
        <f t="shared" si="79"/>
        <v>154.03050868569835</v>
      </c>
      <c r="BC134" s="6">
        <f t="shared" si="79"/>
        <v>155.9171104888776</v>
      </c>
      <c r="BD134" s="6">
        <f t="shared" si="79"/>
        <v>157.8325085821362</v>
      </c>
      <c r="BE134" s="6">
        <f t="shared" si="79"/>
        <v>159.77666881085409</v>
      </c>
      <c r="BF134" s="6">
        <f t="shared" si="79"/>
        <v>161.74956323942916</v>
      </c>
      <c r="BG134" s="6">
        <f t="shared" si="79"/>
        <v>163.75125697962295</v>
      </c>
      <c r="BH134" s="6">
        <f t="shared" si="79"/>
        <v>165.78195593565164</v>
      </c>
      <c r="BI134" s="6">
        <f t="shared" si="79"/>
        <v>167.84201526538726</v>
      </c>
      <c r="BJ134" s="6">
        <f t="shared" si="79"/>
        <v>169.93152742601092</v>
      </c>
      <c r="BK134" s="6">
        <f t="shared" si="79"/>
        <v>172.05057521923317</v>
      </c>
      <c r="BL134" s="6">
        <f t="shared" si="79"/>
        <v>174.19943470239565</v>
      </c>
    </row>
    <row r="135" spans="1:64" x14ac:dyDescent="0.25">
      <c r="C135" t="s">
        <v>14</v>
      </c>
      <c r="D135" s="6">
        <f t="shared" ref="D135:J135" si="80">(D$27*(D71*D120))+D103</f>
        <v>14.74991186061</v>
      </c>
      <c r="E135" s="6">
        <f t="shared" si="80"/>
        <v>14.973683627999966</v>
      </c>
      <c r="F135" s="6">
        <f t="shared" si="80"/>
        <v>15.255646947667548</v>
      </c>
      <c r="G135" s="6">
        <f t="shared" si="80"/>
        <v>15.222329414795928</v>
      </c>
      <c r="H135" s="6">
        <f t="shared" si="80"/>
        <v>15.238649314444435</v>
      </c>
      <c r="I135" s="6">
        <f t="shared" si="80"/>
        <v>15.674664195240215</v>
      </c>
      <c r="J135" s="10">
        <f t="shared" si="80"/>
        <v>16.148028423698918</v>
      </c>
      <c r="K135" s="6">
        <f t="shared" si="78"/>
        <v>17.062142702735468</v>
      </c>
      <c r="L135" s="6">
        <f t="shared" si="78"/>
        <v>17.197642198906657</v>
      </c>
      <c r="M135" s="6">
        <f t="shared" si="78"/>
        <v>17.65305506951265</v>
      </c>
      <c r="N135" s="6">
        <f t="shared" si="78"/>
        <v>18.02070462388021</v>
      </c>
      <c r="O135" s="6">
        <f t="shared" si="78"/>
        <v>18.41952608218789</v>
      </c>
      <c r="P135" s="6">
        <f t="shared" si="78"/>
        <v>18.804805455285514</v>
      </c>
      <c r="Q135" s="6">
        <f t="shared" ref="Q135:W140" si="81">(Q$23*(Q71*Q120))+Q103</f>
        <v>19.191069892156762</v>
      </c>
      <c r="R135" s="6">
        <f t="shared" si="81"/>
        <v>19.595460939600674</v>
      </c>
      <c r="S135" s="6">
        <f t="shared" si="81"/>
        <v>20.010437792436154</v>
      </c>
      <c r="T135" s="6">
        <f t="shared" si="81"/>
        <v>20.449289971952751</v>
      </c>
      <c r="U135" s="6">
        <f t="shared" si="81"/>
        <v>20.904273555671899</v>
      </c>
      <c r="V135" s="6">
        <f t="shared" si="81"/>
        <v>21.375228475609763</v>
      </c>
      <c r="W135" s="6">
        <f t="shared" si="81"/>
        <v>21.862188951362025</v>
      </c>
      <c r="X135" s="6">
        <f t="shared" ref="X135:BL135" si="82">(X$23*(X71*X120))+X103</f>
        <v>22.365175793656721</v>
      </c>
      <c r="Y135" s="6">
        <f t="shared" si="82"/>
        <v>22.686335665404854</v>
      </c>
      <c r="Z135" s="6">
        <f t="shared" si="82"/>
        <v>23.21990584685663</v>
      </c>
      <c r="AA135" s="6">
        <f t="shared" si="82"/>
        <v>23.568279862757866</v>
      </c>
      <c r="AB135" s="6">
        <f t="shared" si="82"/>
        <v>24.129049719220721</v>
      </c>
      <c r="AC135" s="6">
        <f t="shared" si="82"/>
        <v>24.702019832924648</v>
      </c>
      <c r="AD135" s="6">
        <f t="shared" si="82"/>
        <v>25.286132789775721</v>
      </c>
      <c r="AE135" s="6">
        <f t="shared" si="82"/>
        <v>25.879565530286772</v>
      </c>
      <c r="AF135" s="6">
        <f t="shared" si="82"/>
        <v>26.481534431723439</v>
      </c>
      <c r="AG135" s="6">
        <f t="shared" si="82"/>
        <v>26.883726713631528</v>
      </c>
      <c r="AH135" s="6">
        <f t="shared" si="82"/>
        <v>27.499513186281888</v>
      </c>
      <c r="AI135" s="6">
        <f t="shared" si="82"/>
        <v>28.121204405466376</v>
      </c>
      <c r="AJ135" s="6">
        <f t="shared" si="82"/>
        <v>28.748655057367241</v>
      </c>
      <c r="AK135" s="6">
        <f t="shared" si="82"/>
        <v>29.380689632863984</v>
      </c>
      <c r="AL135" s="6">
        <f t="shared" si="82"/>
        <v>30.016046826984976</v>
      </c>
      <c r="AM135" s="6">
        <f t="shared" si="82"/>
        <v>30.653301822056978</v>
      </c>
      <c r="AN135" s="6">
        <f t="shared" si="82"/>
        <v>31.290887751276781</v>
      </c>
      <c r="AO135" s="6">
        <f t="shared" si="82"/>
        <v>31.925436617505543</v>
      </c>
      <c r="AP135" s="6">
        <f t="shared" si="82"/>
        <v>32.554584080885796</v>
      </c>
      <c r="AQ135" s="6">
        <f t="shared" si="82"/>
        <v>33.175834970074199</v>
      </c>
      <c r="AR135" s="6">
        <f t="shared" si="82"/>
        <v>33.786732672210235</v>
      </c>
      <c r="AS135" s="6">
        <f t="shared" si="82"/>
        <v>34.829313757321003</v>
      </c>
      <c r="AT135" s="6">
        <f t="shared" si="82"/>
        <v>35.455789209028801</v>
      </c>
      <c r="AU135" s="6">
        <f t="shared" si="82"/>
        <v>36.096628711854827</v>
      </c>
      <c r="AV135" s="6">
        <f t="shared" si="82"/>
        <v>36.752331827876993</v>
      </c>
      <c r="AW135" s="6">
        <f t="shared" si="82"/>
        <v>37.423365959828033</v>
      </c>
      <c r="AX135" s="6">
        <f t="shared" si="82"/>
        <v>38.110160917829724</v>
      </c>
      <c r="AY135" s="6">
        <f t="shared" si="82"/>
        <v>38.813068186335933</v>
      </c>
      <c r="AZ135" s="6">
        <f t="shared" si="82"/>
        <v>39.53240016047716</v>
      </c>
      <c r="BA135" s="6">
        <f t="shared" si="82"/>
        <v>40.268406563891425</v>
      </c>
      <c r="BB135" s="6">
        <f t="shared" si="82"/>
        <v>41.021379124768245</v>
      </c>
      <c r="BC135" s="6">
        <f t="shared" si="82"/>
        <v>41.791714203034374</v>
      </c>
      <c r="BD135" s="6">
        <f t="shared" si="82"/>
        <v>42.579822253792017</v>
      </c>
      <c r="BE135" s="6">
        <f t="shared" si="82"/>
        <v>43.386042492291246</v>
      </c>
      <c r="BF135" s="6">
        <f t="shared" si="82"/>
        <v>44.210724760332496</v>
      </c>
      <c r="BG135" s="6">
        <f t="shared" si="82"/>
        <v>45.054253767948566</v>
      </c>
      <c r="BH135" s="6">
        <f t="shared" si="82"/>
        <v>45.917063479762163</v>
      </c>
      <c r="BI135" s="6">
        <f t="shared" si="82"/>
        <v>46.799641127073947</v>
      </c>
      <c r="BJ135" s="6">
        <f t="shared" si="82"/>
        <v>47.702413365442787</v>
      </c>
      <c r="BK135" s="6">
        <f t="shared" si="82"/>
        <v>48.625815731224051</v>
      </c>
      <c r="BL135" s="6">
        <f t="shared" si="82"/>
        <v>49.570350686275368</v>
      </c>
    </row>
    <row r="136" spans="1:64" x14ac:dyDescent="0.25">
      <c r="C136" t="s">
        <v>15</v>
      </c>
      <c r="D136" s="6">
        <f t="shared" ref="D136:J136" si="83">(D$27*(D72*D121))+D104</f>
        <v>2.7570807494322231</v>
      </c>
      <c r="E136" s="6">
        <f t="shared" si="83"/>
        <v>2.8564580645925899</v>
      </c>
      <c r="F136" s="6">
        <f t="shared" si="83"/>
        <v>2.9101582724098285</v>
      </c>
      <c r="G136" s="6">
        <f t="shared" si="83"/>
        <v>3.0055952939167838</v>
      </c>
      <c r="H136" s="6">
        <f t="shared" si="83"/>
        <v>3.0790135528234188</v>
      </c>
      <c r="I136" s="6">
        <f t="shared" si="83"/>
        <v>3.131740589627658</v>
      </c>
      <c r="J136" s="10">
        <f t="shared" si="83"/>
        <v>3.2021258472968812</v>
      </c>
      <c r="K136" s="6">
        <f t="shared" si="78"/>
        <v>3.3873497195991535</v>
      </c>
      <c r="L136" s="6">
        <f t="shared" si="78"/>
        <v>3.414105206026202</v>
      </c>
      <c r="M136" s="6">
        <f t="shared" si="78"/>
        <v>3.5003833634524715</v>
      </c>
      <c r="N136" s="6">
        <f t="shared" si="78"/>
        <v>3.5652849615128246</v>
      </c>
      <c r="O136" s="6">
        <f t="shared" si="78"/>
        <v>3.6324514892030044</v>
      </c>
      <c r="P136" s="6">
        <f t="shared" si="78"/>
        <v>3.6931303983564616</v>
      </c>
      <c r="Q136" s="6">
        <f t="shared" si="81"/>
        <v>3.7503210454346285</v>
      </c>
      <c r="R136" s="6">
        <f t="shared" si="81"/>
        <v>3.8075073354121476</v>
      </c>
      <c r="S136" s="6">
        <f t="shared" si="81"/>
        <v>3.8633478540061046</v>
      </c>
      <c r="T136" s="6">
        <f t="shared" si="81"/>
        <v>3.920546383788011</v>
      </c>
      <c r="U136" s="6">
        <f t="shared" si="81"/>
        <v>3.9777431474172968</v>
      </c>
      <c r="V136" s="6">
        <f t="shared" si="81"/>
        <v>4.0350648891924195</v>
      </c>
      <c r="W136" s="6">
        <f t="shared" si="81"/>
        <v>4.0926876444022158</v>
      </c>
      <c r="X136" s="6">
        <f t="shared" ref="X136:BL136" si="84">(X$23*(X72*X121))+X104</f>
        <v>4.150796665068837</v>
      </c>
      <c r="Y136" s="6">
        <f t="shared" si="84"/>
        <v>4.1731897706180252</v>
      </c>
      <c r="Z136" s="6">
        <f t="shared" si="84"/>
        <v>4.2329228310578575</v>
      </c>
      <c r="AA136" s="6">
        <f t="shared" si="84"/>
        <v>4.2574147876413262</v>
      </c>
      <c r="AB136" s="6">
        <f t="shared" si="84"/>
        <v>4.3190545959054107</v>
      </c>
      <c r="AC136" s="6">
        <f t="shared" si="84"/>
        <v>4.3816056451279835</v>
      </c>
      <c r="AD136" s="6">
        <f t="shared" si="84"/>
        <v>4.4451545077715835</v>
      </c>
      <c r="AE136" s="6">
        <f t="shared" si="84"/>
        <v>4.5096754934526286</v>
      </c>
      <c r="AF136" s="6">
        <f t="shared" si="84"/>
        <v>4.5753485039351363</v>
      </c>
      <c r="AG136" s="6">
        <f t="shared" si="84"/>
        <v>4.6068110971475242</v>
      </c>
      <c r="AH136" s="6">
        <f t="shared" si="84"/>
        <v>4.6755323770390724</v>
      </c>
      <c r="AI136" s="6">
        <f t="shared" si="84"/>
        <v>4.7460049062078147</v>
      </c>
      <c r="AJ136" s="6">
        <f t="shared" si="84"/>
        <v>4.8185985330477656</v>
      </c>
      <c r="AK136" s="6">
        <f t="shared" si="84"/>
        <v>4.8935321056306975</v>
      </c>
      <c r="AL136" s="6">
        <f t="shared" si="84"/>
        <v>4.9710368611709193</v>
      </c>
      <c r="AM136" s="6">
        <f t="shared" si="84"/>
        <v>5.0513452729278718</v>
      </c>
      <c r="AN136" s="6">
        <f t="shared" si="84"/>
        <v>5.134696612876783</v>
      </c>
      <c r="AO136" s="6">
        <f t="shared" si="84"/>
        <v>5.2210675886375473</v>
      </c>
      <c r="AP136" s="6">
        <f t="shared" si="84"/>
        <v>5.310635280272753</v>
      </c>
      <c r="AQ136" s="6">
        <f t="shared" si="84"/>
        <v>5.4035903633508715</v>
      </c>
      <c r="AR136" s="6">
        <f t="shared" si="84"/>
        <v>5.5001657838481446</v>
      </c>
      <c r="AS136" s="6">
        <f t="shared" si="84"/>
        <v>5.6698882860754782</v>
      </c>
      <c r="AT136" s="6">
        <f t="shared" si="84"/>
        <v>5.7718726619348866</v>
      </c>
      <c r="AU136" s="6">
        <f t="shared" si="84"/>
        <v>5.8761953716972624</v>
      </c>
      <c r="AV136" s="6">
        <f t="shared" si="84"/>
        <v>5.9829377394218</v>
      </c>
      <c r="AW136" s="6">
        <f t="shared" si="84"/>
        <v>6.0921758539254576</v>
      </c>
      <c r="AX136" s="6">
        <f t="shared" si="84"/>
        <v>6.203979684297825</v>
      </c>
      <c r="AY136" s="6">
        <f t="shared" si="84"/>
        <v>6.3184064489383696</v>
      </c>
      <c r="AZ136" s="6">
        <f t="shared" si="84"/>
        <v>6.435507002868337</v>
      </c>
      <c r="BA136" s="6">
        <f t="shared" si="84"/>
        <v>6.5553219987729836</v>
      </c>
      <c r="BB136" s="6">
        <f t="shared" si="84"/>
        <v>6.6778989272878135</v>
      </c>
      <c r="BC136" s="6">
        <f t="shared" si="84"/>
        <v>6.8033023121218346</v>
      </c>
      <c r="BD136" s="6">
        <f t="shared" si="84"/>
        <v>6.9315989715474959</v>
      </c>
      <c r="BE136" s="6">
        <f t="shared" si="84"/>
        <v>7.0628441266520214</v>
      </c>
      <c r="BF136" s="6">
        <f t="shared" si="84"/>
        <v>7.197094728426177</v>
      </c>
      <c r="BG136" s="6">
        <f t="shared" si="84"/>
        <v>7.3344134040846063</v>
      </c>
      <c r="BH136" s="6">
        <f t="shared" si="84"/>
        <v>7.4748707990310059</v>
      </c>
      <c r="BI136" s="6">
        <f t="shared" si="84"/>
        <v>7.6185462299887368</v>
      </c>
      <c r="BJ136" s="6">
        <f t="shared" si="84"/>
        <v>7.7655091525138964</v>
      </c>
      <c r="BK136" s="6">
        <f t="shared" si="84"/>
        <v>7.9158304678736355</v>
      </c>
      <c r="BL136" s="6">
        <f t="shared" si="84"/>
        <v>8.0695919721843143</v>
      </c>
    </row>
    <row r="137" spans="1:64" x14ac:dyDescent="0.25">
      <c r="C137" t="s">
        <v>16</v>
      </c>
      <c r="D137" s="6">
        <f t="shared" ref="D137:J137" si="85">(D$27*(D73*D122))+D105</f>
        <v>19.54096309749195</v>
      </c>
      <c r="E137" s="6">
        <f t="shared" si="85"/>
        <v>19.929455577662708</v>
      </c>
      <c r="F137" s="6">
        <f t="shared" si="85"/>
        <v>20.412515568052804</v>
      </c>
      <c r="G137" s="6">
        <f t="shared" si="85"/>
        <v>20.784120021734424</v>
      </c>
      <c r="H137" s="6">
        <f t="shared" si="85"/>
        <v>21.172421014038822</v>
      </c>
      <c r="I137" s="6">
        <f t="shared" si="85"/>
        <v>21.304280475540359</v>
      </c>
      <c r="J137" s="10">
        <f t="shared" si="85"/>
        <v>21.611116950158959</v>
      </c>
      <c r="K137" s="6">
        <f t="shared" si="78"/>
        <v>22.549633250560877</v>
      </c>
      <c r="L137" s="6">
        <f t="shared" si="78"/>
        <v>22.460516699465618</v>
      </c>
      <c r="M137" s="6">
        <f t="shared" si="78"/>
        <v>22.799394603829828</v>
      </c>
      <c r="N137" s="6">
        <f t="shared" si="78"/>
        <v>23.032617987308971</v>
      </c>
      <c r="O137" s="6">
        <f t="shared" si="78"/>
        <v>23.315151798006745</v>
      </c>
      <c r="P137" s="6">
        <f t="shared" si="78"/>
        <v>23.590583374956552</v>
      </c>
      <c r="Q137" s="6">
        <f t="shared" si="81"/>
        <v>23.878088358175205</v>
      </c>
      <c r="R137" s="6">
        <f t="shared" si="81"/>
        <v>24.199303251468365</v>
      </c>
      <c r="S137" s="6">
        <f t="shared" si="81"/>
        <v>24.544881891799502</v>
      </c>
      <c r="T137" s="6">
        <f t="shared" si="81"/>
        <v>24.931062027943184</v>
      </c>
      <c r="U137" s="6">
        <f t="shared" si="81"/>
        <v>25.348151550407696</v>
      </c>
      <c r="V137" s="6">
        <f t="shared" si="81"/>
        <v>25.795782119977222</v>
      </c>
      <c r="W137" s="6">
        <f t="shared" si="81"/>
        <v>26.273776477575829</v>
      </c>
      <c r="X137" s="6">
        <f t="shared" ref="X137:BL137" si="86">(X$23*(X73*X122))+X105</f>
        <v>26.781895154755517</v>
      </c>
      <c r="Y137" s="6">
        <f t="shared" si="86"/>
        <v>27.083625618535137</v>
      </c>
      <c r="Z137" s="6">
        <f t="shared" si="86"/>
        <v>27.64987403722473</v>
      </c>
      <c r="AA137" s="6">
        <f t="shared" si="86"/>
        <v>28.005973759570967</v>
      </c>
      <c r="AB137" s="6">
        <f t="shared" si="86"/>
        <v>28.624356507725089</v>
      </c>
      <c r="AC137" s="6">
        <f t="shared" si="86"/>
        <v>29.26618203343039</v>
      </c>
      <c r="AD137" s="6">
        <f t="shared" si="86"/>
        <v>29.929694105654622</v>
      </c>
      <c r="AE137" s="6">
        <f t="shared" si="86"/>
        <v>30.612180748379949</v>
      </c>
      <c r="AF137" s="6">
        <f t="shared" si="86"/>
        <v>31.312107066226513</v>
      </c>
      <c r="AG137" s="6">
        <f t="shared" si="86"/>
        <v>31.782534862326823</v>
      </c>
      <c r="AH137" s="6">
        <f t="shared" si="86"/>
        <v>32.511427663880141</v>
      </c>
      <c r="AI137" s="6">
        <f t="shared" si="86"/>
        <v>33.252431970248296</v>
      </c>
      <c r="AJ137" s="6">
        <f t="shared" si="86"/>
        <v>34.004533389863489</v>
      </c>
      <c r="AK137" s="6">
        <f t="shared" si="86"/>
        <v>34.765433315904943</v>
      </c>
      <c r="AL137" s="6">
        <f t="shared" si="86"/>
        <v>35.532661831617844</v>
      </c>
      <c r="AM137" s="6">
        <f t="shared" si="86"/>
        <v>36.303481751445489</v>
      </c>
      <c r="AN137" s="6">
        <f t="shared" si="86"/>
        <v>37.074909581323475</v>
      </c>
      <c r="AO137" s="6">
        <f t="shared" si="86"/>
        <v>37.841744238859668</v>
      </c>
      <c r="AP137" s="6">
        <f t="shared" si="86"/>
        <v>38.599884479390134</v>
      </c>
      <c r="AQ137" s="6">
        <f t="shared" si="86"/>
        <v>39.344981653666217</v>
      </c>
      <c r="AR137" s="6">
        <f t="shared" si="86"/>
        <v>40.072636425179368</v>
      </c>
      <c r="AS137" s="6">
        <f t="shared" si="86"/>
        <v>41.309186084264233</v>
      </c>
      <c r="AT137" s="6">
        <f t="shared" si="86"/>
        <v>42.052215108382775</v>
      </c>
      <c r="AU137" s="6">
        <f t="shared" si="86"/>
        <v>42.812280565222949</v>
      </c>
      <c r="AV137" s="6">
        <f t="shared" si="86"/>
        <v>43.589974958644575</v>
      </c>
      <c r="AW137" s="6">
        <f t="shared" si="86"/>
        <v>44.385852650028369</v>
      </c>
      <c r="AX137" s="6">
        <f t="shared" si="86"/>
        <v>45.200423414169904</v>
      </c>
      <c r="AY137" s="6">
        <f t="shared" si="86"/>
        <v>46.034104127979589</v>
      </c>
      <c r="AZ137" s="6">
        <f t="shared" si="86"/>
        <v>46.887265306612207</v>
      </c>
      <c r="BA137" s="6">
        <f t="shared" si="86"/>
        <v>47.760203133917486</v>
      </c>
      <c r="BB137" s="6">
        <f t="shared" si="86"/>
        <v>48.653263613096968</v>
      </c>
      <c r="BC137" s="6">
        <f t="shared" si="86"/>
        <v>49.566916845459119</v>
      </c>
      <c r="BD137" s="6">
        <f t="shared" si="86"/>
        <v>50.50164964984608</v>
      </c>
      <c r="BE137" s="6">
        <f t="shared" si="86"/>
        <v>51.457864351321909</v>
      </c>
      <c r="BF137" s="6">
        <f t="shared" si="86"/>
        <v>52.435975878533618</v>
      </c>
      <c r="BG137" s="6">
        <f t="shared" si="86"/>
        <v>53.436440515473606</v>
      </c>
      <c r="BH137" s="6">
        <f t="shared" si="86"/>
        <v>54.459772964368803</v>
      </c>
      <c r="BI137" s="6">
        <f t="shared" si="86"/>
        <v>55.506551104203695</v>
      </c>
      <c r="BJ137" s="6">
        <f t="shared" si="86"/>
        <v>56.577280968315577</v>
      </c>
      <c r="BK137" s="6">
        <f t="shared" si="86"/>
        <v>57.672479123079391</v>
      </c>
      <c r="BL137" s="6">
        <f t="shared" si="86"/>
        <v>58.792741511628627</v>
      </c>
    </row>
    <row r="138" spans="1:64" x14ac:dyDescent="0.25">
      <c r="C138" t="s">
        <v>17</v>
      </c>
      <c r="D138" s="6">
        <f t="shared" ref="D138:J138" si="87">(D$27*(D74*D123))+D106</f>
        <v>34.87038085716442</v>
      </c>
      <c r="E138" s="6">
        <f t="shared" si="87"/>
        <v>35.850895293361013</v>
      </c>
      <c r="F138" s="6">
        <f t="shared" si="87"/>
        <v>36.908129782993122</v>
      </c>
      <c r="G138" s="6">
        <f t="shared" si="87"/>
        <v>37.918251323187796</v>
      </c>
      <c r="H138" s="6">
        <f t="shared" si="87"/>
        <v>38.843475421621697</v>
      </c>
      <c r="I138" s="6">
        <f t="shared" si="87"/>
        <v>39.870379366573147</v>
      </c>
      <c r="J138" s="10">
        <f t="shared" si="87"/>
        <v>40.952588678375854</v>
      </c>
      <c r="K138" s="6">
        <f t="shared" si="78"/>
        <v>43.504435420773873</v>
      </c>
      <c r="L138" s="6">
        <f t="shared" si="78"/>
        <v>44.023389480043257</v>
      </c>
      <c r="M138" s="6">
        <f t="shared" si="78"/>
        <v>45.306761275196408</v>
      </c>
      <c r="N138" s="6">
        <f t="shared" si="78"/>
        <v>46.312153905412764</v>
      </c>
      <c r="O138" s="6">
        <f t="shared" si="78"/>
        <v>47.344626934899289</v>
      </c>
      <c r="P138" s="6">
        <f t="shared" si="78"/>
        <v>48.289912917905504</v>
      </c>
      <c r="Q138" s="6">
        <f t="shared" si="81"/>
        <v>49.186451986831216</v>
      </c>
      <c r="R138" s="6">
        <f t="shared" si="81"/>
        <v>50.079585964124036</v>
      </c>
      <c r="S138" s="6">
        <f t="shared" si="81"/>
        <v>50.951551235171046</v>
      </c>
      <c r="T138" s="6">
        <f t="shared" si="81"/>
        <v>51.837884361170119</v>
      </c>
      <c r="U138" s="6">
        <f t="shared" si="81"/>
        <v>52.720618094156833</v>
      </c>
      <c r="V138" s="6">
        <f t="shared" si="81"/>
        <v>53.601349680654103</v>
      </c>
      <c r="W138" s="6">
        <f t="shared" si="81"/>
        <v>54.482343345708593</v>
      </c>
      <c r="X138" s="6">
        <f t="shared" ref="X138:BL138" si="88">(X$23*(X74*X123))+X106</f>
        <v>55.366000784676011</v>
      </c>
      <c r="Y138" s="6">
        <f t="shared" si="88"/>
        <v>55.768473072077619</v>
      </c>
      <c r="Z138" s="6">
        <f t="shared" si="88"/>
        <v>56.66514982693284</v>
      </c>
      <c r="AA138" s="6">
        <f t="shared" si="88"/>
        <v>57.085327813930533</v>
      </c>
      <c r="AB138" s="6">
        <f t="shared" si="88"/>
        <v>57.998849329948207</v>
      </c>
      <c r="AC138" s="6">
        <f t="shared" si="88"/>
        <v>58.920560433153561</v>
      </c>
      <c r="AD138" s="6">
        <f t="shared" si="88"/>
        <v>59.85155860977752</v>
      </c>
      <c r="AE138" s="6">
        <f t="shared" si="88"/>
        <v>60.791429513706468</v>
      </c>
      <c r="AF138" s="6">
        <f t="shared" si="88"/>
        <v>61.742528377261344</v>
      </c>
      <c r="AG138" s="6">
        <f t="shared" si="88"/>
        <v>62.227125108835303</v>
      </c>
      <c r="AH138" s="6">
        <f t="shared" si="88"/>
        <v>63.210124312904405</v>
      </c>
      <c r="AI138" s="6">
        <f t="shared" si="88"/>
        <v>64.212315353271421</v>
      </c>
      <c r="AJ138" s="6">
        <f t="shared" si="88"/>
        <v>65.238651020361857</v>
      </c>
      <c r="AK138" s="6">
        <f t="shared" si="88"/>
        <v>66.292049369974478</v>
      </c>
      <c r="AL138" s="6">
        <f t="shared" si="88"/>
        <v>67.37560073020714</v>
      </c>
      <c r="AM138" s="6">
        <f t="shared" si="88"/>
        <v>68.49241646108338</v>
      </c>
      <c r="AN138" s="6">
        <f t="shared" si="88"/>
        <v>69.6457041436569</v>
      </c>
      <c r="AO138" s="6">
        <f t="shared" si="88"/>
        <v>70.835113117739041</v>
      </c>
      <c r="AP138" s="6">
        <f t="shared" si="88"/>
        <v>72.063013253343357</v>
      </c>
      <c r="AQ138" s="6">
        <f t="shared" si="88"/>
        <v>73.331964501713287</v>
      </c>
      <c r="AR138" s="6">
        <f t="shared" si="88"/>
        <v>74.645107066510832</v>
      </c>
      <c r="AS138" s="6">
        <f t="shared" si="88"/>
        <v>76.948483882453232</v>
      </c>
      <c r="AT138" s="6">
        <f t="shared" si="88"/>
        <v>78.332557554830913</v>
      </c>
      <c r="AU138" s="6">
        <f t="shared" si="88"/>
        <v>79.748365758748875</v>
      </c>
      <c r="AV138" s="6">
        <f t="shared" si="88"/>
        <v>81.19701217786762</v>
      </c>
      <c r="AW138" s="6">
        <f t="shared" si="88"/>
        <v>82.679529446131554</v>
      </c>
      <c r="AX138" s="6">
        <f t="shared" si="88"/>
        <v>84.196867144042244</v>
      </c>
      <c r="AY138" s="6">
        <f t="shared" si="88"/>
        <v>85.749801807021072</v>
      </c>
      <c r="AZ138" s="6">
        <f t="shared" si="88"/>
        <v>87.33902361035635</v>
      </c>
      <c r="BA138" s="6">
        <f t="shared" si="88"/>
        <v>88.965084269062274</v>
      </c>
      <c r="BB138" s="6">
        <f t="shared" si="88"/>
        <v>90.628628298906406</v>
      </c>
      <c r="BC138" s="6">
        <f t="shared" si="88"/>
        <v>92.330531378796692</v>
      </c>
      <c r="BD138" s="6">
        <f t="shared" si="88"/>
        <v>94.071700328144971</v>
      </c>
      <c r="BE138" s="6">
        <f t="shared" si="88"/>
        <v>95.852884575992107</v>
      </c>
      <c r="BF138" s="6">
        <f t="shared" si="88"/>
        <v>97.67485702864137</v>
      </c>
      <c r="BG138" s="6">
        <f t="shared" si="88"/>
        <v>99.538467626862925</v>
      </c>
      <c r="BH138" s="6">
        <f t="shared" si="88"/>
        <v>101.44467512970692</v>
      </c>
      <c r="BI138" s="6">
        <f t="shared" si="88"/>
        <v>103.39455597841899</v>
      </c>
      <c r="BJ138" s="6">
        <f t="shared" si="88"/>
        <v>105.3890527841176</v>
      </c>
      <c r="BK138" s="6">
        <f t="shared" si="88"/>
        <v>107.42912777828549</v>
      </c>
      <c r="BL138" s="6">
        <f t="shared" si="88"/>
        <v>109.51589105107328</v>
      </c>
    </row>
    <row r="139" spans="1:64" x14ac:dyDescent="0.25">
      <c r="C139" t="s">
        <v>18</v>
      </c>
      <c r="D139" s="6">
        <f t="shared" ref="D139:J139" si="89">(D$27*(D75*D124))+D107</f>
        <v>262.22912340479951</v>
      </c>
      <c r="E139" s="6">
        <f t="shared" si="89"/>
        <v>264.85934262288481</v>
      </c>
      <c r="F139" s="6">
        <f t="shared" si="89"/>
        <v>267.18268515673645</v>
      </c>
      <c r="G139" s="6">
        <f t="shared" si="89"/>
        <v>269.62347577958985</v>
      </c>
      <c r="H139" s="6">
        <f t="shared" si="89"/>
        <v>271.60467164815822</v>
      </c>
      <c r="I139" s="6">
        <f t="shared" si="89"/>
        <v>275.01784247656593</v>
      </c>
      <c r="J139" s="10">
        <f t="shared" si="89"/>
        <v>279.06801480286867</v>
      </c>
      <c r="K139" s="6">
        <f t="shared" si="78"/>
        <v>292.94112889249681</v>
      </c>
      <c r="L139" s="6">
        <f t="shared" si="78"/>
        <v>293.20873117362481</v>
      </c>
      <c r="M139" s="6">
        <f t="shared" si="78"/>
        <v>298.75414155839832</v>
      </c>
      <c r="N139" s="6">
        <f t="shared" si="78"/>
        <v>302.61959171628666</v>
      </c>
      <c r="O139" s="6">
        <f t="shared" si="78"/>
        <v>306.83197505342395</v>
      </c>
      <c r="P139" s="6">
        <f t="shared" si="78"/>
        <v>310.65203341055957</v>
      </c>
      <c r="Q139" s="6">
        <f t="shared" si="81"/>
        <v>314.33635612731717</v>
      </c>
      <c r="R139" s="6">
        <f t="shared" si="81"/>
        <v>318.17662063923819</v>
      </c>
      <c r="S139" s="6">
        <f t="shared" si="81"/>
        <v>322.05802414817612</v>
      </c>
      <c r="T139" s="6">
        <f t="shared" si="81"/>
        <v>326.20277489995874</v>
      </c>
      <c r="U139" s="6">
        <f t="shared" si="81"/>
        <v>330.49339126923741</v>
      </c>
      <c r="V139" s="6">
        <f t="shared" si="81"/>
        <v>334.93603782402801</v>
      </c>
      <c r="W139" s="6">
        <f t="shared" si="81"/>
        <v>339.54039652857097</v>
      </c>
      <c r="X139" s="6">
        <f t="shared" ref="X139:BL139" si="90">(X$23*(X75*X124))+X107</f>
        <v>344.31633681405987</v>
      </c>
      <c r="Y139" s="6">
        <f t="shared" si="90"/>
        <v>346.25405238108317</v>
      </c>
      <c r="Z139" s="6">
        <f t="shared" si="90"/>
        <v>351.40673713164534</v>
      </c>
      <c r="AA139" s="6">
        <f t="shared" si="90"/>
        <v>353.74158972281748</v>
      </c>
      <c r="AB139" s="6">
        <f t="shared" si="90"/>
        <v>359.26216038539189</v>
      </c>
      <c r="AC139" s="6">
        <f t="shared" si="90"/>
        <v>364.95175966265526</v>
      </c>
      <c r="AD139" s="6">
        <f t="shared" si="90"/>
        <v>370.80840289571643</v>
      </c>
      <c r="AE139" s="6">
        <f t="shared" si="90"/>
        <v>376.81992383979792</v>
      </c>
      <c r="AF139" s="6">
        <f t="shared" si="90"/>
        <v>382.99045061961181</v>
      </c>
      <c r="AG139" s="6">
        <f t="shared" si="90"/>
        <v>386.34256923398249</v>
      </c>
      <c r="AH139" s="6">
        <f t="shared" si="90"/>
        <v>392.85159525510721</v>
      </c>
      <c r="AI139" s="6">
        <f t="shared" si="90"/>
        <v>399.53184815219532</v>
      </c>
      <c r="AJ139" s="6">
        <f t="shared" si="90"/>
        <v>406.39997865816127</v>
      </c>
      <c r="AK139" s="6">
        <f t="shared" si="90"/>
        <v>413.45895473175</v>
      </c>
      <c r="AL139" s="6">
        <f t="shared" si="90"/>
        <v>420.71170529267948</v>
      </c>
      <c r="AM139" s="6">
        <f t="shared" si="90"/>
        <v>428.16011023914695</v>
      </c>
      <c r="AN139" s="6">
        <f t="shared" si="90"/>
        <v>435.80539537170745</v>
      </c>
      <c r="AO139" s="6">
        <f t="shared" si="90"/>
        <v>443.62516725513524</v>
      </c>
      <c r="AP139" s="6">
        <f t="shared" si="90"/>
        <v>451.61260374092097</v>
      </c>
      <c r="AQ139" s="6">
        <f t="shared" si="90"/>
        <v>459.76059097812322</v>
      </c>
      <c r="AR139" s="6">
        <f t="shared" si="90"/>
        <v>468.06410820547814</v>
      </c>
      <c r="AS139" s="6">
        <f t="shared" si="90"/>
        <v>482.50749314502428</v>
      </c>
      <c r="AT139" s="6">
        <f t="shared" si="90"/>
        <v>491.18636353065995</v>
      </c>
      <c r="AU139" s="6">
        <f t="shared" si="90"/>
        <v>500.06422613143815</v>
      </c>
      <c r="AV139" s="6">
        <f t="shared" si="90"/>
        <v>509.14800162479634</v>
      </c>
      <c r="AW139" s="6">
        <f t="shared" si="90"/>
        <v>518.44416516905767</v>
      </c>
      <c r="AX139" s="6">
        <f t="shared" si="90"/>
        <v>527.95867113374607</v>
      </c>
      <c r="AY139" s="6">
        <f t="shared" si="90"/>
        <v>537.69638880465641</v>
      </c>
      <c r="AZ139" s="6">
        <f t="shared" si="90"/>
        <v>547.66164594409668</v>
      </c>
      <c r="BA139" s="6">
        <f t="shared" si="90"/>
        <v>557.85790209558206</v>
      </c>
      <c r="BB139" s="6">
        <f t="shared" si="90"/>
        <v>568.28919871219421</v>
      </c>
      <c r="BC139" s="6">
        <f t="shared" si="90"/>
        <v>578.96102676156943</v>
      </c>
      <c r="BD139" s="6">
        <f t="shared" si="90"/>
        <v>589.87907247869316</v>
      </c>
      <c r="BE139" s="6">
        <f t="shared" si="90"/>
        <v>601.0480351780883</v>
      </c>
      <c r="BF139" s="6">
        <f t="shared" si="90"/>
        <v>612.47276138906909</v>
      </c>
      <c r="BG139" s="6">
        <f t="shared" si="90"/>
        <v>624.15858068760144</v>
      </c>
      <c r="BH139" s="6">
        <f t="shared" si="90"/>
        <v>636.11150499754001</v>
      </c>
      <c r="BI139" s="6">
        <f t="shared" si="90"/>
        <v>648.3382841720429</v>
      </c>
      <c r="BJ139" s="6">
        <f t="shared" si="90"/>
        <v>660.84482887893409</v>
      </c>
      <c r="BK139" s="6">
        <f t="shared" si="90"/>
        <v>673.63717281604784</v>
      </c>
      <c r="BL139" s="6">
        <f t="shared" si="90"/>
        <v>686.72227683288668</v>
      </c>
    </row>
    <row r="140" spans="1:64" x14ac:dyDescent="0.25">
      <c r="C140" t="s">
        <v>40</v>
      </c>
      <c r="D140" s="6">
        <f t="shared" ref="D140:J140" si="91">(D$27*(D76*D125))+D108</f>
        <v>0.64300995600356992</v>
      </c>
      <c r="E140" s="6">
        <f t="shared" si="91"/>
        <v>0.64249281638862588</v>
      </c>
      <c r="F140" s="6">
        <f t="shared" si="91"/>
        <v>0.63147662908473523</v>
      </c>
      <c r="G140" s="6">
        <f t="shared" si="91"/>
        <v>0.62758093317540675</v>
      </c>
      <c r="H140" s="6">
        <f t="shared" si="91"/>
        <v>0.65508254021305778</v>
      </c>
      <c r="I140" s="6">
        <f t="shared" si="91"/>
        <v>0.66478720839630401</v>
      </c>
      <c r="J140" s="10">
        <f t="shared" si="91"/>
        <v>0.67297452412164838</v>
      </c>
      <c r="K140" s="6">
        <f t="shared" si="78"/>
        <v>0.70354088674074844</v>
      </c>
      <c r="L140" s="6">
        <f t="shared" si="78"/>
        <v>0.70127566828758148</v>
      </c>
      <c r="M140" s="6">
        <f t="shared" si="78"/>
        <v>0.71156655772776978</v>
      </c>
      <c r="N140" s="6">
        <f t="shared" si="78"/>
        <v>0.71776073039900823</v>
      </c>
      <c r="O140" s="6">
        <f t="shared" si="78"/>
        <v>0.72470331498727891</v>
      </c>
      <c r="P140" s="6">
        <f t="shared" si="78"/>
        <v>0.73065336939449665</v>
      </c>
      <c r="Q140" s="6">
        <f t="shared" si="81"/>
        <v>0.73623194426205685</v>
      </c>
      <c r="R140" s="6">
        <f t="shared" si="81"/>
        <v>0.74213208475309145</v>
      </c>
      <c r="S140" s="6">
        <f t="shared" si="81"/>
        <v>0.74809162814356378</v>
      </c>
      <c r="T140" s="6">
        <f t="shared" si="81"/>
        <v>0.75463277225819736</v>
      </c>
      <c r="U140" s="6">
        <f t="shared" si="81"/>
        <v>0.76148704823760516</v>
      </c>
      <c r="V140" s="6">
        <f t="shared" si="81"/>
        <v>0.76867453716190459</v>
      </c>
      <c r="W140" s="6">
        <f t="shared" si="81"/>
        <v>0.7762235283833101</v>
      </c>
      <c r="X140" s="6">
        <f t="shared" ref="X140:BL140" si="92">(X$23*(X76*X125))+X108</f>
        <v>0.78416280264265459</v>
      </c>
      <c r="Y140" s="6">
        <f t="shared" si="92"/>
        <v>0.78566942008947949</v>
      </c>
      <c r="Z140" s="6">
        <f t="shared" si="92"/>
        <v>0.7945094823891018</v>
      </c>
      <c r="AA140" s="6">
        <f t="shared" si="92"/>
        <v>0.79702365621736637</v>
      </c>
      <c r="AB140" s="6">
        <f t="shared" si="92"/>
        <v>0.80676872913626996</v>
      </c>
      <c r="AC140" s="6">
        <f t="shared" si="92"/>
        <v>0.81693247525627055</v>
      </c>
      <c r="AD140" s="6">
        <f t="shared" si="92"/>
        <v>0.82751928799067975</v>
      </c>
      <c r="AE140" s="6">
        <f t="shared" si="92"/>
        <v>0.83851146351524486</v>
      </c>
      <c r="AF140" s="6">
        <f t="shared" si="92"/>
        <v>0.84992826998657556</v>
      </c>
      <c r="AG140" s="6">
        <f t="shared" si="92"/>
        <v>0.85518958564072578</v>
      </c>
      <c r="AH140" s="6">
        <f t="shared" si="92"/>
        <v>0.86754857821787834</v>
      </c>
      <c r="AI140" s="6">
        <f t="shared" si="92"/>
        <v>0.88039086559477131</v>
      </c>
      <c r="AJ140" s="6">
        <f t="shared" si="92"/>
        <v>0.89376507603583311</v>
      </c>
      <c r="AK140" s="6">
        <f t="shared" si="92"/>
        <v>0.90769016715652751</v>
      </c>
      <c r="AL140" s="6">
        <f t="shared" si="92"/>
        <v>0.92218567025505327</v>
      </c>
      <c r="AM140" s="6">
        <f t="shared" si="92"/>
        <v>0.93726952582302647</v>
      </c>
      <c r="AN140" s="6">
        <f t="shared" si="92"/>
        <v>0.95295900912951303</v>
      </c>
      <c r="AO140" s="6">
        <f t="shared" si="92"/>
        <v>0.96922061084937872</v>
      </c>
      <c r="AP140" s="6">
        <f t="shared" si="92"/>
        <v>0.98605581580952628</v>
      </c>
      <c r="AQ140" s="6">
        <f t="shared" si="92"/>
        <v>1.0034663426990089</v>
      </c>
      <c r="AR140" s="6">
        <f t="shared" si="92"/>
        <v>1.0214593598575128</v>
      </c>
      <c r="AS140" s="6">
        <f t="shared" si="92"/>
        <v>1.0529792531283035</v>
      </c>
      <c r="AT140" s="6">
        <f t="shared" si="92"/>
        <v>1.0719192086450506</v>
      </c>
      <c r="AU140" s="6">
        <f t="shared" si="92"/>
        <v>1.091293426172349</v>
      </c>
      <c r="AV140" s="6">
        <f t="shared" si="92"/>
        <v>1.1111170087497633</v>
      </c>
      <c r="AW140" s="6">
        <f t="shared" si="92"/>
        <v>1.1314040871575854</v>
      </c>
      <c r="AX140" s="6">
        <f t="shared" si="92"/>
        <v>1.1521676556553107</v>
      </c>
      <c r="AY140" s="6">
        <f t="shared" si="92"/>
        <v>1.1734183405171261</v>
      </c>
      <c r="AZ140" s="6">
        <f t="shared" si="92"/>
        <v>1.1951655862469772</v>
      </c>
      <c r="BA140" s="6">
        <f t="shared" si="92"/>
        <v>1.2174169426292687</v>
      </c>
      <c r="BB140" s="6">
        <f t="shared" si="92"/>
        <v>1.2401812293534515</v>
      </c>
      <c r="BC140" s="6">
        <f t="shared" si="92"/>
        <v>1.2634704293940553</v>
      </c>
      <c r="BD140" s="6">
        <f t="shared" si="92"/>
        <v>1.2872969518588211</v>
      </c>
      <c r="BE140" s="6">
        <f t="shared" si="92"/>
        <v>1.3116710520925186</v>
      </c>
      <c r="BF140" s="6">
        <f t="shared" si="92"/>
        <v>1.336603306707719</v>
      </c>
      <c r="BG140" s="6">
        <f t="shared" si="92"/>
        <v>1.3621053464728559</v>
      </c>
      <c r="BH140" s="6">
        <f t="shared" si="92"/>
        <v>1.3881902912486157</v>
      </c>
      <c r="BI140" s="6">
        <f t="shared" si="92"/>
        <v>1.4148728712836229</v>
      </c>
      <c r="BJ140" s="6">
        <f t="shared" si="92"/>
        <v>1.4421659854668669</v>
      </c>
      <c r="BK140" s="6">
        <f t="shared" si="92"/>
        <v>1.4700828011765328</v>
      </c>
      <c r="BL140" s="6">
        <f t="shared" si="92"/>
        <v>1.4986385091199446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  <c r="K148">
        <f>K97</f>
        <v>0</v>
      </c>
      <c r="L148" s="6">
        <f t="shared" ref="L148:BL148" si="93">L97</f>
        <v>0</v>
      </c>
      <c r="M148" s="6">
        <f t="shared" si="93"/>
        <v>0</v>
      </c>
      <c r="N148" s="6">
        <f t="shared" si="93"/>
        <v>0</v>
      </c>
      <c r="O148" s="6">
        <f t="shared" si="93"/>
        <v>0</v>
      </c>
      <c r="P148" s="6">
        <f t="shared" si="93"/>
        <v>0</v>
      </c>
      <c r="Q148" s="6">
        <f t="shared" si="93"/>
        <v>0</v>
      </c>
      <c r="R148" s="6">
        <f t="shared" si="93"/>
        <v>0</v>
      </c>
      <c r="S148" s="6">
        <f t="shared" si="93"/>
        <v>0</v>
      </c>
      <c r="T148" s="6">
        <f t="shared" si="93"/>
        <v>0</v>
      </c>
      <c r="U148" s="6">
        <f t="shared" si="93"/>
        <v>0</v>
      </c>
      <c r="V148" s="6">
        <f t="shared" si="93"/>
        <v>0</v>
      </c>
      <c r="W148" s="6">
        <f t="shared" si="93"/>
        <v>0</v>
      </c>
      <c r="X148" s="6">
        <f t="shared" si="93"/>
        <v>0</v>
      </c>
      <c r="Y148" s="6">
        <f t="shared" si="93"/>
        <v>0</v>
      </c>
      <c r="Z148" s="6">
        <f t="shared" si="93"/>
        <v>0</v>
      </c>
      <c r="AA148" s="6">
        <f t="shared" si="93"/>
        <v>0</v>
      </c>
      <c r="AB148" s="6">
        <f t="shared" si="93"/>
        <v>0</v>
      </c>
      <c r="AC148" s="6">
        <f t="shared" si="93"/>
        <v>0</v>
      </c>
      <c r="AD148" s="6">
        <f t="shared" si="93"/>
        <v>0</v>
      </c>
      <c r="AE148" s="6">
        <f t="shared" si="93"/>
        <v>0</v>
      </c>
      <c r="AF148" s="6">
        <f t="shared" si="93"/>
        <v>0</v>
      </c>
      <c r="AG148" s="6">
        <f t="shared" si="93"/>
        <v>0</v>
      </c>
      <c r="AH148" s="6">
        <f t="shared" si="93"/>
        <v>0</v>
      </c>
      <c r="AI148" s="6">
        <f t="shared" si="93"/>
        <v>0</v>
      </c>
      <c r="AJ148" s="6">
        <f t="shared" si="93"/>
        <v>0</v>
      </c>
      <c r="AK148" s="6">
        <f t="shared" si="93"/>
        <v>0</v>
      </c>
      <c r="AL148" s="6">
        <f t="shared" si="93"/>
        <v>0</v>
      </c>
      <c r="AM148" s="6">
        <f t="shared" si="93"/>
        <v>0</v>
      </c>
      <c r="AN148" s="6">
        <f t="shared" si="93"/>
        <v>0</v>
      </c>
      <c r="AO148" s="6">
        <f t="shared" si="93"/>
        <v>0</v>
      </c>
      <c r="AP148" s="6">
        <f t="shared" si="93"/>
        <v>0</v>
      </c>
      <c r="AQ148" s="6">
        <f t="shared" si="93"/>
        <v>0</v>
      </c>
      <c r="AR148" s="6">
        <f t="shared" si="93"/>
        <v>0</v>
      </c>
      <c r="AS148" s="6">
        <f t="shared" si="93"/>
        <v>0</v>
      </c>
      <c r="AT148" s="6">
        <f t="shared" si="93"/>
        <v>0</v>
      </c>
      <c r="AU148" s="6">
        <f t="shared" si="93"/>
        <v>0</v>
      </c>
      <c r="AV148" s="6">
        <f t="shared" si="93"/>
        <v>0</v>
      </c>
      <c r="AW148" s="6">
        <f t="shared" si="93"/>
        <v>0</v>
      </c>
      <c r="AX148" s="6">
        <f t="shared" si="93"/>
        <v>0</v>
      </c>
      <c r="AY148" s="6">
        <f t="shared" si="93"/>
        <v>0</v>
      </c>
      <c r="AZ148" s="6">
        <f t="shared" si="93"/>
        <v>0</v>
      </c>
      <c r="BA148" s="6">
        <f t="shared" si="93"/>
        <v>0</v>
      </c>
      <c r="BB148" s="6">
        <f t="shared" si="93"/>
        <v>0</v>
      </c>
      <c r="BC148" s="6">
        <f t="shared" si="93"/>
        <v>0</v>
      </c>
      <c r="BD148" s="6">
        <f t="shared" si="93"/>
        <v>0</v>
      </c>
      <c r="BE148" s="6">
        <f t="shared" si="93"/>
        <v>0</v>
      </c>
      <c r="BF148" s="6">
        <f t="shared" si="93"/>
        <v>0</v>
      </c>
      <c r="BG148" s="6">
        <f t="shared" si="93"/>
        <v>0</v>
      </c>
      <c r="BH148" s="6">
        <f t="shared" si="93"/>
        <v>0</v>
      </c>
      <c r="BI148" s="6">
        <f t="shared" si="93"/>
        <v>0</v>
      </c>
      <c r="BJ148" s="6">
        <f t="shared" si="93"/>
        <v>0</v>
      </c>
      <c r="BK148" s="6">
        <f t="shared" si="93"/>
        <v>0</v>
      </c>
      <c r="BL148" s="6">
        <f t="shared" si="93"/>
        <v>0</v>
      </c>
    </row>
    <row r="149" spans="3:64" x14ac:dyDescent="0.25">
      <c r="C149" t="s">
        <v>9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</row>
    <row r="150" spans="3:64" x14ac:dyDescent="0.25">
      <c r="C150" t="s">
        <v>10</v>
      </c>
      <c r="K150">
        <f>K99</f>
        <v>0</v>
      </c>
      <c r="L150" s="6">
        <f t="shared" ref="L150:BL150" si="94">L99</f>
        <v>0</v>
      </c>
      <c r="M150" s="6">
        <f t="shared" si="94"/>
        <v>0</v>
      </c>
      <c r="N150" s="6">
        <f t="shared" si="94"/>
        <v>0</v>
      </c>
      <c r="O150" s="6">
        <f t="shared" si="94"/>
        <v>0</v>
      </c>
      <c r="P150" s="6">
        <f t="shared" si="94"/>
        <v>0</v>
      </c>
      <c r="Q150" s="6">
        <f t="shared" si="94"/>
        <v>0</v>
      </c>
      <c r="R150" s="6">
        <f t="shared" si="94"/>
        <v>0</v>
      </c>
      <c r="S150" s="6">
        <f t="shared" si="94"/>
        <v>0</v>
      </c>
      <c r="T150" s="6">
        <f t="shared" si="94"/>
        <v>0</v>
      </c>
      <c r="U150" s="6">
        <f t="shared" si="94"/>
        <v>0</v>
      </c>
      <c r="V150" s="6">
        <f t="shared" si="94"/>
        <v>0</v>
      </c>
      <c r="W150" s="6">
        <f t="shared" si="94"/>
        <v>0</v>
      </c>
      <c r="X150" s="6">
        <f t="shared" si="94"/>
        <v>0</v>
      </c>
      <c r="Y150" s="6">
        <f t="shared" si="94"/>
        <v>0</v>
      </c>
      <c r="Z150" s="6">
        <f t="shared" si="94"/>
        <v>0</v>
      </c>
      <c r="AA150" s="6">
        <f t="shared" si="94"/>
        <v>0</v>
      </c>
      <c r="AB150" s="6">
        <f t="shared" si="94"/>
        <v>0</v>
      </c>
      <c r="AC150" s="6">
        <f t="shared" si="94"/>
        <v>0</v>
      </c>
      <c r="AD150" s="6">
        <f t="shared" si="94"/>
        <v>0</v>
      </c>
      <c r="AE150" s="6">
        <f t="shared" si="94"/>
        <v>0</v>
      </c>
      <c r="AF150" s="6">
        <f t="shared" si="94"/>
        <v>0</v>
      </c>
      <c r="AG150" s="6">
        <f t="shared" si="94"/>
        <v>0</v>
      </c>
      <c r="AH150" s="6">
        <f t="shared" si="94"/>
        <v>0</v>
      </c>
      <c r="AI150" s="6">
        <f t="shared" si="94"/>
        <v>0</v>
      </c>
      <c r="AJ150" s="6">
        <f t="shared" si="94"/>
        <v>0</v>
      </c>
      <c r="AK150" s="6">
        <f t="shared" si="94"/>
        <v>0</v>
      </c>
      <c r="AL150" s="6">
        <f t="shared" si="94"/>
        <v>0</v>
      </c>
      <c r="AM150" s="6">
        <f t="shared" si="94"/>
        <v>0</v>
      </c>
      <c r="AN150" s="6">
        <f t="shared" si="94"/>
        <v>0</v>
      </c>
      <c r="AO150" s="6">
        <f t="shared" si="94"/>
        <v>0</v>
      </c>
      <c r="AP150" s="6">
        <f t="shared" si="94"/>
        <v>0</v>
      </c>
      <c r="AQ150" s="6">
        <f t="shared" si="94"/>
        <v>0</v>
      </c>
      <c r="AR150" s="6">
        <f t="shared" si="94"/>
        <v>0</v>
      </c>
      <c r="AS150" s="6">
        <f t="shared" si="94"/>
        <v>0</v>
      </c>
      <c r="AT150" s="6">
        <f t="shared" si="94"/>
        <v>0</v>
      </c>
      <c r="AU150" s="6">
        <f t="shared" si="94"/>
        <v>0</v>
      </c>
      <c r="AV150" s="6">
        <f t="shared" si="94"/>
        <v>0</v>
      </c>
      <c r="AW150" s="6">
        <f t="shared" si="94"/>
        <v>0</v>
      </c>
      <c r="AX150" s="6">
        <f t="shared" si="94"/>
        <v>0</v>
      </c>
      <c r="AY150" s="6">
        <f t="shared" si="94"/>
        <v>0</v>
      </c>
      <c r="AZ150" s="6">
        <f t="shared" si="94"/>
        <v>0</v>
      </c>
      <c r="BA150" s="6">
        <f t="shared" si="94"/>
        <v>0</v>
      </c>
      <c r="BB150" s="6">
        <f t="shared" si="94"/>
        <v>0</v>
      </c>
      <c r="BC150" s="6">
        <f t="shared" si="94"/>
        <v>0</v>
      </c>
      <c r="BD150" s="6">
        <f t="shared" si="94"/>
        <v>0</v>
      </c>
      <c r="BE150" s="6">
        <f t="shared" si="94"/>
        <v>0</v>
      </c>
      <c r="BF150" s="6">
        <f t="shared" si="94"/>
        <v>0</v>
      </c>
      <c r="BG150" s="6">
        <f t="shared" si="94"/>
        <v>0</v>
      </c>
      <c r="BH150" s="6">
        <f t="shared" si="94"/>
        <v>0</v>
      </c>
      <c r="BI150" s="6">
        <f t="shared" si="94"/>
        <v>0</v>
      </c>
      <c r="BJ150" s="6">
        <f t="shared" si="94"/>
        <v>0</v>
      </c>
      <c r="BK150" s="6">
        <f t="shared" si="94"/>
        <v>0</v>
      </c>
      <c r="BL150" s="6">
        <f t="shared" si="94"/>
        <v>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95">SUM(D146:D158)</f>
        <v>0</v>
      </c>
      <c r="E160">
        <f t="shared" si="95"/>
        <v>0</v>
      </c>
      <c r="F160">
        <f t="shared" si="95"/>
        <v>0</v>
      </c>
      <c r="G160">
        <f t="shared" si="95"/>
        <v>0</v>
      </c>
      <c r="H160">
        <f t="shared" si="95"/>
        <v>0</v>
      </c>
      <c r="I160">
        <f t="shared" si="95"/>
        <v>0</v>
      </c>
      <c r="J160" s="10">
        <f t="shared" si="95"/>
        <v>0</v>
      </c>
      <c r="K160">
        <f t="shared" si="95"/>
        <v>0</v>
      </c>
      <c r="L160">
        <f t="shared" si="95"/>
        <v>0</v>
      </c>
      <c r="M160">
        <f t="shared" si="95"/>
        <v>0</v>
      </c>
      <c r="N160">
        <f t="shared" si="95"/>
        <v>0</v>
      </c>
      <c r="O160">
        <f t="shared" si="95"/>
        <v>0</v>
      </c>
      <c r="P160">
        <f t="shared" si="95"/>
        <v>0</v>
      </c>
      <c r="Q160">
        <f t="shared" si="95"/>
        <v>0</v>
      </c>
      <c r="R160">
        <f t="shared" si="95"/>
        <v>0</v>
      </c>
      <c r="S160">
        <f t="shared" si="95"/>
        <v>0</v>
      </c>
      <c r="T160">
        <f t="shared" si="95"/>
        <v>0</v>
      </c>
      <c r="U160">
        <f t="shared" si="95"/>
        <v>0</v>
      </c>
      <c r="V160">
        <f t="shared" si="95"/>
        <v>0</v>
      </c>
      <c r="W160">
        <f t="shared" si="95"/>
        <v>0</v>
      </c>
      <c r="X160">
        <f t="shared" si="95"/>
        <v>0</v>
      </c>
      <c r="Y160">
        <f t="shared" si="95"/>
        <v>0</v>
      </c>
      <c r="Z160">
        <f t="shared" si="95"/>
        <v>0</v>
      </c>
      <c r="AA160">
        <f t="shared" si="95"/>
        <v>0</v>
      </c>
      <c r="AB160">
        <f t="shared" si="95"/>
        <v>0</v>
      </c>
      <c r="AC160">
        <f t="shared" si="95"/>
        <v>0</v>
      </c>
      <c r="AD160">
        <f t="shared" si="95"/>
        <v>0</v>
      </c>
      <c r="AE160">
        <f t="shared" si="95"/>
        <v>0</v>
      </c>
      <c r="AF160">
        <f t="shared" si="95"/>
        <v>0</v>
      </c>
      <c r="AG160">
        <f t="shared" si="95"/>
        <v>0</v>
      </c>
      <c r="AH160">
        <f t="shared" si="95"/>
        <v>0</v>
      </c>
      <c r="AI160">
        <f t="shared" si="95"/>
        <v>0</v>
      </c>
      <c r="AJ160">
        <f t="shared" si="95"/>
        <v>0</v>
      </c>
      <c r="AK160">
        <f t="shared" si="95"/>
        <v>0</v>
      </c>
      <c r="AL160">
        <f t="shared" si="95"/>
        <v>0</v>
      </c>
      <c r="AM160">
        <f t="shared" si="95"/>
        <v>0</v>
      </c>
      <c r="AN160">
        <f t="shared" si="95"/>
        <v>0</v>
      </c>
      <c r="AO160">
        <f t="shared" si="95"/>
        <v>0</v>
      </c>
      <c r="AP160">
        <f t="shared" si="95"/>
        <v>0</v>
      </c>
      <c r="AQ160">
        <f t="shared" si="95"/>
        <v>0</v>
      </c>
      <c r="AR160">
        <f t="shared" si="95"/>
        <v>0</v>
      </c>
      <c r="AS160">
        <f t="shared" si="95"/>
        <v>0</v>
      </c>
      <c r="AT160">
        <f t="shared" si="95"/>
        <v>0</v>
      </c>
      <c r="AU160">
        <f t="shared" si="95"/>
        <v>0</v>
      </c>
      <c r="AV160">
        <f t="shared" si="95"/>
        <v>0</v>
      </c>
      <c r="AW160">
        <f t="shared" si="95"/>
        <v>0</v>
      </c>
      <c r="AX160">
        <f t="shared" si="95"/>
        <v>0</v>
      </c>
      <c r="AY160">
        <f t="shared" si="95"/>
        <v>0</v>
      </c>
      <c r="AZ160">
        <f t="shared" si="95"/>
        <v>0</v>
      </c>
      <c r="BA160">
        <f t="shared" si="95"/>
        <v>0</v>
      </c>
      <c r="BB160">
        <f t="shared" si="95"/>
        <v>0</v>
      </c>
      <c r="BC160">
        <f t="shared" si="95"/>
        <v>0</v>
      </c>
      <c r="BD160">
        <f t="shared" si="95"/>
        <v>0</v>
      </c>
      <c r="BE160">
        <f t="shared" si="95"/>
        <v>0</v>
      </c>
      <c r="BF160">
        <f t="shared" si="95"/>
        <v>0</v>
      </c>
      <c r="BG160">
        <f t="shared" si="95"/>
        <v>0</v>
      </c>
      <c r="BH160">
        <f t="shared" si="95"/>
        <v>0</v>
      </c>
      <c r="BI160">
        <f t="shared" si="95"/>
        <v>0</v>
      </c>
      <c r="BJ160">
        <f t="shared" si="95"/>
        <v>0</v>
      </c>
      <c r="BK160">
        <f t="shared" si="95"/>
        <v>0</v>
      </c>
      <c r="BL160">
        <f t="shared" si="95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0.99</v>
      </c>
      <c r="M163">
        <v>0.98499999999999999</v>
      </c>
      <c r="N163">
        <v>0.98</v>
      </c>
      <c r="O163">
        <v>0.97499999999999998</v>
      </c>
      <c r="P163">
        <v>0.97</v>
      </c>
      <c r="Q163">
        <v>0.96499999999999997</v>
      </c>
      <c r="R163">
        <v>0.96</v>
      </c>
      <c r="S163">
        <v>0.95499999999999996</v>
      </c>
      <c r="T163">
        <v>0.95</v>
      </c>
      <c r="U163" s="6">
        <v>0.94499999999999995</v>
      </c>
      <c r="V163">
        <v>0.94</v>
      </c>
      <c r="W163">
        <v>0.91999999999999993</v>
      </c>
      <c r="X163">
        <v>0.89999999999999991</v>
      </c>
      <c r="Y163">
        <v>0.87999999999999989</v>
      </c>
      <c r="Z163">
        <v>0.85999999999999988</v>
      </c>
      <c r="AA163">
        <v>0.83999999999999986</v>
      </c>
      <c r="AB163">
        <v>0.81999999999999984</v>
      </c>
      <c r="AC163">
        <v>0.79999999999999982</v>
      </c>
      <c r="AD163">
        <v>0.78999999999999981</v>
      </c>
      <c r="AE163">
        <v>0.7799999999999998</v>
      </c>
      <c r="AF163">
        <v>0.7699999999999998</v>
      </c>
      <c r="AG163">
        <v>0.75999999999999979</v>
      </c>
      <c r="AH163">
        <v>0.74999999999999978</v>
      </c>
      <c r="AI163">
        <v>0.73999999999999977</v>
      </c>
      <c r="AJ163">
        <v>0.72999999999999976</v>
      </c>
      <c r="AK163">
        <v>0.71999999999999975</v>
      </c>
      <c r="AL163">
        <v>0.70999999999999974</v>
      </c>
      <c r="AM163">
        <v>0.69999999999999973</v>
      </c>
      <c r="AN163">
        <v>0.68999999999999972</v>
      </c>
      <c r="AO163">
        <v>0.67999999999999972</v>
      </c>
      <c r="AP163">
        <v>0.66999999999999971</v>
      </c>
      <c r="AQ163">
        <v>0.6599999999999997</v>
      </c>
      <c r="AR163">
        <v>0.64999999999999969</v>
      </c>
      <c r="AS163">
        <f>AR163</f>
        <v>0.64999999999999969</v>
      </c>
      <c r="AT163" s="6">
        <f t="shared" ref="AT163:BL176" si="96">AS163</f>
        <v>0.64999999999999969</v>
      </c>
      <c r="AU163" s="6">
        <f t="shared" si="96"/>
        <v>0.64999999999999969</v>
      </c>
      <c r="AV163" s="6">
        <f t="shared" si="96"/>
        <v>0.64999999999999969</v>
      </c>
      <c r="AW163" s="6">
        <f t="shared" si="96"/>
        <v>0.64999999999999969</v>
      </c>
      <c r="AX163" s="6">
        <f t="shared" si="96"/>
        <v>0.64999999999999969</v>
      </c>
      <c r="AY163" s="6">
        <f t="shared" si="96"/>
        <v>0.64999999999999969</v>
      </c>
      <c r="AZ163" s="6">
        <f t="shared" si="96"/>
        <v>0.64999999999999969</v>
      </c>
      <c r="BA163" s="6">
        <f t="shared" si="96"/>
        <v>0.64999999999999969</v>
      </c>
      <c r="BB163" s="6">
        <f t="shared" si="96"/>
        <v>0.64999999999999969</v>
      </c>
      <c r="BC163" s="6">
        <f t="shared" si="96"/>
        <v>0.64999999999999969</v>
      </c>
      <c r="BD163" s="6">
        <f t="shared" si="96"/>
        <v>0.64999999999999969</v>
      </c>
      <c r="BE163" s="6">
        <f t="shared" si="96"/>
        <v>0.64999999999999969</v>
      </c>
      <c r="BF163" s="6">
        <f t="shared" si="96"/>
        <v>0.64999999999999969</v>
      </c>
      <c r="BG163" s="6">
        <f t="shared" si="96"/>
        <v>0.64999999999999969</v>
      </c>
      <c r="BH163" s="6">
        <f t="shared" si="96"/>
        <v>0.64999999999999969</v>
      </c>
      <c r="BI163" s="6">
        <f t="shared" si="96"/>
        <v>0.64999999999999969</v>
      </c>
      <c r="BJ163" s="6">
        <f t="shared" si="96"/>
        <v>0.64999999999999969</v>
      </c>
      <c r="BK163" s="6">
        <f t="shared" si="96"/>
        <v>0.64999999999999969</v>
      </c>
      <c r="BL163" s="6">
        <f t="shared" si="96"/>
        <v>0.64999999999999969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 s="6">
        <f t="shared" ref="AS164:BH176" si="97">AR164</f>
        <v>1</v>
      </c>
      <c r="AT164" s="6">
        <f t="shared" si="97"/>
        <v>1</v>
      </c>
      <c r="AU164" s="6">
        <f t="shared" si="97"/>
        <v>1</v>
      </c>
      <c r="AV164" s="6">
        <f t="shared" si="97"/>
        <v>1</v>
      </c>
      <c r="AW164" s="6">
        <f t="shared" si="97"/>
        <v>1</v>
      </c>
      <c r="AX164" s="6">
        <f t="shared" si="97"/>
        <v>1</v>
      </c>
      <c r="AY164" s="6">
        <f t="shared" si="97"/>
        <v>1</v>
      </c>
      <c r="AZ164" s="6">
        <f t="shared" si="97"/>
        <v>1</v>
      </c>
      <c r="BA164" s="6">
        <f t="shared" si="97"/>
        <v>1</v>
      </c>
      <c r="BB164" s="6">
        <f t="shared" si="97"/>
        <v>1</v>
      </c>
      <c r="BC164" s="6">
        <f t="shared" si="97"/>
        <v>1</v>
      </c>
      <c r="BD164" s="6">
        <f t="shared" si="97"/>
        <v>1</v>
      </c>
      <c r="BE164" s="6">
        <f t="shared" si="97"/>
        <v>1</v>
      </c>
      <c r="BF164" s="6">
        <f t="shared" si="97"/>
        <v>1</v>
      </c>
      <c r="BG164" s="6">
        <f t="shared" si="97"/>
        <v>1</v>
      </c>
      <c r="BH164" s="6">
        <f t="shared" si="97"/>
        <v>1</v>
      </c>
      <c r="BI164" s="6">
        <f t="shared" si="96"/>
        <v>1</v>
      </c>
      <c r="BJ164" s="6">
        <f t="shared" si="96"/>
        <v>1</v>
      </c>
      <c r="BK164" s="6">
        <f t="shared" si="96"/>
        <v>1</v>
      </c>
      <c r="BL164" s="6">
        <f t="shared" si="96"/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 s="6">
        <v>1</v>
      </c>
      <c r="N165" s="6">
        <v>1</v>
      </c>
      <c r="O165" s="6">
        <v>1</v>
      </c>
      <c r="P165" s="6">
        <v>0.98</v>
      </c>
      <c r="Q165" s="6">
        <v>0.96</v>
      </c>
      <c r="R165" s="6">
        <v>0.94</v>
      </c>
      <c r="S165" s="6">
        <v>0.91999999999999993</v>
      </c>
      <c r="T165" s="6">
        <f t="shared" ref="T165" si="98">S165-0.05</f>
        <v>0.86999999999999988</v>
      </c>
      <c r="U165" s="6">
        <f>T165-0.01</f>
        <v>0.85999999999999988</v>
      </c>
      <c r="V165" s="6">
        <f t="shared" ref="V165:BL165" si="99">U165-0.01</f>
        <v>0.84999999999999987</v>
      </c>
      <c r="W165" s="6">
        <f t="shared" si="99"/>
        <v>0.83999999999999986</v>
      </c>
      <c r="X165" s="6">
        <f t="shared" si="99"/>
        <v>0.82999999999999985</v>
      </c>
      <c r="Y165" s="6">
        <f t="shared" si="99"/>
        <v>0.81999999999999984</v>
      </c>
      <c r="Z165" s="6">
        <f t="shared" si="99"/>
        <v>0.80999999999999983</v>
      </c>
      <c r="AA165" s="6">
        <f t="shared" si="99"/>
        <v>0.79999999999999982</v>
      </c>
      <c r="AB165" s="6">
        <f t="shared" si="99"/>
        <v>0.78999999999999981</v>
      </c>
      <c r="AC165" s="6">
        <f t="shared" si="99"/>
        <v>0.7799999999999998</v>
      </c>
      <c r="AD165" s="6">
        <f t="shared" si="99"/>
        <v>0.7699999999999998</v>
      </c>
      <c r="AE165" s="6">
        <f t="shared" si="99"/>
        <v>0.75999999999999979</v>
      </c>
      <c r="AF165" s="6">
        <f t="shared" si="99"/>
        <v>0.74999999999999978</v>
      </c>
      <c r="AG165" s="6">
        <f t="shared" si="99"/>
        <v>0.73999999999999977</v>
      </c>
      <c r="AH165" s="6">
        <f t="shared" si="99"/>
        <v>0.72999999999999976</v>
      </c>
      <c r="AI165" s="6">
        <f t="shared" si="99"/>
        <v>0.71999999999999975</v>
      </c>
      <c r="AJ165" s="6">
        <f t="shared" si="99"/>
        <v>0.70999999999999974</v>
      </c>
      <c r="AK165" s="6">
        <f t="shared" si="99"/>
        <v>0.69999999999999973</v>
      </c>
      <c r="AL165" s="6">
        <f t="shared" si="99"/>
        <v>0.68999999999999972</v>
      </c>
      <c r="AM165" s="6">
        <f t="shared" si="99"/>
        <v>0.67999999999999972</v>
      </c>
      <c r="AN165" s="6">
        <f t="shared" si="99"/>
        <v>0.66999999999999971</v>
      </c>
      <c r="AO165" s="6">
        <f t="shared" si="99"/>
        <v>0.6599999999999997</v>
      </c>
      <c r="AP165" s="6">
        <f t="shared" si="99"/>
        <v>0.64999999999999969</v>
      </c>
      <c r="AQ165" s="6">
        <f t="shared" si="99"/>
        <v>0.63999999999999968</v>
      </c>
      <c r="AR165" s="6">
        <f t="shared" si="99"/>
        <v>0.62999999999999967</v>
      </c>
      <c r="AS165" s="6">
        <f t="shared" si="99"/>
        <v>0.61999999999999966</v>
      </c>
      <c r="AT165" s="6">
        <f t="shared" si="99"/>
        <v>0.60999999999999965</v>
      </c>
      <c r="AU165" s="6">
        <f t="shared" si="99"/>
        <v>0.59999999999999964</v>
      </c>
      <c r="AV165" s="6">
        <f t="shared" si="99"/>
        <v>0.58999999999999964</v>
      </c>
      <c r="AW165" s="6">
        <f t="shared" si="99"/>
        <v>0.57999999999999963</v>
      </c>
      <c r="AX165" s="6">
        <f t="shared" si="99"/>
        <v>0.56999999999999962</v>
      </c>
      <c r="AY165" s="6">
        <f t="shared" si="99"/>
        <v>0.55999999999999961</v>
      </c>
      <c r="AZ165" s="6">
        <f t="shared" si="99"/>
        <v>0.5499999999999996</v>
      </c>
      <c r="BA165" s="6">
        <f t="shared" si="99"/>
        <v>0.53999999999999959</v>
      </c>
      <c r="BB165" s="6">
        <f t="shared" si="99"/>
        <v>0.52999999999999958</v>
      </c>
      <c r="BC165" s="6">
        <f t="shared" si="99"/>
        <v>0.51999999999999957</v>
      </c>
      <c r="BD165" s="6">
        <f t="shared" si="99"/>
        <v>0.50999999999999956</v>
      </c>
      <c r="BE165" s="6">
        <f t="shared" si="99"/>
        <v>0.49999999999999956</v>
      </c>
      <c r="BF165" s="6">
        <f t="shared" si="99"/>
        <v>0.48999999999999955</v>
      </c>
      <c r="BG165" s="6">
        <f t="shared" si="99"/>
        <v>0.47999999999999954</v>
      </c>
      <c r="BH165" s="6">
        <f t="shared" si="99"/>
        <v>0.46999999999999953</v>
      </c>
      <c r="BI165" s="6">
        <f t="shared" si="99"/>
        <v>0.45999999999999952</v>
      </c>
      <c r="BJ165" s="6">
        <f t="shared" si="99"/>
        <v>0.44999999999999951</v>
      </c>
      <c r="BK165" s="6">
        <f t="shared" si="99"/>
        <v>0.4399999999999995</v>
      </c>
      <c r="BL165" s="6">
        <f t="shared" si="99"/>
        <v>0.42999999999999949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 s="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 s="6">
        <f t="shared" si="97"/>
        <v>1</v>
      </c>
      <c r="AT166" s="6">
        <f t="shared" si="96"/>
        <v>1</v>
      </c>
      <c r="AU166" s="6">
        <f t="shared" si="96"/>
        <v>1</v>
      </c>
      <c r="AV166" s="6">
        <f t="shared" si="96"/>
        <v>1</v>
      </c>
      <c r="AW166" s="6">
        <f t="shared" si="96"/>
        <v>1</v>
      </c>
      <c r="AX166" s="6">
        <f t="shared" si="96"/>
        <v>1</v>
      </c>
      <c r="AY166" s="6">
        <f t="shared" si="96"/>
        <v>1</v>
      </c>
      <c r="AZ166" s="6">
        <f t="shared" si="96"/>
        <v>1</v>
      </c>
      <c r="BA166" s="6">
        <f t="shared" si="96"/>
        <v>1</v>
      </c>
      <c r="BB166" s="6">
        <f t="shared" si="96"/>
        <v>1</v>
      </c>
      <c r="BC166" s="6">
        <f t="shared" si="96"/>
        <v>1</v>
      </c>
      <c r="BD166" s="6">
        <f t="shared" si="96"/>
        <v>1</v>
      </c>
      <c r="BE166" s="6">
        <f t="shared" si="96"/>
        <v>1</v>
      </c>
      <c r="BF166" s="6">
        <f t="shared" si="96"/>
        <v>1</v>
      </c>
      <c r="BG166" s="6">
        <f t="shared" si="96"/>
        <v>1</v>
      </c>
      <c r="BH166" s="6">
        <f t="shared" si="96"/>
        <v>1</v>
      </c>
      <c r="BI166" s="6">
        <f t="shared" si="96"/>
        <v>1</v>
      </c>
      <c r="BJ166" s="6">
        <f t="shared" si="96"/>
        <v>1</v>
      </c>
      <c r="BK166" s="6">
        <f t="shared" si="96"/>
        <v>1</v>
      </c>
      <c r="BL166" s="6">
        <f t="shared" si="96"/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</v>
      </c>
      <c r="U167">
        <v>0.98</v>
      </c>
      <c r="V167">
        <v>0.97</v>
      </c>
      <c r="W167">
        <v>0.96</v>
      </c>
      <c r="X167">
        <v>0.95</v>
      </c>
      <c r="Y167">
        <v>0.94</v>
      </c>
      <c r="Z167">
        <v>0.92999999999999994</v>
      </c>
      <c r="AA167">
        <v>0.91999999999999993</v>
      </c>
      <c r="AB167">
        <v>0.90999999999999992</v>
      </c>
      <c r="AC167">
        <v>0.89999999999999991</v>
      </c>
      <c r="AD167">
        <v>0.8899999999999999</v>
      </c>
      <c r="AE167">
        <v>0.87999999999999989</v>
      </c>
      <c r="AF167">
        <v>0.86999999999999988</v>
      </c>
      <c r="AG167">
        <v>0.85999999999999988</v>
      </c>
      <c r="AH167">
        <v>0.84999999999999987</v>
      </c>
      <c r="AI167">
        <v>0.83999999999999986</v>
      </c>
      <c r="AJ167">
        <v>0.82999999999999985</v>
      </c>
      <c r="AK167">
        <v>0.81999999999999984</v>
      </c>
      <c r="AL167">
        <v>0.80999999999999983</v>
      </c>
      <c r="AM167">
        <v>0.79999999999999982</v>
      </c>
      <c r="AN167">
        <v>0.78999999999999981</v>
      </c>
      <c r="AO167">
        <v>0.7799999999999998</v>
      </c>
      <c r="AP167">
        <v>0.7699999999999998</v>
      </c>
      <c r="AQ167">
        <v>0.75999999999999979</v>
      </c>
      <c r="AR167">
        <v>0.74999999999999978</v>
      </c>
      <c r="AS167" s="6">
        <f t="shared" si="97"/>
        <v>0.74999999999999978</v>
      </c>
      <c r="AT167" s="6">
        <f t="shared" si="96"/>
        <v>0.74999999999999978</v>
      </c>
      <c r="AU167" s="6">
        <f t="shared" si="96"/>
        <v>0.74999999999999978</v>
      </c>
      <c r="AV167" s="6">
        <f t="shared" si="96"/>
        <v>0.74999999999999978</v>
      </c>
      <c r="AW167" s="6">
        <f t="shared" si="96"/>
        <v>0.74999999999999978</v>
      </c>
      <c r="AX167" s="6">
        <f t="shared" si="96"/>
        <v>0.74999999999999978</v>
      </c>
      <c r="AY167" s="6">
        <f t="shared" si="96"/>
        <v>0.74999999999999978</v>
      </c>
      <c r="AZ167" s="6">
        <f t="shared" si="96"/>
        <v>0.74999999999999978</v>
      </c>
      <c r="BA167" s="6">
        <f t="shared" si="96"/>
        <v>0.74999999999999978</v>
      </c>
      <c r="BB167" s="6">
        <f t="shared" si="96"/>
        <v>0.74999999999999978</v>
      </c>
      <c r="BC167" s="6">
        <f t="shared" si="96"/>
        <v>0.74999999999999978</v>
      </c>
      <c r="BD167" s="6">
        <f t="shared" si="96"/>
        <v>0.74999999999999978</v>
      </c>
      <c r="BE167" s="6">
        <f t="shared" si="96"/>
        <v>0.74999999999999978</v>
      </c>
      <c r="BF167" s="6">
        <f t="shared" si="96"/>
        <v>0.74999999999999978</v>
      </c>
      <c r="BG167" s="6">
        <f t="shared" si="96"/>
        <v>0.74999999999999978</v>
      </c>
      <c r="BH167" s="6">
        <f t="shared" si="96"/>
        <v>0.74999999999999978</v>
      </c>
      <c r="BI167" s="6">
        <f t="shared" si="96"/>
        <v>0.74999999999999978</v>
      </c>
      <c r="BJ167" s="6">
        <f t="shared" si="96"/>
        <v>0.74999999999999978</v>
      </c>
      <c r="BK167" s="6">
        <f t="shared" si="96"/>
        <v>0.74999999999999978</v>
      </c>
      <c r="BL167" s="6">
        <f t="shared" si="96"/>
        <v>0.74999999999999978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 s="6">
        <v>0.99</v>
      </c>
      <c r="U168" s="6">
        <v>0.98</v>
      </c>
      <c r="V168" s="6">
        <v>0.97</v>
      </c>
      <c r="W168" s="6">
        <v>0.96</v>
      </c>
      <c r="X168" s="6">
        <v>0.95</v>
      </c>
      <c r="Y168" s="6">
        <v>0.94</v>
      </c>
      <c r="Z168" s="6">
        <v>0.92999999999999994</v>
      </c>
      <c r="AA168" s="6">
        <v>0.91999999999999993</v>
      </c>
      <c r="AB168" s="6">
        <v>0.90999999999999992</v>
      </c>
      <c r="AC168" s="6">
        <v>0.89999999999999991</v>
      </c>
      <c r="AD168" s="6">
        <v>0.8899999999999999</v>
      </c>
      <c r="AE168" s="6">
        <v>0.87999999999999989</v>
      </c>
      <c r="AF168" s="6">
        <v>0.86999999999999988</v>
      </c>
      <c r="AG168" s="6">
        <v>0.85999999999999988</v>
      </c>
      <c r="AH168" s="6">
        <v>0.84999999999999987</v>
      </c>
      <c r="AI168" s="6">
        <v>0.83999999999999986</v>
      </c>
      <c r="AJ168" s="6">
        <v>0.82999999999999985</v>
      </c>
      <c r="AK168" s="6">
        <v>0.81999999999999984</v>
      </c>
      <c r="AL168" s="6">
        <v>0.80999999999999983</v>
      </c>
      <c r="AM168" s="6">
        <v>0.79999999999999982</v>
      </c>
      <c r="AN168" s="6">
        <v>0.78999999999999981</v>
      </c>
      <c r="AO168" s="6">
        <v>0.7799999999999998</v>
      </c>
      <c r="AP168" s="6">
        <v>0.7699999999999998</v>
      </c>
      <c r="AQ168" s="6">
        <v>0.75999999999999979</v>
      </c>
      <c r="AR168" s="6">
        <v>0.74999999999999978</v>
      </c>
      <c r="AS168" s="6">
        <f t="shared" si="97"/>
        <v>0.74999999999999978</v>
      </c>
      <c r="AT168" s="6">
        <f t="shared" si="96"/>
        <v>0.74999999999999978</v>
      </c>
      <c r="AU168" s="6">
        <f t="shared" si="96"/>
        <v>0.74999999999999978</v>
      </c>
      <c r="AV168" s="6">
        <f t="shared" si="96"/>
        <v>0.74999999999999978</v>
      </c>
      <c r="AW168" s="6">
        <f t="shared" si="96"/>
        <v>0.74999999999999978</v>
      </c>
      <c r="AX168" s="6">
        <f t="shared" si="96"/>
        <v>0.74999999999999978</v>
      </c>
      <c r="AY168" s="6">
        <f t="shared" si="96"/>
        <v>0.74999999999999978</v>
      </c>
      <c r="AZ168" s="6">
        <f t="shared" si="96"/>
        <v>0.74999999999999978</v>
      </c>
      <c r="BA168" s="6">
        <f t="shared" si="96"/>
        <v>0.74999999999999978</v>
      </c>
      <c r="BB168" s="6">
        <f t="shared" si="96"/>
        <v>0.74999999999999978</v>
      </c>
      <c r="BC168" s="6">
        <f t="shared" si="96"/>
        <v>0.74999999999999978</v>
      </c>
      <c r="BD168" s="6">
        <f t="shared" si="96"/>
        <v>0.74999999999999978</v>
      </c>
      <c r="BE168" s="6">
        <f t="shared" si="96"/>
        <v>0.74999999999999978</v>
      </c>
      <c r="BF168" s="6">
        <f t="shared" si="96"/>
        <v>0.74999999999999978</v>
      </c>
      <c r="BG168" s="6">
        <f t="shared" si="96"/>
        <v>0.74999999999999978</v>
      </c>
      <c r="BH168" s="6">
        <f t="shared" si="96"/>
        <v>0.74999999999999978</v>
      </c>
      <c r="BI168" s="6">
        <f t="shared" si="96"/>
        <v>0.74999999999999978</v>
      </c>
      <c r="BJ168" s="6">
        <f t="shared" si="96"/>
        <v>0.74999999999999978</v>
      </c>
      <c r="BK168" s="6">
        <f t="shared" si="96"/>
        <v>0.74999999999999978</v>
      </c>
      <c r="BL168" s="6">
        <f t="shared" si="96"/>
        <v>0.74999999999999978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1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f t="shared" si="97"/>
        <v>1</v>
      </c>
      <c r="AT169" s="6">
        <f t="shared" si="96"/>
        <v>1</v>
      </c>
      <c r="AU169" s="6">
        <f t="shared" si="96"/>
        <v>1</v>
      </c>
      <c r="AV169" s="6">
        <f t="shared" si="96"/>
        <v>1</v>
      </c>
      <c r="AW169" s="6">
        <f t="shared" si="96"/>
        <v>1</v>
      </c>
      <c r="AX169" s="6">
        <f t="shared" si="96"/>
        <v>1</v>
      </c>
      <c r="AY169" s="6">
        <f t="shared" si="96"/>
        <v>1</v>
      </c>
      <c r="AZ169" s="6">
        <f t="shared" si="96"/>
        <v>1</v>
      </c>
      <c r="BA169" s="6">
        <f t="shared" si="96"/>
        <v>1</v>
      </c>
      <c r="BB169" s="6">
        <f t="shared" si="96"/>
        <v>1</v>
      </c>
      <c r="BC169" s="6">
        <f t="shared" si="96"/>
        <v>1</v>
      </c>
      <c r="BD169" s="6">
        <f t="shared" si="96"/>
        <v>1</v>
      </c>
      <c r="BE169" s="6">
        <f t="shared" si="96"/>
        <v>1</v>
      </c>
      <c r="BF169" s="6">
        <f t="shared" si="96"/>
        <v>1</v>
      </c>
      <c r="BG169" s="6">
        <f t="shared" si="96"/>
        <v>1</v>
      </c>
      <c r="BH169" s="6">
        <f t="shared" si="96"/>
        <v>1</v>
      </c>
      <c r="BI169" s="6">
        <f t="shared" si="96"/>
        <v>1</v>
      </c>
      <c r="BJ169" s="6">
        <f t="shared" si="96"/>
        <v>1</v>
      </c>
      <c r="BK169" s="6">
        <f t="shared" si="96"/>
        <v>1</v>
      </c>
      <c r="BL169" s="6">
        <f t="shared" si="96"/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0.99</v>
      </c>
      <c r="M170">
        <v>0.98499999999999999</v>
      </c>
      <c r="N170">
        <v>0.98</v>
      </c>
      <c r="O170">
        <v>0.97499999999999998</v>
      </c>
      <c r="P170">
        <v>0.97</v>
      </c>
      <c r="Q170">
        <v>0.96499999999999997</v>
      </c>
      <c r="R170">
        <v>0.96</v>
      </c>
      <c r="S170">
        <v>0.95499999999999996</v>
      </c>
      <c r="T170">
        <v>0.95</v>
      </c>
      <c r="U170" s="6">
        <f t="shared" ref="U170:AC170" si="100">T170-0.02</f>
        <v>0.92999999999999994</v>
      </c>
      <c r="V170" s="6">
        <f t="shared" si="100"/>
        <v>0.90999999999999992</v>
      </c>
      <c r="W170" s="6">
        <f t="shared" si="100"/>
        <v>0.8899999999999999</v>
      </c>
      <c r="X170" s="6">
        <f t="shared" si="100"/>
        <v>0.86999999999999988</v>
      </c>
      <c r="Y170" s="6">
        <f t="shared" si="100"/>
        <v>0.84999999999999987</v>
      </c>
      <c r="Z170" s="6">
        <f t="shared" si="100"/>
        <v>0.82999999999999985</v>
      </c>
      <c r="AA170" s="6">
        <f t="shared" si="100"/>
        <v>0.80999999999999983</v>
      </c>
      <c r="AB170" s="6">
        <f t="shared" si="100"/>
        <v>0.78999999999999981</v>
      </c>
      <c r="AC170" s="6">
        <f t="shared" si="100"/>
        <v>0.7699999999999998</v>
      </c>
      <c r="AD170" s="6">
        <f>AC170-0.01</f>
        <v>0.75999999999999979</v>
      </c>
      <c r="AE170" s="6">
        <f t="shared" ref="AE170:AR170" si="101">AD170-0.01</f>
        <v>0.74999999999999978</v>
      </c>
      <c r="AF170" s="6">
        <f t="shared" si="101"/>
        <v>0.73999999999999977</v>
      </c>
      <c r="AG170" s="6">
        <f t="shared" si="101"/>
        <v>0.72999999999999976</v>
      </c>
      <c r="AH170" s="6">
        <f t="shared" si="101"/>
        <v>0.71999999999999975</v>
      </c>
      <c r="AI170" s="6">
        <f t="shared" si="101"/>
        <v>0.70999999999999974</v>
      </c>
      <c r="AJ170" s="6">
        <f t="shared" si="101"/>
        <v>0.69999999999999973</v>
      </c>
      <c r="AK170" s="6">
        <f t="shared" si="101"/>
        <v>0.68999999999999972</v>
      </c>
      <c r="AL170" s="6">
        <f t="shared" si="101"/>
        <v>0.67999999999999972</v>
      </c>
      <c r="AM170" s="6">
        <f t="shared" si="101"/>
        <v>0.66999999999999971</v>
      </c>
      <c r="AN170" s="6">
        <f>AM170-0.01</f>
        <v>0.6599999999999997</v>
      </c>
      <c r="AO170" s="6">
        <f t="shared" si="101"/>
        <v>0.64999999999999969</v>
      </c>
      <c r="AP170" s="6">
        <f t="shared" si="101"/>
        <v>0.63999999999999968</v>
      </c>
      <c r="AQ170" s="6">
        <f>AP170-0.01</f>
        <v>0.62999999999999967</v>
      </c>
      <c r="AR170" s="6">
        <f t="shared" si="101"/>
        <v>0.61999999999999966</v>
      </c>
      <c r="AS170" s="6">
        <f t="shared" si="97"/>
        <v>0.61999999999999966</v>
      </c>
      <c r="AT170" s="6">
        <f t="shared" si="96"/>
        <v>0.61999999999999966</v>
      </c>
      <c r="AU170" s="6">
        <f t="shared" si="96"/>
        <v>0.61999999999999966</v>
      </c>
      <c r="AV170" s="6">
        <f t="shared" si="96"/>
        <v>0.61999999999999966</v>
      </c>
      <c r="AW170" s="6">
        <f t="shared" si="96"/>
        <v>0.61999999999999966</v>
      </c>
      <c r="AX170" s="6">
        <f t="shared" si="96"/>
        <v>0.61999999999999966</v>
      </c>
      <c r="AY170" s="6">
        <f t="shared" si="96"/>
        <v>0.61999999999999966</v>
      </c>
      <c r="AZ170" s="6">
        <f t="shared" si="96"/>
        <v>0.61999999999999966</v>
      </c>
      <c r="BA170" s="6">
        <f t="shared" si="96"/>
        <v>0.61999999999999966</v>
      </c>
      <c r="BB170" s="6">
        <f t="shared" si="96"/>
        <v>0.61999999999999966</v>
      </c>
      <c r="BC170" s="6">
        <f t="shared" si="96"/>
        <v>0.61999999999999966</v>
      </c>
      <c r="BD170" s="6">
        <f t="shared" si="96"/>
        <v>0.61999999999999966</v>
      </c>
      <c r="BE170" s="6">
        <f t="shared" si="96"/>
        <v>0.61999999999999966</v>
      </c>
      <c r="BF170" s="6">
        <f t="shared" si="96"/>
        <v>0.61999999999999966</v>
      </c>
      <c r="BG170" s="6">
        <f t="shared" si="96"/>
        <v>0.61999999999999966</v>
      </c>
      <c r="BH170" s="6">
        <f t="shared" si="96"/>
        <v>0.61999999999999966</v>
      </c>
      <c r="BI170" s="6">
        <f t="shared" si="96"/>
        <v>0.61999999999999966</v>
      </c>
      <c r="BJ170" s="6">
        <f t="shared" si="96"/>
        <v>0.61999999999999966</v>
      </c>
      <c r="BK170" s="6">
        <f t="shared" si="96"/>
        <v>0.61999999999999966</v>
      </c>
      <c r="BL170" s="6">
        <f t="shared" si="96"/>
        <v>0.61999999999999966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 s="6">
        <f t="shared" si="97"/>
        <v>1</v>
      </c>
      <c r="AT171" s="6">
        <f t="shared" si="96"/>
        <v>1</v>
      </c>
      <c r="AU171" s="6">
        <f t="shared" si="96"/>
        <v>1</v>
      </c>
      <c r="AV171" s="6">
        <f t="shared" si="96"/>
        <v>1</v>
      </c>
      <c r="AW171" s="6">
        <f t="shared" si="96"/>
        <v>1</v>
      </c>
      <c r="AX171" s="6">
        <f t="shared" si="96"/>
        <v>1</v>
      </c>
      <c r="AY171" s="6">
        <f t="shared" si="96"/>
        <v>1</v>
      </c>
      <c r="AZ171" s="6">
        <f t="shared" si="96"/>
        <v>1</v>
      </c>
      <c r="BA171" s="6">
        <f t="shared" si="96"/>
        <v>1</v>
      </c>
      <c r="BB171" s="6">
        <f t="shared" si="96"/>
        <v>1</v>
      </c>
      <c r="BC171" s="6">
        <f t="shared" si="96"/>
        <v>1</v>
      </c>
      <c r="BD171" s="6">
        <f t="shared" si="96"/>
        <v>1</v>
      </c>
      <c r="BE171" s="6">
        <f t="shared" si="96"/>
        <v>1</v>
      </c>
      <c r="BF171" s="6">
        <f t="shared" si="96"/>
        <v>1</v>
      </c>
      <c r="BG171" s="6">
        <f t="shared" si="96"/>
        <v>1</v>
      </c>
      <c r="BH171" s="6">
        <f t="shared" si="96"/>
        <v>1</v>
      </c>
      <c r="BI171" s="6">
        <f t="shared" si="96"/>
        <v>1</v>
      </c>
      <c r="BJ171" s="6">
        <f t="shared" si="96"/>
        <v>1</v>
      </c>
      <c r="BK171" s="6">
        <f t="shared" si="96"/>
        <v>1</v>
      </c>
      <c r="BL171" s="6">
        <f t="shared" si="96"/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 s="6">
        <f t="shared" si="97"/>
        <v>1</v>
      </c>
      <c r="AT172" s="6">
        <f t="shared" si="96"/>
        <v>1</v>
      </c>
      <c r="AU172" s="6">
        <f t="shared" si="96"/>
        <v>1</v>
      </c>
      <c r="AV172" s="6">
        <f t="shared" si="96"/>
        <v>1</v>
      </c>
      <c r="AW172" s="6">
        <f t="shared" si="96"/>
        <v>1</v>
      </c>
      <c r="AX172" s="6">
        <f t="shared" si="96"/>
        <v>1</v>
      </c>
      <c r="AY172" s="6">
        <f t="shared" si="96"/>
        <v>1</v>
      </c>
      <c r="AZ172" s="6">
        <f t="shared" si="96"/>
        <v>1</v>
      </c>
      <c r="BA172" s="6">
        <f t="shared" si="96"/>
        <v>1</v>
      </c>
      <c r="BB172" s="6">
        <f t="shared" si="96"/>
        <v>1</v>
      </c>
      <c r="BC172" s="6">
        <f t="shared" si="96"/>
        <v>1</v>
      </c>
      <c r="BD172" s="6">
        <f t="shared" si="96"/>
        <v>1</v>
      </c>
      <c r="BE172" s="6">
        <f t="shared" si="96"/>
        <v>1</v>
      </c>
      <c r="BF172" s="6">
        <f t="shared" si="96"/>
        <v>1</v>
      </c>
      <c r="BG172" s="6">
        <f t="shared" si="96"/>
        <v>1</v>
      </c>
      <c r="BH172" s="6">
        <f t="shared" si="96"/>
        <v>1</v>
      </c>
      <c r="BI172" s="6">
        <f t="shared" si="96"/>
        <v>1</v>
      </c>
      <c r="BJ172" s="6">
        <f t="shared" si="96"/>
        <v>1</v>
      </c>
      <c r="BK172" s="6">
        <f t="shared" si="96"/>
        <v>1</v>
      </c>
      <c r="BL172" s="6">
        <f t="shared" si="96"/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 s="6">
        <v>1</v>
      </c>
      <c r="U173" s="6">
        <v>1</v>
      </c>
      <c r="V173" s="6">
        <v>1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1</v>
      </c>
      <c r="AK173" s="6">
        <v>1</v>
      </c>
      <c r="AL173" s="6">
        <v>1</v>
      </c>
      <c r="AM173" s="6">
        <v>1</v>
      </c>
      <c r="AN173" s="6">
        <v>1</v>
      </c>
      <c r="AO173" s="6">
        <v>1</v>
      </c>
      <c r="AP173" s="6">
        <v>1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1</v>
      </c>
      <c r="AY173" s="6">
        <v>1</v>
      </c>
      <c r="AZ173" s="6">
        <v>1</v>
      </c>
      <c r="BA173" s="6">
        <v>1</v>
      </c>
      <c r="BB173" s="6">
        <v>1</v>
      </c>
      <c r="BC173" s="6">
        <v>1</v>
      </c>
      <c r="BD173" s="6">
        <v>1</v>
      </c>
      <c r="BE173" s="6">
        <v>1</v>
      </c>
      <c r="BF173" s="6">
        <v>1</v>
      </c>
      <c r="BG173" s="6">
        <v>1</v>
      </c>
      <c r="BH173" s="6">
        <v>1</v>
      </c>
      <c r="BI173" s="6">
        <v>1</v>
      </c>
      <c r="BJ173" s="6">
        <v>1</v>
      </c>
      <c r="BK173" s="6">
        <v>1</v>
      </c>
      <c r="BL173" s="6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 s="6">
        <f t="shared" ref="T174:AI176" si="102">S174-0.01</f>
        <v>0.99</v>
      </c>
      <c r="U174" s="6">
        <f t="shared" si="102"/>
        <v>0.98</v>
      </c>
      <c r="V174" s="6">
        <f t="shared" si="102"/>
        <v>0.97</v>
      </c>
      <c r="W174" s="6">
        <f t="shared" si="102"/>
        <v>0.96</v>
      </c>
      <c r="X174" s="6">
        <f t="shared" si="102"/>
        <v>0.95</v>
      </c>
      <c r="Y174" s="6">
        <f t="shared" si="102"/>
        <v>0.94</v>
      </c>
      <c r="Z174" s="6">
        <f t="shared" si="102"/>
        <v>0.92999999999999994</v>
      </c>
      <c r="AA174" s="6">
        <f t="shared" si="102"/>
        <v>0.91999999999999993</v>
      </c>
      <c r="AB174" s="6">
        <f t="shared" si="102"/>
        <v>0.90999999999999992</v>
      </c>
      <c r="AC174" s="6">
        <f t="shared" si="102"/>
        <v>0.89999999999999991</v>
      </c>
      <c r="AD174" s="6">
        <f t="shared" si="102"/>
        <v>0.8899999999999999</v>
      </c>
      <c r="AE174" s="6">
        <f t="shared" si="102"/>
        <v>0.87999999999999989</v>
      </c>
      <c r="AF174" s="6">
        <f t="shared" si="102"/>
        <v>0.86999999999999988</v>
      </c>
      <c r="AG174" s="6">
        <f t="shared" si="102"/>
        <v>0.85999999999999988</v>
      </c>
      <c r="AH174" s="6">
        <f t="shared" si="102"/>
        <v>0.84999999999999987</v>
      </c>
      <c r="AI174" s="6">
        <f t="shared" si="102"/>
        <v>0.83999999999999986</v>
      </c>
      <c r="AJ174" s="6">
        <f t="shared" ref="U174:AM176" si="103">AI174-0.01</f>
        <v>0.82999999999999985</v>
      </c>
      <c r="AK174" s="6">
        <f t="shared" si="103"/>
        <v>0.81999999999999984</v>
      </c>
      <c r="AL174" s="6">
        <f t="shared" si="103"/>
        <v>0.80999999999999983</v>
      </c>
      <c r="AM174" s="6">
        <f t="shared" si="103"/>
        <v>0.79999999999999982</v>
      </c>
      <c r="AN174" s="6">
        <f t="shared" ref="AN174:AR174" si="104">AM174-0.01</f>
        <v>0.78999999999999981</v>
      </c>
      <c r="AO174" s="6">
        <f t="shared" si="104"/>
        <v>0.7799999999999998</v>
      </c>
      <c r="AP174" s="6">
        <f t="shared" si="104"/>
        <v>0.7699999999999998</v>
      </c>
      <c r="AQ174" s="6">
        <f t="shared" si="104"/>
        <v>0.75999999999999979</v>
      </c>
      <c r="AR174" s="6">
        <f t="shared" si="104"/>
        <v>0.74999999999999978</v>
      </c>
      <c r="AS174" s="6">
        <f t="shared" si="97"/>
        <v>0.74999999999999978</v>
      </c>
      <c r="AT174" s="6">
        <f t="shared" si="96"/>
        <v>0.74999999999999978</v>
      </c>
      <c r="AU174" s="6">
        <f t="shared" si="96"/>
        <v>0.74999999999999978</v>
      </c>
      <c r="AV174" s="6">
        <f t="shared" si="96"/>
        <v>0.74999999999999978</v>
      </c>
      <c r="AW174" s="6">
        <f t="shared" si="96"/>
        <v>0.74999999999999978</v>
      </c>
      <c r="AX174" s="6">
        <f t="shared" si="96"/>
        <v>0.74999999999999978</v>
      </c>
      <c r="AY174" s="6">
        <f t="shared" si="96"/>
        <v>0.74999999999999978</v>
      </c>
      <c r="AZ174" s="6">
        <f t="shared" si="96"/>
        <v>0.74999999999999978</v>
      </c>
      <c r="BA174" s="6">
        <f t="shared" si="96"/>
        <v>0.74999999999999978</v>
      </c>
      <c r="BB174" s="6">
        <f t="shared" si="96"/>
        <v>0.74999999999999978</v>
      </c>
      <c r="BC174" s="6">
        <f t="shared" si="96"/>
        <v>0.74999999999999978</v>
      </c>
      <c r="BD174" s="6">
        <f t="shared" si="96"/>
        <v>0.74999999999999978</v>
      </c>
      <c r="BE174" s="6">
        <f t="shared" si="96"/>
        <v>0.74999999999999978</v>
      </c>
      <c r="BF174" s="6">
        <f t="shared" si="96"/>
        <v>0.74999999999999978</v>
      </c>
      <c r="BG174" s="6">
        <f t="shared" si="96"/>
        <v>0.74999999999999978</v>
      </c>
      <c r="BH174" s="6">
        <f t="shared" si="96"/>
        <v>0.74999999999999978</v>
      </c>
      <c r="BI174" s="6">
        <f t="shared" si="96"/>
        <v>0.74999999999999978</v>
      </c>
      <c r="BJ174" s="6">
        <f t="shared" si="96"/>
        <v>0.74999999999999978</v>
      </c>
      <c r="BK174" s="6">
        <f t="shared" si="96"/>
        <v>0.74999999999999978</v>
      </c>
      <c r="BL174" s="6">
        <f t="shared" si="96"/>
        <v>0.74999999999999978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 s="6">
        <f t="shared" si="102"/>
        <v>0.99</v>
      </c>
      <c r="U175" s="6">
        <f t="shared" si="103"/>
        <v>0.98</v>
      </c>
      <c r="V175" s="6">
        <f t="shared" si="103"/>
        <v>0.97</v>
      </c>
      <c r="W175" s="6">
        <f t="shared" si="103"/>
        <v>0.96</v>
      </c>
      <c r="X175" s="6">
        <f t="shared" si="103"/>
        <v>0.95</v>
      </c>
      <c r="Y175" s="6">
        <f t="shared" si="103"/>
        <v>0.94</v>
      </c>
      <c r="Z175" s="6">
        <f t="shared" si="103"/>
        <v>0.92999999999999994</v>
      </c>
      <c r="AA175" s="6">
        <f t="shared" si="103"/>
        <v>0.91999999999999993</v>
      </c>
      <c r="AB175" s="6">
        <f t="shared" si="103"/>
        <v>0.90999999999999992</v>
      </c>
      <c r="AC175" s="6">
        <f t="shared" si="103"/>
        <v>0.89999999999999991</v>
      </c>
      <c r="AD175" s="6">
        <f t="shared" si="103"/>
        <v>0.8899999999999999</v>
      </c>
      <c r="AE175" s="6">
        <f t="shared" si="103"/>
        <v>0.87999999999999989</v>
      </c>
      <c r="AF175" s="6">
        <f t="shared" si="103"/>
        <v>0.86999999999999988</v>
      </c>
      <c r="AG175" s="6">
        <f t="shared" si="103"/>
        <v>0.85999999999999988</v>
      </c>
      <c r="AH175" s="6">
        <f t="shared" si="103"/>
        <v>0.84999999999999987</v>
      </c>
      <c r="AI175" s="6">
        <f t="shared" si="103"/>
        <v>0.83999999999999986</v>
      </c>
      <c r="AJ175" s="6">
        <f t="shared" si="103"/>
        <v>0.82999999999999985</v>
      </c>
      <c r="AK175" s="6">
        <f t="shared" si="103"/>
        <v>0.81999999999999984</v>
      </c>
      <c r="AL175" s="6">
        <f t="shared" si="103"/>
        <v>0.80999999999999983</v>
      </c>
      <c r="AM175" s="6">
        <f t="shared" si="103"/>
        <v>0.79999999999999982</v>
      </c>
      <c r="AN175" s="6">
        <f t="shared" ref="AN175:AR175" si="105">AM175-0.01</f>
        <v>0.78999999999999981</v>
      </c>
      <c r="AO175" s="6">
        <f t="shared" si="105"/>
        <v>0.7799999999999998</v>
      </c>
      <c r="AP175" s="6">
        <f t="shared" si="105"/>
        <v>0.7699999999999998</v>
      </c>
      <c r="AQ175" s="6">
        <f t="shared" si="105"/>
        <v>0.75999999999999979</v>
      </c>
      <c r="AR175" s="6">
        <f t="shared" si="105"/>
        <v>0.74999999999999978</v>
      </c>
      <c r="AS175" s="6">
        <f t="shared" si="97"/>
        <v>0.74999999999999978</v>
      </c>
      <c r="AT175" s="6">
        <f t="shared" si="96"/>
        <v>0.74999999999999978</v>
      </c>
      <c r="AU175" s="6">
        <f t="shared" si="96"/>
        <v>0.74999999999999978</v>
      </c>
      <c r="AV175" s="6">
        <f t="shared" si="96"/>
        <v>0.74999999999999978</v>
      </c>
      <c r="AW175" s="6">
        <f t="shared" si="96"/>
        <v>0.74999999999999978</v>
      </c>
      <c r="AX175" s="6">
        <f t="shared" si="96"/>
        <v>0.74999999999999978</v>
      </c>
      <c r="AY175" s="6">
        <f t="shared" si="96"/>
        <v>0.74999999999999978</v>
      </c>
      <c r="AZ175" s="6">
        <f t="shared" si="96"/>
        <v>0.74999999999999978</v>
      </c>
      <c r="BA175" s="6">
        <f t="shared" si="96"/>
        <v>0.74999999999999978</v>
      </c>
      <c r="BB175" s="6">
        <f t="shared" si="96"/>
        <v>0.74999999999999978</v>
      </c>
      <c r="BC175" s="6">
        <f t="shared" si="96"/>
        <v>0.74999999999999978</v>
      </c>
      <c r="BD175" s="6">
        <f t="shared" si="96"/>
        <v>0.74999999999999978</v>
      </c>
      <c r="BE175" s="6">
        <f t="shared" si="96"/>
        <v>0.74999999999999978</v>
      </c>
      <c r="BF175" s="6">
        <f t="shared" si="96"/>
        <v>0.74999999999999978</v>
      </c>
      <c r="BG175" s="6">
        <f t="shared" si="96"/>
        <v>0.74999999999999978</v>
      </c>
      <c r="BH175" s="6">
        <f t="shared" si="96"/>
        <v>0.74999999999999978</v>
      </c>
      <c r="BI175" s="6">
        <f t="shared" si="96"/>
        <v>0.74999999999999978</v>
      </c>
      <c r="BJ175" s="6">
        <f t="shared" si="96"/>
        <v>0.74999999999999978</v>
      </c>
      <c r="BK175" s="6">
        <f t="shared" si="96"/>
        <v>0.74999999999999978</v>
      </c>
      <c r="BL175" s="6">
        <f t="shared" si="96"/>
        <v>0.74999999999999978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 s="6">
        <f t="shared" si="102"/>
        <v>0.99</v>
      </c>
      <c r="U176" s="6">
        <f t="shared" si="103"/>
        <v>0.98</v>
      </c>
      <c r="V176" s="6">
        <f t="shared" si="103"/>
        <v>0.97</v>
      </c>
      <c r="W176" s="6">
        <f t="shared" si="103"/>
        <v>0.96</v>
      </c>
      <c r="X176" s="6">
        <f t="shared" si="103"/>
        <v>0.95</v>
      </c>
      <c r="Y176" s="6">
        <f t="shared" si="103"/>
        <v>0.94</v>
      </c>
      <c r="Z176" s="6">
        <f t="shared" si="103"/>
        <v>0.92999999999999994</v>
      </c>
      <c r="AA176" s="6">
        <f t="shared" si="103"/>
        <v>0.91999999999999993</v>
      </c>
      <c r="AB176" s="6">
        <f t="shared" si="103"/>
        <v>0.90999999999999992</v>
      </c>
      <c r="AC176" s="6">
        <f t="shared" si="103"/>
        <v>0.89999999999999991</v>
      </c>
      <c r="AD176" s="6">
        <f t="shared" si="103"/>
        <v>0.8899999999999999</v>
      </c>
      <c r="AE176" s="6">
        <f t="shared" si="103"/>
        <v>0.87999999999999989</v>
      </c>
      <c r="AF176" s="6">
        <f t="shared" si="103"/>
        <v>0.86999999999999988</v>
      </c>
      <c r="AG176" s="6">
        <f t="shared" si="103"/>
        <v>0.85999999999999988</v>
      </c>
      <c r="AH176" s="6">
        <f t="shared" si="103"/>
        <v>0.84999999999999987</v>
      </c>
      <c r="AI176" s="6">
        <f t="shared" si="103"/>
        <v>0.83999999999999986</v>
      </c>
      <c r="AJ176" s="6">
        <f t="shared" si="103"/>
        <v>0.82999999999999985</v>
      </c>
      <c r="AK176" s="6">
        <f t="shared" si="103"/>
        <v>0.81999999999999984</v>
      </c>
      <c r="AL176" s="6">
        <f t="shared" si="103"/>
        <v>0.80999999999999983</v>
      </c>
      <c r="AM176" s="6">
        <f t="shared" si="103"/>
        <v>0.79999999999999982</v>
      </c>
      <c r="AN176" s="6">
        <f t="shared" ref="AN176:AR176" si="106">AM176-0.01</f>
        <v>0.78999999999999981</v>
      </c>
      <c r="AO176" s="6">
        <f t="shared" si="106"/>
        <v>0.7799999999999998</v>
      </c>
      <c r="AP176" s="6">
        <f t="shared" si="106"/>
        <v>0.7699999999999998</v>
      </c>
      <c r="AQ176" s="6">
        <f t="shared" si="106"/>
        <v>0.75999999999999979</v>
      </c>
      <c r="AR176" s="6">
        <f t="shared" si="106"/>
        <v>0.74999999999999978</v>
      </c>
      <c r="AS176" s="6">
        <f t="shared" si="97"/>
        <v>0.74999999999999978</v>
      </c>
      <c r="AT176" s="6">
        <f t="shared" si="96"/>
        <v>0.74999999999999978</v>
      </c>
      <c r="AU176" s="6">
        <f t="shared" si="96"/>
        <v>0.74999999999999978</v>
      </c>
      <c r="AV176" s="6">
        <f t="shared" si="96"/>
        <v>0.74999999999999978</v>
      </c>
      <c r="AW176" s="6">
        <f t="shared" si="96"/>
        <v>0.74999999999999978</v>
      </c>
      <c r="AX176" s="6">
        <f t="shared" si="96"/>
        <v>0.74999999999999978</v>
      </c>
      <c r="AY176" s="6">
        <f t="shared" si="96"/>
        <v>0.74999999999999978</v>
      </c>
      <c r="AZ176" s="6">
        <f t="shared" si="96"/>
        <v>0.74999999999999978</v>
      </c>
      <c r="BA176" s="6">
        <f t="shared" si="96"/>
        <v>0.74999999999999978</v>
      </c>
      <c r="BB176" s="6">
        <f t="shared" si="96"/>
        <v>0.74999999999999978</v>
      </c>
      <c r="BC176" s="6">
        <f t="shared" si="96"/>
        <v>0.74999999999999978</v>
      </c>
      <c r="BD176" s="6">
        <f t="shared" si="96"/>
        <v>0.74999999999999978</v>
      </c>
      <c r="BE176" s="6">
        <f t="shared" si="96"/>
        <v>0.74999999999999978</v>
      </c>
      <c r="BF176" s="6">
        <f t="shared" si="96"/>
        <v>0.74999999999999978</v>
      </c>
      <c r="BG176" s="6">
        <f t="shared" si="96"/>
        <v>0.74999999999999978</v>
      </c>
      <c r="BH176" s="6">
        <f t="shared" si="96"/>
        <v>0.74999999999999978</v>
      </c>
      <c r="BI176" s="6">
        <f t="shared" si="96"/>
        <v>0.74999999999999978</v>
      </c>
      <c r="BJ176" s="6">
        <f t="shared" si="96"/>
        <v>0.74999999999999978</v>
      </c>
      <c r="BK176" s="6">
        <f t="shared" si="96"/>
        <v>0.74999999999999978</v>
      </c>
      <c r="BL176" s="6">
        <f t="shared" si="96"/>
        <v>0.74999999999999978</v>
      </c>
    </row>
    <row r="178" spans="3:64" x14ac:dyDescent="0.25">
      <c r="C178" t="s">
        <v>6</v>
      </c>
      <c r="D178" s="6">
        <f t="shared" ref="D178:AI178" si="107">(D$24*(D63*D163))+D146</f>
        <v>1.0080024999999988</v>
      </c>
      <c r="E178" s="6">
        <f t="shared" si="107"/>
        <v>1.0480899999999984</v>
      </c>
      <c r="F178" s="6">
        <f t="shared" si="107"/>
        <v>1.0876312500000003</v>
      </c>
      <c r="G178" s="6">
        <f t="shared" si="107"/>
        <v>1.0984937499999987</v>
      </c>
      <c r="H178" s="6">
        <f t="shared" si="107"/>
        <v>1.1234787499999999</v>
      </c>
      <c r="I178" s="6">
        <f t="shared" si="107"/>
        <v>1.2235712499999984</v>
      </c>
      <c r="J178" s="10">
        <f t="shared" si="107"/>
        <v>1.2235712499999987</v>
      </c>
      <c r="K178" s="6">
        <f>(K$24*(K63*K163))+K146</f>
        <v>1.2334380027790408</v>
      </c>
      <c r="L178">
        <f t="shared" si="107"/>
        <v>1.2526281265045058</v>
      </c>
      <c r="M178" s="6">
        <f t="shared" si="107"/>
        <v>1.2754923085172305</v>
      </c>
      <c r="N178" s="6">
        <f t="shared" si="107"/>
        <v>1.2609345915660364</v>
      </c>
      <c r="O178" s="6">
        <f t="shared" ref="O178:P184" si="108">(O$24*(O63*O163))+O146</f>
        <v>1.2519069928147499</v>
      </c>
      <c r="P178" s="6">
        <f t="shared" si="108"/>
        <v>1.2745633993499321</v>
      </c>
      <c r="Q178" s="6">
        <f>(Q$24*(Q63*Q163))+Q146</f>
        <v>1.2965787610111512</v>
      </c>
      <c r="R178" s="6">
        <f t="shared" si="107"/>
        <v>1.3258969941887568</v>
      </c>
      <c r="S178" s="6">
        <f t="shared" si="107"/>
        <v>1.3543868183473833</v>
      </c>
      <c r="T178" s="6">
        <f t="shared" si="107"/>
        <v>1.3744542356677039</v>
      </c>
      <c r="U178" s="6">
        <f t="shared" si="107"/>
        <v>1.3938760832740993</v>
      </c>
      <c r="V178" s="6">
        <f t="shared" si="107"/>
        <v>1.4126998403126831</v>
      </c>
      <c r="W178" s="6">
        <f t="shared" si="107"/>
        <v>1.4080411290027968</v>
      </c>
      <c r="X178" s="6">
        <f t="shared" si="107"/>
        <v>1.4021033744983462</v>
      </c>
      <c r="Y178" s="6">
        <f t="shared" si="107"/>
        <v>1.3949308499269273</v>
      </c>
      <c r="Z178" s="6">
        <f t="shared" si="107"/>
        <v>1.3865280700441602</v>
      </c>
      <c r="AA178" s="6">
        <f t="shared" si="107"/>
        <v>1.3768346512422149</v>
      </c>
      <c r="AB178" s="6">
        <f t="shared" si="107"/>
        <v>1.365766402804891</v>
      </c>
      <c r="AC178" s="6">
        <f t="shared" si="107"/>
        <v>1.3532982323528469</v>
      </c>
      <c r="AD178" s="6">
        <f t="shared" si="107"/>
        <v>1.3566403589625009</v>
      </c>
      <c r="AE178" s="6">
        <f t="shared" si="107"/>
        <v>1.3592231808982096</v>
      </c>
      <c r="AF178" s="6">
        <f t="shared" si="107"/>
        <v>1.3611712260260875</v>
      </c>
      <c r="AG178" s="6">
        <f t="shared" si="107"/>
        <v>1.3626357138397596</v>
      </c>
      <c r="AH178" s="6">
        <f t="shared" si="107"/>
        <v>1.3637441569738513</v>
      </c>
      <c r="AI178" s="6">
        <f t="shared" si="107"/>
        <v>1.3645687612799051</v>
      </c>
      <c r="AJ178" s="6">
        <f t="shared" ref="AJ178:BL178" si="109">(AJ$24*(AJ63*AJ163))+AJ146</f>
        <v>1.365166803881364</v>
      </c>
      <c r="AK178" s="6">
        <f t="shared" si="109"/>
        <v>1.3656120316793741</v>
      </c>
      <c r="AL178" s="6">
        <f t="shared" si="109"/>
        <v>1.3659754915521991</v>
      </c>
      <c r="AM178" s="6">
        <f t="shared" si="109"/>
        <v>1.3663221640825234</v>
      </c>
      <c r="AN178" s="6">
        <f t="shared" si="109"/>
        <v>1.3667173021605967</v>
      </c>
      <c r="AO178" s="6">
        <f t="shared" si="109"/>
        <v>1.3672124603119444</v>
      </c>
      <c r="AP178" s="6">
        <f t="shared" si="109"/>
        <v>1.3678619419560214</v>
      </c>
      <c r="AQ178" s="6">
        <f t="shared" si="109"/>
        <v>1.3687182730825573</v>
      </c>
      <c r="AR178" s="6">
        <f t="shared" si="109"/>
        <v>1.3698338096813383</v>
      </c>
      <c r="AS178" s="6">
        <f t="shared" si="109"/>
        <v>1.3923009959199522</v>
      </c>
      <c r="AT178" s="6">
        <f t="shared" si="109"/>
        <v>1.4150326380670752</v>
      </c>
      <c r="AU178" s="6">
        <f t="shared" si="109"/>
        <v>1.4380448991503705</v>
      </c>
      <c r="AV178" s="6">
        <f t="shared" si="109"/>
        <v>1.4613562368352166</v>
      </c>
      <c r="AW178" s="6">
        <f t="shared" si="109"/>
        <v>1.4849805283064224</v>
      </c>
      <c r="AX178" s="6">
        <f t="shared" si="109"/>
        <v>1.508926441620128</v>
      </c>
      <c r="AY178" s="6">
        <f t="shared" si="109"/>
        <v>1.53319291025321</v>
      </c>
      <c r="AZ178" s="6">
        <f t="shared" si="109"/>
        <v>1.5577734329238913</v>
      </c>
      <c r="BA178" s="6">
        <f t="shared" si="109"/>
        <v>1.5826534393611058</v>
      </c>
      <c r="BB178" s="6">
        <f t="shared" si="109"/>
        <v>1.6078218108648259</v>
      </c>
      <c r="BC178" s="6">
        <f t="shared" si="109"/>
        <v>1.6332777590833094</v>
      </c>
      <c r="BD178" s="6">
        <f t="shared" si="109"/>
        <v>1.6590207993893638</v>
      </c>
      <c r="BE178" s="6">
        <f t="shared" si="109"/>
        <v>1.6850412973802962</v>
      </c>
      <c r="BF178" s="6">
        <f t="shared" si="109"/>
        <v>1.7113294681723612</v>
      </c>
      <c r="BG178" s="6">
        <f t="shared" si="109"/>
        <v>1.7378780147196013</v>
      </c>
      <c r="BH178" s="6">
        <f t="shared" si="109"/>
        <v>1.7646836773688181</v>
      </c>
      <c r="BI178" s="6">
        <f t="shared" si="109"/>
        <v>1.7917476373458885</v>
      </c>
      <c r="BJ178" s="6">
        <f t="shared" si="109"/>
        <v>1.8190629117023236</v>
      </c>
      <c r="BK178" s="6">
        <f t="shared" si="109"/>
        <v>1.8466219775706609</v>
      </c>
      <c r="BL178" s="6">
        <f t="shared" si="109"/>
        <v>1.874423135743569</v>
      </c>
    </row>
    <row r="179" spans="3:64" x14ac:dyDescent="0.25">
      <c r="C179" t="s">
        <v>7</v>
      </c>
      <c r="D179" s="6">
        <f t="shared" ref="D179:AI179" si="110">(D$24*(D64*D164))+D147</f>
        <v>0</v>
      </c>
      <c r="E179" s="6">
        <f t="shared" si="110"/>
        <v>0</v>
      </c>
      <c r="F179" s="6">
        <f t="shared" si="110"/>
        <v>0</v>
      </c>
      <c r="G179" s="6">
        <f t="shared" si="110"/>
        <v>0</v>
      </c>
      <c r="H179" s="6">
        <f t="shared" si="110"/>
        <v>0</v>
      </c>
      <c r="I179" s="6">
        <f t="shared" si="110"/>
        <v>0</v>
      </c>
      <c r="J179" s="10">
        <f t="shared" si="110"/>
        <v>0</v>
      </c>
      <c r="K179" s="6">
        <f t="shared" si="110"/>
        <v>0</v>
      </c>
      <c r="L179" s="6">
        <f t="shared" si="110"/>
        <v>0</v>
      </c>
      <c r="M179" s="6">
        <f t="shared" si="110"/>
        <v>0</v>
      </c>
      <c r="N179" s="6">
        <f t="shared" si="110"/>
        <v>0</v>
      </c>
      <c r="O179" s="6">
        <f t="shared" si="108"/>
        <v>0</v>
      </c>
      <c r="P179" s="6">
        <f t="shared" si="108"/>
        <v>0</v>
      </c>
      <c r="Q179" s="6">
        <f t="shared" si="110"/>
        <v>0</v>
      </c>
      <c r="R179" s="6">
        <f t="shared" si="110"/>
        <v>0</v>
      </c>
      <c r="S179" s="6">
        <f t="shared" si="110"/>
        <v>0</v>
      </c>
      <c r="T179" s="6">
        <f t="shared" si="110"/>
        <v>0</v>
      </c>
      <c r="U179" s="6">
        <f t="shared" si="110"/>
        <v>0</v>
      </c>
      <c r="V179" s="6">
        <f t="shared" si="110"/>
        <v>0</v>
      </c>
      <c r="W179" s="6">
        <f t="shared" si="110"/>
        <v>0</v>
      </c>
      <c r="X179" s="6">
        <f t="shared" si="110"/>
        <v>0</v>
      </c>
      <c r="Y179" s="6">
        <f t="shared" si="110"/>
        <v>0</v>
      </c>
      <c r="Z179" s="6">
        <f t="shared" si="110"/>
        <v>0</v>
      </c>
      <c r="AA179" s="6">
        <f t="shared" si="110"/>
        <v>0</v>
      </c>
      <c r="AB179" s="6">
        <f t="shared" si="110"/>
        <v>0</v>
      </c>
      <c r="AC179" s="6">
        <f t="shared" si="110"/>
        <v>0</v>
      </c>
      <c r="AD179" s="6">
        <f t="shared" si="110"/>
        <v>0</v>
      </c>
      <c r="AE179" s="6">
        <f t="shared" si="110"/>
        <v>0</v>
      </c>
      <c r="AF179" s="6">
        <f t="shared" si="110"/>
        <v>0</v>
      </c>
      <c r="AG179" s="6">
        <f t="shared" si="110"/>
        <v>0</v>
      </c>
      <c r="AH179" s="6">
        <f t="shared" si="110"/>
        <v>0</v>
      </c>
      <c r="AI179" s="6">
        <f t="shared" si="110"/>
        <v>0</v>
      </c>
      <c r="AJ179" s="6">
        <f t="shared" ref="AJ179:BL179" si="111">(AJ$24*(AJ64*AJ164))+AJ147</f>
        <v>0</v>
      </c>
      <c r="AK179" s="6">
        <f t="shared" si="111"/>
        <v>0</v>
      </c>
      <c r="AL179" s="6">
        <f t="shared" si="111"/>
        <v>0</v>
      </c>
      <c r="AM179" s="6">
        <f t="shared" si="111"/>
        <v>0</v>
      </c>
      <c r="AN179" s="6">
        <f t="shared" si="111"/>
        <v>0</v>
      </c>
      <c r="AO179" s="6">
        <f t="shared" si="111"/>
        <v>0</v>
      </c>
      <c r="AP179" s="6">
        <f t="shared" si="111"/>
        <v>0</v>
      </c>
      <c r="AQ179" s="6">
        <f t="shared" si="111"/>
        <v>0</v>
      </c>
      <c r="AR179" s="6">
        <f t="shared" si="111"/>
        <v>0</v>
      </c>
      <c r="AS179" s="6">
        <f t="shared" si="111"/>
        <v>0</v>
      </c>
      <c r="AT179" s="6">
        <f t="shared" si="111"/>
        <v>0</v>
      </c>
      <c r="AU179" s="6">
        <f t="shared" si="111"/>
        <v>0</v>
      </c>
      <c r="AV179" s="6">
        <f t="shared" si="111"/>
        <v>0</v>
      </c>
      <c r="AW179" s="6">
        <f t="shared" si="111"/>
        <v>0</v>
      </c>
      <c r="AX179" s="6">
        <f t="shared" si="111"/>
        <v>0</v>
      </c>
      <c r="AY179" s="6">
        <f t="shared" si="111"/>
        <v>0</v>
      </c>
      <c r="AZ179" s="6">
        <f t="shared" si="111"/>
        <v>0</v>
      </c>
      <c r="BA179" s="6">
        <f t="shared" si="111"/>
        <v>0</v>
      </c>
      <c r="BB179" s="6">
        <f t="shared" si="111"/>
        <v>0</v>
      </c>
      <c r="BC179" s="6">
        <f t="shared" si="111"/>
        <v>0</v>
      </c>
      <c r="BD179" s="6">
        <f t="shared" si="111"/>
        <v>0</v>
      </c>
      <c r="BE179" s="6">
        <f t="shared" si="111"/>
        <v>0</v>
      </c>
      <c r="BF179" s="6">
        <f t="shared" si="111"/>
        <v>0</v>
      </c>
      <c r="BG179" s="6">
        <f t="shared" si="111"/>
        <v>0</v>
      </c>
      <c r="BH179" s="6">
        <f t="shared" si="111"/>
        <v>0</v>
      </c>
      <c r="BI179" s="6">
        <f t="shared" si="111"/>
        <v>0</v>
      </c>
      <c r="BJ179" s="6">
        <f t="shared" si="111"/>
        <v>0</v>
      </c>
      <c r="BK179" s="6">
        <f t="shared" si="111"/>
        <v>0</v>
      </c>
      <c r="BL179" s="6">
        <f t="shared" si="111"/>
        <v>0</v>
      </c>
    </row>
    <row r="180" spans="3:64" x14ac:dyDescent="0.25">
      <c r="C180" t="s">
        <v>8</v>
      </c>
      <c r="D180" s="6">
        <f t="shared" ref="D180:BL180" si="112">(D$24*(D65*D165))+D148</f>
        <v>258.6239999999998</v>
      </c>
      <c r="E180" s="6">
        <f t="shared" si="112"/>
        <v>261.83058328910312</v>
      </c>
      <c r="F180" s="6">
        <f t="shared" si="112"/>
        <v>290.67724300374078</v>
      </c>
      <c r="G180" s="6">
        <f t="shared" si="112"/>
        <v>318.96546923341907</v>
      </c>
      <c r="H180" s="6">
        <f t="shared" si="112"/>
        <v>367.72620146843224</v>
      </c>
      <c r="I180" s="6">
        <f t="shared" si="112"/>
        <v>401.59731505951191</v>
      </c>
      <c r="J180" s="10">
        <f t="shared" si="112"/>
        <v>413.4899999999995</v>
      </c>
      <c r="K180" s="6">
        <f t="shared" si="112"/>
        <v>416.87140414528966</v>
      </c>
      <c r="L180" s="6">
        <f t="shared" si="112"/>
        <v>427.88519852050689</v>
      </c>
      <c r="M180" s="6">
        <f t="shared" si="112"/>
        <v>438.3605551467279</v>
      </c>
      <c r="N180" s="6">
        <f t="shared" si="112"/>
        <v>436.2020484743224</v>
      </c>
      <c r="O180" s="6">
        <f t="shared" si="108"/>
        <v>436.10370265120645</v>
      </c>
      <c r="P180" s="6">
        <f t="shared" si="108"/>
        <v>438.32578023171209</v>
      </c>
      <c r="Q180" s="6">
        <f t="shared" si="112"/>
        <v>440.17855869143517</v>
      </c>
      <c r="R180" s="6">
        <f>(R$24*(R65*O165))+R148</f>
        <v>472.67597303465914</v>
      </c>
      <c r="S180" s="6">
        <f t="shared" si="112"/>
        <v>447.93323812009737</v>
      </c>
      <c r="T180" s="6">
        <f t="shared" si="112"/>
        <v>433.59425550443052</v>
      </c>
      <c r="U180" s="6">
        <f t="shared" si="112"/>
        <v>438.54910122238982</v>
      </c>
      <c r="V180" s="6">
        <f t="shared" si="112"/>
        <v>443.32730660579824</v>
      </c>
      <c r="W180" s="6">
        <f t="shared" si="112"/>
        <v>447.9406350164117</v>
      </c>
      <c r="X180" s="6">
        <f t="shared" si="112"/>
        <v>452.3984371901505</v>
      </c>
      <c r="Y180" s="6">
        <f t="shared" si="112"/>
        <v>456.69921082997456</v>
      </c>
      <c r="Z180" s="6">
        <f t="shared" si="112"/>
        <v>460.82804708850801</v>
      </c>
      <c r="AA180" s="6">
        <f t="shared" si="112"/>
        <v>464.74721219056096</v>
      </c>
      <c r="AB180" s="6">
        <f t="shared" si="112"/>
        <v>468.40850158957142</v>
      </c>
      <c r="AC180" s="6">
        <f t="shared" si="112"/>
        <v>471.7813439595655</v>
      </c>
      <c r="AD180" s="6">
        <f t="shared" si="112"/>
        <v>474.85561952136504</v>
      </c>
      <c r="AE180" s="6">
        <f t="shared" si="112"/>
        <v>477.64221435113319</v>
      </c>
      <c r="AF180" s="6">
        <f t="shared" si="112"/>
        <v>480.16551467906652</v>
      </c>
      <c r="AG180" s="6">
        <f t="shared" si="112"/>
        <v>480.64152347336397</v>
      </c>
      <c r="AH180" s="6">
        <f t="shared" si="112"/>
        <v>479.10586031645323</v>
      </c>
      <c r="AI180" s="6">
        <f t="shared" si="112"/>
        <v>477.45901840370175</v>
      </c>
      <c r="AJ180" s="6">
        <f t="shared" si="112"/>
        <v>475.75713645960849</v>
      </c>
      <c r="AK180" s="6">
        <f t="shared" si="112"/>
        <v>474.06241355025418</v>
      </c>
      <c r="AL180" s="6">
        <f t="shared" si="112"/>
        <v>472.43623569146274</v>
      </c>
      <c r="AM180" s="6">
        <f t="shared" si="112"/>
        <v>470.93791095497562</v>
      </c>
      <c r="AN180" s="6">
        <f t="shared" si="112"/>
        <v>469.62676589662073</v>
      </c>
      <c r="AO180" s="6">
        <f t="shared" si="112"/>
        <v>468.55724303834012</v>
      </c>
      <c r="AP180" s="6">
        <f t="shared" si="112"/>
        <v>467.78446966940186</v>
      </c>
      <c r="AQ180" s="6">
        <f t="shared" si="112"/>
        <v>467.36257957766105</v>
      </c>
      <c r="AR180" s="6">
        <f t="shared" si="112"/>
        <v>467.34514713066733</v>
      </c>
      <c r="AS180" s="6">
        <f t="shared" si="112"/>
        <v>463.04361121743989</v>
      </c>
      <c r="AT180" s="6">
        <f t="shared" si="112"/>
        <v>458.58667997583041</v>
      </c>
      <c r="AU180" s="6">
        <f t="shared" si="112"/>
        <v>453.9797127779326</v>
      </c>
      <c r="AV180" s="6">
        <f t="shared" si="112"/>
        <v>449.22840133769375</v>
      </c>
      <c r="AW180" s="6">
        <f t="shared" si="112"/>
        <v>444.33663520832403</v>
      </c>
      <c r="AX180" s="6">
        <f t="shared" si="112"/>
        <v>439.30652278798948</v>
      </c>
      <c r="AY180" s="6">
        <f t="shared" si="112"/>
        <v>434.13733196175025</v>
      </c>
      <c r="AZ180" s="6">
        <f t="shared" si="112"/>
        <v>428.82706604797193</v>
      </c>
      <c r="BA180" s="6">
        <f t="shared" si="112"/>
        <v>423.37196928632187</v>
      </c>
      <c r="BB180" s="6">
        <f t="shared" si="112"/>
        <v>417.76982314307202</v>
      </c>
      <c r="BC180" s="6">
        <f t="shared" si="112"/>
        <v>412.02153602474971</v>
      </c>
      <c r="BD180" s="6">
        <f t="shared" si="112"/>
        <v>406.12829169051639</v>
      </c>
      <c r="BE180" s="6">
        <f t="shared" si="112"/>
        <v>400.08929266003975</v>
      </c>
      <c r="BF180" s="6">
        <f t="shared" si="112"/>
        <v>393.90416333050405</v>
      </c>
      <c r="BG180" s="6">
        <f t="shared" si="112"/>
        <v>387.57353386731307</v>
      </c>
      <c r="BH180" s="6">
        <f t="shared" si="112"/>
        <v>381.09927703259331</v>
      </c>
      <c r="BI180" s="6">
        <f t="shared" si="112"/>
        <v>374.48444465471306</v>
      </c>
      <c r="BJ180" s="6">
        <f t="shared" si="112"/>
        <v>367.73056399643906</v>
      </c>
      <c r="BK180" s="6">
        <f t="shared" si="112"/>
        <v>360.83940427360244</v>
      </c>
      <c r="BL180" s="6">
        <f t="shared" si="112"/>
        <v>353.81418861768867</v>
      </c>
    </row>
    <row r="181" spans="3:64" x14ac:dyDescent="0.25">
      <c r="C181" t="s">
        <v>9</v>
      </c>
      <c r="D181" s="6">
        <f t="shared" ref="D181:AI181" si="113">(D$24*(D66*D166))+D149</f>
        <v>0</v>
      </c>
      <c r="E181" s="6">
        <f t="shared" si="113"/>
        <v>0</v>
      </c>
      <c r="F181" s="6">
        <f t="shared" si="113"/>
        <v>0</v>
      </c>
      <c r="G181" s="6">
        <f t="shared" si="113"/>
        <v>0</v>
      </c>
      <c r="H181" s="6">
        <f t="shared" si="113"/>
        <v>0</v>
      </c>
      <c r="I181" s="6">
        <f t="shared" si="113"/>
        <v>0</v>
      </c>
      <c r="J181" s="10">
        <f t="shared" si="113"/>
        <v>0</v>
      </c>
      <c r="K181" s="6">
        <f t="shared" si="113"/>
        <v>0</v>
      </c>
      <c r="L181" s="6">
        <f t="shared" si="113"/>
        <v>0</v>
      </c>
      <c r="M181" s="6">
        <f t="shared" si="113"/>
        <v>0</v>
      </c>
      <c r="N181" s="6">
        <f t="shared" si="113"/>
        <v>0</v>
      </c>
      <c r="O181" s="6">
        <f t="shared" si="108"/>
        <v>0</v>
      </c>
      <c r="P181" s="6">
        <f t="shared" si="108"/>
        <v>0</v>
      </c>
      <c r="Q181" s="6">
        <f t="shared" si="113"/>
        <v>0</v>
      </c>
      <c r="R181" s="6">
        <f t="shared" si="113"/>
        <v>0</v>
      </c>
      <c r="S181" s="6">
        <f t="shared" si="113"/>
        <v>0</v>
      </c>
      <c r="T181" s="6">
        <f t="shared" si="113"/>
        <v>0</v>
      </c>
      <c r="U181" s="6">
        <f t="shared" si="113"/>
        <v>0</v>
      </c>
      <c r="V181" s="6">
        <f t="shared" si="113"/>
        <v>0</v>
      </c>
      <c r="W181" s="6">
        <f t="shared" si="113"/>
        <v>0</v>
      </c>
      <c r="X181" s="6">
        <f t="shared" si="113"/>
        <v>0</v>
      </c>
      <c r="Y181" s="6">
        <f t="shared" si="113"/>
        <v>0</v>
      </c>
      <c r="Z181" s="6">
        <f t="shared" si="113"/>
        <v>0</v>
      </c>
      <c r="AA181" s="6">
        <f t="shared" si="113"/>
        <v>0</v>
      </c>
      <c r="AB181" s="6">
        <f t="shared" si="113"/>
        <v>0</v>
      </c>
      <c r="AC181" s="6">
        <f t="shared" si="113"/>
        <v>0</v>
      </c>
      <c r="AD181" s="6">
        <f t="shared" si="113"/>
        <v>0</v>
      </c>
      <c r="AE181" s="6">
        <f t="shared" si="113"/>
        <v>0</v>
      </c>
      <c r="AF181" s="6">
        <f t="shared" si="113"/>
        <v>0</v>
      </c>
      <c r="AG181" s="6">
        <f t="shared" si="113"/>
        <v>0</v>
      </c>
      <c r="AH181" s="6">
        <f t="shared" si="113"/>
        <v>0</v>
      </c>
      <c r="AI181" s="6">
        <f t="shared" si="113"/>
        <v>0</v>
      </c>
      <c r="AJ181" s="6">
        <f t="shared" ref="AJ181:BL181" si="114">(AJ$24*(AJ66*AJ166))+AJ149</f>
        <v>0</v>
      </c>
      <c r="AK181" s="6">
        <f t="shared" si="114"/>
        <v>0</v>
      </c>
      <c r="AL181" s="6">
        <f t="shared" si="114"/>
        <v>0</v>
      </c>
      <c r="AM181" s="6">
        <f t="shared" si="114"/>
        <v>0</v>
      </c>
      <c r="AN181" s="6">
        <f t="shared" si="114"/>
        <v>0</v>
      </c>
      <c r="AO181" s="6">
        <f t="shared" si="114"/>
        <v>0</v>
      </c>
      <c r="AP181" s="6">
        <f t="shared" si="114"/>
        <v>0</v>
      </c>
      <c r="AQ181" s="6">
        <f t="shared" si="114"/>
        <v>0</v>
      </c>
      <c r="AR181" s="6">
        <f t="shared" si="114"/>
        <v>0</v>
      </c>
      <c r="AS181" s="6">
        <f t="shared" si="114"/>
        <v>0</v>
      </c>
      <c r="AT181" s="6">
        <f t="shared" si="114"/>
        <v>0</v>
      </c>
      <c r="AU181" s="6">
        <f t="shared" si="114"/>
        <v>0</v>
      </c>
      <c r="AV181" s="6">
        <f t="shared" si="114"/>
        <v>0</v>
      </c>
      <c r="AW181" s="6">
        <f t="shared" si="114"/>
        <v>0</v>
      </c>
      <c r="AX181" s="6">
        <f t="shared" si="114"/>
        <v>0</v>
      </c>
      <c r="AY181" s="6">
        <f t="shared" si="114"/>
        <v>0</v>
      </c>
      <c r="AZ181" s="6">
        <f t="shared" si="114"/>
        <v>0</v>
      </c>
      <c r="BA181" s="6">
        <f t="shared" si="114"/>
        <v>0</v>
      </c>
      <c r="BB181" s="6">
        <f t="shared" si="114"/>
        <v>0</v>
      </c>
      <c r="BC181" s="6">
        <f t="shared" si="114"/>
        <v>0</v>
      </c>
      <c r="BD181" s="6">
        <f t="shared" si="114"/>
        <v>0</v>
      </c>
      <c r="BE181" s="6">
        <f t="shared" si="114"/>
        <v>0</v>
      </c>
      <c r="BF181" s="6">
        <f t="shared" si="114"/>
        <v>0</v>
      </c>
      <c r="BG181" s="6">
        <f t="shared" si="114"/>
        <v>0</v>
      </c>
      <c r="BH181" s="6">
        <f t="shared" si="114"/>
        <v>0</v>
      </c>
      <c r="BI181" s="6">
        <f t="shared" si="114"/>
        <v>0</v>
      </c>
      <c r="BJ181" s="6">
        <f t="shared" si="114"/>
        <v>0</v>
      </c>
      <c r="BK181" s="6">
        <f t="shared" si="114"/>
        <v>0</v>
      </c>
      <c r="BL181" s="6">
        <f t="shared" si="114"/>
        <v>0</v>
      </c>
    </row>
    <row r="182" spans="3:64" x14ac:dyDescent="0.25">
      <c r="C182" t="s">
        <v>10</v>
      </c>
      <c r="D182" s="6">
        <f t="shared" ref="D182:AI182" si="115">(D$24*(D67*D167))+D150</f>
        <v>178.01881190087369</v>
      </c>
      <c r="E182" s="6">
        <f t="shared" si="115"/>
        <v>183.66018135953485</v>
      </c>
      <c r="F182" s="6">
        <f t="shared" si="115"/>
        <v>188.72861337932511</v>
      </c>
      <c r="G182" s="6">
        <f t="shared" si="115"/>
        <v>192.64947894183356</v>
      </c>
      <c r="H182" s="6">
        <f t="shared" si="115"/>
        <v>197.3282430710322</v>
      </c>
      <c r="I182" s="6">
        <f t="shared" si="115"/>
        <v>200.05104393697027</v>
      </c>
      <c r="J182" s="10">
        <f t="shared" si="115"/>
        <v>205.46748846593979</v>
      </c>
      <c r="K182" s="6">
        <f t="shared" si="115"/>
        <v>207.14774341097132</v>
      </c>
      <c r="L182" s="6">
        <f t="shared" si="115"/>
        <v>212.62061257045809</v>
      </c>
      <c r="M182" s="6">
        <f t="shared" si="115"/>
        <v>217.8259264033795</v>
      </c>
      <c r="N182" s="6">
        <f t="shared" si="115"/>
        <v>216.75334195196317</v>
      </c>
      <c r="O182" s="6">
        <f t="shared" si="108"/>
        <v>216.70447288795498</v>
      </c>
      <c r="P182" s="6">
        <f t="shared" si="108"/>
        <v>222.2537208018837</v>
      </c>
      <c r="Q182" s="6">
        <f t="shared" si="115"/>
        <v>227.84303260781843</v>
      </c>
      <c r="R182" s="6">
        <f t="shared" si="115"/>
        <v>234.87761502726985</v>
      </c>
      <c r="S182" s="6">
        <f t="shared" si="115"/>
        <v>241.93770901602238</v>
      </c>
      <c r="T182" s="6">
        <f t="shared" si="115"/>
        <v>245.17577866019334</v>
      </c>
      <c r="U182" s="6">
        <f t="shared" si="115"/>
        <v>248.32700531892328</v>
      </c>
      <c r="V182" s="6">
        <f t="shared" si="115"/>
        <v>251.39428027696303</v>
      </c>
      <c r="W182" s="6">
        <f t="shared" si="115"/>
        <v>254.38442044522878</v>
      </c>
      <c r="X182" s="6">
        <f t="shared" si="115"/>
        <v>257.30291736956599</v>
      </c>
      <c r="Y182" s="6">
        <f t="shared" si="115"/>
        <v>260.14912161616269</v>
      </c>
      <c r="Z182" s="6">
        <f t="shared" si="115"/>
        <v>262.91473974901368</v>
      </c>
      <c r="AA182" s="6">
        <f t="shared" si="115"/>
        <v>265.57839084232546</v>
      </c>
      <c r="AB182" s="6">
        <f t="shared" si="115"/>
        <v>268.11256740450528</v>
      </c>
      <c r="AC182" s="6">
        <f t="shared" si="115"/>
        <v>270.49968983100064</v>
      </c>
      <c r="AD182" s="6">
        <f t="shared" si="115"/>
        <v>272.7338008112248</v>
      </c>
      <c r="AE182" s="6">
        <f t="shared" si="115"/>
        <v>274.8209802944163</v>
      </c>
      <c r="AF182" s="6">
        <f t="shared" si="115"/>
        <v>276.77512569811461</v>
      </c>
      <c r="AG182" s="6">
        <f t="shared" si="115"/>
        <v>278.61581199168359</v>
      </c>
      <c r="AH182" s="6">
        <f t="shared" si="115"/>
        <v>280.35811370393759</v>
      </c>
      <c r="AI182" s="6">
        <f t="shared" si="115"/>
        <v>282.0059650140401</v>
      </c>
      <c r="AJ182" s="6">
        <f t="shared" ref="AJ182:BL182" si="116">(AJ$24*(AJ67*AJ167))+AJ150</f>
        <v>283.56027181298225</v>
      </c>
      <c r="AK182" s="6">
        <f t="shared" si="116"/>
        <v>285.02541897392274</v>
      </c>
      <c r="AL182" s="6">
        <f t="shared" si="116"/>
        <v>286.40536431264763</v>
      </c>
      <c r="AM182" s="6">
        <f t="shared" si="116"/>
        <v>287.7029430438829</v>
      </c>
      <c r="AN182" s="6">
        <f t="shared" si="116"/>
        <v>288.92120717679148</v>
      </c>
      <c r="AO182" s="6">
        <f t="shared" si="116"/>
        <v>290.06048923469262</v>
      </c>
      <c r="AP182" s="6">
        <f t="shared" si="116"/>
        <v>291.12188101998328</v>
      </c>
      <c r="AQ182" s="6">
        <f t="shared" si="116"/>
        <v>292.10631015371297</v>
      </c>
      <c r="AR182" s="6">
        <f t="shared" si="116"/>
        <v>293.01491076103622</v>
      </c>
      <c r="AS182" s="6">
        <f t="shared" si="116"/>
        <v>297.82076423335673</v>
      </c>
      <c r="AT182" s="6">
        <f t="shared" si="116"/>
        <v>302.68318626449388</v>
      </c>
      <c r="AU182" s="6">
        <f t="shared" si="116"/>
        <v>307.60563421407403</v>
      </c>
      <c r="AV182" s="6">
        <f t="shared" si="116"/>
        <v>312.59205627722525</v>
      </c>
      <c r="AW182" s="6">
        <f t="shared" si="116"/>
        <v>317.64542085934079</v>
      </c>
      <c r="AX182" s="6">
        <f t="shared" si="116"/>
        <v>322.76758210482734</v>
      </c>
      <c r="AY182" s="6">
        <f t="shared" si="116"/>
        <v>327.95831187858153</v>
      </c>
      <c r="AZ182" s="6">
        <f t="shared" si="116"/>
        <v>333.21621952103106</v>
      </c>
      <c r="BA182" s="6">
        <f t="shared" si="116"/>
        <v>338.53818837185855</v>
      </c>
      <c r="BB182" s="6">
        <f t="shared" si="116"/>
        <v>343.9218400805857</v>
      </c>
      <c r="BC182" s="6">
        <f t="shared" si="116"/>
        <v>349.36700601448217</v>
      </c>
      <c r="BD182" s="6">
        <f t="shared" si="116"/>
        <v>354.87358250915275</v>
      </c>
      <c r="BE182" s="6">
        <f t="shared" si="116"/>
        <v>360.43950871340115</v>
      </c>
      <c r="BF182" s="6">
        <f t="shared" si="116"/>
        <v>366.0626915873147</v>
      </c>
      <c r="BG182" s="6">
        <f t="shared" si="116"/>
        <v>371.74157025302992</v>
      </c>
      <c r="BH182" s="6">
        <f t="shared" si="116"/>
        <v>377.47544745297864</v>
      </c>
      <c r="BI182" s="6">
        <f t="shared" si="116"/>
        <v>383.26457585780776</v>
      </c>
      <c r="BJ182" s="6">
        <f t="shared" si="116"/>
        <v>389.10746177681273</v>
      </c>
      <c r="BK182" s="6">
        <f t="shared" si="116"/>
        <v>395.00249602768065</v>
      </c>
      <c r="BL182" s="6">
        <f t="shared" si="116"/>
        <v>400.94931514071101</v>
      </c>
    </row>
    <row r="183" spans="3:64" x14ac:dyDescent="0.25">
      <c r="C183" t="s">
        <v>11</v>
      </c>
      <c r="D183" s="6">
        <f t="shared" ref="D183:AI183" si="117">(D$24*(D68*D168))+D151</f>
        <v>7.3409819340566527</v>
      </c>
      <c r="E183" s="6">
        <f t="shared" si="117"/>
        <v>7.5736157261663886</v>
      </c>
      <c r="F183" s="6">
        <f t="shared" si="117"/>
        <v>7.7826232321371194</v>
      </c>
      <c r="G183" s="6">
        <f t="shared" si="117"/>
        <v>7.9443084099725167</v>
      </c>
      <c r="H183" s="6">
        <f t="shared" si="117"/>
        <v>8.1372471369497834</v>
      </c>
      <c r="I183" s="6">
        <f t="shared" si="117"/>
        <v>8.2495275850297087</v>
      </c>
      <c r="J183" s="10">
        <f t="shared" si="117"/>
        <v>8.4728861223067895</v>
      </c>
      <c r="K183" s="6">
        <f t="shared" si="117"/>
        <v>8.5086415414642289</v>
      </c>
      <c r="L183" s="6">
        <f t="shared" si="117"/>
        <v>8.712236525876623</v>
      </c>
      <c r="M183" s="6">
        <f t="shared" si="117"/>
        <v>8.9165734943233659</v>
      </c>
      <c r="N183" s="6">
        <f t="shared" si="117"/>
        <v>8.8757011952943756</v>
      </c>
      <c r="O183" s="6">
        <f t="shared" si="108"/>
        <v>8.8879081401381193</v>
      </c>
      <c r="P183" s="6">
        <f t="shared" si="108"/>
        <v>9.1407542139975497</v>
      </c>
      <c r="Q183" s="6">
        <f t="shared" si="117"/>
        <v>9.4066557579433727</v>
      </c>
      <c r="R183" s="6">
        <f t="shared" si="117"/>
        <v>9.7438492831171573</v>
      </c>
      <c r="S183" s="6">
        <f t="shared" si="117"/>
        <v>10.093970288665703</v>
      </c>
      <c r="T183" s="6">
        <f t="shared" si="117"/>
        <v>10.295386611719353</v>
      </c>
      <c r="U183" s="6">
        <f t="shared" si="117"/>
        <v>10.502434599464051</v>
      </c>
      <c r="V183" s="6">
        <f t="shared" si="117"/>
        <v>10.714559679848216</v>
      </c>
      <c r="W183" s="6">
        <f t="shared" si="117"/>
        <v>10.931322174741243</v>
      </c>
      <c r="X183" s="6">
        <f t="shared" si="117"/>
        <v>11.15218062588592</v>
      </c>
      <c r="Y183" s="6">
        <f t="shared" si="117"/>
        <v>11.376282714850245</v>
      </c>
      <c r="Z183" s="6">
        <f t="shared" si="117"/>
        <v>11.602390074828193</v>
      </c>
      <c r="AA183" s="6">
        <f t="shared" si="117"/>
        <v>11.828622668700616</v>
      </c>
      <c r="AB183" s="6">
        <f t="shared" si="117"/>
        <v>12.052746634068534</v>
      </c>
      <c r="AC183" s="6">
        <f t="shared" si="117"/>
        <v>12.2728922911112</v>
      </c>
      <c r="AD183" s="6">
        <f t="shared" si="117"/>
        <v>12.487656331124263</v>
      </c>
      <c r="AE183" s="6">
        <f t="shared" si="117"/>
        <v>12.696150290173589</v>
      </c>
      <c r="AF183" s="6">
        <f t="shared" si="117"/>
        <v>12.897833819075833</v>
      </c>
      <c r="AG183" s="6">
        <f t="shared" si="117"/>
        <v>13.092434066103522</v>
      </c>
      <c r="AH183" s="6">
        <f t="shared" si="117"/>
        <v>13.279477269297091</v>
      </c>
      <c r="AI183" s="6">
        <f t="shared" si="117"/>
        <v>13.457964847780334</v>
      </c>
      <c r="AJ183" s="6">
        <f t="shared" ref="AJ183:BL183" si="118">(AJ$24*(AJ68*AJ168))+AJ151</f>
        <v>13.626745259163354</v>
      </c>
      <c r="AK183" s="6">
        <f t="shared" si="118"/>
        <v>13.784826502752857</v>
      </c>
      <c r="AL183" s="6">
        <f t="shared" si="118"/>
        <v>13.931194024170528</v>
      </c>
      <c r="AM183" s="6">
        <f t="shared" si="118"/>
        <v>14.064778038486139</v>
      </c>
      <c r="AN183" s="6">
        <f t="shared" si="118"/>
        <v>14.184519814115967</v>
      </c>
      <c r="AO183" s="6">
        <f t="shared" si="118"/>
        <v>14.289229072657013</v>
      </c>
      <c r="AP183" s="6">
        <f t="shared" si="118"/>
        <v>14.377755676037223</v>
      </c>
      <c r="AQ183" s="6">
        <f t="shared" si="118"/>
        <v>14.448946882217552</v>
      </c>
      <c r="AR183" s="6">
        <f t="shared" si="118"/>
        <v>14.501667901424627</v>
      </c>
      <c r="AS183" s="6">
        <f t="shared" si="118"/>
        <v>14.739515493745062</v>
      </c>
      <c r="AT183" s="6">
        <f t="shared" si="118"/>
        <v>14.980162733535627</v>
      </c>
      <c r="AU183" s="6">
        <f t="shared" si="118"/>
        <v>15.223780729771578</v>
      </c>
      <c r="AV183" s="6">
        <f t="shared" si="118"/>
        <v>15.470564883480154</v>
      </c>
      <c r="AW183" s="6">
        <f t="shared" si="118"/>
        <v>15.720662104690938</v>
      </c>
      <c r="AX183" s="6">
        <f t="shared" si="118"/>
        <v>15.974164157288428</v>
      </c>
      <c r="AY183" s="6">
        <f t="shared" si="118"/>
        <v>16.231059750586098</v>
      </c>
      <c r="AZ183" s="6">
        <f t="shared" si="118"/>
        <v>16.491280059133292</v>
      </c>
      <c r="BA183" s="6">
        <f t="shared" si="118"/>
        <v>16.754670835582097</v>
      </c>
      <c r="BB183" s="6">
        <f t="shared" si="118"/>
        <v>17.021114372445549</v>
      </c>
      <c r="BC183" s="6">
        <f t="shared" si="118"/>
        <v>17.290602323882652</v>
      </c>
      <c r="BD183" s="6">
        <f t="shared" si="118"/>
        <v>17.563129559415138</v>
      </c>
      <c r="BE183" s="6">
        <f t="shared" si="118"/>
        <v>17.838594084985555</v>
      </c>
      <c r="BF183" s="6">
        <f t="shared" si="118"/>
        <v>18.116892313477333</v>
      </c>
      <c r="BG183" s="6">
        <f t="shared" si="118"/>
        <v>18.397946995127477</v>
      </c>
      <c r="BH183" s="6">
        <f t="shared" si="118"/>
        <v>18.681723621802352</v>
      </c>
      <c r="BI183" s="6">
        <f t="shared" si="118"/>
        <v>18.968234698482682</v>
      </c>
      <c r="BJ183" s="6">
        <f t="shared" si="118"/>
        <v>19.257406300580509</v>
      </c>
      <c r="BK183" s="6">
        <f t="shared" si="118"/>
        <v>19.549158787686288</v>
      </c>
      <c r="BL183" s="6">
        <f t="shared" si="118"/>
        <v>19.843474171238018</v>
      </c>
    </row>
    <row r="184" spans="3:64" x14ac:dyDescent="0.25">
      <c r="C184" t="s">
        <v>12</v>
      </c>
      <c r="D184" s="6">
        <f t="shared" ref="D184:AI184" si="119">(D$24*(D69*D169))+D152</f>
        <v>116.20799999999986</v>
      </c>
      <c r="E184" s="6">
        <f t="shared" si="119"/>
        <v>113.35699999999983</v>
      </c>
      <c r="F184" s="6">
        <f t="shared" si="119"/>
        <v>102.57700000000001</v>
      </c>
      <c r="G184" s="6">
        <f t="shared" si="119"/>
        <v>104.46199999999988</v>
      </c>
      <c r="H184" s="6">
        <f t="shared" si="119"/>
        <v>105.40399999999994</v>
      </c>
      <c r="I184" s="6">
        <f t="shared" si="119"/>
        <v>105.24411465329992</v>
      </c>
      <c r="J184" s="10">
        <f t="shared" si="119"/>
        <v>110.23287463089986</v>
      </c>
      <c r="K184" s="6">
        <f t="shared" si="119"/>
        <v>110.38939864084146</v>
      </c>
      <c r="L184" s="6">
        <f t="shared" si="119"/>
        <v>112.54128993979911</v>
      </c>
      <c r="M184" s="6">
        <f t="shared" si="119"/>
        <v>114.51316261139716</v>
      </c>
      <c r="N184" s="6">
        <f t="shared" si="119"/>
        <v>113.16982259424522</v>
      </c>
      <c r="O184" s="6">
        <f t="shared" si="108"/>
        <v>112.36501097774521</v>
      </c>
      <c r="P184" s="6">
        <f t="shared" si="108"/>
        <v>114.44313962448894</v>
      </c>
      <c r="Q184" s="6">
        <f t="shared" si="119"/>
        <v>116.50184236053617</v>
      </c>
      <c r="R184" s="6">
        <f t="shared" si="119"/>
        <v>119.25415101198656</v>
      </c>
      <c r="S184" s="6">
        <f t="shared" si="119"/>
        <v>121.96872640270122</v>
      </c>
      <c r="T184" s="6">
        <f t="shared" si="119"/>
        <v>123.95905111456575</v>
      </c>
      <c r="U184" s="6">
        <f t="shared" si="119"/>
        <v>125.92219387578794</v>
      </c>
      <c r="V184" s="6">
        <f t="shared" si="119"/>
        <v>127.85975039291145</v>
      </c>
      <c r="W184" s="6">
        <f t="shared" si="119"/>
        <v>129.77534221328884</v>
      </c>
      <c r="X184" s="6">
        <f t="shared" si="119"/>
        <v>131.67196191055439</v>
      </c>
      <c r="Y184" s="6">
        <f t="shared" si="119"/>
        <v>133.54949284890728</v>
      </c>
      <c r="Z184" s="6">
        <f t="shared" si="119"/>
        <v>135.40388667846699</v>
      </c>
      <c r="AA184" s="6">
        <f t="shared" si="119"/>
        <v>137.22428640211027</v>
      </c>
      <c r="AB184" s="6">
        <f t="shared" si="119"/>
        <v>138.99651959258409</v>
      </c>
      <c r="AC184" s="6">
        <f t="shared" si="119"/>
        <v>140.71138797635746</v>
      </c>
      <c r="AD184" s="6">
        <f t="shared" si="119"/>
        <v>142.36563077948151</v>
      </c>
      <c r="AE184" s="6">
        <f t="shared" si="119"/>
        <v>143.96224198839897</v>
      </c>
      <c r="AF184" s="6">
        <f t="shared" si="119"/>
        <v>145.50836257875122</v>
      </c>
      <c r="AG184" s="6">
        <f t="shared" si="119"/>
        <v>147.01422902721544</v>
      </c>
      <c r="AH184" s="6">
        <f t="shared" si="119"/>
        <v>148.48784466408947</v>
      </c>
      <c r="AI184" s="6">
        <f t="shared" si="119"/>
        <v>149.93141290519097</v>
      </c>
      <c r="AJ184" s="6">
        <f t="shared" ref="AJ184:BL184" si="120">(AJ$24*(AJ69*AJ169))+AJ152</f>
        <v>151.34555887464663</v>
      </c>
      <c r="AK184" s="6">
        <f t="shared" si="120"/>
        <v>152.73278653521422</v>
      </c>
      <c r="AL184" s="6">
        <f t="shared" si="120"/>
        <v>154.09541586195743</v>
      </c>
      <c r="AM184" s="6">
        <f t="shared" si="120"/>
        <v>155.4352051650655</v>
      </c>
      <c r="AN184" s="6">
        <f t="shared" si="120"/>
        <v>156.75406778057433</v>
      </c>
      <c r="AO184" s="6">
        <f t="shared" si="120"/>
        <v>158.05247704625</v>
      </c>
      <c r="AP184" s="6">
        <f t="shared" si="120"/>
        <v>159.33134023122108</v>
      </c>
      <c r="AQ184" s="6">
        <f t="shared" si="120"/>
        <v>160.591501429006</v>
      </c>
      <c r="AR184" s="6">
        <f t="shared" si="120"/>
        <v>163.23890376730225</v>
      </c>
      <c r="AS184" s="6">
        <f t="shared" si="120"/>
        <v>165.91624960765665</v>
      </c>
      <c r="AT184" s="6">
        <f t="shared" si="120"/>
        <v>168.62510984946232</v>
      </c>
      <c r="AU184" s="6">
        <f t="shared" si="120"/>
        <v>171.36741059127127</v>
      </c>
      <c r="AV184" s="6">
        <f t="shared" si="120"/>
        <v>174.14535137659098</v>
      </c>
      <c r="AW184" s="6">
        <f t="shared" si="120"/>
        <v>176.96058590707463</v>
      </c>
      <c r="AX184" s="6">
        <f t="shared" si="120"/>
        <v>179.8141471284504</v>
      </c>
      <c r="AY184" s="6">
        <f t="shared" si="120"/>
        <v>182.70590794642106</v>
      </c>
      <c r="AZ184" s="6">
        <f t="shared" si="120"/>
        <v>185.63509362312934</v>
      </c>
      <c r="BA184" s="6">
        <f t="shared" si="120"/>
        <v>188.59996786395359</v>
      </c>
      <c r="BB184" s="6">
        <f t="shared" si="120"/>
        <v>191.59920568743175</v>
      </c>
      <c r="BC184" s="6">
        <f t="shared" si="120"/>
        <v>194.6327131480989</v>
      </c>
      <c r="BD184" s="6">
        <f t="shared" si="120"/>
        <v>197.70043249441537</v>
      </c>
      <c r="BE184" s="6">
        <f t="shared" si="120"/>
        <v>200.8012156240909</v>
      </c>
      <c r="BF184" s="6">
        <f t="shared" si="120"/>
        <v>203.93389650246883</v>
      </c>
      <c r="BG184" s="6">
        <f t="shared" si="120"/>
        <v>207.09760556290942</v>
      </c>
      <c r="BH184" s="6">
        <f t="shared" si="120"/>
        <v>210.29195436251464</v>
      </c>
      <c r="BI184" s="6">
        <f t="shared" si="120"/>
        <v>213.5170836643581</v>
      </c>
      <c r="BJ184" s="6">
        <f t="shared" si="120"/>
        <v>216.77216133183427</v>
      </c>
      <c r="BK184" s="6">
        <f t="shared" si="120"/>
        <v>220.05629088784573</v>
      </c>
      <c r="BL184" s="6">
        <f t="shared" si="120"/>
        <v>223.3692698430539</v>
      </c>
    </row>
    <row r="185" spans="3:64" x14ac:dyDescent="0.25">
      <c r="C185" t="s">
        <v>13</v>
      </c>
      <c r="D185" s="6">
        <f t="shared" ref="D185:AI185" si="121">(D$23*(D70*D170))+D153</f>
        <v>60.223307386779332</v>
      </c>
      <c r="E185" s="6">
        <f t="shared" si="121"/>
        <v>64.556944065444213</v>
      </c>
      <c r="F185" s="6">
        <f t="shared" si="121"/>
        <v>66.430586934521628</v>
      </c>
      <c r="G185" s="6">
        <f t="shared" si="121"/>
        <v>69.66883794044378</v>
      </c>
      <c r="H185" s="6">
        <f t="shared" si="121"/>
        <v>70.85501544564633</v>
      </c>
      <c r="I185" s="6">
        <f t="shared" si="121"/>
        <v>70.134853919965494</v>
      </c>
      <c r="J185" s="10">
        <f t="shared" si="121"/>
        <v>71.435936505542941</v>
      </c>
      <c r="K185" s="6">
        <f>(K$23*(K70*K170))+K153</f>
        <v>77.572382480801039</v>
      </c>
      <c r="L185">
        <f t="shared" si="121"/>
        <v>79.282838686706611</v>
      </c>
      <c r="M185" s="6">
        <f t="shared" si="121"/>
        <v>82.676423305279641</v>
      </c>
      <c r="N185" s="6">
        <f t="shared" si="121"/>
        <v>85.493774412422596</v>
      </c>
      <c r="O185" s="6">
        <f t="shared" si="121"/>
        <v>88.286222947437309</v>
      </c>
      <c r="P185" s="6">
        <f t="shared" si="121"/>
        <v>90.840378268995266</v>
      </c>
      <c r="Q185" s="6">
        <f t="shared" si="121"/>
        <v>93.225464452250236</v>
      </c>
      <c r="R185" s="6">
        <f t="shared" si="121"/>
        <v>95.526862248426809</v>
      </c>
      <c r="S185" s="6">
        <f t="shared" si="121"/>
        <v>97.711364609776837</v>
      </c>
      <c r="T185" s="6">
        <f t="shared" si="121"/>
        <v>99.847869034670211</v>
      </c>
      <c r="U185" s="6">
        <f t="shared" si="121"/>
        <v>100.28553274349885</v>
      </c>
      <c r="V185" s="6">
        <f t="shared" si="121"/>
        <v>100.56562387006824</v>
      </c>
      <c r="W185" s="6">
        <f t="shared" si="121"/>
        <v>100.69578563033966</v>
      </c>
      <c r="X185" s="6">
        <f t="shared" si="121"/>
        <v>100.68368166071112</v>
      </c>
      <c r="Y185" s="6">
        <f t="shared" si="121"/>
        <v>99.667683237557057</v>
      </c>
      <c r="Z185" s="6">
        <f t="shared" si="121"/>
        <v>99.409705315130964</v>
      </c>
      <c r="AA185" s="6">
        <f t="shared" si="121"/>
        <v>98.194661823343651</v>
      </c>
      <c r="AB185" s="6">
        <f t="shared" si="121"/>
        <v>97.710424029503528</v>
      </c>
      <c r="AC185" s="6">
        <f t="shared" si="121"/>
        <v>97.108245074199459</v>
      </c>
      <c r="AD185" s="6">
        <f t="shared" si="121"/>
        <v>97.677494000962724</v>
      </c>
      <c r="AE185" s="6">
        <f t="shared" si="121"/>
        <v>98.182265615919704</v>
      </c>
      <c r="AF185" s="6">
        <f t="shared" si="121"/>
        <v>98.62799699346732</v>
      </c>
      <c r="AG185" s="6">
        <f t="shared" si="121"/>
        <v>98.261913570078946</v>
      </c>
      <c r="AH185" s="6">
        <f t="shared" si="121"/>
        <v>98.618196634427775</v>
      </c>
      <c r="AI185" s="6">
        <f t="shared" si="121"/>
        <v>98.932566842876454</v>
      </c>
      <c r="AJ185" s="6">
        <f t="shared" ref="AJ185:BL185" si="122">(AJ$23*(AJ70*AJ170))+AJ153</f>
        <v>99.213812119570676</v>
      </c>
      <c r="AK185" s="6">
        <f t="shared" si="122"/>
        <v>99.467310999689104</v>
      </c>
      <c r="AL185" s="6">
        <f t="shared" si="122"/>
        <v>99.698495520826313</v>
      </c>
      <c r="AM185" s="6">
        <f t="shared" si="122"/>
        <v>99.912608460629869</v>
      </c>
      <c r="AN185" s="6">
        <f t="shared" si="122"/>
        <v>100.11480540943727</v>
      </c>
      <c r="AO185" s="6">
        <f t="shared" si="122"/>
        <v>100.30496638069724</v>
      </c>
      <c r="AP185" s="6">
        <f t="shared" si="122"/>
        <v>100.48683243322074</v>
      </c>
      <c r="AQ185" s="6">
        <f t="shared" si="122"/>
        <v>100.66423757014172</v>
      </c>
      <c r="AR185" s="6">
        <f t="shared" si="122"/>
        <v>100.84161095700991</v>
      </c>
      <c r="AS185" s="6">
        <f t="shared" si="122"/>
        <v>103.95335180498932</v>
      </c>
      <c r="AT185" s="6">
        <f t="shared" si="122"/>
        <v>105.82316249038881</v>
      </c>
      <c r="AU185" s="6">
        <f t="shared" si="122"/>
        <v>107.73584485766071</v>
      </c>
      <c r="AV185" s="6">
        <f t="shared" si="122"/>
        <v>109.69288992534173</v>
      </c>
      <c r="AW185" s="6">
        <f t="shared" si="122"/>
        <v>111.69569272754165</v>
      </c>
      <c r="AX185" s="6">
        <f t="shared" si="122"/>
        <v>113.74553609754015</v>
      </c>
      <c r="AY185" s="6">
        <f t="shared" si="122"/>
        <v>115.84346909382123</v>
      </c>
      <c r="AZ185" s="6">
        <f t="shared" si="122"/>
        <v>117.99042410687436</v>
      </c>
      <c r="BA185" s="6">
        <f t="shared" si="122"/>
        <v>120.18714647464611</v>
      </c>
      <c r="BB185" s="6">
        <f t="shared" si="122"/>
        <v>122.43450690401659</v>
      </c>
      <c r="BC185" s="6">
        <f t="shared" si="122"/>
        <v>124.73368839110205</v>
      </c>
      <c r="BD185" s="6">
        <f t="shared" si="122"/>
        <v>127.08591600120053</v>
      </c>
      <c r="BE185" s="6">
        <f t="shared" si="122"/>
        <v>129.49220217350262</v>
      </c>
      <c r="BF185" s="6">
        <f t="shared" si="122"/>
        <v>131.9535910637448</v>
      </c>
      <c r="BG185" s="6">
        <f t="shared" si="122"/>
        <v>134.47123089717377</v>
      </c>
      <c r="BH185" s="6">
        <f t="shared" si="122"/>
        <v>137.04641690680532</v>
      </c>
      <c r="BI185" s="6">
        <f t="shared" si="122"/>
        <v>139.68060330810746</v>
      </c>
      <c r="BJ185" s="6">
        <f t="shared" si="122"/>
        <v>142.37506351909019</v>
      </c>
      <c r="BK185" s="6">
        <f t="shared" si="122"/>
        <v>145.13109746384288</v>
      </c>
      <c r="BL185" s="6">
        <f t="shared" si="122"/>
        <v>147.95020481573323</v>
      </c>
    </row>
    <row r="186" spans="3:64" x14ac:dyDescent="0.25">
      <c r="C186" t="s">
        <v>14</v>
      </c>
      <c r="D186" s="6">
        <f t="shared" ref="D186:AI186" si="123">(D$23*(D71*D171))+D154</f>
        <v>14.74991186061</v>
      </c>
      <c r="E186" s="6">
        <f t="shared" si="123"/>
        <v>14.973683627999966</v>
      </c>
      <c r="F186" s="6">
        <f t="shared" si="123"/>
        <v>15.255646947667548</v>
      </c>
      <c r="G186" s="6">
        <f t="shared" si="123"/>
        <v>15.222329414795928</v>
      </c>
      <c r="H186" s="6">
        <f t="shared" si="123"/>
        <v>15.238649314444435</v>
      </c>
      <c r="I186" s="6">
        <f t="shared" si="123"/>
        <v>15.674664195240215</v>
      </c>
      <c r="J186" s="10">
        <f t="shared" si="123"/>
        <v>16.148028423698918</v>
      </c>
      <c r="K186" s="6">
        <f t="shared" si="123"/>
        <v>17.062142702735468</v>
      </c>
      <c r="L186" s="6">
        <f t="shared" si="123"/>
        <v>17.197642198906657</v>
      </c>
      <c r="M186" s="6">
        <f t="shared" si="123"/>
        <v>17.65305506951265</v>
      </c>
      <c r="N186" s="6">
        <f t="shared" si="123"/>
        <v>18.02070462388021</v>
      </c>
      <c r="O186" s="6">
        <f t="shared" si="123"/>
        <v>18.41952608218789</v>
      </c>
      <c r="P186" s="6">
        <f t="shared" si="123"/>
        <v>18.804805455285514</v>
      </c>
      <c r="Q186" s="6">
        <f t="shared" si="123"/>
        <v>19.191069892156762</v>
      </c>
      <c r="R186" s="6">
        <f t="shared" si="123"/>
        <v>19.595460939600674</v>
      </c>
      <c r="S186" s="6">
        <f t="shared" si="123"/>
        <v>20.010437792436154</v>
      </c>
      <c r="T186" s="6">
        <f t="shared" si="123"/>
        <v>20.449289971952751</v>
      </c>
      <c r="U186" s="6">
        <f t="shared" si="123"/>
        <v>20.904273555671899</v>
      </c>
      <c r="V186" s="6">
        <f t="shared" si="123"/>
        <v>21.375228475609763</v>
      </c>
      <c r="W186" s="6">
        <f t="shared" si="123"/>
        <v>21.862188951362025</v>
      </c>
      <c r="X186" s="6">
        <f t="shared" si="123"/>
        <v>22.365175793656721</v>
      </c>
      <c r="Y186" s="6">
        <f t="shared" si="123"/>
        <v>22.686335665404854</v>
      </c>
      <c r="Z186" s="6">
        <f t="shared" si="123"/>
        <v>23.21990584685663</v>
      </c>
      <c r="AA186" s="6">
        <f t="shared" si="123"/>
        <v>23.568279862757866</v>
      </c>
      <c r="AB186" s="6">
        <f t="shared" si="123"/>
        <v>24.129049719220721</v>
      </c>
      <c r="AC186" s="6">
        <f t="shared" si="123"/>
        <v>24.702019832924648</v>
      </c>
      <c r="AD186" s="6">
        <f t="shared" si="123"/>
        <v>25.286132789775721</v>
      </c>
      <c r="AE186" s="6">
        <f t="shared" si="123"/>
        <v>25.879565530286772</v>
      </c>
      <c r="AF186" s="6">
        <f t="shared" si="123"/>
        <v>26.481534431723439</v>
      </c>
      <c r="AG186" s="6">
        <f t="shared" si="123"/>
        <v>26.883726713631528</v>
      </c>
      <c r="AH186" s="6">
        <f t="shared" si="123"/>
        <v>27.499513186281888</v>
      </c>
      <c r="AI186" s="6">
        <f t="shared" si="123"/>
        <v>28.121204405466376</v>
      </c>
      <c r="AJ186" s="6">
        <f t="shared" ref="AJ186:BL186" si="124">(AJ$23*(AJ71*AJ171))+AJ154</f>
        <v>28.748655057367241</v>
      </c>
      <c r="AK186" s="6">
        <f t="shared" si="124"/>
        <v>29.380689632863984</v>
      </c>
      <c r="AL186" s="6">
        <f t="shared" si="124"/>
        <v>30.016046826984976</v>
      </c>
      <c r="AM186" s="6">
        <f t="shared" si="124"/>
        <v>30.653301822056978</v>
      </c>
      <c r="AN186" s="6">
        <f t="shared" si="124"/>
        <v>31.290887751276781</v>
      </c>
      <c r="AO186" s="6">
        <f t="shared" si="124"/>
        <v>31.925436617505543</v>
      </c>
      <c r="AP186" s="6">
        <f t="shared" si="124"/>
        <v>32.554584080885796</v>
      </c>
      <c r="AQ186" s="6">
        <f t="shared" si="124"/>
        <v>33.175834970074199</v>
      </c>
      <c r="AR186" s="6">
        <f t="shared" si="124"/>
        <v>33.786732672210235</v>
      </c>
      <c r="AS186" s="6">
        <f t="shared" si="124"/>
        <v>34.829313757321003</v>
      </c>
      <c r="AT186" s="6">
        <f t="shared" si="124"/>
        <v>35.455789209028801</v>
      </c>
      <c r="AU186" s="6">
        <f t="shared" si="124"/>
        <v>36.096628711854827</v>
      </c>
      <c r="AV186" s="6">
        <f t="shared" si="124"/>
        <v>36.752331827876993</v>
      </c>
      <c r="AW186" s="6">
        <f t="shared" si="124"/>
        <v>37.423365959828033</v>
      </c>
      <c r="AX186" s="6">
        <f t="shared" si="124"/>
        <v>38.110160917829724</v>
      </c>
      <c r="AY186" s="6">
        <f t="shared" si="124"/>
        <v>38.813068186335933</v>
      </c>
      <c r="AZ186" s="6">
        <f t="shared" si="124"/>
        <v>39.53240016047716</v>
      </c>
      <c r="BA186" s="6">
        <f t="shared" si="124"/>
        <v>40.268406563891425</v>
      </c>
      <c r="BB186" s="6">
        <f t="shared" si="124"/>
        <v>41.021379124768245</v>
      </c>
      <c r="BC186" s="6">
        <f t="shared" si="124"/>
        <v>41.791714203034374</v>
      </c>
      <c r="BD186" s="6">
        <f t="shared" si="124"/>
        <v>42.579822253792017</v>
      </c>
      <c r="BE186" s="6">
        <f t="shared" si="124"/>
        <v>43.386042492291246</v>
      </c>
      <c r="BF186" s="6">
        <f t="shared" si="124"/>
        <v>44.210724760332496</v>
      </c>
      <c r="BG186" s="6">
        <f t="shared" si="124"/>
        <v>45.054253767948566</v>
      </c>
      <c r="BH186" s="6">
        <f t="shared" si="124"/>
        <v>45.917063479762163</v>
      </c>
      <c r="BI186" s="6">
        <f t="shared" si="124"/>
        <v>46.799641127073947</v>
      </c>
      <c r="BJ186" s="6">
        <f t="shared" si="124"/>
        <v>47.702413365442787</v>
      </c>
      <c r="BK186" s="6">
        <f t="shared" si="124"/>
        <v>48.625815731224051</v>
      </c>
      <c r="BL186" s="6">
        <f t="shared" si="124"/>
        <v>49.570350686275368</v>
      </c>
    </row>
    <row r="187" spans="3:64" x14ac:dyDescent="0.25">
      <c r="C187" t="s">
        <v>15</v>
      </c>
      <c r="D187" s="6">
        <f t="shared" ref="D187:AI187" si="125">(D$23*(D72*D172))+D155</f>
        <v>2.7570807494322231</v>
      </c>
      <c r="E187" s="6">
        <f t="shared" si="125"/>
        <v>2.8564580645925899</v>
      </c>
      <c r="F187" s="6">
        <f t="shared" si="125"/>
        <v>2.9101582724098285</v>
      </c>
      <c r="G187" s="6">
        <f t="shared" si="125"/>
        <v>3.0055952939167838</v>
      </c>
      <c r="H187" s="6">
        <f t="shared" si="125"/>
        <v>3.0790135528234188</v>
      </c>
      <c r="I187" s="6">
        <f t="shared" si="125"/>
        <v>3.131740589627658</v>
      </c>
      <c r="J187" s="10">
        <f t="shared" si="125"/>
        <v>3.2021258472968812</v>
      </c>
      <c r="K187" s="6">
        <f t="shared" si="125"/>
        <v>3.3873497195991535</v>
      </c>
      <c r="L187" s="6">
        <f t="shared" si="125"/>
        <v>3.414105206026202</v>
      </c>
      <c r="M187" s="6">
        <f t="shared" si="125"/>
        <v>3.5003833634524715</v>
      </c>
      <c r="N187" s="6">
        <f t="shared" si="125"/>
        <v>3.5652849615128246</v>
      </c>
      <c r="O187" s="6">
        <f t="shared" si="125"/>
        <v>3.6324514892030044</v>
      </c>
      <c r="P187" s="6">
        <f t="shared" si="125"/>
        <v>3.6931303983564616</v>
      </c>
      <c r="Q187" s="6">
        <f t="shared" si="125"/>
        <v>3.7503210454346285</v>
      </c>
      <c r="R187" s="6">
        <f t="shared" si="125"/>
        <v>3.8075073354121476</v>
      </c>
      <c r="S187" s="6">
        <f t="shared" si="125"/>
        <v>3.8633478540061046</v>
      </c>
      <c r="T187" s="6">
        <f t="shared" si="125"/>
        <v>3.920546383788011</v>
      </c>
      <c r="U187" s="6">
        <f t="shared" si="125"/>
        <v>3.9777431474172968</v>
      </c>
      <c r="V187" s="6">
        <f t="shared" si="125"/>
        <v>4.0350648891924195</v>
      </c>
      <c r="W187" s="6">
        <f t="shared" si="125"/>
        <v>4.0926876444022158</v>
      </c>
      <c r="X187" s="6">
        <f t="shared" si="125"/>
        <v>4.150796665068837</v>
      </c>
      <c r="Y187" s="6">
        <f t="shared" si="125"/>
        <v>4.1731897706180252</v>
      </c>
      <c r="Z187" s="6">
        <f t="shared" si="125"/>
        <v>4.2329228310578575</v>
      </c>
      <c r="AA187" s="6">
        <f t="shared" si="125"/>
        <v>4.2574147876413262</v>
      </c>
      <c r="AB187" s="6">
        <f t="shared" si="125"/>
        <v>4.3190545959054107</v>
      </c>
      <c r="AC187" s="6">
        <f t="shared" si="125"/>
        <v>4.3816056451279835</v>
      </c>
      <c r="AD187" s="6">
        <f t="shared" si="125"/>
        <v>4.4451545077715835</v>
      </c>
      <c r="AE187" s="6">
        <f t="shared" si="125"/>
        <v>4.5096754934526286</v>
      </c>
      <c r="AF187" s="6">
        <f t="shared" si="125"/>
        <v>4.5753485039351363</v>
      </c>
      <c r="AG187" s="6">
        <f t="shared" si="125"/>
        <v>4.6068110971475242</v>
      </c>
      <c r="AH187" s="6">
        <f t="shared" si="125"/>
        <v>4.6755323770390724</v>
      </c>
      <c r="AI187" s="6">
        <f t="shared" si="125"/>
        <v>4.7460049062078147</v>
      </c>
      <c r="AJ187" s="6">
        <f t="shared" ref="AJ187:BL187" si="126">(AJ$23*(AJ72*AJ172))+AJ155</f>
        <v>4.8185985330477656</v>
      </c>
      <c r="AK187" s="6">
        <f t="shared" si="126"/>
        <v>4.8935321056306975</v>
      </c>
      <c r="AL187" s="6">
        <f t="shared" si="126"/>
        <v>4.9710368611709193</v>
      </c>
      <c r="AM187" s="6">
        <f t="shared" si="126"/>
        <v>5.0513452729278718</v>
      </c>
      <c r="AN187" s="6">
        <f t="shared" si="126"/>
        <v>5.134696612876783</v>
      </c>
      <c r="AO187" s="6">
        <f t="shared" si="126"/>
        <v>5.2210675886375473</v>
      </c>
      <c r="AP187" s="6">
        <f t="shared" si="126"/>
        <v>5.310635280272753</v>
      </c>
      <c r="AQ187" s="6">
        <f t="shared" si="126"/>
        <v>5.4035903633508715</v>
      </c>
      <c r="AR187" s="6">
        <f t="shared" si="126"/>
        <v>5.5001657838481446</v>
      </c>
      <c r="AS187" s="6">
        <f t="shared" si="126"/>
        <v>5.6698882860754782</v>
      </c>
      <c r="AT187" s="6">
        <f t="shared" si="126"/>
        <v>5.7718726619348866</v>
      </c>
      <c r="AU187" s="6">
        <f t="shared" si="126"/>
        <v>5.8761953716972624</v>
      </c>
      <c r="AV187" s="6">
        <f t="shared" si="126"/>
        <v>5.9829377394218</v>
      </c>
      <c r="AW187" s="6">
        <f t="shared" si="126"/>
        <v>6.0921758539254576</v>
      </c>
      <c r="AX187" s="6">
        <f t="shared" si="126"/>
        <v>6.203979684297825</v>
      </c>
      <c r="AY187" s="6">
        <f t="shared" si="126"/>
        <v>6.3184064489383696</v>
      </c>
      <c r="AZ187" s="6">
        <f t="shared" si="126"/>
        <v>6.435507002868337</v>
      </c>
      <c r="BA187" s="6">
        <f t="shared" si="126"/>
        <v>6.5553219987729836</v>
      </c>
      <c r="BB187" s="6">
        <f t="shared" si="126"/>
        <v>6.6778989272878135</v>
      </c>
      <c r="BC187" s="6">
        <f t="shared" si="126"/>
        <v>6.8033023121218346</v>
      </c>
      <c r="BD187" s="6">
        <f t="shared" si="126"/>
        <v>6.9315989715474959</v>
      </c>
      <c r="BE187" s="6">
        <f t="shared" si="126"/>
        <v>7.0628441266520214</v>
      </c>
      <c r="BF187" s="6">
        <f t="shared" si="126"/>
        <v>7.197094728426177</v>
      </c>
      <c r="BG187" s="6">
        <f t="shared" si="126"/>
        <v>7.3344134040846063</v>
      </c>
      <c r="BH187" s="6">
        <f t="shared" si="126"/>
        <v>7.4748707990310059</v>
      </c>
      <c r="BI187" s="6">
        <f t="shared" si="126"/>
        <v>7.6185462299887368</v>
      </c>
      <c r="BJ187" s="6">
        <f t="shared" si="126"/>
        <v>7.7655091525138964</v>
      </c>
      <c r="BK187" s="6">
        <f t="shared" si="126"/>
        <v>7.9158304678736355</v>
      </c>
      <c r="BL187" s="6">
        <f t="shared" si="126"/>
        <v>8.0695919721843143</v>
      </c>
    </row>
    <row r="188" spans="3:64" x14ac:dyDescent="0.25">
      <c r="C188" t="s">
        <v>16</v>
      </c>
      <c r="D188" s="6">
        <f t="shared" ref="D188:AI188" si="127">(D$23*(D73*D173))+D156</f>
        <v>19.54096309749195</v>
      </c>
      <c r="E188" s="6">
        <f t="shared" si="127"/>
        <v>19.929455577662708</v>
      </c>
      <c r="F188" s="6">
        <f t="shared" si="127"/>
        <v>20.412515568052804</v>
      </c>
      <c r="G188" s="6">
        <f t="shared" si="127"/>
        <v>20.784120021734424</v>
      </c>
      <c r="H188" s="6">
        <f t="shared" si="127"/>
        <v>21.172421014038822</v>
      </c>
      <c r="I188" s="6">
        <f t="shared" si="127"/>
        <v>21.304280475540359</v>
      </c>
      <c r="J188" s="10">
        <f t="shared" si="127"/>
        <v>21.611116950158959</v>
      </c>
      <c r="K188" s="6">
        <f t="shared" si="127"/>
        <v>22.549633250560877</v>
      </c>
      <c r="L188" s="6">
        <f t="shared" si="127"/>
        <v>22.460516699465618</v>
      </c>
      <c r="M188" s="6">
        <f t="shared" si="127"/>
        <v>22.799394603829828</v>
      </c>
      <c r="N188" s="6">
        <f t="shared" si="127"/>
        <v>23.032617987308971</v>
      </c>
      <c r="O188" s="6">
        <f t="shared" si="127"/>
        <v>23.315151798006745</v>
      </c>
      <c r="P188" s="6">
        <f t="shared" si="127"/>
        <v>23.590583374956552</v>
      </c>
      <c r="Q188" s="6">
        <f t="shared" si="127"/>
        <v>23.878088358175205</v>
      </c>
      <c r="R188" s="6">
        <f t="shared" si="127"/>
        <v>24.199303251468365</v>
      </c>
      <c r="S188" s="6">
        <f t="shared" si="127"/>
        <v>24.544881891799502</v>
      </c>
      <c r="T188" s="6">
        <f t="shared" si="127"/>
        <v>24.931062027943184</v>
      </c>
      <c r="U188" s="6">
        <f t="shared" si="127"/>
        <v>25.348151550407696</v>
      </c>
      <c r="V188" s="6">
        <f t="shared" si="127"/>
        <v>25.795782119977222</v>
      </c>
      <c r="W188" s="6">
        <f t="shared" si="127"/>
        <v>26.273776477575829</v>
      </c>
      <c r="X188" s="6">
        <f t="shared" si="127"/>
        <v>26.781895154755517</v>
      </c>
      <c r="Y188" s="6">
        <f t="shared" si="127"/>
        <v>27.083625618535137</v>
      </c>
      <c r="Z188" s="6">
        <f t="shared" si="127"/>
        <v>27.64987403722473</v>
      </c>
      <c r="AA188" s="6">
        <f t="shared" si="127"/>
        <v>28.005973759570967</v>
      </c>
      <c r="AB188" s="6">
        <f t="shared" si="127"/>
        <v>28.624356507725089</v>
      </c>
      <c r="AC188" s="6">
        <f t="shared" si="127"/>
        <v>29.26618203343039</v>
      </c>
      <c r="AD188" s="6">
        <f t="shared" si="127"/>
        <v>29.929694105654622</v>
      </c>
      <c r="AE188" s="6">
        <f t="shared" si="127"/>
        <v>30.612180748379949</v>
      </c>
      <c r="AF188" s="6">
        <f t="shared" si="127"/>
        <v>31.312107066226513</v>
      </c>
      <c r="AG188" s="6">
        <f t="shared" si="127"/>
        <v>31.782534862326823</v>
      </c>
      <c r="AH188" s="6">
        <f t="shared" si="127"/>
        <v>32.511427663880141</v>
      </c>
      <c r="AI188" s="6">
        <f t="shared" si="127"/>
        <v>33.252431970248296</v>
      </c>
      <c r="AJ188" s="6">
        <f t="shared" ref="AJ188:BL188" si="128">(AJ$23*(AJ73*AJ173))+AJ156</f>
        <v>34.004533389863489</v>
      </c>
      <c r="AK188" s="6">
        <f t="shared" si="128"/>
        <v>34.765433315904943</v>
      </c>
      <c r="AL188" s="6">
        <f t="shared" si="128"/>
        <v>35.532661831617844</v>
      </c>
      <c r="AM188" s="6">
        <f t="shared" si="128"/>
        <v>36.303481751445489</v>
      </c>
      <c r="AN188" s="6">
        <f t="shared" si="128"/>
        <v>37.074909581323475</v>
      </c>
      <c r="AO188" s="6">
        <f t="shared" si="128"/>
        <v>37.841744238859668</v>
      </c>
      <c r="AP188" s="6">
        <f t="shared" si="128"/>
        <v>38.599884479390134</v>
      </c>
      <c r="AQ188" s="6">
        <f t="shared" si="128"/>
        <v>39.344981653666217</v>
      </c>
      <c r="AR188" s="6">
        <f t="shared" si="128"/>
        <v>40.072636425179368</v>
      </c>
      <c r="AS188" s="6">
        <f t="shared" si="128"/>
        <v>41.309186084264233</v>
      </c>
      <c r="AT188" s="6">
        <f t="shared" si="128"/>
        <v>42.052215108382775</v>
      </c>
      <c r="AU188" s="6">
        <f t="shared" si="128"/>
        <v>42.812280565222949</v>
      </c>
      <c r="AV188" s="6">
        <f t="shared" si="128"/>
        <v>43.589974958644575</v>
      </c>
      <c r="AW188" s="6">
        <f t="shared" si="128"/>
        <v>44.385852650028369</v>
      </c>
      <c r="AX188" s="6">
        <f t="shared" si="128"/>
        <v>45.200423414169904</v>
      </c>
      <c r="AY188" s="6">
        <f t="shared" si="128"/>
        <v>46.034104127979589</v>
      </c>
      <c r="AZ188" s="6">
        <f t="shared" si="128"/>
        <v>46.887265306612207</v>
      </c>
      <c r="BA188" s="6">
        <f t="shared" si="128"/>
        <v>47.760203133917486</v>
      </c>
      <c r="BB188" s="6">
        <f t="shared" si="128"/>
        <v>48.653263613096968</v>
      </c>
      <c r="BC188" s="6">
        <f t="shared" si="128"/>
        <v>49.566916845459119</v>
      </c>
      <c r="BD188" s="6">
        <f t="shared" si="128"/>
        <v>50.50164964984608</v>
      </c>
      <c r="BE188" s="6">
        <f t="shared" si="128"/>
        <v>51.457864351321909</v>
      </c>
      <c r="BF188" s="6">
        <f t="shared" si="128"/>
        <v>52.435975878533618</v>
      </c>
      <c r="BG188" s="6">
        <f t="shared" si="128"/>
        <v>53.436440515473606</v>
      </c>
      <c r="BH188" s="6">
        <f t="shared" si="128"/>
        <v>54.459772964368803</v>
      </c>
      <c r="BI188" s="6">
        <f t="shared" si="128"/>
        <v>55.506551104203695</v>
      </c>
      <c r="BJ188" s="6">
        <f t="shared" si="128"/>
        <v>56.577280968315577</v>
      </c>
      <c r="BK188" s="6">
        <f t="shared" si="128"/>
        <v>57.672479123079391</v>
      </c>
      <c r="BL188" s="6">
        <f t="shared" si="128"/>
        <v>58.792741511628627</v>
      </c>
    </row>
    <row r="189" spans="3:64" x14ac:dyDescent="0.25">
      <c r="C189" t="s">
        <v>17</v>
      </c>
      <c r="D189" s="6">
        <f t="shared" ref="D189:AI189" si="129">(D$23*(D74*D174))+D157</f>
        <v>34.87038085716442</v>
      </c>
      <c r="E189" s="6">
        <f t="shared" si="129"/>
        <v>35.850895293361013</v>
      </c>
      <c r="F189" s="6">
        <f t="shared" si="129"/>
        <v>36.908129782993122</v>
      </c>
      <c r="G189" s="6">
        <f t="shared" si="129"/>
        <v>37.918251323187796</v>
      </c>
      <c r="H189" s="6">
        <f t="shared" si="129"/>
        <v>38.843475421621697</v>
      </c>
      <c r="I189" s="6">
        <f t="shared" si="129"/>
        <v>39.870379366573147</v>
      </c>
      <c r="J189" s="10">
        <f t="shared" si="129"/>
        <v>40.952588678375854</v>
      </c>
      <c r="K189" s="6">
        <f t="shared" si="129"/>
        <v>43.504435420773873</v>
      </c>
      <c r="L189" s="6">
        <f t="shared" si="129"/>
        <v>44.023389480043257</v>
      </c>
      <c r="M189" s="6">
        <f t="shared" si="129"/>
        <v>45.306761275196408</v>
      </c>
      <c r="N189" s="6">
        <f t="shared" si="129"/>
        <v>46.312153905412764</v>
      </c>
      <c r="O189" s="6">
        <f t="shared" si="129"/>
        <v>47.344626934899289</v>
      </c>
      <c r="P189" s="6">
        <f t="shared" si="129"/>
        <v>48.289912917905504</v>
      </c>
      <c r="Q189" s="6">
        <f t="shared" si="129"/>
        <v>49.186451986831216</v>
      </c>
      <c r="R189" s="6">
        <f t="shared" si="129"/>
        <v>50.079585964124036</v>
      </c>
      <c r="S189" s="6">
        <f t="shared" si="129"/>
        <v>50.951551235171046</v>
      </c>
      <c r="T189" s="6">
        <f t="shared" si="129"/>
        <v>51.319505517558412</v>
      </c>
      <c r="U189" s="6">
        <f t="shared" si="129"/>
        <v>51.666205732273696</v>
      </c>
      <c r="V189" s="6">
        <f t="shared" si="129"/>
        <v>51.993309190234484</v>
      </c>
      <c r="W189" s="6">
        <f t="shared" si="129"/>
        <v>52.303049611880247</v>
      </c>
      <c r="X189" s="6">
        <f t="shared" si="129"/>
        <v>52.597700745442211</v>
      </c>
      <c r="Y189" s="6">
        <f t="shared" si="129"/>
        <v>52.422364687752953</v>
      </c>
      <c r="Z189" s="6">
        <f t="shared" si="129"/>
        <v>52.698589339047537</v>
      </c>
      <c r="AA189" s="6">
        <f t="shared" si="129"/>
        <v>52.518501588816079</v>
      </c>
      <c r="AB189" s="6">
        <f t="shared" si="129"/>
        <v>52.77895289025286</v>
      </c>
      <c r="AC189" s="6">
        <f t="shared" si="129"/>
        <v>53.028504389838197</v>
      </c>
      <c r="AD189" s="6">
        <f t="shared" si="129"/>
        <v>53.267887162701982</v>
      </c>
      <c r="AE189" s="6">
        <f t="shared" si="129"/>
        <v>53.496457972061691</v>
      </c>
      <c r="AF189" s="6">
        <f t="shared" si="129"/>
        <v>53.715999688217359</v>
      </c>
      <c r="AG189" s="6">
        <f t="shared" si="129"/>
        <v>53.515327593598357</v>
      </c>
      <c r="AH189" s="6">
        <f t="shared" si="129"/>
        <v>53.728605665968736</v>
      </c>
      <c r="AI189" s="6">
        <f t="shared" si="129"/>
        <v>53.938344896747992</v>
      </c>
      <c r="AJ189" s="6">
        <f t="shared" ref="AJ189:BL189" si="130">(AJ$23*(AJ74*AJ174))+AJ157</f>
        <v>54.148080346900336</v>
      </c>
      <c r="AK189" s="6">
        <f t="shared" si="130"/>
        <v>54.359480483379059</v>
      </c>
      <c r="AL189" s="6">
        <f t="shared" si="130"/>
        <v>54.574236591467773</v>
      </c>
      <c r="AM189" s="6">
        <f t="shared" si="130"/>
        <v>54.793933168866701</v>
      </c>
      <c r="AN189" s="6">
        <f t="shared" si="130"/>
        <v>55.020106273488935</v>
      </c>
      <c r="AO189" s="6">
        <f t="shared" si="130"/>
        <v>55.251388231836437</v>
      </c>
      <c r="AP189" s="6">
        <f t="shared" si="130"/>
        <v>55.488520205074373</v>
      </c>
      <c r="AQ189" s="6">
        <f t="shared" si="130"/>
        <v>55.732293021302084</v>
      </c>
      <c r="AR189" s="6">
        <f t="shared" si="130"/>
        <v>55.98383029988311</v>
      </c>
      <c r="AS189" s="6">
        <f t="shared" si="130"/>
        <v>57.711362911839906</v>
      </c>
      <c r="AT189" s="6">
        <f t="shared" si="130"/>
        <v>58.749418166123171</v>
      </c>
      <c r="AU189" s="6">
        <f t="shared" si="130"/>
        <v>59.811274319061638</v>
      </c>
      <c r="AV189" s="6">
        <f t="shared" si="130"/>
        <v>60.89775913340069</v>
      </c>
      <c r="AW189" s="6">
        <f t="shared" si="130"/>
        <v>62.00964708459864</v>
      </c>
      <c r="AX189" s="6">
        <f t="shared" si="130"/>
        <v>63.147650358031662</v>
      </c>
      <c r="AY189" s="6">
        <f t="shared" si="130"/>
        <v>64.31235135526579</v>
      </c>
      <c r="AZ189" s="6">
        <f t="shared" si="130"/>
        <v>65.504267707767241</v>
      </c>
      <c r="BA189" s="6">
        <f t="shared" si="130"/>
        <v>66.723813201796688</v>
      </c>
      <c r="BB189" s="6">
        <f t="shared" si="130"/>
        <v>67.97147122417978</v>
      </c>
      <c r="BC189" s="6">
        <f t="shared" si="130"/>
        <v>69.247898534097502</v>
      </c>
      <c r="BD189" s="6">
        <f t="shared" si="130"/>
        <v>70.5537752461087</v>
      </c>
      <c r="BE189" s="6">
        <f t="shared" si="130"/>
        <v>71.889663431994052</v>
      </c>
      <c r="BF189" s="6">
        <f t="shared" si="130"/>
        <v>73.256142771481009</v>
      </c>
      <c r="BG189" s="6">
        <f t="shared" si="130"/>
        <v>74.653850720147162</v>
      </c>
      <c r="BH189" s="6">
        <f t="shared" si="130"/>
        <v>76.083506347280164</v>
      </c>
      <c r="BI189" s="6">
        <f t="shared" si="130"/>
        <v>77.545916983814209</v>
      </c>
      <c r="BJ189" s="6">
        <f t="shared" si="130"/>
        <v>79.041789588088164</v>
      </c>
      <c r="BK189" s="6">
        <f t="shared" si="130"/>
        <v>80.571845833714093</v>
      </c>
      <c r="BL189" s="6">
        <f t="shared" si="130"/>
        <v>82.136918288304926</v>
      </c>
    </row>
    <row r="190" spans="3:64" x14ac:dyDescent="0.25">
      <c r="C190" t="s">
        <v>18</v>
      </c>
      <c r="D190" s="6">
        <f t="shared" ref="D190:AI190" si="131">(D$23*(D75*D175))+D158</f>
        <v>262.22912340479951</v>
      </c>
      <c r="E190" s="6">
        <f t="shared" si="131"/>
        <v>264.85934262288481</v>
      </c>
      <c r="F190" s="6">
        <f t="shared" si="131"/>
        <v>267.18268515673645</v>
      </c>
      <c r="G190" s="6">
        <f t="shared" si="131"/>
        <v>269.62347577958985</v>
      </c>
      <c r="H190" s="6">
        <f t="shared" si="131"/>
        <v>271.60467164815822</v>
      </c>
      <c r="I190" s="6">
        <f t="shared" si="131"/>
        <v>275.01784247656593</v>
      </c>
      <c r="J190" s="10">
        <f t="shared" si="131"/>
        <v>279.06801480286867</v>
      </c>
      <c r="K190" s="6">
        <f t="shared" si="131"/>
        <v>292.94112889249681</v>
      </c>
      <c r="L190" s="6">
        <f t="shared" si="131"/>
        <v>293.20873117362481</v>
      </c>
      <c r="M190" s="6">
        <f t="shared" si="131"/>
        <v>298.75414155839832</v>
      </c>
      <c r="N190" s="6">
        <f t="shared" si="131"/>
        <v>302.61959171628666</v>
      </c>
      <c r="O190" s="6">
        <f t="shared" si="131"/>
        <v>306.83197505342395</v>
      </c>
      <c r="P190" s="6">
        <f t="shared" si="131"/>
        <v>310.65203341055957</v>
      </c>
      <c r="Q190" s="6">
        <f t="shared" si="131"/>
        <v>314.33635612731717</v>
      </c>
      <c r="R190" s="6">
        <f t="shared" si="131"/>
        <v>318.17662063923819</v>
      </c>
      <c r="S190" s="6">
        <f t="shared" si="131"/>
        <v>322.05802414817612</v>
      </c>
      <c r="T190" s="6">
        <f t="shared" si="131"/>
        <v>322.94074715095917</v>
      </c>
      <c r="U190" s="6">
        <f t="shared" si="131"/>
        <v>323.88352344385265</v>
      </c>
      <c r="V190" s="6">
        <f t="shared" si="131"/>
        <v>324.88795668930715</v>
      </c>
      <c r="W190" s="6">
        <f t="shared" si="131"/>
        <v>325.95878066742813</v>
      </c>
      <c r="X190" s="6">
        <f t="shared" si="131"/>
        <v>327.10051997335688</v>
      </c>
      <c r="Y190" s="6">
        <f t="shared" si="131"/>
        <v>325.47880923821816</v>
      </c>
      <c r="Z190" s="6">
        <f t="shared" si="131"/>
        <v>326.80826553243014</v>
      </c>
      <c r="AA190" s="6">
        <f t="shared" si="131"/>
        <v>325.44226254499205</v>
      </c>
      <c r="AB190" s="6">
        <f t="shared" si="131"/>
        <v>326.92856595070657</v>
      </c>
      <c r="AC190" s="6">
        <f t="shared" si="131"/>
        <v>328.45658369638971</v>
      </c>
      <c r="AD190" s="6">
        <f t="shared" si="131"/>
        <v>330.01947857718761</v>
      </c>
      <c r="AE190" s="6">
        <f t="shared" si="131"/>
        <v>331.60153297902212</v>
      </c>
      <c r="AF190" s="6">
        <f t="shared" si="131"/>
        <v>333.20169203906221</v>
      </c>
      <c r="AG190" s="6">
        <f t="shared" si="131"/>
        <v>332.25460954122485</v>
      </c>
      <c r="AH190" s="6">
        <f t="shared" si="131"/>
        <v>333.92385596684107</v>
      </c>
      <c r="AI190" s="6">
        <f t="shared" si="131"/>
        <v>335.60675244784403</v>
      </c>
      <c r="AJ190" s="6">
        <f t="shared" ref="AJ190:BL190" si="132">(AJ$23*(AJ75*AJ175))+AJ158</f>
        <v>337.31198228627375</v>
      </c>
      <c r="AK190" s="6">
        <f t="shared" si="132"/>
        <v>339.03634288003491</v>
      </c>
      <c r="AL190" s="6">
        <f t="shared" si="132"/>
        <v>340.77648128707028</v>
      </c>
      <c r="AM190" s="6">
        <f t="shared" si="132"/>
        <v>342.52808819131747</v>
      </c>
      <c r="AN190" s="6">
        <f t="shared" si="132"/>
        <v>344.28626234364879</v>
      </c>
      <c r="AO190" s="6">
        <f t="shared" si="132"/>
        <v>346.02763045900542</v>
      </c>
      <c r="AP190" s="6">
        <f t="shared" si="132"/>
        <v>347.74170488050908</v>
      </c>
      <c r="AQ190" s="6">
        <f t="shared" si="132"/>
        <v>349.41804914337354</v>
      </c>
      <c r="AR190" s="6">
        <f t="shared" si="132"/>
        <v>351.0480811541085</v>
      </c>
      <c r="AS190" s="6">
        <f t="shared" si="132"/>
        <v>361.88061985876811</v>
      </c>
      <c r="AT190" s="6">
        <f t="shared" si="132"/>
        <v>368.38977264799485</v>
      </c>
      <c r="AU190" s="6">
        <f t="shared" si="132"/>
        <v>375.04816959857845</v>
      </c>
      <c r="AV190" s="6">
        <f t="shared" si="132"/>
        <v>381.8610012185971</v>
      </c>
      <c r="AW190" s="6">
        <f t="shared" si="132"/>
        <v>388.83312387679308</v>
      </c>
      <c r="AX190" s="6">
        <f t="shared" si="132"/>
        <v>395.96900335030944</v>
      </c>
      <c r="AY190" s="6">
        <f t="shared" si="132"/>
        <v>403.27229160349219</v>
      </c>
      <c r="AZ190" s="6">
        <f t="shared" si="132"/>
        <v>410.74623445807237</v>
      </c>
      <c r="BA190" s="6">
        <f t="shared" si="132"/>
        <v>418.39342657168646</v>
      </c>
      <c r="BB190" s="6">
        <f t="shared" si="132"/>
        <v>426.21689903414551</v>
      </c>
      <c r="BC190" s="6">
        <f t="shared" si="132"/>
        <v>434.2207700711769</v>
      </c>
      <c r="BD190" s="6">
        <f t="shared" si="132"/>
        <v>442.40930435901976</v>
      </c>
      <c r="BE190" s="6">
        <f t="shared" si="132"/>
        <v>450.78602638356614</v>
      </c>
      <c r="BF190" s="6">
        <f t="shared" si="132"/>
        <v>459.35457104180165</v>
      </c>
      <c r="BG190" s="6">
        <f t="shared" si="132"/>
        <v>468.11893551570091</v>
      </c>
      <c r="BH190" s="6">
        <f t="shared" si="132"/>
        <v>477.08362874815487</v>
      </c>
      <c r="BI190" s="6">
        <f t="shared" si="132"/>
        <v>486.25371312903206</v>
      </c>
      <c r="BJ190" s="6">
        <f t="shared" si="132"/>
        <v>495.6336216592004</v>
      </c>
      <c r="BK190" s="6">
        <f t="shared" si="132"/>
        <v>505.22787961203574</v>
      </c>
      <c r="BL190" s="6">
        <f t="shared" si="132"/>
        <v>515.04170762466481</v>
      </c>
    </row>
    <row r="191" spans="3:64" x14ac:dyDescent="0.25">
      <c r="C191" t="s">
        <v>40</v>
      </c>
      <c r="D191" s="6">
        <f t="shared" ref="D191:AI191" si="133">(D$23*(D76*D176))+D159</f>
        <v>0.64300995600356992</v>
      </c>
      <c r="E191" s="6">
        <f t="shared" si="133"/>
        <v>0.64249281638862588</v>
      </c>
      <c r="F191" s="6">
        <f t="shared" si="133"/>
        <v>0.63147662908473523</v>
      </c>
      <c r="G191" s="6">
        <f t="shared" si="133"/>
        <v>0.62758093317540675</v>
      </c>
      <c r="H191" s="6">
        <f t="shared" si="133"/>
        <v>0.65508254021305778</v>
      </c>
      <c r="I191" s="6">
        <f t="shared" si="133"/>
        <v>0.66478720839630401</v>
      </c>
      <c r="J191" s="10">
        <f t="shared" si="133"/>
        <v>0.67297452412164838</v>
      </c>
      <c r="K191" s="6">
        <f t="shared" si="133"/>
        <v>0.70354088674074844</v>
      </c>
      <c r="L191" s="6">
        <f t="shared" si="133"/>
        <v>0.70127566828758148</v>
      </c>
      <c r="M191" s="6">
        <f t="shared" si="133"/>
        <v>0.71156655772776978</v>
      </c>
      <c r="N191" s="6">
        <f t="shared" si="133"/>
        <v>0.71776073039900823</v>
      </c>
      <c r="O191" s="6">
        <f t="shared" si="133"/>
        <v>0.72470331498727891</v>
      </c>
      <c r="P191" s="6">
        <f t="shared" si="133"/>
        <v>0.73065336939449665</v>
      </c>
      <c r="Q191" s="6">
        <f t="shared" si="133"/>
        <v>0.73623194426205685</v>
      </c>
      <c r="R191" s="6">
        <f t="shared" si="133"/>
        <v>0.74213208475309145</v>
      </c>
      <c r="S191" s="6">
        <f t="shared" si="133"/>
        <v>0.74809162814356378</v>
      </c>
      <c r="T191" s="6">
        <f t="shared" si="133"/>
        <v>0.74708644453561535</v>
      </c>
      <c r="U191" s="6">
        <f t="shared" si="133"/>
        <v>0.74625730727285311</v>
      </c>
      <c r="V191" s="6">
        <f t="shared" si="133"/>
        <v>0.74561430104704751</v>
      </c>
      <c r="W191" s="6">
        <f t="shared" si="133"/>
        <v>0.74517458724797769</v>
      </c>
      <c r="X191" s="6">
        <f t="shared" si="133"/>
        <v>0.74495466251052189</v>
      </c>
      <c r="Y191" s="6">
        <f t="shared" si="133"/>
        <v>0.7385292548841107</v>
      </c>
      <c r="Z191" s="6">
        <f t="shared" si="133"/>
        <v>0.73889381862186465</v>
      </c>
      <c r="AA191" s="6">
        <f t="shared" si="133"/>
        <v>0.73326176371997698</v>
      </c>
      <c r="AB191" s="6">
        <f t="shared" si="133"/>
        <v>0.7341595435140057</v>
      </c>
      <c r="AC191" s="6">
        <f t="shared" si="133"/>
        <v>0.73523922773064332</v>
      </c>
      <c r="AD191" s="6">
        <f t="shared" si="133"/>
        <v>0.73649216631170489</v>
      </c>
      <c r="AE191" s="6">
        <f t="shared" si="133"/>
        <v>0.73789008789341548</v>
      </c>
      <c r="AF191" s="6">
        <f t="shared" si="133"/>
        <v>0.73943759488832062</v>
      </c>
      <c r="AG191" s="6">
        <f t="shared" si="133"/>
        <v>0.735463043651024</v>
      </c>
      <c r="AH191" s="6">
        <f t="shared" si="133"/>
        <v>0.7374162914851965</v>
      </c>
      <c r="AI191" s="6">
        <f t="shared" si="133"/>
        <v>0.7395283270996077</v>
      </c>
      <c r="AJ191" s="6">
        <f t="shared" ref="AJ191:BL191" si="134">(AJ$23*(AJ76*AJ176))+AJ159</f>
        <v>0.74182501310974136</v>
      </c>
      <c r="AK191" s="6">
        <f t="shared" si="134"/>
        <v>0.74430593706835246</v>
      </c>
      <c r="AL191" s="6">
        <f t="shared" si="134"/>
        <v>0.74697039290659295</v>
      </c>
      <c r="AM191" s="6">
        <f t="shared" si="134"/>
        <v>0.74981562065842111</v>
      </c>
      <c r="AN191" s="6">
        <f t="shared" si="134"/>
        <v>0.75283761721231501</v>
      </c>
      <c r="AO191" s="6">
        <f t="shared" si="134"/>
        <v>0.75599207646251532</v>
      </c>
      <c r="AP191" s="6">
        <f t="shared" si="134"/>
        <v>0.75926297817333499</v>
      </c>
      <c r="AQ191" s="6">
        <f t="shared" si="134"/>
        <v>0.76263442045124652</v>
      </c>
      <c r="AR191" s="6">
        <f t="shared" si="134"/>
        <v>0.76609451989313448</v>
      </c>
      <c r="AS191" s="6">
        <f t="shared" si="134"/>
        <v>0.78973443984622738</v>
      </c>
      <c r="AT191" s="6">
        <f t="shared" si="134"/>
        <v>0.80393940648378781</v>
      </c>
      <c r="AU191" s="6">
        <f t="shared" si="134"/>
        <v>0.8184700696292615</v>
      </c>
      <c r="AV191" s="6">
        <f t="shared" si="134"/>
        <v>0.83333775656232212</v>
      </c>
      <c r="AW191" s="6">
        <f t="shared" si="134"/>
        <v>0.84855306536818875</v>
      </c>
      <c r="AX191" s="6">
        <f t="shared" si="134"/>
        <v>0.86412574174148271</v>
      </c>
      <c r="AY191" s="6">
        <f t="shared" si="134"/>
        <v>0.88006375538784432</v>
      </c>
      <c r="AZ191" s="6">
        <f t="shared" si="134"/>
        <v>0.89637418968523264</v>
      </c>
      <c r="BA191" s="6">
        <f t="shared" si="134"/>
        <v>0.91306270697195124</v>
      </c>
      <c r="BB191" s="6">
        <f t="shared" si="134"/>
        <v>0.93013592201508832</v>
      </c>
      <c r="BC191" s="6">
        <f t="shared" si="134"/>
        <v>0.94760282204554125</v>
      </c>
      <c r="BD191" s="6">
        <f t="shared" si="134"/>
        <v>0.96547271389411549</v>
      </c>
      <c r="BE191" s="6">
        <f t="shared" si="134"/>
        <v>0.98375328906938864</v>
      </c>
      <c r="BF191" s="6">
        <f t="shared" si="134"/>
        <v>1.002452480030789</v>
      </c>
      <c r="BG191" s="6">
        <f t="shared" si="134"/>
        <v>1.0215790098546416</v>
      </c>
      <c r="BH191" s="6">
        <f t="shared" si="134"/>
        <v>1.0411427184364614</v>
      </c>
      <c r="BI191" s="6">
        <f t="shared" si="134"/>
        <v>1.061154653462717</v>
      </c>
      <c r="BJ191" s="6">
        <f t="shared" si="134"/>
        <v>1.0816244891001499</v>
      </c>
      <c r="BK191" s="6">
        <f t="shared" si="134"/>
        <v>1.1025621008823991</v>
      </c>
      <c r="BL191" s="6">
        <f t="shared" si="134"/>
        <v>1.1239788818399581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>
    <tabColor rgb="FF92D050"/>
  </sheetPr>
  <dimension ref="A1:BL191"/>
  <sheetViews>
    <sheetView topLeftCell="A46" zoomScale="120" zoomScaleNormal="120" workbookViewId="0">
      <selection activeCell="L57" sqref="L57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07_INA</v>
      </c>
      <c r="D1" t="s">
        <v>117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551.28860590793704</v>
      </c>
      <c r="E23" s="6">
        <f>INDEX(Activity_Demand_tot!X:X,MATCH($C$1&amp;"-"&amp;$C23,Activity_Demand_tot!$CH:$CH,0))</f>
        <v>565.056968049646</v>
      </c>
      <c r="F23" s="6">
        <f>INDEX(Activity_Demand_tot!Y:Y,MATCH($C$1&amp;"-"&amp;$C23,Activity_Demand_tot!$CH:$CH,0))</f>
        <v>594.33862050830896</v>
      </c>
      <c r="G23" s="6">
        <f>INDEX(Activity_Demand_tot!Z:Z,MATCH($C$1&amp;"-"&amp;$C23,Activity_Demand_tot!$CH:$CH,0))</f>
        <v>619.99241229359495</v>
      </c>
      <c r="H23" s="6">
        <f>INDEX(Activity_Demand_tot!AA:AA,MATCH($C$1&amp;"-"&amp;$C23,Activity_Demand_tot!$CH:$CH,0))</f>
        <v>657.15077200872304</v>
      </c>
      <c r="I23" s="6">
        <f>INDEX(Activity_Demand_tot!AB:AB,MATCH($C$1&amp;"-"&amp;$C23,Activity_Demand_tot!$CH:$CH,0))</f>
        <v>674.04424381425997</v>
      </c>
      <c r="J23" s="10">
        <f>INDEX(Activity_Demand_tot!AC:AC,MATCH($C$1&amp;"-"&amp;$C23,Activity_Demand_tot!$CH:$CH,0))</f>
        <v>720.31042043374805</v>
      </c>
      <c r="K23" s="6">
        <f>K27</f>
        <v>734.76146163896794</v>
      </c>
      <c r="L23" s="6">
        <f t="shared" ref="L23:BL23" si="0">L27</f>
        <v>765.25453494069905</v>
      </c>
      <c r="M23" s="6">
        <f t="shared" si="0"/>
        <v>796.18106888593502</v>
      </c>
      <c r="N23" s="6">
        <f t="shared" si="0"/>
        <v>786.70952298582597</v>
      </c>
      <c r="O23" s="6">
        <f t="shared" si="0"/>
        <v>817.23214505939598</v>
      </c>
      <c r="P23" s="6">
        <f t="shared" si="0"/>
        <v>856.55179814399798</v>
      </c>
      <c r="Q23" s="6">
        <f t="shared" si="0"/>
        <v>892.78786612904605</v>
      </c>
      <c r="R23" s="6">
        <f t="shared" si="0"/>
        <v>930.07303531627201</v>
      </c>
      <c r="S23" s="6">
        <f t="shared" si="0"/>
        <v>969.12502128470101</v>
      </c>
      <c r="T23" s="6">
        <f t="shared" si="0"/>
        <v>1003.92070997854</v>
      </c>
      <c r="U23" s="6">
        <f t="shared" si="0"/>
        <v>1039.62717613824</v>
      </c>
      <c r="V23" s="6">
        <f t="shared" si="0"/>
        <v>1076.2729652447099</v>
      </c>
      <c r="W23" s="6">
        <f t="shared" si="0"/>
        <v>1113.8745127894599</v>
      </c>
      <c r="X23" s="6">
        <f t="shared" si="0"/>
        <v>1152.4106249449101</v>
      </c>
      <c r="Y23" s="6">
        <f t="shared" si="0"/>
        <v>1191.87381384015</v>
      </c>
      <c r="Z23" s="6">
        <f t="shared" si="0"/>
        <v>1232.3468731236801</v>
      </c>
      <c r="AA23" s="6">
        <f t="shared" si="0"/>
        <v>1273.8427438517001</v>
      </c>
      <c r="AB23" s="6">
        <f t="shared" si="0"/>
        <v>1316.37819426586</v>
      </c>
      <c r="AC23" s="6">
        <f t="shared" si="0"/>
        <v>1359.97179633685</v>
      </c>
      <c r="AD23" s="6">
        <f t="shared" si="0"/>
        <v>1404.6157435197299</v>
      </c>
      <c r="AE23" s="6">
        <f t="shared" si="0"/>
        <v>1450.28379378617</v>
      </c>
      <c r="AF23" s="6">
        <f t="shared" si="0"/>
        <v>1497.0131932982599</v>
      </c>
      <c r="AG23" s="6">
        <f t="shared" si="0"/>
        <v>1544.78083686113</v>
      </c>
      <c r="AH23" s="6">
        <f t="shared" si="0"/>
        <v>1593.55746215973</v>
      </c>
      <c r="AI23" s="6">
        <f t="shared" si="0"/>
        <v>1643.3306841394401</v>
      </c>
      <c r="AJ23" s="6">
        <f t="shared" si="0"/>
        <v>1694.08297669284</v>
      </c>
      <c r="AK23" s="6">
        <f t="shared" si="0"/>
        <v>1745.7988029353901</v>
      </c>
      <c r="AL23" s="6">
        <f t="shared" si="0"/>
        <v>1798.430534956</v>
      </c>
      <c r="AM23" s="6">
        <f t="shared" si="0"/>
        <v>1851.8284980307501</v>
      </c>
      <c r="AN23" s="6">
        <f t="shared" si="0"/>
        <v>1905.8437893842299</v>
      </c>
      <c r="AO23" s="6">
        <f t="shared" si="0"/>
        <v>1960.4156278232199</v>
      </c>
      <c r="AP23" s="6">
        <f t="shared" si="0"/>
        <v>2015.5246440968799</v>
      </c>
      <c r="AQ23" s="6">
        <f t="shared" si="0"/>
        <v>2071.1557250227202</v>
      </c>
      <c r="AR23" s="6">
        <f t="shared" si="0"/>
        <v>2127.2891514796302</v>
      </c>
      <c r="AS23" s="6">
        <f t="shared" si="0"/>
        <v>2185.04963504846</v>
      </c>
      <c r="AT23" s="6">
        <f t="shared" si="0"/>
        <v>2244.48868828797</v>
      </c>
      <c r="AU23" s="6">
        <f t="shared" si="0"/>
        <v>2305.6599306666899</v>
      </c>
      <c r="AV23" s="6">
        <f t="shared" si="0"/>
        <v>2368.61875614478</v>
      </c>
      <c r="AW23" s="6">
        <f t="shared" si="0"/>
        <v>2433.4221062597999</v>
      </c>
      <c r="AX23" s="6">
        <f t="shared" si="0"/>
        <v>2500.1282221332799</v>
      </c>
      <c r="AY23" s="6">
        <f t="shared" si="0"/>
        <v>2568.7971042408299</v>
      </c>
      <c r="AZ23" s="6">
        <f t="shared" si="0"/>
        <v>2639.4909420454401</v>
      </c>
      <c r="BA23" s="6">
        <f t="shared" si="0"/>
        <v>2712.27389659255</v>
      </c>
      <c r="BB23" s="6">
        <f t="shared" si="0"/>
        <v>2787.21181437021</v>
      </c>
      <c r="BC23" s="6">
        <f t="shared" si="0"/>
        <v>2864.3722024128001</v>
      </c>
      <c r="BD23" s="6">
        <f t="shared" si="0"/>
        <v>2943.8243036026201</v>
      </c>
      <c r="BE23" s="6">
        <f t="shared" si="0"/>
        <v>3025.63945723495</v>
      </c>
      <c r="BF23" s="6">
        <f t="shared" si="0"/>
        <v>3109.8910196172801</v>
      </c>
      <c r="BG23" s="6">
        <f t="shared" si="0"/>
        <v>3196.6545010994701</v>
      </c>
      <c r="BH23" s="6">
        <f t="shared" si="0"/>
        <v>3286.0075333837199</v>
      </c>
      <c r="BI23" s="6">
        <f t="shared" si="0"/>
        <v>3378.0301645291001</v>
      </c>
      <c r="BJ23" s="6">
        <f t="shared" si="0"/>
        <v>3472.8050138999101</v>
      </c>
      <c r="BK23" s="6">
        <f t="shared" si="0"/>
        <v>3570.4172470215999</v>
      </c>
      <c r="BL23" s="6">
        <f t="shared" si="0"/>
        <v>3670.9542691073798</v>
      </c>
    </row>
    <row r="24" spans="1:64" s="6" customFormat="1" x14ac:dyDescent="0.25">
      <c r="C24" s="6" t="s">
        <v>1</v>
      </c>
      <c r="D24" s="6">
        <f>D28</f>
        <v>206.68002346836201</v>
      </c>
      <c r="E24" s="6">
        <f>INDEX(Activity_Demand_tot!X:X,MATCH($C$1&amp;"-"&amp;$C24,Activity_Demand_tot!$CH:$CH,0))</f>
        <v>174.53473711427199</v>
      </c>
      <c r="F24" s="6">
        <f>INDEX(Activity_Demand_tot!Y:Y,MATCH($C$1&amp;"-"&amp;$C24,Activity_Demand_tot!$CH:$CH,0))</f>
        <v>215.549339554314</v>
      </c>
      <c r="G24" s="6">
        <f>INDEX(Activity_Demand_tot!Z:Z,MATCH($C$1&amp;"-"&amp;$C24,Activity_Demand_tot!$CH:$CH,0))</f>
        <v>193.27957653134601</v>
      </c>
      <c r="H24" s="6">
        <f>INDEX(Activity_Demand_tot!AA:AA,MATCH($C$1&amp;"-"&amp;$C24,Activity_Demand_tot!$CH:$CH,0))</f>
        <v>224.81215727725501</v>
      </c>
      <c r="I24" s="6">
        <f>INDEX(Activity_Demand_tot!AB:AB,MATCH($C$1&amp;"-"&amp;$C24,Activity_Demand_tot!$CH:$CH,0))</f>
        <v>228.926670406374</v>
      </c>
      <c r="J24" s="10">
        <f>INDEX(Activity_Demand_tot!AC:AC,MATCH($C$1&amp;"-"&amp;$C24,Activity_Demand_tot!$CH:$CH,0))</f>
        <v>247.894891065905</v>
      </c>
      <c r="K24" s="6">
        <f>K28</f>
        <v>257.64549672067602</v>
      </c>
      <c r="L24" s="6">
        <f t="shared" ref="L24:BL24" si="1">L28</f>
        <v>270.39401185774301</v>
      </c>
      <c r="M24" s="6">
        <f t="shared" si="1"/>
        <v>283.35772721821598</v>
      </c>
      <c r="N24" s="6">
        <f t="shared" si="1"/>
        <v>278.185204789387</v>
      </c>
      <c r="O24" s="6">
        <f t="shared" si="1"/>
        <v>291.00434879616</v>
      </c>
      <c r="P24" s="6">
        <f t="shared" si="1"/>
        <v>307.79742744503199</v>
      </c>
      <c r="Q24" s="6">
        <f t="shared" si="1"/>
        <v>323.224669030462</v>
      </c>
      <c r="R24" s="6">
        <f t="shared" si="1"/>
        <v>339.142022213953</v>
      </c>
      <c r="S24" s="6">
        <f t="shared" si="1"/>
        <v>355.87116040980197</v>
      </c>
      <c r="T24" s="6">
        <f t="shared" si="1"/>
        <v>370.70527945234397</v>
      </c>
      <c r="U24" s="6">
        <f t="shared" si="1"/>
        <v>385.96678154977701</v>
      </c>
      <c r="V24" s="6">
        <f t="shared" si="1"/>
        <v>401.668784156306</v>
      </c>
      <c r="W24" s="6">
        <f t="shared" si="1"/>
        <v>417.81915774445702</v>
      </c>
      <c r="X24" s="6">
        <f t="shared" si="1"/>
        <v>434.40880208037498</v>
      </c>
      <c r="Y24" s="6">
        <f t="shared" si="1"/>
        <v>451.43451978459399</v>
      </c>
      <c r="Z24" s="6">
        <f t="shared" si="1"/>
        <v>468.93369560160698</v>
      </c>
      <c r="AA24" s="6">
        <f t="shared" si="1"/>
        <v>486.91264230625001</v>
      </c>
      <c r="AB24" s="6">
        <f t="shared" si="1"/>
        <v>505.37947632331401</v>
      </c>
      <c r="AC24" s="6">
        <f t="shared" si="1"/>
        <v>524.34305193439002</v>
      </c>
      <c r="AD24" s="6">
        <f t="shared" si="1"/>
        <v>543.80017176001297</v>
      </c>
      <c r="AE24" s="6">
        <f t="shared" si="1"/>
        <v>563.73927604366395</v>
      </c>
      <c r="AF24" s="6">
        <f t="shared" si="1"/>
        <v>584.17741747581204</v>
      </c>
      <c r="AG24" s="6">
        <f t="shared" si="1"/>
        <v>605.10451201353601</v>
      </c>
      <c r="AH24" s="6">
        <f t="shared" si="1"/>
        <v>626.50768815489403</v>
      </c>
      <c r="AI24" s="6">
        <f t="shared" si="1"/>
        <v>648.38145296593905</v>
      </c>
      <c r="AJ24" s="6">
        <f t="shared" si="1"/>
        <v>670.71809994232103</v>
      </c>
      <c r="AK24" s="6">
        <f t="shared" si="1"/>
        <v>693.51107035693894</v>
      </c>
      <c r="AL24" s="6">
        <f t="shared" si="1"/>
        <v>716.73945826714703</v>
      </c>
      <c r="AM24" s="6">
        <f t="shared" si="1"/>
        <v>740.33628267240294</v>
      </c>
      <c r="AN24" s="6">
        <f t="shared" si="1"/>
        <v>764.23464455624901</v>
      </c>
      <c r="AO24" s="6">
        <f t="shared" si="1"/>
        <v>788.40691528076002</v>
      </c>
      <c r="AP24" s="6">
        <f t="shared" si="1"/>
        <v>812.84391262798999</v>
      </c>
      <c r="AQ24" s="6">
        <f t="shared" si="1"/>
        <v>837.53817604586004</v>
      </c>
      <c r="AR24" s="6">
        <f t="shared" si="1"/>
        <v>862.48019538006304</v>
      </c>
      <c r="AS24" s="6">
        <f t="shared" si="1"/>
        <v>888.17498628218198</v>
      </c>
      <c r="AT24" s="6">
        <f t="shared" si="1"/>
        <v>914.64526804474201</v>
      </c>
      <c r="AU24" s="6">
        <f t="shared" si="1"/>
        <v>941.91444564803396</v>
      </c>
      <c r="AV24" s="6">
        <f t="shared" si="1"/>
        <v>970.00663045475801</v>
      </c>
      <c r="AW24" s="6">
        <f t="shared" si="1"/>
        <v>998.94666152925004</v>
      </c>
      <c r="AX24" s="6">
        <f t="shared" si="1"/>
        <v>1028.7601276001401</v>
      </c>
      <c r="AY24" s="6">
        <f t="shared" si="1"/>
        <v>1059.47338968588</v>
      </c>
      <c r="AZ24" s="6">
        <f t="shared" si="1"/>
        <v>1091.1136044031</v>
      </c>
      <c r="BA24" s="6">
        <f t="shared" si="1"/>
        <v>1123.70874797843</v>
      </c>
      <c r="BB24" s="6">
        <f t="shared" si="1"/>
        <v>1157.2876409850601</v>
      </c>
      <c r="BC24" s="6">
        <f t="shared" si="1"/>
        <v>1191.8799738258399</v>
      </c>
      <c r="BD24" s="6">
        <f t="shared" si="1"/>
        <v>1227.5163329854799</v>
      </c>
      <c r="BE24" s="6">
        <f t="shared" si="1"/>
        <v>1264.2282280750701</v>
      </c>
      <c r="BF24" s="6">
        <f t="shared" si="1"/>
        <v>1302.0481196928299</v>
      </c>
      <c r="BG24" s="6">
        <f t="shared" si="1"/>
        <v>1341.0094481256999</v>
      </c>
      <c r="BH24" s="6">
        <f t="shared" si="1"/>
        <v>1381.1466629172301</v>
      </c>
      <c r="BI24" s="6">
        <f t="shared" si="1"/>
        <v>1422.4952533277699</v>
      </c>
      <c r="BJ24" s="6">
        <f t="shared" si="1"/>
        <v>1465.0917797140401</v>
      </c>
      <c r="BK24" s="6">
        <f t="shared" si="1"/>
        <v>1508.97390585572</v>
      </c>
      <c r="BL24" s="6">
        <f t="shared" si="1"/>
        <v>1554.18043225772</v>
      </c>
    </row>
    <row r="25" spans="1:64" x14ac:dyDescent="0.25">
      <c r="L25" t="e" cm="1" vm="1">
        <f t="array" aca="1" ref="L25" ca="1">L24*[5]OSeMOSYS_to_EGEDA_2018_referenc!$J:$J</f>
        <v>#VALUE!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551.28860590793704</v>
      </c>
      <c r="E27">
        <f>INDEX(Activity_Demand_tot!X:X,MATCH($C$1&amp;"-"&amp;$C27,Activity_Demand_tot!$CH:$CH,0))</f>
        <v>565.056968049646</v>
      </c>
      <c r="F27">
        <f>INDEX(Activity_Demand_tot!Y:Y,MATCH($C$1&amp;"-"&amp;$C27,Activity_Demand_tot!$CH:$CH,0))</f>
        <v>594.33862050830896</v>
      </c>
      <c r="G27">
        <f>INDEX(Activity_Demand_tot!Z:Z,MATCH($C$1&amp;"-"&amp;$C27,Activity_Demand_tot!$CH:$CH,0))</f>
        <v>619.99241229359495</v>
      </c>
      <c r="H27">
        <f>INDEX(Activity_Demand_tot!AA:AA,MATCH($C$1&amp;"-"&amp;$C27,Activity_Demand_tot!$CH:$CH,0))</f>
        <v>657.15077200872304</v>
      </c>
      <c r="I27">
        <f>INDEX(Activity_Demand_tot!AB:AB,MATCH($C$1&amp;"-"&amp;$C27,Activity_Demand_tot!$CH:$CH,0))</f>
        <v>674.04424381425997</v>
      </c>
      <c r="J27" s="10">
        <f>INDEX(Activity_Demand_tot!AC:AC,MATCH($C$1&amp;"-"&amp;$C27,Activity_Demand_tot!$CH:$CH,0))</f>
        <v>720.31042043374805</v>
      </c>
      <c r="K27" s="6">
        <f>INDEX(Activity_Demand_tot!AD:AD,MATCH($C$1&amp;"-"&amp;$C27,Activity_Demand_tot!$CH:$CH,0))</f>
        <v>734.76146163896794</v>
      </c>
      <c r="L27" s="6">
        <f>INDEX(Activity_Demand_tot!AE:AE,MATCH($C$1&amp;"-"&amp;$C27,Activity_Demand_tot!$CH:$CH,0))</f>
        <v>765.25453494069905</v>
      </c>
      <c r="M27" s="6">
        <f>INDEX(Activity_Demand_tot!AF:AF,MATCH($C$1&amp;"-"&amp;$C27,Activity_Demand_tot!$CH:$CH,0))</f>
        <v>796.18106888593502</v>
      </c>
      <c r="N27" s="6">
        <f>INDEX(Activity_Demand_tot!AG:AG,MATCH($C$1&amp;"-"&amp;$C27,Activity_Demand_tot!$CH:$CH,0))</f>
        <v>786.70952298582597</v>
      </c>
      <c r="O27" s="6">
        <f>INDEX(Activity_Demand_tot!AH:AH,MATCH($C$1&amp;"-"&amp;$C27,Activity_Demand_tot!$CH:$CH,0))</f>
        <v>817.23214505939598</v>
      </c>
      <c r="P27" s="6">
        <f>INDEX(Activity_Demand_tot!AI:AI,MATCH($C$1&amp;"-"&amp;$C27,Activity_Demand_tot!$CH:$CH,0))</f>
        <v>856.55179814399798</v>
      </c>
      <c r="Q27" s="6">
        <f>INDEX(Activity_Demand_tot!AJ:AJ,MATCH($C$1&amp;"-"&amp;$C27,Activity_Demand_tot!$CH:$CH,0))</f>
        <v>892.78786612904605</v>
      </c>
      <c r="R27" s="6">
        <f>INDEX(Activity_Demand_tot!AK:AK,MATCH($C$1&amp;"-"&amp;$C27,Activity_Demand_tot!$CH:$CH,0))</f>
        <v>930.07303531627201</v>
      </c>
      <c r="S27" s="6">
        <f>INDEX(Activity_Demand_tot!AL:AL,MATCH($C$1&amp;"-"&amp;$C27,Activity_Demand_tot!$CH:$CH,0))</f>
        <v>969.12502128470101</v>
      </c>
      <c r="T27" s="6">
        <f>INDEX(Activity_Demand_tot!AM:AM,MATCH($C$1&amp;"-"&amp;$C27,Activity_Demand_tot!$CH:$CH,0))</f>
        <v>1003.92070997854</v>
      </c>
      <c r="U27" s="6">
        <f>INDEX(Activity_Demand_tot!AN:AN,MATCH($C$1&amp;"-"&amp;$C27,Activity_Demand_tot!$CH:$CH,0))</f>
        <v>1039.62717613824</v>
      </c>
      <c r="V27" s="6">
        <f>INDEX(Activity_Demand_tot!AO:AO,MATCH($C$1&amp;"-"&amp;$C27,Activity_Demand_tot!$CH:$CH,0))</f>
        <v>1076.2729652447099</v>
      </c>
      <c r="W27" s="6">
        <f>INDEX(Activity_Demand_tot!AP:AP,MATCH($C$1&amp;"-"&amp;$C27,Activity_Demand_tot!$CH:$CH,0))</f>
        <v>1113.8745127894599</v>
      </c>
      <c r="X27" s="6">
        <f>INDEX(Activity_Demand_tot!AQ:AQ,MATCH($C$1&amp;"-"&amp;$C27,Activity_Demand_tot!$CH:$CH,0))</f>
        <v>1152.4106249449101</v>
      </c>
      <c r="Y27" s="6">
        <f>INDEX(Activity_Demand_tot!AR:AR,MATCH($C$1&amp;"-"&amp;$C27,Activity_Demand_tot!$CH:$CH,0))</f>
        <v>1191.87381384015</v>
      </c>
      <c r="Z27" s="6">
        <f>INDEX(Activity_Demand_tot!AS:AS,MATCH($C$1&amp;"-"&amp;$C27,Activity_Demand_tot!$CH:$CH,0))</f>
        <v>1232.3468731236801</v>
      </c>
      <c r="AA27" s="6">
        <f>INDEX(Activity_Demand_tot!AT:AT,MATCH($C$1&amp;"-"&amp;$C27,Activity_Demand_tot!$CH:$CH,0))</f>
        <v>1273.8427438517001</v>
      </c>
      <c r="AB27" s="6">
        <f>INDEX(Activity_Demand_tot!AU:AU,MATCH($C$1&amp;"-"&amp;$C27,Activity_Demand_tot!$CH:$CH,0))</f>
        <v>1316.37819426586</v>
      </c>
      <c r="AC27" s="6">
        <f>INDEX(Activity_Demand_tot!AV:AV,MATCH($C$1&amp;"-"&amp;$C27,Activity_Demand_tot!$CH:$CH,0))</f>
        <v>1359.97179633685</v>
      </c>
      <c r="AD27" s="6">
        <f>INDEX(Activity_Demand_tot!AW:AW,MATCH($C$1&amp;"-"&amp;$C27,Activity_Demand_tot!$CH:$CH,0))</f>
        <v>1404.6157435197299</v>
      </c>
      <c r="AE27" s="6">
        <f>INDEX(Activity_Demand_tot!AX:AX,MATCH($C$1&amp;"-"&amp;$C27,Activity_Demand_tot!$CH:$CH,0))</f>
        <v>1450.28379378617</v>
      </c>
      <c r="AF27" s="6">
        <f>INDEX(Activity_Demand_tot!AY:AY,MATCH($C$1&amp;"-"&amp;$C27,Activity_Demand_tot!$CH:$CH,0))</f>
        <v>1497.0131932982599</v>
      </c>
      <c r="AG27" s="6">
        <f>INDEX(Activity_Demand_tot!AZ:AZ,MATCH($C$1&amp;"-"&amp;$C27,Activity_Demand_tot!$CH:$CH,0))</f>
        <v>1544.78083686113</v>
      </c>
      <c r="AH27" s="6">
        <f>INDEX(Activity_Demand_tot!BA:BA,MATCH($C$1&amp;"-"&amp;$C27,Activity_Demand_tot!$CH:$CH,0))</f>
        <v>1593.55746215973</v>
      </c>
      <c r="AI27" s="6">
        <f>INDEX(Activity_Demand_tot!BB:BB,MATCH($C$1&amp;"-"&amp;$C27,Activity_Demand_tot!$CH:$CH,0))</f>
        <v>1643.3306841394401</v>
      </c>
      <c r="AJ27" s="6">
        <f>INDEX(Activity_Demand_tot!BC:BC,MATCH($C$1&amp;"-"&amp;$C27,Activity_Demand_tot!$CH:$CH,0))</f>
        <v>1694.08297669284</v>
      </c>
      <c r="AK27" s="6">
        <f>INDEX(Activity_Demand_tot!BD:BD,MATCH($C$1&amp;"-"&amp;$C27,Activity_Demand_tot!$CH:$CH,0))</f>
        <v>1745.7988029353901</v>
      </c>
      <c r="AL27" s="6">
        <f>INDEX(Activity_Demand_tot!BE:BE,MATCH($C$1&amp;"-"&amp;$C27,Activity_Demand_tot!$CH:$CH,0))</f>
        <v>1798.430534956</v>
      </c>
      <c r="AM27" s="6">
        <f>INDEX(Activity_Demand_tot!BF:BF,MATCH($C$1&amp;"-"&amp;$C27,Activity_Demand_tot!$CH:$CH,0))</f>
        <v>1851.8284980307501</v>
      </c>
      <c r="AN27" s="6">
        <f>INDEX(Activity_Demand_tot!BG:BG,MATCH($C$1&amp;"-"&amp;$C27,Activity_Demand_tot!$CH:$CH,0))</f>
        <v>1905.8437893842299</v>
      </c>
      <c r="AO27" s="6">
        <f>INDEX(Activity_Demand_tot!BH:BH,MATCH($C$1&amp;"-"&amp;$C27,Activity_Demand_tot!$CH:$CH,0))</f>
        <v>1960.4156278232199</v>
      </c>
      <c r="AP27" s="6">
        <f>INDEX(Activity_Demand_tot!BI:BI,MATCH($C$1&amp;"-"&amp;$C27,Activity_Demand_tot!$CH:$CH,0))</f>
        <v>2015.5246440968799</v>
      </c>
      <c r="AQ27" s="6">
        <f>INDEX(Activity_Demand_tot!BJ:BJ,MATCH($C$1&amp;"-"&amp;$C27,Activity_Demand_tot!$CH:$CH,0))</f>
        <v>2071.1557250227202</v>
      </c>
      <c r="AR27" s="6">
        <f>INDEX(Activity_Demand_tot!BK:BK,MATCH($C$1&amp;"-"&amp;$C27,Activity_Demand_tot!$CH:$CH,0))</f>
        <v>2127.2891514796302</v>
      </c>
      <c r="AS27" s="6">
        <f>INDEX(Activity_Demand_tot!BL:BL,MATCH($C$1&amp;"-"&amp;$C27,Activity_Demand_tot!$CH:$CH,0))</f>
        <v>2185.04963504846</v>
      </c>
      <c r="AT27" s="6">
        <f>INDEX(Activity_Demand_tot!BM:BM,MATCH($C$1&amp;"-"&amp;$C27,Activity_Demand_tot!$CH:$CH,0))</f>
        <v>2244.48868828797</v>
      </c>
      <c r="AU27" s="6">
        <f>INDEX(Activity_Demand_tot!BN:BN,MATCH($C$1&amp;"-"&amp;$C27,Activity_Demand_tot!$CH:$CH,0))</f>
        <v>2305.6599306666899</v>
      </c>
      <c r="AV27" s="6">
        <f>INDEX(Activity_Demand_tot!BO:BO,MATCH($C$1&amp;"-"&amp;$C27,Activity_Demand_tot!$CH:$CH,0))</f>
        <v>2368.61875614478</v>
      </c>
      <c r="AW27" s="6">
        <f>INDEX(Activity_Demand_tot!BP:BP,MATCH($C$1&amp;"-"&amp;$C27,Activity_Demand_tot!$CH:$CH,0))</f>
        <v>2433.4221062597999</v>
      </c>
      <c r="AX27" s="6">
        <f>INDEX(Activity_Demand_tot!BQ:BQ,MATCH($C$1&amp;"-"&amp;$C27,Activity_Demand_tot!$CH:$CH,0))</f>
        <v>2500.1282221332799</v>
      </c>
      <c r="AY27" s="6">
        <f>INDEX(Activity_Demand_tot!BR:BR,MATCH($C$1&amp;"-"&amp;$C27,Activity_Demand_tot!$CH:$CH,0))</f>
        <v>2568.7971042408299</v>
      </c>
      <c r="AZ27" s="6">
        <f>INDEX(Activity_Demand_tot!BS:BS,MATCH($C$1&amp;"-"&amp;$C27,Activity_Demand_tot!$CH:$CH,0))</f>
        <v>2639.4909420454401</v>
      </c>
      <c r="BA27" s="6">
        <f>INDEX(Activity_Demand_tot!BT:BT,MATCH($C$1&amp;"-"&amp;$C27,Activity_Demand_tot!$CH:$CH,0))</f>
        <v>2712.27389659255</v>
      </c>
      <c r="BB27" s="6">
        <f>INDEX(Activity_Demand_tot!BU:BU,MATCH($C$1&amp;"-"&amp;$C27,Activity_Demand_tot!$CH:$CH,0))</f>
        <v>2787.21181437021</v>
      </c>
      <c r="BC27" s="6">
        <f>INDEX(Activity_Demand_tot!BV:BV,MATCH($C$1&amp;"-"&amp;$C27,Activity_Demand_tot!$CH:$CH,0))</f>
        <v>2864.3722024128001</v>
      </c>
      <c r="BD27" s="6">
        <f>INDEX(Activity_Demand_tot!BW:BW,MATCH($C$1&amp;"-"&amp;$C27,Activity_Demand_tot!$CH:$CH,0))</f>
        <v>2943.8243036026201</v>
      </c>
      <c r="BE27" s="6">
        <f>INDEX(Activity_Demand_tot!BX:BX,MATCH($C$1&amp;"-"&amp;$C27,Activity_Demand_tot!$CH:$CH,0))</f>
        <v>3025.63945723495</v>
      </c>
      <c r="BF27" s="6">
        <f>INDEX(Activity_Demand_tot!BY:BY,MATCH($C$1&amp;"-"&amp;$C27,Activity_Demand_tot!$CH:$CH,0))</f>
        <v>3109.8910196172801</v>
      </c>
      <c r="BG27" s="6">
        <f>INDEX(Activity_Demand_tot!BZ:BZ,MATCH($C$1&amp;"-"&amp;$C27,Activity_Demand_tot!$CH:$CH,0))</f>
        <v>3196.6545010994701</v>
      </c>
      <c r="BH27" s="6">
        <f>INDEX(Activity_Demand_tot!CA:CA,MATCH($C$1&amp;"-"&amp;$C27,Activity_Demand_tot!$CH:$CH,0))</f>
        <v>3286.0075333837199</v>
      </c>
      <c r="BI27" s="6">
        <f>INDEX(Activity_Demand_tot!CB:CB,MATCH($C$1&amp;"-"&amp;$C27,Activity_Demand_tot!$CH:$CH,0))</f>
        <v>3378.0301645291001</v>
      </c>
      <c r="BJ27" s="6">
        <f>INDEX(Activity_Demand_tot!CC:CC,MATCH($C$1&amp;"-"&amp;$C27,Activity_Demand_tot!$CH:$CH,0))</f>
        <v>3472.8050138999101</v>
      </c>
      <c r="BK27" s="6">
        <f>INDEX(Activity_Demand_tot!CD:CD,MATCH($C$1&amp;"-"&amp;$C27,Activity_Demand_tot!$CH:$CH,0))</f>
        <v>3570.4172470215999</v>
      </c>
      <c r="BL27" s="6">
        <f>INDEX(Activity_Demand_tot!CE:CE,MATCH($C$1&amp;"-"&amp;$C27,Activity_Demand_tot!$CH:$CH,0))</f>
        <v>3670.9542691073798</v>
      </c>
    </row>
    <row r="28" spans="1:64" x14ac:dyDescent="0.25">
      <c r="C28" t="s">
        <v>1</v>
      </c>
      <c r="D28">
        <f>INDEX(Activity_Demand_tot!W:W,MATCH($C$1&amp;"-"&amp;$C28,Activity_Demand_tot!$CH:$CH,0))</f>
        <v>206.68002346836201</v>
      </c>
      <c r="E28">
        <f>INDEX(Activity_Demand_tot!X:X,MATCH($C$1&amp;"-"&amp;$C28,Activity_Demand_tot!$CH:$CH,0))</f>
        <v>174.53473711427199</v>
      </c>
      <c r="F28">
        <f>INDEX(Activity_Demand_tot!Y:Y,MATCH($C$1&amp;"-"&amp;$C28,Activity_Demand_tot!$CH:$CH,0))</f>
        <v>215.549339554314</v>
      </c>
      <c r="G28">
        <f>INDEX(Activity_Demand_tot!Z:Z,MATCH($C$1&amp;"-"&amp;$C28,Activity_Demand_tot!$CH:$CH,0))</f>
        <v>193.27957653134601</v>
      </c>
      <c r="H28">
        <f>INDEX(Activity_Demand_tot!AA:AA,MATCH($C$1&amp;"-"&amp;$C28,Activity_Demand_tot!$CH:$CH,0))</f>
        <v>224.81215727725501</v>
      </c>
      <c r="I28">
        <f>INDEX(Activity_Demand_tot!AB:AB,MATCH($C$1&amp;"-"&amp;$C28,Activity_Demand_tot!$CH:$CH,0))</f>
        <v>228.926670406374</v>
      </c>
      <c r="J28" s="10">
        <f>INDEX(Activity_Demand_tot!AC:AC,MATCH($C$1&amp;"-"&amp;$C28,Activity_Demand_tot!$CH:$CH,0))</f>
        <v>247.894891065905</v>
      </c>
      <c r="K28" s="6">
        <f>INDEX(Activity_Demand_tot!AD:AD,MATCH($C$1&amp;"-"&amp;$C28,Activity_Demand_tot!$CH:$CH,0))</f>
        <v>257.64549672067602</v>
      </c>
      <c r="L28" s="6">
        <f>INDEX(Activity_Demand_tot!AE:AE,MATCH($C$1&amp;"-"&amp;$C28,Activity_Demand_tot!$CH:$CH,0))</f>
        <v>270.39401185774301</v>
      </c>
      <c r="M28" s="6">
        <f>INDEX(Activity_Demand_tot!AF:AF,MATCH($C$1&amp;"-"&amp;$C28,Activity_Demand_tot!$CH:$CH,0))</f>
        <v>283.35772721821598</v>
      </c>
      <c r="N28" s="6">
        <f>INDEX(Activity_Demand_tot!AG:AG,MATCH($C$1&amp;"-"&amp;$C28,Activity_Demand_tot!$CH:$CH,0))</f>
        <v>278.185204789387</v>
      </c>
      <c r="O28" s="6">
        <f>INDEX(Activity_Demand_tot!AH:AH,MATCH($C$1&amp;"-"&amp;$C28,Activity_Demand_tot!$CH:$CH,0))</f>
        <v>291.00434879616</v>
      </c>
      <c r="P28" s="6">
        <f>INDEX(Activity_Demand_tot!AI:AI,MATCH($C$1&amp;"-"&amp;$C28,Activity_Demand_tot!$CH:$CH,0))</f>
        <v>307.79742744503199</v>
      </c>
      <c r="Q28" s="6">
        <f>INDEX(Activity_Demand_tot!AJ:AJ,MATCH($C$1&amp;"-"&amp;$C28,Activity_Demand_tot!$CH:$CH,0))</f>
        <v>323.224669030462</v>
      </c>
      <c r="R28" s="6">
        <f>INDEX(Activity_Demand_tot!AK:AK,MATCH($C$1&amp;"-"&amp;$C28,Activity_Demand_tot!$CH:$CH,0))</f>
        <v>339.142022213953</v>
      </c>
      <c r="S28" s="6">
        <f>INDEX(Activity_Demand_tot!AL:AL,MATCH($C$1&amp;"-"&amp;$C28,Activity_Demand_tot!$CH:$CH,0))</f>
        <v>355.87116040980197</v>
      </c>
      <c r="T28" s="6">
        <f>INDEX(Activity_Demand_tot!AM:AM,MATCH($C$1&amp;"-"&amp;$C28,Activity_Demand_tot!$CH:$CH,0))</f>
        <v>370.70527945234397</v>
      </c>
      <c r="U28" s="6">
        <f>INDEX(Activity_Demand_tot!AN:AN,MATCH($C$1&amp;"-"&amp;$C28,Activity_Demand_tot!$CH:$CH,0))</f>
        <v>385.96678154977701</v>
      </c>
      <c r="V28" s="6">
        <f>INDEX(Activity_Demand_tot!AO:AO,MATCH($C$1&amp;"-"&amp;$C28,Activity_Demand_tot!$CH:$CH,0))</f>
        <v>401.668784156306</v>
      </c>
      <c r="W28" s="6">
        <f>INDEX(Activity_Demand_tot!AP:AP,MATCH($C$1&amp;"-"&amp;$C28,Activity_Demand_tot!$CH:$CH,0))</f>
        <v>417.81915774445702</v>
      </c>
      <c r="X28" s="6">
        <f>INDEX(Activity_Demand_tot!AQ:AQ,MATCH($C$1&amp;"-"&amp;$C28,Activity_Demand_tot!$CH:$CH,0))</f>
        <v>434.40880208037498</v>
      </c>
      <c r="Y28" s="6">
        <f>INDEX(Activity_Demand_tot!AR:AR,MATCH($C$1&amp;"-"&amp;$C28,Activity_Demand_tot!$CH:$CH,0))</f>
        <v>451.43451978459399</v>
      </c>
      <c r="Z28" s="6">
        <f>INDEX(Activity_Demand_tot!AS:AS,MATCH($C$1&amp;"-"&amp;$C28,Activity_Demand_tot!$CH:$CH,0))</f>
        <v>468.93369560160698</v>
      </c>
      <c r="AA28" s="6">
        <f>INDEX(Activity_Demand_tot!AT:AT,MATCH($C$1&amp;"-"&amp;$C28,Activity_Demand_tot!$CH:$CH,0))</f>
        <v>486.91264230625001</v>
      </c>
      <c r="AB28" s="6">
        <f>INDEX(Activity_Demand_tot!AU:AU,MATCH($C$1&amp;"-"&amp;$C28,Activity_Demand_tot!$CH:$CH,0))</f>
        <v>505.37947632331401</v>
      </c>
      <c r="AC28" s="6">
        <f>INDEX(Activity_Demand_tot!AV:AV,MATCH($C$1&amp;"-"&amp;$C28,Activity_Demand_tot!$CH:$CH,0))</f>
        <v>524.34305193439002</v>
      </c>
      <c r="AD28" s="6">
        <f>INDEX(Activity_Demand_tot!AW:AW,MATCH($C$1&amp;"-"&amp;$C28,Activity_Demand_tot!$CH:$CH,0))</f>
        <v>543.80017176001297</v>
      </c>
      <c r="AE28" s="6">
        <f>INDEX(Activity_Demand_tot!AX:AX,MATCH($C$1&amp;"-"&amp;$C28,Activity_Demand_tot!$CH:$CH,0))</f>
        <v>563.73927604366395</v>
      </c>
      <c r="AF28" s="6">
        <f>INDEX(Activity_Demand_tot!AY:AY,MATCH($C$1&amp;"-"&amp;$C28,Activity_Demand_tot!$CH:$CH,0))</f>
        <v>584.17741747581204</v>
      </c>
      <c r="AG28" s="6">
        <f>INDEX(Activity_Demand_tot!AZ:AZ,MATCH($C$1&amp;"-"&amp;$C28,Activity_Demand_tot!$CH:$CH,0))</f>
        <v>605.10451201353601</v>
      </c>
      <c r="AH28" s="6">
        <f>INDEX(Activity_Demand_tot!BA:BA,MATCH($C$1&amp;"-"&amp;$C28,Activity_Demand_tot!$CH:$CH,0))</f>
        <v>626.50768815489403</v>
      </c>
      <c r="AI28" s="6">
        <f>INDEX(Activity_Demand_tot!BB:BB,MATCH($C$1&amp;"-"&amp;$C28,Activity_Demand_tot!$CH:$CH,0))</f>
        <v>648.38145296593905</v>
      </c>
      <c r="AJ28" s="6">
        <f>INDEX(Activity_Demand_tot!BC:BC,MATCH($C$1&amp;"-"&amp;$C28,Activity_Demand_tot!$CH:$CH,0))</f>
        <v>670.71809994232103</v>
      </c>
      <c r="AK28" s="6">
        <f>INDEX(Activity_Demand_tot!BD:BD,MATCH($C$1&amp;"-"&amp;$C28,Activity_Demand_tot!$CH:$CH,0))</f>
        <v>693.51107035693894</v>
      </c>
      <c r="AL28" s="6">
        <f>INDEX(Activity_Demand_tot!BE:BE,MATCH($C$1&amp;"-"&amp;$C28,Activity_Demand_tot!$CH:$CH,0))</f>
        <v>716.73945826714703</v>
      </c>
      <c r="AM28" s="6">
        <f>INDEX(Activity_Demand_tot!BF:BF,MATCH($C$1&amp;"-"&amp;$C28,Activity_Demand_tot!$CH:$CH,0))</f>
        <v>740.33628267240294</v>
      </c>
      <c r="AN28" s="6">
        <f>INDEX(Activity_Demand_tot!BG:BG,MATCH($C$1&amp;"-"&amp;$C28,Activity_Demand_tot!$CH:$CH,0))</f>
        <v>764.23464455624901</v>
      </c>
      <c r="AO28" s="6">
        <f>INDEX(Activity_Demand_tot!BH:BH,MATCH($C$1&amp;"-"&amp;$C28,Activity_Demand_tot!$CH:$CH,0))</f>
        <v>788.40691528076002</v>
      </c>
      <c r="AP28" s="6">
        <f>INDEX(Activity_Demand_tot!BI:BI,MATCH($C$1&amp;"-"&amp;$C28,Activity_Demand_tot!$CH:$CH,0))</f>
        <v>812.84391262798999</v>
      </c>
      <c r="AQ28" s="6">
        <f>INDEX(Activity_Demand_tot!BJ:BJ,MATCH($C$1&amp;"-"&amp;$C28,Activity_Demand_tot!$CH:$CH,0))</f>
        <v>837.53817604586004</v>
      </c>
      <c r="AR28" s="6">
        <f>INDEX(Activity_Demand_tot!BK:BK,MATCH($C$1&amp;"-"&amp;$C28,Activity_Demand_tot!$CH:$CH,0))</f>
        <v>862.48019538006304</v>
      </c>
      <c r="AS28" s="6">
        <f>INDEX(Activity_Demand_tot!BL:BL,MATCH($C$1&amp;"-"&amp;$C28,Activity_Demand_tot!$CH:$CH,0))</f>
        <v>888.17498628218198</v>
      </c>
      <c r="AT28" s="6">
        <f>INDEX(Activity_Demand_tot!BM:BM,MATCH($C$1&amp;"-"&amp;$C28,Activity_Demand_tot!$CH:$CH,0))</f>
        <v>914.64526804474201</v>
      </c>
      <c r="AU28" s="6">
        <f>INDEX(Activity_Demand_tot!BN:BN,MATCH($C$1&amp;"-"&amp;$C28,Activity_Demand_tot!$CH:$CH,0))</f>
        <v>941.91444564803396</v>
      </c>
      <c r="AV28" s="6">
        <f>INDEX(Activity_Demand_tot!BO:BO,MATCH($C$1&amp;"-"&amp;$C28,Activity_Demand_tot!$CH:$CH,0))</f>
        <v>970.00663045475801</v>
      </c>
      <c r="AW28" s="6">
        <f>INDEX(Activity_Demand_tot!BP:BP,MATCH($C$1&amp;"-"&amp;$C28,Activity_Demand_tot!$CH:$CH,0))</f>
        <v>998.94666152925004</v>
      </c>
      <c r="AX28" s="6">
        <f>INDEX(Activity_Demand_tot!BQ:BQ,MATCH($C$1&amp;"-"&amp;$C28,Activity_Demand_tot!$CH:$CH,0))</f>
        <v>1028.7601276001401</v>
      </c>
      <c r="AY28" s="6">
        <f>INDEX(Activity_Demand_tot!BR:BR,MATCH($C$1&amp;"-"&amp;$C28,Activity_Demand_tot!$CH:$CH,0))</f>
        <v>1059.47338968588</v>
      </c>
      <c r="AZ28" s="6">
        <f>INDEX(Activity_Demand_tot!BS:BS,MATCH($C$1&amp;"-"&amp;$C28,Activity_Demand_tot!$CH:$CH,0))</f>
        <v>1091.1136044031</v>
      </c>
      <c r="BA28" s="6">
        <f>INDEX(Activity_Demand_tot!BT:BT,MATCH($C$1&amp;"-"&amp;$C28,Activity_Demand_tot!$CH:$CH,0))</f>
        <v>1123.70874797843</v>
      </c>
      <c r="BB28" s="6">
        <f>INDEX(Activity_Demand_tot!BU:BU,MATCH($C$1&amp;"-"&amp;$C28,Activity_Demand_tot!$CH:$CH,0))</f>
        <v>1157.2876409850601</v>
      </c>
      <c r="BC28" s="6">
        <f>INDEX(Activity_Demand_tot!BV:BV,MATCH($C$1&amp;"-"&amp;$C28,Activity_Demand_tot!$CH:$CH,0))</f>
        <v>1191.8799738258399</v>
      </c>
      <c r="BD28" s="6">
        <f>INDEX(Activity_Demand_tot!BW:BW,MATCH($C$1&amp;"-"&amp;$C28,Activity_Demand_tot!$CH:$CH,0))</f>
        <v>1227.5163329854799</v>
      </c>
      <c r="BE28" s="6">
        <f>INDEX(Activity_Demand_tot!BX:BX,MATCH($C$1&amp;"-"&amp;$C28,Activity_Demand_tot!$CH:$CH,0))</f>
        <v>1264.2282280750701</v>
      </c>
      <c r="BF28" s="6">
        <f>INDEX(Activity_Demand_tot!BY:BY,MATCH($C$1&amp;"-"&amp;$C28,Activity_Demand_tot!$CH:$CH,0))</f>
        <v>1302.0481196928299</v>
      </c>
      <c r="BG28" s="6">
        <f>INDEX(Activity_Demand_tot!BZ:BZ,MATCH($C$1&amp;"-"&amp;$C28,Activity_Demand_tot!$CH:$CH,0))</f>
        <v>1341.0094481256999</v>
      </c>
      <c r="BH28" s="6">
        <f>INDEX(Activity_Demand_tot!CA:CA,MATCH($C$1&amp;"-"&amp;$C28,Activity_Demand_tot!$CH:$CH,0))</f>
        <v>1381.1466629172301</v>
      </c>
      <c r="BI28" s="6">
        <f>INDEX(Activity_Demand_tot!CB:CB,MATCH($C$1&amp;"-"&amp;$C28,Activity_Demand_tot!$CH:$CH,0))</f>
        <v>1422.4952533277699</v>
      </c>
      <c r="BJ28" s="6">
        <f>INDEX(Activity_Demand_tot!CC:CC,MATCH($C$1&amp;"-"&amp;$C28,Activity_Demand_tot!$CH:$CH,0))</f>
        <v>1465.0917797140401</v>
      </c>
      <c r="BK28" s="6">
        <f>INDEX(Activity_Demand_tot!CD:CD,MATCH($C$1&amp;"-"&amp;$C28,Activity_Demand_tot!$CH:$CH,0))</f>
        <v>1508.97390585572</v>
      </c>
      <c r="BL28" s="6">
        <f>INDEX(Activity_Demand_tot!CE:CE,MATCH($C$1&amp;"-"&amp;$C28,Activity_Demand_tot!$CH:$CH,0))</f>
        <v>1554.18043225772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07_INA</v>
      </c>
      <c r="B32" t="s">
        <v>742</v>
      </c>
      <c r="C32" t="str">
        <f t="shared" ref="C32:AH32" si="2">C127</f>
        <v>air_freight(gtkm)</v>
      </c>
      <c r="D32">
        <f t="shared" si="2"/>
        <v>0.10177304119186331</v>
      </c>
      <c r="E32">
        <f t="shared" si="2"/>
        <v>0.10336767283420488</v>
      </c>
      <c r="F32">
        <f t="shared" si="2"/>
        <v>0.10498728997412979</v>
      </c>
      <c r="G32">
        <f t="shared" si="2"/>
        <v>0.10663228409708993</v>
      </c>
      <c r="H32">
        <f t="shared" si="2"/>
        <v>0.1083030528225306</v>
      </c>
      <c r="I32">
        <f t="shared" si="2"/>
        <v>0.10999999999999958</v>
      </c>
      <c r="J32" s="10">
        <f t="shared" si="2"/>
        <v>0.11169694717746878</v>
      </c>
      <c r="K32">
        <f t="shared" si="2"/>
        <v>0.14585786481397306</v>
      </c>
      <c r="L32">
        <f t="shared" si="2"/>
        <v>0.1626168020524385</v>
      </c>
      <c r="M32">
        <f t="shared" si="2"/>
        <v>0.17907893998528235</v>
      </c>
      <c r="N32">
        <f t="shared" si="2"/>
        <v>0.18307217841948514</v>
      </c>
      <c r="O32">
        <f t="shared" si="2"/>
        <v>0.19786950193616493</v>
      </c>
      <c r="P32">
        <f t="shared" si="2"/>
        <v>0.21477991043102837</v>
      </c>
      <c r="Q32">
        <f t="shared" si="2"/>
        <v>0.23008817135813714</v>
      </c>
      <c r="R32">
        <f t="shared" si="2"/>
        <v>0.24497962033988183</v>
      </c>
      <c r="S32">
        <f t="shared" si="2"/>
        <v>0.25961625416913797</v>
      </c>
      <c r="T32">
        <f t="shared" si="2"/>
        <v>0.27194870632011747</v>
      </c>
      <c r="U32">
        <f t="shared" si="2"/>
        <v>0.28361069572639219</v>
      </c>
      <c r="V32">
        <f t="shared" si="2"/>
        <v>0.29457445671978832</v>
      </c>
      <c r="W32">
        <f t="shared" si="2"/>
        <v>0.30481566215788064</v>
      </c>
      <c r="X32">
        <f t="shared" si="2"/>
        <v>0.31430579568373701</v>
      </c>
      <c r="Y32">
        <f t="shared" si="2"/>
        <v>0.32303005419571212</v>
      </c>
      <c r="Z32">
        <f t="shared" si="2"/>
        <v>0.33101272878018478</v>
      </c>
      <c r="AA32">
        <f t="shared" si="2"/>
        <v>0.33826621686366121</v>
      </c>
      <c r="AB32">
        <f t="shared" si="2"/>
        <v>0.3448159155810292</v>
      </c>
      <c r="AC32">
        <f t="shared" si="2"/>
        <v>0.3507004111506955</v>
      </c>
      <c r="AD32">
        <f t="shared" si="2"/>
        <v>0.35596409262787831</v>
      </c>
      <c r="AE32">
        <f t="shared" si="2"/>
        <v>0.36066147649646874</v>
      </c>
      <c r="AF32">
        <f t="shared" si="2"/>
        <v>0.36488208802779093</v>
      </c>
      <c r="AG32">
        <f t="shared" si="2"/>
        <v>0.36871545406148704</v>
      </c>
      <c r="AH32">
        <f t="shared" si="2"/>
        <v>0.37226875495990824</v>
      </c>
      <c r="AI32">
        <f t="shared" ref="AI32:BL32" si="3">AI127</f>
        <v>0.37567403283605522</v>
      </c>
      <c r="AJ32">
        <f t="shared" si="3"/>
        <v>0.37908329507917909</v>
      </c>
      <c r="AK32">
        <f t="shared" si="3"/>
        <v>0.38267156735284724</v>
      </c>
      <c r="AL32">
        <f t="shared" si="3"/>
        <v>0.38662946584331997</v>
      </c>
      <c r="AM32">
        <f t="shared" si="3"/>
        <v>0.39114821051611592</v>
      </c>
      <c r="AN32">
        <f t="shared" si="3"/>
        <v>0.39644651339811882</v>
      </c>
      <c r="AO32">
        <f t="shared" si="3"/>
        <v>0.4027904381438695</v>
      </c>
      <c r="AP32">
        <f t="shared" si="3"/>
        <v>0.41048126146392605</v>
      </c>
      <c r="AQ32">
        <f t="shared" si="3"/>
        <v>0.41984683532483985</v>
      </c>
      <c r="AR32">
        <f t="shared" si="3"/>
        <v>0.43124009769003163</v>
      </c>
      <c r="AS32">
        <f t="shared" si="3"/>
        <v>0.44408749314109108</v>
      </c>
      <c r="AT32">
        <f t="shared" si="3"/>
        <v>0.45732263402237111</v>
      </c>
      <c r="AU32">
        <f t="shared" si="3"/>
        <v>0.47095722282401709</v>
      </c>
      <c r="AV32">
        <f t="shared" si="3"/>
        <v>0.48500331522737911</v>
      </c>
      <c r="AW32">
        <f t="shared" si="3"/>
        <v>0.49947333076462513</v>
      </c>
      <c r="AX32">
        <f t="shared" si="3"/>
        <v>0.51438006380007018</v>
      </c>
      <c r="AY32">
        <f t="shared" si="3"/>
        <v>0.52973669484294006</v>
      </c>
      <c r="AZ32">
        <f t="shared" si="3"/>
        <v>0.54555680220155012</v>
      </c>
      <c r="BA32">
        <f t="shared" si="3"/>
        <v>0.56185437398921512</v>
      </c>
      <c r="BB32">
        <f t="shared" si="3"/>
        <v>0.57864382049253016</v>
      </c>
      <c r="BC32">
        <f t="shared" si="3"/>
        <v>0.59593998691292005</v>
      </c>
      <c r="BD32">
        <f t="shared" si="3"/>
        <v>0.61375816649274006</v>
      </c>
      <c r="BE32">
        <f t="shared" si="3"/>
        <v>0.63211411403753515</v>
      </c>
      <c r="BF32">
        <f t="shared" si="3"/>
        <v>0.65102405984641509</v>
      </c>
      <c r="BG32">
        <f t="shared" si="3"/>
        <v>0.67050472406285011</v>
      </c>
      <c r="BH32">
        <f t="shared" si="3"/>
        <v>0.69057333145861521</v>
      </c>
      <c r="BI32">
        <f t="shared" si="3"/>
        <v>0.71124762666388508</v>
      </c>
      <c r="BJ32">
        <f t="shared" si="3"/>
        <v>0.73254588985702018</v>
      </c>
      <c r="BK32">
        <f t="shared" si="3"/>
        <v>0.75448695292786017</v>
      </c>
      <c r="BL32">
        <f t="shared" si="3"/>
        <v>0.7770902161288602</v>
      </c>
    </row>
    <row r="33" spans="1:64" x14ac:dyDescent="0.25">
      <c r="A33" t="str">
        <f t="shared" ref="A33:A60" si="4">$C$1</f>
        <v>07_INA</v>
      </c>
      <c r="B33" t="s">
        <v>742</v>
      </c>
      <c r="C33" t="str">
        <f t="shared" ref="C33:AH33" si="5">C128</f>
        <v>pipeline_freight(gtkm)</v>
      </c>
      <c r="D33">
        <f t="shared" si="5"/>
        <v>9.9999999999999634E-10</v>
      </c>
      <c r="E33">
        <f t="shared" si="5"/>
        <v>9.9999999999999779E-10</v>
      </c>
      <c r="F33">
        <f t="shared" si="5"/>
        <v>9.9999999999999924E-10</v>
      </c>
      <c r="G33">
        <f t="shared" si="5"/>
        <v>9.9999999999999758E-10</v>
      </c>
      <c r="H33">
        <f t="shared" si="5"/>
        <v>9.9999999999999717E-10</v>
      </c>
      <c r="I33">
        <f t="shared" si="5"/>
        <v>9.9999999999999613E-10</v>
      </c>
      <c r="J33" s="10">
        <f t="shared" si="5"/>
        <v>9.9999999999999717E-10</v>
      </c>
      <c r="K33">
        <f t="shared" si="5"/>
        <v>2.4286874880951193E-6</v>
      </c>
      <c r="L33">
        <f t="shared" si="5"/>
        <v>5.6200787969105557E-6</v>
      </c>
      <c r="M33">
        <f t="shared" si="5"/>
        <v>1.0257948055856077E-5</v>
      </c>
      <c r="N33">
        <f t="shared" si="5"/>
        <v>1.5410480333963413E-5</v>
      </c>
      <c r="O33">
        <f t="shared" si="5"/>
        <v>2.2724560352106582E-5</v>
      </c>
      <c r="P33">
        <f t="shared" si="5"/>
        <v>3.201167351349346E-5</v>
      </c>
      <c r="Q33">
        <f t="shared" si="5"/>
        <v>4.2941528284729792E-5</v>
      </c>
      <c r="R33">
        <f t="shared" si="5"/>
        <v>5.5742568546672729E-5</v>
      </c>
      <c r="S33">
        <f t="shared" si="5"/>
        <v>7.0552352791002396E-5</v>
      </c>
      <c r="T33">
        <f t="shared" si="5"/>
        <v>8.6834254148058436E-5</v>
      </c>
      <c r="U33">
        <f t="shared" si="5"/>
        <v>1.0500152369460983E-4</v>
      </c>
      <c r="V33">
        <f t="shared" si="5"/>
        <v>1.2507759762524581E-4</v>
      </c>
      <c r="W33">
        <f t="shared" si="5"/>
        <v>1.4707281817547362E-4</v>
      </c>
      <c r="X33">
        <f t="shared" si="5"/>
        <v>1.7097766063745557E-4</v>
      </c>
      <c r="Y33">
        <f t="shared" si="5"/>
        <v>1.967679374182501E-4</v>
      </c>
      <c r="Z33">
        <f t="shared" si="5"/>
        <v>2.2442136207196866E-4</v>
      </c>
      <c r="AA33">
        <f t="shared" si="5"/>
        <v>2.5388764703813439E-4</v>
      </c>
      <c r="AB33">
        <f t="shared" si="5"/>
        <v>2.8509914220351212E-4</v>
      </c>
      <c r="AC33">
        <f t="shared" si="5"/>
        <v>3.1796921829744379E-4</v>
      </c>
      <c r="AD33">
        <f t="shared" si="5"/>
        <v>3.5238273310972737E-4</v>
      </c>
      <c r="AE33">
        <f t="shared" si="5"/>
        <v>3.881946728342323E-4</v>
      </c>
      <c r="AF33">
        <f t="shared" si="5"/>
        <v>4.252540728298697E-4</v>
      </c>
      <c r="AG33">
        <f t="shared" si="5"/>
        <v>4.6336553248785115E-4</v>
      </c>
      <c r="AH33">
        <f t="shared" si="5"/>
        <v>5.0230219500065477E-4</v>
      </c>
      <c r="AI33">
        <f t="shared" ref="AI33:BL33" si="6">AI128</f>
        <v>5.418125851153362E-4</v>
      </c>
      <c r="AJ33">
        <f t="shared" si="6"/>
        <v>5.8161239153477456E-4</v>
      </c>
      <c r="AK33">
        <f t="shared" si="6"/>
        <v>6.2138597293925717E-4</v>
      </c>
      <c r="AL33">
        <f t="shared" si="6"/>
        <v>6.6077113104148376E-4</v>
      </c>
      <c r="AM33">
        <f t="shared" si="6"/>
        <v>6.9932642786410602E-4</v>
      </c>
      <c r="AN33">
        <f t="shared" si="6"/>
        <v>7.3657070407781632E-4</v>
      </c>
      <c r="AO33">
        <f t="shared" si="6"/>
        <v>7.7202277149021766E-4</v>
      </c>
      <c r="AP33">
        <f t="shared" si="6"/>
        <v>8.0518469935974429E-4</v>
      </c>
      <c r="AQ33">
        <f t="shared" si="6"/>
        <v>8.3552613195465798E-4</v>
      </c>
      <c r="AR33">
        <f t="shared" si="6"/>
        <v>8.6248019538006173E-4</v>
      </c>
      <c r="AS33">
        <f t="shared" si="6"/>
        <v>8.8817498628218064E-4</v>
      </c>
      <c r="AT33">
        <f t="shared" si="6"/>
        <v>9.1464526804474065E-4</v>
      </c>
      <c r="AU33">
        <f t="shared" si="6"/>
        <v>9.4191444564803255E-4</v>
      </c>
      <c r="AV33">
        <f t="shared" si="6"/>
        <v>9.7000663045475658E-4</v>
      </c>
      <c r="AW33">
        <f t="shared" si="6"/>
        <v>9.989466615292486E-4</v>
      </c>
      <c r="AX33">
        <f t="shared" si="6"/>
        <v>1.0287601276001384E-3</v>
      </c>
      <c r="AY33">
        <f t="shared" si="6"/>
        <v>1.0594733896858784E-3</v>
      </c>
      <c r="AZ33">
        <f t="shared" si="6"/>
        <v>1.0911136044030984E-3</v>
      </c>
      <c r="BA33">
        <f t="shared" si="6"/>
        <v>1.1237087479784283E-3</v>
      </c>
      <c r="BB33">
        <f t="shared" si="6"/>
        <v>1.1572876409850583E-3</v>
      </c>
      <c r="BC33">
        <f t="shared" si="6"/>
        <v>1.1918799738258382E-3</v>
      </c>
      <c r="BD33">
        <f t="shared" si="6"/>
        <v>1.2275163329854781E-3</v>
      </c>
      <c r="BE33">
        <f t="shared" si="6"/>
        <v>1.2642282280750682E-3</v>
      </c>
      <c r="BF33">
        <f t="shared" si="6"/>
        <v>1.302048119692828E-3</v>
      </c>
      <c r="BG33">
        <f t="shared" si="6"/>
        <v>1.3410094481256978E-3</v>
      </c>
      <c r="BH33">
        <f t="shared" si="6"/>
        <v>1.381146662917228E-3</v>
      </c>
      <c r="BI33">
        <f t="shared" si="6"/>
        <v>1.4224952533277678E-3</v>
      </c>
      <c r="BJ33">
        <f t="shared" si="6"/>
        <v>1.4650917797140379E-3</v>
      </c>
      <c r="BK33">
        <f t="shared" si="6"/>
        <v>1.5089739058557177E-3</v>
      </c>
      <c r="BL33">
        <f t="shared" si="6"/>
        <v>1.5541804322577175E-3</v>
      </c>
    </row>
    <row r="34" spans="1:64" x14ac:dyDescent="0.25">
      <c r="A34" t="str">
        <f t="shared" si="4"/>
        <v>07_INA</v>
      </c>
      <c r="B34" t="s">
        <v>742</v>
      </c>
      <c r="C34" t="str">
        <f t="shared" ref="C34:AH34" si="7">C129</f>
        <v>rail_freight(gtkm)</v>
      </c>
      <c r="D34">
        <f t="shared" si="7"/>
        <v>6.6949999999999745</v>
      </c>
      <c r="E34">
        <f t="shared" si="7"/>
        <v>6.4779999999999847</v>
      </c>
      <c r="F34">
        <f t="shared" si="7"/>
        <v>7.3039999999999896</v>
      </c>
      <c r="G34">
        <f t="shared" si="7"/>
        <v>7.7709999999999813</v>
      </c>
      <c r="H34">
        <f t="shared" si="7"/>
        <v>7.1659999999999791</v>
      </c>
      <c r="I34">
        <f t="shared" si="7"/>
        <v>7.516670405374807</v>
      </c>
      <c r="J34" s="10">
        <f t="shared" si="7"/>
        <v>7.8641472821724285</v>
      </c>
      <c r="K34">
        <f t="shared" si="7"/>
        <v>9.4617002166949096</v>
      </c>
      <c r="L34">
        <f t="shared" si="7"/>
        <v>8.8999293350171396</v>
      </c>
      <c r="M34">
        <f t="shared" si="7"/>
        <v>9.3819275441552943</v>
      </c>
      <c r="N34">
        <f t="shared" si="7"/>
        <v>9.2859053078461393</v>
      </c>
      <c r="O34">
        <f t="shared" si="7"/>
        <v>9.8128752651531652</v>
      </c>
      <c r="P34">
        <f t="shared" si="7"/>
        <v>10.50381630144024</v>
      </c>
      <c r="Q34">
        <f t="shared" si="7"/>
        <v>11.180353194461864</v>
      </c>
      <c r="R34">
        <f t="shared" si="7"/>
        <v>11.906682937200838</v>
      </c>
      <c r="S34">
        <f t="shared" si="7"/>
        <v>12.695717847173622</v>
      </c>
      <c r="T34">
        <f t="shared" si="7"/>
        <v>13.451063995870246</v>
      </c>
      <c r="U34">
        <f t="shared" si="7"/>
        <v>14.254900202322316</v>
      </c>
      <c r="V34">
        <f t="shared" si="7"/>
        <v>15.10813867471113</v>
      </c>
      <c r="W34">
        <f t="shared" si="7"/>
        <v>16.011280315238643</v>
      </c>
      <c r="X34">
        <f t="shared" si="7"/>
        <v>16.963917789338051</v>
      </c>
      <c r="Y34">
        <f t="shared" si="7"/>
        <v>17.965560271122282</v>
      </c>
      <c r="Z34">
        <f t="shared" si="7"/>
        <v>19.017037188291148</v>
      </c>
      <c r="AA34">
        <f t="shared" si="7"/>
        <v>20.11766886461875</v>
      </c>
      <c r="AB34">
        <f t="shared" si="7"/>
        <v>21.26650819379681</v>
      </c>
      <c r="AC34">
        <f t="shared" si="7"/>
        <v>22.462276213079697</v>
      </c>
      <c r="AD34">
        <f t="shared" si="7"/>
        <v>23.702780934547192</v>
      </c>
      <c r="AE34">
        <f t="shared" si="7"/>
        <v>24.985009242810325</v>
      </c>
      <c r="AF34">
        <f t="shared" si="7"/>
        <v>26.306736301780067</v>
      </c>
      <c r="AG34">
        <f t="shared" si="7"/>
        <v>27.664051580265518</v>
      </c>
      <c r="AH34">
        <f t="shared" si="7"/>
        <v>29.052368076071815</v>
      </c>
      <c r="AI34">
        <f t="shared" ref="AI34:BL34" si="8">AI129</f>
        <v>30.466868460832426</v>
      </c>
      <c r="AJ34">
        <f t="shared" si="8"/>
        <v>31.902049359814537</v>
      </c>
      <c r="AK34">
        <f t="shared" si="8"/>
        <v>33.351854340057606</v>
      </c>
      <c r="AL34">
        <f t="shared" si="8"/>
        <v>34.808903040396771</v>
      </c>
      <c r="AM34">
        <f t="shared" si="8"/>
        <v>36.262886333085092</v>
      </c>
      <c r="AN34">
        <f t="shared" si="8"/>
        <v>37.702751180914106</v>
      </c>
      <c r="AO34">
        <f t="shared" si="8"/>
        <v>39.118668123803239</v>
      </c>
      <c r="AP34">
        <f t="shared" si="8"/>
        <v>40.501064781399094</v>
      </c>
      <c r="AQ34">
        <f t="shared" si="8"/>
        <v>41.839808185862722</v>
      </c>
      <c r="AR34">
        <f t="shared" si="8"/>
        <v>43.124009769003123</v>
      </c>
      <c r="AS34">
        <f t="shared" si="8"/>
        <v>44.408749314109073</v>
      </c>
      <c r="AT34">
        <f t="shared" si="8"/>
        <v>45.732263402237074</v>
      </c>
      <c r="AU34">
        <f t="shared" si="8"/>
        <v>47.095722282401667</v>
      </c>
      <c r="AV34">
        <f t="shared" si="8"/>
        <v>48.500331522737866</v>
      </c>
      <c r="AW34">
        <f t="shared" si="8"/>
        <v>49.947333076462471</v>
      </c>
      <c r="AX34">
        <f t="shared" si="8"/>
        <v>51.438006380006975</v>
      </c>
      <c r="AY34">
        <f t="shared" si="8"/>
        <v>52.973669484293964</v>
      </c>
      <c r="AZ34">
        <f t="shared" si="8"/>
        <v>54.555680220154962</v>
      </c>
      <c r="BA34">
        <f t="shared" si="8"/>
        <v>56.185437398921465</v>
      </c>
      <c r="BB34">
        <f t="shared" si="8"/>
        <v>57.864382049252967</v>
      </c>
      <c r="BC34">
        <f t="shared" si="8"/>
        <v>59.593998691291958</v>
      </c>
      <c r="BD34">
        <f t="shared" si="8"/>
        <v>61.375816649273958</v>
      </c>
      <c r="BE34">
        <f t="shared" si="8"/>
        <v>63.211411403753466</v>
      </c>
      <c r="BF34">
        <f t="shared" si="8"/>
        <v>65.10240598464145</v>
      </c>
      <c r="BG34">
        <f t="shared" si="8"/>
        <v>67.050472406284953</v>
      </c>
      <c r="BH34">
        <f t="shared" si="8"/>
        <v>69.057333145861463</v>
      </c>
      <c r="BI34">
        <f t="shared" si="8"/>
        <v>71.124762666388449</v>
      </c>
      <c r="BJ34">
        <f t="shared" si="8"/>
        <v>73.254588985701957</v>
      </c>
      <c r="BK34">
        <f t="shared" si="8"/>
        <v>75.448695292785956</v>
      </c>
      <c r="BL34">
        <f t="shared" si="8"/>
        <v>77.709021612885948</v>
      </c>
    </row>
    <row r="35" spans="1:64" x14ac:dyDescent="0.25">
      <c r="A35" t="str">
        <f t="shared" si="4"/>
        <v>07_INA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1.2138633314886476E-2</v>
      </c>
      <c r="L35">
        <f t="shared" si="9"/>
        <v>2.8095750969708313E-2</v>
      </c>
      <c r="M35">
        <f t="shared" si="9"/>
        <v>5.1285270279028551E-2</v>
      </c>
      <c r="N35">
        <f t="shared" si="9"/>
        <v>7.7048380335252742E-2</v>
      </c>
      <c r="O35">
        <f t="shared" si="9"/>
        <v>0.11361895740752674</v>
      </c>
      <c r="P35">
        <f t="shared" si="9"/>
        <v>0.16005466227141643</v>
      </c>
      <c r="Q35">
        <f t="shared" si="9"/>
        <v>0.21470410668192513</v>
      </c>
      <c r="R35">
        <f t="shared" si="9"/>
        <v>0.27870948461127998</v>
      </c>
      <c r="S35">
        <f t="shared" si="9"/>
        <v>0.35275858466277743</v>
      </c>
      <c r="T35">
        <f t="shared" si="9"/>
        <v>0.43416829405713009</v>
      </c>
      <c r="U35">
        <f t="shared" si="9"/>
        <v>0.52500484431447247</v>
      </c>
      <c r="V35">
        <f t="shared" si="9"/>
        <v>0.62538541542517156</v>
      </c>
      <c r="W35">
        <f t="shared" si="9"/>
        <v>0.73536171763024394</v>
      </c>
      <c r="X35">
        <f t="shared" si="9"/>
        <v>0.8548861265430111</v>
      </c>
      <c r="Y35">
        <f t="shared" si="9"/>
        <v>0.98383770329265241</v>
      </c>
      <c r="Z35">
        <f t="shared" si="9"/>
        <v>1.122105014583018</v>
      </c>
      <c r="AA35">
        <f t="shared" si="9"/>
        <v>1.2694366217374384</v>
      </c>
      <c r="AB35">
        <f t="shared" si="9"/>
        <v>1.4254942733331777</v>
      </c>
      <c r="AC35">
        <f t="shared" si="9"/>
        <v>1.5898448221917372</v>
      </c>
      <c r="AD35">
        <f t="shared" si="9"/>
        <v>1.7619125565024432</v>
      </c>
      <c r="AE35">
        <f t="shared" si="9"/>
        <v>1.9409724065204823</v>
      </c>
      <c r="AF35">
        <f t="shared" si="9"/>
        <v>2.1262695483192511</v>
      </c>
      <c r="AG35">
        <f t="shared" si="9"/>
        <v>2.3168269782423829</v>
      </c>
      <c r="AH35">
        <f t="shared" si="9"/>
        <v>2.5115104116996503</v>
      </c>
      <c r="AI35">
        <f t="shared" ref="AI35:BL35" si="10">AI130</f>
        <v>2.7090624719374552</v>
      </c>
      <c r="AJ35">
        <f t="shared" si="10"/>
        <v>2.9080616020706183</v>
      </c>
      <c r="AK35">
        <f t="shared" si="10"/>
        <v>3.1069295951990874</v>
      </c>
      <c r="AL35">
        <f t="shared" si="10"/>
        <v>3.3038554596997733</v>
      </c>
      <c r="AM35">
        <f t="shared" si="10"/>
        <v>3.496632005624762</v>
      </c>
      <c r="AN35">
        <f t="shared" si="10"/>
        <v>3.6828534363845971</v>
      </c>
      <c r="AO35">
        <f t="shared" si="10"/>
        <v>3.8601138112125302</v>
      </c>
      <c r="AP35">
        <f t="shared" si="10"/>
        <v>4.0259234767607479</v>
      </c>
      <c r="AQ35">
        <f t="shared" si="10"/>
        <v>4.1776306549077029</v>
      </c>
      <c r="AR35">
        <f t="shared" si="10"/>
        <v>4.31240097690032</v>
      </c>
      <c r="AS35">
        <f t="shared" si="10"/>
        <v>4.4408749314109146</v>
      </c>
      <c r="AT35">
        <f t="shared" si="10"/>
        <v>4.573226340223715</v>
      </c>
      <c r="AU35">
        <f t="shared" si="10"/>
        <v>4.7095722282401749</v>
      </c>
      <c r="AV35">
        <f t="shared" si="10"/>
        <v>4.8500331522737952</v>
      </c>
      <c r="AW35">
        <f t="shared" si="10"/>
        <v>4.9947333076462552</v>
      </c>
      <c r="AX35">
        <f t="shared" si="10"/>
        <v>5.1438006380007062</v>
      </c>
      <c r="AY35">
        <f t="shared" si="10"/>
        <v>5.2973669484294055</v>
      </c>
      <c r="AZ35">
        <f t="shared" si="10"/>
        <v>5.4555680220155054</v>
      </c>
      <c r="BA35">
        <f t="shared" si="10"/>
        <v>5.6185437398921563</v>
      </c>
      <c r="BB35">
        <f t="shared" si="10"/>
        <v>5.7864382049253065</v>
      </c>
      <c r="BC35">
        <f t="shared" si="10"/>
        <v>5.9593998691292054</v>
      </c>
      <c r="BD35">
        <f t="shared" si="10"/>
        <v>6.1375816649274064</v>
      </c>
      <c r="BE35">
        <f t="shared" si="10"/>
        <v>6.3211411403753575</v>
      </c>
      <c r="BF35">
        <f t="shared" si="10"/>
        <v>6.5102405984641569</v>
      </c>
      <c r="BG35">
        <f t="shared" si="10"/>
        <v>6.7050472406285069</v>
      </c>
      <c r="BH35">
        <f t="shared" si="10"/>
        <v>6.9057333145861577</v>
      </c>
      <c r="BI35">
        <f t="shared" si="10"/>
        <v>7.1124762666388568</v>
      </c>
      <c r="BJ35">
        <f t="shared" si="10"/>
        <v>7.3254588985702078</v>
      </c>
      <c r="BK35">
        <f t="shared" si="10"/>
        <v>7.5448695292786079</v>
      </c>
      <c r="BL35">
        <f t="shared" si="10"/>
        <v>7.7709021612886078</v>
      </c>
    </row>
    <row r="36" spans="1:64" x14ac:dyDescent="0.25">
      <c r="A36" t="str">
        <f t="shared" si="4"/>
        <v>07_INA</v>
      </c>
      <c r="B36" t="s">
        <v>742</v>
      </c>
      <c r="C36" t="str">
        <f t="shared" ref="C36:AH36" si="11">C131</f>
        <v>road_freight_ht(gtkm)</v>
      </c>
      <c r="D36">
        <f t="shared" si="11"/>
        <v>178.31245776566689</v>
      </c>
      <c r="E36">
        <f t="shared" si="11"/>
        <v>147.59155361412036</v>
      </c>
      <c r="F36">
        <f t="shared" si="11"/>
        <v>186.10249591280632</v>
      </c>
      <c r="G36">
        <f t="shared" si="11"/>
        <v>164.20471847639899</v>
      </c>
      <c r="H36">
        <f t="shared" si="11"/>
        <v>194.9859400544953</v>
      </c>
      <c r="I36">
        <f t="shared" si="11"/>
        <v>198.5279999999992</v>
      </c>
      <c r="J36" s="10">
        <f t="shared" si="11"/>
        <v>216.33268496213299</v>
      </c>
      <c r="K36">
        <f t="shared" si="11"/>
        <v>225.31970235688871</v>
      </c>
      <c r="L36">
        <f t="shared" si="11"/>
        <v>237.24467747109435</v>
      </c>
      <c r="M36">
        <f t="shared" si="11"/>
        <v>249.29253541184679</v>
      </c>
      <c r="N36">
        <f t="shared" si="11"/>
        <v>245.27298458298898</v>
      </c>
      <c r="O36">
        <f t="shared" si="11"/>
        <v>257.00256372779404</v>
      </c>
      <c r="P36">
        <f t="shared" si="11"/>
        <v>272.15717057613438</v>
      </c>
      <c r="Q36">
        <f t="shared" si="11"/>
        <v>286.01182625353005</v>
      </c>
      <c r="R36">
        <f t="shared" si="11"/>
        <v>300.19725155202667</v>
      </c>
      <c r="S36">
        <f t="shared" si="11"/>
        <v>314.99033326665017</v>
      </c>
      <c r="T36">
        <f t="shared" si="11"/>
        <v>327.98866212914874</v>
      </c>
      <c r="U36">
        <f t="shared" si="11"/>
        <v>341.24347961589956</v>
      </c>
      <c r="V36">
        <f t="shared" si="11"/>
        <v>354.76270950909884</v>
      </c>
      <c r="W36">
        <f t="shared" si="11"/>
        <v>368.55050729525317</v>
      </c>
      <c r="X36">
        <f t="shared" si="11"/>
        <v>382.59705242488121</v>
      </c>
      <c r="Y36">
        <f t="shared" si="11"/>
        <v>396.89888762183716</v>
      </c>
      <c r="Z36">
        <f t="shared" si="11"/>
        <v>411.4894296482201</v>
      </c>
      <c r="AA36">
        <f t="shared" si="11"/>
        <v>426.37597007468156</v>
      </c>
      <c r="AB36">
        <f t="shared" si="11"/>
        <v>441.56877248595868</v>
      </c>
      <c r="AC36">
        <f t="shared" si="11"/>
        <v>457.08024174461292</v>
      </c>
      <c r="AD36">
        <f t="shared" si="11"/>
        <v>472.9139127436332</v>
      </c>
      <c r="AE36">
        <f t="shared" si="11"/>
        <v>489.0679004971683</v>
      </c>
      <c r="AF36">
        <f t="shared" si="11"/>
        <v>505.56711540954865</v>
      </c>
      <c r="AG36">
        <f t="shared" si="11"/>
        <v>522.41495819187719</v>
      </c>
      <c r="AH36">
        <f t="shared" si="11"/>
        <v>539.6147007911494</v>
      </c>
      <c r="AI36">
        <f t="shared" ref="AI36:BL36" si="12">AI131</f>
        <v>557.178370842817</v>
      </c>
      <c r="AJ36">
        <f t="shared" si="12"/>
        <v>575.11857077809611</v>
      </c>
      <c r="AK36">
        <f t="shared" si="12"/>
        <v>593.45148909845477</v>
      </c>
      <c r="AL36">
        <f t="shared" si="12"/>
        <v>612.18376601478235</v>
      </c>
      <c r="AM36">
        <f t="shared" si="12"/>
        <v>631.2856485679763</v>
      </c>
      <c r="AN36">
        <f t="shared" si="12"/>
        <v>650.73064902433919</v>
      </c>
      <c r="AO36">
        <f t="shared" si="12"/>
        <v>670.52883377698208</v>
      </c>
      <c r="AP36">
        <f t="shared" si="12"/>
        <v>690.70890851276135</v>
      </c>
      <c r="AQ36">
        <f t="shared" si="12"/>
        <v>711.30397211029845</v>
      </c>
      <c r="AR36">
        <f t="shared" si="12"/>
        <v>732.34835552013169</v>
      </c>
      <c r="AS36">
        <f t="shared" si="12"/>
        <v>754.16629170393969</v>
      </c>
      <c r="AT36">
        <f t="shared" si="12"/>
        <v>776.64271194269418</v>
      </c>
      <c r="AU36">
        <f t="shared" si="12"/>
        <v>799.79748985079095</v>
      </c>
      <c r="AV36">
        <f t="shared" si="12"/>
        <v>823.65109884537901</v>
      </c>
      <c r="AW36">
        <f t="shared" si="12"/>
        <v>848.22463024892193</v>
      </c>
      <c r="AX36">
        <f t="shared" si="12"/>
        <v>873.53981193810864</v>
      </c>
      <c r="AY36">
        <f t="shared" si="12"/>
        <v>899.61902755562051</v>
      </c>
      <c r="AZ36">
        <f t="shared" si="12"/>
        <v>926.48533630170027</v>
      </c>
      <c r="BA36">
        <f t="shared" si="12"/>
        <v>954.16249332304653</v>
      </c>
      <c r="BB36">
        <f t="shared" si="12"/>
        <v>982.67497071709909</v>
      </c>
      <c r="BC36">
        <f t="shared" si="12"/>
        <v>1012.0479791702224</v>
      </c>
      <c r="BD36">
        <f t="shared" si="12"/>
        <v>1042.3074902489514</v>
      </c>
      <c r="BE36">
        <f t="shared" si="12"/>
        <v>1073.4802593640047</v>
      </c>
      <c r="BF36">
        <f t="shared" si="12"/>
        <v>1105.593849427381</v>
      </c>
      <c r="BG36">
        <f t="shared" si="12"/>
        <v>1138.6766552234244</v>
      </c>
      <c r="BH36">
        <f t="shared" si="12"/>
        <v>1172.7579285154823</v>
      </c>
      <c r="BI36">
        <f t="shared" si="12"/>
        <v>1207.8678039102331</v>
      </c>
      <c r="BJ36">
        <f t="shared" si="12"/>
        <v>1244.0373255026775</v>
      </c>
      <c r="BK36">
        <f t="shared" si="12"/>
        <v>1281.2984743252596</v>
      </c>
      <c r="BL36">
        <f t="shared" si="12"/>
        <v>1319.6841966254606</v>
      </c>
    </row>
    <row r="37" spans="1:64" x14ac:dyDescent="0.25">
      <c r="A37" t="str">
        <f t="shared" si="4"/>
        <v>07_INA</v>
      </c>
      <c r="B37" t="s">
        <v>742</v>
      </c>
      <c r="C37" t="str">
        <f t="shared" ref="C37:AH37" si="13">C132</f>
        <v>road_freight_lt(gtkm)</v>
      </c>
      <c r="D37">
        <f t="shared" si="13"/>
        <v>7.4296857402361205</v>
      </c>
      <c r="E37">
        <f t="shared" si="13"/>
        <v>6.1496480672550158</v>
      </c>
      <c r="F37">
        <f t="shared" si="13"/>
        <v>7.7542706630335996</v>
      </c>
      <c r="G37">
        <f t="shared" si="13"/>
        <v>6.8418632698499584</v>
      </c>
      <c r="H37">
        <f t="shared" si="13"/>
        <v>8.1244141689373066</v>
      </c>
      <c r="I37">
        <f t="shared" si="13"/>
        <v>8.2719999999999647</v>
      </c>
      <c r="J37" s="10">
        <f t="shared" si="13"/>
        <v>9.0138618734222078</v>
      </c>
      <c r="K37">
        <f t="shared" si="13"/>
        <v>9.3883209315370291</v>
      </c>
      <c r="L37">
        <f t="shared" si="13"/>
        <v>9.8851948946289276</v>
      </c>
      <c r="M37">
        <f t="shared" si="13"/>
        <v>10.387188975493613</v>
      </c>
      <c r="N37">
        <f t="shared" si="13"/>
        <v>10.219707690957868</v>
      </c>
      <c r="O37">
        <f t="shared" si="13"/>
        <v>10.70844015532475</v>
      </c>
      <c r="P37">
        <f t="shared" si="13"/>
        <v>11.339882107338926</v>
      </c>
      <c r="Q37">
        <f t="shared" si="13"/>
        <v>11.917159427230411</v>
      </c>
      <c r="R37">
        <f t="shared" si="13"/>
        <v>12.508218814667774</v>
      </c>
      <c r="S37">
        <f t="shared" si="13"/>
        <v>13.124597219443753</v>
      </c>
      <c r="T37">
        <f t="shared" si="13"/>
        <v>13.666194255381191</v>
      </c>
      <c r="U37">
        <f t="shared" si="13"/>
        <v>14.218478317329144</v>
      </c>
      <c r="V37">
        <f t="shared" si="13"/>
        <v>14.781779562879102</v>
      </c>
      <c r="W37">
        <f t="shared" si="13"/>
        <v>15.356271137302208</v>
      </c>
      <c r="X37">
        <f t="shared" si="13"/>
        <v>15.941543851036704</v>
      </c>
      <c r="Y37">
        <f t="shared" si="13"/>
        <v>16.537453650909871</v>
      </c>
      <c r="Z37">
        <f t="shared" si="13"/>
        <v>17.14539290200916</v>
      </c>
      <c r="AA37">
        <f t="shared" si="13"/>
        <v>17.765665419778387</v>
      </c>
      <c r="AB37">
        <f t="shared" si="13"/>
        <v>18.3986988535816</v>
      </c>
      <c r="AC37">
        <f t="shared" si="13"/>
        <v>19.045010072692193</v>
      </c>
      <c r="AD37">
        <f t="shared" si="13"/>
        <v>19.704746364318037</v>
      </c>
      <c r="AE37">
        <f t="shared" si="13"/>
        <v>20.377829187381995</v>
      </c>
      <c r="AF37">
        <f t="shared" si="13"/>
        <v>21.065296475397837</v>
      </c>
      <c r="AG37">
        <f t="shared" si="13"/>
        <v>21.767289924661526</v>
      </c>
      <c r="AH37">
        <f t="shared" si="13"/>
        <v>22.483945866297873</v>
      </c>
      <c r="AI37">
        <f t="shared" ref="AI37:BL37" si="14">AI132</f>
        <v>23.21576545178403</v>
      </c>
      <c r="AJ37">
        <f t="shared" si="14"/>
        <v>23.963273782420657</v>
      </c>
      <c r="AK37">
        <f t="shared" si="14"/>
        <v>24.727145379102261</v>
      </c>
      <c r="AL37">
        <f t="shared" si="14"/>
        <v>25.507656917282571</v>
      </c>
      <c r="AM37">
        <f t="shared" si="14"/>
        <v>26.303568690332327</v>
      </c>
      <c r="AN37">
        <f t="shared" si="14"/>
        <v>27.113777042680766</v>
      </c>
      <c r="AO37">
        <f t="shared" si="14"/>
        <v>27.938701407374225</v>
      </c>
      <c r="AP37">
        <f t="shared" si="14"/>
        <v>28.779537854698351</v>
      </c>
      <c r="AQ37">
        <f t="shared" si="14"/>
        <v>29.637665504595738</v>
      </c>
      <c r="AR37">
        <f t="shared" si="14"/>
        <v>30.514514813338774</v>
      </c>
      <c r="AS37">
        <f t="shared" si="14"/>
        <v>31.423595487664105</v>
      </c>
      <c r="AT37">
        <f t="shared" si="14"/>
        <v>32.360112997612205</v>
      </c>
      <c r="AU37">
        <f t="shared" si="14"/>
        <v>33.324895410449571</v>
      </c>
      <c r="AV37">
        <f t="shared" si="14"/>
        <v>34.318795785224076</v>
      </c>
      <c r="AW37">
        <f t="shared" si="14"/>
        <v>35.342692927038357</v>
      </c>
      <c r="AX37">
        <f t="shared" si="14"/>
        <v>36.397492164087808</v>
      </c>
      <c r="AY37">
        <f t="shared" si="14"/>
        <v>37.4841261481508</v>
      </c>
      <c r="AZ37">
        <f t="shared" si="14"/>
        <v>38.603555679237452</v>
      </c>
      <c r="BA37">
        <f t="shared" si="14"/>
        <v>39.756770555126884</v>
      </c>
      <c r="BB37">
        <f t="shared" si="14"/>
        <v>40.944790446545731</v>
      </c>
      <c r="BC37">
        <f t="shared" si="14"/>
        <v>42.168665798759207</v>
      </c>
      <c r="BD37">
        <f t="shared" si="14"/>
        <v>43.429478760372902</v>
      </c>
      <c r="BE37">
        <f t="shared" si="14"/>
        <v>44.728344140166797</v>
      </c>
      <c r="BF37">
        <f t="shared" si="14"/>
        <v>46.066410392807477</v>
      </c>
      <c r="BG37">
        <f t="shared" si="14"/>
        <v>47.444860634309279</v>
      </c>
      <c r="BH37">
        <f t="shared" si="14"/>
        <v>48.864913688145016</v>
      </c>
      <c r="BI37">
        <f t="shared" si="14"/>
        <v>50.327825162926302</v>
      </c>
      <c r="BJ37">
        <f t="shared" si="14"/>
        <v>51.834888562611482</v>
      </c>
      <c r="BK37">
        <f t="shared" si="14"/>
        <v>53.387436430219068</v>
      </c>
      <c r="BL37">
        <f t="shared" si="14"/>
        <v>54.986841526060772</v>
      </c>
    </row>
    <row r="38" spans="1:64" x14ac:dyDescent="0.25">
      <c r="A38" t="str">
        <f t="shared" si="4"/>
        <v>07_INA</v>
      </c>
      <c r="B38" t="s">
        <v>742</v>
      </c>
      <c r="C38" t="str">
        <f t="shared" ref="C38:AH38" si="15">C133</f>
        <v>ship_freight(gtkm)</v>
      </c>
      <c r="D38">
        <f t="shared" si="15"/>
        <v>14.141106920267134</v>
      </c>
      <c r="E38">
        <f t="shared" si="15"/>
        <v>14.212167759062469</v>
      </c>
      <c r="F38">
        <f t="shared" si="15"/>
        <v>14.283585687499988</v>
      </c>
      <c r="G38">
        <f t="shared" si="15"/>
        <v>14.355362499999964</v>
      </c>
      <c r="H38">
        <f t="shared" si="15"/>
        <v>14.427499999999958</v>
      </c>
      <c r="I38">
        <f t="shared" si="15"/>
        <v>14.499999999999943</v>
      </c>
      <c r="J38" s="10">
        <f t="shared" si="15"/>
        <v>14.572499999999959</v>
      </c>
      <c r="K38">
        <f t="shared" si="15"/>
        <v>14.328664825413892</v>
      </c>
      <c r="L38">
        <f t="shared" si="15"/>
        <v>14.173491983901673</v>
      </c>
      <c r="M38">
        <f t="shared" si="15"/>
        <v>14.065700818507954</v>
      </c>
      <c r="N38">
        <f t="shared" si="15"/>
        <v>13.146471238358938</v>
      </c>
      <c r="O38">
        <f t="shared" si="15"/>
        <v>13.168958463984051</v>
      </c>
      <c r="P38">
        <f t="shared" si="15"/>
        <v>13.42169187574245</v>
      </c>
      <c r="Q38">
        <f t="shared" si="15"/>
        <v>13.670494935671408</v>
      </c>
      <c r="R38">
        <f>R133</f>
        <v>14.00612406253798</v>
      </c>
      <c r="S38">
        <f t="shared" si="15"/>
        <v>14.448066685349724</v>
      </c>
      <c r="T38">
        <f t="shared" si="15"/>
        <v>14.893155237312413</v>
      </c>
      <c r="U38">
        <f t="shared" si="15"/>
        <v>15.441202872661396</v>
      </c>
      <c r="V38">
        <f t="shared" si="15"/>
        <v>16.096071459874416</v>
      </c>
      <c r="W38">
        <f t="shared" si="15"/>
        <v>16.860774544056646</v>
      </c>
      <c r="X38">
        <f t="shared" si="15"/>
        <v>17.73692511523166</v>
      </c>
      <c r="Y38">
        <f t="shared" si="15"/>
        <v>18.725553715298883</v>
      </c>
      <c r="Z38">
        <f t="shared" si="15"/>
        <v>19.828493698361346</v>
      </c>
      <c r="AA38">
        <f t="shared" si="15"/>
        <v>21.045381220923247</v>
      </c>
      <c r="AB38">
        <f t="shared" si="15"/>
        <v>22.374901501920494</v>
      </c>
      <c r="AC38">
        <f t="shared" si="15"/>
        <v>23.814660701444378</v>
      </c>
      <c r="AD38">
        <f t="shared" si="15"/>
        <v>25.360502685651177</v>
      </c>
      <c r="AE38">
        <f t="shared" si="15"/>
        <v>27.006515038613497</v>
      </c>
      <c r="AF38">
        <f t="shared" si="15"/>
        <v>28.74669239866574</v>
      </c>
      <c r="AG38">
        <f t="shared" si="15"/>
        <v>30.572206518895413</v>
      </c>
      <c r="AH38">
        <f t="shared" si="15"/>
        <v>32.472391952520368</v>
      </c>
      <c r="AI38">
        <f t="shared" ref="AI38:BL38" si="16">AI133</f>
        <v>34.435169893146991</v>
      </c>
      <c r="AJ38">
        <f t="shared" si="16"/>
        <v>36.446479512448477</v>
      </c>
      <c r="AK38">
        <f t="shared" si="16"/>
        <v>38.490358990799486</v>
      </c>
      <c r="AL38">
        <f t="shared" si="16"/>
        <v>40.5479865980112</v>
      </c>
      <c r="AM38">
        <f t="shared" si="16"/>
        <v>42.595699538440456</v>
      </c>
      <c r="AN38">
        <f t="shared" si="16"/>
        <v>44.607430787828207</v>
      </c>
      <c r="AO38">
        <f t="shared" si="16"/>
        <v>46.557035700472525</v>
      </c>
      <c r="AP38">
        <f t="shared" si="16"/>
        <v>48.417191556207214</v>
      </c>
      <c r="AQ38">
        <f t="shared" si="16"/>
        <v>50.158417228738557</v>
      </c>
      <c r="AR38">
        <f t="shared" si="16"/>
        <v>51.748811722803673</v>
      </c>
      <c r="AS38">
        <f t="shared" si="16"/>
        <v>53.290499176930808</v>
      </c>
      <c r="AT38">
        <f t="shared" si="16"/>
        <v>54.878716082684406</v>
      </c>
      <c r="AU38">
        <f t="shared" si="16"/>
        <v>56.514866738881921</v>
      </c>
      <c r="AV38">
        <f t="shared" si="16"/>
        <v>58.200397827285357</v>
      </c>
      <c r="AW38">
        <f t="shared" si="16"/>
        <v>59.936799691754878</v>
      </c>
      <c r="AX38">
        <f t="shared" si="16"/>
        <v>61.725607656008272</v>
      </c>
      <c r="AY38">
        <f t="shared" si="16"/>
        <v>63.568403381152663</v>
      </c>
      <c r="AZ38">
        <f t="shared" si="16"/>
        <v>65.466816264185866</v>
      </c>
      <c r="BA38">
        <f t="shared" si="16"/>
        <v>67.422524878705659</v>
      </c>
      <c r="BB38">
        <f t="shared" si="16"/>
        <v>69.437258459103461</v>
      </c>
      <c r="BC38">
        <f t="shared" si="16"/>
        <v>71.512798429550244</v>
      </c>
      <c r="BD38">
        <f t="shared" si="16"/>
        <v>73.650979979128635</v>
      </c>
      <c r="BE38">
        <f t="shared" si="16"/>
        <v>75.853693684504051</v>
      </c>
      <c r="BF38">
        <f t="shared" si="16"/>
        <v>78.122887181569624</v>
      </c>
      <c r="BG38">
        <f t="shared" si="16"/>
        <v>80.46056688754183</v>
      </c>
      <c r="BH38">
        <f t="shared" si="16"/>
        <v>82.868799775033622</v>
      </c>
      <c r="BI38">
        <f t="shared" si="16"/>
        <v>85.349715199666008</v>
      </c>
      <c r="BJ38">
        <f t="shared" si="16"/>
        <v>87.905506782842224</v>
      </c>
      <c r="BK38">
        <f t="shared" si="16"/>
        <v>90.538434351343014</v>
      </c>
      <c r="BL38">
        <f t="shared" si="16"/>
        <v>93.250825935462998</v>
      </c>
    </row>
    <row r="39" spans="1:64" x14ac:dyDescent="0.25">
      <c r="A39" t="str">
        <f t="shared" si="4"/>
        <v>07_INA</v>
      </c>
      <c r="B39" t="s">
        <v>742</v>
      </c>
      <c r="C39" t="str">
        <f t="shared" ref="C39:AH39" si="17">C134</f>
        <v>air_passenger(gpkm)</v>
      </c>
      <c r="D39">
        <f t="shared" si="17"/>
        <v>41.634425942126065</v>
      </c>
      <c r="E39">
        <f t="shared" si="17"/>
        <v>42.286775250356598</v>
      </c>
      <c r="F39">
        <f t="shared" si="17"/>
        <v>42.94934589850763</v>
      </c>
      <c r="G39">
        <f t="shared" si="17"/>
        <v>43.622298039718679</v>
      </c>
      <c r="H39">
        <f t="shared" si="17"/>
        <v>44.305794336489882</v>
      </c>
      <c r="I39">
        <f t="shared" si="17"/>
        <v>44.999999999999943</v>
      </c>
      <c r="J39" s="10">
        <f t="shared" si="17"/>
        <v>46.799999999999955</v>
      </c>
      <c r="K39">
        <f t="shared" si="17"/>
        <v>46.994697547226956</v>
      </c>
      <c r="L39">
        <f t="shared" si="17"/>
        <v>48.255379045835369</v>
      </c>
      <c r="M39">
        <f t="shared" si="17"/>
        <v>49.734377901282791</v>
      </c>
      <c r="N39">
        <f t="shared" si="17"/>
        <v>48.906500298382859</v>
      </c>
      <c r="O39">
        <f t="shared" si="17"/>
        <v>50.782189575355069</v>
      </c>
      <c r="P39">
        <f t="shared" si="17"/>
        <v>53.421712758312701</v>
      </c>
      <c r="Q39">
        <f t="shared" si="17"/>
        <v>56.098580694348165</v>
      </c>
      <c r="R39">
        <f t="shared" si="17"/>
        <v>59.08028738192273</v>
      </c>
      <c r="S39">
        <f t="shared" si="17"/>
        <v>62.422508495754663</v>
      </c>
      <c r="T39">
        <f t="shared" si="17"/>
        <v>65.741148647066311</v>
      </c>
      <c r="U39">
        <f t="shared" si="17"/>
        <v>69.367998432537519</v>
      </c>
      <c r="V39">
        <f t="shared" si="17"/>
        <v>73.306955756787005</v>
      </c>
      <c r="W39">
        <f t="shared" si="17"/>
        <v>77.559472781247237</v>
      </c>
      <c r="X39">
        <f t="shared" si="17"/>
        <v>82.122507879053032</v>
      </c>
      <c r="Y39">
        <f t="shared" si="17"/>
        <v>86.991795316603316</v>
      </c>
      <c r="Z39">
        <f t="shared" si="17"/>
        <v>92.167508670624301</v>
      </c>
      <c r="AA39">
        <f t="shared" si="17"/>
        <v>97.642655093196112</v>
      </c>
      <c r="AB39">
        <f t="shared" si="17"/>
        <v>103.40806683704426</v>
      </c>
      <c r="AC39">
        <f t="shared" si="17"/>
        <v>109.45209765577107</v>
      </c>
      <c r="AD39">
        <f t="shared" si="17"/>
        <v>115.7581356164735</v>
      </c>
      <c r="AE39">
        <f t="shared" si="17"/>
        <v>122.30483159206435</v>
      </c>
      <c r="AF39">
        <f t="shared" si="17"/>
        <v>129.07280177961195</v>
      </c>
      <c r="AG39">
        <f t="shared" si="17"/>
        <v>136.03413132601909</v>
      </c>
      <c r="AH39">
        <f t="shared" si="17"/>
        <v>143.15649969141239</v>
      </c>
      <c r="AI39">
        <f t="shared" ref="AI39:BL39" si="18">AI134</f>
        <v>150.40506643602433</v>
      </c>
      <c r="AJ39">
        <f t="shared" si="18"/>
        <v>157.74039919262569</v>
      </c>
      <c r="AK39">
        <f t="shared" si="18"/>
        <v>165.11894469968382</v>
      </c>
      <c r="AL39">
        <f t="shared" si="18"/>
        <v>172.48961925418536</v>
      </c>
      <c r="AM39">
        <f t="shared" si="18"/>
        <v>179.7866775444291</v>
      </c>
      <c r="AN39">
        <f t="shared" si="18"/>
        <v>186.93919726259028</v>
      </c>
      <c r="AO39">
        <f t="shared" si="18"/>
        <v>193.87984352163306</v>
      </c>
      <c r="AP39">
        <f t="shared" si="18"/>
        <v>200.54066057335282</v>
      </c>
      <c r="AQ39">
        <f t="shared" si="18"/>
        <v>206.8494659952346</v>
      </c>
      <c r="AR39">
        <f t="shared" si="18"/>
        <v>212.72891514796285</v>
      </c>
      <c r="AS39">
        <f t="shared" si="18"/>
        <v>218.50496350484582</v>
      </c>
      <c r="AT39">
        <f t="shared" si="18"/>
        <v>224.44886882879683</v>
      </c>
      <c r="AU39">
        <f t="shared" si="18"/>
        <v>230.5659930666688</v>
      </c>
      <c r="AV39">
        <f t="shared" si="18"/>
        <v>236.86187561447781</v>
      </c>
      <c r="AW39">
        <f t="shared" si="18"/>
        <v>243.34221062597979</v>
      </c>
      <c r="AX39">
        <f t="shared" si="18"/>
        <v>250.01282221332781</v>
      </c>
      <c r="AY39">
        <f t="shared" si="18"/>
        <v>256.87971042408276</v>
      </c>
      <c r="AZ39">
        <f t="shared" si="18"/>
        <v>263.94909420454383</v>
      </c>
      <c r="BA39">
        <f t="shared" si="18"/>
        <v>271.22738965925481</v>
      </c>
      <c r="BB39">
        <f t="shared" si="18"/>
        <v>278.72118143702079</v>
      </c>
      <c r="BC39">
        <f t="shared" si="18"/>
        <v>286.43722024127976</v>
      </c>
      <c r="BD39">
        <f t="shared" si="18"/>
        <v>294.38243036026176</v>
      </c>
      <c r="BE39">
        <f t="shared" si="18"/>
        <v>302.56394572349478</v>
      </c>
      <c r="BF39">
        <f t="shared" si="18"/>
        <v>310.98910196172778</v>
      </c>
      <c r="BG39">
        <f t="shared" si="18"/>
        <v>319.66545010994673</v>
      </c>
      <c r="BH39">
        <f t="shared" si="18"/>
        <v>328.60075333837176</v>
      </c>
      <c r="BI39">
        <f t="shared" si="18"/>
        <v>337.80301645290973</v>
      </c>
      <c r="BJ39">
        <f t="shared" si="18"/>
        <v>347.28050138999072</v>
      </c>
      <c r="BK39">
        <f t="shared" si="18"/>
        <v>357.04172470215974</v>
      </c>
      <c r="BL39">
        <f t="shared" si="18"/>
        <v>367.09542691073767</v>
      </c>
    </row>
    <row r="40" spans="1:64" x14ac:dyDescent="0.25">
      <c r="A40" t="str">
        <f t="shared" si="4"/>
        <v>07_INA</v>
      </c>
      <c r="B40" t="s">
        <v>742</v>
      </c>
      <c r="C40" t="str">
        <f t="shared" ref="C40:AH40" si="19">C135</f>
        <v>rail_passenger(gpkm)</v>
      </c>
      <c r="D40">
        <f t="shared" si="19"/>
        <v>20.166581215999997</v>
      </c>
      <c r="E40">
        <f t="shared" si="19"/>
        <v>21.213863759999985</v>
      </c>
      <c r="F40">
        <f t="shared" si="19"/>
        <v>21.003570527999972</v>
      </c>
      <c r="G40">
        <f t="shared" si="19"/>
        <v>21.745770399999984</v>
      </c>
      <c r="H40">
        <f t="shared" si="19"/>
        <v>22.371971441031253</v>
      </c>
      <c r="I40">
        <f t="shared" si="19"/>
        <v>23.209816907071108</v>
      </c>
      <c r="J40" s="10">
        <f t="shared" si="19"/>
        <v>24.402751178809734</v>
      </c>
      <c r="K40">
        <f t="shared" si="19"/>
        <v>26.72922870661754</v>
      </c>
      <c r="L40">
        <f t="shared" si="19"/>
        <v>29.751645229175995</v>
      </c>
      <c r="M40">
        <f t="shared" si="19"/>
        <v>32.944462897735526</v>
      </c>
      <c r="N40">
        <f t="shared" si="19"/>
        <v>34.5193220959681</v>
      </c>
      <c r="O40">
        <f t="shared" si="19"/>
        <v>37.901677237663662</v>
      </c>
      <c r="P40">
        <f t="shared" si="19"/>
        <v>41.866627684458976</v>
      </c>
      <c r="Q40">
        <f t="shared" si="19"/>
        <v>45.869747641411372</v>
      </c>
      <c r="R40">
        <f t="shared" si="19"/>
        <v>50.11057152173791</v>
      </c>
      <c r="S40">
        <f t="shared" si="19"/>
        <v>54.637431027855271</v>
      </c>
      <c r="T40">
        <f t="shared" si="19"/>
        <v>59.108947751153828</v>
      </c>
      <c r="U40">
        <f t="shared" si="19"/>
        <v>63.810344711743632</v>
      </c>
      <c r="V40">
        <f t="shared" si="19"/>
        <v>68.750276171810654</v>
      </c>
      <c r="W40">
        <f t="shared" si="19"/>
        <v>73.93687801021683</v>
      </c>
      <c r="X40">
        <f t="shared" si="19"/>
        <v>79.375858624593675</v>
      </c>
      <c r="Y40">
        <f t="shared" si="19"/>
        <v>85.073692779494493</v>
      </c>
      <c r="Z40">
        <f t="shared" si="19"/>
        <v>91.043450188224128</v>
      </c>
      <c r="AA40">
        <f t="shared" si="19"/>
        <v>97.293693292028209</v>
      </c>
      <c r="AB40">
        <f t="shared" si="19"/>
        <v>103.83341582384554</v>
      </c>
      <c r="AC40">
        <f t="shared" si="19"/>
        <v>110.67192598308043</v>
      </c>
      <c r="AD40">
        <f t="shared" si="19"/>
        <v>117.81650510897244</v>
      </c>
      <c r="AE40">
        <f t="shared" si="19"/>
        <v>125.2727640532142</v>
      </c>
      <c r="AF40">
        <f t="shared" si="19"/>
        <v>133.05169395719213</v>
      </c>
      <c r="AG40">
        <f t="shared" si="19"/>
        <v>141.15914363135388</v>
      </c>
      <c r="AH40">
        <f t="shared" si="19"/>
        <v>149.60015281543113</v>
      </c>
      <c r="AI40">
        <f t="shared" ref="AI40:BL40" si="20">AI135</f>
        <v>158.38109522436235</v>
      </c>
      <c r="AJ40">
        <f t="shared" si="20"/>
        <v>167.50771238498743</v>
      </c>
      <c r="AK40">
        <f t="shared" si="20"/>
        <v>176.9857722267158</v>
      </c>
      <c r="AL40">
        <f t="shared" si="20"/>
        <v>186.81755375512483</v>
      </c>
      <c r="AM40">
        <f t="shared" si="20"/>
        <v>196.99400415023538</v>
      </c>
      <c r="AN40">
        <f t="shared" si="20"/>
        <v>207.50465789311883</v>
      </c>
      <c r="AO40">
        <f t="shared" si="20"/>
        <v>218.3473752518193</v>
      </c>
      <c r="AP40">
        <f t="shared" si="20"/>
        <v>229.52412459592071</v>
      </c>
      <c r="AQ40">
        <f t="shared" si="20"/>
        <v>241.03717591566286</v>
      </c>
      <c r="AR40">
        <f t="shared" si="20"/>
        <v>252.88810052421121</v>
      </c>
      <c r="AS40">
        <f t="shared" si="20"/>
        <v>259.75455728441301</v>
      </c>
      <c r="AT40">
        <f t="shared" si="20"/>
        <v>266.8205592241315</v>
      </c>
      <c r="AU40">
        <f t="shared" si="20"/>
        <v>274.09248052411129</v>
      </c>
      <c r="AV40">
        <f t="shared" si="20"/>
        <v>281.57690631329717</v>
      </c>
      <c r="AW40">
        <f t="shared" si="20"/>
        <v>289.28060569370069</v>
      </c>
      <c r="AX40">
        <f t="shared" si="20"/>
        <v>297.21050225941156</v>
      </c>
      <c r="AY40">
        <f t="shared" si="20"/>
        <v>305.3737287531963</v>
      </c>
      <c r="AZ40">
        <f t="shared" si="20"/>
        <v>313.77767814049037</v>
      </c>
      <c r="BA40">
        <f t="shared" si="20"/>
        <v>322.42997776471231</v>
      </c>
      <c r="BB40">
        <f t="shared" si="20"/>
        <v>331.33845533150225</v>
      </c>
      <c r="BC40">
        <f t="shared" si="20"/>
        <v>340.5111359490993</v>
      </c>
      <c r="BD40">
        <f t="shared" si="20"/>
        <v>349.95625108005163</v>
      </c>
      <c r="BE40">
        <f t="shared" si="20"/>
        <v>359.68228140450731</v>
      </c>
      <c r="BF40">
        <f t="shared" si="20"/>
        <v>369.69794738120117</v>
      </c>
      <c r="BG40">
        <f t="shared" si="20"/>
        <v>380.01222553734056</v>
      </c>
      <c r="BH40">
        <f t="shared" si="20"/>
        <v>390.63434458247633</v>
      </c>
      <c r="BI40">
        <f t="shared" si="20"/>
        <v>401.57382047808221</v>
      </c>
      <c r="BJ40">
        <f t="shared" si="20"/>
        <v>412.84047485752183</v>
      </c>
      <c r="BK40">
        <f t="shared" si="20"/>
        <v>424.44443203696829</v>
      </c>
      <c r="BL40">
        <f t="shared" si="20"/>
        <v>436.39608258242868</v>
      </c>
    </row>
    <row r="41" spans="1:64" x14ac:dyDescent="0.25">
      <c r="A41" t="str">
        <f t="shared" si="4"/>
        <v>07_INA</v>
      </c>
      <c r="B41" t="s">
        <v>742</v>
      </c>
      <c r="C41" t="str">
        <f t="shared" ref="C41:AH41" si="21">C136</f>
        <v>road_passenger_2w(gpkm)</v>
      </c>
      <c r="D41">
        <f t="shared" si="21"/>
        <v>200.64043232854556</v>
      </c>
      <c r="E41">
        <f t="shared" si="21"/>
        <v>201.13924983569242</v>
      </c>
      <c r="F41">
        <f t="shared" si="21"/>
        <v>211.86904827508701</v>
      </c>
      <c r="G41">
        <f t="shared" si="21"/>
        <v>216.5977718442461</v>
      </c>
      <c r="H41">
        <f t="shared" si="21"/>
        <v>226.70388394765908</v>
      </c>
      <c r="I41">
        <f t="shared" si="21"/>
        <v>227.5813154355796</v>
      </c>
      <c r="J41" s="10">
        <f t="shared" si="21"/>
        <v>250.9156048328266</v>
      </c>
      <c r="K41">
        <f t="shared" si="21"/>
        <v>241.43722560750635</v>
      </c>
      <c r="L41">
        <f t="shared" si="21"/>
        <v>248.80731559878168</v>
      </c>
      <c r="M41">
        <f t="shared" si="21"/>
        <v>256.63048775244795</v>
      </c>
      <c r="N41">
        <f t="shared" si="21"/>
        <v>251.86309903425922</v>
      </c>
      <c r="O41">
        <f t="shared" si="21"/>
        <v>260.33520761077312</v>
      </c>
      <c r="P41">
        <f t="shared" si="21"/>
        <v>271.97304666521865</v>
      </c>
      <c r="Q41">
        <f t="shared" si="21"/>
        <v>283.01666268232907</v>
      </c>
      <c r="R41">
        <f t="shared" si="21"/>
        <v>294.80468566131384</v>
      </c>
      <c r="S41">
        <f t="shared" si="21"/>
        <v>307.58492507455009</v>
      </c>
      <c r="T41">
        <f t="shared" si="21"/>
        <v>316.62068387618683</v>
      </c>
      <c r="U41">
        <f t="shared" si="21"/>
        <v>325.80268314873877</v>
      </c>
      <c r="V41">
        <f t="shared" si="21"/>
        <v>335.13434683783623</v>
      </c>
      <c r="W41">
        <f t="shared" si="21"/>
        <v>344.61512388643627</v>
      </c>
      <c r="X41">
        <f t="shared" si="21"/>
        <v>354.23276509714702</v>
      </c>
      <c r="Y41">
        <f t="shared" si="21"/>
        <v>363.9793764051804</v>
      </c>
      <c r="Z41">
        <f t="shared" si="21"/>
        <v>371.40981988486345</v>
      </c>
      <c r="AA41">
        <f t="shared" si="21"/>
        <v>378.82064680647744</v>
      </c>
      <c r="AB41">
        <f t="shared" si="21"/>
        <v>386.20450296908024</v>
      </c>
      <c r="AC41">
        <f t="shared" si="21"/>
        <v>393.55428785046587</v>
      </c>
      <c r="AD41">
        <f t="shared" si="21"/>
        <v>400.85507576652839</v>
      </c>
      <c r="AE41">
        <f t="shared" si="21"/>
        <v>408.08687848498232</v>
      </c>
      <c r="AF41">
        <f t="shared" si="21"/>
        <v>415.24773826398871</v>
      </c>
      <c r="AG41">
        <f t="shared" si="21"/>
        <v>422.31860231844564</v>
      </c>
      <c r="AH41">
        <f t="shared" si="21"/>
        <v>429.27912891575755</v>
      </c>
      <c r="AI41">
        <f t="shared" ref="AI41:BL41" si="22">AI136</f>
        <v>436.11392347785227</v>
      </c>
      <c r="AJ41">
        <f t="shared" si="22"/>
        <v>442.80644579779408</v>
      </c>
      <c r="AK41">
        <f t="shared" si="22"/>
        <v>449.3409480808146</v>
      </c>
      <c r="AL41">
        <f t="shared" si="22"/>
        <v>455.69379976468196</v>
      </c>
      <c r="AM41">
        <f t="shared" si="22"/>
        <v>461.81668347564806</v>
      </c>
      <c r="AN41">
        <f t="shared" si="22"/>
        <v>467.66386605947963</v>
      </c>
      <c r="AO41">
        <f t="shared" si="22"/>
        <v>473.2132679599228</v>
      </c>
      <c r="AP41">
        <f t="shared" si="22"/>
        <v>478.45361265872572</v>
      </c>
      <c r="AQ41">
        <f t="shared" si="22"/>
        <v>483.37492684456157</v>
      </c>
      <c r="AR41">
        <f t="shared" si="22"/>
        <v>487.96642248768904</v>
      </c>
      <c r="AS41">
        <f t="shared" si="22"/>
        <v>501.21576215015887</v>
      </c>
      <c r="AT41">
        <f t="shared" si="22"/>
        <v>514.85013909659563</v>
      </c>
      <c r="AU41">
        <f t="shared" si="22"/>
        <v>528.88185278343019</v>
      </c>
      <c r="AV41">
        <f t="shared" si="22"/>
        <v>543.32360970735465</v>
      </c>
      <c r="AW41">
        <f t="shared" si="22"/>
        <v>558.18847135479405</v>
      </c>
      <c r="AX41">
        <f t="shared" si="22"/>
        <v>573.48979731614304</v>
      </c>
      <c r="AY41">
        <f t="shared" si="22"/>
        <v>589.24135074974345</v>
      </c>
      <c r="AZ41">
        <f t="shared" si="22"/>
        <v>605.45739693295593</v>
      </c>
      <c r="BA41">
        <f t="shared" si="22"/>
        <v>622.15265339291329</v>
      </c>
      <c r="BB41">
        <f t="shared" si="22"/>
        <v>639.34222427057568</v>
      </c>
      <c r="BC41">
        <f t="shared" si="22"/>
        <v>657.04159460991855</v>
      </c>
      <c r="BD41">
        <f t="shared" si="22"/>
        <v>675.26664763092413</v>
      </c>
      <c r="BE41">
        <f t="shared" si="22"/>
        <v>694.03374743749271</v>
      </c>
      <c r="BF41">
        <f t="shared" si="22"/>
        <v>713.35972080416389</v>
      </c>
      <c r="BG41">
        <f t="shared" si="22"/>
        <v>733.26188860866444</v>
      </c>
      <c r="BH41">
        <f t="shared" si="22"/>
        <v>753.75805833333288</v>
      </c>
      <c r="BI41">
        <f t="shared" si="22"/>
        <v>774.86659173448459</v>
      </c>
      <c r="BJ41">
        <f t="shared" si="22"/>
        <v>796.60644038510964</v>
      </c>
      <c r="BK41">
        <f t="shared" si="22"/>
        <v>818.99713990721989</v>
      </c>
      <c r="BL41">
        <f t="shared" si="22"/>
        <v>842.05873967170942</v>
      </c>
    </row>
    <row r="42" spans="1:64" x14ac:dyDescent="0.25">
      <c r="A42" t="str">
        <f t="shared" si="4"/>
        <v>07_INA</v>
      </c>
      <c r="B42" t="s">
        <v>742</v>
      </c>
      <c r="C42" t="str">
        <f t="shared" ref="C42:AH42" si="23">C137</f>
        <v>road_passenger_bus(gpkm)</v>
      </c>
      <c r="D42">
        <f t="shared" si="23"/>
        <v>91.984455919999959</v>
      </c>
      <c r="E42">
        <f t="shared" si="23"/>
        <v>92.160117279999909</v>
      </c>
      <c r="F42">
        <f t="shared" si="23"/>
        <v>92.953802479999865</v>
      </c>
      <c r="G42">
        <f t="shared" si="23"/>
        <v>93.464311919999943</v>
      </c>
      <c r="H42">
        <f t="shared" si="23"/>
        <v>98.064824479999942</v>
      </c>
      <c r="I42">
        <f t="shared" si="23"/>
        <v>98.223193599999874</v>
      </c>
      <c r="J42" s="10">
        <f t="shared" si="23"/>
        <v>97.240961663999897</v>
      </c>
      <c r="K42">
        <f t="shared" si="23"/>
        <v>100.88720815636164</v>
      </c>
      <c r="L42">
        <f t="shared" si="23"/>
        <v>101.88176648150898</v>
      </c>
      <c r="M42">
        <f t="shared" si="23"/>
        <v>102.70363798840549</v>
      </c>
      <c r="N42">
        <f t="shared" si="23"/>
        <v>98.255846886771209</v>
      </c>
      <c r="O42">
        <f t="shared" si="23"/>
        <v>98.753252526205074</v>
      </c>
      <c r="P42">
        <f t="shared" si="23"/>
        <v>100.07382966693784</v>
      </c>
      <c r="Q42">
        <f t="shared" si="23"/>
        <v>100.78222354814402</v>
      </c>
      <c r="R42">
        <f t="shared" si="23"/>
        <v>101.37723452909242</v>
      </c>
      <c r="S42">
        <f t="shared" si="23"/>
        <v>101.93505725761028</v>
      </c>
      <c r="T42">
        <f t="shared" si="23"/>
        <v>101.83870379842364</v>
      </c>
      <c r="U42">
        <f t="shared" si="23"/>
        <v>101.65532650978241</v>
      </c>
      <c r="V42">
        <f t="shared" si="23"/>
        <v>101.39286219127445</v>
      </c>
      <c r="W42">
        <f t="shared" si="23"/>
        <v>101.05910943151207</v>
      </c>
      <c r="X42">
        <f t="shared" si="23"/>
        <v>100.65978810863869</v>
      </c>
      <c r="Y42">
        <f t="shared" si="23"/>
        <v>100.20354597752284</v>
      </c>
      <c r="Z42">
        <f t="shared" si="23"/>
        <v>99.707972104749729</v>
      </c>
      <c r="AA42">
        <f t="shared" si="23"/>
        <v>99.185801595437425</v>
      </c>
      <c r="AB42">
        <f t="shared" si="23"/>
        <v>98.651616706641263</v>
      </c>
      <c r="AC42">
        <f t="shared" si="23"/>
        <v>98.121725749526675</v>
      </c>
      <c r="AD42">
        <f t="shared" si="23"/>
        <v>97.612265741778415</v>
      </c>
      <c r="AE42">
        <f t="shared" si="23"/>
        <v>97.140155692906617</v>
      </c>
      <c r="AF42">
        <f t="shared" si="23"/>
        <v>96.728661002319001</v>
      </c>
      <c r="AG42">
        <f t="shared" si="23"/>
        <v>96.398987001002808</v>
      </c>
      <c r="AH42">
        <f t="shared" si="23"/>
        <v>96.174290703263708</v>
      </c>
      <c r="AI42">
        <f t="shared" ref="AI42:BL42" si="24">AI137</f>
        <v>96.081111776130868</v>
      </c>
      <c r="AJ42">
        <f t="shared" si="24"/>
        <v>96.147991160971571</v>
      </c>
      <c r="AK42">
        <f t="shared" si="24"/>
        <v>96.405943573308917</v>
      </c>
      <c r="AL42">
        <f t="shared" si="24"/>
        <v>96.8866364166186</v>
      </c>
      <c r="AM42">
        <f t="shared" si="24"/>
        <v>97.618917869470536</v>
      </c>
      <c r="AN42">
        <f t="shared" si="24"/>
        <v>98.634593451856347</v>
      </c>
      <c r="AO42">
        <f t="shared" si="24"/>
        <v>99.972629528620431</v>
      </c>
      <c r="AP42">
        <f t="shared" si="24"/>
        <v>101.6762904062054</v>
      </c>
      <c r="AQ42">
        <f t="shared" si="24"/>
        <v>103.79111403862136</v>
      </c>
      <c r="AR42">
        <f t="shared" si="24"/>
        <v>106.36445757398128</v>
      </c>
      <c r="AS42">
        <f t="shared" si="24"/>
        <v>109.25248175242277</v>
      </c>
      <c r="AT42">
        <f t="shared" si="24"/>
        <v>112.22443441439826</v>
      </c>
      <c r="AU42">
        <f t="shared" si="24"/>
        <v>115.28299653333424</v>
      </c>
      <c r="AV42">
        <f t="shared" si="24"/>
        <v>118.43093780723875</v>
      </c>
      <c r="AW42">
        <f t="shared" si="24"/>
        <v>121.67110531298972</v>
      </c>
      <c r="AX42">
        <f t="shared" si="24"/>
        <v>125.00641110666372</v>
      </c>
      <c r="AY42">
        <f t="shared" si="24"/>
        <v>128.43985521204121</v>
      </c>
      <c r="AZ42">
        <f t="shared" si="24"/>
        <v>131.97454710227171</v>
      </c>
      <c r="BA42">
        <f t="shared" si="24"/>
        <v>135.61369482962721</v>
      </c>
      <c r="BB42">
        <f t="shared" si="24"/>
        <v>139.3605907185102</v>
      </c>
      <c r="BC42">
        <f t="shared" si="24"/>
        <v>143.21861012063968</v>
      </c>
      <c r="BD42">
        <f t="shared" si="24"/>
        <v>147.19121518013068</v>
      </c>
      <c r="BE42">
        <f t="shared" si="24"/>
        <v>151.28197286174716</v>
      </c>
      <c r="BF42">
        <f t="shared" si="24"/>
        <v>155.49455098086366</v>
      </c>
      <c r="BG42">
        <f t="shared" si="24"/>
        <v>159.83272505497317</v>
      </c>
      <c r="BH42">
        <f t="shared" si="24"/>
        <v>164.30037666918562</v>
      </c>
      <c r="BI42">
        <f t="shared" si="24"/>
        <v>168.90150822645464</v>
      </c>
      <c r="BJ42">
        <f t="shared" si="24"/>
        <v>173.64025069499513</v>
      </c>
      <c r="BK42">
        <f t="shared" si="24"/>
        <v>178.52086235107961</v>
      </c>
      <c r="BL42">
        <f t="shared" si="24"/>
        <v>183.54771345536858</v>
      </c>
    </row>
    <row r="43" spans="1:64" x14ac:dyDescent="0.25">
      <c r="A43" t="str">
        <f t="shared" si="4"/>
        <v>07_INA</v>
      </c>
      <c r="B43" t="s">
        <v>742</v>
      </c>
      <c r="C43" t="str">
        <f t="shared" ref="C43:AH43" si="25">C138</f>
        <v>road_passenger_lt(gpkm)</v>
      </c>
      <c r="D43">
        <f t="shared" si="25"/>
        <v>40.12808646570911</v>
      </c>
      <c r="E43">
        <f t="shared" si="25"/>
        <v>40.227849967138489</v>
      </c>
      <c r="F43">
        <f t="shared" si="25"/>
        <v>42.373809655017411</v>
      </c>
      <c r="G43">
        <f t="shared" si="25"/>
        <v>43.319554368849211</v>
      </c>
      <c r="H43">
        <f t="shared" si="25"/>
        <v>45.340776789531816</v>
      </c>
      <c r="I43">
        <f t="shared" si="25"/>
        <v>45.516263087115945</v>
      </c>
      <c r="J43" s="10">
        <f t="shared" si="25"/>
        <v>48.880624872940707</v>
      </c>
      <c r="K43">
        <f t="shared" si="25"/>
        <v>48.287445121501307</v>
      </c>
      <c r="L43">
        <f t="shared" si="25"/>
        <v>49.761463119756378</v>
      </c>
      <c r="M43">
        <f t="shared" si="25"/>
        <v>51.326097550489628</v>
      </c>
      <c r="N43">
        <f t="shared" si="25"/>
        <v>50.372619806851858</v>
      </c>
      <c r="O43">
        <f t="shared" si="25"/>
        <v>52.067041522154689</v>
      </c>
      <c r="P43">
        <f t="shared" si="25"/>
        <v>54.394609333043768</v>
      </c>
      <c r="Q43">
        <f t="shared" si="25"/>
        <v>56.603332536465878</v>
      </c>
      <c r="R43">
        <f t="shared" si="25"/>
        <v>58.960937132262842</v>
      </c>
      <c r="S43">
        <f t="shared" si="25"/>
        <v>61.516985014910098</v>
      </c>
      <c r="T43">
        <f t="shared" si="25"/>
        <v>63.892013857259322</v>
      </c>
      <c r="U43">
        <f t="shared" si="25"/>
        <v>66.415374560299824</v>
      </c>
      <c r="V43">
        <f t="shared" si="25"/>
        <v>69.090113594579776</v>
      </c>
      <c r="W43">
        <f t="shared" si="25"/>
        <v>71.917898095875614</v>
      </c>
      <c r="X43">
        <f t="shared" si="25"/>
        <v>74.897283180783845</v>
      </c>
      <c r="Y43">
        <f t="shared" si="25"/>
        <v>78.0269253859652</v>
      </c>
      <c r="Z43">
        <f t="shared" si="25"/>
        <v>81.310594725097047</v>
      </c>
      <c r="AA43">
        <f t="shared" si="25"/>
        <v>84.746700539656345</v>
      </c>
      <c r="AB43">
        <f t="shared" si="25"/>
        <v>88.332991856411539</v>
      </c>
      <c r="AC43">
        <f t="shared" si="25"/>
        <v>92.066363431327517</v>
      </c>
      <c r="AD43">
        <f t="shared" si="25"/>
        <v>95.940866580185386</v>
      </c>
      <c r="AE43">
        <f t="shared" si="25"/>
        <v>99.948103896407176</v>
      </c>
      <c r="AF43">
        <f t="shared" si="25"/>
        <v>104.08279471602255</v>
      </c>
      <c r="AG43">
        <f t="shared" si="25"/>
        <v>108.3342100405072</v>
      </c>
      <c r="AH43">
        <f t="shared" si="25"/>
        <v>112.68975023630423</v>
      </c>
      <c r="AI43">
        <f t="shared" ref="AI43:BL43" si="26">AI138</f>
        <v>117.13650028496193</v>
      </c>
      <c r="AJ43">
        <f t="shared" si="26"/>
        <v>121.65962944730596</v>
      </c>
      <c r="AK43">
        <f t="shared" si="26"/>
        <v>126.24282779323703</v>
      </c>
      <c r="AL43">
        <f t="shared" si="26"/>
        <v>130.86576851710913</v>
      </c>
      <c r="AM43">
        <f t="shared" si="26"/>
        <v>135.49886363761789</v>
      </c>
      <c r="AN43">
        <f t="shared" si="26"/>
        <v>140.11060614964262</v>
      </c>
      <c r="AO43">
        <f t="shared" si="26"/>
        <v>144.67404982678559</v>
      </c>
      <c r="AP43">
        <f t="shared" si="26"/>
        <v>149.16349771145414</v>
      </c>
      <c r="AQ43">
        <f t="shared" si="26"/>
        <v>153.55177907076455</v>
      </c>
      <c r="AR43">
        <f t="shared" si="26"/>
        <v>157.80957049025611</v>
      </c>
      <c r="AS43">
        <f t="shared" si="26"/>
        <v>162.09444031952521</v>
      </c>
      <c r="AT43">
        <f t="shared" si="26"/>
        <v>166.50383217655147</v>
      </c>
      <c r="AU43">
        <f t="shared" si="26"/>
        <v>171.04172373653367</v>
      </c>
      <c r="AV43">
        <f t="shared" si="26"/>
        <v>175.71222431251687</v>
      </c>
      <c r="AW43">
        <f t="shared" si="26"/>
        <v>180.51955802211995</v>
      </c>
      <c r="AX43">
        <f t="shared" si="26"/>
        <v>185.46804539053679</v>
      </c>
      <c r="AY43">
        <f t="shared" si="26"/>
        <v>190.56213745785217</v>
      </c>
      <c r="AZ43">
        <f t="shared" si="26"/>
        <v>195.80644765070667</v>
      </c>
      <c r="BA43">
        <f t="shared" si="26"/>
        <v>201.20573565445656</v>
      </c>
      <c r="BB43">
        <f t="shared" si="26"/>
        <v>206.76488618634414</v>
      </c>
      <c r="BC43">
        <f t="shared" si="26"/>
        <v>212.48890714860644</v>
      </c>
      <c r="BD43">
        <f t="shared" si="26"/>
        <v>218.38293521460437</v>
      </c>
      <c r="BE43">
        <f t="shared" si="26"/>
        <v>224.45226257676947</v>
      </c>
      <c r="BF43">
        <f t="shared" si="26"/>
        <v>230.70233105638388</v>
      </c>
      <c r="BG43">
        <f t="shared" si="26"/>
        <v>237.13874226894529</v>
      </c>
      <c r="BH43">
        <f t="shared" si="26"/>
        <v>243.76725519910886</v>
      </c>
      <c r="BI43">
        <f t="shared" si="26"/>
        <v>250.59380808513046</v>
      </c>
      <c r="BJ43">
        <f t="shared" si="26"/>
        <v>257.62452991346464</v>
      </c>
      <c r="BK43">
        <f t="shared" si="26"/>
        <v>264.86573855349098</v>
      </c>
      <c r="BL43">
        <f t="shared" si="26"/>
        <v>272.32391802227215</v>
      </c>
    </row>
    <row r="44" spans="1:64" x14ac:dyDescent="0.25">
      <c r="A44" t="str">
        <f t="shared" si="4"/>
        <v>07_INA</v>
      </c>
      <c r="B44" t="s">
        <v>742</v>
      </c>
      <c r="C44" t="str">
        <f t="shared" ref="C44:AH44" si="27">C139</f>
        <v>road_passenger_lv(gpkm)</v>
      </c>
      <c r="D44">
        <f t="shared" si="27"/>
        <v>152.35687857600001</v>
      </c>
      <c r="E44">
        <f t="shared" si="27"/>
        <v>163.62936777599987</v>
      </c>
      <c r="F44">
        <f t="shared" si="27"/>
        <v>178.76719022399979</v>
      </c>
      <c r="G44">
        <f t="shared" si="27"/>
        <v>196.79863190399985</v>
      </c>
      <c r="H44">
        <f t="shared" si="27"/>
        <v>215.8971151679998</v>
      </c>
      <c r="I44">
        <f t="shared" si="27"/>
        <v>230.02480468799968</v>
      </c>
      <c r="J44" s="10">
        <f t="shared" si="27"/>
        <v>247.5591835381951</v>
      </c>
      <c r="K44">
        <f t="shared" si="27"/>
        <v>265.87873149901833</v>
      </c>
      <c r="L44">
        <f t="shared" si="27"/>
        <v>282.21888763803474</v>
      </c>
      <c r="M44">
        <f t="shared" si="27"/>
        <v>298.22786763507696</v>
      </c>
      <c r="N44">
        <f t="shared" si="27"/>
        <v>298.36591464722733</v>
      </c>
      <c r="O44">
        <f t="shared" si="27"/>
        <v>312.91895463104078</v>
      </c>
      <c r="P44">
        <f t="shared" si="27"/>
        <v>330.24893776897324</v>
      </c>
      <c r="Q44">
        <f t="shared" si="27"/>
        <v>345.7578215392939</v>
      </c>
      <c r="R44">
        <f t="shared" si="27"/>
        <v>360.982897765735</v>
      </c>
      <c r="S44">
        <f t="shared" si="27"/>
        <v>376.16014050171492</v>
      </c>
      <c r="T44">
        <f t="shared" si="27"/>
        <v>391.75447869047179</v>
      </c>
      <c r="U44">
        <f t="shared" si="27"/>
        <v>407.50197555821552</v>
      </c>
      <c r="V44">
        <f t="shared" si="27"/>
        <v>423.40377384293879</v>
      </c>
      <c r="W44">
        <f t="shared" si="27"/>
        <v>439.45747637308654</v>
      </c>
      <c r="X44">
        <f t="shared" si="27"/>
        <v>455.6471037963309</v>
      </c>
      <c r="Y44">
        <f t="shared" si="27"/>
        <v>471.96345183198616</v>
      </c>
      <c r="Z44">
        <f t="shared" si="27"/>
        <v>490.89939780614469</v>
      </c>
      <c r="AA44">
        <f t="shared" si="27"/>
        <v>510.15857561638092</v>
      </c>
      <c r="AB44">
        <f t="shared" si="27"/>
        <v>529.75297343231443</v>
      </c>
      <c r="AC44">
        <f t="shared" si="27"/>
        <v>549.69750317910348</v>
      </c>
      <c r="AD44">
        <f t="shared" si="27"/>
        <v>569.99875236115122</v>
      </c>
      <c r="AE44">
        <f t="shared" si="27"/>
        <v>590.65820343844382</v>
      </c>
      <c r="AF44">
        <f t="shared" si="27"/>
        <v>611.70580193112858</v>
      </c>
      <c r="AG44">
        <f t="shared" si="27"/>
        <v>633.14982694862101</v>
      </c>
      <c r="AH44">
        <f t="shared" si="27"/>
        <v>654.99898556360301</v>
      </c>
      <c r="AI44">
        <f t="shared" ref="AI44:BL44" si="28">AI139</f>
        <v>677.27209425154638</v>
      </c>
      <c r="AJ44">
        <f t="shared" si="28"/>
        <v>699.98928637764755</v>
      </c>
      <c r="AK44">
        <f t="shared" si="28"/>
        <v>723.17513958085055</v>
      </c>
      <c r="AL44">
        <f t="shared" si="28"/>
        <v>746.84472917656501</v>
      </c>
      <c r="AM44">
        <f t="shared" si="28"/>
        <v>770.97452322237643</v>
      </c>
      <c r="AN44">
        <f t="shared" si="28"/>
        <v>795.54491544615939</v>
      </c>
      <c r="AO44">
        <f t="shared" si="28"/>
        <v>820.57688694954265</v>
      </c>
      <c r="AP44">
        <f t="shared" si="28"/>
        <v>846.1129743128397</v>
      </c>
      <c r="AQ44">
        <f t="shared" si="28"/>
        <v>872.20195889716263</v>
      </c>
      <c r="AR44">
        <f t="shared" si="28"/>
        <v>898.89523949813156</v>
      </c>
      <c r="AS44">
        <f t="shared" si="28"/>
        <v>923.30218186185209</v>
      </c>
      <c r="AT44">
        <f t="shared" si="28"/>
        <v>948.41841110605651</v>
      </c>
      <c r="AU44">
        <f t="shared" si="28"/>
        <v>974.26658436927835</v>
      </c>
      <c r="AV44">
        <f t="shared" si="28"/>
        <v>1000.870108609171</v>
      </c>
      <c r="AW44">
        <f t="shared" si="28"/>
        <v>1028.2530447189167</v>
      </c>
      <c r="AX44">
        <f t="shared" si="28"/>
        <v>1056.4400027365307</v>
      </c>
      <c r="AY44">
        <f t="shared" si="28"/>
        <v>1085.4563361227099</v>
      </c>
      <c r="AZ44">
        <f t="shared" si="28"/>
        <v>1115.3283233042443</v>
      </c>
      <c r="BA44">
        <f t="shared" si="28"/>
        <v>1146.0830758086233</v>
      </c>
      <c r="BB44">
        <f t="shared" si="28"/>
        <v>1177.748417354406</v>
      </c>
      <c r="BC44">
        <f t="shared" si="28"/>
        <v>1210.3528733311923</v>
      </c>
      <c r="BD44">
        <f t="shared" si="28"/>
        <v>1243.9257026186344</v>
      </c>
      <c r="BE44">
        <f t="shared" si="28"/>
        <v>1278.4970499447638</v>
      </c>
      <c r="BF44">
        <f t="shared" si="28"/>
        <v>1314.0979123348534</v>
      </c>
      <c r="BG44">
        <f t="shared" si="28"/>
        <v>1350.7601970141027</v>
      </c>
      <c r="BH44">
        <f t="shared" si="28"/>
        <v>1388.5167075943259</v>
      </c>
      <c r="BI44">
        <f t="shared" si="28"/>
        <v>1427.4012687293932</v>
      </c>
      <c r="BJ44">
        <f t="shared" si="28"/>
        <v>1467.4487915893287</v>
      </c>
      <c r="BK44">
        <f t="shared" si="28"/>
        <v>1508.6952632355735</v>
      </c>
      <c r="BL44">
        <f t="shared" si="28"/>
        <v>1551.1776171193264</v>
      </c>
    </row>
    <row r="45" spans="1:64" x14ac:dyDescent="0.25">
      <c r="A45" t="str">
        <f t="shared" si="4"/>
        <v>07_INA</v>
      </c>
      <c r="B45" t="s">
        <v>742</v>
      </c>
      <c r="C45" t="str">
        <f t="shared" ref="C45:AH45" si="29">C140</f>
        <v>ship_passenger(gpkm)</v>
      </c>
      <c r="D45">
        <f t="shared" si="29"/>
        <v>4.3777454595564427</v>
      </c>
      <c r="E45">
        <f t="shared" si="29"/>
        <v>4.3997441804587325</v>
      </c>
      <c r="F45">
        <f t="shared" si="29"/>
        <v>4.4218534476972167</v>
      </c>
      <c r="G45">
        <f t="shared" si="29"/>
        <v>4.444073816781124</v>
      </c>
      <c r="H45">
        <f t="shared" si="29"/>
        <v>4.4664058460111802</v>
      </c>
      <c r="I45">
        <f t="shared" si="29"/>
        <v>4.4888500964936462</v>
      </c>
      <c r="J45" s="10">
        <f t="shared" si="29"/>
        <v>4.5112943469761166</v>
      </c>
      <c r="K45">
        <f t="shared" si="29"/>
        <v>4.546925000735877</v>
      </c>
      <c r="L45">
        <f t="shared" si="29"/>
        <v>4.5780778276059673</v>
      </c>
      <c r="M45">
        <f t="shared" si="29"/>
        <v>4.6141371604967043</v>
      </c>
      <c r="N45">
        <f t="shared" si="29"/>
        <v>4.4262202163654365</v>
      </c>
      <c r="O45">
        <f t="shared" si="29"/>
        <v>4.4738219562036443</v>
      </c>
      <c r="P45">
        <f t="shared" si="29"/>
        <v>4.5730342670529094</v>
      </c>
      <c r="Q45">
        <f t="shared" si="29"/>
        <v>4.659497487053649</v>
      </c>
      <c r="R45">
        <f t="shared" si="29"/>
        <v>4.7564213242072375</v>
      </c>
      <c r="S45">
        <f t="shared" si="29"/>
        <v>4.8679739123057386</v>
      </c>
      <c r="T45">
        <f t="shared" si="29"/>
        <v>4.96473335797827</v>
      </c>
      <c r="U45">
        <f t="shared" si="29"/>
        <v>5.0734732169222605</v>
      </c>
      <c r="V45">
        <f t="shared" si="29"/>
        <v>5.1946368494831043</v>
      </c>
      <c r="W45">
        <f t="shared" si="29"/>
        <v>5.3285542110853754</v>
      </c>
      <c r="X45">
        <f t="shared" si="29"/>
        <v>5.4753182583629529</v>
      </c>
      <c r="Y45">
        <f t="shared" si="29"/>
        <v>5.6350261433975151</v>
      </c>
      <c r="Z45">
        <f t="shared" si="29"/>
        <v>5.8081297439768322</v>
      </c>
      <c r="AA45">
        <f t="shared" si="29"/>
        <v>5.9946709085235836</v>
      </c>
      <c r="AB45">
        <f t="shared" si="29"/>
        <v>6.1946266405228094</v>
      </c>
      <c r="AC45">
        <f t="shared" si="29"/>
        <v>6.4078924875749186</v>
      </c>
      <c r="AD45">
        <f t="shared" si="29"/>
        <v>6.6341423446405337</v>
      </c>
      <c r="AE45">
        <f t="shared" si="29"/>
        <v>6.8728566281515633</v>
      </c>
      <c r="AF45">
        <f t="shared" si="29"/>
        <v>7.1237016479969677</v>
      </c>
      <c r="AG45">
        <f t="shared" si="29"/>
        <v>7.3859355951803929</v>
      </c>
      <c r="AH45">
        <f t="shared" si="29"/>
        <v>7.6586542339579058</v>
      </c>
      <c r="AI45">
        <f t="shared" ref="AI45:BL45" si="30">AI140</f>
        <v>7.9408926885618962</v>
      </c>
      <c r="AJ45">
        <f t="shared" si="30"/>
        <v>8.2315123315076537</v>
      </c>
      <c r="AK45">
        <f t="shared" si="30"/>
        <v>8.5292269807793613</v>
      </c>
      <c r="AL45">
        <f t="shared" si="30"/>
        <v>8.8324280717150323</v>
      </c>
      <c r="AM45">
        <f t="shared" si="30"/>
        <v>9.1388281309725752</v>
      </c>
      <c r="AN45">
        <f t="shared" si="30"/>
        <v>9.4459531213826828</v>
      </c>
      <c r="AO45">
        <f t="shared" si="30"/>
        <v>9.7515747848961354</v>
      </c>
      <c r="AP45">
        <f t="shared" si="30"/>
        <v>10.053483838381354</v>
      </c>
      <c r="AQ45">
        <f t="shared" si="30"/>
        <v>10.34930426071255</v>
      </c>
      <c r="AR45">
        <f t="shared" si="30"/>
        <v>10.636445757398134</v>
      </c>
      <c r="AS45">
        <f t="shared" si="30"/>
        <v>10.925248175242283</v>
      </c>
      <c r="AT45">
        <f t="shared" si="30"/>
        <v>11.222443441439832</v>
      </c>
      <c r="AU45">
        <f t="shared" si="30"/>
        <v>11.528299653333432</v>
      </c>
      <c r="AV45">
        <f t="shared" si="30"/>
        <v>11.843093780723882</v>
      </c>
      <c r="AW45">
        <f t="shared" si="30"/>
        <v>12.167110531298981</v>
      </c>
      <c r="AX45">
        <f t="shared" si="30"/>
        <v>12.500641110666381</v>
      </c>
      <c r="AY45">
        <f t="shared" si="30"/>
        <v>12.843985521204129</v>
      </c>
      <c r="AZ45">
        <f t="shared" si="30"/>
        <v>13.197454710227181</v>
      </c>
      <c r="BA45">
        <f t="shared" si="30"/>
        <v>13.561369482962728</v>
      </c>
      <c r="BB45">
        <f t="shared" si="30"/>
        <v>13.936059071851028</v>
      </c>
      <c r="BC45">
        <f t="shared" si="30"/>
        <v>14.321861012063978</v>
      </c>
      <c r="BD45">
        <f t="shared" si="30"/>
        <v>14.719121518013077</v>
      </c>
      <c r="BE45">
        <f t="shared" si="30"/>
        <v>15.128197286174727</v>
      </c>
      <c r="BF45">
        <f t="shared" si="30"/>
        <v>15.549455098086376</v>
      </c>
      <c r="BG45">
        <f t="shared" si="30"/>
        <v>15.983272505497325</v>
      </c>
      <c r="BH45">
        <f t="shared" si="30"/>
        <v>16.430037666918572</v>
      </c>
      <c r="BI45">
        <f t="shared" si="30"/>
        <v>16.890150822645474</v>
      </c>
      <c r="BJ45">
        <f t="shared" si="30"/>
        <v>17.364025069499522</v>
      </c>
      <c r="BK45">
        <f t="shared" si="30"/>
        <v>17.852086235107972</v>
      </c>
      <c r="BL45">
        <f t="shared" si="30"/>
        <v>18.354771345536872</v>
      </c>
    </row>
    <row r="47" spans="1:64" x14ac:dyDescent="0.25">
      <c r="A47" t="str">
        <f t="shared" si="4"/>
        <v>07_INA</v>
      </c>
      <c r="B47" t="s">
        <v>743</v>
      </c>
      <c r="C47" t="s">
        <v>6</v>
      </c>
      <c r="D47">
        <f t="shared" ref="D47:D60" si="31">D178</f>
        <v>0.10177304119186331</v>
      </c>
      <c r="E47">
        <f t="shared" ref="E47:BL47" si="32">E178</f>
        <v>0.10336767283420488</v>
      </c>
      <c r="F47">
        <f t="shared" si="32"/>
        <v>0.10498728997412979</v>
      </c>
      <c r="G47">
        <f t="shared" si="32"/>
        <v>0.10663228409708993</v>
      </c>
      <c r="H47">
        <f t="shared" si="32"/>
        <v>0.1083030528225306</v>
      </c>
      <c r="I47">
        <f t="shared" si="32"/>
        <v>0.10999999999999958</v>
      </c>
      <c r="J47" s="10">
        <f t="shared" si="32"/>
        <v>0.11169694717746878</v>
      </c>
      <c r="K47">
        <f t="shared" si="32"/>
        <v>0.14585786481397306</v>
      </c>
      <c r="L47">
        <f t="shared" si="32"/>
        <v>0.1626168020524385</v>
      </c>
      <c r="M47">
        <f t="shared" si="32"/>
        <v>0.17907893998528235</v>
      </c>
      <c r="N47">
        <f t="shared" si="32"/>
        <v>0.18307217841948514</v>
      </c>
      <c r="O47">
        <f t="shared" si="32"/>
        <v>0.19786950193616493</v>
      </c>
      <c r="P47">
        <f t="shared" si="32"/>
        <v>0.21477991043102837</v>
      </c>
      <c r="Q47">
        <f t="shared" si="32"/>
        <v>0.23008817135813714</v>
      </c>
      <c r="R47">
        <f t="shared" si="32"/>
        <v>0.24497962033988183</v>
      </c>
      <c r="S47">
        <f t="shared" si="32"/>
        <v>0.25961625416913797</v>
      </c>
      <c r="T47">
        <f t="shared" si="32"/>
        <v>0.27194870632011747</v>
      </c>
      <c r="U47">
        <f t="shared" si="32"/>
        <v>0.28361069572639219</v>
      </c>
      <c r="V47">
        <f t="shared" si="32"/>
        <v>0.29457445671978832</v>
      </c>
      <c r="W47">
        <f t="shared" si="32"/>
        <v>0.30481566215788064</v>
      </c>
      <c r="X47">
        <f t="shared" si="32"/>
        <v>0.31430579568373701</v>
      </c>
      <c r="Y47">
        <f t="shared" si="32"/>
        <v>0.32303005419571212</v>
      </c>
      <c r="Z47">
        <f t="shared" si="32"/>
        <v>0.33101272878018478</v>
      </c>
      <c r="AA47">
        <f t="shared" si="32"/>
        <v>0.33826621686366121</v>
      </c>
      <c r="AB47">
        <f t="shared" si="32"/>
        <v>0.3448159155810292</v>
      </c>
      <c r="AC47">
        <f t="shared" si="32"/>
        <v>0.3507004111506955</v>
      </c>
      <c r="AD47">
        <f t="shared" si="32"/>
        <v>0.35596409262787831</v>
      </c>
      <c r="AE47">
        <f t="shared" si="32"/>
        <v>0.36066147649646874</v>
      </c>
      <c r="AF47">
        <f t="shared" si="32"/>
        <v>0.36488208802779093</v>
      </c>
      <c r="AG47">
        <f t="shared" si="32"/>
        <v>0.36871545406148704</v>
      </c>
      <c r="AH47">
        <f t="shared" si="32"/>
        <v>0.37226875495990824</v>
      </c>
      <c r="AI47">
        <f t="shared" si="32"/>
        <v>0.37567403283605522</v>
      </c>
      <c r="AJ47">
        <f t="shared" si="32"/>
        <v>0.37908329507917909</v>
      </c>
      <c r="AK47">
        <f t="shared" si="32"/>
        <v>0.38267156735284724</v>
      </c>
      <c r="AL47">
        <f t="shared" si="32"/>
        <v>0.38662946584331997</v>
      </c>
      <c r="AM47">
        <f t="shared" si="32"/>
        <v>0.39114821051611592</v>
      </c>
      <c r="AN47">
        <f t="shared" si="32"/>
        <v>0.39644651339811882</v>
      </c>
      <c r="AO47">
        <f t="shared" si="32"/>
        <v>0.4027904381438695</v>
      </c>
      <c r="AP47">
        <f t="shared" si="32"/>
        <v>0.41048126146392605</v>
      </c>
      <c r="AQ47">
        <f t="shared" si="32"/>
        <v>0.41984683532483985</v>
      </c>
      <c r="AR47">
        <f t="shared" si="32"/>
        <v>0.43124009769003163</v>
      </c>
      <c r="AS47">
        <f t="shared" si="32"/>
        <v>0.44408749314109108</v>
      </c>
      <c r="AT47">
        <f t="shared" si="32"/>
        <v>0.45732263402237111</v>
      </c>
      <c r="AU47">
        <f t="shared" si="32"/>
        <v>0.47095722282401709</v>
      </c>
      <c r="AV47">
        <f t="shared" si="32"/>
        <v>0.48500331522737911</v>
      </c>
      <c r="AW47">
        <f t="shared" si="32"/>
        <v>0.49947333076462513</v>
      </c>
      <c r="AX47">
        <f t="shared" si="32"/>
        <v>0.51438006380007018</v>
      </c>
      <c r="AY47">
        <f t="shared" si="32"/>
        <v>0.52973669484294006</v>
      </c>
      <c r="AZ47">
        <f t="shared" si="32"/>
        <v>0.54555680220155012</v>
      </c>
      <c r="BA47">
        <f t="shared" si="32"/>
        <v>0.56185437398921512</v>
      </c>
      <c r="BB47">
        <f t="shared" si="32"/>
        <v>0.57864382049253016</v>
      </c>
      <c r="BC47">
        <f t="shared" si="32"/>
        <v>0.59593998691292005</v>
      </c>
      <c r="BD47">
        <f t="shared" si="32"/>
        <v>0.61375816649274006</v>
      </c>
      <c r="BE47">
        <f t="shared" si="32"/>
        <v>0.63211411403753515</v>
      </c>
      <c r="BF47">
        <f t="shared" si="32"/>
        <v>0.65102405984641509</v>
      </c>
      <c r="BG47">
        <f t="shared" si="32"/>
        <v>0.67050472406285011</v>
      </c>
      <c r="BH47">
        <f t="shared" si="32"/>
        <v>0.69057333145861521</v>
      </c>
      <c r="BI47">
        <f t="shared" si="32"/>
        <v>0.71124762666388508</v>
      </c>
      <c r="BJ47">
        <f t="shared" si="32"/>
        <v>0.73254588985702018</v>
      </c>
      <c r="BK47">
        <f t="shared" si="32"/>
        <v>0.75448695292786017</v>
      </c>
      <c r="BL47">
        <f t="shared" si="32"/>
        <v>0.7770902161288602</v>
      </c>
    </row>
    <row r="48" spans="1:64" x14ac:dyDescent="0.25">
      <c r="A48" t="str">
        <f t="shared" si="4"/>
        <v>07_INA</v>
      </c>
      <c r="B48" t="s">
        <v>743</v>
      </c>
      <c r="C48" t="s">
        <v>7</v>
      </c>
      <c r="D48">
        <f t="shared" si="31"/>
        <v>9.9999999999999634E-10</v>
      </c>
      <c r="E48">
        <f t="shared" ref="E48:BL48" si="33">E179</f>
        <v>9.9999999999999779E-10</v>
      </c>
      <c r="F48">
        <f t="shared" si="33"/>
        <v>9.9999999999999924E-10</v>
      </c>
      <c r="G48">
        <f t="shared" si="33"/>
        <v>9.9999999999999758E-10</v>
      </c>
      <c r="H48">
        <f t="shared" si="33"/>
        <v>9.9999999999999717E-10</v>
      </c>
      <c r="I48">
        <f t="shared" si="33"/>
        <v>9.9999999999999613E-10</v>
      </c>
      <c r="J48" s="10">
        <f t="shared" si="33"/>
        <v>9.9999999999999717E-10</v>
      </c>
      <c r="K48">
        <f t="shared" si="33"/>
        <v>2.4286874880951193E-6</v>
      </c>
      <c r="L48">
        <f t="shared" si="33"/>
        <v>5.6200787969105557E-6</v>
      </c>
      <c r="M48">
        <f t="shared" si="33"/>
        <v>1.0257948055856077E-5</v>
      </c>
      <c r="N48">
        <f t="shared" si="33"/>
        <v>1.5410480333963413E-5</v>
      </c>
      <c r="O48">
        <f t="shared" si="33"/>
        <v>2.2724560352106582E-5</v>
      </c>
      <c r="P48">
        <f t="shared" si="33"/>
        <v>3.201167351349346E-5</v>
      </c>
      <c r="Q48">
        <f t="shared" si="33"/>
        <v>4.2941528284729792E-5</v>
      </c>
      <c r="R48">
        <f t="shared" si="33"/>
        <v>5.5742568546672729E-5</v>
      </c>
      <c r="S48">
        <f t="shared" si="33"/>
        <v>7.0552352791002396E-5</v>
      </c>
      <c r="T48">
        <f t="shared" si="33"/>
        <v>8.6834254148058436E-5</v>
      </c>
      <c r="U48">
        <f t="shared" si="33"/>
        <v>1.0500152369460983E-4</v>
      </c>
      <c r="V48">
        <f t="shared" si="33"/>
        <v>1.2507759762524581E-4</v>
      </c>
      <c r="W48">
        <f t="shared" si="33"/>
        <v>1.4707281817547362E-4</v>
      </c>
      <c r="X48">
        <f t="shared" si="33"/>
        <v>1.7097766063745557E-4</v>
      </c>
      <c r="Y48">
        <f t="shared" si="33"/>
        <v>1.967679374182501E-4</v>
      </c>
      <c r="Z48">
        <f t="shared" si="33"/>
        <v>2.2442136207196866E-4</v>
      </c>
      <c r="AA48">
        <f t="shared" si="33"/>
        <v>2.5388764703813439E-4</v>
      </c>
      <c r="AB48">
        <f t="shared" si="33"/>
        <v>2.8509914220351212E-4</v>
      </c>
      <c r="AC48">
        <f t="shared" si="33"/>
        <v>3.1796921829744379E-4</v>
      </c>
      <c r="AD48">
        <f t="shared" si="33"/>
        <v>3.5238273310972737E-4</v>
      </c>
      <c r="AE48">
        <f t="shared" si="33"/>
        <v>3.881946728342323E-4</v>
      </c>
      <c r="AF48">
        <f t="shared" si="33"/>
        <v>4.252540728298697E-4</v>
      </c>
      <c r="AG48">
        <f t="shared" si="33"/>
        <v>4.6336553248785115E-4</v>
      </c>
      <c r="AH48">
        <f t="shared" si="33"/>
        <v>5.0230219500065477E-4</v>
      </c>
      <c r="AI48">
        <f t="shared" si="33"/>
        <v>5.418125851153362E-4</v>
      </c>
      <c r="AJ48">
        <f t="shared" si="33"/>
        <v>5.8161239153477456E-4</v>
      </c>
      <c r="AK48">
        <f t="shared" si="33"/>
        <v>6.2138597293925717E-4</v>
      </c>
      <c r="AL48">
        <f t="shared" si="33"/>
        <v>6.6077113104148376E-4</v>
      </c>
      <c r="AM48">
        <f t="shared" si="33"/>
        <v>6.9932642786410602E-4</v>
      </c>
      <c r="AN48">
        <f t="shared" si="33"/>
        <v>7.3657070407781632E-4</v>
      </c>
      <c r="AO48">
        <f t="shared" si="33"/>
        <v>7.7202277149021766E-4</v>
      </c>
      <c r="AP48">
        <f t="shared" si="33"/>
        <v>8.0518469935974429E-4</v>
      </c>
      <c r="AQ48">
        <f t="shared" si="33"/>
        <v>8.3552613195465798E-4</v>
      </c>
      <c r="AR48">
        <f t="shared" si="33"/>
        <v>8.6248019538006173E-4</v>
      </c>
      <c r="AS48">
        <f t="shared" si="33"/>
        <v>8.8817498628218064E-4</v>
      </c>
      <c r="AT48">
        <f t="shared" si="33"/>
        <v>9.1464526804474065E-4</v>
      </c>
      <c r="AU48">
        <f t="shared" si="33"/>
        <v>9.4191444564803255E-4</v>
      </c>
      <c r="AV48">
        <f t="shared" si="33"/>
        <v>9.7000663045475658E-4</v>
      </c>
      <c r="AW48">
        <f t="shared" si="33"/>
        <v>9.989466615292486E-4</v>
      </c>
      <c r="AX48">
        <f t="shared" si="33"/>
        <v>1.0287601276001384E-3</v>
      </c>
      <c r="AY48">
        <f t="shared" si="33"/>
        <v>1.0594733896858784E-3</v>
      </c>
      <c r="AZ48">
        <f t="shared" si="33"/>
        <v>1.0911136044030984E-3</v>
      </c>
      <c r="BA48">
        <f t="shared" si="33"/>
        <v>1.1237087479784283E-3</v>
      </c>
      <c r="BB48">
        <f t="shared" si="33"/>
        <v>1.1572876409850583E-3</v>
      </c>
      <c r="BC48">
        <f t="shared" si="33"/>
        <v>1.1918799738258382E-3</v>
      </c>
      <c r="BD48">
        <f t="shared" si="33"/>
        <v>1.2275163329854781E-3</v>
      </c>
      <c r="BE48">
        <f t="shared" si="33"/>
        <v>1.2642282280750682E-3</v>
      </c>
      <c r="BF48">
        <f t="shared" si="33"/>
        <v>1.302048119692828E-3</v>
      </c>
      <c r="BG48">
        <f t="shared" si="33"/>
        <v>1.3410094481256978E-3</v>
      </c>
      <c r="BH48">
        <f t="shared" si="33"/>
        <v>1.381146662917228E-3</v>
      </c>
      <c r="BI48">
        <f t="shared" si="33"/>
        <v>1.4224952533277678E-3</v>
      </c>
      <c r="BJ48">
        <f t="shared" si="33"/>
        <v>1.4650917797140379E-3</v>
      </c>
      <c r="BK48">
        <f t="shared" si="33"/>
        <v>1.5089739058557177E-3</v>
      </c>
      <c r="BL48">
        <f t="shared" si="33"/>
        <v>1.5541804322577175E-3</v>
      </c>
    </row>
    <row r="49" spans="1:64" x14ac:dyDescent="0.25">
      <c r="A49" t="str">
        <f t="shared" si="4"/>
        <v>07_INA</v>
      </c>
      <c r="B49" t="s">
        <v>743</v>
      </c>
      <c r="C49" t="s">
        <v>8</v>
      </c>
      <c r="D49">
        <f t="shared" si="31"/>
        <v>6.6949999999999745</v>
      </c>
      <c r="E49">
        <f t="shared" ref="E49:BL49" si="34">E180</f>
        <v>6.4779999999999847</v>
      </c>
      <c r="F49">
        <f t="shared" si="34"/>
        <v>7.3039999999999896</v>
      </c>
      <c r="G49">
        <f t="shared" si="34"/>
        <v>7.7709999999999813</v>
      </c>
      <c r="H49">
        <f t="shared" si="34"/>
        <v>7.1659999999999791</v>
      </c>
      <c r="I49">
        <f t="shared" si="34"/>
        <v>7.516670405374807</v>
      </c>
      <c r="J49" s="10">
        <f t="shared" si="34"/>
        <v>7.8641472821724285</v>
      </c>
      <c r="K49">
        <f t="shared" si="34"/>
        <v>9.4617002166949096</v>
      </c>
      <c r="L49">
        <f t="shared" si="34"/>
        <v>8.8999293350171396</v>
      </c>
      <c r="M49">
        <f t="shared" si="34"/>
        <v>9.3819275441552943</v>
      </c>
      <c r="N49">
        <f t="shared" si="34"/>
        <v>9.2859053078461393</v>
      </c>
      <c r="O49">
        <f t="shared" si="34"/>
        <v>9.8128752651531652</v>
      </c>
      <c r="P49">
        <f t="shared" si="34"/>
        <v>10.50381630144024</v>
      </c>
      <c r="Q49">
        <f t="shared" si="34"/>
        <v>11.180353194461864</v>
      </c>
      <c r="R49">
        <f t="shared" si="34"/>
        <v>11.906682937200838</v>
      </c>
      <c r="S49">
        <f t="shared" si="34"/>
        <v>12.759196436409489</v>
      </c>
      <c r="T49">
        <f t="shared" si="34"/>
        <v>13.585574635828946</v>
      </c>
      <c r="U49">
        <f t="shared" si="34"/>
        <v>14.468723705357146</v>
      </c>
      <c r="V49">
        <f t="shared" si="34"/>
        <v>15.410301448205345</v>
      </c>
      <c r="W49">
        <f t="shared" si="34"/>
        <v>16.411562323119604</v>
      </c>
      <c r="X49">
        <f t="shared" si="34"/>
        <v>17.472835323018181</v>
      </c>
      <c r="Y49">
        <f t="shared" si="34"/>
        <v>18.594354880611547</v>
      </c>
      <c r="Z49">
        <f t="shared" si="34"/>
        <v>19.777718675822779</v>
      </c>
      <c r="AA49">
        <f t="shared" si="34"/>
        <v>21.022963963526575</v>
      </c>
      <c r="AB49">
        <f t="shared" si="34"/>
        <v>22.329833603486627</v>
      </c>
      <c r="AC49">
        <f t="shared" si="34"/>
        <v>23.697701404799055</v>
      </c>
      <c r="AD49">
        <f t="shared" si="34"/>
        <v>25.124947790619995</v>
      </c>
      <c r="AE49">
        <f t="shared" si="34"/>
        <v>26.609034843592962</v>
      </c>
      <c r="AF49">
        <f t="shared" si="34"/>
        <v>28.148207842904636</v>
      </c>
      <c r="AG49">
        <f t="shared" si="34"/>
        <v>29.738855448785387</v>
      </c>
      <c r="AH49">
        <f t="shared" si="34"/>
        <v>31.376557522157512</v>
      </c>
      <c r="AI49">
        <f t="shared" si="34"/>
        <v>33.056552280003125</v>
      </c>
      <c r="AJ49">
        <f t="shared" si="34"/>
        <v>34.773233802197787</v>
      </c>
      <c r="AK49">
        <f t="shared" si="34"/>
        <v>36.520280502363015</v>
      </c>
      <c r="AL49">
        <f t="shared" si="34"/>
        <v>38.289793344436369</v>
      </c>
      <c r="AM49">
        <f t="shared" si="34"/>
        <v>40.070489398058946</v>
      </c>
      <c r="AN49">
        <f t="shared" si="34"/>
        <v>41.850053810814572</v>
      </c>
      <c r="AO49">
        <f t="shared" si="34"/>
        <v>43.617314958040517</v>
      </c>
      <c r="AP49">
        <f t="shared" si="34"/>
        <v>45.36119255516688</v>
      </c>
      <c r="AQ49">
        <f t="shared" si="34"/>
        <v>47.069784209095459</v>
      </c>
      <c r="AR49">
        <f t="shared" si="34"/>
        <v>48.730131038973411</v>
      </c>
      <c r="AS49">
        <f t="shared" si="34"/>
        <v>50.403930471513668</v>
      </c>
      <c r="AT49">
        <f t="shared" si="34"/>
        <v>52.134780278550124</v>
      </c>
      <c r="AU49">
        <f t="shared" si="34"/>
        <v>53.924602013349762</v>
      </c>
      <c r="AV49">
        <f t="shared" si="34"/>
        <v>55.775381251148396</v>
      </c>
      <c r="AW49">
        <f t="shared" si="34"/>
        <v>57.689169703313986</v>
      </c>
      <c r="AX49">
        <f t="shared" si="34"/>
        <v>59.668087400807913</v>
      </c>
      <c r="AY49">
        <f t="shared" si="34"/>
        <v>61.714324949202286</v>
      </c>
      <c r="AZ49">
        <f t="shared" si="34"/>
        <v>63.830145857581108</v>
      </c>
      <c r="BA49">
        <f t="shared" si="34"/>
        <v>66.017888943732501</v>
      </c>
      <c r="BB49">
        <f t="shared" si="34"/>
        <v>68.279970818118272</v>
      </c>
      <c r="BC49">
        <f t="shared" si="34"/>
        <v>70.618888449180744</v>
      </c>
      <c r="BD49">
        <f t="shared" si="34"/>
        <v>73.037221812635764</v>
      </c>
      <c r="BE49">
        <f t="shared" si="34"/>
        <v>75.537636627485128</v>
      </c>
      <c r="BF49">
        <f t="shared" si="34"/>
        <v>78.122887181569467</v>
      </c>
      <c r="BG49">
        <f t="shared" si="34"/>
        <v>80.795819249573071</v>
      </c>
      <c r="BH49">
        <f t="shared" si="34"/>
        <v>83.559373106492046</v>
      </c>
      <c r="BI49">
        <f t="shared" si="34"/>
        <v>86.416586639661645</v>
      </c>
      <c r="BJ49">
        <f t="shared" si="34"/>
        <v>89.37059856255604</v>
      </c>
      <c r="BK49">
        <f t="shared" si="34"/>
        <v>92.424651733662429</v>
      </c>
      <c r="BL49">
        <f t="shared" si="34"/>
        <v>95.582096583849335</v>
      </c>
    </row>
    <row r="50" spans="1:64" x14ac:dyDescent="0.25">
      <c r="A50" t="str">
        <f t="shared" si="4"/>
        <v>07_INA</v>
      </c>
      <c r="B50" t="s">
        <v>743</v>
      </c>
      <c r="C50" t="s">
        <v>9</v>
      </c>
      <c r="D50">
        <f t="shared" si="31"/>
        <v>0</v>
      </c>
      <c r="E50">
        <f t="shared" ref="E50:BL50" si="35">E181</f>
        <v>0</v>
      </c>
      <c r="F50">
        <f t="shared" si="35"/>
        <v>0</v>
      </c>
      <c r="G50">
        <f t="shared" si="35"/>
        <v>0</v>
      </c>
      <c r="H50">
        <f t="shared" si="35"/>
        <v>0</v>
      </c>
      <c r="I50">
        <f t="shared" si="35"/>
        <v>0</v>
      </c>
      <c r="J50" s="10">
        <f t="shared" si="35"/>
        <v>0</v>
      </c>
      <c r="K50">
        <f t="shared" si="35"/>
        <v>1.2138633314886476E-2</v>
      </c>
      <c r="L50">
        <f t="shared" si="35"/>
        <v>2.8095750969708313E-2</v>
      </c>
      <c r="M50">
        <f t="shared" si="35"/>
        <v>5.1285270279028551E-2</v>
      </c>
      <c r="N50">
        <f t="shared" si="35"/>
        <v>7.7048380335252742E-2</v>
      </c>
      <c r="O50">
        <f t="shared" si="35"/>
        <v>0.11361895740752674</v>
      </c>
      <c r="P50">
        <f t="shared" si="35"/>
        <v>0.16005466227141643</v>
      </c>
      <c r="Q50">
        <f t="shared" si="35"/>
        <v>0.21470410668192513</v>
      </c>
      <c r="R50">
        <f t="shared" si="35"/>
        <v>0.27870948461127998</v>
      </c>
      <c r="S50">
        <f t="shared" si="35"/>
        <v>0.35099479173946357</v>
      </c>
      <c r="T50">
        <f t="shared" si="35"/>
        <v>0.42982661111655879</v>
      </c>
      <c r="U50">
        <f t="shared" si="35"/>
        <v>0.51712977164975538</v>
      </c>
      <c r="V50">
        <f t="shared" si="35"/>
        <v>0.61287770711666811</v>
      </c>
      <c r="W50">
        <f t="shared" si="35"/>
        <v>0.71697767468948781</v>
      </c>
      <c r="X50">
        <f t="shared" si="35"/>
        <v>0.82923954274672074</v>
      </c>
      <c r="Y50">
        <f t="shared" si="35"/>
        <v>0.94940338367740951</v>
      </c>
      <c r="Z50">
        <f t="shared" si="35"/>
        <v>1.0772208139996973</v>
      </c>
      <c r="AA50">
        <f t="shared" si="35"/>
        <v>1.2123119737592536</v>
      </c>
      <c r="AB50">
        <f t="shared" si="35"/>
        <v>1.3542195596665187</v>
      </c>
      <c r="AC50">
        <f t="shared" si="35"/>
        <v>1.5024033569711914</v>
      </c>
      <c r="AD50">
        <f t="shared" si="35"/>
        <v>1.6561978031122964</v>
      </c>
      <c r="AE50">
        <f t="shared" si="35"/>
        <v>1.8148092000966509</v>
      </c>
      <c r="AF50">
        <f t="shared" si="35"/>
        <v>1.9774306799369035</v>
      </c>
      <c r="AG50">
        <f t="shared" si="35"/>
        <v>2.1430649548742045</v>
      </c>
      <c r="AH50">
        <f t="shared" si="35"/>
        <v>2.3105895787636781</v>
      </c>
      <c r="AI50">
        <f t="shared" si="35"/>
        <v>2.4787921618227715</v>
      </c>
      <c r="AJ50">
        <f t="shared" si="35"/>
        <v>2.6463360578842621</v>
      </c>
      <c r="AK50">
        <f t="shared" si="35"/>
        <v>2.8117712836551738</v>
      </c>
      <c r="AL50">
        <f t="shared" si="35"/>
        <v>2.973469913729796</v>
      </c>
      <c r="AM50">
        <f t="shared" si="35"/>
        <v>3.1294856450341615</v>
      </c>
      <c r="AN50">
        <f t="shared" si="35"/>
        <v>3.277739558382291</v>
      </c>
      <c r="AO50">
        <f t="shared" si="35"/>
        <v>3.4162007229230893</v>
      </c>
      <c r="AP50">
        <f t="shared" si="35"/>
        <v>3.5428126595494578</v>
      </c>
      <c r="AQ50">
        <f t="shared" si="35"/>
        <v>3.6554268230442393</v>
      </c>
      <c r="AR50">
        <f t="shared" si="35"/>
        <v>3.7517888499032779</v>
      </c>
      <c r="AS50">
        <f t="shared" si="35"/>
        <v>3.8413568156704407</v>
      </c>
      <c r="AT50">
        <f t="shared" si="35"/>
        <v>3.9329746525923945</v>
      </c>
      <c r="AU50">
        <f t="shared" si="35"/>
        <v>4.0266842551453488</v>
      </c>
      <c r="AV50">
        <f t="shared" si="35"/>
        <v>4.1225281794327255</v>
      </c>
      <c r="AW50">
        <f t="shared" si="35"/>
        <v>4.2205496449610855</v>
      </c>
      <c r="AX50">
        <f t="shared" si="35"/>
        <v>4.3207925359205923</v>
      </c>
      <c r="AY50">
        <f t="shared" si="35"/>
        <v>4.4233014019385521</v>
      </c>
      <c r="AZ50">
        <f t="shared" si="35"/>
        <v>4.528121458272869</v>
      </c>
      <c r="BA50">
        <f t="shared" si="35"/>
        <v>4.6352985854110278</v>
      </c>
      <c r="BB50">
        <f t="shared" si="35"/>
        <v>4.7448793280387509</v>
      </c>
      <c r="BC50">
        <f t="shared" si="35"/>
        <v>4.8569108933403013</v>
      </c>
      <c r="BD50">
        <f t="shared" si="35"/>
        <v>4.9714411485911976</v>
      </c>
      <c r="BE50">
        <f t="shared" si="35"/>
        <v>5.0885186180021611</v>
      </c>
      <c r="BF50">
        <f t="shared" si="35"/>
        <v>5.2081924787713243</v>
      </c>
      <c r="BG50">
        <f t="shared" si="35"/>
        <v>5.330512556299662</v>
      </c>
      <c r="BH50">
        <f t="shared" si="35"/>
        <v>5.4555293185230624</v>
      </c>
      <c r="BI50">
        <f t="shared" si="35"/>
        <v>5.5832938693115013</v>
      </c>
      <c r="BJ50">
        <f t="shared" si="35"/>
        <v>5.7138579408847612</v>
      </c>
      <c r="BK50">
        <f t="shared" si="35"/>
        <v>5.8472738851909192</v>
      </c>
      <c r="BL50">
        <f t="shared" si="35"/>
        <v>5.9835946641922266</v>
      </c>
    </row>
    <row r="51" spans="1:64" x14ac:dyDescent="0.25">
      <c r="A51" t="str">
        <f t="shared" si="4"/>
        <v>07_INA</v>
      </c>
      <c r="B51" t="s">
        <v>743</v>
      </c>
      <c r="C51" t="s">
        <v>10</v>
      </c>
      <c r="D51">
        <f t="shared" si="31"/>
        <v>178.31245776566689</v>
      </c>
      <c r="E51">
        <f t="shared" ref="E51:BL51" si="36">E182</f>
        <v>147.59155361412036</v>
      </c>
      <c r="F51">
        <f t="shared" si="36"/>
        <v>186.10249591280632</v>
      </c>
      <c r="G51">
        <f t="shared" si="36"/>
        <v>164.20471847639899</v>
      </c>
      <c r="H51">
        <f t="shared" si="36"/>
        <v>194.9859400544953</v>
      </c>
      <c r="I51">
        <f t="shared" si="36"/>
        <v>198.5279999999992</v>
      </c>
      <c r="J51" s="10">
        <f t="shared" si="36"/>
        <v>216.33268496213299</v>
      </c>
      <c r="K51">
        <f t="shared" si="36"/>
        <v>225.31970235688871</v>
      </c>
      <c r="L51">
        <f t="shared" si="36"/>
        <v>237.24467747109435</v>
      </c>
      <c r="M51">
        <f t="shared" si="36"/>
        <v>249.29253541184679</v>
      </c>
      <c r="N51">
        <f t="shared" si="36"/>
        <v>245.27298458298898</v>
      </c>
      <c r="O51">
        <f t="shared" si="36"/>
        <v>257.00256372779404</v>
      </c>
      <c r="P51">
        <f t="shared" si="36"/>
        <v>272.15717057613438</v>
      </c>
      <c r="Q51">
        <f t="shared" si="36"/>
        <v>286.01182625353005</v>
      </c>
      <c r="R51">
        <f t="shared" si="36"/>
        <v>300.19725155202667</v>
      </c>
      <c r="S51">
        <f t="shared" si="36"/>
        <v>313.41538160031689</v>
      </c>
      <c r="T51">
        <f t="shared" si="36"/>
        <v>324.70877550785724</v>
      </c>
      <c r="U51">
        <f t="shared" si="36"/>
        <v>336.12482742166105</v>
      </c>
      <c r="V51">
        <f t="shared" si="36"/>
        <v>347.66745531891689</v>
      </c>
      <c r="W51">
        <f t="shared" si="36"/>
        <v>359.33674461287183</v>
      </c>
      <c r="X51">
        <f t="shared" si="36"/>
        <v>371.11914085213476</v>
      </c>
      <c r="Y51">
        <f t="shared" si="36"/>
        <v>383.00742655507287</v>
      </c>
      <c r="Z51">
        <f t="shared" si="36"/>
        <v>395.02985246229127</v>
      </c>
      <c r="AA51">
        <f t="shared" si="36"/>
        <v>407.18905142132081</v>
      </c>
      <c r="AB51">
        <f t="shared" si="36"/>
        <v>419.4903338616607</v>
      </c>
      <c r="AC51">
        <f t="shared" si="36"/>
        <v>431.9408284486592</v>
      </c>
      <c r="AD51">
        <f t="shared" si="36"/>
        <v>444.53907797901525</v>
      </c>
      <c r="AE51">
        <f t="shared" si="36"/>
        <v>457.27848696485233</v>
      </c>
      <c r="AF51">
        <f t="shared" si="36"/>
        <v>470.17741733088019</v>
      </c>
      <c r="AG51">
        <f t="shared" si="36"/>
        <v>483.23383632748636</v>
      </c>
      <c r="AH51">
        <f t="shared" si="36"/>
        <v>496.44552472785745</v>
      </c>
      <c r="AI51">
        <f t="shared" si="36"/>
        <v>509.81820932117751</v>
      </c>
      <c r="AJ51">
        <f t="shared" si="36"/>
        <v>523.3578994080674</v>
      </c>
      <c r="AK51">
        <f t="shared" si="36"/>
        <v>537.07359763410159</v>
      </c>
      <c r="AL51">
        <f t="shared" si="36"/>
        <v>550.96538941330414</v>
      </c>
      <c r="AM51">
        <f t="shared" si="36"/>
        <v>565.00065546833866</v>
      </c>
      <c r="AN51">
        <f t="shared" si="36"/>
        <v>579.15027763166188</v>
      </c>
      <c r="AO51">
        <f t="shared" si="36"/>
        <v>593.41801789262911</v>
      </c>
      <c r="AP51">
        <f t="shared" si="36"/>
        <v>607.82383949122993</v>
      </c>
      <c r="AQ51">
        <f t="shared" si="36"/>
        <v>622.39097559651111</v>
      </c>
      <c r="AR51">
        <f t="shared" si="36"/>
        <v>637.1430693025145</v>
      </c>
      <c r="AS51">
        <f t="shared" si="36"/>
        <v>652.35384232390777</v>
      </c>
      <c r="AT51">
        <f t="shared" si="36"/>
        <v>667.9127322707169</v>
      </c>
      <c r="AU51">
        <f t="shared" si="36"/>
        <v>683.82685382242619</v>
      </c>
      <c r="AV51">
        <f t="shared" si="36"/>
        <v>700.1034340185721</v>
      </c>
      <c r="AW51">
        <f t="shared" si="36"/>
        <v>716.74981256033891</v>
      </c>
      <c r="AX51">
        <f t="shared" si="36"/>
        <v>733.77344202801112</v>
      </c>
      <c r="AY51">
        <f t="shared" si="36"/>
        <v>751.18188800894302</v>
      </c>
      <c r="AZ51">
        <f t="shared" si="36"/>
        <v>768.98282913041101</v>
      </c>
      <c r="BA51">
        <f t="shared" si="36"/>
        <v>787.18405699151333</v>
      </c>
      <c r="BB51">
        <f t="shared" si="36"/>
        <v>805.7934759880211</v>
      </c>
      <c r="BC51">
        <f t="shared" si="36"/>
        <v>824.81910302373115</v>
      </c>
      <c r="BD51">
        <f t="shared" si="36"/>
        <v>844.26906710165031</v>
      </c>
      <c r="BE51">
        <f t="shared" si="36"/>
        <v>864.15160878802362</v>
      </c>
      <c r="BF51">
        <f t="shared" si="36"/>
        <v>884.47507954190462</v>
      </c>
      <c r="BG51">
        <f t="shared" si="36"/>
        <v>905.24794090262208</v>
      </c>
      <c r="BH51">
        <f t="shared" si="36"/>
        <v>926.47876352723074</v>
      </c>
      <c r="BI51">
        <f t="shared" si="36"/>
        <v>948.17622606953262</v>
      </c>
      <c r="BJ51">
        <f t="shared" si="36"/>
        <v>970.3491138920881</v>
      </c>
      <c r="BK51">
        <f t="shared" si="36"/>
        <v>993.00631760207591</v>
      </c>
      <c r="BL51">
        <f t="shared" si="36"/>
        <v>1016.1568314016042</v>
      </c>
    </row>
    <row r="52" spans="1:64" x14ac:dyDescent="0.25">
      <c r="A52" t="str">
        <f t="shared" si="4"/>
        <v>07_INA</v>
      </c>
      <c r="B52" t="s">
        <v>743</v>
      </c>
      <c r="C52" t="s">
        <v>11</v>
      </c>
      <c r="D52">
        <f t="shared" si="31"/>
        <v>7.4296857402361205</v>
      </c>
      <c r="E52">
        <f t="shared" ref="E52:BL52" si="37">E183</f>
        <v>6.1496480672550158</v>
      </c>
      <c r="F52">
        <f t="shared" si="37"/>
        <v>7.7542706630335996</v>
      </c>
      <c r="G52">
        <f t="shared" si="37"/>
        <v>6.8418632698499584</v>
      </c>
      <c r="H52">
        <f t="shared" si="37"/>
        <v>8.1244141689373066</v>
      </c>
      <c r="I52">
        <f t="shared" si="37"/>
        <v>8.2719999999999647</v>
      </c>
      <c r="J52" s="10">
        <f t="shared" si="37"/>
        <v>9.0138618734222078</v>
      </c>
      <c r="K52">
        <f t="shared" si="37"/>
        <v>9.3883209315370291</v>
      </c>
      <c r="L52">
        <f t="shared" si="37"/>
        <v>9.8851948946289276</v>
      </c>
      <c r="M52">
        <f>M183</f>
        <v>10.387188975493613</v>
      </c>
      <c r="N52">
        <f t="shared" si="37"/>
        <v>10.219707690957868</v>
      </c>
      <c r="O52">
        <f t="shared" si="37"/>
        <v>10.70844015532475</v>
      </c>
      <c r="P52">
        <f t="shared" si="37"/>
        <v>11.339882107338926</v>
      </c>
      <c r="Q52">
        <f t="shared" si="37"/>
        <v>11.917159427230411</v>
      </c>
      <c r="R52">
        <f t="shared" si="37"/>
        <v>12.508218814667774</v>
      </c>
      <c r="S52">
        <f t="shared" si="37"/>
        <v>13.058974233346534</v>
      </c>
      <c r="T52">
        <f t="shared" si="37"/>
        <v>13.52953231282738</v>
      </c>
      <c r="U52">
        <f t="shared" si="37"/>
        <v>14.005201142569206</v>
      </c>
      <c r="V52">
        <f t="shared" si="37"/>
        <v>14.486143971621521</v>
      </c>
      <c r="W52">
        <f t="shared" si="37"/>
        <v>14.972364358869653</v>
      </c>
      <c r="X52">
        <f t="shared" si="37"/>
        <v>15.463297535505603</v>
      </c>
      <c r="Y52">
        <f t="shared" si="37"/>
        <v>15.958642773128027</v>
      </c>
      <c r="Z52">
        <f t="shared" si="37"/>
        <v>16.459577185928794</v>
      </c>
      <c r="AA52">
        <f t="shared" si="37"/>
        <v>16.966210475888357</v>
      </c>
      <c r="AB52">
        <f t="shared" si="37"/>
        <v>17.478763910902515</v>
      </c>
      <c r="AC52">
        <f t="shared" si="37"/>
        <v>17.99753451869412</v>
      </c>
      <c r="AD52">
        <f t="shared" si="37"/>
        <v>18.522461582458952</v>
      </c>
      <c r="AE52">
        <f t="shared" si="37"/>
        <v>19.053270290202164</v>
      </c>
      <c r="AF52">
        <f t="shared" si="37"/>
        <v>19.590725722119991</v>
      </c>
      <c r="AG52">
        <f t="shared" si="37"/>
        <v>20.134743180311911</v>
      </c>
      <c r="AH52">
        <f t="shared" si="37"/>
        <v>20.685230196994041</v>
      </c>
      <c r="AI52">
        <f t="shared" si="37"/>
        <v>21.242425388382387</v>
      </c>
      <c r="AJ52">
        <f t="shared" si="37"/>
        <v>21.806579142002793</v>
      </c>
      <c r="AK52">
        <f t="shared" si="37"/>
        <v>22.378066568087544</v>
      </c>
      <c r="AL52">
        <f t="shared" si="37"/>
        <v>22.956891225554312</v>
      </c>
      <c r="AM52">
        <f t="shared" si="37"/>
        <v>23.54169397784743</v>
      </c>
      <c r="AN52">
        <f t="shared" si="37"/>
        <v>24.131261567985881</v>
      </c>
      <c r="AO52">
        <f t="shared" si="37"/>
        <v>24.725750745526184</v>
      </c>
      <c r="AP52">
        <f t="shared" si="37"/>
        <v>25.325993312134546</v>
      </c>
      <c r="AQ52">
        <f t="shared" si="37"/>
        <v>25.932957316521264</v>
      </c>
      <c r="AR52">
        <f t="shared" si="37"/>
        <v>26.547627887604733</v>
      </c>
      <c r="AS52">
        <f t="shared" si="37"/>
        <v>27.181410096829449</v>
      </c>
      <c r="AT52">
        <f t="shared" si="37"/>
        <v>27.829697177946493</v>
      </c>
      <c r="AU52">
        <f t="shared" si="37"/>
        <v>28.492785575934381</v>
      </c>
      <c r="AV52">
        <f t="shared" si="37"/>
        <v>29.170976417440457</v>
      </c>
      <c r="AW52">
        <f t="shared" si="37"/>
        <v>29.864575523347408</v>
      </c>
      <c r="AX52">
        <f t="shared" si="37"/>
        <v>30.573893417833752</v>
      </c>
      <c r="AY52">
        <f t="shared" si="37"/>
        <v>31.299245333705912</v>
      </c>
      <c r="AZ52">
        <f t="shared" si="37"/>
        <v>32.04095121376708</v>
      </c>
      <c r="BA52">
        <f t="shared" si="37"/>
        <v>32.799335707979672</v>
      </c>
      <c r="BB52">
        <f t="shared" si="37"/>
        <v>33.574728166167496</v>
      </c>
      <c r="BC52">
        <f t="shared" si="37"/>
        <v>34.367462625988743</v>
      </c>
      <c r="BD52">
        <f t="shared" si="37"/>
        <v>35.177877795902049</v>
      </c>
      <c r="BE52">
        <f t="shared" si="37"/>
        <v>36.006317032834261</v>
      </c>
      <c r="BF52">
        <f t="shared" si="37"/>
        <v>36.853128314245971</v>
      </c>
      <c r="BG52">
        <f t="shared" si="37"/>
        <v>37.718664204275868</v>
      </c>
      <c r="BH52">
        <f t="shared" si="37"/>
        <v>38.60328181363456</v>
      </c>
      <c r="BI52">
        <f t="shared" si="37"/>
        <v>39.507342752897138</v>
      </c>
      <c r="BJ52">
        <f t="shared" si="37"/>
        <v>40.431213078836947</v>
      </c>
      <c r="BK52">
        <f t="shared" si="37"/>
        <v>41.375263233419766</v>
      </c>
      <c r="BL52">
        <f t="shared" si="37"/>
        <v>42.339867975066781</v>
      </c>
    </row>
    <row r="53" spans="1:64" x14ac:dyDescent="0.25">
      <c r="A53" t="str">
        <f t="shared" si="4"/>
        <v>07_INA</v>
      </c>
      <c r="B53" t="s">
        <v>743</v>
      </c>
      <c r="C53" t="s">
        <v>12</v>
      </c>
      <c r="D53">
        <f t="shared" si="31"/>
        <v>14.141106920267134</v>
      </c>
      <c r="E53">
        <f t="shared" ref="E53:BL53" si="38">E184</f>
        <v>14.212167759062469</v>
      </c>
      <c r="F53">
        <f t="shared" si="38"/>
        <v>14.283585687499988</v>
      </c>
      <c r="G53">
        <f t="shared" si="38"/>
        <v>14.355362499999964</v>
      </c>
      <c r="H53">
        <f t="shared" si="38"/>
        <v>14.427499999999958</v>
      </c>
      <c r="I53">
        <f t="shared" si="38"/>
        <v>14.499999999999943</v>
      </c>
      <c r="J53" s="10">
        <f t="shared" si="38"/>
        <v>14.572499999999959</v>
      </c>
      <c r="K53">
        <f t="shared" si="38"/>
        <v>14.328664825413892</v>
      </c>
      <c r="L53">
        <f t="shared" si="38"/>
        <v>14.173491983901673</v>
      </c>
      <c r="M53">
        <f t="shared" si="38"/>
        <v>14.065700818507954</v>
      </c>
      <c r="N53">
        <f t="shared" si="38"/>
        <v>13.146471238358938</v>
      </c>
      <c r="O53">
        <f t="shared" si="38"/>
        <v>13.168958463984051</v>
      </c>
      <c r="P53">
        <f t="shared" si="38"/>
        <v>13.42169187574245</v>
      </c>
      <c r="Q53">
        <f t="shared" si="38"/>
        <v>13.670494935671408</v>
      </c>
      <c r="R53">
        <f t="shared" si="38"/>
        <v>14.00612406253798</v>
      </c>
      <c r="S53">
        <f t="shared" si="38"/>
        <v>14.448066685349724</v>
      </c>
      <c r="T53">
        <f t="shared" si="38"/>
        <v>14.893155237312413</v>
      </c>
      <c r="U53">
        <f t="shared" si="38"/>
        <v>15.441202872661396</v>
      </c>
      <c r="V53">
        <f t="shared" si="38"/>
        <v>16.096071459874416</v>
      </c>
      <c r="W53">
        <f t="shared" si="38"/>
        <v>16.860774544056646</v>
      </c>
      <c r="X53">
        <f t="shared" si="38"/>
        <v>17.73692511523166</v>
      </c>
      <c r="Y53">
        <f t="shared" si="38"/>
        <v>18.725553715298883</v>
      </c>
      <c r="Z53">
        <f t="shared" si="38"/>
        <v>19.828493698361346</v>
      </c>
      <c r="AA53">
        <f t="shared" si="38"/>
        <v>21.045381220923247</v>
      </c>
      <c r="AB53">
        <f t="shared" si="38"/>
        <v>22.374901501920494</v>
      </c>
      <c r="AC53">
        <f t="shared" si="38"/>
        <v>23.814660701444378</v>
      </c>
      <c r="AD53">
        <f t="shared" si="38"/>
        <v>25.360502685651177</v>
      </c>
      <c r="AE53">
        <f t="shared" si="38"/>
        <v>27.006515038613497</v>
      </c>
      <c r="AF53">
        <f t="shared" si="38"/>
        <v>28.74669239866574</v>
      </c>
      <c r="AG53">
        <f t="shared" si="38"/>
        <v>30.572206518895413</v>
      </c>
      <c r="AH53">
        <f t="shared" si="38"/>
        <v>32.472391952520368</v>
      </c>
      <c r="AI53">
        <f t="shared" si="38"/>
        <v>34.435169893146991</v>
      </c>
      <c r="AJ53">
        <f t="shared" si="38"/>
        <v>36.446479512448477</v>
      </c>
      <c r="AK53">
        <f t="shared" si="38"/>
        <v>38.490358990799486</v>
      </c>
      <c r="AL53">
        <f t="shared" si="38"/>
        <v>40.5479865980112</v>
      </c>
      <c r="AM53">
        <f t="shared" si="38"/>
        <v>42.595699538440456</v>
      </c>
      <c r="AN53">
        <f t="shared" si="38"/>
        <v>44.607430787828207</v>
      </c>
      <c r="AO53">
        <f t="shared" si="38"/>
        <v>46.557035700472525</v>
      </c>
      <c r="AP53">
        <f t="shared" si="38"/>
        <v>48.417191556207214</v>
      </c>
      <c r="AQ53">
        <f t="shared" si="38"/>
        <v>50.158417228738557</v>
      </c>
      <c r="AR53">
        <f t="shared" si="38"/>
        <v>51.748811722803673</v>
      </c>
      <c r="AS53">
        <f t="shared" si="38"/>
        <v>53.290499176930808</v>
      </c>
      <c r="AT53">
        <f t="shared" si="38"/>
        <v>54.878716082684406</v>
      </c>
      <c r="AU53">
        <f t="shared" si="38"/>
        <v>56.514866738881921</v>
      </c>
      <c r="AV53">
        <f t="shared" si="38"/>
        <v>58.200397827285357</v>
      </c>
      <c r="AW53">
        <f t="shared" si="38"/>
        <v>59.936799691754878</v>
      </c>
      <c r="AX53">
        <f t="shared" si="38"/>
        <v>61.725607656008272</v>
      </c>
      <c r="AY53">
        <f t="shared" si="38"/>
        <v>63.568403381152663</v>
      </c>
      <c r="AZ53">
        <f t="shared" si="38"/>
        <v>65.466816264185866</v>
      </c>
      <c r="BA53">
        <f t="shared" si="38"/>
        <v>67.422524878705659</v>
      </c>
      <c r="BB53">
        <f t="shared" si="38"/>
        <v>69.437258459103461</v>
      </c>
      <c r="BC53">
        <f t="shared" si="38"/>
        <v>71.512798429550244</v>
      </c>
      <c r="BD53">
        <f t="shared" si="38"/>
        <v>73.650979979128635</v>
      </c>
      <c r="BE53">
        <f t="shared" si="38"/>
        <v>75.853693684504051</v>
      </c>
      <c r="BF53">
        <f t="shared" si="38"/>
        <v>78.122887181569624</v>
      </c>
      <c r="BG53">
        <f t="shared" si="38"/>
        <v>80.46056688754183</v>
      </c>
      <c r="BH53">
        <f t="shared" si="38"/>
        <v>82.868799775033622</v>
      </c>
      <c r="BI53">
        <f t="shared" si="38"/>
        <v>85.349715199666008</v>
      </c>
      <c r="BJ53">
        <f t="shared" si="38"/>
        <v>87.905506782842224</v>
      </c>
      <c r="BK53">
        <f t="shared" si="38"/>
        <v>90.538434351343014</v>
      </c>
      <c r="BL53">
        <f t="shared" si="38"/>
        <v>93.250825935462998</v>
      </c>
    </row>
    <row r="54" spans="1:64" x14ac:dyDescent="0.25">
      <c r="A54" t="str">
        <f t="shared" si="4"/>
        <v>07_INA</v>
      </c>
      <c r="B54" t="s">
        <v>743</v>
      </c>
      <c r="C54" t="s">
        <v>13</v>
      </c>
      <c r="D54">
        <f t="shared" si="31"/>
        <v>41.634425942126065</v>
      </c>
      <c r="E54">
        <f t="shared" ref="E54:BL54" si="39">E185</f>
        <v>42.286775250356598</v>
      </c>
      <c r="F54">
        <f t="shared" si="39"/>
        <v>42.94934589850763</v>
      </c>
      <c r="G54">
        <f t="shared" si="39"/>
        <v>43.622298039718679</v>
      </c>
      <c r="H54">
        <f t="shared" si="39"/>
        <v>44.305794336489882</v>
      </c>
      <c r="I54">
        <f t="shared" si="39"/>
        <v>44.999999999999943</v>
      </c>
      <c r="J54" s="10">
        <f t="shared" si="39"/>
        <v>46.799999999999955</v>
      </c>
      <c r="K54">
        <f t="shared" si="39"/>
        <v>46.994697547226956</v>
      </c>
      <c r="L54">
        <f t="shared" si="39"/>
        <v>48.255379045835369</v>
      </c>
      <c r="M54">
        <f t="shared" si="39"/>
        <v>49.734377901282791</v>
      </c>
      <c r="N54">
        <f t="shared" si="39"/>
        <v>48.906500298382859</v>
      </c>
      <c r="O54">
        <f t="shared" si="39"/>
        <v>50.782189575355069</v>
      </c>
      <c r="P54">
        <f t="shared" si="39"/>
        <v>53.421712758312701</v>
      </c>
      <c r="Q54">
        <f t="shared" si="39"/>
        <v>56.098580694348165</v>
      </c>
      <c r="R54">
        <f t="shared" si="39"/>
        <v>59.08028738192273</v>
      </c>
      <c r="S54">
        <f t="shared" si="39"/>
        <v>61.798283410797112</v>
      </c>
      <c r="T54">
        <f t="shared" si="39"/>
        <v>64.426325674124982</v>
      </c>
      <c r="U54">
        <f t="shared" si="39"/>
        <v>67.286958479561392</v>
      </c>
      <c r="V54">
        <f t="shared" si="39"/>
        <v>70.374677526515526</v>
      </c>
      <c r="W54">
        <f t="shared" si="39"/>
        <v>73.681499142184876</v>
      </c>
      <c r="X54">
        <f t="shared" si="39"/>
        <v>77.195157406309832</v>
      </c>
      <c r="Y54">
        <f t="shared" si="39"/>
        <v>80.902369644441066</v>
      </c>
      <c r="Z54">
        <f t="shared" si="39"/>
        <v>84.79410797697436</v>
      </c>
      <c r="AA54">
        <f t="shared" si="39"/>
        <v>88.854816134808459</v>
      </c>
      <c r="AB54">
        <f t="shared" si="39"/>
        <v>93.067260153339831</v>
      </c>
      <c r="AC54">
        <f t="shared" si="39"/>
        <v>97.412366913636234</v>
      </c>
      <c r="AD54">
        <f t="shared" si="39"/>
        <v>101.86715934249666</v>
      </c>
      <c r="AE54">
        <f t="shared" si="39"/>
        <v>106.40520348509598</v>
      </c>
      <c r="AF54">
        <f t="shared" si="39"/>
        <v>111.00260953046627</v>
      </c>
      <c r="AG54">
        <f t="shared" si="39"/>
        <v>115.6290116271162</v>
      </c>
      <c r="AH54">
        <f t="shared" si="39"/>
        <v>120.25145974078637</v>
      </c>
      <c r="AI54">
        <f t="shared" si="39"/>
        <v>124.83620514190018</v>
      </c>
      <c r="AJ54">
        <f t="shared" si="39"/>
        <v>129.34712733795305</v>
      </c>
      <c r="AK54">
        <f t="shared" si="39"/>
        <v>133.74634520674388</v>
      </c>
      <c r="AL54">
        <f t="shared" si="39"/>
        <v>137.99169540334825</v>
      </c>
      <c r="AM54">
        <f t="shared" si="39"/>
        <v>142.03147526009894</v>
      </c>
      <c r="AN54">
        <f t="shared" si="39"/>
        <v>145.81257386482037</v>
      </c>
      <c r="AO54">
        <f t="shared" si="39"/>
        <v>149.28747951165744</v>
      </c>
      <c r="AP54">
        <f t="shared" si="39"/>
        <v>152.41090203574811</v>
      </c>
      <c r="AQ54">
        <f t="shared" si="39"/>
        <v>155.13709949642589</v>
      </c>
      <c r="AR54">
        <f t="shared" si="39"/>
        <v>155.29210805801284</v>
      </c>
      <c r="AS54">
        <f t="shared" si="39"/>
        <v>159.50862335853742</v>
      </c>
      <c r="AT54">
        <f t="shared" si="39"/>
        <v>163.84767424502164</v>
      </c>
      <c r="AU54">
        <f t="shared" si="39"/>
        <v>168.3131749386682</v>
      </c>
      <c r="AV54">
        <f t="shared" si="39"/>
        <v>172.90916919856878</v>
      </c>
      <c r="AW54">
        <f t="shared" si="39"/>
        <v>177.63981375696522</v>
      </c>
      <c r="AX54">
        <f t="shared" si="39"/>
        <v>182.50936021572926</v>
      </c>
      <c r="AY54">
        <f t="shared" si="39"/>
        <v>187.52218860958038</v>
      </c>
      <c r="AZ54">
        <f t="shared" si="39"/>
        <v>192.68283876931693</v>
      </c>
      <c r="BA54">
        <f t="shared" si="39"/>
        <v>197.99599445125594</v>
      </c>
      <c r="BB54">
        <f t="shared" si="39"/>
        <v>203.46646244902513</v>
      </c>
      <c r="BC54">
        <f t="shared" si="39"/>
        <v>209.0991707761342</v>
      </c>
      <c r="BD54">
        <f t="shared" si="39"/>
        <v>214.89917416299105</v>
      </c>
      <c r="BE54">
        <f t="shared" si="39"/>
        <v>220.87168037815113</v>
      </c>
      <c r="BF54">
        <f t="shared" si="39"/>
        <v>227.02204443206122</v>
      </c>
      <c r="BG54">
        <f t="shared" si="39"/>
        <v>233.35577858026107</v>
      </c>
      <c r="BH54">
        <f t="shared" si="39"/>
        <v>239.87854993701131</v>
      </c>
      <c r="BI54">
        <f t="shared" si="39"/>
        <v>246.59620201062407</v>
      </c>
      <c r="BJ54">
        <f t="shared" si="39"/>
        <v>253.51476601469318</v>
      </c>
      <c r="BK54">
        <f t="shared" si="39"/>
        <v>260.64045903257653</v>
      </c>
      <c r="BL54">
        <f t="shared" si="39"/>
        <v>267.97966164483847</v>
      </c>
    </row>
    <row r="55" spans="1:64" x14ac:dyDescent="0.25">
      <c r="A55" t="str">
        <f t="shared" si="4"/>
        <v>07_INA</v>
      </c>
      <c r="B55" t="s">
        <v>743</v>
      </c>
      <c r="C55" t="s">
        <v>14</v>
      </c>
      <c r="D55">
        <f t="shared" si="31"/>
        <v>20.166581215999997</v>
      </c>
      <c r="E55">
        <f t="shared" ref="E55:BL55" si="40">E186</f>
        <v>21.213863759999985</v>
      </c>
      <c r="F55">
        <f t="shared" si="40"/>
        <v>21.003570527999972</v>
      </c>
      <c r="G55">
        <f t="shared" si="40"/>
        <v>21.745770399999984</v>
      </c>
      <c r="H55">
        <f t="shared" si="40"/>
        <v>22.371971441031253</v>
      </c>
      <c r="I55">
        <f t="shared" si="40"/>
        <v>23.209816907071108</v>
      </c>
      <c r="J55" s="10">
        <f t="shared" si="40"/>
        <v>24.402751178809734</v>
      </c>
      <c r="K55">
        <f t="shared" si="40"/>
        <v>26.72922870661754</v>
      </c>
      <c r="L55">
        <f t="shared" si="40"/>
        <v>29.751645229175995</v>
      </c>
      <c r="M55">
        <f t="shared" si="40"/>
        <v>32.944462897735526</v>
      </c>
      <c r="N55">
        <f t="shared" si="40"/>
        <v>34.5193220959681</v>
      </c>
      <c r="O55">
        <f t="shared" si="40"/>
        <v>37.901677237663662</v>
      </c>
      <c r="P55">
        <f t="shared" si="40"/>
        <v>41.866627684458976</v>
      </c>
      <c r="Q55">
        <f t="shared" si="40"/>
        <v>45.869747641411372</v>
      </c>
      <c r="R55">
        <f t="shared" si="40"/>
        <v>50.11057152173791</v>
      </c>
      <c r="S55">
        <f t="shared" si="40"/>
        <v>54.91061818299454</v>
      </c>
      <c r="T55">
        <f t="shared" si="40"/>
        <v>59.700037228665359</v>
      </c>
      <c r="U55">
        <f t="shared" si="40"/>
        <v>64.76749988241977</v>
      </c>
      <c r="V55">
        <f t="shared" si="40"/>
        <v>70.125281695246841</v>
      </c>
      <c r="W55">
        <f t="shared" si="40"/>
        <v>75.785299960472216</v>
      </c>
      <c r="X55">
        <f t="shared" si="40"/>
        <v>81.757134383331433</v>
      </c>
      <c r="Y55">
        <f t="shared" si="40"/>
        <v>88.051272026776743</v>
      </c>
      <c r="Z55">
        <f t="shared" si="40"/>
        <v>94.685188195753014</v>
      </c>
      <c r="AA55">
        <f t="shared" si="40"/>
        <v>101.67190949016938</v>
      </c>
      <c r="AB55">
        <f t="shared" si="40"/>
        <v>109.02508661503769</v>
      </c>
      <c r="AC55">
        <f t="shared" si="40"/>
        <v>116.75888191214973</v>
      </c>
      <c r="AD55">
        <f t="shared" si="40"/>
        <v>124.88549541551062</v>
      </c>
      <c r="AE55">
        <f t="shared" si="40"/>
        <v>133.41549371667296</v>
      </c>
      <c r="AF55">
        <f t="shared" si="40"/>
        <v>142.3653125341954</v>
      </c>
      <c r="AG55">
        <f t="shared" si="40"/>
        <v>151.74607940370521</v>
      </c>
      <c r="AH55">
        <f t="shared" si="40"/>
        <v>161.56816504066538</v>
      </c>
      <c r="AI55">
        <f t="shared" si="40"/>
        <v>171.84348831843286</v>
      </c>
      <c r="AJ55">
        <f t="shared" si="40"/>
        <v>182.58340649963597</v>
      </c>
      <c r="AK55">
        <f t="shared" si="40"/>
        <v>193.79942058825344</v>
      </c>
      <c r="AL55">
        <f t="shared" si="40"/>
        <v>205.49930913063693</v>
      </c>
      <c r="AM55">
        <f t="shared" si="40"/>
        <v>217.67837458600965</v>
      </c>
      <c r="AN55">
        <f t="shared" si="40"/>
        <v>230.33017026136142</v>
      </c>
      <c r="AO55">
        <f t="shared" si="40"/>
        <v>243.45732340577797</v>
      </c>
      <c r="AP55">
        <f t="shared" si="40"/>
        <v>257.06701954743062</v>
      </c>
      <c r="AQ55">
        <f t="shared" si="40"/>
        <v>271.16682290512011</v>
      </c>
      <c r="AR55">
        <f t="shared" si="40"/>
        <v>285.76355359235794</v>
      </c>
      <c r="AS55">
        <f t="shared" si="40"/>
        <v>294.82142251780806</v>
      </c>
      <c r="AT55">
        <f t="shared" si="40"/>
        <v>304.17543751550915</v>
      </c>
      <c r="AU55">
        <f t="shared" si="40"/>
        <v>313.83589020010652</v>
      </c>
      <c r="AV55">
        <f t="shared" si="40"/>
        <v>323.81344226029086</v>
      </c>
      <c r="AW55">
        <f t="shared" si="40"/>
        <v>334.11909957622333</v>
      </c>
      <c r="AX55">
        <f t="shared" si="40"/>
        <v>344.76418262091642</v>
      </c>
      <c r="AY55">
        <f t="shared" si="40"/>
        <v>355.76039399747259</v>
      </c>
      <c r="AZ55">
        <f t="shared" si="40"/>
        <v>367.11988342437252</v>
      </c>
      <c r="BA55">
        <f t="shared" si="40"/>
        <v>378.85522387353575</v>
      </c>
      <c r="BB55">
        <f t="shared" si="40"/>
        <v>390.97937729117137</v>
      </c>
      <c r="BC55">
        <f t="shared" si="40"/>
        <v>403.50569609968136</v>
      </c>
      <c r="BD55">
        <f t="shared" si="40"/>
        <v>416.44793878526002</v>
      </c>
      <c r="BE55">
        <f t="shared" si="40"/>
        <v>429.82032627838475</v>
      </c>
      <c r="BF55">
        <f t="shared" si="40"/>
        <v>443.63753685743984</v>
      </c>
      <c r="BG55">
        <f t="shared" si="40"/>
        <v>457.91473177249367</v>
      </c>
      <c r="BH55">
        <f t="shared" si="40"/>
        <v>472.66755694479463</v>
      </c>
      <c r="BI55">
        <f t="shared" si="40"/>
        <v>487.91219188086802</v>
      </c>
      <c r="BJ55">
        <f t="shared" si="40"/>
        <v>503.66537932617473</v>
      </c>
      <c r="BK55">
        <f t="shared" si="40"/>
        <v>519.94442924528414</v>
      </c>
      <c r="BL55">
        <f t="shared" si="40"/>
        <v>536.76718157638516</v>
      </c>
    </row>
    <row r="56" spans="1:64" x14ac:dyDescent="0.25">
      <c r="A56" t="str">
        <f t="shared" si="4"/>
        <v>07_INA</v>
      </c>
      <c r="B56" t="s">
        <v>743</v>
      </c>
      <c r="C56" t="s">
        <v>15</v>
      </c>
      <c r="D56">
        <f t="shared" si="31"/>
        <v>200.64043232854556</v>
      </c>
      <c r="E56">
        <f t="shared" ref="E56:BL56" si="41">E187</f>
        <v>201.13924983569242</v>
      </c>
      <c r="F56">
        <f t="shared" si="41"/>
        <v>211.86904827508701</v>
      </c>
      <c r="G56">
        <f t="shared" si="41"/>
        <v>216.5977718442461</v>
      </c>
      <c r="H56">
        <f t="shared" si="41"/>
        <v>226.70388394765908</v>
      </c>
      <c r="I56">
        <f t="shared" si="41"/>
        <v>227.5813154355796</v>
      </c>
      <c r="J56" s="10">
        <f t="shared" si="41"/>
        <v>250.9156048328266</v>
      </c>
      <c r="K56">
        <f t="shared" si="41"/>
        <v>241.43722560750635</v>
      </c>
      <c r="L56">
        <f t="shared" si="41"/>
        <v>248.80731559878168</v>
      </c>
      <c r="M56">
        <f t="shared" si="41"/>
        <v>256.63048775244795</v>
      </c>
      <c r="N56">
        <f t="shared" si="41"/>
        <v>251.86309903425922</v>
      </c>
      <c r="O56">
        <f t="shared" si="41"/>
        <v>260.33520761077312</v>
      </c>
      <c r="P56">
        <f t="shared" si="41"/>
        <v>271.97304666521865</v>
      </c>
      <c r="Q56">
        <f t="shared" si="41"/>
        <v>283.01666268232907</v>
      </c>
      <c r="R56">
        <f t="shared" si="41"/>
        <v>294.80468566131384</v>
      </c>
      <c r="S56">
        <f t="shared" si="41"/>
        <v>322.96417132827759</v>
      </c>
      <c r="T56">
        <f t="shared" si="41"/>
        <v>334.03482148937712</v>
      </c>
      <c r="U56">
        <f t="shared" si="41"/>
        <v>345.35084413766299</v>
      </c>
      <c r="V56">
        <f t="shared" si="41"/>
        <v>356.91807938229545</v>
      </c>
      <c r="W56">
        <f t="shared" si="41"/>
        <v>368.73818255848676</v>
      </c>
      <c r="X56">
        <f t="shared" si="41"/>
        <v>380.80022247943288</v>
      </c>
      <c r="Y56">
        <f t="shared" si="41"/>
        <v>393.09772651759454</v>
      </c>
      <c r="Z56">
        <f t="shared" si="41"/>
        <v>402.97965457507661</v>
      </c>
      <c r="AA56">
        <f t="shared" si="41"/>
        <v>412.91450501906007</v>
      </c>
      <c r="AB56">
        <f t="shared" si="41"/>
        <v>422.89393075114248</v>
      </c>
      <c r="AC56">
        <f t="shared" si="41"/>
        <v>432.90971663551204</v>
      </c>
      <c r="AD56">
        <f t="shared" si="41"/>
        <v>442.94485872201346</v>
      </c>
      <c r="AE56">
        <f t="shared" si="41"/>
        <v>452.9764351183299</v>
      </c>
      <c r="AF56">
        <f t="shared" si="41"/>
        <v>463.00122816434691</v>
      </c>
      <c r="AG56">
        <f t="shared" si="41"/>
        <v>472.99683459665852</v>
      </c>
      <c r="AH56">
        <f t="shared" si="41"/>
        <v>482.93902003022657</v>
      </c>
      <c r="AI56">
        <f t="shared" si="41"/>
        <v>492.8087335299723</v>
      </c>
      <c r="AJ56">
        <f t="shared" si="41"/>
        <v>502.58531598049552</v>
      </c>
      <c r="AK56">
        <f t="shared" si="41"/>
        <v>512.24868081212787</v>
      </c>
      <c r="AL56">
        <f t="shared" si="41"/>
        <v>521.76940073055994</v>
      </c>
      <c r="AM56">
        <f t="shared" si="41"/>
        <v>531.08918599699427</v>
      </c>
      <c r="AN56">
        <f t="shared" si="41"/>
        <v>540.15176529869791</v>
      </c>
      <c r="AO56">
        <f t="shared" si="41"/>
        <v>548.92739083350943</v>
      </c>
      <c r="AP56">
        <f t="shared" si="41"/>
        <v>557.39845874741434</v>
      </c>
      <c r="AQ56">
        <f t="shared" si="41"/>
        <v>565.54866440813578</v>
      </c>
      <c r="AR56">
        <f t="shared" si="41"/>
        <v>573.36054642303338</v>
      </c>
      <c r="AS56">
        <f t="shared" si="41"/>
        <v>591.43459933718611</v>
      </c>
      <c r="AT56">
        <f t="shared" si="41"/>
        <v>610.09741482946447</v>
      </c>
      <c r="AU56">
        <f t="shared" si="41"/>
        <v>629.36940481228032</v>
      </c>
      <c r="AV56">
        <f t="shared" si="41"/>
        <v>649.27171360028706</v>
      </c>
      <c r="AW56">
        <f t="shared" si="41"/>
        <v>669.82616562575106</v>
      </c>
      <c r="AX56">
        <f t="shared" si="41"/>
        <v>691.0552057659504</v>
      </c>
      <c r="AY56">
        <f t="shared" si="41"/>
        <v>712.98203440718771</v>
      </c>
      <c r="AZ56">
        <f t="shared" si="41"/>
        <v>735.63073727353947</v>
      </c>
      <c r="BA56">
        <f t="shared" si="41"/>
        <v>759.02623713935191</v>
      </c>
      <c r="BB56">
        <f t="shared" si="41"/>
        <v>783.19422473145289</v>
      </c>
      <c r="BC56">
        <f t="shared" si="41"/>
        <v>808.16116137019731</v>
      </c>
      <c r="BD56">
        <f t="shared" si="41"/>
        <v>833.95430982418861</v>
      </c>
      <c r="BE56">
        <f t="shared" si="41"/>
        <v>860.60184682248814</v>
      </c>
      <c r="BF56">
        <f t="shared" si="41"/>
        <v>888.13285240118114</v>
      </c>
      <c r="BG56">
        <f t="shared" si="41"/>
        <v>916.57736076082756</v>
      </c>
      <c r="BH56">
        <f t="shared" si="41"/>
        <v>945.96636320832943</v>
      </c>
      <c r="BI56">
        <f t="shared" si="41"/>
        <v>976.33190558544698</v>
      </c>
      <c r="BJ56">
        <f t="shared" si="41"/>
        <v>1007.70714708716</v>
      </c>
      <c r="BK56">
        <f t="shared" si="41"/>
        <v>1040.1263676821654</v>
      </c>
      <c r="BL56">
        <f t="shared" si="41"/>
        <v>1073.6248930814254</v>
      </c>
    </row>
    <row r="57" spans="1:64" x14ac:dyDescent="0.25">
      <c r="A57" t="str">
        <f t="shared" si="4"/>
        <v>07_INA</v>
      </c>
      <c r="B57" t="s">
        <v>743</v>
      </c>
      <c r="C57" t="s">
        <v>16</v>
      </c>
      <c r="D57">
        <f t="shared" si="31"/>
        <v>91.984455919999959</v>
      </c>
      <c r="E57">
        <f t="shared" ref="E57:BL57" si="42">E188</f>
        <v>92.160117279999909</v>
      </c>
      <c r="F57">
        <f t="shared" si="42"/>
        <v>92.953802479999865</v>
      </c>
      <c r="G57">
        <f t="shared" si="42"/>
        <v>93.464311919999943</v>
      </c>
      <c r="H57">
        <f t="shared" si="42"/>
        <v>98.064824479999942</v>
      </c>
      <c r="I57">
        <f t="shared" si="42"/>
        <v>98.223193599999874</v>
      </c>
      <c r="J57" s="10">
        <f t="shared" si="42"/>
        <v>97.240961663999897</v>
      </c>
      <c r="K57">
        <f t="shared" si="42"/>
        <v>100.88720815636164</v>
      </c>
      <c r="L57">
        <f t="shared" si="42"/>
        <v>101.88176648150898</v>
      </c>
      <c r="M57">
        <f t="shared" si="42"/>
        <v>102.70363798840549</v>
      </c>
      <c r="N57">
        <f t="shared" si="42"/>
        <v>98.255846886771209</v>
      </c>
      <c r="O57">
        <f t="shared" si="42"/>
        <v>98.753252526205074</v>
      </c>
      <c r="P57">
        <f t="shared" si="42"/>
        <v>100.07382966693784</v>
      </c>
      <c r="Q57">
        <f t="shared" si="42"/>
        <v>100.78222354814402</v>
      </c>
      <c r="R57">
        <f t="shared" si="42"/>
        <v>101.37723452909242</v>
      </c>
      <c r="S57">
        <f t="shared" si="42"/>
        <v>101.93505725761028</v>
      </c>
      <c r="T57">
        <f t="shared" si="42"/>
        <v>102.85709083640786</v>
      </c>
      <c r="U57">
        <f t="shared" si="42"/>
        <v>104.70498630507589</v>
      </c>
      <c r="V57">
        <f t="shared" si="42"/>
        <v>106.46250530083817</v>
      </c>
      <c r="W57">
        <f t="shared" si="42"/>
        <v>108.13324709171792</v>
      </c>
      <c r="X57">
        <f t="shared" si="42"/>
        <v>109.71916903841617</v>
      </c>
      <c r="Y57">
        <f t="shared" si="42"/>
        <v>111.22593603505035</v>
      </c>
      <c r="Z57">
        <f t="shared" si="42"/>
        <v>112.67000847836721</v>
      </c>
      <c r="AA57">
        <f t="shared" si="42"/>
        <v>114.06367183475305</v>
      </c>
      <c r="AB57">
        <f t="shared" si="42"/>
        <v>115.42239154677029</v>
      </c>
      <c r="AC57">
        <f t="shared" si="42"/>
        <v>116.76485364193677</v>
      </c>
      <c r="AD57">
        <f t="shared" si="42"/>
        <v>118.1108415475519</v>
      </c>
      <c r="AE57">
        <f t="shared" si="42"/>
        <v>119.48239150227515</v>
      </c>
      <c r="AF57">
        <f t="shared" si="42"/>
        <v>120.91082625289879</v>
      </c>
      <c r="AG57">
        <f t="shared" si="42"/>
        <v>122.4267134912736</v>
      </c>
      <c r="AH57">
        <f t="shared" si="42"/>
        <v>124.06483500721021</v>
      </c>
      <c r="AI57">
        <f t="shared" si="42"/>
        <v>125.86625642673147</v>
      </c>
      <c r="AJ57">
        <f t="shared" si="42"/>
        <v>127.87682824409221</v>
      </c>
      <c r="AK57">
        <f t="shared" si="42"/>
        <v>130.14802382396707</v>
      </c>
      <c r="AL57">
        <f t="shared" si="42"/>
        <v>132.73469189076752</v>
      </c>
      <c r="AM57">
        <f t="shared" si="42"/>
        <v>135.69029583856408</v>
      </c>
      <c r="AN57">
        <f t="shared" si="42"/>
        <v>139.0747767671175</v>
      </c>
      <c r="AO57">
        <f t="shared" si="42"/>
        <v>142.96086022592726</v>
      </c>
      <c r="AP57">
        <f t="shared" si="42"/>
        <v>147.43062108899787</v>
      </c>
      <c r="AQ57">
        <f t="shared" si="42"/>
        <v>152.57293763677345</v>
      </c>
      <c r="AR57">
        <f t="shared" si="42"/>
        <v>158.48304178523213</v>
      </c>
      <c r="AS57">
        <f t="shared" si="42"/>
        <v>164.97124744615843</v>
      </c>
      <c r="AT57">
        <f t="shared" si="42"/>
        <v>171.70338465402941</v>
      </c>
      <c r="AU57">
        <f t="shared" si="42"/>
        <v>178.68864462666815</v>
      </c>
      <c r="AV57">
        <f t="shared" si="42"/>
        <v>185.93657235736489</v>
      </c>
      <c r="AW57">
        <f t="shared" si="42"/>
        <v>193.45705744765371</v>
      </c>
      <c r="AX57">
        <f t="shared" si="42"/>
        <v>201.26032188172866</v>
      </c>
      <c r="AY57">
        <f t="shared" si="42"/>
        <v>209.35696399562724</v>
      </c>
      <c r="AZ57">
        <f t="shared" si="42"/>
        <v>217.7580027187484</v>
      </c>
      <c r="BA57">
        <f t="shared" si="42"/>
        <v>226.47487036547753</v>
      </c>
      <c r="BB57">
        <f t="shared" si="42"/>
        <v>235.51939831428234</v>
      </c>
      <c r="BC57">
        <f t="shared" si="42"/>
        <v>244.90382330629396</v>
      </c>
      <c r="BD57">
        <f t="shared" si="42"/>
        <v>254.64080226162616</v>
      </c>
      <c r="BE57">
        <f t="shared" si="42"/>
        <v>264.74345250805766</v>
      </c>
      <c r="BF57">
        <f t="shared" si="42"/>
        <v>275.22535523612879</v>
      </c>
      <c r="BG57">
        <f t="shared" si="42"/>
        <v>286.10057784840205</v>
      </c>
      <c r="BH57">
        <f t="shared" si="42"/>
        <v>297.38368177122612</v>
      </c>
      <c r="BI57">
        <f t="shared" si="42"/>
        <v>309.08976005441212</v>
      </c>
      <c r="BJ57">
        <f t="shared" si="42"/>
        <v>321.23446378574113</v>
      </c>
      <c r="BK57">
        <f t="shared" si="42"/>
        <v>333.83401259651902</v>
      </c>
      <c r="BL57">
        <f t="shared" si="42"/>
        <v>346.9051784306468</v>
      </c>
    </row>
    <row r="58" spans="1:64" x14ac:dyDescent="0.25">
      <c r="A58" t="str">
        <f t="shared" si="4"/>
        <v>07_INA</v>
      </c>
      <c r="B58" t="s">
        <v>743</v>
      </c>
      <c r="C58" t="s">
        <v>17</v>
      </c>
      <c r="D58">
        <f t="shared" si="31"/>
        <v>40.12808646570911</v>
      </c>
      <c r="E58">
        <f t="shared" ref="E58:BL58" si="43">E189</f>
        <v>40.227849967138489</v>
      </c>
      <c r="F58">
        <f t="shared" si="43"/>
        <v>42.373809655017411</v>
      </c>
      <c r="G58">
        <f t="shared" si="43"/>
        <v>43.319554368849211</v>
      </c>
      <c r="H58">
        <f t="shared" si="43"/>
        <v>45.340776789531816</v>
      </c>
      <c r="I58">
        <f t="shared" si="43"/>
        <v>45.516263087115945</v>
      </c>
      <c r="J58" s="10">
        <f t="shared" si="43"/>
        <v>48.880624872940707</v>
      </c>
      <c r="K58">
        <f t="shared" si="43"/>
        <v>48.287445121501307</v>
      </c>
      <c r="L58">
        <f t="shared" si="43"/>
        <v>49.761463119756378</v>
      </c>
      <c r="M58">
        <f t="shared" si="43"/>
        <v>51.326097550489628</v>
      </c>
      <c r="N58">
        <f t="shared" si="43"/>
        <v>50.372619806851858</v>
      </c>
      <c r="O58">
        <f t="shared" si="43"/>
        <v>52.067041522154689</v>
      </c>
      <c r="P58">
        <f t="shared" si="43"/>
        <v>54.394609333043768</v>
      </c>
      <c r="Q58">
        <f t="shared" si="43"/>
        <v>56.603332536465878</v>
      </c>
      <c r="R58">
        <f t="shared" si="43"/>
        <v>58.960937132262842</v>
      </c>
      <c r="S58">
        <f t="shared" si="43"/>
        <v>60.901815164760997</v>
      </c>
      <c r="T58">
        <f t="shared" si="43"/>
        <v>62.933633649400434</v>
      </c>
      <c r="U58">
        <f t="shared" si="43"/>
        <v>65.087067069093834</v>
      </c>
      <c r="V58">
        <f t="shared" si="43"/>
        <v>67.362860754715271</v>
      </c>
      <c r="W58">
        <f t="shared" si="43"/>
        <v>69.760361152999337</v>
      </c>
      <c r="X58">
        <f t="shared" si="43"/>
        <v>72.275878269456399</v>
      </c>
      <c r="Y58">
        <f t="shared" si="43"/>
        <v>74.905848370526584</v>
      </c>
      <c r="Z58">
        <f t="shared" si="43"/>
        <v>77.651617962467682</v>
      </c>
      <c r="AA58">
        <f t="shared" si="43"/>
        <v>80.509365512673511</v>
      </c>
      <c r="AB58">
        <f t="shared" si="43"/>
        <v>83.474677304308898</v>
      </c>
      <c r="AC58">
        <f t="shared" si="43"/>
        <v>86.54238162544786</v>
      </c>
      <c r="AD58">
        <f t="shared" si="43"/>
        <v>89.704710252473333</v>
      </c>
      <c r="AE58">
        <f t="shared" si="43"/>
        <v>92.951736623658661</v>
      </c>
      <c r="AF58">
        <f t="shared" si="43"/>
        <v>96.276585112320845</v>
      </c>
      <c r="AG58">
        <f t="shared" si="43"/>
        <v>99.667473237266606</v>
      </c>
      <c r="AH58">
        <f t="shared" si="43"/>
        <v>103.11112146621835</v>
      </c>
      <c r="AI58">
        <f t="shared" si="43"/>
        <v>106.59421525931535</v>
      </c>
      <c r="AJ58">
        <f t="shared" si="43"/>
        <v>110.10196464981188</v>
      </c>
      <c r="AK58">
        <f t="shared" si="43"/>
        <v>113.61854501391332</v>
      </c>
      <c r="AL58">
        <f t="shared" si="43"/>
        <v>117.12486282281267</v>
      </c>
      <c r="AM58">
        <f t="shared" si="43"/>
        <v>120.59398863747991</v>
      </c>
      <c r="AN58">
        <f t="shared" si="43"/>
        <v>123.99788644243371</v>
      </c>
      <c r="AO58">
        <f t="shared" si="43"/>
        <v>127.31316384757132</v>
      </c>
      <c r="AP58">
        <f t="shared" si="43"/>
        <v>130.51806049752238</v>
      </c>
      <c r="AQ58">
        <f t="shared" si="43"/>
        <v>133.59004779156513</v>
      </c>
      <c r="AR58">
        <f t="shared" si="43"/>
        <v>136.50527847407153</v>
      </c>
      <c r="AS58">
        <f t="shared" si="43"/>
        <v>139.40121867479166</v>
      </c>
      <c r="AT58">
        <f t="shared" si="43"/>
        <v>142.36077651095147</v>
      </c>
      <c r="AU58">
        <f t="shared" si="43"/>
        <v>145.3854651760536</v>
      </c>
      <c r="AV58">
        <f t="shared" si="43"/>
        <v>148.47682954407674</v>
      </c>
      <c r="AW58">
        <f t="shared" si="43"/>
        <v>151.63642873858072</v>
      </c>
      <c r="AX58">
        <f t="shared" si="43"/>
        <v>154.86581790109818</v>
      </c>
      <c r="AY58">
        <f t="shared" si="43"/>
        <v>158.16657409001729</v>
      </c>
      <c r="AZ58">
        <f t="shared" si="43"/>
        <v>161.54031931183297</v>
      </c>
      <c r="BA58">
        <f t="shared" si="43"/>
        <v>164.98870323665435</v>
      </c>
      <c r="BB58">
        <f t="shared" si="43"/>
        <v>168.51338224187043</v>
      </c>
      <c r="BC58">
        <f t="shared" si="43"/>
        <v>172.1160147903712</v>
      </c>
      <c r="BD58">
        <f t="shared" si="43"/>
        <v>175.79826284775649</v>
      </c>
      <c r="BE58">
        <f t="shared" si="43"/>
        <v>179.56181006141554</v>
      </c>
      <c r="BF58">
        <f t="shared" si="43"/>
        <v>183.40835318982516</v>
      </c>
      <c r="BG58">
        <f t="shared" si="43"/>
        <v>187.33960639246672</v>
      </c>
      <c r="BH58">
        <f t="shared" si="43"/>
        <v>191.35729533130041</v>
      </c>
      <c r="BI58">
        <f t="shared" si="43"/>
        <v>195.46317030640174</v>
      </c>
      <c r="BJ58">
        <f t="shared" si="43"/>
        <v>199.65901068293502</v>
      </c>
      <c r="BK58">
        <f t="shared" si="43"/>
        <v>203.94661868618797</v>
      </c>
      <c r="BL58">
        <f t="shared" si="43"/>
        <v>208.32779728703815</v>
      </c>
    </row>
    <row r="59" spans="1:64" x14ac:dyDescent="0.25">
      <c r="A59" t="str">
        <f t="shared" si="4"/>
        <v>07_INA</v>
      </c>
      <c r="B59" t="s">
        <v>743</v>
      </c>
      <c r="C59" t="s">
        <v>18</v>
      </c>
      <c r="D59">
        <f t="shared" si="31"/>
        <v>152.35687857600001</v>
      </c>
      <c r="E59">
        <f t="shared" ref="E59:BL60" si="44">E190</f>
        <v>163.62936777599987</v>
      </c>
      <c r="F59">
        <f t="shared" si="44"/>
        <v>178.76719022399979</v>
      </c>
      <c r="G59">
        <f t="shared" si="44"/>
        <v>196.79863190399985</v>
      </c>
      <c r="H59">
        <f t="shared" si="44"/>
        <v>215.8971151679998</v>
      </c>
      <c r="I59">
        <f t="shared" si="44"/>
        <v>230.02480468799968</v>
      </c>
      <c r="J59" s="10">
        <f t="shared" si="44"/>
        <v>247.5591835381951</v>
      </c>
      <c r="K59">
        <f t="shared" si="44"/>
        <v>265.87873149901833</v>
      </c>
      <c r="L59">
        <f t="shared" si="44"/>
        <v>282.21888763803474</v>
      </c>
      <c r="M59">
        <f t="shared" si="44"/>
        <v>298.22786763507696</v>
      </c>
      <c r="N59">
        <f t="shared" si="44"/>
        <v>298.36591464722733</v>
      </c>
      <c r="O59">
        <f t="shared" si="44"/>
        <v>312.91895463104078</v>
      </c>
      <c r="P59">
        <f t="shared" si="44"/>
        <v>330.24893776897324</v>
      </c>
      <c r="Q59">
        <f t="shared" si="44"/>
        <v>345.7578215392939</v>
      </c>
      <c r="R59">
        <f t="shared" si="44"/>
        <v>360.982897765735</v>
      </c>
      <c r="S59">
        <f t="shared" si="44"/>
        <v>372.39853909669773</v>
      </c>
      <c r="T59">
        <f t="shared" si="44"/>
        <v>385.87816151011475</v>
      </c>
      <c r="U59">
        <f t="shared" si="44"/>
        <v>399.3519360470512</v>
      </c>
      <c r="V59">
        <f t="shared" si="44"/>
        <v>412.81867949686534</v>
      </c>
      <c r="W59">
        <f t="shared" si="44"/>
        <v>426.27375208189397</v>
      </c>
      <c r="X59">
        <f t="shared" si="44"/>
        <v>439.69945516345928</v>
      </c>
      <c r="Y59">
        <f t="shared" si="44"/>
        <v>453.08491375870676</v>
      </c>
      <c r="Z59">
        <f t="shared" si="44"/>
        <v>468.80892490486821</v>
      </c>
      <c r="AA59">
        <f t="shared" si="44"/>
        <v>484.65064683556187</v>
      </c>
      <c r="AB59">
        <f t="shared" si="44"/>
        <v>500.6165598935371</v>
      </c>
      <c r="AC59">
        <f t="shared" si="44"/>
        <v>516.71565298835719</v>
      </c>
      <c r="AD59">
        <f t="shared" si="44"/>
        <v>532.9488334576763</v>
      </c>
      <c r="AE59">
        <f t="shared" si="44"/>
        <v>549.31212919775271</v>
      </c>
      <c r="AF59">
        <f t="shared" si="44"/>
        <v>565.82786678629384</v>
      </c>
      <c r="AG59">
        <f t="shared" si="44"/>
        <v>582.49784079273127</v>
      </c>
      <c r="AH59">
        <f t="shared" si="44"/>
        <v>599.32407179069673</v>
      </c>
      <c r="AI59">
        <f t="shared" si="44"/>
        <v>616.31760576890713</v>
      </c>
      <c r="AJ59">
        <f t="shared" si="44"/>
        <v>633.49030417177096</v>
      </c>
      <c r="AK59">
        <f t="shared" si="44"/>
        <v>650.85762562276545</v>
      </c>
      <c r="AL59">
        <f t="shared" si="44"/>
        <v>668.42603261302554</v>
      </c>
      <c r="AM59">
        <f t="shared" si="44"/>
        <v>686.16732566791484</v>
      </c>
      <c r="AN59">
        <f t="shared" si="44"/>
        <v>704.05725016985105</v>
      </c>
      <c r="AO59">
        <f t="shared" si="44"/>
        <v>722.10766051559733</v>
      </c>
      <c r="AP59">
        <f t="shared" si="44"/>
        <v>740.34885252373465</v>
      </c>
      <c r="AQ59">
        <f t="shared" si="44"/>
        <v>758.81570424053143</v>
      </c>
      <c r="AR59">
        <f t="shared" si="44"/>
        <v>777.54438216588369</v>
      </c>
      <c r="AS59">
        <f t="shared" si="44"/>
        <v>794.0398764011926</v>
      </c>
      <c r="AT59">
        <f t="shared" si="44"/>
        <v>810.89774149567813</v>
      </c>
      <c r="AU59">
        <f t="shared" si="44"/>
        <v>828.12659671388644</v>
      </c>
      <c r="AV59">
        <f t="shared" si="44"/>
        <v>845.73524177474928</v>
      </c>
      <c r="AW59">
        <f t="shared" si="44"/>
        <v>863.73255756388994</v>
      </c>
      <c r="AX59">
        <f t="shared" si="44"/>
        <v>882.12740228500297</v>
      </c>
      <c r="AY59">
        <f t="shared" si="44"/>
        <v>900.92875898184889</v>
      </c>
      <c r="AZ59">
        <f t="shared" si="44"/>
        <v>920.14586672600149</v>
      </c>
      <c r="BA59">
        <f t="shared" si="44"/>
        <v>939.78812216307085</v>
      </c>
      <c r="BB59">
        <f t="shared" si="44"/>
        <v>959.86496014384079</v>
      </c>
      <c r="BC59">
        <f t="shared" si="44"/>
        <v>980.38582739826563</v>
      </c>
      <c r="BD59">
        <f t="shared" si="44"/>
        <v>1001.3601906080004</v>
      </c>
      <c r="BE59">
        <f t="shared" si="44"/>
        <v>1022.797639955811</v>
      </c>
      <c r="BF59">
        <f t="shared" si="44"/>
        <v>1044.707840306208</v>
      </c>
      <c r="BG59">
        <f t="shared" si="44"/>
        <v>1067.1005556411408</v>
      </c>
      <c r="BH59">
        <f t="shared" si="44"/>
        <v>1089.9856154615456</v>
      </c>
      <c r="BI59">
        <f t="shared" si="44"/>
        <v>1113.3729896089262</v>
      </c>
      <c r="BJ59">
        <f t="shared" si="44"/>
        <v>1137.2728134817296</v>
      </c>
      <c r="BK59">
        <f t="shared" si="44"/>
        <v>1161.6953526913912</v>
      </c>
      <c r="BL59">
        <f t="shared" si="44"/>
        <v>1186.6508770962846</v>
      </c>
    </row>
    <row r="60" spans="1:64" x14ac:dyDescent="0.25">
      <c r="A60" t="str">
        <f t="shared" si="4"/>
        <v>07_INA</v>
      </c>
      <c r="B60" t="s">
        <v>743</v>
      </c>
      <c r="C60" s="6" t="s">
        <v>40</v>
      </c>
      <c r="D60">
        <f t="shared" si="31"/>
        <v>4.3777454595564427</v>
      </c>
      <c r="E60">
        <f t="shared" si="44"/>
        <v>4.3997441804587325</v>
      </c>
      <c r="F60">
        <f t="shared" si="44"/>
        <v>4.4218534476972167</v>
      </c>
      <c r="G60">
        <f t="shared" si="44"/>
        <v>4.444073816781124</v>
      </c>
      <c r="H60">
        <f t="shared" si="44"/>
        <v>4.4664058460111802</v>
      </c>
      <c r="I60">
        <f t="shared" si="44"/>
        <v>4.4888500964936462</v>
      </c>
      <c r="J60" s="10">
        <f t="shared" si="44"/>
        <v>4.5112943469761166</v>
      </c>
      <c r="K60">
        <f t="shared" si="44"/>
        <v>4.546925000735877</v>
      </c>
      <c r="L60">
        <f t="shared" si="44"/>
        <v>4.5780778276059673</v>
      </c>
      <c r="M60">
        <f t="shared" si="44"/>
        <v>4.6141371604967043</v>
      </c>
      <c r="N60">
        <f t="shared" si="44"/>
        <v>4.4262202163654365</v>
      </c>
      <c r="O60">
        <f t="shared" si="44"/>
        <v>4.4738219562036443</v>
      </c>
      <c r="P60">
        <f t="shared" si="44"/>
        <v>4.5730342670529094</v>
      </c>
      <c r="Q60">
        <f t="shared" si="44"/>
        <v>4.659497487053649</v>
      </c>
      <c r="R60">
        <f t="shared" si="44"/>
        <v>4.7564213242072375</v>
      </c>
      <c r="S60">
        <f t="shared" si="44"/>
        <v>4.8679739123057386</v>
      </c>
      <c r="T60">
        <f t="shared" si="44"/>
        <v>4.96473335797827</v>
      </c>
      <c r="U60">
        <f t="shared" si="44"/>
        <v>5.0734732169222605</v>
      </c>
      <c r="V60">
        <f t="shared" si="44"/>
        <v>5.1946368494831043</v>
      </c>
      <c r="W60">
        <f t="shared" si="44"/>
        <v>5.3285542110853754</v>
      </c>
      <c r="X60">
        <f t="shared" si="44"/>
        <v>5.4753182583629529</v>
      </c>
      <c r="Y60">
        <f t="shared" si="44"/>
        <v>5.6350261433975151</v>
      </c>
      <c r="Z60">
        <f t="shared" si="44"/>
        <v>5.8081297439768322</v>
      </c>
      <c r="AA60">
        <f t="shared" si="44"/>
        <v>5.9946709085235836</v>
      </c>
      <c r="AB60">
        <f t="shared" si="44"/>
        <v>6.1946266405228094</v>
      </c>
      <c r="AC60">
        <f t="shared" si="44"/>
        <v>6.4078924875749186</v>
      </c>
      <c r="AD60">
        <f t="shared" si="44"/>
        <v>6.6341423446405337</v>
      </c>
      <c r="AE60">
        <f t="shared" si="44"/>
        <v>6.8728566281515633</v>
      </c>
      <c r="AF60">
        <f t="shared" si="44"/>
        <v>7.1237016479969677</v>
      </c>
      <c r="AG60">
        <f t="shared" si="44"/>
        <v>7.3859355951803929</v>
      </c>
      <c r="AH60">
        <f t="shared" si="44"/>
        <v>7.6586542339579058</v>
      </c>
      <c r="AI60">
        <f t="shared" si="44"/>
        <v>7.9408926885618962</v>
      </c>
      <c r="AJ60">
        <f t="shared" si="44"/>
        <v>8.2315123315076537</v>
      </c>
      <c r="AK60">
        <f t="shared" si="44"/>
        <v>8.5292269807793613</v>
      </c>
      <c r="AL60">
        <f t="shared" si="44"/>
        <v>8.8324280717150323</v>
      </c>
      <c r="AM60">
        <f t="shared" si="44"/>
        <v>9.1388281309725752</v>
      </c>
      <c r="AN60">
        <f t="shared" si="44"/>
        <v>9.4459531213826828</v>
      </c>
      <c r="AO60">
        <f t="shared" si="44"/>
        <v>9.7515747848961354</v>
      </c>
      <c r="AP60">
        <f t="shared" si="44"/>
        <v>10.053483838381354</v>
      </c>
      <c r="AQ60">
        <f t="shared" si="44"/>
        <v>10.34930426071255</v>
      </c>
      <c r="AR60">
        <f t="shared" si="44"/>
        <v>10.636445757398134</v>
      </c>
      <c r="AS60">
        <f t="shared" si="44"/>
        <v>10.925248175242283</v>
      </c>
      <c r="AT60">
        <f t="shared" si="44"/>
        <v>11.222443441439832</v>
      </c>
      <c r="AU60">
        <f t="shared" si="44"/>
        <v>11.528299653333432</v>
      </c>
      <c r="AV60">
        <f t="shared" si="44"/>
        <v>11.843093780723882</v>
      </c>
      <c r="AW60">
        <f t="shared" si="44"/>
        <v>12.167110531298981</v>
      </c>
      <c r="AX60">
        <f t="shared" si="44"/>
        <v>12.500641110666381</v>
      </c>
      <c r="AY60">
        <f t="shared" si="44"/>
        <v>12.843985521204129</v>
      </c>
      <c r="AZ60">
        <f t="shared" si="44"/>
        <v>13.197454710227181</v>
      </c>
      <c r="BA60">
        <f t="shared" si="44"/>
        <v>13.561369482962728</v>
      </c>
      <c r="BB60">
        <f t="shared" si="44"/>
        <v>13.936059071851028</v>
      </c>
      <c r="BC60">
        <f t="shared" si="44"/>
        <v>14.321861012063978</v>
      </c>
      <c r="BD60">
        <f t="shared" si="44"/>
        <v>14.719121518013077</v>
      </c>
      <c r="BE60">
        <f t="shared" si="44"/>
        <v>15.128197286174727</v>
      </c>
      <c r="BF60">
        <f t="shared" si="44"/>
        <v>15.549455098086376</v>
      </c>
      <c r="BG60">
        <f t="shared" si="44"/>
        <v>15.983272505497325</v>
      </c>
      <c r="BH60">
        <f t="shared" si="44"/>
        <v>16.430037666918572</v>
      </c>
      <c r="BI60">
        <f t="shared" si="44"/>
        <v>16.890150822645474</v>
      </c>
      <c r="BJ60">
        <f t="shared" si="44"/>
        <v>17.364025069499522</v>
      </c>
      <c r="BK60">
        <f t="shared" si="44"/>
        <v>17.852086235107972</v>
      </c>
      <c r="BL60">
        <f t="shared" si="44"/>
        <v>18.354771345536872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4.9241837447073079E-4</v>
      </c>
      <c r="E63">
        <f>INDEX(hist_share!X:X,MATCH($C$1&amp;"-"&amp;$C63,hist_share!$AF:$AF,0))</f>
        <v>5.9224699073243874E-4</v>
      </c>
      <c r="F63">
        <f>INDEX(hist_share!Y:Y,MATCH($C$1&amp;"-"&amp;$C63,hist_share!$AF:$AF,0))</f>
        <v>4.8706848367621719E-4</v>
      </c>
      <c r="G63">
        <f>INDEX(hist_share!Z:Z,MATCH($C$1&amp;"-"&amp;$C63,hist_share!$AF:$AF,0))</f>
        <v>5.5169969849243924E-4</v>
      </c>
      <c r="H63">
        <f>INDEX(hist_share!AA:AA,MATCH($C$1&amp;"-"&amp;$C63,hist_share!$AF:$AF,0))</f>
        <v>4.8174909281691221E-4</v>
      </c>
      <c r="I63">
        <f>INDEX(hist_share!AB:AB,MATCH($C$1&amp;"-"&amp;$C63,hist_share!$AF:$AF,0))</f>
        <v>4.8050321006606862E-4</v>
      </c>
      <c r="J63" s="10">
        <f>INDEX(hist_share!AC:AC,MATCH($C$1&amp;"-"&amp;$C63,hist_share!$AF:$AF,0))</f>
        <v>4.5058188451238871E-4</v>
      </c>
      <c r="K63">
        <f>INDEX('7th_share'!C:C,MATCH($C$1&amp;"-"&amp;$C63,'7th_share'!$AK:$AK,0))</f>
        <v>5.6611843277083751E-4</v>
      </c>
      <c r="L63">
        <f>INDEX('7th_share'!D:D,MATCH($C$1&amp;"-"&amp;$C63,'7th_share'!$AK:$AK,0))</f>
        <v>6.0140681716721158E-4</v>
      </c>
      <c r="M63">
        <f>INDEX('7th_share'!E:E,MATCH($C$1&amp;"-"&amp;$C63,'7th_share'!$AK:$AK,0))</f>
        <v>6.3198890583764556E-4</v>
      </c>
      <c r="N63">
        <f>INDEX('7th_share'!F:F,MATCH($C$1&amp;"-"&amp;$C63,'7th_share'!$AK:$AK,0))</f>
        <v>6.5809459046568786E-4</v>
      </c>
      <c r="O63">
        <f>INDEX('7th_share'!G:G,MATCH($C$1&amp;"-"&amp;$C63,'7th_share'!$AK:$AK,0))</f>
        <v>6.7995376273488855E-4</v>
      </c>
      <c r="P63">
        <f>INDEX('7th_share'!H:H,MATCH($C$1&amp;"-"&amp;$C63,'7th_share'!$AK:$AK,0))</f>
        <v>6.9779631432879616E-4</v>
      </c>
      <c r="Q63">
        <f>INDEX('7th_share'!I:I,MATCH($C$1&amp;"-"&amp;$C63,'7th_share'!$AK:$AK,0))</f>
        <v>7.1185213693096148E-4</v>
      </c>
      <c r="R63">
        <f>INDEX('7th_share'!J:J,MATCH($C$1&amp;"-"&amp;$C63,'7th_share'!$AK:$AK,0))</f>
        <v>7.223511222249322E-4</v>
      </c>
      <c r="S63">
        <f>INDEX('7th_share'!K:K,MATCH($C$1&amp;"-"&amp;$C63,'7th_share'!$AK:$AK,0))</f>
        <v>7.2952316189425954E-4</v>
      </c>
      <c r="T63">
        <f>INDEX('7th_share'!L:L,MATCH($C$1&amp;"-"&amp;$C63,'7th_share'!$AK:$AK,0))</f>
        <v>7.3359814762249118E-4</v>
      </c>
      <c r="U63">
        <f>INDEX('7th_share'!M:M,MATCH($C$1&amp;"-"&amp;$C63,'7th_share'!$AK:$AK,0))</f>
        <v>7.3480597109317749E-4</v>
      </c>
      <c r="V63">
        <f>INDEX('7th_share'!N:N,MATCH($C$1&amp;"-"&amp;$C63,'7th_share'!$AK:$AK,0))</f>
        <v>7.3337652398986809E-4</v>
      </c>
      <c r="W63">
        <f>INDEX('7th_share'!O:O,MATCH($C$1&amp;"-"&amp;$C63,'7th_share'!$AK:$AK,0))</f>
        <v>7.2953969799611107E-4</v>
      </c>
      <c r="X63">
        <f>INDEX('7th_share'!P:P,MATCH($C$1&amp;"-"&amp;$C63,'7th_share'!$AK:$AK,0))</f>
        <v>7.2352538479545747E-4</v>
      </c>
      <c r="Y63">
        <f>INDEX('7th_share'!Q:Q,MATCH($C$1&amp;"-"&amp;$C63,'7th_share'!$AK:$AK,0))</f>
        <v>7.1556347607145505E-4</v>
      </c>
      <c r="Z63">
        <f>INDEX('7th_share'!R:R,MATCH($C$1&amp;"-"&amp;$C63,'7th_share'!$AK:$AK,0))</f>
        <v>7.0588386350765463E-4</v>
      </c>
      <c r="AA63">
        <f>INDEX('7th_share'!S:S,MATCH($C$1&amp;"-"&amp;$C63,'7th_share'!$AK:$AK,0))</f>
        <v>6.947164387876056E-4</v>
      </c>
      <c r="AB63">
        <f>INDEX('7th_share'!T:T,MATCH($C$1&amp;"-"&amp;$C63,'7th_share'!$AK:$AK,0))</f>
        <v>6.822910935948553E-4</v>
      </c>
      <c r="AC63">
        <f>INDEX('7th_share'!U:U,MATCH($C$1&amp;"-"&amp;$C63,'7th_share'!$AK:$AK,0))</f>
        <v>6.6883771961295661E-4</v>
      </c>
      <c r="AD63">
        <f>INDEX('7th_share'!V:V,MATCH($C$1&amp;"-"&amp;$C63,'7th_share'!$AK:$AK,0))</f>
        <v>6.5458620852545544E-4</v>
      </c>
      <c r="AE63">
        <f>INDEX('7th_share'!W:W,MATCH($C$1&amp;"-"&amp;$C63,'7th_share'!$AK:$AK,0))</f>
        <v>6.3976645201590317E-4</v>
      </c>
      <c r="AF63">
        <f>INDEX('7th_share'!X:X,MATCH($C$1&amp;"-"&amp;$C63,'7th_share'!$AK:$AK,0))</f>
        <v>6.246083417678482E-4</v>
      </c>
      <c r="AG63">
        <f>INDEX('7th_share'!Y:Y,MATCH($C$1&amp;"-"&amp;$C63,'7th_share'!$AK:$AK,0))</f>
        <v>6.0934176946484081E-4</v>
      </c>
      <c r="AH63">
        <f>INDEX('7th_share'!Z:Z,MATCH($C$1&amp;"-"&amp;$C63,'7th_share'!$AK:$AK,0))</f>
        <v>5.9419662679042931E-4</v>
      </c>
      <c r="AI63">
        <f>INDEX('7th_share'!AA:AA,MATCH($C$1&amp;"-"&amp;$C63,'7th_share'!$AK:$AK,0))</f>
        <v>5.7940280542816548E-4</v>
      </c>
      <c r="AJ63">
        <f>INDEX('7th_share'!AB:AB,MATCH($C$1&amp;"-"&amp;$C63,'7th_share'!$AK:$AK,0))</f>
        <v>5.6519019706159515E-4</v>
      </c>
      <c r="AK63">
        <f>INDEX('7th_share'!AC:AC,MATCH($C$1&amp;"-"&amp;$C63,'7th_share'!$AK:$AK,0))</f>
        <v>5.5178869337427065E-4</v>
      </c>
      <c r="AL63">
        <f>INDEX('7th_share'!AD:AD,MATCH($C$1&amp;"-"&amp;$C63,'7th_share'!$AK:$AK,0))</f>
        <v>5.3942818604973931E-4</v>
      </c>
      <c r="AM63">
        <f>INDEX('7th_share'!AE:AE,MATCH($C$1&amp;"-"&amp;$C63,'7th_share'!$AK:$AK,0))</f>
        <v>5.2833856677155194E-4</v>
      </c>
      <c r="AN63">
        <f>INDEX('7th_share'!AF:AF,MATCH($C$1&amp;"-"&amp;$C63,'7th_share'!$AK:$AK,0))</f>
        <v>5.1874972722325947E-4</v>
      </c>
      <c r="AO63">
        <f>INDEX('7th_share'!AG:AG,MATCH($C$1&amp;"-"&amp;$C63,'7th_share'!$AK:$AK,0))</f>
        <v>5.1089155908840749E-4</v>
      </c>
      <c r="AP63">
        <f>INDEX('7th_share'!AH:AH,MATCH($C$1&amp;"-"&amp;$C63,'7th_share'!$AK:$AK,0))</f>
        <v>5.0499395405054703E-4</v>
      </c>
      <c r="AQ63">
        <f>INDEX('7th_share'!AI:AI,MATCH($C$1&amp;"-"&amp;$C63,'7th_share'!$AK:$AK,0))</f>
        <v>5.012868037932289E-4</v>
      </c>
      <c r="AR63">
        <f>INDEX('7th_share'!AJ:AJ,MATCH($C$1&amp;"-"&amp;$C63,'7th_share'!$AK:$AK,0))</f>
        <v>5.0000000000000012E-4</v>
      </c>
      <c r="AS63">
        <f>AR63</f>
        <v>5.0000000000000012E-4</v>
      </c>
      <c r="AT63" s="6">
        <f t="shared" ref="AT63:BL76" si="45">AS63</f>
        <v>5.0000000000000012E-4</v>
      </c>
      <c r="AU63" s="6">
        <f t="shared" si="45"/>
        <v>5.0000000000000012E-4</v>
      </c>
      <c r="AV63" s="6">
        <f t="shared" si="45"/>
        <v>5.0000000000000012E-4</v>
      </c>
      <c r="AW63" s="6">
        <f t="shared" si="45"/>
        <v>5.0000000000000012E-4</v>
      </c>
      <c r="AX63" s="6">
        <f t="shared" si="45"/>
        <v>5.0000000000000012E-4</v>
      </c>
      <c r="AY63" s="6">
        <f t="shared" si="45"/>
        <v>5.0000000000000012E-4</v>
      </c>
      <c r="AZ63" s="6">
        <f t="shared" si="45"/>
        <v>5.0000000000000012E-4</v>
      </c>
      <c r="BA63" s="6">
        <f t="shared" si="45"/>
        <v>5.0000000000000012E-4</v>
      </c>
      <c r="BB63" s="6">
        <f t="shared" si="45"/>
        <v>5.0000000000000012E-4</v>
      </c>
      <c r="BC63" s="6">
        <f t="shared" si="45"/>
        <v>5.0000000000000012E-4</v>
      </c>
      <c r="BD63" s="6">
        <f t="shared" si="45"/>
        <v>5.0000000000000012E-4</v>
      </c>
      <c r="BE63" s="6">
        <f t="shared" si="45"/>
        <v>5.0000000000000012E-4</v>
      </c>
      <c r="BF63" s="6">
        <f t="shared" si="45"/>
        <v>5.0000000000000012E-4</v>
      </c>
      <c r="BG63" s="6">
        <f t="shared" si="45"/>
        <v>5.0000000000000012E-4</v>
      </c>
      <c r="BH63" s="6">
        <f t="shared" si="45"/>
        <v>5.0000000000000012E-4</v>
      </c>
      <c r="BI63" s="6">
        <f t="shared" si="45"/>
        <v>5.0000000000000012E-4</v>
      </c>
      <c r="BJ63" s="6">
        <f t="shared" si="45"/>
        <v>5.0000000000000012E-4</v>
      </c>
      <c r="BK63" s="6">
        <f t="shared" si="45"/>
        <v>5.0000000000000012E-4</v>
      </c>
      <c r="BL63" s="6">
        <f t="shared" si="45"/>
        <v>5.0000000000000012E-4</v>
      </c>
    </row>
    <row r="64" spans="1:64" x14ac:dyDescent="0.25">
      <c r="C64" t="s">
        <v>7</v>
      </c>
      <c r="D64">
        <f>INDEX(hist_share!W:W,MATCH($C$1&amp;"-"&amp;$C64,hist_share!$AF:$AF,0))</f>
        <v>4.838396973344032E-12</v>
      </c>
      <c r="E64">
        <f>INDEX(hist_share!X:X,MATCH($C$1&amp;"-"&amp;$C64,hist_share!$AF:$AF,0))</f>
        <v>5.7295184702703298E-12</v>
      </c>
      <c r="F64">
        <f>INDEX(hist_share!Y:Y,MATCH($C$1&amp;"-"&amp;$C64,hist_share!$AF:$AF,0))</f>
        <v>4.6393090420396288E-12</v>
      </c>
      <c r="G64">
        <f>INDEX(hist_share!Z:Z,MATCH($C$1&amp;"-"&amp;$C64,hist_share!$AF:$AF,0))</f>
        <v>5.1738523953037426E-12</v>
      </c>
      <c r="H64">
        <f>INDEX(hist_share!AA:AA,MATCH($C$1&amp;"-"&amp;$C64,hist_share!$AF:$AF,0))</f>
        <v>4.4481580182815603E-12</v>
      </c>
      <c r="I64">
        <f>INDEX(hist_share!AB:AB,MATCH($C$1&amp;"-"&amp;$C64,hist_share!$AF:$AF,0))</f>
        <v>4.3682110006006234E-12</v>
      </c>
      <c r="J64" s="10">
        <f>INDEX(hist_share!AC:AC,MATCH($C$1&amp;"-"&amp;$C64,hist_share!$AF:$AF,0))</f>
        <v>4.0339677663390756E-12</v>
      </c>
      <c r="K64">
        <f>INDEX('7th_share'!C:C,MATCH($C$1&amp;"-"&amp;$C64,'7th_share'!$AK:$AK,0))</f>
        <v>9.4264697773008558E-9</v>
      </c>
      <c r="L64">
        <f>INDEX('7th_share'!D:D,MATCH($C$1&amp;"-"&amp;$C64,'7th_share'!$AK:$AK,0))</f>
        <v>2.078477536650233E-8</v>
      </c>
      <c r="M64">
        <f>INDEX('7th_share'!E:E,MATCH($C$1&amp;"-"&amp;$C64,'7th_share'!$AK:$AK,0))</f>
        <v>3.620140575152324E-8</v>
      </c>
      <c r="N64">
        <f>INDEX('7th_share'!F:F,MATCH($C$1&amp;"-"&amp;$C64,'7th_share'!$AK:$AK,0))</f>
        <v>5.5396477126203143E-8</v>
      </c>
      <c r="O64">
        <f>INDEX('7th_share'!G:G,MATCH($C$1&amp;"-"&amp;$C64,'7th_share'!$AK:$AK,0))</f>
        <v>7.809010568438092E-8</v>
      </c>
      <c r="P64">
        <f>INDEX('7th_share'!H:H,MATCH($C$1&amp;"-"&amp;$C64,'7th_share'!$AK:$AK,0))</f>
        <v>1.040024076198956E-7</v>
      </c>
      <c r="Q64">
        <f>INDEX('7th_share'!I:I,MATCH($C$1&amp;"-"&amp;$C64,'7th_share'!$AK:$AK,0))</f>
        <v>1.3285349912658681E-7</v>
      </c>
      <c r="R64">
        <f>INDEX('7th_share'!J:J,MATCH($C$1&amp;"-"&amp;$C64,'7th_share'!$AK:$AK,0))</f>
        <v>1.643634963982926E-7</v>
      </c>
      <c r="S64">
        <f>INDEX('7th_share'!K:K,MATCH($C$1&amp;"-"&amp;$C64,'7th_share'!$AK:$AK,0))</f>
        <v>1.982525156288532E-7</v>
      </c>
      <c r="T64">
        <f>INDEX('7th_share'!L:L,MATCH($C$1&amp;"-"&amp;$C64,'7th_share'!$AK:$AK,0))</f>
        <v>2.3424067301210751E-7</v>
      </c>
      <c r="U64">
        <f>INDEX('7th_share'!M:M,MATCH($C$1&amp;"-"&amp;$C64,'7th_share'!$AK:$AK,0))</f>
        <v>2.7204808474189402E-7</v>
      </c>
      <c r="V64">
        <f>INDEX('7th_share'!N:N,MATCH($C$1&amp;"-"&amp;$C64,'7th_share'!$AK:$AK,0))</f>
        <v>3.1139486701205271E-7</v>
      </c>
      <c r="W64">
        <f>INDEX('7th_share'!O:O,MATCH($C$1&amp;"-"&amp;$C64,'7th_share'!$AK:$AK,0))</f>
        <v>3.5200113601642229E-7</v>
      </c>
      <c r="X64">
        <f>INDEX('7th_share'!P:P,MATCH($C$1&amp;"-"&amp;$C64,'7th_share'!$AK:$AK,0))</f>
        <v>3.9358700794884219E-7</v>
      </c>
      <c r="Y64">
        <f>INDEX('7th_share'!Q:Q,MATCH($C$1&amp;"-"&amp;$C64,'7th_share'!$AK:$AK,0))</f>
        <v>4.3587259900315038E-7</v>
      </c>
      <c r="Z64">
        <f>INDEX('7th_share'!R:R,MATCH($C$1&amp;"-"&amp;$C64,'7th_share'!$AK:$AK,0))</f>
        <v>4.7857802537318797E-7</v>
      </c>
      <c r="AA64">
        <f>INDEX('7th_share'!S:S,MATCH($C$1&amp;"-"&amp;$C64,'7th_share'!$AK:$AK,0))</f>
        <v>5.214234032527923E-7</v>
      </c>
      <c r="AB64">
        <f>INDEX('7th_share'!T:T,MATCH($C$1&amp;"-"&amp;$C64,'7th_share'!$AK:$AK,0))</f>
        <v>5.6412884883580305E-7</v>
      </c>
      <c r="AC64">
        <f>INDEX('7th_share'!U:U,MATCH($C$1&amp;"-"&amp;$C64,'7th_share'!$AK:$AK,0))</f>
        <v>6.0641447831605979E-7</v>
      </c>
      <c r="AD64">
        <f>INDEX('7th_share'!V:V,MATCH($C$1&amp;"-"&amp;$C64,'7th_share'!$AK:$AK,0))</f>
        <v>6.4800040788740145E-7</v>
      </c>
      <c r="AE64">
        <f>INDEX('7th_share'!W:W,MATCH($C$1&amp;"-"&amp;$C64,'7th_share'!$AK:$AK,0))</f>
        <v>6.8860675374366676E-7</v>
      </c>
      <c r="AF64">
        <f>INDEX('7th_share'!X:X,MATCH($C$1&amp;"-"&amp;$C64,'7th_share'!$AK:$AK,0))</f>
        <v>7.2795363207869539E-7</v>
      </c>
      <c r="AG64">
        <f>INDEX('7th_share'!Y:Y,MATCH($C$1&amp;"-"&amp;$C64,'7th_share'!$AK:$AK,0))</f>
        <v>7.6576115908632628E-7</v>
      </c>
      <c r="AH64">
        <f>INDEX('7th_share'!Z:Z,MATCH($C$1&amp;"-"&amp;$C64,'7th_share'!$AK:$AK,0))</f>
        <v>8.0174945096039847E-7</v>
      </c>
      <c r="AI64">
        <f>INDEX('7th_share'!AA:AA,MATCH($C$1&amp;"-"&amp;$C64,'7th_share'!$AK:$AK,0))</f>
        <v>8.3563862389475057E-7</v>
      </c>
      <c r="AJ64">
        <f>INDEX('7th_share'!AB:AB,MATCH($C$1&amp;"-"&amp;$C64,'7th_share'!$AK:$AK,0))</f>
        <v>8.6714879408322342E-7</v>
      </c>
      <c r="AK64">
        <f>INDEX('7th_share'!AC:AC,MATCH($C$1&amp;"-"&amp;$C64,'7th_share'!$AK:$AK,0))</f>
        <v>8.9600007771965321E-7</v>
      </c>
      <c r="AL64">
        <f>INDEX('7th_share'!AD:AD,MATCH($C$1&amp;"-"&amp;$C64,'7th_share'!$AK:$AK,0))</f>
        <v>9.2191259099788194E-7</v>
      </c>
      <c r="AM64">
        <f>INDEX('7th_share'!AE:AE,MATCH($C$1&amp;"-"&amp;$C64,'7th_share'!$AK:$AK,0))</f>
        <v>9.4460645011174781E-7</v>
      </c>
      <c r="AN64">
        <f>INDEX('7th_share'!AF:AF,MATCH($C$1&amp;"-"&amp;$C64,'7th_share'!$AK:$AK,0))</f>
        <v>9.6380177125508922E-7</v>
      </c>
      <c r="AO64">
        <f>INDEX('7th_share'!AG:AG,MATCH($C$1&amp;"-"&amp;$C64,'7th_share'!$AK:$AK,0))</f>
        <v>9.7921867062174637E-7</v>
      </c>
      <c r="AP64">
        <f>INDEX('7th_share'!AH:AH,MATCH($C$1&amp;"-"&amp;$C64,'7th_share'!$AK:$AK,0))</f>
        <v>9.9057726440555746E-7</v>
      </c>
      <c r="AQ64">
        <f>INDEX('7th_share'!AI:AI,MATCH($C$1&amp;"-"&amp;$C64,'7th_share'!$AK:$AK,0))</f>
        <v>9.9759766880036291E-7</v>
      </c>
      <c r="AR64">
        <f>INDEX('7th_share'!AJ:AJ,MATCH($C$1&amp;"-"&amp;$C64,'7th_share'!$AK:$AK,0))</f>
        <v>9.9999999999999847E-7</v>
      </c>
      <c r="AS64" s="6">
        <f t="shared" ref="AS64:BH76" si="46">AR64</f>
        <v>9.9999999999999847E-7</v>
      </c>
      <c r="AT64" s="6">
        <f t="shared" si="46"/>
        <v>9.9999999999999847E-7</v>
      </c>
      <c r="AU64" s="6">
        <f t="shared" si="46"/>
        <v>9.9999999999999847E-7</v>
      </c>
      <c r="AV64" s="6">
        <f t="shared" si="46"/>
        <v>9.9999999999999847E-7</v>
      </c>
      <c r="AW64" s="6">
        <f t="shared" si="46"/>
        <v>9.9999999999999847E-7</v>
      </c>
      <c r="AX64" s="6">
        <f t="shared" si="46"/>
        <v>9.9999999999999847E-7</v>
      </c>
      <c r="AY64" s="6">
        <f t="shared" si="46"/>
        <v>9.9999999999999847E-7</v>
      </c>
      <c r="AZ64" s="6">
        <f t="shared" si="46"/>
        <v>9.9999999999999847E-7</v>
      </c>
      <c r="BA64" s="6">
        <f t="shared" si="46"/>
        <v>9.9999999999999847E-7</v>
      </c>
      <c r="BB64" s="6">
        <f t="shared" si="46"/>
        <v>9.9999999999999847E-7</v>
      </c>
      <c r="BC64" s="6">
        <f t="shared" si="46"/>
        <v>9.9999999999999847E-7</v>
      </c>
      <c r="BD64" s="6">
        <f t="shared" si="46"/>
        <v>9.9999999999999847E-7</v>
      </c>
      <c r="BE64" s="6">
        <f t="shared" si="46"/>
        <v>9.9999999999999847E-7</v>
      </c>
      <c r="BF64" s="6">
        <f t="shared" si="46"/>
        <v>9.9999999999999847E-7</v>
      </c>
      <c r="BG64" s="6">
        <f t="shared" si="46"/>
        <v>9.9999999999999847E-7</v>
      </c>
      <c r="BH64" s="6">
        <f t="shared" si="46"/>
        <v>9.9999999999999847E-7</v>
      </c>
      <c r="BI64" s="6">
        <f t="shared" si="45"/>
        <v>9.9999999999999847E-7</v>
      </c>
      <c r="BJ64" s="6">
        <f t="shared" si="45"/>
        <v>9.9999999999999847E-7</v>
      </c>
      <c r="BK64" s="6">
        <f t="shared" si="45"/>
        <v>9.9999999999999847E-7</v>
      </c>
      <c r="BL64" s="6">
        <f t="shared" si="45"/>
        <v>9.9999999999999847E-7</v>
      </c>
    </row>
    <row r="65" spans="2:64" x14ac:dyDescent="0.25">
      <c r="C65" t="s">
        <v>8</v>
      </c>
      <c r="D65">
        <f>INDEX(hist_share!W:W,MATCH($C$1&amp;"-"&amp;$C65,hist_share!$AF:$AF,0))</f>
        <v>3.2393067736538293E-2</v>
      </c>
      <c r="E65">
        <f>INDEX(hist_share!X:X,MATCH($C$1&amp;"-"&amp;$C65,hist_share!$AF:$AF,0))</f>
        <v>3.7115820650411191E-2</v>
      </c>
      <c r="F65">
        <f>INDEX(hist_share!Y:Y,MATCH($C$1&amp;"-"&amp;$C65,hist_share!$AF:$AF,0))</f>
        <v>3.3885513243057427E-2</v>
      </c>
      <c r="G65">
        <f>INDEX(hist_share!Z:Z,MATCH($C$1&amp;"-"&amp;$C65,hist_share!$AF:$AF,0))</f>
        <v>4.0206006963905382E-2</v>
      </c>
      <c r="H65">
        <f>INDEX(hist_share!AA:AA,MATCH($C$1&amp;"-"&amp;$C65,hist_share!$AF:$AF,0))</f>
        <v>3.187550035900566E-2</v>
      </c>
      <c r="I65">
        <f>INDEX(hist_share!AB:AB,MATCH($C$1&amp;"-"&amp;$C65,hist_share!$AF:$AF,0))</f>
        <v>3.2834402352647507E-2</v>
      </c>
      <c r="J65" s="10">
        <f>INDEX(hist_share!AC:AC,MATCH($C$1&amp;"-"&amp;$C65,hist_share!$AF:$AF,0))</f>
        <v>3.172371664602671E-2</v>
      </c>
      <c r="K65">
        <f>J65+0.005</f>
        <v>3.6723716646026708E-2</v>
      </c>
      <c r="L65">
        <f>INDEX('7th_share'!D:D,MATCH($C$1&amp;"-"&amp;$C65,'7th_share'!$AK:$AK,0))</f>
        <v>3.2914668760118407E-2</v>
      </c>
      <c r="M65">
        <f>INDEX('7th_share'!E:E,MATCH($C$1&amp;"-"&amp;$C65,'7th_share'!$AK:$AK,0))</f>
        <v>3.310983482349221E-2</v>
      </c>
      <c r="N65">
        <f>INDEX('7th_share'!F:F,MATCH($C$1&amp;"-"&amp;$C65,'7th_share'!$AK:$AK,0))</f>
        <v>3.3380298980589078E-2</v>
      </c>
      <c r="O65">
        <f>INDEX('7th_share'!G:G,MATCH($C$1&amp;"-"&amp;$C65,'7th_share'!$AK:$AK,0))</f>
        <v>3.3720716909377862E-2</v>
      </c>
      <c r="P65">
        <f>INDEX('7th_share'!H:H,MATCH($C$1&amp;"-"&amp;$C65,'7th_share'!$AK:$AK,0))</f>
        <v>3.412574428782731E-2</v>
      </c>
      <c r="Q65">
        <f>INDEX('7th_share'!I:I,MATCH($C$1&amp;"-"&amp;$C65,'7th_share'!$AK:$AK,0))</f>
        <v>3.4590036793906292E-2</v>
      </c>
      <c r="R65">
        <f>INDEX('7th_share'!J:J,MATCH($C$1&amp;"-"&amp;$C65,'7th_share'!$AK:$AK,0))</f>
        <v>3.5108250105583563E-2</v>
      </c>
      <c r="S65">
        <f>INDEX('7th_share'!K:K,MATCH($C$1&amp;"-"&amp;$C65,'7th_share'!$AK:$AK,0))</f>
        <v>3.5675039900827932E-2</v>
      </c>
      <c r="T65">
        <f>INDEX('7th_share'!L:L,MATCH($C$1&amp;"-"&amp;$C65,'7th_share'!$AK:$AK,0))</f>
        <v>3.6285061857608228E-2</v>
      </c>
      <c r="U65">
        <f>INDEX('7th_share'!M:M,MATCH($C$1&amp;"-"&amp;$C65,'7th_share'!$AK:$AK,0))</f>
        <v>3.6932971653893233E-2</v>
      </c>
      <c r="V65">
        <f>INDEX('7th_share'!N:N,MATCH($C$1&amp;"-"&amp;$C65,'7th_share'!$AK:$AK,0))</f>
        <v>3.7613424967651771E-2</v>
      </c>
      <c r="W65">
        <f>INDEX('7th_share'!O:O,MATCH($C$1&amp;"-"&amp;$C65,'7th_share'!$AK:$AK,0))</f>
        <v>3.8321077476852622E-2</v>
      </c>
      <c r="X65">
        <f>INDEX('7th_share'!P:P,MATCH($C$1&amp;"-"&amp;$C65,'7th_share'!$AK:$AK,0))</f>
        <v>3.905058485946461E-2</v>
      </c>
      <c r="Y65">
        <f>INDEX('7th_share'!Q:Q,MATCH($C$1&amp;"-"&amp;$C65,'7th_share'!$AK:$AK,0))</f>
        <v>3.979660279345653E-2</v>
      </c>
      <c r="Z65">
        <f>INDEX('7th_share'!R:R,MATCH($C$1&amp;"-"&amp;$C65,'7th_share'!$AK:$AK,0))</f>
        <v>4.0553786956797178E-2</v>
      </c>
      <c r="AA65">
        <f>INDEX('7th_share'!S:S,MATCH($C$1&amp;"-"&amp;$C65,'7th_share'!$AK:$AK,0))</f>
        <v>4.131679302745539E-2</v>
      </c>
      <c r="AB65">
        <f>INDEX('7th_share'!T:T,MATCH($C$1&amp;"-"&amp;$C65,'7th_share'!$AK:$AK,0))</f>
        <v>4.2080276683399913E-2</v>
      </c>
      <c r="AC65">
        <f>INDEX('7th_share'!U:U,MATCH($C$1&amp;"-"&amp;$C65,'7th_share'!$AK:$AK,0))</f>
        <v>4.2838893602599612E-2</v>
      </c>
      <c r="AD65">
        <f>INDEX('7th_share'!V:V,MATCH($C$1&amp;"-"&amp;$C65,'7th_share'!$AK:$AK,0))</f>
        <v>4.3587299463023303E-2</v>
      </c>
      <c r="AE65">
        <f>INDEX('7th_share'!W:W,MATCH($C$1&amp;"-"&amp;$C65,'7th_share'!$AK:$AK,0))</f>
        <v>4.4320149942639678E-2</v>
      </c>
      <c r="AF65">
        <f>INDEX('7th_share'!X:X,MATCH($C$1&amp;"-"&amp;$C65,'7th_share'!$AK:$AK,0))</f>
        <v>4.5032100719417663E-2</v>
      </c>
      <c r="AG65">
        <f>INDEX('7th_share'!Y:Y,MATCH($C$1&amp;"-"&amp;$C65,'7th_share'!$AK:$AK,0))</f>
        <v>4.5717807471326012E-2</v>
      </c>
      <c r="AH65">
        <f>INDEX('7th_share'!Z:Z,MATCH($C$1&amp;"-"&amp;$C65,'7th_share'!$AK:$AK,0))</f>
        <v>4.6371925876333507E-2</v>
      </c>
      <c r="AI65">
        <f>INDEX('7th_share'!AA:AA,MATCH($C$1&amp;"-"&amp;$C65,'7th_share'!$AK:$AK,0))</f>
        <v>4.6989111612408999E-2</v>
      </c>
      <c r="AJ65">
        <f>INDEX('7th_share'!AB:AB,MATCH($C$1&amp;"-"&amp;$C65,'7th_share'!$AK:$AK,0))</f>
        <v>4.7564020357521261E-2</v>
      </c>
      <c r="AK65">
        <f>INDEX('7th_share'!AC:AC,MATCH($C$1&amp;"-"&amp;$C65,'7th_share'!$AK:$AK,0))</f>
        <v>4.8091307789639097E-2</v>
      </c>
      <c r="AL65">
        <f>INDEX('7th_share'!AD:AD,MATCH($C$1&amp;"-"&amp;$C65,'7th_share'!$AK:$AK,0))</f>
        <v>4.8565629586731371E-2</v>
      </c>
      <c r="AM65">
        <f>INDEX('7th_share'!AE:AE,MATCH($C$1&amp;"-"&amp;$C65,'7th_share'!$AK:$AK,0))</f>
        <v>4.8981641426766781E-2</v>
      </c>
      <c r="AN65">
        <f>INDEX('7th_share'!AF:AF,MATCH($C$1&amp;"-"&amp;$C65,'7th_share'!$AK:$AK,0))</f>
        <v>4.9333998987714199E-2</v>
      </c>
      <c r="AO65">
        <f>INDEX('7th_share'!AG:AG,MATCH($C$1&amp;"-"&amp;$C65,'7th_share'!$AK:$AK,0))</f>
        <v>4.9617357947542441E-2</v>
      </c>
      <c r="AP65">
        <f>INDEX('7th_share'!AH:AH,MATCH($C$1&amp;"-"&amp;$C65,'7th_share'!$AK:$AK,0))</f>
        <v>4.9826373984220268E-2</v>
      </c>
      <c r="AQ65">
        <f>INDEX('7th_share'!AI:AI,MATCH($C$1&amp;"-"&amp;$C65,'7th_share'!$AK:$AK,0))</f>
        <v>4.9955702775716523E-2</v>
      </c>
      <c r="AR65">
        <f>INDEX('7th_share'!AJ:AJ,MATCH($C$1&amp;"-"&amp;$C65,'7th_share'!$AK:$AK,0))</f>
        <v>4.9999999999999968E-2</v>
      </c>
      <c r="AS65" s="6">
        <f t="shared" si="46"/>
        <v>4.9999999999999968E-2</v>
      </c>
      <c r="AT65" s="6">
        <f t="shared" si="45"/>
        <v>4.9999999999999968E-2</v>
      </c>
      <c r="AU65" s="6">
        <f t="shared" si="45"/>
        <v>4.9999999999999968E-2</v>
      </c>
      <c r="AV65" s="6">
        <f t="shared" si="45"/>
        <v>4.9999999999999968E-2</v>
      </c>
      <c r="AW65" s="6">
        <f t="shared" si="45"/>
        <v>4.9999999999999968E-2</v>
      </c>
      <c r="AX65" s="6">
        <f t="shared" si="45"/>
        <v>4.9999999999999968E-2</v>
      </c>
      <c r="AY65" s="6">
        <f t="shared" si="45"/>
        <v>4.9999999999999968E-2</v>
      </c>
      <c r="AZ65" s="6">
        <f t="shared" si="45"/>
        <v>4.9999999999999968E-2</v>
      </c>
      <c r="BA65" s="6">
        <f t="shared" si="45"/>
        <v>4.9999999999999968E-2</v>
      </c>
      <c r="BB65" s="6">
        <f t="shared" si="45"/>
        <v>4.9999999999999968E-2</v>
      </c>
      <c r="BC65" s="6">
        <f t="shared" si="45"/>
        <v>4.9999999999999968E-2</v>
      </c>
      <c r="BD65" s="6">
        <f t="shared" si="45"/>
        <v>4.9999999999999968E-2</v>
      </c>
      <c r="BE65" s="6">
        <f t="shared" si="45"/>
        <v>4.9999999999999968E-2</v>
      </c>
      <c r="BF65" s="6">
        <f t="shared" si="45"/>
        <v>4.9999999999999968E-2</v>
      </c>
      <c r="BG65" s="6">
        <f t="shared" si="45"/>
        <v>4.9999999999999968E-2</v>
      </c>
      <c r="BH65" s="6">
        <f t="shared" si="45"/>
        <v>4.9999999999999968E-2</v>
      </c>
      <c r="BI65" s="6">
        <f t="shared" si="45"/>
        <v>4.9999999999999968E-2</v>
      </c>
      <c r="BJ65" s="6">
        <f t="shared" si="45"/>
        <v>4.9999999999999968E-2</v>
      </c>
      <c r="BK65" s="6">
        <f t="shared" si="45"/>
        <v>4.9999999999999968E-2</v>
      </c>
      <c r="BL65" s="6">
        <f t="shared" si="45"/>
        <v>4.9999999999999968E-2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4.7113702623905991E-5</v>
      </c>
      <c r="L66">
        <f>INDEX('7th_share'!D:D,MATCH($C$1&amp;"-"&amp;$C66,'7th_share'!$AK:$AK,0))</f>
        <v>1.0390670553935849E-4</v>
      </c>
      <c r="M66">
        <f>INDEX('7th_share'!E:E,MATCH($C$1&amp;"-"&amp;$C66,'7th_share'!$AK:$AK,0))</f>
        <v>1.8099125364431429E-4</v>
      </c>
      <c r="N66">
        <f>INDEX('7th_share'!F:F,MATCH($C$1&amp;"-"&amp;$C66,'7th_share'!$AK:$AK,0))</f>
        <v>2.7696793002915371E-4</v>
      </c>
      <c r="O66">
        <f>INDEX('7th_share'!G:G,MATCH($C$1&amp;"-"&amp;$C66,'7th_share'!$AK:$AK,0))</f>
        <v>3.9043731778425582E-4</v>
      </c>
      <c r="P66">
        <f>INDEX('7th_share'!H:H,MATCH($C$1&amp;"-"&amp;$C66,'7th_share'!$AK:$AK,0))</f>
        <v>5.199999999999993E-4</v>
      </c>
      <c r="Q66">
        <f>INDEX('7th_share'!I:I,MATCH($C$1&amp;"-"&amp;$C66,'7th_share'!$AK:$AK,0))</f>
        <v>6.6425655976676257E-4</v>
      </c>
      <c r="R66">
        <f>INDEX('7th_share'!J:J,MATCH($C$1&amp;"-"&amp;$C66,'7th_share'!$AK:$AK,0))</f>
        <v>8.2180758017492679E-4</v>
      </c>
      <c r="S66">
        <f>INDEX('7th_share'!K:K,MATCH($C$1&amp;"-"&amp;$C66,'7th_share'!$AK:$AK,0))</f>
        <v>9.912536443148687E-4</v>
      </c>
      <c r="T66">
        <f>INDEX('7th_share'!L:L,MATCH($C$1&amp;"-"&amp;$C66,'7th_share'!$AK:$AK,0))</f>
        <v>1.171195335276968E-3</v>
      </c>
      <c r="U66">
        <f>INDEX('7th_share'!M:M,MATCH($C$1&amp;"-"&amp;$C66,'7th_share'!$AK:$AK,0))</f>
        <v>1.3602332361516041E-3</v>
      </c>
      <c r="V66">
        <f>INDEX('7th_share'!N:N,MATCH($C$1&amp;"-"&amp;$C66,'7th_share'!$AK:$AK,0))</f>
        <v>1.5569679300291559E-3</v>
      </c>
      <c r="W66">
        <f>INDEX('7th_share'!O:O,MATCH($C$1&amp;"-"&amp;$C66,'7th_share'!$AK:$AK,0))</f>
        <v>1.759999999999999E-3</v>
      </c>
      <c r="X66">
        <f>INDEX('7th_share'!P:P,MATCH($C$1&amp;"-"&amp;$C66,'7th_share'!$AK:$AK,0))</f>
        <v>1.967930029154517E-3</v>
      </c>
      <c r="Y66">
        <f>INDEX('7th_share'!Q:Q,MATCH($C$1&amp;"-"&amp;$C66,'7th_share'!$AK:$AK,0))</f>
        <v>2.1793586005830908E-3</v>
      </c>
      <c r="Z66">
        <f>INDEX('7th_share'!R:R,MATCH($C$1&amp;"-"&amp;$C66,'7th_share'!$AK:$AK,0))</f>
        <v>2.392886297376095E-3</v>
      </c>
      <c r="AA66">
        <f>INDEX('7th_share'!S:S,MATCH($C$1&amp;"-"&amp;$C66,'7th_share'!$AK:$AK,0))</f>
        <v>2.607113702623909E-3</v>
      </c>
      <c r="AB66">
        <f>INDEX('7th_share'!T:T,MATCH($C$1&amp;"-"&amp;$C66,'7th_share'!$AK:$AK,0))</f>
        <v>2.8206413994169102E-3</v>
      </c>
      <c r="AC66">
        <f>INDEX('7th_share'!U:U,MATCH($C$1&amp;"-"&amp;$C66,'7th_share'!$AK:$AK,0))</f>
        <v>3.0320699708454822E-3</v>
      </c>
      <c r="AD66">
        <f>INDEX('7th_share'!V:V,MATCH($C$1&amp;"-"&amp;$C66,'7th_share'!$AK:$AK,0))</f>
        <v>3.240000000000002E-3</v>
      </c>
      <c r="AE66">
        <f>INDEX('7th_share'!W:W,MATCH($C$1&amp;"-"&amp;$C66,'7th_share'!$AK:$AK,0))</f>
        <v>3.4430320699708459E-3</v>
      </c>
      <c r="AF66">
        <f>INDEX('7th_share'!X:X,MATCH($C$1&amp;"-"&amp;$C66,'7th_share'!$AK:$AK,0))</f>
        <v>3.6397667638483982E-3</v>
      </c>
      <c r="AG66">
        <f>INDEX('7th_share'!Y:Y,MATCH($C$1&amp;"-"&amp;$C66,'7th_share'!$AK:$AK,0))</f>
        <v>3.8288046647230361E-3</v>
      </c>
      <c r="AH66">
        <f>INDEX('7th_share'!Z:Z,MATCH($C$1&amp;"-"&amp;$C66,'7th_share'!$AK:$AK,0))</f>
        <v>4.0087463556851347E-3</v>
      </c>
      <c r="AI66">
        <f>INDEX('7th_share'!AA:AA,MATCH($C$1&amp;"-"&amp;$C66,'7th_share'!$AK:$AK,0))</f>
        <v>4.1781924198250756E-3</v>
      </c>
      <c r="AJ66">
        <f>INDEX('7th_share'!AB:AB,MATCH($C$1&amp;"-"&amp;$C66,'7th_share'!$AK:$AK,0))</f>
        <v>4.3357434402332357E-3</v>
      </c>
      <c r="AK66">
        <f>INDEX('7th_share'!AC:AC,MATCH($C$1&amp;"-"&amp;$C66,'7th_share'!$AK:$AK,0))</f>
        <v>4.4800000000000013E-3</v>
      </c>
      <c r="AL66">
        <f>INDEX('7th_share'!AD:AD,MATCH($C$1&amp;"-"&amp;$C66,'7th_share'!$AK:$AK,0))</f>
        <v>4.6095626822157494E-3</v>
      </c>
      <c r="AM66">
        <f>INDEX('7th_share'!AE:AE,MATCH($C$1&amp;"-"&amp;$C66,'7th_share'!$AK:$AK,0))</f>
        <v>4.723032069970848E-3</v>
      </c>
      <c r="AN66">
        <f>INDEX('7th_share'!AF:AF,MATCH($C$1&amp;"-"&amp;$C66,'7th_share'!$AK:$AK,0))</f>
        <v>4.8190087463556913E-3</v>
      </c>
      <c r="AO66">
        <f>INDEX('7th_share'!AG:AG,MATCH($C$1&amp;"-"&amp;$C66,'7th_share'!$AK:$AK,0))</f>
        <v>4.896093294460644E-3</v>
      </c>
      <c r="AP66">
        <f>INDEX('7th_share'!AH:AH,MATCH($C$1&amp;"-"&amp;$C66,'7th_share'!$AK:$AK,0))</f>
        <v>4.9528862973761004E-3</v>
      </c>
      <c r="AQ66">
        <f>INDEX('7th_share'!AI:AI,MATCH($C$1&amp;"-"&amp;$C66,'7th_share'!$AK:$AK,0))</f>
        <v>4.9879883381924233E-3</v>
      </c>
      <c r="AR66">
        <f>INDEX('7th_share'!AJ:AJ,MATCH($C$1&amp;"-"&amp;$C66,'7th_share'!$AK:$AK,0))</f>
        <v>5.0000000000000053E-3</v>
      </c>
      <c r="AS66" s="6">
        <f t="shared" si="46"/>
        <v>5.0000000000000053E-3</v>
      </c>
      <c r="AT66" s="6">
        <f t="shared" si="45"/>
        <v>5.0000000000000053E-3</v>
      </c>
      <c r="AU66" s="6">
        <f t="shared" si="45"/>
        <v>5.0000000000000053E-3</v>
      </c>
      <c r="AV66" s="6">
        <f t="shared" si="45"/>
        <v>5.0000000000000053E-3</v>
      </c>
      <c r="AW66" s="6">
        <f t="shared" si="45"/>
        <v>5.0000000000000053E-3</v>
      </c>
      <c r="AX66" s="6">
        <f t="shared" si="45"/>
        <v>5.0000000000000053E-3</v>
      </c>
      <c r="AY66" s="6">
        <f t="shared" si="45"/>
        <v>5.0000000000000053E-3</v>
      </c>
      <c r="AZ66" s="6">
        <f t="shared" si="45"/>
        <v>5.0000000000000053E-3</v>
      </c>
      <c r="BA66" s="6">
        <f t="shared" si="45"/>
        <v>5.0000000000000053E-3</v>
      </c>
      <c r="BB66" s="6">
        <f t="shared" si="45"/>
        <v>5.0000000000000053E-3</v>
      </c>
      <c r="BC66" s="6">
        <f t="shared" si="45"/>
        <v>5.0000000000000053E-3</v>
      </c>
      <c r="BD66" s="6">
        <f t="shared" si="45"/>
        <v>5.0000000000000053E-3</v>
      </c>
      <c r="BE66" s="6">
        <f t="shared" si="45"/>
        <v>5.0000000000000053E-3</v>
      </c>
      <c r="BF66" s="6">
        <f t="shared" si="45"/>
        <v>5.0000000000000053E-3</v>
      </c>
      <c r="BG66" s="6">
        <f t="shared" si="45"/>
        <v>5.0000000000000053E-3</v>
      </c>
      <c r="BH66" s="6">
        <f t="shared" si="45"/>
        <v>5.0000000000000053E-3</v>
      </c>
      <c r="BI66" s="6">
        <f t="shared" si="45"/>
        <v>5.0000000000000053E-3</v>
      </c>
      <c r="BJ66" s="6">
        <f t="shared" si="45"/>
        <v>5.0000000000000053E-3</v>
      </c>
      <c r="BK66" s="6">
        <f t="shared" si="45"/>
        <v>5.0000000000000053E-3</v>
      </c>
      <c r="BL66" s="6">
        <f t="shared" si="45"/>
        <v>5.0000000000000053E-3</v>
      </c>
    </row>
    <row r="67" spans="2:64" x14ac:dyDescent="0.25">
      <c r="C67" t="s">
        <v>10</v>
      </c>
      <c r="D67">
        <f>INDEX(hist_share!W:W,MATCH($C$1&amp;"-"&amp;$C67,hist_share!$AF:$AF,0))</f>
        <v>0.86274645596294153</v>
      </c>
      <c r="E67">
        <f>INDEX(hist_share!X:X,MATCH($C$1&amp;"-"&amp;$C67,hist_share!$AF:$AF,0))</f>
        <v>0.84562853248799807</v>
      </c>
      <c r="F67">
        <f>INDEX(hist_share!Y:Y,MATCH($C$1&amp;"-"&amp;$C67,hist_share!$AF:$AF,0))</f>
        <v>0.86338699203442615</v>
      </c>
      <c r="G67">
        <f>INDEX(hist_share!Z:Z,MATCH($C$1&amp;"-"&amp;$C67,hist_share!$AF:$AF,0))</f>
        <v>0.84957097600929565</v>
      </c>
      <c r="H67">
        <f>INDEX(hist_share!AA:AA,MATCH($C$1&amp;"-"&amp;$C67,hist_share!$AF:$AF,0))</f>
        <v>0.86732827270557344</v>
      </c>
      <c r="I67">
        <f>INDEX(hist_share!AB:AB,MATCH($C$1&amp;"-"&amp;$C67,hist_share!$AF:$AF,0))</f>
        <v>0.86721219352724044</v>
      </c>
      <c r="J67" s="10">
        <f>INDEX(hist_share!AC:AC,MATCH($C$1&amp;"-"&amp;$C67,hist_share!$AF:$AF,0))</f>
        <v>0.87267907794283295</v>
      </c>
      <c r="K67">
        <f>INDEX('7th_share'!C:C,MATCH($C$1&amp;"-"&amp;$C67,'7th_share'!$AK:$AK,0))</f>
        <v>0.87453382738983787</v>
      </c>
      <c r="L67">
        <f>INDEX('7th_share'!D:D,MATCH($C$1&amp;"-"&amp;$C67,'7th_share'!$AK:$AK,0))</f>
        <v>0.87740359278337543</v>
      </c>
      <c r="M67">
        <f>INDEX('7th_share'!E:E,MATCH($C$1&amp;"-"&amp;$C67,'7th_share'!$AK:$AK,0))</f>
        <v>0.87978026171795443</v>
      </c>
      <c r="N67">
        <f>INDEX('7th_share'!F:F,MATCH($C$1&amp;"-"&amp;$C67,'7th_share'!$AK:$AK,0))</f>
        <v>0.88168953761823621</v>
      </c>
      <c r="O67">
        <f>INDEX('7th_share'!G:G,MATCH($C$1&amp;"-"&amp;$C67,'7th_share'!$AK:$AK,0))</f>
        <v>0.88315712390888279</v>
      </c>
      <c r="P67">
        <f>INDEX('7th_share'!H:H,MATCH($C$1&amp;"-"&amp;$C67,'7th_share'!$AK:$AK,0))</f>
        <v>0.8842087240145553</v>
      </c>
      <c r="Q67">
        <f>INDEX('7th_share'!I:I,MATCH($C$1&amp;"-"&amp;$C67,'7th_share'!$AK:$AK,0))</f>
        <v>0.88487004135991587</v>
      </c>
      <c r="R67">
        <f>INDEX('7th_share'!J:J,MATCH($C$1&amp;"-"&amp;$C67,'7th_share'!$AK:$AK,0))</f>
        <v>0.88516677936962529</v>
      </c>
      <c r="S67">
        <f>INDEX('7th_share'!K:K,MATCH($C$1&amp;"-"&amp;$C67,'7th_share'!$AK:$AK,0))</f>
        <v>0.8851246414683458</v>
      </c>
      <c r="T67">
        <f>INDEX('7th_share'!L:L,MATCH($C$1&amp;"-"&amp;$C67,'7th_share'!$AK:$AK,0))</f>
        <v>0.88476933108073885</v>
      </c>
      <c r="U67">
        <f>INDEX('7th_share'!M:M,MATCH($C$1&amp;"-"&amp;$C67,'7th_share'!$AK:$AK,0))</f>
        <v>0.8841265516314657</v>
      </c>
      <c r="V67">
        <f>INDEX('7th_share'!N:N,MATCH($C$1&amp;"-"&amp;$C67,'7th_share'!$AK:$AK,0))</f>
        <v>0.88322200654518856</v>
      </c>
      <c r="W67">
        <f>INDEX('7th_share'!O:O,MATCH($C$1&amp;"-"&amp;$C67,'7th_share'!$AK:$AK,0))</f>
        <v>0.88208139924656803</v>
      </c>
      <c r="X67">
        <f>INDEX('7th_share'!P:P,MATCH($C$1&amp;"-"&amp;$C67,'7th_share'!$AK:$AK,0))</f>
        <v>0.88073043316026667</v>
      </c>
      <c r="Y67">
        <f>INDEX('7th_share'!Q:Q,MATCH($C$1&amp;"-"&amp;$C67,'7th_share'!$AK:$AK,0))</f>
        <v>0.87919481171094538</v>
      </c>
      <c r="Z67">
        <f>INDEX('7th_share'!R:R,MATCH($C$1&amp;"-"&amp;$C67,'7th_share'!$AK:$AK,0))</f>
        <v>0.87750023832326618</v>
      </c>
      <c r="AA67">
        <f>INDEX('7th_share'!S:S,MATCH($C$1&amp;"-"&amp;$C67,'7th_share'!$AK:$AK,0))</f>
        <v>0.87567241642189042</v>
      </c>
      <c r="AB67">
        <f>INDEX('7th_share'!T:T,MATCH($C$1&amp;"-"&amp;$C67,'7th_share'!$AK:$AK,0))</f>
        <v>0.87373704943147956</v>
      </c>
      <c r="AC67">
        <f>INDEX('7th_share'!U:U,MATCH($C$1&amp;"-"&amp;$C67,'7th_share'!$AK:$AK,0))</f>
        <v>0.87171984077669529</v>
      </c>
      <c r="AD67">
        <f>INDEX('7th_share'!V:V,MATCH($C$1&amp;"-"&amp;$C67,'7th_share'!$AK:$AK,0))</f>
        <v>0.86964649388219961</v>
      </c>
      <c r="AE67">
        <f>INDEX('7th_share'!W:W,MATCH($C$1&amp;"-"&amp;$C67,'7th_share'!$AK:$AK,0))</f>
        <v>0.86754271217265333</v>
      </c>
      <c r="AF67">
        <f>INDEX('7th_share'!X:X,MATCH($C$1&amp;"-"&amp;$C67,'7th_share'!$AK:$AK,0))</f>
        <v>0.86543419907271879</v>
      </c>
      <c r="AG67">
        <f>INDEX('7th_share'!Y:Y,MATCH($C$1&amp;"-"&amp;$C67,'7th_share'!$AK:$AK,0))</f>
        <v>0.86334665800705668</v>
      </c>
      <c r="AH67">
        <f>INDEX('7th_share'!Z:Z,MATCH($C$1&amp;"-"&amp;$C67,'7th_share'!$AK:$AK,0))</f>
        <v>0.86130579240032934</v>
      </c>
      <c r="AI67">
        <f>INDEX('7th_share'!AA:AA,MATCH($C$1&amp;"-"&amp;$C67,'7th_share'!$AK:$AK,0))</f>
        <v>0.85933730567719813</v>
      </c>
      <c r="AJ67">
        <f>INDEX('7th_share'!AB:AB,MATCH($C$1&amp;"-"&amp;$C67,'7th_share'!$AK:$AK,0))</f>
        <v>0.85746690126232461</v>
      </c>
      <c r="AK67">
        <f>INDEX('7th_share'!AC:AC,MATCH($C$1&amp;"-"&amp;$C67,'7th_share'!$AK:$AK,0))</f>
        <v>0.85572028258037014</v>
      </c>
      <c r="AL67">
        <f>INDEX('7th_share'!AD:AD,MATCH($C$1&amp;"-"&amp;$C67,'7th_share'!$AK:$AK,0))</f>
        <v>0.8541231530559964</v>
      </c>
      <c r="AM67">
        <f>INDEX('7th_share'!AE:AE,MATCH($C$1&amp;"-"&amp;$C67,'7th_share'!$AK:$AK,0))</f>
        <v>0.85270121611386518</v>
      </c>
      <c r="AN67">
        <f>INDEX('7th_share'!AF:AF,MATCH($C$1&amp;"-"&amp;$C67,'7th_share'!$AK:$AK,0))</f>
        <v>0.85148017517863817</v>
      </c>
      <c r="AO67">
        <f>INDEX('7th_share'!AG:AG,MATCH($C$1&amp;"-"&amp;$C67,'7th_share'!$AK:$AK,0))</f>
        <v>0.85048573367497626</v>
      </c>
      <c r="AP67">
        <f>INDEX('7th_share'!AH:AH,MATCH($C$1&amp;"-"&amp;$C67,'7th_share'!$AK:$AK,0))</f>
        <v>0.84974359502754193</v>
      </c>
      <c r="AQ67">
        <f>INDEX('7th_share'!AI:AI,MATCH($C$1&amp;"-"&amp;$C67,'7th_share'!$AK:$AK,0))</f>
        <v>0.84927946266099574</v>
      </c>
      <c r="AR67">
        <f>INDEX('7th_share'!AJ:AJ,MATCH($C$1&amp;"-"&amp;$C67,'7th_share'!$AK:$AK,0))</f>
        <v>0.84911904000000016</v>
      </c>
      <c r="AS67" s="6">
        <f t="shared" si="46"/>
        <v>0.84911904000000016</v>
      </c>
      <c r="AT67" s="6">
        <f t="shared" si="45"/>
        <v>0.84911904000000016</v>
      </c>
      <c r="AU67" s="6">
        <f t="shared" si="45"/>
        <v>0.84911904000000016</v>
      </c>
      <c r="AV67" s="6">
        <f t="shared" si="45"/>
        <v>0.84911904000000016</v>
      </c>
      <c r="AW67" s="6">
        <f t="shared" si="45"/>
        <v>0.84911904000000016</v>
      </c>
      <c r="AX67" s="6">
        <f t="shared" si="45"/>
        <v>0.84911904000000016</v>
      </c>
      <c r="AY67" s="6">
        <f t="shared" si="45"/>
        <v>0.84911904000000016</v>
      </c>
      <c r="AZ67" s="6">
        <f t="shared" si="45"/>
        <v>0.84911904000000016</v>
      </c>
      <c r="BA67" s="6">
        <f t="shared" si="45"/>
        <v>0.84911904000000016</v>
      </c>
      <c r="BB67" s="6">
        <f t="shared" si="45"/>
        <v>0.84911904000000016</v>
      </c>
      <c r="BC67" s="6">
        <f t="shared" si="45"/>
        <v>0.84911904000000016</v>
      </c>
      <c r="BD67" s="6">
        <f t="shared" si="45"/>
        <v>0.84911904000000016</v>
      </c>
      <c r="BE67" s="6">
        <f t="shared" si="45"/>
        <v>0.84911904000000016</v>
      </c>
      <c r="BF67" s="6">
        <f t="shared" si="45"/>
        <v>0.84911904000000016</v>
      </c>
      <c r="BG67" s="6">
        <f t="shared" si="45"/>
        <v>0.84911904000000016</v>
      </c>
      <c r="BH67" s="6">
        <f t="shared" si="45"/>
        <v>0.84911904000000016</v>
      </c>
      <c r="BI67" s="6">
        <f t="shared" si="45"/>
        <v>0.84911904000000016</v>
      </c>
      <c r="BJ67" s="6">
        <f t="shared" si="45"/>
        <v>0.84911904000000016</v>
      </c>
      <c r="BK67" s="6">
        <f t="shared" si="45"/>
        <v>0.84911904000000016</v>
      </c>
      <c r="BL67" s="6">
        <f t="shared" si="45"/>
        <v>0.84911904000000016</v>
      </c>
    </row>
    <row r="68" spans="2:64" x14ac:dyDescent="0.25">
      <c r="C68" t="s">
        <v>11</v>
      </c>
      <c r="D68">
        <f>INDEX(hist_share!W:W,MATCH($C$1&amp;"-"&amp;$C68,hist_share!$AF:$AF,0))</f>
        <v>3.5947768998455892E-2</v>
      </c>
      <c r="E68">
        <f>INDEX(hist_share!X:X,MATCH($C$1&amp;"-"&amp;$C68,hist_share!$AF:$AF,0))</f>
        <v>3.5234522186999927E-2</v>
      </c>
      <c r="F68">
        <f>INDEX(hist_share!Y:Y,MATCH($C$1&amp;"-"&amp;$C68,hist_share!$AF:$AF,0))</f>
        <v>3.5974458001434437E-2</v>
      </c>
      <c r="G68">
        <f>INDEX(hist_share!Z:Z,MATCH($C$1&amp;"-"&amp;$C68,hist_share!$AF:$AF,0))</f>
        <v>3.5398790667053988E-2</v>
      </c>
      <c r="H68">
        <f>INDEX(hist_share!AA:AA,MATCH($C$1&amp;"-"&amp;$C68,hist_share!$AF:$AF,0))</f>
        <v>3.61386780293989E-2</v>
      </c>
      <c r="I68">
        <f>INDEX(hist_share!AB:AB,MATCH($C$1&amp;"-"&amp;$C68,hist_share!$AF:$AF,0))</f>
        <v>3.6133841396968347E-2</v>
      </c>
      <c r="J68" s="10">
        <f>INDEX(hist_share!AC:AC,MATCH($C$1&amp;"-"&amp;$C68,hist_share!$AF:$AF,0))</f>
        <v>3.6361628247618037E-2</v>
      </c>
      <c r="K68">
        <f>INDEX('7th_share'!C:C,MATCH($C$1&amp;"-"&amp;$C68,'7th_share'!$AK:$AK,0))</f>
        <v>3.6438909474576571E-2</v>
      </c>
      <c r="L68">
        <f>INDEX('7th_share'!D:D,MATCH($C$1&amp;"-"&amp;$C68,'7th_share'!$AK:$AK,0))</f>
        <v>3.6558483032640629E-2</v>
      </c>
      <c r="M68">
        <f>INDEX('7th_share'!E:E,MATCH($C$1&amp;"-"&amp;$C68,'7th_share'!$AK:$AK,0))</f>
        <v>3.6657510904914758E-2</v>
      </c>
      <c r="N68">
        <f>INDEX('7th_share'!F:F,MATCH($C$1&amp;"-"&amp;$C68,'7th_share'!$AK:$AK,0))</f>
        <v>3.6737064067426488E-2</v>
      </c>
      <c r="O68">
        <f>INDEX('7th_share'!G:G,MATCH($C$1&amp;"-"&amp;$C68,'7th_share'!$AK:$AK,0))</f>
        <v>3.6798213496203443E-2</v>
      </c>
      <c r="P68">
        <f>INDEX('7th_share'!H:H,MATCH($C$1&amp;"-"&amp;$C68,'7th_share'!$AK:$AK,0))</f>
        <v>3.6842030167273117E-2</v>
      </c>
      <c r="Q68">
        <f>INDEX('7th_share'!I:I,MATCH($C$1&amp;"-"&amp;$C68,'7th_share'!$AK:$AK,0))</f>
        <v>3.6869585056663143E-2</v>
      </c>
      <c r="R68">
        <f>INDEX('7th_share'!J:J,MATCH($C$1&amp;"-"&amp;$C68,'7th_share'!$AK:$AK,0))</f>
        <v>3.6881949140401042E-2</v>
      </c>
      <c r="S68">
        <f>INDEX('7th_share'!K:K,MATCH($C$1&amp;"-"&amp;$C68,'7th_share'!$AK:$AK,0))</f>
        <v>3.6880193394514399E-2</v>
      </c>
      <c r="T68">
        <f>INDEX('7th_share'!L:L,MATCH($C$1&amp;"-"&amp;$C68,'7th_share'!$AK:$AK,0))</f>
        <v>3.6865388795030769E-2</v>
      </c>
      <c r="U68">
        <f>INDEX('7th_share'!M:M,MATCH($C$1&amp;"-"&amp;$C68,'7th_share'!$AK:$AK,0))</f>
        <v>3.6838606317977723E-2</v>
      </c>
      <c r="V68">
        <f>INDEX('7th_share'!N:N,MATCH($C$1&amp;"-"&amp;$C68,'7th_share'!$AK:$AK,0))</f>
        <v>3.6800916939382818E-2</v>
      </c>
      <c r="W68">
        <f>INDEX('7th_share'!O:O,MATCH($C$1&amp;"-"&amp;$C68,'7th_share'!$AK:$AK,0))</f>
        <v>3.6753391635273649E-2</v>
      </c>
      <c r="X68">
        <f>INDEX('7th_share'!P:P,MATCH($C$1&amp;"-"&amp;$C68,'7th_share'!$AK:$AK,0))</f>
        <v>3.6697101381677748E-2</v>
      </c>
      <c r="Y68">
        <f>INDEX('7th_share'!Q:Q,MATCH($C$1&amp;"-"&amp;$C68,'7th_share'!$AK:$AK,0))</f>
        <v>3.6633117154622703E-2</v>
      </c>
      <c r="Z68">
        <f>INDEX('7th_share'!R:R,MATCH($C$1&amp;"-"&amp;$C68,'7th_share'!$AK:$AK,0))</f>
        <v>3.6562509930136072E-2</v>
      </c>
      <c r="AA68">
        <f>INDEX('7th_share'!S:S,MATCH($C$1&amp;"-"&amp;$C68,'7th_share'!$AK:$AK,0))</f>
        <v>3.6486350684245411E-2</v>
      </c>
      <c r="AB68">
        <f>INDEX('7th_share'!T:T,MATCH($C$1&amp;"-"&amp;$C68,'7th_share'!$AK:$AK,0))</f>
        <v>3.640571039297829E-2</v>
      </c>
      <c r="AC68">
        <f>INDEX('7th_share'!U:U,MATCH($C$1&amp;"-"&amp;$C68,'7th_share'!$AK:$AK,0))</f>
        <v>3.6321660032362278E-2</v>
      </c>
      <c r="AD68">
        <f>INDEX('7th_share'!V:V,MATCH($C$1&amp;"-"&amp;$C68,'7th_share'!$AK:$AK,0))</f>
        <v>3.6235270578424961E-2</v>
      </c>
      <c r="AE68">
        <f>INDEX('7th_share'!W:W,MATCH($C$1&amp;"-"&amp;$C68,'7th_share'!$AK:$AK,0))</f>
        <v>3.6147613007193859E-2</v>
      </c>
      <c r="AF68">
        <f>INDEX('7th_share'!X:X,MATCH($C$1&amp;"-"&amp;$C68,'7th_share'!$AK:$AK,0))</f>
        <v>3.6059758294696577E-2</v>
      </c>
      <c r="AG68">
        <f>INDEX('7th_share'!Y:Y,MATCH($C$1&amp;"-"&amp;$C68,'7th_share'!$AK:$AK,0))</f>
        <v>3.5972777416960658E-2</v>
      </c>
      <c r="AH68">
        <f>INDEX('7th_share'!Z:Z,MATCH($C$1&amp;"-"&amp;$C68,'7th_share'!$AK:$AK,0))</f>
        <v>3.5887741350013692E-2</v>
      </c>
      <c r="AI68">
        <f>INDEX('7th_share'!AA:AA,MATCH($C$1&amp;"-"&amp;$C68,'7th_share'!$AK:$AK,0))</f>
        <v>3.5805721069883237E-2</v>
      </c>
      <c r="AJ68">
        <f>INDEX('7th_share'!AB:AB,MATCH($C$1&amp;"-"&amp;$C68,'7th_share'!$AK:$AK,0))</f>
        <v>3.5727787552596833E-2</v>
      </c>
      <c r="AK68">
        <f>INDEX('7th_share'!AC:AC,MATCH($C$1&amp;"-"&amp;$C68,'7th_share'!$AK:$AK,0))</f>
        <v>3.5655011774182059E-2</v>
      </c>
      <c r="AL68">
        <f>INDEX('7th_share'!AD:AD,MATCH($C$1&amp;"-"&amp;$C68,'7th_share'!$AK:$AK,0))</f>
        <v>3.5588464710666477E-2</v>
      </c>
      <c r="AM68">
        <f>INDEX('7th_share'!AE:AE,MATCH($C$1&amp;"-"&amp;$C68,'7th_share'!$AK:$AK,0))</f>
        <v>3.5529217338077693E-2</v>
      </c>
      <c r="AN68">
        <f>INDEX('7th_share'!AF:AF,MATCH($C$1&amp;"-"&amp;$C68,'7th_share'!$AK:$AK,0))</f>
        <v>3.5478340632443213E-2</v>
      </c>
      <c r="AO68">
        <f>INDEX('7th_share'!AG:AG,MATCH($C$1&amp;"-"&amp;$C68,'7th_share'!$AK:$AK,0))</f>
        <v>3.5436905569790643E-2</v>
      </c>
      <c r="AP68">
        <f>INDEX('7th_share'!AH:AH,MATCH($C$1&amp;"-"&amp;$C68,'7th_share'!$AK:$AK,0))</f>
        <v>3.5405983126147532E-2</v>
      </c>
      <c r="AQ68">
        <f>INDEX('7th_share'!AI:AI,MATCH($C$1&amp;"-"&amp;$C68,'7th_share'!$AK:$AK,0))</f>
        <v>3.538664427754145E-2</v>
      </c>
      <c r="AR68">
        <f>INDEX('7th_share'!AJ:AJ,MATCH($C$1&amp;"-"&amp;$C68,'7th_share'!$AK:$AK,0))</f>
        <v>3.5379959999999953E-2</v>
      </c>
      <c r="AS68" s="6">
        <f t="shared" si="46"/>
        <v>3.5379959999999953E-2</v>
      </c>
      <c r="AT68" s="6">
        <f t="shared" si="45"/>
        <v>3.5379959999999953E-2</v>
      </c>
      <c r="AU68" s="6">
        <f t="shared" si="45"/>
        <v>3.5379959999999953E-2</v>
      </c>
      <c r="AV68" s="6">
        <f t="shared" si="45"/>
        <v>3.5379959999999953E-2</v>
      </c>
      <c r="AW68" s="6">
        <f t="shared" si="45"/>
        <v>3.5379959999999953E-2</v>
      </c>
      <c r="AX68" s="6">
        <f t="shared" si="45"/>
        <v>3.5379959999999953E-2</v>
      </c>
      <c r="AY68" s="6">
        <f t="shared" si="45"/>
        <v>3.5379959999999953E-2</v>
      </c>
      <c r="AZ68" s="6">
        <f t="shared" si="45"/>
        <v>3.5379959999999953E-2</v>
      </c>
      <c r="BA68" s="6">
        <f t="shared" si="45"/>
        <v>3.5379959999999953E-2</v>
      </c>
      <c r="BB68" s="6">
        <f t="shared" si="45"/>
        <v>3.5379959999999953E-2</v>
      </c>
      <c r="BC68" s="6">
        <f t="shared" si="45"/>
        <v>3.5379959999999953E-2</v>
      </c>
      <c r="BD68" s="6">
        <f t="shared" si="45"/>
        <v>3.5379959999999953E-2</v>
      </c>
      <c r="BE68" s="6">
        <f t="shared" si="45"/>
        <v>3.5379959999999953E-2</v>
      </c>
      <c r="BF68" s="6">
        <f t="shared" si="45"/>
        <v>3.5379959999999953E-2</v>
      </c>
      <c r="BG68" s="6">
        <f t="shared" si="45"/>
        <v>3.5379959999999953E-2</v>
      </c>
      <c r="BH68" s="6">
        <f t="shared" si="45"/>
        <v>3.5379959999999953E-2</v>
      </c>
      <c r="BI68" s="6">
        <f t="shared" si="45"/>
        <v>3.5379959999999953E-2</v>
      </c>
      <c r="BJ68" s="6">
        <f t="shared" si="45"/>
        <v>3.5379959999999953E-2</v>
      </c>
      <c r="BK68" s="6">
        <f t="shared" si="45"/>
        <v>3.5379959999999953E-2</v>
      </c>
      <c r="BL68" s="6">
        <f t="shared" si="45"/>
        <v>3.5379959999999953E-2</v>
      </c>
    </row>
    <row r="69" spans="2:64" x14ac:dyDescent="0.25">
      <c r="C69" t="s">
        <v>12</v>
      </c>
      <c r="D69">
        <f>INDEX(hist_share!W:W,MATCH($C$1&amp;"-"&amp;$C69,hist_share!$AF:$AF,0))</f>
        <v>6.8420288922755104E-2</v>
      </c>
      <c r="E69">
        <f>INDEX(hist_share!X:X,MATCH($C$1&amp;"-"&amp;$C69,hist_share!$AF:$AF,0))</f>
        <v>8.1428877678129077E-2</v>
      </c>
      <c r="F69">
        <f>INDEX(hist_share!Y:Y,MATCH($C$1&amp;"-"&amp;$C69,hist_share!$AF:$AF,0))</f>
        <v>6.6265968232766578E-2</v>
      </c>
      <c r="G69">
        <f>INDEX(hist_share!Z:Z,MATCH($C$1&amp;"-"&amp;$C69,hist_share!$AF:$AF,0))</f>
        <v>7.4272526656078516E-2</v>
      </c>
      <c r="H69">
        <f>INDEX(hist_share!AA:AA,MATCH($C$1&amp;"-"&amp;$C69,hist_share!$AF:$AF,0))</f>
        <v>6.4175799808757206E-2</v>
      </c>
      <c r="I69">
        <f>INDEX(hist_share!AB:AB,MATCH($C$1&amp;"-"&amp;$C69,hist_share!$AF:$AF,0))</f>
        <v>6.3339059508709036E-2</v>
      </c>
      <c r="J69" s="10">
        <f>INDEX(hist_share!AC:AC,MATCH($C$1&amp;"-"&amp;$C69,hist_share!$AF:$AF,0))</f>
        <v>5.8784995274976173E-2</v>
      </c>
      <c r="K69">
        <f>INDEX('7th_share'!C:C,MATCH($C$1&amp;"-"&amp;$C69,'7th_share'!$AK:$AK,0))</f>
        <v>5.5613876461222143E-2</v>
      </c>
      <c r="L69">
        <f>INDEX('7th_share'!D:D,MATCH($C$1&amp;"-"&amp;$C69,'7th_share'!$AK:$AK,0))</f>
        <v>5.2417921116383631E-2</v>
      </c>
      <c r="M69">
        <f>INDEX('7th_share'!E:E,MATCH($C$1&amp;"-"&amp;$C69,'7th_share'!$AK:$AK,0))</f>
        <v>4.9639376192751043E-2</v>
      </c>
      <c r="N69">
        <f>INDEX('7th_share'!F:F,MATCH($C$1&amp;"-"&amp;$C69,'7th_share'!$AK:$AK,0))</f>
        <v>4.7257981416776222E-2</v>
      </c>
      <c r="O69">
        <f>INDEX('7th_share'!G:G,MATCH($C$1&amp;"-"&amp;$C69,'7th_share'!$AK:$AK,0))</f>
        <v>4.5253476514911191E-2</v>
      </c>
      <c r="P69">
        <f>INDEX('7th_share'!H:H,MATCH($C$1&amp;"-"&amp;$C69,'7th_share'!$AK:$AK,0))</f>
        <v>4.3605601213607813E-2</v>
      </c>
      <c r="Q69">
        <f>INDEX('7th_share'!I:I,MATCH($C$1&amp;"-"&amp;$C69,'7th_share'!$AK:$AK,0))</f>
        <v>4.2294095239318028E-2</v>
      </c>
      <c r="R69">
        <f>INDEX('7th_share'!J:J,MATCH($C$1&amp;"-"&amp;$C69,'7th_share'!$AK:$AK,0))</f>
        <v>4.1298698318493837E-2</v>
      </c>
      <c r="S69">
        <f>INDEX('7th_share'!K:K,MATCH($C$1&amp;"-"&amp;$C69,'7th_share'!$AK:$AK,0))</f>
        <v>4.0599150177587057E-2</v>
      </c>
      <c r="T69">
        <f>INDEX('7th_share'!L:L,MATCH($C$1&amp;"-"&amp;$C69,'7th_share'!$AK:$AK,0))</f>
        <v>4.0175190543049723E-2</v>
      </c>
      <c r="U69">
        <f>INDEX('7th_share'!M:M,MATCH($C$1&amp;"-"&amp;$C69,'7th_share'!$AK:$AK,0))</f>
        <v>4.0006559141333747E-2</v>
      </c>
      <c r="V69">
        <f>INDEX('7th_share'!N:N,MATCH($C$1&amp;"-"&amp;$C69,'7th_share'!$AK:$AK,0))</f>
        <v>4.0072995698890973E-2</v>
      </c>
      <c r="W69">
        <f>INDEX('7th_share'!O:O,MATCH($C$1&amp;"-"&amp;$C69,'7th_share'!$AK:$AK,0))</f>
        <v>4.0354239942173471E-2</v>
      </c>
      <c r="X69">
        <f>INDEX('7th_share'!P:P,MATCH($C$1&amp;"-"&amp;$C69,'7th_share'!$AK:$AK,0))</f>
        <v>4.0830031597633112E-2</v>
      </c>
      <c r="Y69">
        <f>INDEX('7th_share'!Q:Q,MATCH($C$1&amp;"-"&amp;$C69,'7th_share'!$AK:$AK,0))</f>
        <v>4.1480110391721808E-2</v>
      </c>
      <c r="Z69">
        <f>INDEX('7th_share'!R:R,MATCH($C$1&amp;"-"&amp;$C69,'7th_share'!$AK:$AK,0))</f>
        <v>4.2284216050891513E-2</v>
      </c>
      <c r="AA69">
        <f>INDEX('7th_share'!S:S,MATCH($C$1&amp;"-"&amp;$C69,'7th_share'!$AK:$AK,0))</f>
        <v>4.322208830159411E-2</v>
      </c>
      <c r="AB69">
        <f>INDEX('7th_share'!T:T,MATCH($C$1&amp;"-"&amp;$C69,'7th_share'!$AK:$AK,0))</f>
        <v>4.4273466870281573E-2</v>
      </c>
      <c r="AC69">
        <f>INDEX('7th_share'!U:U,MATCH($C$1&amp;"-"&amp;$C69,'7th_share'!$AK:$AK,0))</f>
        <v>4.5418091483405899E-2</v>
      </c>
      <c r="AD69">
        <f>INDEX('7th_share'!V:V,MATCH($C$1&amp;"-"&amp;$C69,'7th_share'!$AK:$AK,0))</f>
        <v>4.6635701867418937E-2</v>
      </c>
      <c r="AE69">
        <f>INDEX('7th_share'!W:W,MATCH($C$1&amp;"-"&amp;$C69,'7th_share'!$AK:$AK,0))</f>
        <v>4.7906037748772591E-2</v>
      </c>
      <c r="AF69">
        <f>INDEX('7th_share'!X:X,MATCH($C$1&amp;"-"&amp;$C69,'7th_share'!$AK:$AK,0))</f>
        <v>4.9208838853918899E-2</v>
      </c>
      <c r="AG69">
        <f>INDEX('7th_share'!Y:Y,MATCH($C$1&amp;"-"&amp;$C69,'7th_share'!$AK:$AK,0))</f>
        <v>5.0523844909309688E-2</v>
      </c>
      <c r="AH69">
        <f>INDEX('7th_share'!Z:Z,MATCH($C$1&amp;"-"&amp;$C69,'7th_share'!$AK:$AK,0))</f>
        <v>5.1830795641396962E-2</v>
      </c>
      <c r="AI69">
        <f>INDEX('7th_share'!AA:AA,MATCH($C$1&amp;"-"&amp;$C69,'7th_share'!$AK:$AK,0))</f>
        <v>5.3109430776632577E-2</v>
      </c>
      <c r="AJ69">
        <f>INDEX('7th_share'!AB:AB,MATCH($C$1&amp;"-"&amp;$C69,'7th_share'!$AK:$AK,0))</f>
        <v>5.4339490041468569E-2</v>
      </c>
      <c r="AK69">
        <f>INDEX('7th_share'!AC:AC,MATCH($C$1&amp;"-"&amp;$C69,'7th_share'!$AK:$AK,0))</f>
        <v>5.550071316235676E-2</v>
      </c>
      <c r="AL69">
        <f>INDEX('7th_share'!AD:AD,MATCH($C$1&amp;"-"&amp;$C69,'7th_share'!$AK:$AK,0))</f>
        <v>5.6572839865749278E-2</v>
      </c>
      <c r="AM69">
        <f>INDEX('7th_share'!AE:AE,MATCH($C$1&amp;"-"&amp;$C69,'7th_share'!$AK:$AK,0))</f>
        <v>5.7535609878097728E-2</v>
      </c>
      <c r="AN69">
        <f>INDEX('7th_share'!AF:AF,MATCH($C$1&amp;"-"&amp;$C69,'7th_share'!$AK:$AK,0))</f>
        <v>5.836876292585428E-2</v>
      </c>
      <c r="AO69">
        <f>INDEX('7th_share'!AG:AG,MATCH($C$1&amp;"-"&amp;$C69,'7th_share'!$AK:$AK,0))</f>
        <v>5.9052038735470852E-2</v>
      </c>
      <c r="AP69">
        <f>INDEX('7th_share'!AH:AH,MATCH($C$1&amp;"-"&amp;$C69,'7th_share'!$AK:$AK,0))</f>
        <v>5.9565177033399343E-2</v>
      </c>
      <c r="AQ69">
        <f>INDEX('7th_share'!AI:AI,MATCH($C$1&amp;"-"&amp;$C69,'7th_share'!$AK:$AK,0))</f>
        <v>5.9887917546091768E-2</v>
      </c>
      <c r="AR69">
        <f>INDEX('7th_share'!AJ:AJ,MATCH($C$1&amp;"-"&amp;$C69,'7th_share'!$AK:$AK,0))</f>
        <v>5.9999999999999873E-2</v>
      </c>
      <c r="AS69" s="6">
        <f t="shared" si="46"/>
        <v>5.9999999999999873E-2</v>
      </c>
      <c r="AT69" s="6">
        <f t="shared" si="45"/>
        <v>5.9999999999999873E-2</v>
      </c>
      <c r="AU69" s="6">
        <f t="shared" si="45"/>
        <v>5.9999999999999873E-2</v>
      </c>
      <c r="AV69" s="6">
        <f t="shared" si="45"/>
        <v>5.9999999999999873E-2</v>
      </c>
      <c r="AW69" s="6">
        <f t="shared" si="45"/>
        <v>5.9999999999999873E-2</v>
      </c>
      <c r="AX69" s="6">
        <f t="shared" si="45"/>
        <v>5.9999999999999873E-2</v>
      </c>
      <c r="AY69" s="6">
        <f t="shared" si="45"/>
        <v>5.9999999999999873E-2</v>
      </c>
      <c r="AZ69" s="6">
        <f t="shared" si="45"/>
        <v>5.9999999999999873E-2</v>
      </c>
      <c r="BA69" s="6">
        <f t="shared" si="45"/>
        <v>5.9999999999999873E-2</v>
      </c>
      <c r="BB69" s="6">
        <f t="shared" si="45"/>
        <v>5.9999999999999873E-2</v>
      </c>
      <c r="BC69" s="6">
        <f t="shared" si="45"/>
        <v>5.9999999999999873E-2</v>
      </c>
      <c r="BD69" s="6">
        <f t="shared" si="45"/>
        <v>5.9999999999999873E-2</v>
      </c>
      <c r="BE69" s="6">
        <f t="shared" si="45"/>
        <v>5.9999999999999873E-2</v>
      </c>
      <c r="BF69" s="6">
        <f t="shared" si="45"/>
        <v>5.9999999999999873E-2</v>
      </c>
      <c r="BG69" s="6">
        <f t="shared" si="45"/>
        <v>5.9999999999999873E-2</v>
      </c>
      <c r="BH69" s="6">
        <f t="shared" si="45"/>
        <v>5.9999999999999873E-2</v>
      </c>
      <c r="BI69" s="6">
        <f t="shared" si="45"/>
        <v>5.9999999999999873E-2</v>
      </c>
      <c r="BJ69" s="6">
        <f t="shared" si="45"/>
        <v>5.9999999999999873E-2</v>
      </c>
      <c r="BK69" s="6">
        <f t="shared" si="45"/>
        <v>5.9999999999999873E-2</v>
      </c>
      <c r="BL69" s="6">
        <f t="shared" si="45"/>
        <v>5.9999999999999873E-2</v>
      </c>
    </row>
    <row r="70" spans="2:64" x14ac:dyDescent="0.25">
      <c r="C70" t="s">
        <v>13</v>
      </c>
      <c r="D70">
        <f>INDEX(hist_share!W:W,MATCH($C$1&amp;"-"&amp;$C70,hist_share!$AF:$AF,0))</f>
        <v>7.5522014233464579E-2</v>
      </c>
      <c r="E70">
        <f>INDEX(hist_share!X:X,MATCH($C$1&amp;"-"&amp;$C70,hist_share!$AF:$AF,0))</f>
        <v>7.4836304375316146E-2</v>
      </c>
      <c r="F70">
        <f>INDEX(hist_share!Y:Y,MATCH($C$1&amp;"-"&amp;$C70,hist_share!$AF:$AF,0))</f>
        <v>7.226410065994894E-2</v>
      </c>
      <c r="G70">
        <f>INDEX(hist_share!Z:Z,MATCH($C$1&amp;"-"&amp;$C70,hist_share!$AF:$AF,0))</f>
        <v>7.0359406300381483E-2</v>
      </c>
      <c r="H70">
        <f>INDEX(hist_share!AA:AA,MATCH($C$1&amp;"-"&amp;$C70,hist_share!$AF:$AF,0))</f>
        <v>6.7421048903373679E-2</v>
      </c>
      <c r="I70">
        <f>INDEX(hist_share!AB:AB,MATCH($C$1&amp;"-"&amp;$C70,hist_share!$AF:$AF,0))</f>
        <v>6.6761196186997135E-2</v>
      </c>
      <c r="J70" s="10">
        <f>INDEX(hist_share!AC:AC,MATCH($C$1&amp;"-"&amp;$C70,hist_share!$AF:$AF,0))</f>
        <v>6.4971988010139411E-2</v>
      </c>
      <c r="K70">
        <f>INDEX('7th_share'!C:C,MATCH($C$1&amp;"-"&amp;$C70,'7th_share'!$AK:$AK,0))</f>
        <v>6.3959121430239421E-2</v>
      </c>
      <c r="L70">
        <f>INDEX('7th_share'!D:D,MATCH($C$1&amp;"-"&amp;$C70,'7th_share'!$AK:$AK,0))</f>
        <v>6.3057945876236809E-2</v>
      </c>
      <c r="M70">
        <f>INDEX('7th_share'!E:E,MATCH($C$1&amp;"-"&amp;$C70,'7th_share'!$AK:$AK,0))</f>
        <v>6.2466164852266783E-2</v>
      </c>
      <c r="N70">
        <f>INDEX('7th_share'!F:F,MATCH($C$1&amp;"-"&amp;$C70,'7th_share'!$AK:$AK,0))</f>
        <v>6.2165893343665547E-2</v>
      </c>
      <c r="O70">
        <f>INDEX('7th_share'!G:G,MATCH($C$1&amp;"-"&amp;$C70,'7th_share'!$AK:$AK,0))</f>
        <v>6.2139246335769442E-2</v>
      </c>
      <c r="P70">
        <f>INDEX('7th_share'!H:H,MATCH($C$1&amp;"-"&amp;$C70,'7th_share'!$AK:$AK,0))</f>
        <v>6.2368338813914653E-2</v>
      </c>
      <c r="Q70">
        <f>INDEX('7th_share'!I:I,MATCH($C$1&amp;"-"&amp;$C70,'7th_share'!$AK:$AK,0))</f>
        <v>6.2835285763437471E-2</v>
      </c>
      <c r="R70">
        <f>INDEX('7th_share'!J:J,MATCH($C$1&amp;"-"&amp;$C70,'7th_share'!$AK:$AK,0))</f>
        <v>6.3522202169674163E-2</v>
      </c>
      <c r="S70">
        <f>INDEX('7th_share'!K:K,MATCH($C$1&amp;"-"&amp;$C70,'7th_share'!$AK:$AK,0))</f>
        <v>6.4411203017961008E-2</v>
      </c>
      <c r="T70">
        <f>INDEX('7th_share'!L:L,MATCH($C$1&amp;"-"&amp;$C70,'7th_share'!$AK:$AK,0))</f>
        <v>6.5484403293634225E-2</v>
      </c>
      <c r="U70">
        <f>INDEX('7th_share'!M:M,MATCH($C$1&amp;"-"&amp;$C70,'7th_share'!$AK:$AK,0))</f>
        <v>6.6723917982030131E-2</v>
      </c>
      <c r="V70">
        <f>INDEX('7th_share'!N:N,MATCH($C$1&amp;"-"&amp;$C70,'7th_share'!$AK:$AK,0))</f>
        <v>6.8111862068484977E-2</v>
      </c>
      <c r="W70">
        <f>INDEX('7th_share'!O:O,MATCH($C$1&amp;"-"&amp;$C70,'7th_share'!$AK:$AK,0))</f>
        <v>6.9630350538335023E-2</v>
      </c>
      <c r="X70">
        <f>INDEX('7th_share'!P:P,MATCH($C$1&amp;"-"&amp;$C70,'7th_share'!$AK:$AK,0))</f>
        <v>7.1261498376916491E-2</v>
      </c>
      <c r="Y70">
        <f>INDEX('7th_share'!Q:Q,MATCH($C$1&amp;"-"&amp;$C70,'7th_share'!$AK:$AK,0))</f>
        <v>7.2987420569565725E-2</v>
      </c>
      <c r="Z70">
        <f>INDEX('7th_share'!R:R,MATCH($C$1&amp;"-"&amp;$C70,'7th_share'!$AK:$AK,0))</f>
        <v>7.4790232101618878E-2</v>
      </c>
      <c r="AA70">
        <f>INDEX('7th_share'!S:S,MATCH($C$1&amp;"-"&amp;$C70,'7th_share'!$AK:$AK,0))</f>
        <v>7.6652047958412364E-2</v>
      </c>
      <c r="AB70">
        <f>INDEX('7th_share'!T:T,MATCH($C$1&amp;"-"&amp;$C70,'7th_share'!$AK:$AK,0))</f>
        <v>7.8554983125282335E-2</v>
      </c>
      <c r="AC70">
        <f>INDEX('7th_share'!U:U,MATCH($C$1&amp;"-"&amp;$C70,'7th_share'!$AK:$AK,0))</f>
        <v>8.0481152587565122E-2</v>
      </c>
      <c r="AD70">
        <f>INDEX('7th_share'!V:V,MATCH($C$1&amp;"-"&amp;$C70,'7th_share'!$AK:$AK,0))</f>
        <v>8.2412671330596904E-2</v>
      </c>
      <c r="AE70">
        <f>INDEX('7th_share'!W:W,MATCH($C$1&amp;"-"&amp;$C70,'7th_share'!$AK:$AK,0))</f>
        <v>8.4331654339713999E-2</v>
      </c>
      <c r="AF70">
        <f>INDEX('7th_share'!X:X,MATCH($C$1&amp;"-"&amp;$C70,'7th_share'!$AK:$AK,0))</f>
        <v>8.6220216600252711E-2</v>
      </c>
      <c r="AG70">
        <f>INDEX('7th_share'!Y:Y,MATCH($C$1&amp;"-"&amp;$C70,'7th_share'!$AK:$AK,0))</f>
        <v>8.8060473097549205E-2</v>
      </c>
      <c r="AH70">
        <f>INDEX('7th_share'!Z:Z,MATCH($C$1&amp;"-"&amp;$C70,'7th_share'!$AK:$AK,0))</f>
        <v>8.9834538816939827E-2</v>
      </c>
      <c r="AI70">
        <f>INDEX('7th_share'!AA:AA,MATCH($C$1&amp;"-"&amp;$C70,'7th_share'!$AK:$AK,0))</f>
        <v>9.1524528743760825E-2</v>
      </c>
      <c r="AJ70">
        <f>INDEX('7th_share'!AB:AB,MATCH($C$1&amp;"-"&amp;$C70,'7th_share'!$AK:$AK,0))</f>
        <v>9.3112557863348475E-2</v>
      </c>
      <c r="AK70">
        <f>INDEX('7th_share'!AC:AC,MATCH($C$1&amp;"-"&amp;$C70,'7th_share'!$AK:$AK,0))</f>
        <v>9.4580741161038984E-2</v>
      </c>
      <c r="AL70">
        <f>INDEX('7th_share'!AD:AD,MATCH($C$1&amp;"-"&amp;$C70,'7th_share'!$AK:$AK,0))</f>
        <v>9.5911193622168697E-2</v>
      </c>
      <c r="AM70">
        <f>INDEX('7th_share'!AE:AE,MATCH($C$1&amp;"-"&amp;$C70,'7th_share'!$AK:$AK,0))</f>
        <v>9.7086030232073739E-2</v>
      </c>
      <c r="AN70">
        <f>INDEX('7th_share'!AF:AF,MATCH($C$1&amp;"-"&amp;$C70,'7th_share'!$AK:$AK,0))</f>
        <v>9.8087365976090593E-2</v>
      </c>
      <c r="AO70">
        <f>INDEX('7th_share'!AG:AG,MATCH($C$1&amp;"-"&amp;$C70,'7th_share'!$AK:$AK,0))</f>
        <v>9.88973158395553E-2</v>
      </c>
      <c r="AP70">
        <f>INDEX('7th_share'!AH:AH,MATCH($C$1&amp;"-"&amp;$C70,'7th_share'!$AK:$AK,0))</f>
        <v>9.9497994807804233E-2</v>
      </c>
      <c r="AQ70">
        <f>INDEX('7th_share'!AI:AI,MATCH($C$1&amp;"-"&amp;$C70,'7th_share'!$AK:$AK,0))</f>
        <v>9.9871517866173723E-2</v>
      </c>
      <c r="AR70">
        <f>INDEX('7th_share'!AJ:AJ,MATCH($C$1&amp;"-"&amp;$C70,'7th_share'!$AK:$AK,0))</f>
        <v>9.9999999999999922E-2</v>
      </c>
      <c r="AS70" s="6">
        <f t="shared" si="46"/>
        <v>9.9999999999999922E-2</v>
      </c>
      <c r="AT70" s="6">
        <f t="shared" si="45"/>
        <v>9.9999999999999922E-2</v>
      </c>
      <c r="AU70" s="6">
        <f t="shared" si="45"/>
        <v>9.9999999999999922E-2</v>
      </c>
      <c r="AV70" s="6">
        <f t="shared" si="45"/>
        <v>9.9999999999999922E-2</v>
      </c>
      <c r="AW70" s="6">
        <f t="shared" si="45"/>
        <v>9.9999999999999922E-2</v>
      </c>
      <c r="AX70" s="6">
        <f t="shared" si="45"/>
        <v>9.9999999999999922E-2</v>
      </c>
      <c r="AY70" s="6">
        <f t="shared" si="45"/>
        <v>9.9999999999999922E-2</v>
      </c>
      <c r="AZ70" s="6">
        <f t="shared" si="45"/>
        <v>9.9999999999999922E-2</v>
      </c>
      <c r="BA70" s="6">
        <f t="shared" si="45"/>
        <v>9.9999999999999922E-2</v>
      </c>
      <c r="BB70" s="6">
        <f t="shared" si="45"/>
        <v>9.9999999999999922E-2</v>
      </c>
      <c r="BC70" s="6">
        <f t="shared" si="45"/>
        <v>9.9999999999999922E-2</v>
      </c>
      <c r="BD70" s="6">
        <f t="shared" si="45"/>
        <v>9.9999999999999922E-2</v>
      </c>
      <c r="BE70" s="6">
        <f t="shared" si="45"/>
        <v>9.9999999999999922E-2</v>
      </c>
      <c r="BF70" s="6">
        <f t="shared" si="45"/>
        <v>9.9999999999999922E-2</v>
      </c>
      <c r="BG70" s="6">
        <f t="shared" si="45"/>
        <v>9.9999999999999922E-2</v>
      </c>
      <c r="BH70" s="6">
        <f t="shared" si="45"/>
        <v>9.9999999999999922E-2</v>
      </c>
      <c r="BI70" s="6">
        <f t="shared" si="45"/>
        <v>9.9999999999999922E-2</v>
      </c>
      <c r="BJ70" s="6">
        <f t="shared" si="45"/>
        <v>9.9999999999999922E-2</v>
      </c>
      <c r="BK70" s="6">
        <f t="shared" si="45"/>
        <v>9.9999999999999922E-2</v>
      </c>
      <c r="BL70" s="6">
        <f t="shared" si="45"/>
        <v>9.9999999999999922E-2</v>
      </c>
    </row>
    <row r="71" spans="2:64" x14ac:dyDescent="0.25">
      <c r="C71" t="s">
        <v>14</v>
      </c>
      <c r="D71">
        <f>INDEX(hist_share!W:W,MATCH($C$1&amp;"-"&amp;$C71,hist_share!$AF:$AF,0))</f>
        <v>3.6580805407336381E-2</v>
      </c>
      <c r="E71">
        <f>INDEX(hist_share!X:X,MATCH($C$1&amp;"-"&amp;$C71,hist_share!$AF:$AF,0))</f>
        <v>3.7542876133749632E-2</v>
      </c>
      <c r="F71">
        <f>INDEX(hist_share!Y:Y,MATCH($C$1&amp;"-"&amp;$C71,hist_share!$AF:$AF,0))</f>
        <v>3.533940047516454E-2</v>
      </c>
      <c r="G71">
        <f>INDEX(hist_share!Z:Z,MATCH($C$1&amp;"-"&amp;$C71,hist_share!$AF:$AF,0))</f>
        <v>3.5074252472790522E-2</v>
      </c>
      <c r="H71">
        <f>INDEX(hist_share!AA:AA,MATCH($C$1&amp;"-"&amp;$C71,hist_share!$AF:$AF,0))</f>
        <v>3.404389432983012E-2</v>
      </c>
      <c r="I71">
        <f>INDEX(hist_share!AB:AB,MATCH($C$1&amp;"-"&amp;$C71,hist_share!$AF:$AF,0))</f>
        <v>3.4433669777716877E-2</v>
      </c>
      <c r="J71" s="10">
        <f>INDEX(hist_share!AC:AC,MATCH($C$1&amp;"-"&amp;$C71,hist_share!$AF:$AF,0))</f>
        <v>3.3878103782137667E-2</v>
      </c>
      <c r="K71">
        <f>J71+0.0025</f>
        <v>3.6378103782137669E-2</v>
      </c>
      <c r="L71" s="6">
        <f t="shared" ref="L71:AR71" si="47">K71+0.0025</f>
        <v>3.8878103782137671E-2</v>
      </c>
      <c r="M71" s="6">
        <f t="shared" si="47"/>
        <v>4.1378103782137673E-2</v>
      </c>
      <c r="N71" s="6">
        <f t="shared" si="47"/>
        <v>4.3878103782137676E-2</v>
      </c>
      <c r="O71" s="6">
        <f t="shared" si="47"/>
        <v>4.6378103782137678E-2</v>
      </c>
      <c r="P71" s="6">
        <f t="shared" si="47"/>
        <v>4.887810378213768E-2</v>
      </c>
      <c r="Q71" s="6">
        <f t="shared" si="47"/>
        <v>5.1378103782137682E-2</v>
      </c>
      <c r="R71" s="6">
        <f t="shared" si="47"/>
        <v>5.3878103782137685E-2</v>
      </c>
      <c r="S71" s="6">
        <f t="shared" si="47"/>
        <v>5.6378103782137687E-2</v>
      </c>
      <c r="T71" s="6">
        <f t="shared" si="47"/>
        <v>5.8878103782137689E-2</v>
      </c>
      <c r="U71" s="6">
        <f t="shared" si="47"/>
        <v>6.1378103782137691E-2</v>
      </c>
      <c r="V71" s="6">
        <f t="shared" si="47"/>
        <v>6.3878103782137693E-2</v>
      </c>
      <c r="W71" s="6">
        <f t="shared" si="47"/>
        <v>6.6378103782137696E-2</v>
      </c>
      <c r="X71" s="6">
        <f t="shared" si="47"/>
        <v>6.8878103782137698E-2</v>
      </c>
      <c r="Y71" s="6">
        <f t="shared" si="47"/>
        <v>7.13781037821377E-2</v>
      </c>
      <c r="Z71" s="6">
        <f t="shared" si="47"/>
        <v>7.3878103782137702E-2</v>
      </c>
      <c r="AA71" s="6">
        <f t="shared" si="47"/>
        <v>7.6378103782137705E-2</v>
      </c>
      <c r="AB71" s="6">
        <f t="shared" si="47"/>
        <v>7.8878103782137707E-2</v>
      </c>
      <c r="AC71" s="6">
        <f t="shared" si="47"/>
        <v>8.1378103782137709E-2</v>
      </c>
      <c r="AD71" s="6">
        <f t="shared" si="47"/>
        <v>8.3878103782137711E-2</v>
      </c>
      <c r="AE71" s="6">
        <f t="shared" si="47"/>
        <v>8.6378103782137713E-2</v>
      </c>
      <c r="AF71" s="6">
        <f t="shared" si="47"/>
        <v>8.8878103782137716E-2</v>
      </c>
      <c r="AG71" s="6">
        <f t="shared" si="47"/>
        <v>9.1378103782137718E-2</v>
      </c>
      <c r="AH71" s="6">
        <f t="shared" si="47"/>
        <v>9.387810378213772E-2</v>
      </c>
      <c r="AI71" s="6">
        <f t="shared" si="47"/>
        <v>9.6378103782137722E-2</v>
      </c>
      <c r="AJ71" s="6">
        <f t="shared" si="47"/>
        <v>9.8878103782137725E-2</v>
      </c>
      <c r="AK71" s="6">
        <f t="shared" si="47"/>
        <v>0.10137810378213773</v>
      </c>
      <c r="AL71" s="6">
        <f t="shared" si="47"/>
        <v>0.10387810378213773</v>
      </c>
      <c r="AM71" s="6">
        <f t="shared" si="47"/>
        <v>0.10637810378213773</v>
      </c>
      <c r="AN71" s="6">
        <f t="shared" si="47"/>
        <v>0.10887810378213773</v>
      </c>
      <c r="AO71" s="6">
        <f t="shared" si="47"/>
        <v>0.11137810378213774</v>
      </c>
      <c r="AP71" s="6">
        <f t="shared" si="47"/>
        <v>0.11387810378213774</v>
      </c>
      <c r="AQ71" s="6">
        <f t="shared" si="47"/>
        <v>0.11637810378213774</v>
      </c>
      <c r="AR71" s="6">
        <f t="shared" si="47"/>
        <v>0.11887810378213774</v>
      </c>
      <c r="AS71" s="6">
        <f t="shared" si="46"/>
        <v>0.11887810378213774</v>
      </c>
      <c r="AT71" s="6">
        <f t="shared" si="45"/>
        <v>0.11887810378213774</v>
      </c>
      <c r="AU71" s="6">
        <f t="shared" si="45"/>
        <v>0.11887810378213774</v>
      </c>
      <c r="AV71" s="6">
        <f t="shared" si="45"/>
        <v>0.11887810378213774</v>
      </c>
      <c r="AW71" s="6">
        <f t="shared" si="45"/>
        <v>0.11887810378213774</v>
      </c>
      <c r="AX71" s="6">
        <f t="shared" si="45"/>
        <v>0.11887810378213774</v>
      </c>
      <c r="AY71" s="6">
        <f t="shared" si="45"/>
        <v>0.11887810378213774</v>
      </c>
      <c r="AZ71" s="6">
        <f t="shared" si="45"/>
        <v>0.11887810378213774</v>
      </c>
      <c r="BA71" s="6">
        <f t="shared" si="45"/>
        <v>0.11887810378213774</v>
      </c>
      <c r="BB71" s="6">
        <f t="shared" si="45"/>
        <v>0.11887810378213774</v>
      </c>
      <c r="BC71" s="6">
        <f t="shared" si="45"/>
        <v>0.11887810378213774</v>
      </c>
      <c r="BD71" s="6">
        <f t="shared" si="45"/>
        <v>0.11887810378213774</v>
      </c>
      <c r="BE71" s="6">
        <f t="shared" si="45"/>
        <v>0.11887810378213774</v>
      </c>
      <c r="BF71" s="6">
        <f t="shared" si="45"/>
        <v>0.11887810378213774</v>
      </c>
      <c r="BG71" s="6">
        <f t="shared" si="45"/>
        <v>0.11887810378213774</v>
      </c>
      <c r="BH71" s="6">
        <f t="shared" si="45"/>
        <v>0.11887810378213774</v>
      </c>
      <c r="BI71" s="6">
        <f t="shared" si="45"/>
        <v>0.11887810378213774</v>
      </c>
      <c r="BJ71" s="6">
        <f t="shared" si="45"/>
        <v>0.11887810378213774</v>
      </c>
      <c r="BK71" s="6">
        <f t="shared" si="45"/>
        <v>0.11887810378213774</v>
      </c>
      <c r="BL71" s="6">
        <f t="shared" si="45"/>
        <v>0.11887810378213774</v>
      </c>
    </row>
    <row r="72" spans="2:64" x14ac:dyDescent="0.25">
      <c r="C72" t="s">
        <v>15</v>
      </c>
      <c r="D72">
        <f>INDEX(hist_share!W:W,MATCH($C$1&amp;"-"&amp;$C72,hist_share!$AF:$AF,0))</f>
        <v>0.36394808486582741</v>
      </c>
      <c r="E72">
        <f>INDEX(hist_share!X:X,MATCH($C$1&amp;"-"&amp;$C72,hist_share!$AF:$AF,0))</f>
        <v>0.35596278111558532</v>
      </c>
      <c r="F72">
        <f>INDEX(hist_share!Y:Y,MATCH($C$1&amp;"-"&amp;$C72,hist_share!$AF:$AF,0))</f>
        <v>0.35647868229374979</v>
      </c>
      <c r="G72">
        <f>INDEX(hist_share!Z:Z,MATCH($C$1&amp;"-"&amp;$C72,hist_share!$AF:$AF,0))</f>
        <v>0.34935552040542889</v>
      </c>
      <c r="H72">
        <f>INDEX(hist_share!AA:AA,MATCH($C$1&amp;"-"&amp;$C72,hist_share!$AF:$AF,0))</f>
        <v>0.34498001616081159</v>
      </c>
      <c r="I72">
        <f>INDEX(hist_share!AB:AB,MATCH($C$1&amp;"-"&amp;$C72,hist_share!$AF:$AF,0))</f>
        <v>0.33763557440643621</v>
      </c>
      <c r="J72" s="10">
        <f>INDEX(hist_share!AC:AC,MATCH($C$1&amp;"-"&amp;$C72,hist_share!$AF:$AF,0))</f>
        <v>0.34834371087083982</v>
      </c>
      <c r="K72">
        <f>INDEX('7th_share'!C:C,MATCH($C$1&amp;"-"&amp;$C72,'7th_share'!$AK:$AK,0))</f>
        <v>0.32859266335084247</v>
      </c>
      <c r="L72">
        <f>INDEX('7th_share'!D:D,MATCH($C$1&amp;"-"&amp;$C72,'7th_share'!$AK:$AK,0))</f>
        <v>0.32513014198349338</v>
      </c>
      <c r="M72">
        <f>INDEX('7th_share'!E:E,MATCH($C$1&amp;"-"&amp;$C72,'7th_share'!$AK:$AK,0))</f>
        <v>0.32232678944695448</v>
      </c>
      <c r="N72">
        <f>INDEX('7th_share'!F:F,MATCH($C$1&amp;"-"&amp;$C72,'7th_share'!$AK:$AK,0))</f>
        <v>0.32014751528410951</v>
      </c>
      <c r="O72">
        <f>INDEX('7th_share'!G:G,MATCH($C$1&amp;"-"&amp;$C72,'7th_share'!$AK:$AK,0))</f>
        <v>0.31855722903784228</v>
      </c>
      <c r="P72">
        <f>INDEX('7th_share'!H:H,MATCH($C$1&amp;"-"&amp;$C72,'7th_share'!$AK:$AK,0))</f>
        <v>0.31752084025103672</v>
      </c>
      <c r="Q72">
        <f>INDEX('7th_share'!I:I,MATCH($C$1&amp;"-"&amp;$C72,'7th_share'!$AK:$AK,0))</f>
        <v>0.31700325846657629</v>
      </c>
      <c r="R72">
        <f>INDEX('7th_share'!J:J,MATCH($C$1&amp;"-"&amp;$C72,'7th_share'!$AK:$AK,0))</f>
        <v>0.31696939322734508</v>
      </c>
      <c r="S72">
        <f>INDEX('7th_share'!K:K,MATCH($C$1&amp;"-"&amp;$C72,'7th_share'!$AK:$AK,0))</f>
        <v>0.31738415407622678</v>
      </c>
      <c r="T72">
        <f>S72-0.002</f>
        <v>0.31538415407622677</v>
      </c>
      <c r="U72" s="6">
        <f t="shared" ref="U72:Y72" si="48">T72-0.002</f>
        <v>0.31338415407622677</v>
      </c>
      <c r="V72" s="6">
        <f t="shared" si="48"/>
        <v>0.31138415407622677</v>
      </c>
      <c r="W72" s="6">
        <f t="shared" si="48"/>
        <v>0.30938415407622677</v>
      </c>
      <c r="X72" s="6">
        <f t="shared" si="48"/>
        <v>0.30738415407622677</v>
      </c>
      <c r="Y72" s="6">
        <f t="shared" si="48"/>
        <v>0.30538415407622677</v>
      </c>
      <c r="Z72" s="6">
        <f>Y72-0.004</f>
        <v>0.30138415407622676</v>
      </c>
      <c r="AA72" s="6">
        <f t="shared" ref="AA72:AR72" si="49">Z72-0.004</f>
        <v>0.29738415407622676</v>
      </c>
      <c r="AB72" s="6">
        <f t="shared" si="49"/>
        <v>0.29338415407622676</v>
      </c>
      <c r="AC72" s="6">
        <f t="shared" si="49"/>
        <v>0.28938415407622675</v>
      </c>
      <c r="AD72" s="6">
        <f t="shared" si="49"/>
        <v>0.28538415407622675</v>
      </c>
      <c r="AE72" s="6">
        <f t="shared" si="49"/>
        <v>0.28138415407622674</v>
      </c>
      <c r="AF72" s="6">
        <f t="shared" si="49"/>
        <v>0.27738415407622674</v>
      </c>
      <c r="AG72" s="6">
        <f t="shared" si="49"/>
        <v>0.27338415407622674</v>
      </c>
      <c r="AH72" s="6">
        <f t="shared" si="49"/>
        <v>0.26938415407622673</v>
      </c>
      <c r="AI72" s="6">
        <f t="shared" si="49"/>
        <v>0.26538415407622673</v>
      </c>
      <c r="AJ72" s="6">
        <f t="shared" si="49"/>
        <v>0.26138415407622673</v>
      </c>
      <c r="AK72" s="6">
        <f t="shared" si="49"/>
        <v>0.25738415407622672</v>
      </c>
      <c r="AL72" s="6">
        <f t="shared" si="49"/>
        <v>0.25338415407622672</v>
      </c>
      <c r="AM72" s="6">
        <f t="shared" si="49"/>
        <v>0.24938415407622672</v>
      </c>
      <c r="AN72" s="6">
        <f t="shared" si="49"/>
        <v>0.24538415407622671</v>
      </c>
      <c r="AO72" s="6">
        <f t="shared" si="49"/>
        <v>0.24138415407622671</v>
      </c>
      <c r="AP72" s="6">
        <f t="shared" si="49"/>
        <v>0.23738415407622671</v>
      </c>
      <c r="AQ72" s="6">
        <f t="shared" si="49"/>
        <v>0.2333841540762267</v>
      </c>
      <c r="AR72" s="6">
        <f t="shared" si="49"/>
        <v>0.2293841540762267</v>
      </c>
      <c r="AS72" s="6">
        <f t="shared" si="46"/>
        <v>0.2293841540762267</v>
      </c>
      <c r="AT72" s="6">
        <f t="shared" si="45"/>
        <v>0.2293841540762267</v>
      </c>
      <c r="AU72" s="6">
        <f t="shared" si="45"/>
        <v>0.2293841540762267</v>
      </c>
      <c r="AV72" s="6">
        <f t="shared" si="45"/>
        <v>0.2293841540762267</v>
      </c>
      <c r="AW72" s="6">
        <f t="shared" si="45"/>
        <v>0.2293841540762267</v>
      </c>
      <c r="AX72" s="6">
        <f t="shared" si="45"/>
        <v>0.2293841540762267</v>
      </c>
      <c r="AY72" s="6">
        <f t="shared" si="45"/>
        <v>0.2293841540762267</v>
      </c>
      <c r="AZ72" s="6">
        <f t="shared" si="45"/>
        <v>0.2293841540762267</v>
      </c>
      <c r="BA72" s="6">
        <f t="shared" si="45"/>
        <v>0.2293841540762267</v>
      </c>
      <c r="BB72" s="6">
        <f t="shared" si="45"/>
        <v>0.2293841540762267</v>
      </c>
      <c r="BC72" s="6">
        <f t="shared" si="45"/>
        <v>0.2293841540762267</v>
      </c>
      <c r="BD72" s="6">
        <f t="shared" si="45"/>
        <v>0.2293841540762267</v>
      </c>
      <c r="BE72" s="6">
        <f t="shared" si="45"/>
        <v>0.2293841540762267</v>
      </c>
      <c r="BF72" s="6">
        <f t="shared" si="45"/>
        <v>0.2293841540762267</v>
      </c>
      <c r="BG72" s="6">
        <f t="shared" si="45"/>
        <v>0.2293841540762267</v>
      </c>
      <c r="BH72" s="6">
        <f t="shared" si="45"/>
        <v>0.2293841540762267</v>
      </c>
      <c r="BI72" s="6">
        <f t="shared" si="45"/>
        <v>0.2293841540762267</v>
      </c>
      <c r="BJ72" s="6">
        <f t="shared" si="45"/>
        <v>0.2293841540762267</v>
      </c>
      <c r="BK72" s="6">
        <f t="shared" si="45"/>
        <v>0.2293841540762267</v>
      </c>
      <c r="BL72" s="6">
        <f t="shared" si="45"/>
        <v>0.2293841540762267</v>
      </c>
    </row>
    <row r="73" spans="2:64" x14ac:dyDescent="0.25">
      <c r="C73" t="s">
        <v>16</v>
      </c>
      <c r="D73">
        <f>INDEX(hist_share!W:W,MATCH($C$1&amp;"-"&amp;$C73,hist_share!$AF:$AF,0))</f>
        <v>0.16685354083911719</v>
      </c>
      <c r="E73">
        <f>INDEX(hist_share!X:X,MATCH($C$1&amp;"-"&amp;$C73,hist_share!$AF:$AF,0))</f>
        <v>0.1630988068302216</v>
      </c>
      <c r="F73">
        <f>INDEX(hist_share!Y:Y,MATCH($C$1&amp;"-"&amp;$C73,hist_share!$AF:$AF,0))</f>
        <v>0.1563987250239619</v>
      </c>
      <c r="G73">
        <f>INDEX(hist_share!Z:Z,MATCH($C$1&amp;"-"&amp;$C73,hist_share!$AF:$AF,0))</f>
        <v>0.1507507351166425</v>
      </c>
      <c r="H73">
        <f>INDEX(hist_share!AA:AA,MATCH($C$1&amp;"-"&amp;$C73,hist_share!$AF:$AF,0))</f>
        <v>0.14922728338314761</v>
      </c>
      <c r="I73">
        <f>INDEX(hist_share!AB:AB,MATCH($C$1&amp;"-"&amp;$C73,hist_share!$AF:$AF,0))</f>
        <v>0.1457221755120667</v>
      </c>
      <c r="J73" s="10">
        <f>INDEX(hist_share!AC:AC,MATCH($C$1&amp;"-"&amp;$C73,hist_share!$AF:$AF,0))</f>
        <v>0.1349986879343554</v>
      </c>
      <c r="K73">
        <f>INDEX('7th_share'!C:C,MATCH($C$1&amp;"-"&amp;$C73,'7th_share'!$AK:$AK,0))</f>
        <v>0.13730606928039121</v>
      </c>
      <c r="L73">
        <f>INDEX('7th_share'!D:D,MATCH($C$1&amp;"-"&amp;$C73,'7th_share'!$AK:$AK,0))</f>
        <v>0.133134482488763</v>
      </c>
      <c r="M73">
        <f>INDEX('7th_share'!E:E,MATCH($C$1&amp;"-"&amp;$C73,'7th_share'!$AK:$AK,0))</f>
        <v>0.12899532782425319</v>
      </c>
      <c r="N73">
        <f>INDEX('7th_share'!F:F,MATCH($C$1&amp;"-"&amp;$C73,'7th_share'!$AK:$AK,0))</f>
        <v>0.1248946962200958</v>
      </c>
      <c r="O73">
        <f>INDEX('7th_share'!G:G,MATCH($C$1&amp;"-"&amp;$C73,'7th_share'!$AK:$AK,0))</f>
        <v>0.120838678609525</v>
      </c>
      <c r="P73">
        <f>INDEX('7th_share'!H:H,MATCH($C$1&amp;"-"&amp;$C73,'7th_share'!$AK:$AK,0))</f>
        <v>0.11683336592577449</v>
      </c>
      <c r="Q73">
        <f>INDEX('7th_share'!I:I,MATCH($C$1&amp;"-"&amp;$C73,'7th_share'!$AK:$AK,0))</f>
        <v>0.11288484910207849</v>
      </c>
      <c r="R73">
        <f>INDEX('7th_share'!J:J,MATCH($C$1&amp;"-"&amp;$C73,'7th_share'!$AK:$AK,0))</f>
        <v>0.10899921907167109</v>
      </c>
      <c r="S73">
        <f>INDEX('7th_share'!K:K,MATCH($C$1&amp;"-"&amp;$C73,'7th_share'!$AK:$AK,0))</f>
        <v>0.1051825667677862</v>
      </c>
      <c r="T73">
        <f>INDEX('7th_share'!L:L,MATCH($C$1&amp;"-"&amp;$C73,'7th_share'!$AK:$AK,0))</f>
        <v>0.1014409831236578</v>
      </c>
      <c r="U73">
        <f>INDEX('7th_share'!M:M,MATCH($C$1&amp;"-"&amp;$C73,'7th_share'!$AK:$AK,0))</f>
        <v>9.7780559072520076E-2</v>
      </c>
      <c r="V73">
        <f>INDEX('7th_share'!N:N,MATCH($C$1&amp;"-"&amp;$C73,'7th_share'!$AK:$AK,0))</f>
        <v>9.4207385547606839E-2</v>
      </c>
      <c r="W73">
        <f>INDEX('7th_share'!O:O,MATCH($C$1&amp;"-"&amp;$C73,'7th_share'!$AK:$AK,0))</f>
        <v>9.0727553482152307E-2</v>
      </c>
      <c r="X73">
        <f>INDEX('7th_share'!P:P,MATCH($C$1&amp;"-"&amp;$C73,'7th_share'!$AK:$AK,0))</f>
        <v>8.7347153809390329E-2</v>
      </c>
      <c r="Y73">
        <f>INDEX('7th_share'!Q:Q,MATCH($C$1&amp;"-"&amp;$C73,'7th_share'!$AK:$AK,0))</f>
        <v>8.4072277462555106E-2</v>
      </c>
      <c r="Z73">
        <f>INDEX('7th_share'!R:R,MATCH($C$1&amp;"-"&amp;$C73,'7th_share'!$AK:$AK,0))</f>
        <v>8.0909015374880489E-2</v>
      </c>
      <c r="AA73">
        <f>INDEX('7th_share'!S:S,MATCH($C$1&amp;"-"&amp;$C73,'7th_share'!$AK:$AK,0))</f>
        <v>7.7863458479600661E-2</v>
      </c>
      <c r="AB73">
        <f>INDEX('7th_share'!T:T,MATCH($C$1&amp;"-"&amp;$C73,'7th_share'!$AK:$AK,0))</f>
        <v>7.4941697709949504E-2</v>
      </c>
      <c r="AC73">
        <f>INDEX('7th_share'!U:U,MATCH($C$1&amp;"-"&amp;$C73,'7th_share'!$AK:$AK,0))</f>
        <v>7.2149823999161089E-2</v>
      </c>
      <c r="AD73">
        <f>INDEX('7th_share'!V:V,MATCH($C$1&amp;"-"&amp;$C73,'7th_share'!$AK:$AK,0))</f>
        <v>6.9493928280469477E-2</v>
      </c>
      <c r="AE73">
        <f>INDEX('7th_share'!W:W,MATCH($C$1&amp;"-"&amp;$C73,'7th_share'!$AK:$AK,0))</f>
        <v>6.6980101487108645E-2</v>
      </c>
      <c r="AF73">
        <f>INDEX('7th_share'!X:X,MATCH($C$1&amp;"-"&amp;$C73,'7th_share'!$AK:$AK,0))</f>
        <v>6.4614434552312666E-2</v>
      </c>
      <c r="AG73">
        <f>INDEX('7th_share'!Y:Y,MATCH($C$1&amp;"-"&amp;$C73,'7th_share'!$AK:$AK,0))</f>
        <v>6.2403018409315447E-2</v>
      </c>
      <c r="AH73">
        <f>INDEX('7th_share'!Z:Z,MATCH($C$1&amp;"-"&amp;$C73,'7th_share'!$AK:$AK,0))</f>
        <v>6.0351943991351152E-2</v>
      </c>
      <c r="AI73">
        <f>INDEX('7th_share'!AA:AA,MATCH($C$1&amp;"-"&amp;$C73,'7th_share'!$AK:$AK,0))</f>
        <v>5.8467302231653688E-2</v>
      </c>
      <c r="AJ73">
        <f>INDEX('7th_share'!AB:AB,MATCH($C$1&amp;"-"&amp;$C73,'7th_share'!$AK:$AK,0))</f>
        <v>5.6755184063457177E-2</v>
      </c>
      <c r="AK73">
        <f>INDEX('7th_share'!AC:AC,MATCH($C$1&amp;"-"&amp;$C73,'7th_share'!$AK:$AK,0))</f>
        <v>5.5221680419995561E-2</v>
      </c>
      <c r="AL73">
        <f>INDEX('7th_share'!AD:AD,MATCH($C$1&amp;"-"&amp;$C73,'7th_share'!$AK:$AK,0))</f>
        <v>5.3872882234502879E-2</v>
      </c>
      <c r="AM73">
        <f>INDEX('7th_share'!AE:AE,MATCH($C$1&amp;"-"&amp;$C73,'7th_share'!$AK:$AK,0))</f>
        <v>5.2714880440213177E-2</v>
      </c>
      <c r="AN73">
        <f>INDEX('7th_share'!AF:AF,MATCH($C$1&amp;"-"&amp;$C73,'7th_share'!$AK:$AK,0))</f>
        <v>5.1753765970360438E-2</v>
      </c>
      <c r="AO73">
        <f>INDEX('7th_share'!AG:AG,MATCH($C$1&amp;"-"&amp;$C73,'7th_share'!$AK:$AK,0))</f>
        <v>5.0995629758178729E-2</v>
      </c>
      <c r="AP73">
        <f>INDEX('7th_share'!AH:AH,MATCH($C$1&amp;"-"&amp;$C73,'7th_share'!$AK:$AK,0))</f>
        <v>5.0446562736902033E-2</v>
      </c>
      <c r="AQ73">
        <f>INDEX('7th_share'!AI:AI,MATCH($C$1&amp;"-"&amp;$C73,'7th_share'!$AK:$AK,0))</f>
        <v>5.0112655839764438E-2</v>
      </c>
      <c r="AR73">
        <f>INDEX('7th_share'!AJ:AJ,MATCH($C$1&amp;"-"&amp;$C73,'7th_share'!$AK:$AK,0))</f>
        <v>4.9999999999999892E-2</v>
      </c>
      <c r="AS73" s="6">
        <f t="shared" si="46"/>
        <v>4.9999999999999892E-2</v>
      </c>
      <c r="AT73" s="6">
        <f t="shared" si="45"/>
        <v>4.9999999999999892E-2</v>
      </c>
      <c r="AU73" s="6">
        <f t="shared" si="45"/>
        <v>4.9999999999999892E-2</v>
      </c>
      <c r="AV73" s="6">
        <f t="shared" si="45"/>
        <v>4.9999999999999892E-2</v>
      </c>
      <c r="AW73" s="6">
        <f t="shared" si="45"/>
        <v>4.9999999999999892E-2</v>
      </c>
      <c r="AX73" s="6">
        <f t="shared" si="45"/>
        <v>4.9999999999999892E-2</v>
      </c>
      <c r="AY73" s="6">
        <f t="shared" si="45"/>
        <v>4.9999999999999892E-2</v>
      </c>
      <c r="AZ73" s="6">
        <f t="shared" si="45"/>
        <v>4.9999999999999892E-2</v>
      </c>
      <c r="BA73" s="6">
        <f t="shared" si="45"/>
        <v>4.9999999999999892E-2</v>
      </c>
      <c r="BB73" s="6">
        <f t="shared" si="45"/>
        <v>4.9999999999999892E-2</v>
      </c>
      <c r="BC73" s="6">
        <f t="shared" si="45"/>
        <v>4.9999999999999892E-2</v>
      </c>
      <c r="BD73" s="6">
        <f t="shared" si="45"/>
        <v>4.9999999999999892E-2</v>
      </c>
      <c r="BE73" s="6">
        <f t="shared" si="45"/>
        <v>4.9999999999999892E-2</v>
      </c>
      <c r="BF73" s="6">
        <f t="shared" si="45"/>
        <v>4.9999999999999892E-2</v>
      </c>
      <c r="BG73" s="6">
        <f t="shared" si="45"/>
        <v>4.9999999999999892E-2</v>
      </c>
      <c r="BH73" s="6">
        <f t="shared" si="45"/>
        <v>4.9999999999999892E-2</v>
      </c>
      <c r="BI73" s="6">
        <f t="shared" si="45"/>
        <v>4.9999999999999892E-2</v>
      </c>
      <c r="BJ73" s="6">
        <f t="shared" si="45"/>
        <v>4.9999999999999892E-2</v>
      </c>
      <c r="BK73" s="6">
        <f t="shared" si="45"/>
        <v>4.9999999999999892E-2</v>
      </c>
      <c r="BL73" s="6">
        <f t="shared" si="45"/>
        <v>4.9999999999999892E-2</v>
      </c>
    </row>
    <row r="74" spans="2:64" x14ac:dyDescent="0.25">
      <c r="C74" t="s">
        <v>17</v>
      </c>
      <c r="D74">
        <f>INDEX(hist_share!W:W,MATCH($C$1&amp;"-"&amp;$C74,hist_share!$AF:$AF,0))</f>
        <v>7.278961697316548E-2</v>
      </c>
      <c r="E74">
        <f>INDEX(hist_share!X:X,MATCH($C$1&amp;"-"&amp;$C74,hist_share!$AF:$AF,0))</f>
        <v>7.1192556223117071E-2</v>
      </c>
      <c r="F74">
        <f>INDEX(hist_share!Y:Y,MATCH($C$1&amp;"-"&amp;$C74,hist_share!$AF:$AF,0))</f>
        <v>7.1295736458749981E-2</v>
      </c>
      <c r="G74">
        <f>INDEX(hist_share!Z:Z,MATCH($C$1&amp;"-"&amp;$C74,hist_share!$AF:$AF,0))</f>
        <v>6.9871104081085766E-2</v>
      </c>
      <c r="H74">
        <f>INDEX(hist_share!AA:AA,MATCH($C$1&amp;"-"&amp;$C74,hist_share!$AF:$AF,0))</f>
        <v>6.8996003232162317E-2</v>
      </c>
      <c r="I74">
        <f>INDEX(hist_share!AB:AB,MATCH($C$1&amp;"-"&amp;$C74,hist_share!$AF:$AF,0))</f>
        <v>6.7527114881287278E-2</v>
      </c>
      <c r="J74" s="10">
        <f>INDEX(hist_share!AC:AC,MATCH($C$1&amp;"-"&amp;$C74,hist_share!$AF:$AF,0))</f>
        <v>6.7860499426769846E-2</v>
      </c>
      <c r="K74">
        <f>INDEX('7th_share'!C:C,MATCH($C$1&amp;"-"&amp;$C74,'7th_share'!$AK:$AK,0))</f>
        <v>6.5718532670168542E-2</v>
      </c>
      <c r="L74">
        <f>INDEX('7th_share'!D:D,MATCH($C$1&amp;"-"&amp;$C74,'7th_share'!$AK:$AK,0))</f>
        <v>6.5026028396698729E-2</v>
      </c>
      <c r="M74">
        <f>INDEX('7th_share'!E:E,MATCH($C$1&amp;"-"&amp;$C74,'7th_share'!$AK:$AK,0))</f>
        <v>6.4465357889390951E-2</v>
      </c>
      <c r="N74">
        <f>INDEX('7th_share'!F:F,MATCH($C$1&amp;"-"&amp;$C74,'7th_share'!$AK:$AK,0))</f>
        <v>6.4029503056821924E-2</v>
      </c>
      <c r="O74">
        <f>INDEX('7th_share'!G:G,MATCH($C$1&amp;"-"&amp;$C74,'7th_share'!$AK:$AK,0))</f>
        <v>6.3711445807568531E-2</v>
      </c>
      <c r="P74">
        <f>INDEX('7th_share'!H:H,MATCH($C$1&amp;"-"&amp;$C74,'7th_share'!$AK:$AK,0))</f>
        <v>6.3504168050207394E-2</v>
      </c>
      <c r="Q74">
        <f>INDEX('7th_share'!I:I,MATCH($C$1&amp;"-"&amp;$C74,'7th_share'!$AK:$AK,0))</f>
        <v>6.3400651693315324E-2</v>
      </c>
      <c r="R74">
        <f>INDEX('7th_share'!J:J,MATCH($C$1&amp;"-"&amp;$C74,'7th_share'!$AK:$AK,0))</f>
        <v>6.3393878645469096E-2</v>
      </c>
      <c r="S74">
        <f>INDEX('7th_share'!K:K,MATCH($C$1&amp;"-"&amp;$C74,'7th_share'!$AK:$AK,0))</f>
        <v>6.3476830815245439E-2</v>
      </c>
      <c r="T74">
        <f>INDEX('7th_share'!L:L,MATCH($C$1&amp;"-"&amp;$C74,'7th_share'!$AK:$AK,0))</f>
        <v>6.3642490111221126E-2</v>
      </c>
      <c r="U74">
        <f>INDEX('7th_share'!M:M,MATCH($C$1&amp;"-"&amp;$C74,'7th_share'!$AK:$AK,0))</f>
        <v>6.3883838441972901E-2</v>
      </c>
      <c r="V74">
        <f>INDEX('7th_share'!N:N,MATCH($C$1&amp;"-"&amp;$C74,'7th_share'!$AK:$AK,0))</f>
        <v>6.4193857716077538E-2</v>
      </c>
      <c r="W74">
        <f>INDEX('7th_share'!O:O,MATCH($C$1&amp;"-"&amp;$C74,'7th_share'!$AK:$AK,0))</f>
        <v>6.4565529842111793E-2</v>
      </c>
      <c r="X74">
        <f>INDEX('7th_share'!P:P,MATCH($C$1&amp;"-"&amp;$C74,'7th_share'!$AK:$AK,0))</f>
        <v>6.4991836728652372E-2</v>
      </c>
      <c r="Y74">
        <f>INDEX('7th_share'!Q:Q,MATCH($C$1&amp;"-"&amp;$C74,'7th_share'!$AK:$AK,0))</f>
        <v>6.5465760284276114E-2</v>
      </c>
      <c r="Z74">
        <f>INDEX('7th_share'!R:R,MATCH($C$1&amp;"-"&amp;$C74,'7th_share'!$AK:$AK,0))</f>
        <v>6.5980282417559724E-2</v>
      </c>
      <c r="AA74">
        <f>INDEX('7th_share'!S:S,MATCH($C$1&amp;"-"&amp;$C74,'7th_share'!$AK:$AK,0))</f>
        <v>6.6528385037079973E-2</v>
      </c>
      <c r="AB74">
        <f>INDEX('7th_share'!T:T,MATCH($C$1&amp;"-"&amp;$C74,'7th_share'!$AK:$AK,0))</f>
        <v>6.7103050051413662E-2</v>
      </c>
      <c r="AC74">
        <f>INDEX('7th_share'!U:U,MATCH($C$1&amp;"-"&amp;$C74,'7th_share'!$AK:$AK,0))</f>
        <v>6.7697259369137452E-2</v>
      </c>
      <c r="AD74">
        <f>INDEX('7th_share'!V:V,MATCH($C$1&amp;"-"&amp;$C74,'7th_share'!$AK:$AK,0))</f>
        <v>6.8303994898828185E-2</v>
      </c>
      <c r="AE74">
        <f>INDEX('7th_share'!W:W,MATCH($C$1&amp;"-"&amp;$C74,'7th_share'!$AK:$AK,0))</f>
        <v>6.8916238549062578E-2</v>
      </c>
      <c r="AF74">
        <f>INDEX('7th_share'!X:X,MATCH($C$1&amp;"-"&amp;$C74,'7th_share'!$AK:$AK,0))</f>
        <v>6.9526972228417389E-2</v>
      </c>
      <c r="AG74">
        <f>INDEX('7th_share'!Y:Y,MATCH($C$1&amp;"-"&amp;$C74,'7th_share'!$AK:$AK,0))</f>
        <v>7.0129177845469376E-2</v>
      </c>
      <c r="AH74">
        <f>INDEX('7th_share'!Z:Z,MATCH($C$1&amp;"-"&amp;$C74,'7th_share'!$AK:$AK,0))</f>
        <v>7.0715837308795326E-2</v>
      </c>
      <c r="AI74">
        <f>INDEX('7th_share'!AA:AA,MATCH($C$1&amp;"-"&amp;$C74,'7th_share'!$AK:$AK,0))</f>
        <v>7.1279932526971942E-2</v>
      </c>
      <c r="AJ74">
        <f>INDEX('7th_share'!AB:AB,MATCH($C$1&amp;"-"&amp;$C74,'7th_share'!$AK:$AK,0))</f>
        <v>7.1814445408576039E-2</v>
      </c>
      <c r="AK74">
        <f>INDEX('7th_share'!AC:AC,MATCH($C$1&amp;"-"&amp;$C74,'7th_share'!$AK:$AK,0))</f>
        <v>7.2312357862184373E-2</v>
      </c>
      <c r="AL74">
        <f>INDEX('7th_share'!AD:AD,MATCH($C$1&amp;"-"&amp;$C74,'7th_share'!$AK:$AK,0))</f>
        <v>7.2766651796373594E-2</v>
      </c>
      <c r="AM74">
        <f>INDEX('7th_share'!AE:AE,MATCH($C$1&amp;"-"&amp;$C74,'7th_share'!$AK:$AK,0))</f>
        <v>7.3170309119720597E-2</v>
      </c>
      <c r="AN74">
        <f>INDEX('7th_share'!AF:AF,MATCH($C$1&amp;"-"&amp;$C74,'7th_share'!$AK:$AK,0))</f>
        <v>7.3516311740802101E-2</v>
      </c>
      <c r="AO74">
        <f>INDEX('7th_share'!AG:AG,MATCH($C$1&amp;"-"&amp;$C74,'7th_share'!$AK:$AK,0))</f>
        <v>7.3797641568194822E-2</v>
      </c>
      <c r="AP74">
        <f>INDEX('7th_share'!AH:AH,MATCH($C$1&amp;"-"&amp;$C74,'7th_share'!$AK:$AK,0))</f>
        <v>7.4007280510475532E-2</v>
      </c>
      <c r="AQ74">
        <f>INDEX('7th_share'!AI:AI,MATCH($C$1&amp;"-"&amp;$C74,'7th_share'!$AK:$AK,0))</f>
        <v>7.4138210476221003E-2</v>
      </c>
      <c r="AR74">
        <f>INDEX('7th_share'!AJ:AJ,MATCH($C$1&amp;"-"&amp;$C74,'7th_share'!$AK:$AK,0))</f>
        <v>7.4183413374007995E-2</v>
      </c>
      <c r="AS74" s="6">
        <f t="shared" si="46"/>
        <v>7.4183413374007995E-2</v>
      </c>
      <c r="AT74" s="6">
        <f t="shared" si="45"/>
        <v>7.4183413374007995E-2</v>
      </c>
      <c r="AU74" s="6">
        <f t="shared" si="45"/>
        <v>7.4183413374007995E-2</v>
      </c>
      <c r="AV74" s="6">
        <f t="shared" si="45"/>
        <v>7.4183413374007995E-2</v>
      </c>
      <c r="AW74" s="6">
        <f t="shared" si="45"/>
        <v>7.4183413374007995E-2</v>
      </c>
      <c r="AX74" s="6">
        <f t="shared" si="45"/>
        <v>7.4183413374007995E-2</v>
      </c>
      <c r="AY74" s="6">
        <f t="shared" si="45"/>
        <v>7.4183413374007995E-2</v>
      </c>
      <c r="AZ74" s="6">
        <f t="shared" si="45"/>
        <v>7.4183413374007995E-2</v>
      </c>
      <c r="BA74" s="6">
        <f t="shared" si="45"/>
        <v>7.4183413374007995E-2</v>
      </c>
      <c r="BB74" s="6">
        <f t="shared" si="45"/>
        <v>7.4183413374007995E-2</v>
      </c>
      <c r="BC74" s="6">
        <f t="shared" si="45"/>
        <v>7.4183413374007995E-2</v>
      </c>
      <c r="BD74" s="6">
        <f t="shared" si="45"/>
        <v>7.4183413374007995E-2</v>
      </c>
      <c r="BE74" s="6">
        <f t="shared" si="45"/>
        <v>7.4183413374007995E-2</v>
      </c>
      <c r="BF74" s="6">
        <f t="shared" si="45"/>
        <v>7.4183413374007995E-2</v>
      </c>
      <c r="BG74" s="6">
        <f t="shared" si="45"/>
        <v>7.4183413374007995E-2</v>
      </c>
      <c r="BH74" s="6">
        <f t="shared" si="45"/>
        <v>7.4183413374007995E-2</v>
      </c>
      <c r="BI74" s="6">
        <f t="shared" si="45"/>
        <v>7.4183413374007995E-2</v>
      </c>
      <c r="BJ74" s="6">
        <f t="shared" si="45"/>
        <v>7.4183413374007995E-2</v>
      </c>
      <c r="BK74" s="6">
        <f t="shared" si="45"/>
        <v>7.4183413374007995E-2</v>
      </c>
      <c r="BL74" s="6">
        <f t="shared" si="45"/>
        <v>7.4183413374007995E-2</v>
      </c>
    </row>
    <row r="75" spans="2:64" x14ac:dyDescent="0.25">
      <c r="C75" t="s">
        <v>18</v>
      </c>
      <c r="D75">
        <f>INDEX(hist_share!W:W,MATCH($C$1&amp;"-"&amp;$C75,hist_share!$AF:$AF,0))</f>
        <v>0.27636500544951043</v>
      </c>
      <c r="E75">
        <f>INDEX(hist_share!X:X,MATCH($C$1&amp;"-"&amp;$C75,hist_share!$AF:$AF,0))</f>
        <v>0.28958030256804718</v>
      </c>
      <c r="F75">
        <f>INDEX(hist_share!Y:Y,MATCH($C$1&amp;"-"&amp;$C75,hist_share!$AF:$AF,0))</f>
        <v>0.30078339864757381</v>
      </c>
      <c r="G75">
        <f>INDEX(hist_share!Z:Z,MATCH($C$1&amp;"-"&amp;$C75,hist_share!$AF:$AF,0))</f>
        <v>0.31742103290581342</v>
      </c>
      <c r="H75">
        <f>INDEX(hist_share!AA:AA,MATCH($C$1&amp;"-"&amp;$C75,hist_share!$AF:$AF,0))</f>
        <v>0.32853513130337458</v>
      </c>
      <c r="I75">
        <f>INDEX(hist_share!AB:AB,MATCH($C$1&amp;"-"&amp;$C75,hist_share!$AF:$AF,0))</f>
        <v>0.34126069141447257</v>
      </c>
      <c r="J75" s="10">
        <f>INDEX(hist_share!AC:AC,MATCH($C$1&amp;"-"&amp;$C75,hist_share!$AF:$AF,0))</f>
        <v>0.3436840236034942</v>
      </c>
      <c r="K75">
        <f>1-SUM(K76,K74,K73,K72,K71,K70)</f>
        <v>0.36185720860474357</v>
      </c>
      <c r="L75" s="6">
        <f t="shared" ref="L75:O75" si="50">1-SUM(L76,L74,L73,L72,L71,L70)</f>
        <v>0.36879087251655995</v>
      </c>
      <c r="M75" s="6">
        <f t="shared" si="50"/>
        <v>0.37457291976607221</v>
      </c>
      <c r="N75" s="6">
        <f t="shared" si="50"/>
        <v>0.37925804369931715</v>
      </c>
      <c r="O75" s="6">
        <f t="shared" si="50"/>
        <v>0.38290093766233091</v>
      </c>
      <c r="P75" s="6">
        <f t="shared" ref="P75" si="51">1-SUM(P76,P74,P73,P72,P71,P70)</f>
        <v>0.38555629500115052</v>
      </c>
      <c r="Q75" s="6">
        <f t="shared" ref="Q75" si="52">1-SUM(Q76,Q74,Q73,Q72,Q71,Q70)</f>
        <v>0.38727880906181256</v>
      </c>
      <c r="R75" s="6">
        <f t="shared" ref="R75:S75" si="53">1-SUM(R76,R74,R73,R72,R71,R70)</f>
        <v>0.38812317319035328</v>
      </c>
      <c r="S75" s="6">
        <f t="shared" si="53"/>
        <v>0.3881440807328097</v>
      </c>
      <c r="T75" s="6">
        <f t="shared" ref="T75" si="54">1-SUM(T76,T74,T73,T72,T71,T70)</f>
        <v>0.39022452151509657</v>
      </c>
      <c r="U75" s="6">
        <f t="shared" ref="U75" si="55">1-SUM(U76,U74,U73,U72,U71,U70)</f>
        <v>0.3919693375772525</v>
      </c>
      <c r="V75" s="6">
        <f t="shared" ref="V75:W75" si="56">1-SUM(V76,V74,V73,V72,V71,V70)</f>
        <v>0.39339813180819827</v>
      </c>
      <c r="W75" s="6">
        <f t="shared" si="56"/>
        <v>0.39453050709685378</v>
      </c>
      <c r="X75" s="6">
        <f t="shared" ref="X75" si="57">1-SUM(X76,X74,X73,X72,X71,X70)</f>
        <v>0.3953860663321398</v>
      </c>
      <c r="Y75" s="6">
        <f t="shared" ref="Y75" si="58">1-SUM(Y76,Y74,Y73,Y72,Y71,Y70)</f>
        <v>0.39598441240297633</v>
      </c>
      <c r="Z75" s="6">
        <f t="shared" ref="Z75:AA75" si="59">1-SUM(Z76,Z74,Z73,Z72,Z71,Z70)</f>
        <v>0.39834514819828437</v>
      </c>
      <c r="AA75" s="6">
        <f t="shared" si="59"/>
        <v>0.40048787660698348</v>
      </c>
      <c r="AB75" s="6">
        <f t="shared" ref="AB75" si="60">1-SUM(AB76,AB74,AB73,AB72,AB71,AB70)</f>
        <v>0.40243220051799478</v>
      </c>
      <c r="AC75" s="6">
        <f t="shared" ref="AC75" si="61">1-SUM(AC76,AC74,AC73,AC72,AC71,AC70)</f>
        <v>0.40419772282023814</v>
      </c>
      <c r="AD75" s="6">
        <f t="shared" ref="AD75:AE75" si="62">1-SUM(AD76,AD74,AD73,AD72,AD71,AD70)</f>
        <v>0.40580404640263434</v>
      </c>
      <c r="AE75" s="6">
        <f t="shared" si="62"/>
        <v>0.40727077415410362</v>
      </c>
      <c r="AF75" s="6">
        <f t="shared" ref="AF75" si="63">1-SUM(AF76,AF74,AF73,AF72,AF71,AF70)</f>
        <v>0.40861750896356619</v>
      </c>
      <c r="AG75" s="6">
        <f t="shared" ref="AG75" si="64">1-SUM(AG76,AG74,AG73,AG72,AG71,AG70)</f>
        <v>0.40986385371994283</v>
      </c>
      <c r="AH75" s="6">
        <f t="shared" ref="AH75:AI75" si="65">1-SUM(AH76,AH74,AH73,AH72,AH71,AH70)</f>
        <v>0.41102941131215343</v>
      </c>
      <c r="AI75" s="6">
        <f t="shared" si="65"/>
        <v>0.41213378462911876</v>
      </c>
      <c r="AJ75" s="6">
        <f t="shared" ref="AJ75" si="66">1-SUM(AJ76,AJ74,AJ73,AJ72,AJ71,AJ70)</f>
        <v>0.41319657655975905</v>
      </c>
      <c r="AK75" s="6">
        <f t="shared" ref="AK75" si="67">1-SUM(AK76,AK74,AK73,AK72,AK71,AK70)</f>
        <v>0.41423738999299475</v>
      </c>
      <c r="AL75" s="6">
        <f t="shared" ref="AL75:AM75" si="68">1-SUM(AL76,AL74,AL73,AL72,AL71,AL70)</f>
        <v>0.41527582781774619</v>
      </c>
      <c r="AM75" s="6">
        <f t="shared" si="68"/>
        <v>0.41633149292293381</v>
      </c>
      <c r="AN75" s="6">
        <f t="shared" ref="AN75" si="69">1-SUM(AN76,AN74,AN73,AN72,AN71,AN70)</f>
        <v>0.41742398819747795</v>
      </c>
      <c r="AO75" s="6">
        <f t="shared" ref="AO75" si="70">1-SUM(AO76,AO74,AO73,AO72,AO71,AO70)</f>
        <v>0.41857291653029916</v>
      </c>
      <c r="AP75" s="6">
        <f t="shared" ref="AP75:AR75" si="71">1-SUM(AP76,AP74,AP73,AP72,AP71,AP70)</f>
        <v>0.41979788081031755</v>
      </c>
      <c r="AQ75" s="6">
        <f t="shared" si="71"/>
        <v>0.42111848392645357</v>
      </c>
      <c r="AR75" s="6">
        <f t="shared" si="71"/>
        <v>0.42255432876762777</v>
      </c>
      <c r="AS75" s="6">
        <f t="shared" si="46"/>
        <v>0.42255432876762777</v>
      </c>
      <c r="AT75" s="6">
        <f t="shared" si="45"/>
        <v>0.42255432876762777</v>
      </c>
      <c r="AU75" s="6">
        <f t="shared" si="45"/>
        <v>0.42255432876762777</v>
      </c>
      <c r="AV75" s="6">
        <f t="shared" si="45"/>
        <v>0.42255432876762777</v>
      </c>
      <c r="AW75" s="6">
        <f t="shared" si="45"/>
        <v>0.42255432876762777</v>
      </c>
      <c r="AX75" s="6">
        <f t="shared" si="45"/>
        <v>0.42255432876762777</v>
      </c>
      <c r="AY75" s="6">
        <f t="shared" si="45"/>
        <v>0.42255432876762777</v>
      </c>
      <c r="AZ75" s="6">
        <f t="shared" si="45"/>
        <v>0.42255432876762777</v>
      </c>
      <c r="BA75" s="6">
        <f t="shared" si="45"/>
        <v>0.42255432876762777</v>
      </c>
      <c r="BB75" s="6">
        <f t="shared" si="45"/>
        <v>0.42255432876762777</v>
      </c>
      <c r="BC75" s="6">
        <f t="shared" si="45"/>
        <v>0.42255432876762777</v>
      </c>
      <c r="BD75" s="6">
        <f t="shared" si="45"/>
        <v>0.42255432876762777</v>
      </c>
      <c r="BE75" s="6">
        <f t="shared" si="45"/>
        <v>0.42255432876762777</v>
      </c>
      <c r="BF75" s="6">
        <f t="shared" si="45"/>
        <v>0.42255432876762777</v>
      </c>
      <c r="BG75" s="6">
        <f t="shared" si="45"/>
        <v>0.42255432876762777</v>
      </c>
      <c r="BH75" s="6">
        <f t="shared" si="45"/>
        <v>0.42255432876762777</v>
      </c>
      <c r="BI75" s="6">
        <f t="shared" si="45"/>
        <v>0.42255432876762777</v>
      </c>
      <c r="BJ75" s="6">
        <f t="shared" si="45"/>
        <v>0.42255432876762777</v>
      </c>
      <c r="BK75" s="6">
        <f t="shared" si="45"/>
        <v>0.42255432876762777</v>
      </c>
      <c r="BL75" s="6">
        <f t="shared" si="45"/>
        <v>0.42255432876762777</v>
      </c>
    </row>
    <row r="76" spans="2:64" x14ac:dyDescent="0.25">
      <c r="C76" t="s">
        <v>40</v>
      </c>
      <c r="D76">
        <f>INDEX(hist_share!W:W,MATCH($C$1&amp;"-"&amp;$C76,hist_share!$AF:$AF,0))</f>
        <v>7.9409322315787314E-3</v>
      </c>
      <c r="E76">
        <f>INDEX(hist_share!X:X,MATCH($C$1&amp;"-"&amp;$C76,hist_share!$AF:$AF,0))</f>
        <v>7.7863727539630488E-3</v>
      </c>
      <c r="F76">
        <f>INDEX(hist_share!Y:Y,MATCH($C$1&amp;"-"&amp;$C76,hist_share!$AF:$AF,0))</f>
        <v>7.4399564408508742E-3</v>
      </c>
      <c r="G76">
        <f>INDEX(hist_share!Z:Z,MATCH($C$1&amp;"-"&amp;$C76,hist_share!$AF:$AF,0))</f>
        <v>7.1679487178572922E-3</v>
      </c>
      <c r="H76">
        <f>INDEX(hist_share!AA:AA,MATCH($C$1&amp;"-"&amp;$C76,hist_share!$AF:$AF,0))</f>
        <v>6.7966226872999743E-3</v>
      </c>
      <c r="I76">
        <f>INDEX(hist_share!AB:AB,MATCH($C$1&amp;"-"&amp;$C76,hist_share!$AF:$AF,0))</f>
        <v>6.6595778210229717E-3</v>
      </c>
      <c r="J76" s="10">
        <f>INDEX(hist_share!AC:AC,MATCH($C$1&amp;"-"&amp;$C76,hist_share!$AF:$AF,0))</f>
        <v>6.2629863722637232E-3</v>
      </c>
      <c r="K76">
        <f>INDEX('7th_share'!C:C,MATCH($C$1&amp;"-"&amp;$C76,'7th_share'!$AK:$AK,0))</f>
        <v>6.1883008814771672E-3</v>
      </c>
      <c r="L76">
        <f>INDEX('7th_share'!D:D,MATCH($C$1&amp;"-"&amp;$C76,'7th_share'!$AK:$AK,0))</f>
        <v>5.9824249561104929E-3</v>
      </c>
      <c r="M76">
        <f>INDEX('7th_share'!E:E,MATCH($C$1&amp;"-"&amp;$C76,'7th_share'!$AK:$AK,0))</f>
        <v>5.7953364389247359E-3</v>
      </c>
      <c r="N76">
        <f>INDEX('7th_share'!F:F,MATCH($C$1&amp;"-"&amp;$C76,'7th_share'!$AK:$AK,0))</f>
        <v>5.626244613852454E-3</v>
      </c>
      <c r="O76">
        <f>INDEX('7th_share'!G:G,MATCH($C$1&amp;"-"&amp;$C76,'7th_share'!$AK:$AK,0))</f>
        <v>5.4743587648262287E-3</v>
      </c>
      <c r="P76">
        <f>INDEX('7th_share'!H:H,MATCH($C$1&amp;"-"&amp;$C76,'7th_share'!$AK:$AK,0))</f>
        <v>5.3388881757786234E-3</v>
      </c>
      <c r="Q76">
        <f>INDEX('7th_share'!I:I,MATCH($C$1&amp;"-"&amp;$C76,'7th_share'!$AK:$AK,0))</f>
        <v>5.2190421306422107E-3</v>
      </c>
      <c r="R76">
        <f>INDEX('7th_share'!J:J,MATCH($C$1&amp;"-"&amp;$C76,'7th_share'!$AK:$AK,0))</f>
        <v>5.1140299133495609E-3</v>
      </c>
      <c r="S76">
        <f>INDEX('7th_share'!K:K,MATCH($C$1&amp;"-"&amp;$C76,'7th_share'!$AK:$AK,0))</f>
        <v>5.0230608078332423E-3</v>
      </c>
      <c r="T76">
        <f>INDEX('7th_share'!L:L,MATCH($C$1&amp;"-"&amp;$C76,'7th_share'!$AK:$AK,0))</f>
        <v>4.9453440980258261E-3</v>
      </c>
      <c r="U76">
        <f>INDEX('7th_share'!M:M,MATCH($C$1&amp;"-"&amp;$C76,'7th_share'!$AK:$AK,0))</f>
        <v>4.8800890678598781E-3</v>
      </c>
      <c r="V76">
        <f>INDEX('7th_share'!N:N,MATCH($C$1&amp;"-"&amp;$C76,'7th_share'!$AK:$AK,0))</f>
        <v>4.8265050012679736E-3</v>
      </c>
      <c r="W76">
        <f>INDEX('7th_share'!O:O,MATCH($C$1&amp;"-"&amp;$C76,'7th_share'!$AK:$AK,0))</f>
        <v>4.7838011821826803E-3</v>
      </c>
      <c r="X76">
        <f>INDEX('7th_share'!P:P,MATCH($C$1&amp;"-"&amp;$C76,'7th_share'!$AK:$AK,0))</f>
        <v>4.7511868945365682E-3</v>
      </c>
      <c r="Y76">
        <f>INDEX('7th_share'!Q:Q,MATCH($C$1&amp;"-"&amp;$C76,'7th_share'!$AK:$AK,0))</f>
        <v>4.7278714222622103E-3</v>
      </c>
      <c r="Z76">
        <f>INDEX('7th_share'!R:R,MATCH($C$1&amp;"-"&amp;$C76,'7th_share'!$AK:$AK,0))</f>
        <v>4.713064049292167E-3</v>
      </c>
      <c r="AA76">
        <f>INDEX('7th_share'!S:S,MATCH($C$1&amp;"-"&amp;$C76,'7th_share'!$AK:$AK,0))</f>
        <v>4.7059740595590182E-3</v>
      </c>
      <c r="AB76">
        <f>INDEX('7th_share'!T:T,MATCH($C$1&amp;"-"&amp;$C76,'7th_share'!$AK:$AK,0))</f>
        <v>4.7058107369953306E-3</v>
      </c>
      <c r="AC76">
        <f>INDEX('7th_share'!U:U,MATCH($C$1&amp;"-"&amp;$C76,'7th_share'!$AK:$AK,0))</f>
        <v>4.7117833655336734E-3</v>
      </c>
      <c r="AD76">
        <f>INDEX('7th_share'!V:V,MATCH($C$1&amp;"-"&amp;$C76,'7th_share'!$AK:$AK,0))</f>
        <v>4.7231012291066117E-3</v>
      </c>
      <c r="AE76">
        <f>INDEX('7th_share'!W:W,MATCH($C$1&amp;"-"&amp;$C76,'7th_share'!$AK:$AK,0))</f>
        <v>4.7389736116467268E-3</v>
      </c>
      <c r="AF76">
        <f>INDEX('7th_share'!X:X,MATCH($C$1&amp;"-"&amp;$C76,'7th_share'!$AK:$AK,0))</f>
        <v>4.7586097970865812E-3</v>
      </c>
      <c r="AG76">
        <f>INDEX('7th_share'!Y:Y,MATCH($C$1&amp;"-"&amp;$C76,'7th_share'!$AK:$AK,0))</f>
        <v>4.7812190693587433E-3</v>
      </c>
      <c r="AH76">
        <f>INDEX('7th_share'!Z:Z,MATCH($C$1&amp;"-"&amp;$C76,'7th_share'!$AK:$AK,0))</f>
        <v>4.8060107123957868E-3</v>
      </c>
      <c r="AI76">
        <f>INDEX('7th_share'!AA:AA,MATCH($C$1&amp;"-"&amp;$C76,'7th_share'!$AK:$AK,0))</f>
        <v>4.8321940101302792E-3</v>
      </c>
      <c r="AJ76">
        <f>INDEX('7th_share'!AB:AB,MATCH($C$1&amp;"-"&amp;$C76,'7th_share'!$AK:$AK,0))</f>
        <v>4.8589782464947924E-3</v>
      </c>
      <c r="AK76">
        <f>INDEX('7th_share'!AC:AC,MATCH($C$1&amp;"-"&amp;$C76,'7th_share'!$AK:$AK,0))</f>
        <v>4.8855727054218957E-3</v>
      </c>
      <c r="AL76">
        <f>INDEX('7th_share'!AD:AD,MATCH($C$1&amp;"-"&amp;$C76,'7th_share'!$AK:$AK,0))</f>
        <v>4.9111866708441559E-3</v>
      </c>
      <c r="AM76">
        <f>INDEX('7th_share'!AE:AE,MATCH($C$1&amp;"-"&amp;$C76,'7th_share'!$AK:$AK,0))</f>
        <v>4.9350294266941467E-3</v>
      </c>
      <c r="AN76">
        <f>INDEX('7th_share'!AF:AF,MATCH($C$1&amp;"-"&amp;$C76,'7th_share'!$AK:$AK,0))</f>
        <v>4.9563102569044389E-3</v>
      </c>
      <c r="AO76">
        <f>INDEX('7th_share'!AG:AG,MATCH($C$1&amp;"-"&amp;$C76,'7th_share'!$AK:$AK,0))</f>
        <v>4.9742384454075986E-3</v>
      </c>
      <c r="AP76">
        <f>INDEX('7th_share'!AH:AH,MATCH($C$1&amp;"-"&amp;$C76,'7th_share'!$AK:$AK,0))</f>
        <v>4.9880232761361932E-3</v>
      </c>
      <c r="AQ76">
        <f>INDEX('7th_share'!AI:AI,MATCH($C$1&amp;"-"&amp;$C76,'7th_share'!$AK:$AK,0))</f>
        <v>4.9968740330228042E-3</v>
      </c>
      <c r="AR76">
        <f>INDEX('7th_share'!AJ:AJ,MATCH($C$1&amp;"-"&amp;$C76,'7th_share'!$AK:$AK,0))</f>
        <v>4.9999999999999923E-3</v>
      </c>
      <c r="AS76" s="6">
        <f t="shared" si="46"/>
        <v>4.9999999999999923E-3</v>
      </c>
      <c r="AT76" s="6">
        <f t="shared" si="45"/>
        <v>4.9999999999999923E-3</v>
      </c>
      <c r="AU76" s="6">
        <f t="shared" si="45"/>
        <v>4.9999999999999923E-3</v>
      </c>
      <c r="AV76" s="6">
        <f t="shared" si="45"/>
        <v>4.9999999999999923E-3</v>
      </c>
      <c r="AW76" s="6">
        <f t="shared" si="45"/>
        <v>4.9999999999999923E-3</v>
      </c>
      <c r="AX76" s="6">
        <f t="shared" si="45"/>
        <v>4.9999999999999923E-3</v>
      </c>
      <c r="AY76" s="6">
        <f t="shared" si="45"/>
        <v>4.9999999999999923E-3</v>
      </c>
      <c r="AZ76" s="6">
        <f t="shared" si="45"/>
        <v>4.9999999999999923E-3</v>
      </c>
      <c r="BA76" s="6">
        <f t="shared" si="45"/>
        <v>4.9999999999999923E-3</v>
      </c>
      <c r="BB76" s="6">
        <f t="shared" si="45"/>
        <v>4.9999999999999923E-3</v>
      </c>
      <c r="BC76" s="6">
        <f t="shared" si="45"/>
        <v>4.9999999999999923E-3</v>
      </c>
      <c r="BD76" s="6">
        <f t="shared" si="45"/>
        <v>4.9999999999999923E-3</v>
      </c>
      <c r="BE76" s="6">
        <f t="shared" si="45"/>
        <v>4.9999999999999923E-3</v>
      </c>
      <c r="BF76" s="6">
        <f t="shared" si="45"/>
        <v>4.9999999999999923E-3</v>
      </c>
      <c r="BG76" s="6">
        <f t="shared" si="45"/>
        <v>4.9999999999999923E-3</v>
      </c>
      <c r="BH76" s="6">
        <f t="shared" si="45"/>
        <v>4.9999999999999923E-3</v>
      </c>
      <c r="BI76" s="6">
        <f t="shared" si="45"/>
        <v>4.9999999999999923E-3</v>
      </c>
      <c r="BJ76" s="6">
        <f t="shared" si="45"/>
        <v>4.9999999999999923E-3</v>
      </c>
      <c r="BK76" s="6">
        <f t="shared" si="45"/>
        <v>4.9999999999999923E-3</v>
      </c>
      <c r="BL76" s="6">
        <f t="shared" si="45"/>
        <v>4.9999999999999923E-3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07_INA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 s="18">
        <v>1.05</v>
      </c>
      <c r="M79" s="18">
        <v>1.05</v>
      </c>
      <c r="N79" s="18">
        <v>0.7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72">$C$1</f>
        <v>07_INA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 s="18">
        <v>1</v>
      </c>
      <c r="M80" s="18">
        <v>1</v>
      </c>
      <c r="N80" s="18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72"/>
        <v>07_INA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 s="18">
        <v>1</v>
      </c>
      <c r="M81" s="18">
        <v>1</v>
      </c>
      <c r="N81" s="18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72"/>
        <v>07_INA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 s="18">
        <v>1</v>
      </c>
      <c r="M82" s="18">
        <v>1</v>
      </c>
      <c r="N82" s="18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72"/>
        <v>07_INA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 s="18">
        <v>1.2</v>
      </c>
      <c r="M83" s="18">
        <v>1.2</v>
      </c>
      <c r="N83" s="18">
        <v>1.2</v>
      </c>
      <c r="O83" s="18">
        <v>1.2</v>
      </c>
      <c r="P83" s="18">
        <v>1.2</v>
      </c>
      <c r="Q83" s="18">
        <v>1.2</v>
      </c>
      <c r="R83" s="18">
        <v>1.2</v>
      </c>
      <c r="S83" s="18">
        <v>1.2</v>
      </c>
      <c r="T83" s="18">
        <v>1.2</v>
      </c>
      <c r="U83" s="18">
        <v>1.2</v>
      </c>
      <c r="V83" s="18">
        <v>1.2</v>
      </c>
      <c r="W83" s="18">
        <v>1.2</v>
      </c>
      <c r="X83" s="18">
        <v>1.2</v>
      </c>
      <c r="Y83" s="18">
        <v>1.2</v>
      </c>
      <c r="Z83" s="18">
        <v>1.2</v>
      </c>
      <c r="AA83" s="18">
        <v>1.2</v>
      </c>
      <c r="AB83" s="18">
        <v>1.2</v>
      </c>
      <c r="AC83" s="18">
        <v>1.2</v>
      </c>
      <c r="AD83" s="18">
        <v>1.2</v>
      </c>
      <c r="AE83" s="18">
        <v>1.2</v>
      </c>
      <c r="AF83" s="18">
        <v>1.2</v>
      </c>
      <c r="AG83" s="18">
        <v>1.2</v>
      </c>
      <c r="AH83" s="18">
        <v>1.2</v>
      </c>
      <c r="AI83" s="18">
        <v>1.2</v>
      </c>
      <c r="AJ83" s="18">
        <v>1.2</v>
      </c>
      <c r="AK83" s="18">
        <v>1.2</v>
      </c>
      <c r="AL83" s="18">
        <v>1.2</v>
      </c>
      <c r="AM83" s="18">
        <v>1.2</v>
      </c>
      <c r="AN83" s="18">
        <v>1.2</v>
      </c>
      <c r="AO83" s="18">
        <v>1.2</v>
      </c>
      <c r="AP83" s="18">
        <v>1.2</v>
      </c>
      <c r="AQ83" s="18">
        <v>1.2</v>
      </c>
      <c r="AR83" s="18">
        <v>1.2</v>
      </c>
      <c r="AS83" s="18">
        <v>1.2</v>
      </c>
      <c r="AT83" s="18">
        <v>1.2</v>
      </c>
      <c r="AU83" s="18">
        <v>1.2</v>
      </c>
      <c r="AV83" s="18">
        <v>1.2</v>
      </c>
      <c r="AW83" s="18">
        <v>1.2</v>
      </c>
      <c r="AX83" s="18">
        <v>1.2</v>
      </c>
      <c r="AY83" s="18">
        <v>1.2</v>
      </c>
      <c r="AZ83" s="18">
        <v>1.2</v>
      </c>
      <c r="BA83" s="18">
        <v>1.2</v>
      </c>
      <c r="BB83" s="18">
        <v>1.2</v>
      </c>
      <c r="BC83" s="18">
        <v>1.2</v>
      </c>
      <c r="BD83" s="18">
        <v>1.2</v>
      </c>
      <c r="BE83" s="18">
        <v>1.2</v>
      </c>
      <c r="BF83" s="18">
        <v>1.2</v>
      </c>
      <c r="BG83" s="18">
        <v>1.2</v>
      </c>
      <c r="BH83" s="18">
        <v>1.2</v>
      </c>
      <c r="BI83" s="18">
        <v>1.2</v>
      </c>
      <c r="BJ83" s="18">
        <v>1.2</v>
      </c>
      <c r="BK83" s="18">
        <v>1.2</v>
      </c>
      <c r="BL83" s="18">
        <v>1.2</v>
      </c>
    </row>
    <row r="84" spans="2:64" x14ac:dyDescent="0.25">
      <c r="B84" t="str">
        <f t="shared" si="72"/>
        <v>07_INA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 s="18">
        <v>1</v>
      </c>
      <c r="M84" s="18">
        <v>1</v>
      </c>
      <c r="N84" s="18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72"/>
        <v>07_INA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 s="18">
        <v>1</v>
      </c>
      <c r="M85" s="18">
        <v>1</v>
      </c>
      <c r="N85" s="18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72"/>
        <v>07_INA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 s="18">
        <v>1.05</v>
      </c>
      <c r="M86" s="18">
        <v>1.05</v>
      </c>
      <c r="N86" s="18">
        <v>0.7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72"/>
        <v>07_INA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 s="18">
        <v>1.1000000000000001</v>
      </c>
      <c r="M87" s="18">
        <v>1.1000000000000001</v>
      </c>
      <c r="N87" s="18">
        <v>1.1000000000000001</v>
      </c>
      <c r="O87" s="6">
        <v>1.1000000000000001</v>
      </c>
      <c r="P87" s="6">
        <v>1.1000000000000001</v>
      </c>
      <c r="Q87" s="6">
        <v>1.1000000000000001</v>
      </c>
      <c r="R87" s="6">
        <v>1.1000000000000001</v>
      </c>
      <c r="S87" s="6">
        <v>1.1000000000000001</v>
      </c>
      <c r="T87" s="6">
        <v>1.1000000000000001</v>
      </c>
      <c r="U87" s="6">
        <v>1.1000000000000001</v>
      </c>
      <c r="V87" s="6">
        <v>1.1000000000000001</v>
      </c>
      <c r="W87" s="6">
        <v>1.1000000000000001</v>
      </c>
      <c r="X87" s="6">
        <v>1.1000000000000001</v>
      </c>
      <c r="Y87" s="6">
        <v>1.1000000000000001</v>
      </c>
      <c r="Z87" s="6">
        <v>1.1000000000000001</v>
      </c>
      <c r="AA87" s="6">
        <v>1.1000000000000001</v>
      </c>
      <c r="AB87" s="6">
        <v>1.1000000000000001</v>
      </c>
      <c r="AC87" s="6">
        <v>1.1000000000000001</v>
      </c>
      <c r="AD87" s="6">
        <v>1.1000000000000001</v>
      </c>
      <c r="AE87" s="6">
        <v>1.1000000000000001</v>
      </c>
      <c r="AF87" s="6">
        <v>1.1000000000000001</v>
      </c>
      <c r="AG87" s="6">
        <v>1.1000000000000001</v>
      </c>
      <c r="AH87" s="6">
        <v>1.1000000000000001</v>
      </c>
      <c r="AI87" s="6">
        <v>1.1000000000000001</v>
      </c>
      <c r="AJ87" s="6">
        <v>1.1000000000000001</v>
      </c>
      <c r="AK87" s="6">
        <v>1.1000000000000001</v>
      </c>
      <c r="AL87" s="6">
        <v>1.1000000000000001</v>
      </c>
      <c r="AM87" s="6">
        <v>1.1000000000000001</v>
      </c>
      <c r="AN87" s="6">
        <v>1.1000000000000001</v>
      </c>
      <c r="AO87" s="6">
        <v>1.1000000000000001</v>
      </c>
      <c r="AP87" s="6">
        <v>1.1000000000000001</v>
      </c>
      <c r="AQ87" s="6">
        <v>1.1000000000000001</v>
      </c>
      <c r="AR87" s="6">
        <v>1.1000000000000001</v>
      </c>
      <c r="AS87" s="6">
        <v>1.1000000000000001</v>
      </c>
      <c r="AT87" s="6">
        <v>1.1000000000000001</v>
      </c>
      <c r="AU87" s="6">
        <v>1.1000000000000001</v>
      </c>
      <c r="AV87" s="6">
        <v>1.1000000000000001</v>
      </c>
      <c r="AW87" s="6">
        <v>1.1000000000000001</v>
      </c>
      <c r="AX87" s="6">
        <v>1.1000000000000001</v>
      </c>
      <c r="AY87" s="6">
        <v>1.1000000000000001</v>
      </c>
      <c r="AZ87" s="6">
        <v>1.1000000000000001</v>
      </c>
      <c r="BA87" s="6">
        <v>1.1000000000000001</v>
      </c>
      <c r="BB87" s="6">
        <v>1.1000000000000001</v>
      </c>
      <c r="BC87" s="6">
        <v>1.1000000000000001</v>
      </c>
      <c r="BD87" s="6">
        <v>1.1000000000000001</v>
      </c>
      <c r="BE87" s="6">
        <v>1.1000000000000001</v>
      </c>
      <c r="BF87" s="6">
        <v>1.1000000000000001</v>
      </c>
      <c r="BG87" s="6">
        <v>1.1000000000000001</v>
      </c>
      <c r="BH87" s="6">
        <v>1.1000000000000001</v>
      </c>
      <c r="BI87" s="6">
        <v>1.1000000000000001</v>
      </c>
      <c r="BJ87" s="6">
        <v>1.1000000000000001</v>
      </c>
      <c r="BK87" s="6">
        <v>1.1000000000000001</v>
      </c>
      <c r="BL87" s="6">
        <v>1.1000000000000001</v>
      </c>
    </row>
    <row r="88" spans="2:64" x14ac:dyDescent="0.25">
      <c r="B88" t="str">
        <f t="shared" si="72"/>
        <v>07_INA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 s="18">
        <v>1</v>
      </c>
      <c r="M88" s="18">
        <v>1</v>
      </c>
      <c r="N88" s="18">
        <v>0.95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72"/>
        <v>07_INA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 s="18">
        <v>1</v>
      </c>
      <c r="M89" s="18">
        <v>1</v>
      </c>
      <c r="N89" s="18">
        <v>0.95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72"/>
        <v>07_INA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 s="18">
        <v>1</v>
      </c>
      <c r="M90" s="18">
        <v>1</v>
      </c>
      <c r="N90" s="18">
        <v>0.95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72"/>
        <v>07_INA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 s="18">
        <v>0.98499999999999999</v>
      </c>
      <c r="M91" s="18">
        <v>0.98499999999999999</v>
      </c>
      <c r="N91" s="18">
        <v>0.95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72"/>
        <v>07_INA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 s="18">
        <v>1</v>
      </c>
      <c r="M92" s="18">
        <v>1</v>
      </c>
      <c r="N92" s="18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73">SUM(D95:D107)</f>
        <v>0</v>
      </c>
      <c r="E109">
        <f t="shared" si="73"/>
        <v>0</v>
      </c>
      <c r="F109">
        <f t="shared" si="73"/>
        <v>0</v>
      </c>
      <c r="G109">
        <f t="shared" si="73"/>
        <v>0</v>
      </c>
      <c r="H109">
        <f t="shared" si="73"/>
        <v>0</v>
      </c>
      <c r="I109">
        <f t="shared" si="73"/>
        <v>0</v>
      </c>
      <c r="J109" s="10">
        <f t="shared" si="73"/>
        <v>0</v>
      </c>
      <c r="K109">
        <f t="shared" si="73"/>
        <v>0</v>
      </c>
      <c r="L109">
        <f t="shared" si="73"/>
        <v>0</v>
      </c>
      <c r="M109">
        <f t="shared" si="73"/>
        <v>0</v>
      </c>
      <c r="N109">
        <f t="shared" si="73"/>
        <v>0</v>
      </c>
      <c r="O109">
        <f t="shared" si="73"/>
        <v>0</v>
      </c>
      <c r="P109">
        <f t="shared" si="73"/>
        <v>0</v>
      </c>
      <c r="Q109">
        <f t="shared" si="73"/>
        <v>0</v>
      </c>
      <c r="R109">
        <f t="shared" si="73"/>
        <v>0</v>
      </c>
      <c r="S109">
        <f t="shared" si="73"/>
        <v>0</v>
      </c>
      <c r="T109">
        <f t="shared" si="73"/>
        <v>0</v>
      </c>
      <c r="U109">
        <f t="shared" si="73"/>
        <v>0</v>
      </c>
      <c r="V109">
        <f t="shared" si="73"/>
        <v>0</v>
      </c>
      <c r="W109">
        <f t="shared" si="73"/>
        <v>0</v>
      </c>
      <c r="X109">
        <f t="shared" si="73"/>
        <v>0</v>
      </c>
      <c r="Y109">
        <f t="shared" si="73"/>
        <v>0</v>
      </c>
      <c r="Z109">
        <f t="shared" si="73"/>
        <v>0</v>
      </c>
      <c r="AA109">
        <f t="shared" si="73"/>
        <v>0</v>
      </c>
      <c r="AB109">
        <f t="shared" si="73"/>
        <v>0</v>
      </c>
      <c r="AC109">
        <f t="shared" si="73"/>
        <v>0</v>
      </c>
      <c r="AD109">
        <f t="shared" si="73"/>
        <v>0</v>
      </c>
      <c r="AE109">
        <f t="shared" si="73"/>
        <v>0</v>
      </c>
      <c r="AF109">
        <f t="shared" si="73"/>
        <v>0</v>
      </c>
      <c r="AG109">
        <f t="shared" si="73"/>
        <v>0</v>
      </c>
      <c r="AH109">
        <f t="shared" si="73"/>
        <v>0</v>
      </c>
      <c r="AI109">
        <f t="shared" si="73"/>
        <v>0</v>
      </c>
      <c r="AJ109">
        <f t="shared" ref="AJ109:BL109" si="74">SUM(AJ95:AJ107)</f>
        <v>0</v>
      </c>
      <c r="AK109">
        <f t="shared" si="74"/>
        <v>0</v>
      </c>
      <c r="AL109">
        <f t="shared" si="74"/>
        <v>0</v>
      </c>
      <c r="AM109">
        <f t="shared" si="74"/>
        <v>0</v>
      </c>
      <c r="AN109">
        <f t="shared" si="74"/>
        <v>0</v>
      </c>
      <c r="AO109">
        <f t="shared" si="74"/>
        <v>0</v>
      </c>
      <c r="AP109">
        <f t="shared" si="74"/>
        <v>0</v>
      </c>
      <c r="AQ109">
        <f t="shared" si="74"/>
        <v>0</v>
      </c>
      <c r="AR109">
        <f t="shared" si="74"/>
        <v>0</v>
      </c>
      <c r="AS109">
        <f t="shared" si="74"/>
        <v>0</v>
      </c>
      <c r="AT109">
        <f t="shared" si="74"/>
        <v>0</v>
      </c>
      <c r="AU109">
        <f t="shared" si="74"/>
        <v>0</v>
      </c>
      <c r="AV109">
        <f t="shared" si="74"/>
        <v>0</v>
      </c>
      <c r="AW109">
        <f t="shared" si="74"/>
        <v>0</v>
      </c>
      <c r="AX109">
        <f t="shared" si="74"/>
        <v>0</v>
      </c>
      <c r="AY109">
        <f t="shared" si="74"/>
        <v>0</v>
      </c>
      <c r="AZ109">
        <f t="shared" si="74"/>
        <v>0</v>
      </c>
      <c r="BA109">
        <f t="shared" si="74"/>
        <v>0</v>
      </c>
      <c r="BB109">
        <f t="shared" si="74"/>
        <v>0</v>
      </c>
      <c r="BC109">
        <f t="shared" si="74"/>
        <v>0</v>
      </c>
      <c r="BD109">
        <f t="shared" si="74"/>
        <v>0</v>
      </c>
      <c r="BE109">
        <f t="shared" si="74"/>
        <v>0</v>
      </c>
      <c r="BF109">
        <f t="shared" si="74"/>
        <v>0</v>
      </c>
      <c r="BG109">
        <f t="shared" si="74"/>
        <v>0</v>
      </c>
      <c r="BH109">
        <f t="shared" si="74"/>
        <v>0</v>
      </c>
      <c r="BI109">
        <f t="shared" si="74"/>
        <v>0</v>
      </c>
      <c r="BJ109">
        <f t="shared" si="74"/>
        <v>0</v>
      </c>
      <c r="BK109">
        <f t="shared" si="74"/>
        <v>0</v>
      </c>
      <c r="BL109">
        <f t="shared" si="74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K127" si="75">(D$28*(D63*D112))+D95</f>
        <v>0.10177304119186331</v>
      </c>
      <c r="E127" s="6">
        <f t="shared" si="75"/>
        <v>0.10336767283420488</v>
      </c>
      <c r="F127" s="6">
        <f t="shared" si="75"/>
        <v>0.10498728997412979</v>
      </c>
      <c r="G127" s="6">
        <f t="shared" si="75"/>
        <v>0.10663228409708993</v>
      </c>
      <c r="H127" s="6">
        <f t="shared" si="75"/>
        <v>0.1083030528225306</v>
      </c>
      <c r="I127" s="6">
        <f t="shared" si="75"/>
        <v>0.10999999999999958</v>
      </c>
      <c r="J127" s="10">
        <f t="shared" si="75"/>
        <v>0.11169694717746878</v>
      </c>
      <c r="K127" s="6">
        <f t="shared" si="75"/>
        <v>0.14585786481397306</v>
      </c>
      <c r="L127">
        <f>(L$28*(L63*L112))+L95</f>
        <v>0.1626168020524385</v>
      </c>
      <c r="M127" s="6">
        <f t="shared" ref="M127:BL132" si="76">(M$28*(M63*M112))+M95</f>
        <v>0.17907893998528235</v>
      </c>
      <c r="N127" s="6">
        <f t="shared" si="76"/>
        <v>0.18307217841948514</v>
      </c>
      <c r="O127" s="6">
        <f t="shared" si="76"/>
        <v>0.19786950193616493</v>
      </c>
      <c r="P127" s="6">
        <f t="shared" si="76"/>
        <v>0.21477991043102837</v>
      </c>
      <c r="Q127" s="6">
        <f t="shared" si="76"/>
        <v>0.23008817135813714</v>
      </c>
      <c r="R127" s="6">
        <f t="shared" si="76"/>
        <v>0.24497962033988183</v>
      </c>
      <c r="S127" s="6">
        <f t="shared" si="76"/>
        <v>0.25961625416913797</v>
      </c>
      <c r="T127" s="6">
        <f t="shared" si="76"/>
        <v>0.27194870632011747</v>
      </c>
      <c r="U127" s="6">
        <f t="shared" si="76"/>
        <v>0.28361069572639219</v>
      </c>
      <c r="V127" s="6">
        <f t="shared" si="76"/>
        <v>0.29457445671978832</v>
      </c>
      <c r="W127" s="6">
        <f t="shared" si="76"/>
        <v>0.30481566215788064</v>
      </c>
      <c r="X127" s="6">
        <f t="shared" si="76"/>
        <v>0.31430579568373701</v>
      </c>
      <c r="Y127" s="6">
        <f t="shared" si="76"/>
        <v>0.32303005419571212</v>
      </c>
      <c r="Z127" s="6">
        <f t="shared" si="76"/>
        <v>0.33101272878018478</v>
      </c>
      <c r="AA127" s="6">
        <f t="shared" si="76"/>
        <v>0.33826621686366121</v>
      </c>
      <c r="AB127" s="6">
        <f t="shared" si="76"/>
        <v>0.3448159155810292</v>
      </c>
      <c r="AC127" s="6">
        <f t="shared" si="76"/>
        <v>0.3507004111506955</v>
      </c>
      <c r="AD127" s="6">
        <f t="shared" si="76"/>
        <v>0.35596409262787831</v>
      </c>
      <c r="AE127" s="6">
        <f t="shared" si="76"/>
        <v>0.36066147649646874</v>
      </c>
      <c r="AF127" s="6">
        <f t="shared" si="76"/>
        <v>0.36488208802779093</v>
      </c>
      <c r="AG127" s="6">
        <f t="shared" si="76"/>
        <v>0.36871545406148704</v>
      </c>
      <c r="AH127" s="6">
        <f t="shared" si="76"/>
        <v>0.37226875495990824</v>
      </c>
      <c r="AI127" s="6">
        <f t="shared" si="76"/>
        <v>0.37567403283605522</v>
      </c>
      <c r="AJ127" s="6">
        <f t="shared" si="76"/>
        <v>0.37908329507917909</v>
      </c>
      <c r="AK127" s="6">
        <f t="shared" si="76"/>
        <v>0.38267156735284724</v>
      </c>
      <c r="AL127" s="6">
        <f t="shared" si="76"/>
        <v>0.38662946584331997</v>
      </c>
      <c r="AM127" s="6">
        <f t="shared" si="76"/>
        <v>0.39114821051611592</v>
      </c>
      <c r="AN127" s="6">
        <f t="shared" si="76"/>
        <v>0.39644651339811882</v>
      </c>
      <c r="AO127" s="6">
        <f t="shared" si="76"/>
        <v>0.4027904381438695</v>
      </c>
      <c r="AP127" s="6">
        <f t="shared" si="76"/>
        <v>0.41048126146392605</v>
      </c>
      <c r="AQ127" s="6">
        <f t="shared" si="76"/>
        <v>0.41984683532483985</v>
      </c>
      <c r="AR127" s="6">
        <f t="shared" si="76"/>
        <v>0.43124009769003163</v>
      </c>
      <c r="AS127" s="6">
        <f t="shared" si="76"/>
        <v>0.44408749314109108</v>
      </c>
      <c r="AT127" s="6">
        <f t="shared" si="76"/>
        <v>0.45732263402237111</v>
      </c>
      <c r="AU127" s="6">
        <f t="shared" si="76"/>
        <v>0.47095722282401709</v>
      </c>
      <c r="AV127" s="6">
        <f t="shared" si="76"/>
        <v>0.48500331522737911</v>
      </c>
      <c r="AW127" s="6">
        <f t="shared" si="76"/>
        <v>0.49947333076462513</v>
      </c>
      <c r="AX127" s="6">
        <f t="shared" si="76"/>
        <v>0.51438006380007018</v>
      </c>
      <c r="AY127" s="6">
        <f t="shared" si="76"/>
        <v>0.52973669484294006</v>
      </c>
      <c r="AZ127" s="6">
        <f t="shared" si="76"/>
        <v>0.54555680220155012</v>
      </c>
      <c r="BA127" s="6">
        <f t="shared" si="76"/>
        <v>0.56185437398921512</v>
      </c>
      <c r="BB127" s="6">
        <f t="shared" si="76"/>
        <v>0.57864382049253016</v>
      </c>
      <c r="BC127" s="6">
        <f t="shared" si="76"/>
        <v>0.59593998691292005</v>
      </c>
      <c r="BD127" s="6">
        <f t="shared" si="76"/>
        <v>0.61375816649274006</v>
      </c>
      <c r="BE127" s="6">
        <f t="shared" si="76"/>
        <v>0.63211411403753515</v>
      </c>
      <c r="BF127" s="6">
        <f t="shared" si="76"/>
        <v>0.65102405984641509</v>
      </c>
      <c r="BG127" s="6">
        <f t="shared" si="76"/>
        <v>0.67050472406285011</v>
      </c>
      <c r="BH127" s="6">
        <f t="shared" si="76"/>
        <v>0.69057333145861521</v>
      </c>
      <c r="BI127" s="6">
        <f t="shared" si="76"/>
        <v>0.71124762666388508</v>
      </c>
      <c r="BJ127" s="6">
        <f t="shared" si="76"/>
        <v>0.73254588985702018</v>
      </c>
      <c r="BK127" s="6">
        <f t="shared" si="76"/>
        <v>0.75448695292786017</v>
      </c>
      <c r="BL127" s="6">
        <f t="shared" si="76"/>
        <v>0.7770902161288602</v>
      </c>
    </row>
    <row r="128" spans="3:64" x14ac:dyDescent="0.25">
      <c r="C128" t="s">
        <v>7</v>
      </c>
      <c r="D128" s="6">
        <f t="shared" ref="D128:K128" si="77">(D$28*(D64*D113))+D96</f>
        <v>9.9999999999999634E-10</v>
      </c>
      <c r="E128" s="6">
        <f t="shared" si="77"/>
        <v>9.9999999999999779E-10</v>
      </c>
      <c r="F128" s="6">
        <f t="shared" si="77"/>
        <v>9.9999999999999924E-10</v>
      </c>
      <c r="G128" s="6">
        <f t="shared" si="77"/>
        <v>9.9999999999999758E-10</v>
      </c>
      <c r="H128" s="6">
        <f t="shared" si="77"/>
        <v>9.9999999999999717E-10</v>
      </c>
      <c r="I128" s="6">
        <f t="shared" si="77"/>
        <v>9.9999999999999613E-10</v>
      </c>
      <c r="J128" s="10">
        <f t="shared" si="77"/>
        <v>9.9999999999999717E-10</v>
      </c>
      <c r="K128" s="6">
        <f t="shared" si="77"/>
        <v>2.4286874880951193E-6</v>
      </c>
      <c r="L128" s="6">
        <f t="shared" ref="L128:AA133" si="78">(L$28*(L64*L113))+L96</f>
        <v>5.6200787969105557E-6</v>
      </c>
      <c r="M128" s="6">
        <f t="shared" si="78"/>
        <v>1.0257948055856077E-5</v>
      </c>
      <c r="N128" s="6">
        <f t="shared" si="78"/>
        <v>1.5410480333963413E-5</v>
      </c>
      <c r="O128" s="6">
        <f t="shared" si="78"/>
        <v>2.2724560352106582E-5</v>
      </c>
      <c r="P128" s="6">
        <f t="shared" si="78"/>
        <v>3.201167351349346E-5</v>
      </c>
      <c r="Q128" s="6">
        <f t="shared" si="78"/>
        <v>4.2941528284729792E-5</v>
      </c>
      <c r="R128" s="6">
        <f t="shared" si="78"/>
        <v>5.5742568546672729E-5</v>
      </c>
      <c r="S128" s="6">
        <f t="shared" si="78"/>
        <v>7.0552352791002396E-5</v>
      </c>
      <c r="T128" s="6">
        <f t="shared" si="78"/>
        <v>8.6834254148058436E-5</v>
      </c>
      <c r="U128" s="6">
        <f t="shared" si="78"/>
        <v>1.0500152369460983E-4</v>
      </c>
      <c r="V128" s="6">
        <f t="shared" si="78"/>
        <v>1.2507759762524581E-4</v>
      </c>
      <c r="W128" s="6">
        <f t="shared" si="78"/>
        <v>1.4707281817547362E-4</v>
      </c>
      <c r="X128" s="6">
        <f t="shared" si="78"/>
        <v>1.7097766063745557E-4</v>
      </c>
      <c r="Y128" s="6">
        <f t="shared" si="78"/>
        <v>1.967679374182501E-4</v>
      </c>
      <c r="Z128" s="6">
        <f t="shared" si="78"/>
        <v>2.2442136207196866E-4</v>
      </c>
      <c r="AA128" s="6">
        <f t="shared" si="78"/>
        <v>2.5388764703813439E-4</v>
      </c>
      <c r="AB128" s="6">
        <f t="shared" si="76"/>
        <v>2.8509914220351212E-4</v>
      </c>
      <c r="AC128" s="6">
        <f t="shared" si="76"/>
        <v>3.1796921829744379E-4</v>
      </c>
      <c r="AD128" s="6">
        <f t="shared" si="76"/>
        <v>3.5238273310972737E-4</v>
      </c>
      <c r="AE128" s="6">
        <f t="shared" si="76"/>
        <v>3.881946728342323E-4</v>
      </c>
      <c r="AF128" s="6">
        <f t="shared" si="76"/>
        <v>4.252540728298697E-4</v>
      </c>
      <c r="AG128" s="6">
        <f t="shared" si="76"/>
        <v>4.6336553248785115E-4</v>
      </c>
      <c r="AH128" s="6">
        <f t="shared" si="76"/>
        <v>5.0230219500065477E-4</v>
      </c>
      <c r="AI128" s="6">
        <f t="shared" si="76"/>
        <v>5.418125851153362E-4</v>
      </c>
      <c r="AJ128" s="6">
        <f t="shared" si="76"/>
        <v>5.8161239153477456E-4</v>
      </c>
      <c r="AK128" s="6">
        <f t="shared" si="76"/>
        <v>6.2138597293925717E-4</v>
      </c>
      <c r="AL128" s="6">
        <f t="shared" si="76"/>
        <v>6.6077113104148376E-4</v>
      </c>
      <c r="AM128" s="6">
        <f t="shared" si="76"/>
        <v>6.9932642786410602E-4</v>
      </c>
      <c r="AN128" s="6">
        <f t="shared" si="76"/>
        <v>7.3657070407781632E-4</v>
      </c>
      <c r="AO128" s="6">
        <f t="shared" si="76"/>
        <v>7.7202277149021766E-4</v>
      </c>
      <c r="AP128" s="6">
        <f t="shared" si="76"/>
        <v>8.0518469935974429E-4</v>
      </c>
      <c r="AQ128" s="6">
        <f t="shared" si="76"/>
        <v>8.3552613195465798E-4</v>
      </c>
      <c r="AR128" s="6">
        <f t="shared" si="76"/>
        <v>8.6248019538006173E-4</v>
      </c>
      <c r="AS128" s="6">
        <f t="shared" si="76"/>
        <v>8.8817498628218064E-4</v>
      </c>
      <c r="AT128" s="6">
        <f t="shared" si="76"/>
        <v>9.1464526804474065E-4</v>
      </c>
      <c r="AU128" s="6">
        <f t="shared" si="76"/>
        <v>9.4191444564803255E-4</v>
      </c>
      <c r="AV128" s="6">
        <f t="shared" si="76"/>
        <v>9.7000663045475658E-4</v>
      </c>
      <c r="AW128" s="6">
        <f t="shared" si="76"/>
        <v>9.989466615292486E-4</v>
      </c>
      <c r="AX128" s="6">
        <f t="shared" si="76"/>
        <v>1.0287601276001384E-3</v>
      </c>
      <c r="AY128" s="6">
        <f t="shared" si="76"/>
        <v>1.0594733896858784E-3</v>
      </c>
      <c r="AZ128" s="6">
        <f t="shared" si="76"/>
        <v>1.0911136044030984E-3</v>
      </c>
      <c r="BA128" s="6">
        <f t="shared" si="76"/>
        <v>1.1237087479784283E-3</v>
      </c>
      <c r="BB128" s="6">
        <f t="shared" si="76"/>
        <v>1.1572876409850583E-3</v>
      </c>
      <c r="BC128" s="6">
        <f t="shared" si="76"/>
        <v>1.1918799738258382E-3</v>
      </c>
      <c r="BD128" s="6">
        <f t="shared" si="76"/>
        <v>1.2275163329854781E-3</v>
      </c>
      <c r="BE128" s="6">
        <f t="shared" si="76"/>
        <v>1.2642282280750682E-3</v>
      </c>
      <c r="BF128" s="6">
        <f t="shared" si="76"/>
        <v>1.302048119692828E-3</v>
      </c>
      <c r="BG128" s="6">
        <f t="shared" si="76"/>
        <v>1.3410094481256978E-3</v>
      </c>
      <c r="BH128" s="6">
        <f t="shared" si="76"/>
        <v>1.381146662917228E-3</v>
      </c>
      <c r="BI128" s="6">
        <f t="shared" si="76"/>
        <v>1.4224952533277678E-3</v>
      </c>
      <c r="BJ128" s="6">
        <f t="shared" si="76"/>
        <v>1.4650917797140379E-3</v>
      </c>
      <c r="BK128" s="6">
        <f t="shared" si="76"/>
        <v>1.5089739058557177E-3</v>
      </c>
      <c r="BL128" s="6">
        <f t="shared" si="76"/>
        <v>1.5541804322577175E-3</v>
      </c>
    </row>
    <row r="129" spans="1:64" x14ac:dyDescent="0.25">
      <c r="C129" t="s">
        <v>8</v>
      </c>
      <c r="D129" s="6">
        <f t="shared" ref="D129:K129" si="79">(D$28*(D65*D114))+D97</f>
        <v>6.6949999999999745</v>
      </c>
      <c r="E129" s="6">
        <f t="shared" si="79"/>
        <v>6.4779999999999847</v>
      </c>
      <c r="F129" s="6">
        <f t="shared" si="79"/>
        <v>7.3039999999999896</v>
      </c>
      <c r="G129" s="6">
        <f t="shared" si="79"/>
        <v>7.7709999999999813</v>
      </c>
      <c r="H129" s="6">
        <f t="shared" si="79"/>
        <v>7.1659999999999791</v>
      </c>
      <c r="I129" s="6">
        <f t="shared" si="79"/>
        <v>7.516670405374807</v>
      </c>
      <c r="J129" s="10">
        <f t="shared" si="79"/>
        <v>7.8641472821724285</v>
      </c>
      <c r="K129" s="6">
        <f t="shared" si="79"/>
        <v>9.4617002166949096</v>
      </c>
      <c r="L129" s="6">
        <f t="shared" si="78"/>
        <v>8.8999293350171396</v>
      </c>
      <c r="M129" s="6">
        <f t="shared" si="76"/>
        <v>9.3819275441552943</v>
      </c>
      <c r="N129" s="6">
        <f t="shared" si="76"/>
        <v>9.2859053078461393</v>
      </c>
      <c r="O129" s="6">
        <f t="shared" si="76"/>
        <v>9.8128752651531652</v>
      </c>
      <c r="P129" s="6">
        <f t="shared" si="76"/>
        <v>10.50381630144024</v>
      </c>
      <c r="Q129" s="6">
        <f t="shared" si="76"/>
        <v>11.180353194461864</v>
      </c>
      <c r="R129" s="6">
        <f t="shared" si="76"/>
        <v>11.906682937200838</v>
      </c>
      <c r="S129" s="6">
        <f t="shared" si="76"/>
        <v>12.695717847173622</v>
      </c>
      <c r="T129" s="6">
        <f t="shared" si="76"/>
        <v>13.451063995870246</v>
      </c>
      <c r="U129" s="6">
        <f t="shared" si="76"/>
        <v>14.254900202322316</v>
      </c>
      <c r="V129" s="6">
        <f t="shared" si="76"/>
        <v>15.10813867471113</v>
      </c>
      <c r="W129" s="6">
        <f t="shared" si="76"/>
        <v>16.011280315238643</v>
      </c>
      <c r="X129" s="6">
        <f t="shared" si="76"/>
        <v>16.963917789338051</v>
      </c>
      <c r="Y129" s="6">
        <f t="shared" si="76"/>
        <v>17.965560271122282</v>
      </c>
      <c r="Z129" s="6">
        <f t="shared" si="76"/>
        <v>19.017037188291148</v>
      </c>
      <c r="AA129" s="6">
        <f t="shared" si="76"/>
        <v>20.11766886461875</v>
      </c>
      <c r="AB129" s="6">
        <f t="shared" si="76"/>
        <v>21.26650819379681</v>
      </c>
      <c r="AC129" s="6">
        <f t="shared" si="76"/>
        <v>22.462276213079697</v>
      </c>
      <c r="AD129" s="6">
        <f t="shared" si="76"/>
        <v>23.702780934547192</v>
      </c>
      <c r="AE129" s="6">
        <f t="shared" si="76"/>
        <v>24.985009242810325</v>
      </c>
      <c r="AF129" s="6">
        <f t="shared" si="76"/>
        <v>26.306736301780067</v>
      </c>
      <c r="AG129" s="6">
        <f t="shared" si="76"/>
        <v>27.664051580265518</v>
      </c>
      <c r="AH129" s="6">
        <f t="shared" si="76"/>
        <v>29.052368076071815</v>
      </c>
      <c r="AI129" s="6">
        <f t="shared" si="76"/>
        <v>30.466868460832426</v>
      </c>
      <c r="AJ129" s="6">
        <f t="shared" si="76"/>
        <v>31.902049359814537</v>
      </c>
      <c r="AK129" s="6">
        <f t="shared" si="76"/>
        <v>33.351854340057606</v>
      </c>
      <c r="AL129" s="6">
        <f t="shared" si="76"/>
        <v>34.808903040396771</v>
      </c>
      <c r="AM129" s="6">
        <f t="shared" si="76"/>
        <v>36.262886333085092</v>
      </c>
      <c r="AN129" s="6">
        <f t="shared" si="76"/>
        <v>37.702751180914106</v>
      </c>
      <c r="AO129" s="6">
        <f t="shared" si="76"/>
        <v>39.118668123803239</v>
      </c>
      <c r="AP129" s="6">
        <f t="shared" si="76"/>
        <v>40.501064781399094</v>
      </c>
      <c r="AQ129" s="6">
        <f t="shared" si="76"/>
        <v>41.839808185862722</v>
      </c>
      <c r="AR129" s="6">
        <f t="shared" si="76"/>
        <v>43.124009769003123</v>
      </c>
      <c r="AS129" s="6">
        <f t="shared" si="76"/>
        <v>44.408749314109073</v>
      </c>
      <c r="AT129" s="6">
        <f t="shared" si="76"/>
        <v>45.732263402237074</v>
      </c>
      <c r="AU129" s="6">
        <f t="shared" si="76"/>
        <v>47.095722282401667</v>
      </c>
      <c r="AV129" s="6">
        <f t="shared" si="76"/>
        <v>48.500331522737866</v>
      </c>
      <c r="AW129" s="6">
        <f t="shared" si="76"/>
        <v>49.947333076462471</v>
      </c>
      <c r="AX129" s="6">
        <f t="shared" si="76"/>
        <v>51.438006380006975</v>
      </c>
      <c r="AY129" s="6">
        <f t="shared" si="76"/>
        <v>52.973669484293964</v>
      </c>
      <c r="AZ129" s="6">
        <f t="shared" si="76"/>
        <v>54.555680220154962</v>
      </c>
      <c r="BA129" s="6">
        <f t="shared" si="76"/>
        <v>56.185437398921465</v>
      </c>
      <c r="BB129" s="6">
        <f t="shared" si="76"/>
        <v>57.864382049252967</v>
      </c>
      <c r="BC129" s="6">
        <f t="shared" si="76"/>
        <v>59.593998691291958</v>
      </c>
      <c r="BD129" s="6">
        <f t="shared" si="76"/>
        <v>61.375816649273958</v>
      </c>
      <c r="BE129" s="6">
        <f t="shared" si="76"/>
        <v>63.211411403753466</v>
      </c>
      <c r="BF129" s="6">
        <f t="shared" si="76"/>
        <v>65.10240598464145</v>
      </c>
      <c r="BG129" s="6">
        <f t="shared" si="76"/>
        <v>67.050472406284953</v>
      </c>
      <c r="BH129" s="6">
        <f t="shared" si="76"/>
        <v>69.057333145861463</v>
      </c>
      <c r="BI129" s="6">
        <f t="shared" si="76"/>
        <v>71.124762666388449</v>
      </c>
      <c r="BJ129" s="6">
        <f t="shared" si="76"/>
        <v>73.254588985701957</v>
      </c>
      <c r="BK129" s="6">
        <f t="shared" si="76"/>
        <v>75.448695292785956</v>
      </c>
      <c r="BL129" s="6">
        <f t="shared" si="76"/>
        <v>77.709021612885948</v>
      </c>
    </row>
    <row r="130" spans="1:64" x14ac:dyDescent="0.25">
      <c r="C130" t="s">
        <v>9</v>
      </c>
      <c r="D130" s="6">
        <f t="shared" ref="D130:K130" si="80">(D$28*(D66*D115))+D98</f>
        <v>0</v>
      </c>
      <c r="E130" s="6">
        <f t="shared" si="80"/>
        <v>0</v>
      </c>
      <c r="F130" s="6">
        <f t="shared" si="80"/>
        <v>0</v>
      </c>
      <c r="G130" s="6">
        <f t="shared" si="80"/>
        <v>0</v>
      </c>
      <c r="H130" s="6">
        <f t="shared" si="80"/>
        <v>0</v>
      </c>
      <c r="I130" s="6">
        <f t="shared" si="80"/>
        <v>0</v>
      </c>
      <c r="J130" s="10">
        <f t="shared" si="80"/>
        <v>0</v>
      </c>
      <c r="K130" s="6">
        <f t="shared" si="80"/>
        <v>1.2138633314886476E-2</v>
      </c>
      <c r="L130" s="6">
        <f t="shared" si="78"/>
        <v>2.8095750969708313E-2</v>
      </c>
      <c r="M130" s="6">
        <f t="shared" si="76"/>
        <v>5.1285270279028551E-2</v>
      </c>
      <c r="N130" s="6">
        <f t="shared" si="76"/>
        <v>7.7048380335252742E-2</v>
      </c>
      <c r="O130" s="6">
        <f t="shared" si="76"/>
        <v>0.11361895740752674</v>
      </c>
      <c r="P130" s="6">
        <f t="shared" si="76"/>
        <v>0.16005466227141643</v>
      </c>
      <c r="Q130" s="6">
        <f t="shared" si="76"/>
        <v>0.21470410668192513</v>
      </c>
      <c r="R130" s="6">
        <f t="shared" si="76"/>
        <v>0.27870948461127998</v>
      </c>
      <c r="S130" s="6">
        <f t="shared" si="76"/>
        <v>0.35275858466277743</v>
      </c>
      <c r="T130" s="6">
        <f t="shared" si="76"/>
        <v>0.43416829405713009</v>
      </c>
      <c r="U130" s="6">
        <f t="shared" si="76"/>
        <v>0.52500484431447247</v>
      </c>
      <c r="V130" s="6">
        <f t="shared" si="76"/>
        <v>0.62538541542517156</v>
      </c>
      <c r="W130" s="6">
        <f t="shared" si="76"/>
        <v>0.73536171763024394</v>
      </c>
      <c r="X130" s="6">
        <f t="shared" si="76"/>
        <v>0.8548861265430111</v>
      </c>
      <c r="Y130" s="6">
        <f t="shared" si="76"/>
        <v>0.98383770329265241</v>
      </c>
      <c r="Z130" s="6">
        <f t="shared" si="76"/>
        <v>1.122105014583018</v>
      </c>
      <c r="AA130" s="6">
        <f t="shared" si="76"/>
        <v>1.2694366217374384</v>
      </c>
      <c r="AB130" s="6">
        <f t="shared" si="76"/>
        <v>1.4254942733331777</v>
      </c>
      <c r="AC130" s="6">
        <f t="shared" si="76"/>
        <v>1.5898448221917372</v>
      </c>
      <c r="AD130" s="6">
        <f t="shared" si="76"/>
        <v>1.7619125565024432</v>
      </c>
      <c r="AE130" s="6">
        <f t="shared" si="76"/>
        <v>1.9409724065204823</v>
      </c>
      <c r="AF130" s="6">
        <f t="shared" si="76"/>
        <v>2.1262695483192511</v>
      </c>
      <c r="AG130" s="6">
        <f t="shared" si="76"/>
        <v>2.3168269782423829</v>
      </c>
      <c r="AH130" s="6">
        <f t="shared" si="76"/>
        <v>2.5115104116996503</v>
      </c>
      <c r="AI130" s="6">
        <f t="shared" si="76"/>
        <v>2.7090624719374552</v>
      </c>
      <c r="AJ130" s="6">
        <f t="shared" si="76"/>
        <v>2.9080616020706183</v>
      </c>
      <c r="AK130" s="6">
        <f t="shared" si="76"/>
        <v>3.1069295951990874</v>
      </c>
      <c r="AL130" s="6">
        <f t="shared" si="76"/>
        <v>3.3038554596997733</v>
      </c>
      <c r="AM130" s="6">
        <f t="shared" si="76"/>
        <v>3.496632005624762</v>
      </c>
      <c r="AN130" s="6">
        <f t="shared" si="76"/>
        <v>3.6828534363845971</v>
      </c>
      <c r="AO130" s="6">
        <f t="shared" si="76"/>
        <v>3.8601138112125302</v>
      </c>
      <c r="AP130" s="6">
        <f t="shared" si="76"/>
        <v>4.0259234767607479</v>
      </c>
      <c r="AQ130" s="6">
        <f t="shared" si="76"/>
        <v>4.1776306549077029</v>
      </c>
      <c r="AR130" s="6">
        <f t="shared" si="76"/>
        <v>4.31240097690032</v>
      </c>
      <c r="AS130" s="6">
        <f t="shared" si="76"/>
        <v>4.4408749314109146</v>
      </c>
      <c r="AT130" s="6">
        <f t="shared" si="76"/>
        <v>4.573226340223715</v>
      </c>
      <c r="AU130" s="6">
        <f t="shared" si="76"/>
        <v>4.7095722282401749</v>
      </c>
      <c r="AV130" s="6">
        <f t="shared" si="76"/>
        <v>4.8500331522737952</v>
      </c>
      <c r="AW130" s="6">
        <f t="shared" si="76"/>
        <v>4.9947333076462552</v>
      </c>
      <c r="AX130" s="6">
        <f t="shared" si="76"/>
        <v>5.1438006380007062</v>
      </c>
      <c r="AY130" s="6">
        <f t="shared" si="76"/>
        <v>5.2973669484294055</v>
      </c>
      <c r="AZ130" s="6">
        <f t="shared" si="76"/>
        <v>5.4555680220155054</v>
      </c>
      <c r="BA130" s="6">
        <f t="shared" si="76"/>
        <v>5.6185437398921563</v>
      </c>
      <c r="BB130" s="6">
        <f t="shared" si="76"/>
        <v>5.7864382049253065</v>
      </c>
      <c r="BC130" s="6">
        <f t="shared" si="76"/>
        <v>5.9593998691292054</v>
      </c>
      <c r="BD130" s="6">
        <f t="shared" si="76"/>
        <v>6.1375816649274064</v>
      </c>
      <c r="BE130" s="6">
        <f t="shared" si="76"/>
        <v>6.3211411403753575</v>
      </c>
      <c r="BF130" s="6">
        <f t="shared" si="76"/>
        <v>6.5102405984641569</v>
      </c>
      <c r="BG130" s="6">
        <f t="shared" si="76"/>
        <v>6.7050472406285069</v>
      </c>
      <c r="BH130" s="6">
        <f t="shared" si="76"/>
        <v>6.9057333145861577</v>
      </c>
      <c r="BI130" s="6">
        <f t="shared" si="76"/>
        <v>7.1124762666388568</v>
      </c>
      <c r="BJ130" s="6">
        <f t="shared" si="76"/>
        <v>7.3254588985702078</v>
      </c>
      <c r="BK130" s="6">
        <f t="shared" si="76"/>
        <v>7.5448695292786079</v>
      </c>
      <c r="BL130" s="6">
        <f t="shared" si="76"/>
        <v>7.7709021612886078</v>
      </c>
    </row>
    <row r="131" spans="1:64" x14ac:dyDescent="0.25">
      <c r="C131" t="s">
        <v>10</v>
      </c>
      <c r="D131" s="6">
        <f t="shared" ref="D131:K131" si="81">(D$28*(D67*D116))+D99</f>
        <v>178.31245776566689</v>
      </c>
      <c r="E131" s="6">
        <f t="shared" si="81"/>
        <v>147.59155361412036</v>
      </c>
      <c r="F131" s="6">
        <f t="shared" si="81"/>
        <v>186.10249591280632</v>
      </c>
      <c r="G131" s="6">
        <f t="shared" si="81"/>
        <v>164.20471847639899</v>
      </c>
      <c r="H131" s="6">
        <f t="shared" si="81"/>
        <v>194.9859400544953</v>
      </c>
      <c r="I131" s="6">
        <f t="shared" si="81"/>
        <v>198.5279999999992</v>
      </c>
      <c r="J131" s="10">
        <f t="shared" si="81"/>
        <v>216.33268496213299</v>
      </c>
      <c r="K131" s="6">
        <f t="shared" si="81"/>
        <v>225.31970235688871</v>
      </c>
      <c r="L131" s="6">
        <f t="shared" si="78"/>
        <v>237.24467747109435</v>
      </c>
      <c r="M131" s="6">
        <f t="shared" si="76"/>
        <v>249.29253541184679</v>
      </c>
      <c r="N131" s="6">
        <f t="shared" si="76"/>
        <v>245.27298458298898</v>
      </c>
      <c r="O131" s="6">
        <f t="shared" si="76"/>
        <v>257.00256372779404</v>
      </c>
      <c r="P131" s="6">
        <f>(P$28*(P67*P116))+P99</f>
        <v>272.15717057613438</v>
      </c>
      <c r="Q131" s="6">
        <f t="shared" si="76"/>
        <v>286.01182625353005</v>
      </c>
      <c r="R131" s="6">
        <f t="shared" si="76"/>
        <v>300.19725155202667</v>
      </c>
      <c r="S131" s="6">
        <f t="shared" si="76"/>
        <v>314.99033326665017</v>
      </c>
      <c r="T131" s="6">
        <f t="shared" si="76"/>
        <v>327.98866212914874</v>
      </c>
      <c r="U131" s="6">
        <f t="shared" si="76"/>
        <v>341.24347961589956</v>
      </c>
      <c r="V131" s="6">
        <f t="shared" si="76"/>
        <v>354.76270950909884</v>
      </c>
      <c r="W131" s="6">
        <f t="shared" si="76"/>
        <v>368.55050729525317</v>
      </c>
      <c r="X131" s="6">
        <f t="shared" si="76"/>
        <v>382.59705242488121</v>
      </c>
      <c r="Y131" s="6">
        <f t="shared" si="76"/>
        <v>396.89888762183716</v>
      </c>
      <c r="Z131" s="6">
        <f t="shared" si="76"/>
        <v>411.4894296482201</v>
      </c>
      <c r="AA131" s="6">
        <f t="shared" si="76"/>
        <v>426.37597007468156</v>
      </c>
      <c r="AB131" s="6">
        <f t="shared" si="76"/>
        <v>441.56877248595868</v>
      </c>
      <c r="AC131" s="6">
        <f t="shared" si="76"/>
        <v>457.08024174461292</v>
      </c>
      <c r="AD131" s="6">
        <f t="shared" si="76"/>
        <v>472.9139127436332</v>
      </c>
      <c r="AE131" s="6">
        <f t="shared" si="76"/>
        <v>489.0679004971683</v>
      </c>
      <c r="AF131" s="6">
        <f t="shared" si="76"/>
        <v>505.56711540954865</v>
      </c>
      <c r="AG131" s="6">
        <f t="shared" si="76"/>
        <v>522.41495819187719</v>
      </c>
      <c r="AH131" s="6">
        <f t="shared" si="76"/>
        <v>539.6147007911494</v>
      </c>
      <c r="AI131" s="6">
        <f t="shared" si="76"/>
        <v>557.178370842817</v>
      </c>
      <c r="AJ131" s="6">
        <f t="shared" si="76"/>
        <v>575.11857077809611</v>
      </c>
      <c r="AK131" s="6">
        <f t="shared" si="76"/>
        <v>593.45148909845477</v>
      </c>
      <c r="AL131" s="6">
        <f t="shared" si="76"/>
        <v>612.18376601478235</v>
      </c>
      <c r="AM131" s="6">
        <f t="shared" si="76"/>
        <v>631.2856485679763</v>
      </c>
      <c r="AN131" s="6">
        <f t="shared" si="76"/>
        <v>650.73064902433919</v>
      </c>
      <c r="AO131" s="6">
        <f t="shared" si="76"/>
        <v>670.52883377698208</v>
      </c>
      <c r="AP131" s="6">
        <f t="shared" si="76"/>
        <v>690.70890851276135</v>
      </c>
      <c r="AQ131" s="6">
        <f t="shared" si="76"/>
        <v>711.30397211029845</v>
      </c>
      <c r="AR131" s="6">
        <f t="shared" si="76"/>
        <v>732.34835552013169</v>
      </c>
      <c r="AS131" s="6">
        <f t="shared" si="76"/>
        <v>754.16629170393969</v>
      </c>
      <c r="AT131" s="6">
        <f t="shared" si="76"/>
        <v>776.64271194269418</v>
      </c>
      <c r="AU131" s="6">
        <f t="shared" si="76"/>
        <v>799.79748985079095</v>
      </c>
      <c r="AV131" s="6">
        <f t="shared" si="76"/>
        <v>823.65109884537901</v>
      </c>
      <c r="AW131" s="6">
        <f t="shared" si="76"/>
        <v>848.22463024892193</v>
      </c>
      <c r="AX131" s="6">
        <f t="shared" si="76"/>
        <v>873.53981193810864</v>
      </c>
      <c r="AY131" s="6">
        <f t="shared" si="76"/>
        <v>899.61902755562051</v>
      </c>
      <c r="AZ131" s="6">
        <f t="shared" si="76"/>
        <v>926.48533630170027</v>
      </c>
      <c r="BA131" s="6">
        <f t="shared" si="76"/>
        <v>954.16249332304653</v>
      </c>
      <c r="BB131" s="6">
        <f t="shared" si="76"/>
        <v>982.67497071709909</v>
      </c>
      <c r="BC131" s="6">
        <f t="shared" si="76"/>
        <v>1012.0479791702224</v>
      </c>
      <c r="BD131" s="6">
        <f t="shared" si="76"/>
        <v>1042.3074902489514</v>
      </c>
      <c r="BE131" s="6">
        <f t="shared" si="76"/>
        <v>1073.4802593640047</v>
      </c>
      <c r="BF131" s="6">
        <f t="shared" si="76"/>
        <v>1105.593849427381</v>
      </c>
      <c r="BG131" s="6">
        <f t="shared" si="76"/>
        <v>1138.6766552234244</v>
      </c>
      <c r="BH131" s="6">
        <f t="shared" si="76"/>
        <v>1172.7579285154823</v>
      </c>
      <c r="BI131" s="6">
        <f t="shared" si="76"/>
        <v>1207.8678039102331</v>
      </c>
      <c r="BJ131" s="6">
        <f t="shared" si="76"/>
        <v>1244.0373255026775</v>
      </c>
      <c r="BK131" s="6">
        <f t="shared" si="76"/>
        <v>1281.2984743252596</v>
      </c>
      <c r="BL131" s="6">
        <f t="shared" si="76"/>
        <v>1319.6841966254606</v>
      </c>
    </row>
    <row r="132" spans="1:64" x14ac:dyDescent="0.25">
      <c r="C132" t="s">
        <v>11</v>
      </c>
      <c r="D132" s="6">
        <f t="shared" ref="D132:K132" si="82">(D$28*(D68*D117))+D100</f>
        <v>7.4296857402361205</v>
      </c>
      <c r="E132" s="6">
        <f t="shared" si="82"/>
        <v>6.1496480672550158</v>
      </c>
      <c r="F132" s="6">
        <f t="shared" si="82"/>
        <v>7.7542706630335996</v>
      </c>
      <c r="G132" s="6">
        <f t="shared" si="82"/>
        <v>6.8418632698499584</v>
      </c>
      <c r="H132" s="6">
        <f t="shared" si="82"/>
        <v>8.1244141689373066</v>
      </c>
      <c r="I132" s="6">
        <f t="shared" si="82"/>
        <v>8.2719999999999647</v>
      </c>
      <c r="J132" s="10">
        <f t="shared" si="82"/>
        <v>9.0138618734222078</v>
      </c>
      <c r="K132" s="6">
        <f t="shared" si="82"/>
        <v>9.3883209315370291</v>
      </c>
      <c r="L132" s="6">
        <f t="shared" si="78"/>
        <v>9.8851948946289276</v>
      </c>
      <c r="M132" s="6">
        <f t="shared" si="76"/>
        <v>10.387188975493613</v>
      </c>
      <c r="N132" s="6">
        <f t="shared" si="76"/>
        <v>10.219707690957868</v>
      </c>
      <c r="O132" s="6">
        <f t="shared" si="76"/>
        <v>10.70844015532475</v>
      </c>
      <c r="P132" s="6">
        <f t="shared" si="76"/>
        <v>11.339882107338926</v>
      </c>
      <c r="Q132" s="6">
        <f t="shared" si="76"/>
        <v>11.917159427230411</v>
      </c>
      <c r="R132" s="6">
        <f t="shared" si="76"/>
        <v>12.508218814667774</v>
      </c>
      <c r="S132" s="6">
        <f t="shared" si="76"/>
        <v>13.124597219443753</v>
      </c>
      <c r="T132" s="6">
        <f t="shared" si="76"/>
        <v>13.666194255381191</v>
      </c>
      <c r="U132" s="6">
        <f t="shared" si="76"/>
        <v>14.218478317329144</v>
      </c>
      <c r="V132" s="6">
        <f t="shared" si="76"/>
        <v>14.781779562879102</v>
      </c>
      <c r="W132" s="6">
        <f t="shared" ref="M132:BL133" si="83">(W$28*(W68*W117))+W100</f>
        <v>15.356271137302208</v>
      </c>
      <c r="X132" s="6">
        <f t="shared" si="83"/>
        <v>15.941543851036704</v>
      </c>
      <c r="Y132" s="6">
        <f t="shared" si="83"/>
        <v>16.537453650909871</v>
      </c>
      <c r="Z132" s="6">
        <f t="shared" si="83"/>
        <v>17.14539290200916</v>
      </c>
      <c r="AA132" s="6">
        <f t="shared" si="83"/>
        <v>17.765665419778387</v>
      </c>
      <c r="AB132" s="6">
        <f t="shared" si="83"/>
        <v>18.3986988535816</v>
      </c>
      <c r="AC132" s="6">
        <f t="shared" si="83"/>
        <v>19.045010072692193</v>
      </c>
      <c r="AD132" s="6">
        <f t="shared" si="83"/>
        <v>19.704746364318037</v>
      </c>
      <c r="AE132" s="6">
        <f t="shared" si="83"/>
        <v>20.377829187381995</v>
      </c>
      <c r="AF132" s="6">
        <f t="shared" si="83"/>
        <v>21.065296475397837</v>
      </c>
      <c r="AG132" s="6">
        <f t="shared" si="83"/>
        <v>21.767289924661526</v>
      </c>
      <c r="AH132" s="6">
        <f t="shared" si="83"/>
        <v>22.483945866297873</v>
      </c>
      <c r="AI132" s="6">
        <f t="shared" si="83"/>
        <v>23.21576545178403</v>
      </c>
      <c r="AJ132" s="6">
        <f t="shared" si="83"/>
        <v>23.963273782420657</v>
      </c>
      <c r="AK132" s="6">
        <f t="shared" si="83"/>
        <v>24.727145379102261</v>
      </c>
      <c r="AL132" s="6">
        <f t="shared" si="83"/>
        <v>25.507656917282571</v>
      </c>
      <c r="AM132" s="6">
        <f t="shared" si="83"/>
        <v>26.303568690332327</v>
      </c>
      <c r="AN132" s="6">
        <f t="shared" si="83"/>
        <v>27.113777042680766</v>
      </c>
      <c r="AO132" s="6">
        <f t="shared" si="83"/>
        <v>27.938701407374225</v>
      </c>
      <c r="AP132" s="6">
        <f t="shared" si="83"/>
        <v>28.779537854698351</v>
      </c>
      <c r="AQ132" s="6">
        <f t="shared" si="83"/>
        <v>29.637665504595738</v>
      </c>
      <c r="AR132" s="6">
        <f t="shared" si="83"/>
        <v>30.514514813338774</v>
      </c>
      <c r="AS132" s="6">
        <f t="shared" si="83"/>
        <v>31.423595487664105</v>
      </c>
      <c r="AT132" s="6">
        <f t="shared" si="83"/>
        <v>32.360112997612205</v>
      </c>
      <c r="AU132" s="6">
        <f t="shared" si="83"/>
        <v>33.324895410449571</v>
      </c>
      <c r="AV132" s="6">
        <f t="shared" si="83"/>
        <v>34.318795785224076</v>
      </c>
      <c r="AW132" s="6">
        <f t="shared" si="83"/>
        <v>35.342692927038357</v>
      </c>
      <c r="AX132" s="6">
        <f t="shared" si="83"/>
        <v>36.397492164087808</v>
      </c>
      <c r="AY132" s="6">
        <f t="shared" si="83"/>
        <v>37.4841261481508</v>
      </c>
      <c r="AZ132" s="6">
        <f t="shared" si="83"/>
        <v>38.603555679237452</v>
      </c>
      <c r="BA132" s="6">
        <f t="shared" si="83"/>
        <v>39.756770555126884</v>
      </c>
      <c r="BB132" s="6">
        <f t="shared" si="83"/>
        <v>40.944790446545731</v>
      </c>
      <c r="BC132" s="6">
        <f t="shared" si="83"/>
        <v>42.168665798759207</v>
      </c>
      <c r="BD132" s="6">
        <f t="shared" si="83"/>
        <v>43.429478760372902</v>
      </c>
      <c r="BE132" s="6">
        <f t="shared" si="83"/>
        <v>44.728344140166797</v>
      </c>
      <c r="BF132" s="6">
        <f t="shared" si="83"/>
        <v>46.066410392807477</v>
      </c>
      <c r="BG132" s="6">
        <f t="shared" si="83"/>
        <v>47.444860634309279</v>
      </c>
      <c r="BH132" s="6">
        <f t="shared" si="83"/>
        <v>48.864913688145016</v>
      </c>
      <c r="BI132" s="6">
        <f t="shared" si="83"/>
        <v>50.327825162926302</v>
      </c>
      <c r="BJ132" s="6">
        <f t="shared" si="83"/>
        <v>51.834888562611482</v>
      </c>
      <c r="BK132" s="6">
        <f t="shared" si="83"/>
        <v>53.387436430219068</v>
      </c>
      <c r="BL132" s="6">
        <f t="shared" si="83"/>
        <v>54.986841526060772</v>
      </c>
    </row>
    <row r="133" spans="1:64" x14ac:dyDescent="0.25">
      <c r="C133" t="s">
        <v>12</v>
      </c>
      <c r="D133" s="6">
        <f t="shared" ref="D133:K133" si="84">(D$28*(D69*D118))+D101</f>
        <v>14.141106920267134</v>
      </c>
      <c r="E133" s="6">
        <f t="shared" si="84"/>
        <v>14.212167759062469</v>
      </c>
      <c r="F133" s="6">
        <f t="shared" si="84"/>
        <v>14.283585687499988</v>
      </c>
      <c r="G133" s="6">
        <f t="shared" si="84"/>
        <v>14.355362499999964</v>
      </c>
      <c r="H133" s="6">
        <f t="shared" si="84"/>
        <v>14.427499999999958</v>
      </c>
      <c r="I133" s="6">
        <f t="shared" si="84"/>
        <v>14.499999999999943</v>
      </c>
      <c r="J133" s="10">
        <f t="shared" si="84"/>
        <v>14.572499999999959</v>
      </c>
      <c r="K133" s="6">
        <f t="shared" si="84"/>
        <v>14.328664825413892</v>
      </c>
      <c r="L133" s="6">
        <f t="shared" si="78"/>
        <v>14.173491983901673</v>
      </c>
      <c r="M133" s="6">
        <f t="shared" si="83"/>
        <v>14.065700818507954</v>
      </c>
      <c r="N133" s="6">
        <f t="shared" si="83"/>
        <v>13.146471238358938</v>
      </c>
      <c r="O133" s="6">
        <f t="shared" si="83"/>
        <v>13.168958463984051</v>
      </c>
      <c r="P133" s="6">
        <f t="shared" si="83"/>
        <v>13.42169187574245</v>
      </c>
      <c r="Q133" s="6">
        <f t="shared" si="83"/>
        <v>13.670494935671408</v>
      </c>
      <c r="R133" s="6">
        <f t="shared" si="83"/>
        <v>14.00612406253798</v>
      </c>
      <c r="S133" s="6">
        <f t="shared" si="83"/>
        <v>14.448066685349724</v>
      </c>
      <c r="T133" s="6">
        <f t="shared" si="83"/>
        <v>14.893155237312413</v>
      </c>
      <c r="U133" s="6">
        <f t="shared" si="83"/>
        <v>15.441202872661396</v>
      </c>
      <c r="V133" s="6">
        <f t="shared" si="83"/>
        <v>16.096071459874416</v>
      </c>
      <c r="W133" s="6">
        <f t="shared" si="83"/>
        <v>16.860774544056646</v>
      </c>
      <c r="X133" s="6">
        <f t="shared" si="83"/>
        <v>17.73692511523166</v>
      </c>
      <c r="Y133" s="6">
        <f t="shared" si="83"/>
        <v>18.725553715298883</v>
      </c>
      <c r="Z133" s="6">
        <f t="shared" si="83"/>
        <v>19.828493698361346</v>
      </c>
      <c r="AA133" s="6">
        <f t="shared" si="83"/>
        <v>21.045381220923247</v>
      </c>
      <c r="AB133" s="6">
        <f t="shared" si="83"/>
        <v>22.374901501920494</v>
      </c>
      <c r="AC133" s="6">
        <f t="shared" si="83"/>
        <v>23.814660701444378</v>
      </c>
      <c r="AD133" s="6">
        <f t="shared" si="83"/>
        <v>25.360502685651177</v>
      </c>
      <c r="AE133" s="6">
        <f t="shared" si="83"/>
        <v>27.006515038613497</v>
      </c>
      <c r="AF133" s="6">
        <f t="shared" si="83"/>
        <v>28.74669239866574</v>
      </c>
      <c r="AG133" s="6">
        <f t="shared" si="83"/>
        <v>30.572206518895413</v>
      </c>
      <c r="AH133" s="6">
        <f t="shared" si="83"/>
        <v>32.472391952520368</v>
      </c>
      <c r="AI133" s="6">
        <f t="shared" si="83"/>
        <v>34.435169893146991</v>
      </c>
      <c r="AJ133" s="6">
        <f t="shared" si="83"/>
        <v>36.446479512448477</v>
      </c>
      <c r="AK133" s="6">
        <f t="shared" si="83"/>
        <v>38.490358990799486</v>
      </c>
      <c r="AL133" s="6">
        <f t="shared" si="83"/>
        <v>40.5479865980112</v>
      </c>
      <c r="AM133" s="6">
        <f t="shared" si="83"/>
        <v>42.595699538440456</v>
      </c>
      <c r="AN133" s="6">
        <f t="shared" si="83"/>
        <v>44.607430787828207</v>
      </c>
      <c r="AO133" s="6">
        <f t="shared" si="83"/>
        <v>46.557035700472525</v>
      </c>
      <c r="AP133" s="6">
        <f t="shared" si="83"/>
        <v>48.417191556207214</v>
      </c>
      <c r="AQ133" s="6">
        <f t="shared" si="83"/>
        <v>50.158417228738557</v>
      </c>
      <c r="AR133" s="6">
        <f t="shared" si="83"/>
        <v>51.748811722803673</v>
      </c>
      <c r="AS133" s="6">
        <f t="shared" si="83"/>
        <v>53.290499176930808</v>
      </c>
      <c r="AT133" s="6">
        <f t="shared" si="83"/>
        <v>54.878716082684406</v>
      </c>
      <c r="AU133" s="6">
        <f t="shared" si="83"/>
        <v>56.514866738881921</v>
      </c>
      <c r="AV133" s="6">
        <f t="shared" si="83"/>
        <v>58.200397827285357</v>
      </c>
      <c r="AW133" s="6">
        <f t="shared" si="83"/>
        <v>59.936799691754878</v>
      </c>
      <c r="AX133" s="6">
        <f t="shared" si="83"/>
        <v>61.725607656008272</v>
      </c>
      <c r="AY133" s="6">
        <f t="shared" si="83"/>
        <v>63.568403381152663</v>
      </c>
      <c r="AZ133" s="6">
        <f t="shared" si="83"/>
        <v>65.466816264185866</v>
      </c>
      <c r="BA133" s="6">
        <f t="shared" si="83"/>
        <v>67.422524878705659</v>
      </c>
      <c r="BB133" s="6">
        <f t="shared" si="83"/>
        <v>69.437258459103461</v>
      </c>
      <c r="BC133" s="6">
        <f t="shared" si="83"/>
        <v>71.512798429550244</v>
      </c>
      <c r="BD133" s="6">
        <f t="shared" si="83"/>
        <v>73.650979979128635</v>
      </c>
      <c r="BE133" s="6">
        <f t="shared" si="83"/>
        <v>75.853693684504051</v>
      </c>
      <c r="BF133" s="6">
        <f t="shared" si="83"/>
        <v>78.122887181569624</v>
      </c>
      <c r="BG133" s="6">
        <f t="shared" si="83"/>
        <v>80.46056688754183</v>
      </c>
      <c r="BH133" s="6">
        <f t="shared" si="83"/>
        <v>82.868799775033622</v>
      </c>
      <c r="BI133" s="6">
        <f t="shared" si="83"/>
        <v>85.349715199666008</v>
      </c>
      <c r="BJ133" s="6">
        <f t="shared" si="83"/>
        <v>87.905506782842224</v>
      </c>
      <c r="BK133" s="6">
        <f t="shared" si="83"/>
        <v>90.538434351343014</v>
      </c>
      <c r="BL133" s="6">
        <f t="shared" si="83"/>
        <v>93.250825935462998</v>
      </c>
    </row>
    <row r="134" spans="1:64" x14ac:dyDescent="0.25">
      <c r="C134" t="s">
        <v>13</v>
      </c>
      <c r="D134" s="6">
        <f t="shared" ref="D134:K134" si="85">(D$27*(D70*D119))+D102</f>
        <v>41.634425942126065</v>
      </c>
      <c r="E134" s="6">
        <f t="shared" si="85"/>
        <v>42.286775250356598</v>
      </c>
      <c r="F134" s="6">
        <f t="shared" si="85"/>
        <v>42.94934589850763</v>
      </c>
      <c r="G134" s="6">
        <f t="shared" si="85"/>
        <v>43.622298039718679</v>
      </c>
      <c r="H134" s="6">
        <f t="shared" si="85"/>
        <v>44.305794336489882</v>
      </c>
      <c r="I134" s="6">
        <f t="shared" si="85"/>
        <v>44.999999999999943</v>
      </c>
      <c r="J134" s="10">
        <f t="shared" si="85"/>
        <v>46.799999999999955</v>
      </c>
      <c r="K134" s="6">
        <f t="shared" si="85"/>
        <v>46.994697547226956</v>
      </c>
      <c r="L134">
        <f>(L$27*(L70*L119))+L102</f>
        <v>48.255379045835369</v>
      </c>
      <c r="M134" s="6">
        <f t="shared" ref="M134:BL134" si="86">(M$27*(M70*M119))+M102</f>
        <v>49.734377901282791</v>
      </c>
      <c r="N134" s="6">
        <f t="shared" si="86"/>
        <v>48.906500298382859</v>
      </c>
      <c r="O134" s="6">
        <f t="shared" si="86"/>
        <v>50.782189575355069</v>
      </c>
      <c r="P134" s="6">
        <f t="shared" si="86"/>
        <v>53.421712758312701</v>
      </c>
      <c r="Q134" s="6">
        <f t="shared" si="86"/>
        <v>56.098580694348165</v>
      </c>
      <c r="R134" s="6">
        <f t="shared" si="86"/>
        <v>59.08028738192273</v>
      </c>
      <c r="S134" s="6">
        <f t="shared" si="86"/>
        <v>62.422508495754663</v>
      </c>
      <c r="T134" s="6">
        <f t="shared" si="86"/>
        <v>65.741148647066311</v>
      </c>
      <c r="U134" s="6">
        <f t="shared" si="86"/>
        <v>69.367998432537519</v>
      </c>
      <c r="V134" s="6">
        <f t="shared" si="86"/>
        <v>73.306955756787005</v>
      </c>
      <c r="W134" s="6">
        <f t="shared" si="86"/>
        <v>77.559472781247237</v>
      </c>
      <c r="X134" s="6">
        <f t="shared" si="86"/>
        <v>82.122507879053032</v>
      </c>
      <c r="Y134" s="6">
        <f t="shared" si="86"/>
        <v>86.991795316603316</v>
      </c>
      <c r="Z134" s="6">
        <f t="shared" si="86"/>
        <v>92.167508670624301</v>
      </c>
      <c r="AA134" s="6">
        <f t="shared" si="86"/>
        <v>97.642655093196112</v>
      </c>
      <c r="AB134" s="6">
        <f t="shared" si="86"/>
        <v>103.40806683704426</v>
      </c>
      <c r="AC134" s="6">
        <f t="shared" si="86"/>
        <v>109.45209765577107</v>
      </c>
      <c r="AD134" s="6">
        <f t="shared" si="86"/>
        <v>115.7581356164735</v>
      </c>
      <c r="AE134" s="6">
        <f t="shared" si="86"/>
        <v>122.30483159206435</v>
      </c>
      <c r="AF134" s="6">
        <f t="shared" si="86"/>
        <v>129.07280177961195</v>
      </c>
      <c r="AG134" s="6">
        <f t="shared" si="86"/>
        <v>136.03413132601909</v>
      </c>
      <c r="AH134" s="6">
        <f t="shared" si="86"/>
        <v>143.15649969141239</v>
      </c>
      <c r="AI134" s="6">
        <f t="shared" si="86"/>
        <v>150.40506643602433</v>
      </c>
      <c r="AJ134" s="6">
        <f t="shared" si="86"/>
        <v>157.74039919262569</v>
      </c>
      <c r="AK134" s="6">
        <f t="shared" si="86"/>
        <v>165.11894469968382</v>
      </c>
      <c r="AL134" s="6">
        <f t="shared" si="86"/>
        <v>172.48961925418536</v>
      </c>
      <c r="AM134" s="6">
        <f t="shared" si="86"/>
        <v>179.7866775444291</v>
      </c>
      <c r="AN134" s="6">
        <f t="shared" si="86"/>
        <v>186.93919726259028</v>
      </c>
      <c r="AO134" s="6">
        <f t="shared" si="86"/>
        <v>193.87984352163306</v>
      </c>
      <c r="AP134" s="6">
        <f t="shared" si="86"/>
        <v>200.54066057335282</v>
      </c>
      <c r="AQ134" s="6">
        <f t="shared" si="86"/>
        <v>206.8494659952346</v>
      </c>
      <c r="AR134" s="6">
        <f t="shared" si="86"/>
        <v>212.72891514796285</v>
      </c>
      <c r="AS134" s="6">
        <f t="shared" si="86"/>
        <v>218.50496350484582</v>
      </c>
      <c r="AT134" s="6">
        <f t="shared" si="86"/>
        <v>224.44886882879683</v>
      </c>
      <c r="AU134" s="6">
        <f t="shared" si="86"/>
        <v>230.5659930666688</v>
      </c>
      <c r="AV134" s="6">
        <f t="shared" si="86"/>
        <v>236.86187561447781</v>
      </c>
      <c r="AW134" s="6">
        <f t="shared" si="86"/>
        <v>243.34221062597979</v>
      </c>
      <c r="AX134" s="6">
        <f t="shared" si="86"/>
        <v>250.01282221332781</v>
      </c>
      <c r="AY134" s="6">
        <f t="shared" si="86"/>
        <v>256.87971042408276</v>
      </c>
      <c r="AZ134" s="6">
        <f t="shared" si="86"/>
        <v>263.94909420454383</v>
      </c>
      <c r="BA134" s="6">
        <f t="shared" si="86"/>
        <v>271.22738965925481</v>
      </c>
      <c r="BB134" s="6">
        <f t="shared" si="86"/>
        <v>278.72118143702079</v>
      </c>
      <c r="BC134" s="6">
        <f t="shared" si="86"/>
        <v>286.43722024127976</v>
      </c>
      <c r="BD134" s="6">
        <f t="shared" si="86"/>
        <v>294.38243036026176</v>
      </c>
      <c r="BE134" s="6">
        <f t="shared" si="86"/>
        <v>302.56394572349478</v>
      </c>
      <c r="BF134" s="6">
        <f t="shared" si="86"/>
        <v>310.98910196172778</v>
      </c>
      <c r="BG134" s="6">
        <f t="shared" si="86"/>
        <v>319.66545010994673</v>
      </c>
      <c r="BH134" s="6">
        <f t="shared" si="86"/>
        <v>328.60075333837176</v>
      </c>
      <c r="BI134" s="6">
        <f t="shared" si="86"/>
        <v>337.80301645290973</v>
      </c>
      <c r="BJ134" s="6">
        <f t="shared" si="86"/>
        <v>347.28050138999072</v>
      </c>
      <c r="BK134" s="6">
        <f t="shared" si="86"/>
        <v>357.04172470215974</v>
      </c>
      <c r="BL134" s="6">
        <f t="shared" si="86"/>
        <v>367.09542691073767</v>
      </c>
    </row>
    <row r="135" spans="1:64" x14ac:dyDescent="0.25">
      <c r="C135" t="s">
        <v>14</v>
      </c>
      <c r="D135" s="6">
        <f t="shared" ref="D135:K135" si="87">(D$27*(D71*D120))+D103</f>
        <v>20.166581215999997</v>
      </c>
      <c r="E135" s="6">
        <f t="shared" si="87"/>
        <v>21.213863759999985</v>
      </c>
      <c r="F135" s="6">
        <f t="shared" si="87"/>
        <v>21.003570527999972</v>
      </c>
      <c r="G135" s="6">
        <f t="shared" si="87"/>
        <v>21.745770399999984</v>
      </c>
      <c r="H135" s="6">
        <f t="shared" si="87"/>
        <v>22.371971441031253</v>
      </c>
      <c r="I135" s="6">
        <f t="shared" si="87"/>
        <v>23.209816907071108</v>
      </c>
      <c r="J135" s="10">
        <f t="shared" si="87"/>
        <v>24.402751178809734</v>
      </c>
      <c r="K135" s="6">
        <f t="shared" si="87"/>
        <v>26.72922870661754</v>
      </c>
      <c r="L135" s="6">
        <f t="shared" ref="L135:L140" si="88">(L$27*(L71*L120))+L103</f>
        <v>29.751645229175995</v>
      </c>
      <c r="M135" s="6">
        <f t="shared" ref="M135:BL135" si="89">(M$27*(M71*M120))+M103</f>
        <v>32.944462897735526</v>
      </c>
      <c r="N135" s="6">
        <f t="shared" si="89"/>
        <v>34.5193220959681</v>
      </c>
      <c r="O135" s="6">
        <f t="shared" si="89"/>
        <v>37.901677237663662</v>
      </c>
      <c r="P135" s="6">
        <f t="shared" si="89"/>
        <v>41.866627684458976</v>
      </c>
      <c r="Q135" s="6">
        <f t="shared" si="89"/>
        <v>45.869747641411372</v>
      </c>
      <c r="R135" s="6">
        <f t="shared" si="89"/>
        <v>50.11057152173791</v>
      </c>
      <c r="S135" s="6">
        <f t="shared" si="89"/>
        <v>54.637431027855271</v>
      </c>
      <c r="T135" s="6">
        <f t="shared" si="89"/>
        <v>59.108947751153828</v>
      </c>
      <c r="U135" s="6">
        <f t="shared" si="89"/>
        <v>63.810344711743632</v>
      </c>
      <c r="V135" s="6">
        <f t="shared" si="89"/>
        <v>68.750276171810654</v>
      </c>
      <c r="W135" s="6">
        <f t="shared" si="89"/>
        <v>73.93687801021683</v>
      </c>
      <c r="X135" s="6">
        <f t="shared" si="89"/>
        <v>79.375858624593675</v>
      </c>
      <c r="Y135" s="6">
        <f t="shared" si="89"/>
        <v>85.073692779494493</v>
      </c>
      <c r="Z135" s="6">
        <f t="shared" si="89"/>
        <v>91.043450188224128</v>
      </c>
      <c r="AA135" s="6">
        <f t="shared" si="89"/>
        <v>97.293693292028209</v>
      </c>
      <c r="AB135" s="6">
        <f t="shared" si="89"/>
        <v>103.83341582384554</v>
      </c>
      <c r="AC135" s="6">
        <f t="shared" si="89"/>
        <v>110.67192598308043</v>
      </c>
      <c r="AD135" s="6">
        <f t="shared" si="89"/>
        <v>117.81650510897244</v>
      </c>
      <c r="AE135" s="6">
        <f t="shared" si="89"/>
        <v>125.2727640532142</v>
      </c>
      <c r="AF135" s="6">
        <f t="shared" si="89"/>
        <v>133.05169395719213</v>
      </c>
      <c r="AG135" s="6">
        <f t="shared" si="89"/>
        <v>141.15914363135388</v>
      </c>
      <c r="AH135" s="6">
        <f t="shared" si="89"/>
        <v>149.60015281543113</v>
      </c>
      <c r="AI135" s="6">
        <f t="shared" si="89"/>
        <v>158.38109522436235</v>
      </c>
      <c r="AJ135" s="6">
        <f t="shared" si="89"/>
        <v>167.50771238498743</v>
      </c>
      <c r="AK135" s="6">
        <f t="shared" si="89"/>
        <v>176.9857722267158</v>
      </c>
      <c r="AL135" s="6">
        <f t="shared" si="89"/>
        <v>186.81755375512483</v>
      </c>
      <c r="AM135" s="6">
        <f t="shared" si="89"/>
        <v>196.99400415023538</v>
      </c>
      <c r="AN135" s="6">
        <f t="shared" si="89"/>
        <v>207.50465789311883</v>
      </c>
      <c r="AO135" s="6">
        <f t="shared" si="89"/>
        <v>218.3473752518193</v>
      </c>
      <c r="AP135" s="6">
        <f t="shared" si="89"/>
        <v>229.52412459592071</v>
      </c>
      <c r="AQ135" s="6">
        <f t="shared" si="89"/>
        <v>241.03717591566286</v>
      </c>
      <c r="AR135" s="6">
        <f t="shared" si="89"/>
        <v>252.88810052421121</v>
      </c>
      <c r="AS135" s="6">
        <f t="shared" si="89"/>
        <v>259.75455728441301</v>
      </c>
      <c r="AT135" s="6">
        <f t="shared" si="89"/>
        <v>266.8205592241315</v>
      </c>
      <c r="AU135" s="6">
        <f t="shared" si="89"/>
        <v>274.09248052411129</v>
      </c>
      <c r="AV135" s="6">
        <f t="shared" si="89"/>
        <v>281.57690631329717</v>
      </c>
      <c r="AW135" s="6">
        <f t="shared" si="89"/>
        <v>289.28060569370069</v>
      </c>
      <c r="AX135" s="6">
        <f t="shared" si="89"/>
        <v>297.21050225941156</v>
      </c>
      <c r="AY135" s="6">
        <f t="shared" si="89"/>
        <v>305.3737287531963</v>
      </c>
      <c r="AZ135" s="6">
        <f t="shared" si="89"/>
        <v>313.77767814049037</v>
      </c>
      <c r="BA135" s="6">
        <f t="shared" si="89"/>
        <v>322.42997776471231</v>
      </c>
      <c r="BB135" s="6">
        <f t="shared" si="89"/>
        <v>331.33845533150225</v>
      </c>
      <c r="BC135" s="6">
        <f t="shared" si="89"/>
        <v>340.5111359490993</v>
      </c>
      <c r="BD135" s="6">
        <f t="shared" si="89"/>
        <v>349.95625108005163</v>
      </c>
      <c r="BE135" s="6">
        <f t="shared" si="89"/>
        <v>359.68228140450731</v>
      </c>
      <c r="BF135" s="6">
        <f t="shared" si="89"/>
        <v>369.69794738120117</v>
      </c>
      <c r="BG135" s="6">
        <f t="shared" si="89"/>
        <v>380.01222553734056</v>
      </c>
      <c r="BH135" s="6">
        <f t="shared" si="89"/>
        <v>390.63434458247633</v>
      </c>
      <c r="BI135" s="6">
        <f t="shared" si="89"/>
        <v>401.57382047808221</v>
      </c>
      <c r="BJ135" s="6">
        <f t="shared" si="89"/>
        <v>412.84047485752183</v>
      </c>
      <c r="BK135" s="6">
        <f t="shared" si="89"/>
        <v>424.44443203696829</v>
      </c>
      <c r="BL135" s="6">
        <f t="shared" si="89"/>
        <v>436.39608258242868</v>
      </c>
    </row>
    <row r="136" spans="1:64" x14ac:dyDescent="0.25">
      <c r="C136" t="s">
        <v>15</v>
      </c>
      <c r="D136" s="6">
        <f t="shared" ref="D136:J136" si="90">(D$27*(D72*D121))+D104</f>
        <v>200.64043232854556</v>
      </c>
      <c r="E136" s="6">
        <f t="shared" si="90"/>
        <v>201.13924983569242</v>
      </c>
      <c r="F136" s="6">
        <f t="shared" si="90"/>
        <v>211.86904827508701</v>
      </c>
      <c r="G136" s="6">
        <f t="shared" si="90"/>
        <v>216.5977718442461</v>
      </c>
      <c r="H136" s="6">
        <f t="shared" si="90"/>
        <v>226.70388394765908</v>
      </c>
      <c r="I136" s="6">
        <f t="shared" si="90"/>
        <v>227.5813154355796</v>
      </c>
      <c r="J136" s="10">
        <f t="shared" si="90"/>
        <v>250.9156048328266</v>
      </c>
      <c r="K136" s="6">
        <f>(K$27*(K72*K121))+K104</f>
        <v>241.43722560750635</v>
      </c>
      <c r="L136" s="6">
        <f t="shared" si="88"/>
        <v>248.80731559878168</v>
      </c>
      <c r="M136" s="6">
        <f t="shared" ref="M136:BL136" si="91">(M$27*(M72*M121))+M104</f>
        <v>256.63048775244795</v>
      </c>
      <c r="N136" s="6">
        <f t="shared" si="91"/>
        <v>251.86309903425922</v>
      </c>
      <c r="O136" s="6">
        <f t="shared" si="91"/>
        <v>260.33520761077312</v>
      </c>
      <c r="P136" s="6">
        <f t="shared" si="91"/>
        <v>271.97304666521865</v>
      </c>
      <c r="Q136" s="6">
        <f t="shared" si="91"/>
        <v>283.01666268232907</v>
      </c>
      <c r="R136" s="6">
        <f t="shared" si="91"/>
        <v>294.80468566131384</v>
      </c>
      <c r="S136" s="6">
        <f t="shared" si="91"/>
        <v>307.58492507455009</v>
      </c>
      <c r="T136" s="6">
        <f t="shared" si="91"/>
        <v>316.62068387618683</v>
      </c>
      <c r="U136" s="6">
        <f t="shared" si="91"/>
        <v>325.80268314873877</v>
      </c>
      <c r="V136" s="6">
        <f t="shared" si="91"/>
        <v>335.13434683783623</v>
      </c>
      <c r="W136" s="6">
        <f t="shared" si="91"/>
        <v>344.61512388643627</v>
      </c>
      <c r="X136" s="6">
        <f t="shared" si="91"/>
        <v>354.23276509714702</v>
      </c>
      <c r="Y136" s="6">
        <f t="shared" si="91"/>
        <v>363.9793764051804</v>
      </c>
      <c r="Z136" s="6">
        <f t="shared" si="91"/>
        <v>371.40981988486345</v>
      </c>
      <c r="AA136" s="6">
        <f t="shared" si="91"/>
        <v>378.82064680647744</v>
      </c>
      <c r="AB136" s="6">
        <f t="shared" si="91"/>
        <v>386.20450296908024</v>
      </c>
      <c r="AC136" s="6">
        <f t="shared" si="91"/>
        <v>393.55428785046587</v>
      </c>
      <c r="AD136" s="6">
        <f t="shared" si="91"/>
        <v>400.85507576652839</v>
      </c>
      <c r="AE136" s="6">
        <f t="shared" si="91"/>
        <v>408.08687848498232</v>
      </c>
      <c r="AF136" s="6">
        <f t="shared" si="91"/>
        <v>415.24773826398871</v>
      </c>
      <c r="AG136" s="6">
        <f t="shared" si="91"/>
        <v>422.31860231844564</v>
      </c>
      <c r="AH136" s="6">
        <f t="shared" si="91"/>
        <v>429.27912891575755</v>
      </c>
      <c r="AI136" s="6">
        <f t="shared" si="91"/>
        <v>436.11392347785227</v>
      </c>
      <c r="AJ136" s="6">
        <f t="shared" si="91"/>
        <v>442.80644579779408</v>
      </c>
      <c r="AK136" s="6">
        <f t="shared" si="91"/>
        <v>449.3409480808146</v>
      </c>
      <c r="AL136" s="6">
        <f t="shared" si="91"/>
        <v>455.69379976468196</v>
      </c>
      <c r="AM136" s="6">
        <f t="shared" si="91"/>
        <v>461.81668347564806</v>
      </c>
      <c r="AN136" s="6">
        <f t="shared" si="91"/>
        <v>467.66386605947963</v>
      </c>
      <c r="AO136" s="6">
        <f t="shared" si="91"/>
        <v>473.2132679599228</v>
      </c>
      <c r="AP136" s="6">
        <f t="shared" si="91"/>
        <v>478.45361265872572</v>
      </c>
      <c r="AQ136" s="6">
        <f t="shared" si="91"/>
        <v>483.37492684456157</v>
      </c>
      <c r="AR136" s="6">
        <f t="shared" si="91"/>
        <v>487.96642248768904</v>
      </c>
      <c r="AS136" s="6">
        <f t="shared" si="91"/>
        <v>501.21576215015887</v>
      </c>
      <c r="AT136" s="6">
        <f t="shared" si="91"/>
        <v>514.85013909659563</v>
      </c>
      <c r="AU136" s="6">
        <f t="shared" si="91"/>
        <v>528.88185278343019</v>
      </c>
      <c r="AV136" s="6">
        <f t="shared" si="91"/>
        <v>543.32360970735465</v>
      </c>
      <c r="AW136" s="6">
        <f t="shared" si="91"/>
        <v>558.18847135479405</v>
      </c>
      <c r="AX136" s="6">
        <f t="shared" si="91"/>
        <v>573.48979731614304</v>
      </c>
      <c r="AY136" s="6">
        <f t="shared" si="91"/>
        <v>589.24135074974345</v>
      </c>
      <c r="AZ136" s="6">
        <f t="shared" si="91"/>
        <v>605.45739693295593</v>
      </c>
      <c r="BA136" s="6">
        <f t="shared" si="91"/>
        <v>622.15265339291329</v>
      </c>
      <c r="BB136" s="6">
        <f t="shared" si="91"/>
        <v>639.34222427057568</v>
      </c>
      <c r="BC136" s="6">
        <f t="shared" si="91"/>
        <v>657.04159460991855</v>
      </c>
      <c r="BD136" s="6">
        <f t="shared" si="91"/>
        <v>675.26664763092413</v>
      </c>
      <c r="BE136" s="6">
        <f t="shared" si="91"/>
        <v>694.03374743749271</v>
      </c>
      <c r="BF136" s="6">
        <f t="shared" si="91"/>
        <v>713.35972080416389</v>
      </c>
      <c r="BG136" s="6">
        <f t="shared" si="91"/>
        <v>733.26188860866444</v>
      </c>
      <c r="BH136" s="6">
        <f t="shared" si="91"/>
        <v>753.75805833333288</v>
      </c>
      <c r="BI136" s="6">
        <f t="shared" si="91"/>
        <v>774.86659173448459</v>
      </c>
      <c r="BJ136" s="6">
        <f t="shared" si="91"/>
        <v>796.60644038510964</v>
      </c>
      <c r="BK136" s="6">
        <f t="shared" si="91"/>
        <v>818.99713990721989</v>
      </c>
      <c r="BL136" s="6">
        <f t="shared" si="91"/>
        <v>842.05873967170942</v>
      </c>
    </row>
    <row r="137" spans="1:64" x14ac:dyDescent="0.25">
      <c r="C137" t="s">
        <v>16</v>
      </c>
      <c r="D137" s="6">
        <f t="shared" ref="D137:K137" si="92">(D$27*(D73*D122))+D105</f>
        <v>91.984455919999959</v>
      </c>
      <c r="E137" s="6">
        <f t="shared" si="92"/>
        <v>92.160117279999909</v>
      </c>
      <c r="F137" s="6">
        <f t="shared" si="92"/>
        <v>92.953802479999865</v>
      </c>
      <c r="G137" s="6">
        <f t="shared" si="92"/>
        <v>93.464311919999943</v>
      </c>
      <c r="H137" s="6">
        <f t="shared" si="92"/>
        <v>98.064824479999942</v>
      </c>
      <c r="I137" s="6">
        <f t="shared" si="92"/>
        <v>98.223193599999874</v>
      </c>
      <c r="J137" s="10">
        <f t="shared" si="92"/>
        <v>97.240961663999897</v>
      </c>
      <c r="K137" s="6">
        <f t="shared" si="92"/>
        <v>100.88720815636164</v>
      </c>
      <c r="L137" s="6">
        <f t="shared" si="88"/>
        <v>101.88176648150898</v>
      </c>
      <c r="M137" s="6">
        <f t="shared" ref="M137:BL137" si="93">(M$27*(M73*M122))+M105</f>
        <v>102.70363798840549</v>
      </c>
      <c r="N137" s="6">
        <f t="shared" si="93"/>
        <v>98.255846886771209</v>
      </c>
      <c r="O137" s="6">
        <f t="shared" si="93"/>
        <v>98.753252526205074</v>
      </c>
      <c r="P137" s="6">
        <f t="shared" si="93"/>
        <v>100.07382966693784</v>
      </c>
      <c r="Q137" s="6">
        <f t="shared" si="93"/>
        <v>100.78222354814402</v>
      </c>
      <c r="R137" s="6">
        <f t="shared" si="93"/>
        <v>101.37723452909242</v>
      </c>
      <c r="S137" s="6">
        <f t="shared" si="93"/>
        <v>101.93505725761028</v>
      </c>
      <c r="T137" s="6">
        <f t="shared" si="93"/>
        <v>101.83870379842364</v>
      </c>
      <c r="U137" s="6">
        <f t="shared" si="93"/>
        <v>101.65532650978241</v>
      </c>
      <c r="V137" s="6">
        <f t="shared" si="93"/>
        <v>101.39286219127445</v>
      </c>
      <c r="W137" s="6">
        <f t="shared" si="93"/>
        <v>101.05910943151207</v>
      </c>
      <c r="X137" s="6">
        <f t="shared" si="93"/>
        <v>100.65978810863869</v>
      </c>
      <c r="Y137" s="6">
        <f t="shared" si="93"/>
        <v>100.20354597752284</v>
      </c>
      <c r="Z137" s="6">
        <f t="shared" si="93"/>
        <v>99.707972104749729</v>
      </c>
      <c r="AA137" s="6">
        <f t="shared" si="93"/>
        <v>99.185801595437425</v>
      </c>
      <c r="AB137" s="6">
        <f t="shared" si="93"/>
        <v>98.651616706641263</v>
      </c>
      <c r="AC137" s="6">
        <f t="shared" si="93"/>
        <v>98.121725749526675</v>
      </c>
      <c r="AD137" s="6">
        <f t="shared" si="93"/>
        <v>97.612265741778415</v>
      </c>
      <c r="AE137" s="6">
        <f t="shared" si="93"/>
        <v>97.140155692906617</v>
      </c>
      <c r="AF137" s="6">
        <f t="shared" si="93"/>
        <v>96.728661002319001</v>
      </c>
      <c r="AG137" s="6">
        <f t="shared" si="93"/>
        <v>96.398987001002808</v>
      </c>
      <c r="AH137" s="6">
        <f t="shared" si="93"/>
        <v>96.174290703263708</v>
      </c>
      <c r="AI137" s="6">
        <f t="shared" si="93"/>
        <v>96.081111776130868</v>
      </c>
      <c r="AJ137" s="6">
        <f t="shared" si="93"/>
        <v>96.147991160971571</v>
      </c>
      <c r="AK137" s="6">
        <f t="shared" si="93"/>
        <v>96.405943573308917</v>
      </c>
      <c r="AL137" s="6">
        <f t="shared" si="93"/>
        <v>96.8866364166186</v>
      </c>
      <c r="AM137" s="6">
        <f t="shared" si="93"/>
        <v>97.618917869470536</v>
      </c>
      <c r="AN137" s="6">
        <f t="shared" si="93"/>
        <v>98.634593451856347</v>
      </c>
      <c r="AO137" s="6">
        <f t="shared" si="93"/>
        <v>99.972629528620431</v>
      </c>
      <c r="AP137" s="6">
        <f t="shared" si="93"/>
        <v>101.6762904062054</v>
      </c>
      <c r="AQ137" s="6">
        <f t="shared" si="93"/>
        <v>103.79111403862136</v>
      </c>
      <c r="AR137" s="6">
        <f t="shared" si="93"/>
        <v>106.36445757398128</v>
      </c>
      <c r="AS137" s="6">
        <f t="shared" si="93"/>
        <v>109.25248175242277</v>
      </c>
      <c r="AT137" s="6">
        <f t="shared" si="93"/>
        <v>112.22443441439826</v>
      </c>
      <c r="AU137" s="6">
        <f t="shared" si="93"/>
        <v>115.28299653333424</v>
      </c>
      <c r="AV137" s="6">
        <f t="shared" si="93"/>
        <v>118.43093780723875</v>
      </c>
      <c r="AW137" s="6">
        <f t="shared" si="93"/>
        <v>121.67110531298972</v>
      </c>
      <c r="AX137" s="6">
        <f t="shared" si="93"/>
        <v>125.00641110666372</v>
      </c>
      <c r="AY137" s="6">
        <f t="shared" si="93"/>
        <v>128.43985521204121</v>
      </c>
      <c r="AZ137" s="6">
        <f t="shared" si="93"/>
        <v>131.97454710227171</v>
      </c>
      <c r="BA137" s="6">
        <f t="shared" si="93"/>
        <v>135.61369482962721</v>
      </c>
      <c r="BB137" s="6">
        <f t="shared" si="93"/>
        <v>139.3605907185102</v>
      </c>
      <c r="BC137" s="6">
        <f t="shared" si="93"/>
        <v>143.21861012063968</v>
      </c>
      <c r="BD137" s="6">
        <f t="shared" si="93"/>
        <v>147.19121518013068</v>
      </c>
      <c r="BE137" s="6">
        <f t="shared" si="93"/>
        <v>151.28197286174716</v>
      </c>
      <c r="BF137" s="6">
        <f t="shared" si="93"/>
        <v>155.49455098086366</v>
      </c>
      <c r="BG137" s="6">
        <f t="shared" si="93"/>
        <v>159.83272505497317</v>
      </c>
      <c r="BH137" s="6">
        <f t="shared" si="93"/>
        <v>164.30037666918562</v>
      </c>
      <c r="BI137" s="6">
        <f t="shared" si="93"/>
        <v>168.90150822645464</v>
      </c>
      <c r="BJ137" s="6">
        <f t="shared" si="93"/>
        <v>173.64025069499513</v>
      </c>
      <c r="BK137" s="6">
        <f t="shared" si="93"/>
        <v>178.52086235107961</v>
      </c>
      <c r="BL137" s="6">
        <f t="shared" si="93"/>
        <v>183.54771345536858</v>
      </c>
    </row>
    <row r="138" spans="1:64" x14ac:dyDescent="0.25">
      <c r="C138" t="s">
        <v>17</v>
      </c>
      <c r="D138" s="6">
        <f t="shared" ref="D138:K138" si="94">(D$27*(D74*D123))+D106</f>
        <v>40.12808646570911</v>
      </c>
      <c r="E138" s="6">
        <f t="shared" si="94"/>
        <v>40.227849967138489</v>
      </c>
      <c r="F138" s="6">
        <f t="shared" si="94"/>
        <v>42.373809655017411</v>
      </c>
      <c r="G138" s="6">
        <f t="shared" si="94"/>
        <v>43.319554368849211</v>
      </c>
      <c r="H138" s="6">
        <f t="shared" si="94"/>
        <v>45.340776789531816</v>
      </c>
      <c r="I138" s="6">
        <f t="shared" si="94"/>
        <v>45.516263087115945</v>
      </c>
      <c r="J138" s="10">
        <f t="shared" si="94"/>
        <v>48.880624872940707</v>
      </c>
      <c r="K138" s="6">
        <f t="shared" si="94"/>
        <v>48.287445121501307</v>
      </c>
      <c r="L138" s="6">
        <f t="shared" si="88"/>
        <v>49.761463119756378</v>
      </c>
      <c r="M138" s="6">
        <f t="shared" ref="M138:BL138" si="95">(M$27*(M74*M123))+M106</f>
        <v>51.326097550489628</v>
      </c>
      <c r="N138" s="6">
        <f t="shared" si="95"/>
        <v>50.372619806851858</v>
      </c>
      <c r="O138" s="6">
        <f t="shared" si="95"/>
        <v>52.067041522154689</v>
      </c>
      <c r="P138" s="6">
        <f t="shared" si="95"/>
        <v>54.394609333043768</v>
      </c>
      <c r="Q138" s="6">
        <f t="shared" si="95"/>
        <v>56.603332536465878</v>
      </c>
      <c r="R138" s="6">
        <f t="shared" si="95"/>
        <v>58.960937132262842</v>
      </c>
      <c r="S138" s="6">
        <f t="shared" si="95"/>
        <v>61.516985014910098</v>
      </c>
      <c r="T138" s="6">
        <f t="shared" si="95"/>
        <v>63.892013857259322</v>
      </c>
      <c r="U138" s="6">
        <f t="shared" si="95"/>
        <v>66.415374560299824</v>
      </c>
      <c r="V138" s="6">
        <f t="shared" si="95"/>
        <v>69.090113594579776</v>
      </c>
      <c r="W138" s="6">
        <f t="shared" si="95"/>
        <v>71.917898095875614</v>
      </c>
      <c r="X138" s="6">
        <f t="shared" si="95"/>
        <v>74.897283180783845</v>
      </c>
      <c r="Y138" s="6">
        <f t="shared" si="95"/>
        <v>78.0269253859652</v>
      </c>
      <c r="Z138" s="6">
        <f t="shared" si="95"/>
        <v>81.310594725097047</v>
      </c>
      <c r="AA138" s="6">
        <f t="shared" si="95"/>
        <v>84.746700539656345</v>
      </c>
      <c r="AB138" s="6">
        <f t="shared" si="95"/>
        <v>88.332991856411539</v>
      </c>
      <c r="AC138" s="6">
        <f t="shared" si="95"/>
        <v>92.066363431327517</v>
      </c>
      <c r="AD138" s="6">
        <f t="shared" si="95"/>
        <v>95.940866580185386</v>
      </c>
      <c r="AE138" s="6">
        <f t="shared" si="95"/>
        <v>99.948103896407176</v>
      </c>
      <c r="AF138" s="6">
        <f t="shared" si="95"/>
        <v>104.08279471602255</v>
      </c>
      <c r="AG138" s="6">
        <f t="shared" si="95"/>
        <v>108.3342100405072</v>
      </c>
      <c r="AH138" s="6">
        <f t="shared" si="95"/>
        <v>112.68975023630423</v>
      </c>
      <c r="AI138" s="6">
        <f t="shared" si="95"/>
        <v>117.13650028496193</v>
      </c>
      <c r="AJ138" s="6">
        <f t="shared" si="95"/>
        <v>121.65962944730596</v>
      </c>
      <c r="AK138" s="6">
        <f t="shared" si="95"/>
        <v>126.24282779323703</v>
      </c>
      <c r="AL138" s="6">
        <f t="shared" si="95"/>
        <v>130.86576851710913</v>
      </c>
      <c r="AM138" s="6">
        <f t="shared" si="95"/>
        <v>135.49886363761789</v>
      </c>
      <c r="AN138" s="6">
        <f t="shared" si="95"/>
        <v>140.11060614964262</v>
      </c>
      <c r="AO138" s="6">
        <f t="shared" si="95"/>
        <v>144.67404982678559</v>
      </c>
      <c r="AP138" s="6">
        <f t="shared" si="95"/>
        <v>149.16349771145414</v>
      </c>
      <c r="AQ138" s="6">
        <f t="shared" si="95"/>
        <v>153.55177907076455</v>
      </c>
      <c r="AR138" s="6">
        <f t="shared" si="95"/>
        <v>157.80957049025611</v>
      </c>
      <c r="AS138" s="6">
        <f t="shared" si="95"/>
        <v>162.09444031952521</v>
      </c>
      <c r="AT138" s="6">
        <f t="shared" si="95"/>
        <v>166.50383217655147</v>
      </c>
      <c r="AU138" s="6">
        <f t="shared" si="95"/>
        <v>171.04172373653367</v>
      </c>
      <c r="AV138" s="6">
        <f t="shared" si="95"/>
        <v>175.71222431251687</v>
      </c>
      <c r="AW138" s="6">
        <f t="shared" si="95"/>
        <v>180.51955802211995</v>
      </c>
      <c r="AX138" s="6">
        <f t="shared" si="95"/>
        <v>185.46804539053679</v>
      </c>
      <c r="AY138" s="6">
        <f t="shared" si="95"/>
        <v>190.56213745785217</v>
      </c>
      <c r="AZ138" s="6">
        <f t="shared" si="95"/>
        <v>195.80644765070667</v>
      </c>
      <c r="BA138" s="6">
        <f t="shared" si="95"/>
        <v>201.20573565445656</v>
      </c>
      <c r="BB138" s="6">
        <f t="shared" si="95"/>
        <v>206.76488618634414</v>
      </c>
      <c r="BC138" s="6">
        <f t="shared" si="95"/>
        <v>212.48890714860644</v>
      </c>
      <c r="BD138" s="6">
        <f t="shared" si="95"/>
        <v>218.38293521460437</v>
      </c>
      <c r="BE138" s="6">
        <f t="shared" si="95"/>
        <v>224.45226257676947</v>
      </c>
      <c r="BF138" s="6">
        <f t="shared" si="95"/>
        <v>230.70233105638388</v>
      </c>
      <c r="BG138" s="6">
        <f t="shared" si="95"/>
        <v>237.13874226894529</v>
      </c>
      <c r="BH138" s="6">
        <f t="shared" si="95"/>
        <v>243.76725519910886</v>
      </c>
      <c r="BI138" s="6">
        <f t="shared" si="95"/>
        <v>250.59380808513046</v>
      </c>
      <c r="BJ138" s="6">
        <f t="shared" si="95"/>
        <v>257.62452991346464</v>
      </c>
      <c r="BK138" s="6">
        <f t="shared" si="95"/>
        <v>264.86573855349098</v>
      </c>
      <c r="BL138" s="6">
        <f t="shared" si="95"/>
        <v>272.32391802227215</v>
      </c>
    </row>
    <row r="139" spans="1:64" x14ac:dyDescent="0.25">
      <c r="C139" t="s">
        <v>18</v>
      </c>
      <c r="D139" s="6">
        <f t="shared" ref="D139:K139" si="96">(D$27*(D75*D124))+D107</f>
        <v>152.35687857600001</v>
      </c>
      <c r="E139" s="6">
        <f t="shared" si="96"/>
        <v>163.62936777599987</v>
      </c>
      <c r="F139" s="6">
        <f t="shared" si="96"/>
        <v>178.76719022399979</v>
      </c>
      <c r="G139" s="6">
        <f t="shared" si="96"/>
        <v>196.79863190399985</v>
      </c>
      <c r="H139" s="6">
        <f t="shared" si="96"/>
        <v>215.8971151679998</v>
      </c>
      <c r="I139" s="6">
        <f t="shared" si="96"/>
        <v>230.02480468799968</v>
      </c>
      <c r="J139" s="10">
        <f t="shared" si="96"/>
        <v>247.5591835381951</v>
      </c>
      <c r="K139" s="6">
        <f t="shared" si="96"/>
        <v>265.87873149901833</v>
      </c>
      <c r="L139" s="6">
        <f t="shared" si="88"/>
        <v>282.21888763803474</v>
      </c>
      <c r="M139" s="6">
        <f t="shared" ref="M139:BL139" si="97">(M$27*(M75*M124))+M107</f>
        <v>298.22786763507696</v>
      </c>
      <c r="N139" s="6">
        <f t="shared" si="97"/>
        <v>298.36591464722733</v>
      </c>
      <c r="O139" s="6">
        <f t="shared" si="97"/>
        <v>312.91895463104078</v>
      </c>
      <c r="P139" s="6">
        <f t="shared" si="97"/>
        <v>330.24893776897324</v>
      </c>
      <c r="Q139" s="6">
        <f t="shared" si="97"/>
        <v>345.7578215392939</v>
      </c>
      <c r="R139" s="6">
        <f t="shared" si="97"/>
        <v>360.982897765735</v>
      </c>
      <c r="S139" s="6">
        <f t="shared" si="97"/>
        <v>376.16014050171492</v>
      </c>
      <c r="T139" s="6">
        <f t="shared" si="97"/>
        <v>391.75447869047179</v>
      </c>
      <c r="U139" s="6">
        <f t="shared" si="97"/>
        <v>407.50197555821552</v>
      </c>
      <c r="V139" s="6">
        <f t="shared" si="97"/>
        <v>423.40377384293879</v>
      </c>
      <c r="W139" s="6">
        <f t="shared" si="97"/>
        <v>439.45747637308654</v>
      </c>
      <c r="X139" s="6">
        <f t="shared" si="97"/>
        <v>455.6471037963309</v>
      </c>
      <c r="Y139" s="6">
        <f t="shared" si="97"/>
        <v>471.96345183198616</v>
      </c>
      <c r="Z139" s="6">
        <f t="shared" si="97"/>
        <v>490.89939780614469</v>
      </c>
      <c r="AA139" s="6">
        <f t="shared" si="97"/>
        <v>510.15857561638092</v>
      </c>
      <c r="AB139" s="6">
        <f t="shared" si="97"/>
        <v>529.75297343231443</v>
      </c>
      <c r="AC139" s="6">
        <f t="shared" si="97"/>
        <v>549.69750317910348</v>
      </c>
      <c r="AD139" s="6">
        <f t="shared" si="97"/>
        <v>569.99875236115122</v>
      </c>
      <c r="AE139" s="6">
        <f t="shared" si="97"/>
        <v>590.65820343844382</v>
      </c>
      <c r="AF139" s="6">
        <f t="shared" si="97"/>
        <v>611.70580193112858</v>
      </c>
      <c r="AG139" s="6">
        <f t="shared" si="97"/>
        <v>633.14982694862101</v>
      </c>
      <c r="AH139" s="6">
        <f t="shared" si="97"/>
        <v>654.99898556360301</v>
      </c>
      <c r="AI139" s="6">
        <f t="shared" si="97"/>
        <v>677.27209425154638</v>
      </c>
      <c r="AJ139" s="6">
        <f t="shared" si="97"/>
        <v>699.98928637764755</v>
      </c>
      <c r="AK139" s="6">
        <f t="shared" si="97"/>
        <v>723.17513958085055</v>
      </c>
      <c r="AL139" s="6">
        <f t="shared" si="97"/>
        <v>746.84472917656501</v>
      </c>
      <c r="AM139" s="6">
        <f t="shared" si="97"/>
        <v>770.97452322237643</v>
      </c>
      <c r="AN139" s="6">
        <f t="shared" si="97"/>
        <v>795.54491544615939</v>
      </c>
      <c r="AO139" s="6">
        <f t="shared" si="97"/>
        <v>820.57688694954265</v>
      </c>
      <c r="AP139" s="6">
        <f t="shared" si="97"/>
        <v>846.1129743128397</v>
      </c>
      <c r="AQ139" s="6">
        <f t="shared" si="97"/>
        <v>872.20195889716263</v>
      </c>
      <c r="AR139" s="6">
        <f t="shared" si="97"/>
        <v>898.89523949813156</v>
      </c>
      <c r="AS139" s="6">
        <f t="shared" si="97"/>
        <v>923.30218186185209</v>
      </c>
      <c r="AT139" s="6">
        <f t="shared" si="97"/>
        <v>948.41841110605651</v>
      </c>
      <c r="AU139" s="6">
        <f t="shared" si="97"/>
        <v>974.26658436927835</v>
      </c>
      <c r="AV139" s="6">
        <f t="shared" si="97"/>
        <v>1000.870108609171</v>
      </c>
      <c r="AW139" s="6">
        <f t="shared" si="97"/>
        <v>1028.2530447189167</v>
      </c>
      <c r="AX139" s="6">
        <f t="shared" si="97"/>
        <v>1056.4400027365307</v>
      </c>
      <c r="AY139" s="6">
        <f t="shared" si="97"/>
        <v>1085.4563361227099</v>
      </c>
      <c r="AZ139" s="6">
        <f t="shared" si="97"/>
        <v>1115.3283233042443</v>
      </c>
      <c r="BA139" s="6">
        <f t="shared" si="97"/>
        <v>1146.0830758086233</v>
      </c>
      <c r="BB139" s="6">
        <f t="shared" si="97"/>
        <v>1177.748417354406</v>
      </c>
      <c r="BC139" s="6">
        <f t="shared" si="97"/>
        <v>1210.3528733311923</v>
      </c>
      <c r="BD139" s="6">
        <f t="shared" si="97"/>
        <v>1243.9257026186344</v>
      </c>
      <c r="BE139" s="6">
        <f t="shared" si="97"/>
        <v>1278.4970499447638</v>
      </c>
      <c r="BF139" s="6">
        <f t="shared" si="97"/>
        <v>1314.0979123348534</v>
      </c>
      <c r="BG139" s="6">
        <f t="shared" si="97"/>
        <v>1350.7601970141027</v>
      </c>
      <c r="BH139" s="6">
        <f t="shared" si="97"/>
        <v>1388.5167075943259</v>
      </c>
      <c r="BI139" s="6">
        <f t="shared" si="97"/>
        <v>1427.4012687293932</v>
      </c>
      <c r="BJ139" s="6">
        <f t="shared" si="97"/>
        <v>1467.4487915893287</v>
      </c>
      <c r="BK139" s="6">
        <f t="shared" si="97"/>
        <v>1508.6952632355735</v>
      </c>
      <c r="BL139" s="6">
        <f t="shared" si="97"/>
        <v>1551.1776171193264</v>
      </c>
    </row>
    <row r="140" spans="1:64" x14ac:dyDescent="0.25">
      <c r="C140" t="s">
        <v>40</v>
      </c>
      <c r="D140" s="6">
        <f t="shared" ref="D140:K140" si="98">(D$27*(D76*D125))+D108</f>
        <v>4.3777454595564427</v>
      </c>
      <c r="E140" s="6">
        <f t="shared" si="98"/>
        <v>4.3997441804587325</v>
      </c>
      <c r="F140" s="6">
        <f t="shared" si="98"/>
        <v>4.4218534476972167</v>
      </c>
      <c r="G140" s="6">
        <f t="shared" si="98"/>
        <v>4.444073816781124</v>
      </c>
      <c r="H140" s="6">
        <f t="shared" si="98"/>
        <v>4.4664058460111802</v>
      </c>
      <c r="I140" s="6">
        <f t="shared" si="98"/>
        <v>4.4888500964936462</v>
      </c>
      <c r="J140" s="10">
        <f t="shared" si="98"/>
        <v>4.5112943469761166</v>
      </c>
      <c r="K140" s="6">
        <f t="shared" si="98"/>
        <v>4.546925000735877</v>
      </c>
      <c r="L140" s="6">
        <f t="shared" si="88"/>
        <v>4.5780778276059673</v>
      </c>
      <c r="M140" s="6">
        <f t="shared" ref="M140:BL140" si="99">(M$27*(M76*M125))+M108</f>
        <v>4.6141371604967043</v>
      </c>
      <c r="N140" s="6">
        <f t="shared" si="99"/>
        <v>4.4262202163654365</v>
      </c>
      <c r="O140" s="6">
        <f t="shared" si="99"/>
        <v>4.4738219562036443</v>
      </c>
      <c r="P140" s="6">
        <f t="shared" si="99"/>
        <v>4.5730342670529094</v>
      </c>
      <c r="Q140" s="6">
        <f t="shared" si="99"/>
        <v>4.659497487053649</v>
      </c>
      <c r="R140" s="6">
        <f t="shared" si="99"/>
        <v>4.7564213242072375</v>
      </c>
      <c r="S140" s="6">
        <f t="shared" si="99"/>
        <v>4.8679739123057386</v>
      </c>
      <c r="T140" s="6">
        <f t="shared" si="99"/>
        <v>4.96473335797827</v>
      </c>
      <c r="U140" s="6">
        <f t="shared" si="99"/>
        <v>5.0734732169222605</v>
      </c>
      <c r="V140" s="6">
        <f t="shared" si="99"/>
        <v>5.1946368494831043</v>
      </c>
      <c r="W140" s="6">
        <f t="shared" si="99"/>
        <v>5.3285542110853754</v>
      </c>
      <c r="X140" s="6">
        <f t="shared" si="99"/>
        <v>5.4753182583629529</v>
      </c>
      <c r="Y140" s="6">
        <f t="shared" si="99"/>
        <v>5.6350261433975151</v>
      </c>
      <c r="Z140" s="6">
        <f t="shared" si="99"/>
        <v>5.8081297439768322</v>
      </c>
      <c r="AA140" s="6">
        <f t="shared" si="99"/>
        <v>5.9946709085235836</v>
      </c>
      <c r="AB140" s="6">
        <f t="shared" si="99"/>
        <v>6.1946266405228094</v>
      </c>
      <c r="AC140" s="6">
        <f t="shared" si="99"/>
        <v>6.4078924875749186</v>
      </c>
      <c r="AD140" s="6">
        <f t="shared" si="99"/>
        <v>6.6341423446405337</v>
      </c>
      <c r="AE140" s="6">
        <f t="shared" si="99"/>
        <v>6.8728566281515633</v>
      </c>
      <c r="AF140" s="6">
        <f t="shared" si="99"/>
        <v>7.1237016479969677</v>
      </c>
      <c r="AG140" s="6">
        <f t="shared" si="99"/>
        <v>7.3859355951803929</v>
      </c>
      <c r="AH140" s="6">
        <f t="shared" si="99"/>
        <v>7.6586542339579058</v>
      </c>
      <c r="AI140" s="6">
        <f t="shared" si="99"/>
        <v>7.9408926885618962</v>
      </c>
      <c r="AJ140" s="6">
        <f t="shared" si="99"/>
        <v>8.2315123315076537</v>
      </c>
      <c r="AK140" s="6">
        <f t="shared" si="99"/>
        <v>8.5292269807793613</v>
      </c>
      <c r="AL140" s="6">
        <f t="shared" si="99"/>
        <v>8.8324280717150323</v>
      </c>
      <c r="AM140" s="6">
        <f t="shared" si="99"/>
        <v>9.1388281309725752</v>
      </c>
      <c r="AN140" s="6">
        <f t="shared" si="99"/>
        <v>9.4459531213826828</v>
      </c>
      <c r="AO140" s="6">
        <f t="shared" si="99"/>
        <v>9.7515747848961354</v>
      </c>
      <c r="AP140" s="6">
        <f t="shared" si="99"/>
        <v>10.053483838381354</v>
      </c>
      <c r="AQ140" s="6">
        <f t="shared" si="99"/>
        <v>10.34930426071255</v>
      </c>
      <c r="AR140" s="6">
        <f t="shared" si="99"/>
        <v>10.636445757398134</v>
      </c>
      <c r="AS140" s="6">
        <f t="shared" si="99"/>
        <v>10.925248175242283</v>
      </c>
      <c r="AT140" s="6">
        <f t="shared" si="99"/>
        <v>11.222443441439832</v>
      </c>
      <c r="AU140" s="6">
        <f t="shared" si="99"/>
        <v>11.528299653333432</v>
      </c>
      <c r="AV140" s="6">
        <f t="shared" si="99"/>
        <v>11.843093780723882</v>
      </c>
      <c r="AW140" s="6">
        <f t="shared" si="99"/>
        <v>12.167110531298981</v>
      </c>
      <c r="AX140" s="6">
        <f t="shared" si="99"/>
        <v>12.500641110666381</v>
      </c>
      <c r="AY140" s="6">
        <f t="shared" si="99"/>
        <v>12.843985521204129</v>
      </c>
      <c r="AZ140" s="6">
        <f t="shared" si="99"/>
        <v>13.197454710227181</v>
      </c>
      <c r="BA140" s="6">
        <f t="shared" si="99"/>
        <v>13.561369482962728</v>
      </c>
      <c r="BB140" s="6">
        <f t="shared" si="99"/>
        <v>13.936059071851028</v>
      </c>
      <c r="BC140" s="6">
        <f t="shared" si="99"/>
        <v>14.321861012063978</v>
      </c>
      <c r="BD140" s="6">
        <f t="shared" si="99"/>
        <v>14.719121518013077</v>
      </c>
      <c r="BE140" s="6">
        <f t="shared" si="99"/>
        <v>15.128197286174727</v>
      </c>
      <c r="BF140" s="6">
        <f t="shared" si="99"/>
        <v>15.549455098086376</v>
      </c>
      <c r="BG140" s="6">
        <f t="shared" si="99"/>
        <v>15.983272505497325</v>
      </c>
      <c r="BH140" s="6">
        <f t="shared" si="99"/>
        <v>16.430037666918572</v>
      </c>
      <c r="BI140" s="6">
        <f t="shared" si="99"/>
        <v>16.890150822645474</v>
      </c>
      <c r="BJ140" s="6">
        <f t="shared" si="99"/>
        <v>17.364025069499522</v>
      </c>
      <c r="BK140" s="6">
        <f t="shared" si="99"/>
        <v>17.852086235107972</v>
      </c>
      <c r="BL140" s="6">
        <f t="shared" si="99"/>
        <v>18.354771345536872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100">SUM(D146:D158)</f>
        <v>0</v>
      </c>
      <c r="E160">
        <f t="shared" si="100"/>
        <v>0</v>
      </c>
      <c r="F160">
        <f t="shared" si="100"/>
        <v>0</v>
      </c>
      <c r="G160">
        <f t="shared" si="100"/>
        <v>0</v>
      </c>
      <c r="H160">
        <f t="shared" si="100"/>
        <v>0</v>
      </c>
      <c r="I160">
        <f t="shared" si="100"/>
        <v>0</v>
      </c>
      <c r="J160" s="10">
        <f t="shared" si="100"/>
        <v>0</v>
      </c>
      <c r="K160">
        <f t="shared" si="100"/>
        <v>0</v>
      </c>
      <c r="L160">
        <f t="shared" si="100"/>
        <v>0</v>
      </c>
      <c r="M160">
        <f t="shared" si="100"/>
        <v>0</v>
      </c>
      <c r="N160">
        <f t="shared" si="100"/>
        <v>0</v>
      </c>
      <c r="O160">
        <f t="shared" si="100"/>
        <v>0</v>
      </c>
      <c r="P160">
        <f t="shared" si="100"/>
        <v>0</v>
      </c>
      <c r="Q160">
        <f t="shared" si="100"/>
        <v>0</v>
      </c>
      <c r="R160">
        <f t="shared" si="100"/>
        <v>0</v>
      </c>
      <c r="S160">
        <f t="shared" si="100"/>
        <v>0</v>
      </c>
      <c r="T160">
        <f t="shared" si="100"/>
        <v>0</v>
      </c>
      <c r="U160">
        <f t="shared" si="100"/>
        <v>0</v>
      </c>
      <c r="V160">
        <f t="shared" si="100"/>
        <v>0</v>
      </c>
      <c r="W160">
        <f t="shared" si="100"/>
        <v>0</v>
      </c>
      <c r="X160">
        <f t="shared" si="100"/>
        <v>0</v>
      </c>
      <c r="Y160">
        <f t="shared" si="100"/>
        <v>0</v>
      </c>
      <c r="Z160">
        <f t="shared" si="100"/>
        <v>0</v>
      </c>
      <c r="AA160">
        <f t="shared" si="100"/>
        <v>0</v>
      </c>
      <c r="AB160">
        <f t="shared" si="100"/>
        <v>0</v>
      </c>
      <c r="AC160">
        <f t="shared" si="100"/>
        <v>0</v>
      </c>
      <c r="AD160">
        <f t="shared" si="100"/>
        <v>0</v>
      </c>
      <c r="AE160">
        <f t="shared" si="100"/>
        <v>0</v>
      </c>
      <c r="AF160">
        <f t="shared" si="100"/>
        <v>0</v>
      </c>
      <c r="AG160">
        <f t="shared" si="100"/>
        <v>0</v>
      </c>
      <c r="AH160">
        <f t="shared" si="100"/>
        <v>0</v>
      </c>
      <c r="AI160">
        <f t="shared" si="100"/>
        <v>0</v>
      </c>
      <c r="AJ160">
        <f t="shared" si="100"/>
        <v>0</v>
      </c>
      <c r="AK160">
        <f t="shared" si="100"/>
        <v>0</v>
      </c>
      <c r="AL160">
        <f t="shared" si="100"/>
        <v>0</v>
      </c>
      <c r="AM160">
        <f t="shared" si="100"/>
        <v>0</v>
      </c>
      <c r="AN160">
        <f t="shared" si="100"/>
        <v>0</v>
      </c>
      <c r="AO160">
        <f t="shared" si="100"/>
        <v>0</v>
      </c>
      <c r="AP160">
        <f t="shared" si="100"/>
        <v>0</v>
      </c>
      <c r="AQ160">
        <f t="shared" si="100"/>
        <v>0</v>
      </c>
      <c r="AR160">
        <f t="shared" si="100"/>
        <v>0</v>
      </c>
      <c r="AS160">
        <f t="shared" si="100"/>
        <v>0</v>
      </c>
      <c r="AT160">
        <f t="shared" si="100"/>
        <v>0</v>
      </c>
      <c r="AU160">
        <f t="shared" si="100"/>
        <v>0</v>
      </c>
      <c r="AV160">
        <f t="shared" si="100"/>
        <v>0</v>
      </c>
      <c r="AW160">
        <f t="shared" si="100"/>
        <v>0</v>
      </c>
      <c r="AX160">
        <f t="shared" si="100"/>
        <v>0</v>
      </c>
      <c r="AY160">
        <f t="shared" si="100"/>
        <v>0</v>
      </c>
      <c r="AZ160">
        <f t="shared" si="100"/>
        <v>0</v>
      </c>
      <c r="BA160">
        <f t="shared" si="100"/>
        <v>0</v>
      </c>
      <c r="BB160">
        <f t="shared" si="100"/>
        <v>0</v>
      </c>
      <c r="BC160">
        <f t="shared" si="100"/>
        <v>0</v>
      </c>
      <c r="BD160">
        <f t="shared" si="100"/>
        <v>0</v>
      </c>
      <c r="BE160">
        <f t="shared" si="100"/>
        <v>0</v>
      </c>
      <c r="BF160">
        <f t="shared" si="100"/>
        <v>0</v>
      </c>
      <c r="BG160">
        <f t="shared" si="100"/>
        <v>0</v>
      </c>
      <c r="BH160">
        <f t="shared" si="100"/>
        <v>0</v>
      </c>
      <c r="BI160">
        <f t="shared" si="100"/>
        <v>0</v>
      </c>
      <c r="BJ160">
        <f t="shared" si="100"/>
        <v>0</v>
      </c>
      <c r="BK160">
        <f t="shared" si="100"/>
        <v>0</v>
      </c>
      <c r="BL160">
        <f t="shared" si="100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f>R165+0.005</f>
        <v>1.0049999999999999</v>
      </c>
      <c r="T165" s="6">
        <f t="shared" ref="T165:BL165" si="101">S165+0.005</f>
        <v>1.0099999999999998</v>
      </c>
      <c r="U165" s="6">
        <f t="shared" si="101"/>
        <v>1.0149999999999997</v>
      </c>
      <c r="V165" s="6">
        <f t="shared" si="101"/>
        <v>1.0199999999999996</v>
      </c>
      <c r="W165" s="6">
        <f t="shared" si="101"/>
        <v>1.0249999999999995</v>
      </c>
      <c r="X165" s="6">
        <f t="shared" si="101"/>
        <v>1.0299999999999994</v>
      </c>
      <c r="Y165" s="6">
        <f t="shared" si="101"/>
        <v>1.0349999999999993</v>
      </c>
      <c r="Z165" s="6">
        <f t="shared" si="101"/>
        <v>1.0399999999999991</v>
      </c>
      <c r="AA165" s="6">
        <f t="shared" si="101"/>
        <v>1.044999999999999</v>
      </c>
      <c r="AB165" s="6">
        <f t="shared" si="101"/>
        <v>1.0499999999999989</v>
      </c>
      <c r="AC165" s="6">
        <f t="shared" si="101"/>
        <v>1.0549999999999988</v>
      </c>
      <c r="AD165" s="6">
        <f t="shared" si="101"/>
        <v>1.0599999999999987</v>
      </c>
      <c r="AE165" s="6">
        <f t="shared" si="101"/>
        <v>1.0649999999999986</v>
      </c>
      <c r="AF165" s="6">
        <f t="shared" si="101"/>
        <v>1.0699999999999985</v>
      </c>
      <c r="AG165" s="6">
        <f t="shared" si="101"/>
        <v>1.0749999999999984</v>
      </c>
      <c r="AH165" s="6">
        <f t="shared" si="101"/>
        <v>1.0799999999999983</v>
      </c>
      <c r="AI165" s="6">
        <f t="shared" si="101"/>
        <v>1.0849999999999982</v>
      </c>
      <c r="AJ165" s="6">
        <f t="shared" si="101"/>
        <v>1.0899999999999981</v>
      </c>
      <c r="AK165" s="6">
        <f t="shared" si="101"/>
        <v>1.094999999999998</v>
      </c>
      <c r="AL165" s="6">
        <f t="shared" si="101"/>
        <v>1.0999999999999979</v>
      </c>
      <c r="AM165" s="6">
        <f t="shared" si="101"/>
        <v>1.1049999999999978</v>
      </c>
      <c r="AN165" s="6">
        <f t="shared" si="101"/>
        <v>1.1099999999999977</v>
      </c>
      <c r="AO165" s="6">
        <f t="shared" si="101"/>
        <v>1.1149999999999975</v>
      </c>
      <c r="AP165" s="6">
        <f t="shared" si="101"/>
        <v>1.1199999999999974</v>
      </c>
      <c r="AQ165" s="6">
        <f t="shared" si="101"/>
        <v>1.1249999999999973</v>
      </c>
      <c r="AR165" s="6">
        <f t="shared" si="101"/>
        <v>1.1299999999999972</v>
      </c>
      <c r="AS165" s="6">
        <f t="shared" si="101"/>
        <v>1.1349999999999971</v>
      </c>
      <c r="AT165" s="6">
        <f t="shared" si="101"/>
        <v>1.139999999999997</v>
      </c>
      <c r="AU165" s="6">
        <f t="shared" si="101"/>
        <v>1.1449999999999969</v>
      </c>
      <c r="AV165" s="6">
        <f t="shared" si="101"/>
        <v>1.1499999999999968</v>
      </c>
      <c r="AW165" s="6">
        <f t="shared" si="101"/>
        <v>1.1549999999999967</v>
      </c>
      <c r="AX165" s="6">
        <f t="shared" si="101"/>
        <v>1.1599999999999966</v>
      </c>
      <c r="AY165" s="6">
        <f t="shared" si="101"/>
        <v>1.1649999999999965</v>
      </c>
      <c r="AZ165" s="6">
        <f t="shared" si="101"/>
        <v>1.1699999999999964</v>
      </c>
      <c r="BA165" s="6">
        <f t="shared" si="101"/>
        <v>1.1749999999999963</v>
      </c>
      <c r="BB165" s="6">
        <f t="shared" si="101"/>
        <v>1.1799999999999962</v>
      </c>
      <c r="BC165" s="6">
        <f t="shared" si="101"/>
        <v>1.1849999999999961</v>
      </c>
      <c r="BD165" s="6">
        <f t="shared" si="101"/>
        <v>1.1899999999999959</v>
      </c>
      <c r="BE165" s="6">
        <f t="shared" si="101"/>
        <v>1.1949999999999958</v>
      </c>
      <c r="BF165" s="6">
        <f t="shared" si="101"/>
        <v>1.1999999999999957</v>
      </c>
      <c r="BG165" s="6">
        <f t="shared" si="101"/>
        <v>1.2049999999999956</v>
      </c>
      <c r="BH165" s="6">
        <f t="shared" si="101"/>
        <v>1.2099999999999955</v>
      </c>
      <c r="BI165" s="6">
        <f t="shared" si="101"/>
        <v>1.2149999999999954</v>
      </c>
      <c r="BJ165" s="6">
        <f t="shared" si="101"/>
        <v>1.2199999999999953</v>
      </c>
      <c r="BK165" s="6">
        <f t="shared" si="101"/>
        <v>1.2249999999999952</v>
      </c>
      <c r="BL165" s="6">
        <f t="shared" si="101"/>
        <v>1.2299999999999951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f>R166-0.005</f>
        <v>0.995</v>
      </c>
      <c r="T166" s="6">
        <f t="shared" ref="T166:BL166" si="102">S166-0.005</f>
        <v>0.99</v>
      </c>
      <c r="U166" s="6">
        <f t="shared" si="102"/>
        <v>0.98499999999999999</v>
      </c>
      <c r="V166" s="6">
        <f t="shared" si="102"/>
        <v>0.98</v>
      </c>
      <c r="W166" s="6">
        <f t="shared" si="102"/>
        <v>0.97499999999999998</v>
      </c>
      <c r="X166" s="6">
        <f t="shared" si="102"/>
        <v>0.97</v>
      </c>
      <c r="Y166" s="6">
        <f t="shared" si="102"/>
        <v>0.96499999999999997</v>
      </c>
      <c r="Z166" s="6">
        <f t="shared" si="102"/>
        <v>0.96</v>
      </c>
      <c r="AA166" s="6">
        <f t="shared" si="102"/>
        <v>0.95499999999999996</v>
      </c>
      <c r="AB166" s="6">
        <f t="shared" si="102"/>
        <v>0.95</v>
      </c>
      <c r="AC166" s="6">
        <f t="shared" si="102"/>
        <v>0.94499999999999995</v>
      </c>
      <c r="AD166" s="6">
        <f t="shared" si="102"/>
        <v>0.94</v>
      </c>
      <c r="AE166" s="6">
        <f t="shared" si="102"/>
        <v>0.93499999999999994</v>
      </c>
      <c r="AF166" s="6">
        <f t="shared" si="102"/>
        <v>0.92999999999999994</v>
      </c>
      <c r="AG166" s="6">
        <f t="shared" si="102"/>
        <v>0.92499999999999993</v>
      </c>
      <c r="AH166" s="6">
        <f t="shared" si="102"/>
        <v>0.91999999999999993</v>
      </c>
      <c r="AI166" s="6">
        <f t="shared" si="102"/>
        <v>0.91499999999999992</v>
      </c>
      <c r="AJ166" s="6">
        <f t="shared" si="102"/>
        <v>0.90999999999999992</v>
      </c>
      <c r="AK166" s="6">
        <f t="shared" si="102"/>
        <v>0.90499999999999992</v>
      </c>
      <c r="AL166" s="6">
        <f t="shared" si="102"/>
        <v>0.89999999999999991</v>
      </c>
      <c r="AM166" s="6">
        <f t="shared" si="102"/>
        <v>0.89499999999999991</v>
      </c>
      <c r="AN166" s="6">
        <f t="shared" si="102"/>
        <v>0.8899999999999999</v>
      </c>
      <c r="AO166" s="6">
        <f t="shared" si="102"/>
        <v>0.8849999999999999</v>
      </c>
      <c r="AP166" s="6">
        <f t="shared" si="102"/>
        <v>0.87999999999999989</v>
      </c>
      <c r="AQ166" s="6">
        <f t="shared" si="102"/>
        <v>0.87499999999999989</v>
      </c>
      <c r="AR166" s="6">
        <f t="shared" si="102"/>
        <v>0.86999999999999988</v>
      </c>
      <c r="AS166" s="6">
        <f t="shared" si="102"/>
        <v>0.86499999999999988</v>
      </c>
      <c r="AT166" s="6">
        <f t="shared" si="102"/>
        <v>0.85999999999999988</v>
      </c>
      <c r="AU166" s="6">
        <f t="shared" si="102"/>
        <v>0.85499999999999987</v>
      </c>
      <c r="AV166" s="6">
        <f t="shared" si="102"/>
        <v>0.84999999999999987</v>
      </c>
      <c r="AW166" s="6">
        <f t="shared" si="102"/>
        <v>0.84499999999999986</v>
      </c>
      <c r="AX166" s="6">
        <f t="shared" si="102"/>
        <v>0.83999999999999986</v>
      </c>
      <c r="AY166" s="6">
        <f t="shared" si="102"/>
        <v>0.83499999999999985</v>
      </c>
      <c r="AZ166" s="6">
        <f t="shared" si="102"/>
        <v>0.82999999999999985</v>
      </c>
      <c r="BA166" s="6">
        <f t="shared" si="102"/>
        <v>0.82499999999999984</v>
      </c>
      <c r="BB166" s="6">
        <f t="shared" si="102"/>
        <v>0.81999999999999984</v>
      </c>
      <c r="BC166" s="6">
        <f t="shared" si="102"/>
        <v>0.81499999999999984</v>
      </c>
      <c r="BD166" s="6">
        <f t="shared" si="102"/>
        <v>0.80999999999999983</v>
      </c>
      <c r="BE166" s="6">
        <f t="shared" si="102"/>
        <v>0.80499999999999983</v>
      </c>
      <c r="BF166" s="6">
        <f t="shared" si="102"/>
        <v>0.79999999999999982</v>
      </c>
      <c r="BG166" s="6">
        <f t="shared" si="102"/>
        <v>0.79499999999999982</v>
      </c>
      <c r="BH166" s="6">
        <f t="shared" si="102"/>
        <v>0.78999999999999981</v>
      </c>
      <c r="BI166" s="6">
        <f t="shared" si="102"/>
        <v>0.78499999999999981</v>
      </c>
      <c r="BJ166" s="6">
        <f t="shared" si="102"/>
        <v>0.7799999999999998</v>
      </c>
      <c r="BK166" s="6">
        <f t="shared" si="102"/>
        <v>0.7749999999999998</v>
      </c>
      <c r="BL166" s="6">
        <f t="shared" si="102"/>
        <v>0.7699999999999998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6">
        <f t="shared" ref="S167:BL167" si="103">R167-0.005</f>
        <v>0.995</v>
      </c>
      <c r="T167" s="6">
        <f t="shared" si="103"/>
        <v>0.99</v>
      </c>
      <c r="U167" s="6">
        <f t="shared" si="103"/>
        <v>0.98499999999999999</v>
      </c>
      <c r="V167" s="6">
        <f t="shared" si="103"/>
        <v>0.98</v>
      </c>
      <c r="W167" s="6">
        <f t="shared" si="103"/>
        <v>0.97499999999999998</v>
      </c>
      <c r="X167" s="6">
        <f t="shared" si="103"/>
        <v>0.97</v>
      </c>
      <c r="Y167" s="6">
        <f t="shared" si="103"/>
        <v>0.96499999999999997</v>
      </c>
      <c r="Z167" s="6">
        <f t="shared" si="103"/>
        <v>0.96</v>
      </c>
      <c r="AA167" s="6">
        <f t="shared" si="103"/>
        <v>0.95499999999999996</v>
      </c>
      <c r="AB167" s="6">
        <f t="shared" si="103"/>
        <v>0.95</v>
      </c>
      <c r="AC167" s="6">
        <f t="shared" si="103"/>
        <v>0.94499999999999995</v>
      </c>
      <c r="AD167" s="6">
        <f t="shared" si="103"/>
        <v>0.94</v>
      </c>
      <c r="AE167" s="6">
        <f t="shared" si="103"/>
        <v>0.93499999999999994</v>
      </c>
      <c r="AF167" s="6">
        <f t="shared" si="103"/>
        <v>0.92999999999999994</v>
      </c>
      <c r="AG167" s="6">
        <f t="shared" si="103"/>
        <v>0.92499999999999993</v>
      </c>
      <c r="AH167" s="6">
        <f t="shared" si="103"/>
        <v>0.91999999999999993</v>
      </c>
      <c r="AI167" s="6">
        <f t="shared" si="103"/>
        <v>0.91499999999999992</v>
      </c>
      <c r="AJ167" s="6">
        <f t="shared" si="103"/>
        <v>0.90999999999999992</v>
      </c>
      <c r="AK167" s="6">
        <f t="shared" si="103"/>
        <v>0.90499999999999992</v>
      </c>
      <c r="AL167" s="6">
        <f t="shared" si="103"/>
        <v>0.89999999999999991</v>
      </c>
      <c r="AM167" s="6">
        <f t="shared" si="103"/>
        <v>0.89499999999999991</v>
      </c>
      <c r="AN167" s="6">
        <f t="shared" si="103"/>
        <v>0.8899999999999999</v>
      </c>
      <c r="AO167" s="6">
        <f t="shared" si="103"/>
        <v>0.8849999999999999</v>
      </c>
      <c r="AP167" s="6">
        <f t="shared" si="103"/>
        <v>0.87999999999999989</v>
      </c>
      <c r="AQ167" s="6">
        <f t="shared" si="103"/>
        <v>0.87499999999999989</v>
      </c>
      <c r="AR167" s="6">
        <f t="shared" si="103"/>
        <v>0.86999999999999988</v>
      </c>
      <c r="AS167" s="6">
        <f t="shared" si="103"/>
        <v>0.86499999999999988</v>
      </c>
      <c r="AT167" s="6">
        <f t="shared" si="103"/>
        <v>0.85999999999999988</v>
      </c>
      <c r="AU167" s="6">
        <f t="shared" si="103"/>
        <v>0.85499999999999987</v>
      </c>
      <c r="AV167" s="6">
        <f t="shared" si="103"/>
        <v>0.84999999999999987</v>
      </c>
      <c r="AW167" s="6">
        <f t="shared" si="103"/>
        <v>0.84499999999999986</v>
      </c>
      <c r="AX167" s="6">
        <f t="shared" si="103"/>
        <v>0.83999999999999986</v>
      </c>
      <c r="AY167" s="6">
        <f t="shared" si="103"/>
        <v>0.83499999999999985</v>
      </c>
      <c r="AZ167" s="6">
        <f t="shared" si="103"/>
        <v>0.82999999999999985</v>
      </c>
      <c r="BA167" s="6">
        <f t="shared" si="103"/>
        <v>0.82499999999999984</v>
      </c>
      <c r="BB167" s="6">
        <f t="shared" si="103"/>
        <v>0.81999999999999984</v>
      </c>
      <c r="BC167" s="6">
        <f t="shared" si="103"/>
        <v>0.81499999999999984</v>
      </c>
      <c r="BD167" s="6">
        <f t="shared" si="103"/>
        <v>0.80999999999999983</v>
      </c>
      <c r="BE167" s="6">
        <f t="shared" si="103"/>
        <v>0.80499999999999983</v>
      </c>
      <c r="BF167" s="6">
        <f t="shared" si="103"/>
        <v>0.79999999999999982</v>
      </c>
      <c r="BG167" s="6">
        <f t="shared" si="103"/>
        <v>0.79499999999999982</v>
      </c>
      <c r="BH167" s="6">
        <f t="shared" si="103"/>
        <v>0.78999999999999981</v>
      </c>
      <c r="BI167" s="6">
        <f t="shared" si="103"/>
        <v>0.78499999999999981</v>
      </c>
      <c r="BJ167" s="6">
        <f t="shared" si="103"/>
        <v>0.7799999999999998</v>
      </c>
      <c r="BK167" s="6">
        <f t="shared" si="103"/>
        <v>0.7749999999999998</v>
      </c>
      <c r="BL167" s="6">
        <f t="shared" si="103"/>
        <v>0.7699999999999998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 s="6">
        <f t="shared" ref="S168:BL168" si="104">R168-0.005</f>
        <v>0.995</v>
      </c>
      <c r="T168" s="6">
        <f t="shared" si="104"/>
        <v>0.99</v>
      </c>
      <c r="U168" s="6">
        <f t="shared" si="104"/>
        <v>0.98499999999999999</v>
      </c>
      <c r="V168" s="6">
        <f t="shared" si="104"/>
        <v>0.98</v>
      </c>
      <c r="W168" s="6">
        <f t="shared" si="104"/>
        <v>0.97499999999999998</v>
      </c>
      <c r="X168" s="6">
        <f t="shared" si="104"/>
        <v>0.97</v>
      </c>
      <c r="Y168" s="6">
        <f t="shared" si="104"/>
        <v>0.96499999999999997</v>
      </c>
      <c r="Z168" s="6">
        <f t="shared" si="104"/>
        <v>0.96</v>
      </c>
      <c r="AA168" s="6">
        <f t="shared" si="104"/>
        <v>0.95499999999999996</v>
      </c>
      <c r="AB168" s="6">
        <f t="shared" si="104"/>
        <v>0.95</v>
      </c>
      <c r="AC168" s="6">
        <f t="shared" si="104"/>
        <v>0.94499999999999995</v>
      </c>
      <c r="AD168" s="6">
        <f t="shared" si="104"/>
        <v>0.94</v>
      </c>
      <c r="AE168" s="6">
        <f t="shared" si="104"/>
        <v>0.93499999999999994</v>
      </c>
      <c r="AF168" s="6">
        <f t="shared" si="104"/>
        <v>0.92999999999999994</v>
      </c>
      <c r="AG168" s="6">
        <f t="shared" si="104"/>
        <v>0.92499999999999993</v>
      </c>
      <c r="AH168" s="6">
        <f t="shared" si="104"/>
        <v>0.91999999999999993</v>
      </c>
      <c r="AI168" s="6">
        <f t="shared" si="104"/>
        <v>0.91499999999999992</v>
      </c>
      <c r="AJ168" s="6">
        <f t="shared" si="104"/>
        <v>0.90999999999999992</v>
      </c>
      <c r="AK168" s="6">
        <f t="shared" si="104"/>
        <v>0.90499999999999992</v>
      </c>
      <c r="AL168" s="6">
        <f t="shared" si="104"/>
        <v>0.89999999999999991</v>
      </c>
      <c r="AM168" s="6">
        <f t="shared" si="104"/>
        <v>0.89499999999999991</v>
      </c>
      <c r="AN168" s="6">
        <f t="shared" si="104"/>
        <v>0.8899999999999999</v>
      </c>
      <c r="AO168" s="6">
        <f t="shared" si="104"/>
        <v>0.8849999999999999</v>
      </c>
      <c r="AP168" s="6">
        <f t="shared" si="104"/>
        <v>0.87999999999999989</v>
      </c>
      <c r="AQ168" s="6">
        <f t="shared" si="104"/>
        <v>0.87499999999999989</v>
      </c>
      <c r="AR168" s="6">
        <f t="shared" si="104"/>
        <v>0.86999999999999988</v>
      </c>
      <c r="AS168" s="6">
        <f t="shared" si="104"/>
        <v>0.86499999999999988</v>
      </c>
      <c r="AT168" s="6">
        <f t="shared" si="104"/>
        <v>0.85999999999999988</v>
      </c>
      <c r="AU168" s="6">
        <f t="shared" si="104"/>
        <v>0.85499999999999987</v>
      </c>
      <c r="AV168" s="6">
        <f t="shared" si="104"/>
        <v>0.84999999999999987</v>
      </c>
      <c r="AW168" s="6">
        <f t="shared" si="104"/>
        <v>0.84499999999999986</v>
      </c>
      <c r="AX168" s="6">
        <f t="shared" si="104"/>
        <v>0.83999999999999986</v>
      </c>
      <c r="AY168" s="6">
        <f t="shared" si="104"/>
        <v>0.83499999999999985</v>
      </c>
      <c r="AZ168" s="6">
        <f t="shared" si="104"/>
        <v>0.82999999999999985</v>
      </c>
      <c r="BA168" s="6">
        <f t="shared" si="104"/>
        <v>0.82499999999999984</v>
      </c>
      <c r="BB168" s="6">
        <f t="shared" si="104"/>
        <v>0.81999999999999984</v>
      </c>
      <c r="BC168" s="6">
        <f t="shared" si="104"/>
        <v>0.81499999999999984</v>
      </c>
      <c r="BD168" s="6">
        <f t="shared" si="104"/>
        <v>0.80999999999999983</v>
      </c>
      <c r="BE168" s="6">
        <f t="shared" si="104"/>
        <v>0.80499999999999983</v>
      </c>
      <c r="BF168" s="6">
        <f t="shared" si="104"/>
        <v>0.79999999999999982</v>
      </c>
      <c r="BG168" s="6">
        <f t="shared" si="104"/>
        <v>0.79499999999999982</v>
      </c>
      <c r="BH168" s="6">
        <f t="shared" si="104"/>
        <v>0.78999999999999981</v>
      </c>
      <c r="BI168" s="6">
        <f t="shared" si="104"/>
        <v>0.78499999999999981</v>
      </c>
      <c r="BJ168" s="6">
        <f t="shared" si="104"/>
        <v>0.7799999999999998</v>
      </c>
      <c r="BK168" s="6">
        <f t="shared" si="104"/>
        <v>0.7749999999999998</v>
      </c>
      <c r="BL168" s="6">
        <f t="shared" si="104"/>
        <v>0.7699999999999998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f>R170-0.01</f>
        <v>0.99</v>
      </c>
      <c r="T170" s="6">
        <f t="shared" ref="T170:AQ170" si="105">S170-0.01</f>
        <v>0.98</v>
      </c>
      <c r="U170" s="6">
        <f t="shared" si="105"/>
        <v>0.97</v>
      </c>
      <c r="V170" s="6">
        <f t="shared" si="105"/>
        <v>0.96</v>
      </c>
      <c r="W170" s="6">
        <f t="shared" si="105"/>
        <v>0.95</v>
      </c>
      <c r="X170" s="6">
        <f t="shared" si="105"/>
        <v>0.94</v>
      </c>
      <c r="Y170" s="6">
        <f t="shared" si="105"/>
        <v>0.92999999999999994</v>
      </c>
      <c r="Z170" s="6">
        <f t="shared" si="105"/>
        <v>0.91999999999999993</v>
      </c>
      <c r="AA170" s="6">
        <f t="shared" si="105"/>
        <v>0.90999999999999992</v>
      </c>
      <c r="AB170" s="6">
        <f t="shared" si="105"/>
        <v>0.89999999999999991</v>
      </c>
      <c r="AC170" s="6">
        <f t="shared" si="105"/>
        <v>0.8899999999999999</v>
      </c>
      <c r="AD170" s="6">
        <f t="shared" si="105"/>
        <v>0.87999999999999989</v>
      </c>
      <c r="AE170" s="6">
        <f t="shared" si="105"/>
        <v>0.86999999999999988</v>
      </c>
      <c r="AF170" s="6">
        <f t="shared" si="105"/>
        <v>0.85999999999999988</v>
      </c>
      <c r="AG170" s="6">
        <f t="shared" si="105"/>
        <v>0.84999999999999987</v>
      </c>
      <c r="AH170" s="6">
        <f t="shared" si="105"/>
        <v>0.83999999999999986</v>
      </c>
      <c r="AI170" s="6">
        <f t="shared" si="105"/>
        <v>0.82999999999999985</v>
      </c>
      <c r="AJ170" s="6">
        <f t="shared" si="105"/>
        <v>0.81999999999999984</v>
      </c>
      <c r="AK170" s="6">
        <f t="shared" si="105"/>
        <v>0.80999999999999983</v>
      </c>
      <c r="AL170" s="6">
        <f t="shared" si="105"/>
        <v>0.79999999999999982</v>
      </c>
      <c r="AM170" s="6">
        <f t="shared" si="105"/>
        <v>0.78999999999999981</v>
      </c>
      <c r="AN170" s="6">
        <f t="shared" si="105"/>
        <v>0.7799999999999998</v>
      </c>
      <c r="AO170" s="6">
        <f t="shared" si="105"/>
        <v>0.7699999999999998</v>
      </c>
      <c r="AP170" s="6">
        <f t="shared" si="105"/>
        <v>0.75999999999999979</v>
      </c>
      <c r="AQ170" s="6">
        <f t="shared" si="105"/>
        <v>0.74999999999999978</v>
      </c>
      <c r="AR170" s="6">
        <f t="shared" ref="AR170" si="106">AQ170-0.02</f>
        <v>0.72999999999999976</v>
      </c>
      <c r="AS170" s="6">
        <f>AR170</f>
        <v>0.72999999999999976</v>
      </c>
      <c r="AT170" s="6">
        <f t="shared" ref="AT170:BL170" si="107">AS170</f>
        <v>0.72999999999999976</v>
      </c>
      <c r="AU170" s="6">
        <f t="shared" si="107"/>
        <v>0.72999999999999976</v>
      </c>
      <c r="AV170" s="6">
        <f t="shared" si="107"/>
        <v>0.72999999999999976</v>
      </c>
      <c r="AW170" s="6">
        <f t="shared" si="107"/>
        <v>0.72999999999999976</v>
      </c>
      <c r="AX170" s="6">
        <f t="shared" si="107"/>
        <v>0.72999999999999976</v>
      </c>
      <c r="AY170" s="6">
        <f t="shared" si="107"/>
        <v>0.72999999999999976</v>
      </c>
      <c r="AZ170" s="6">
        <f t="shared" si="107"/>
        <v>0.72999999999999976</v>
      </c>
      <c r="BA170" s="6">
        <f t="shared" si="107"/>
        <v>0.72999999999999976</v>
      </c>
      <c r="BB170" s="6">
        <f t="shared" si="107"/>
        <v>0.72999999999999976</v>
      </c>
      <c r="BC170" s="6">
        <f t="shared" si="107"/>
        <v>0.72999999999999976</v>
      </c>
      <c r="BD170" s="6">
        <f t="shared" si="107"/>
        <v>0.72999999999999976</v>
      </c>
      <c r="BE170" s="6">
        <f t="shared" si="107"/>
        <v>0.72999999999999976</v>
      </c>
      <c r="BF170" s="6">
        <f t="shared" si="107"/>
        <v>0.72999999999999976</v>
      </c>
      <c r="BG170" s="6">
        <f t="shared" si="107"/>
        <v>0.72999999999999976</v>
      </c>
      <c r="BH170" s="6">
        <f t="shared" si="107"/>
        <v>0.72999999999999976</v>
      </c>
      <c r="BI170" s="6">
        <f t="shared" si="107"/>
        <v>0.72999999999999976</v>
      </c>
      <c r="BJ170" s="6">
        <f t="shared" si="107"/>
        <v>0.72999999999999976</v>
      </c>
      <c r="BK170" s="6">
        <f t="shared" si="107"/>
        <v>0.72999999999999976</v>
      </c>
      <c r="BL170" s="6">
        <f t="shared" si="107"/>
        <v>0.72999999999999976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6">
        <f>R171+0.005</f>
        <v>1.0049999999999999</v>
      </c>
      <c r="T171" s="6">
        <f>S171+0.005</f>
        <v>1.0099999999999998</v>
      </c>
      <c r="U171" s="6">
        <f t="shared" ref="U171:BL172" si="108">T171+0.005</f>
        <v>1.0149999999999997</v>
      </c>
      <c r="V171" s="6">
        <f t="shared" si="108"/>
        <v>1.0199999999999996</v>
      </c>
      <c r="W171" s="6">
        <f t="shared" si="108"/>
        <v>1.0249999999999995</v>
      </c>
      <c r="X171" s="6">
        <f t="shared" si="108"/>
        <v>1.0299999999999994</v>
      </c>
      <c r="Y171" s="6">
        <f t="shared" si="108"/>
        <v>1.0349999999999993</v>
      </c>
      <c r="Z171" s="6">
        <f t="shared" si="108"/>
        <v>1.0399999999999991</v>
      </c>
      <c r="AA171" s="6">
        <f t="shared" si="108"/>
        <v>1.044999999999999</v>
      </c>
      <c r="AB171" s="6">
        <f t="shared" si="108"/>
        <v>1.0499999999999989</v>
      </c>
      <c r="AC171" s="6">
        <f t="shared" si="108"/>
        <v>1.0549999999999988</v>
      </c>
      <c r="AD171" s="6">
        <f t="shared" si="108"/>
        <v>1.0599999999999987</v>
      </c>
      <c r="AE171" s="6">
        <f t="shared" si="108"/>
        <v>1.0649999999999986</v>
      </c>
      <c r="AF171" s="6">
        <f t="shared" si="108"/>
        <v>1.0699999999999985</v>
      </c>
      <c r="AG171" s="6">
        <f t="shared" si="108"/>
        <v>1.0749999999999984</v>
      </c>
      <c r="AH171" s="6">
        <f t="shared" si="108"/>
        <v>1.0799999999999983</v>
      </c>
      <c r="AI171" s="6">
        <f t="shared" si="108"/>
        <v>1.0849999999999982</v>
      </c>
      <c r="AJ171" s="6">
        <f t="shared" si="108"/>
        <v>1.0899999999999981</v>
      </c>
      <c r="AK171" s="6">
        <f t="shared" si="108"/>
        <v>1.094999999999998</v>
      </c>
      <c r="AL171" s="6">
        <f t="shared" si="108"/>
        <v>1.0999999999999979</v>
      </c>
      <c r="AM171" s="6">
        <f t="shared" si="108"/>
        <v>1.1049999999999978</v>
      </c>
      <c r="AN171" s="6">
        <f t="shared" si="108"/>
        <v>1.1099999999999977</v>
      </c>
      <c r="AO171" s="6">
        <f t="shared" si="108"/>
        <v>1.1149999999999975</v>
      </c>
      <c r="AP171" s="6">
        <f t="shared" si="108"/>
        <v>1.1199999999999974</v>
      </c>
      <c r="AQ171" s="6">
        <f t="shared" si="108"/>
        <v>1.1249999999999973</v>
      </c>
      <c r="AR171" s="6">
        <f t="shared" si="108"/>
        <v>1.1299999999999972</v>
      </c>
      <c r="AS171" s="6">
        <f t="shared" si="108"/>
        <v>1.1349999999999971</v>
      </c>
      <c r="AT171" s="6">
        <f t="shared" si="108"/>
        <v>1.139999999999997</v>
      </c>
      <c r="AU171" s="6">
        <f t="shared" si="108"/>
        <v>1.1449999999999969</v>
      </c>
      <c r="AV171" s="6">
        <f t="shared" si="108"/>
        <v>1.1499999999999968</v>
      </c>
      <c r="AW171" s="6">
        <f t="shared" si="108"/>
        <v>1.1549999999999967</v>
      </c>
      <c r="AX171" s="6">
        <f t="shared" si="108"/>
        <v>1.1599999999999966</v>
      </c>
      <c r="AY171" s="6">
        <f t="shared" si="108"/>
        <v>1.1649999999999965</v>
      </c>
      <c r="AZ171" s="6">
        <f t="shared" si="108"/>
        <v>1.1699999999999964</v>
      </c>
      <c r="BA171" s="6">
        <f t="shared" si="108"/>
        <v>1.1749999999999963</v>
      </c>
      <c r="BB171" s="6">
        <f t="shared" si="108"/>
        <v>1.1799999999999962</v>
      </c>
      <c r="BC171" s="6">
        <f t="shared" si="108"/>
        <v>1.1849999999999961</v>
      </c>
      <c r="BD171" s="6">
        <f t="shared" si="108"/>
        <v>1.1899999999999959</v>
      </c>
      <c r="BE171" s="6">
        <f t="shared" si="108"/>
        <v>1.1949999999999958</v>
      </c>
      <c r="BF171" s="6">
        <f t="shared" si="108"/>
        <v>1.1999999999999957</v>
      </c>
      <c r="BG171" s="6">
        <f t="shared" si="108"/>
        <v>1.2049999999999956</v>
      </c>
      <c r="BH171" s="6">
        <f t="shared" si="108"/>
        <v>1.2099999999999955</v>
      </c>
      <c r="BI171" s="6">
        <f t="shared" si="108"/>
        <v>1.2149999999999954</v>
      </c>
      <c r="BJ171" s="6">
        <f t="shared" si="108"/>
        <v>1.2199999999999953</v>
      </c>
      <c r="BK171" s="6">
        <f t="shared" si="108"/>
        <v>1.2249999999999952</v>
      </c>
      <c r="BL171" s="6">
        <f t="shared" si="108"/>
        <v>1.2299999999999951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 s="6">
        <f>R172+0.05</f>
        <v>1.05</v>
      </c>
      <c r="T172" s="6">
        <f>S172+0.005</f>
        <v>1.0549999999999999</v>
      </c>
      <c r="U172" s="6">
        <f t="shared" si="108"/>
        <v>1.0599999999999998</v>
      </c>
      <c r="V172" s="6">
        <f t="shared" si="108"/>
        <v>1.0649999999999997</v>
      </c>
      <c r="W172" s="6">
        <f t="shared" si="108"/>
        <v>1.0699999999999996</v>
      </c>
      <c r="X172" s="6">
        <f t="shared" si="108"/>
        <v>1.0749999999999995</v>
      </c>
      <c r="Y172" s="6">
        <f t="shared" si="108"/>
        <v>1.0799999999999994</v>
      </c>
      <c r="Z172" s="6">
        <f t="shared" si="108"/>
        <v>1.0849999999999993</v>
      </c>
      <c r="AA172" s="6">
        <f t="shared" si="108"/>
        <v>1.0899999999999992</v>
      </c>
      <c r="AB172" s="6">
        <f t="shared" si="108"/>
        <v>1.0949999999999991</v>
      </c>
      <c r="AC172" s="6">
        <f t="shared" si="108"/>
        <v>1.099999999999999</v>
      </c>
      <c r="AD172" s="6">
        <f t="shared" si="108"/>
        <v>1.1049999999999989</v>
      </c>
      <c r="AE172" s="6">
        <f t="shared" si="108"/>
        <v>1.1099999999999988</v>
      </c>
      <c r="AF172" s="6">
        <f t="shared" si="108"/>
        <v>1.1149999999999987</v>
      </c>
      <c r="AG172" s="6">
        <f t="shared" si="108"/>
        <v>1.1199999999999986</v>
      </c>
      <c r="AH172" s="6">
        <f t="shared" si="108"/>
        <v>1.1249999999999984</v>
      </c>
      <c r="AI172" s="6">
        <f t="shared" si="108"/>
        <v>1.1299999999999983</v>
      </c>
      <c r="AJ172" s="6">
        <f t="shared" si="108"/>
        <v>1.1349999999999982</v>
      </c>
      <c r="AK172" s="6">
        <f t="shared" si="108"/>
        <v>1.1399999999999981</v>
      </c>
      <c r="AL172" s="6">
        <f t="shared" si="108"/>
        <v>1.144999999999998</v>
      </c>
      <c r="AM172" s="6">
        <f t="shared" si="108"/>
        <v>1.1499999999999979</v>
      </c>
      <c r="AN172" s="6">
        <f t="shared" si="108"/>
        <v>1.1549999999999978</v>
      </c>
      <c r="AO172" s="6">
        <f t="shared" si="108"/>
        <v>1.1599999999999977</v>
      </c>
      <c r="AP172" s="6">
        <f t="shared" si="108"/>
        <v>1.1649999999999976</v>
      </c>
      <c r="AQ172" s="6">
        <f t="shared" si="108"/>
        <v>1.1699999999999975</v>
      </c>
      <c r="AR172" s="6">
        <f t="shared" si="108"/>
        <v>1.1749999999999974</v>
      </c>
      <c r="AS172" s="6">
        <f t="shared" si="108"/>
        <v>1.1799999999999973</v>
      </c>
      <c r="AT172" s="6">
        <f t="shared" si="108"/>
        <v>1.1849999999999972</v>
      </c>
      <c r="AU172" s="6">
        <f t="shared" si="108"/>
        <v>1.1899999999999971</v>
      </c>
      <c r="AV172" s="6">
        <f t="shared" si="108"/>
        <v>1.194999999999997</v>
      </c>
      <c r="AW172" s="6">
        <f t="shared" si="108"/>
        <v>1.1999999999999968</v>
      </c>
      <c r="AX172" s="6">
        <f t="shared" si="108"/>
        <v>1.2049999999999967</v>
      </c>
      <c r="AY172" s="6">
        <f t="shared" si="108"/>
        <v>1.2099999999999966</v>
      </c>
      <c r="AZ172" s="6">
        <f t="shared" si="108"/>
        <v>1.2149999999999965</v>
      </c>
      <c r="BA172" s="6">
        <f t="shared" si="108"/>
        <v>1.2199999999999964</v>
      </c>
      <c r="BB172" s="6">
        <f t="shared" si="108"/>
        <v>1.2249999999999963</v>
      </c>
      <c r="BC172" s="6">
        <f t="shared" si="108"/>
        <v>1.2299999999999962</v>
      </c>
      <c r="BD172" s="6">
        <f t="shared" si="108"/>
        <v>1.2349999999999961</v>
      </c>
      <c r="BE172" s="6">
        <f t="shared" si="108"/>
        <v>1.239999999999996</v>
      </c>
      <c r="BF172" s="6">
        <f t="shared" si="108"/>
        <v>1.2449999999999959</v>
      </c>
      <c r="BG172" s="6">
        <f t="shared" si="108"/>
        <v>1.2499999999999958</v>
      </c>
      <c r="BH172" s="6">
        <f t="shared" si="108"/>
        <v>1.2549999999999957</v>
      </c>
      <c r="BI172" s="6">
        <f t="shared" si="108"/>
        <v>1.2599999999999956</v>
      </c>
      <c r="BJ172" s="6">
        <f t="shared" si="108"/>
        <v>1.2649999999999955</v>
      </c>
      <c r="BK172" s="6">
        <f t="shared" si="108"/>
        <v>1.2699999999999954</v>
      </c>
      <c r="BL172" s="6">
        <f t="shared" si="108"/>
        <v>1.2749999999999952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 s="6">
        <f>S173+0.01</f>
        <v>1.01</v>
      </c>
      <c r="U173" s="6">
        <f>T173+0.02</f>
        <v>1.03</v>
      </c>
      <c r="V173" s="6">
        <f t="shared" ref="V173:BL173" si="109">U173+0.02</f>
        <v>1.05</v>
      </c>
      <c r="W173" s="6">
        <f t="shared" si="109"/>
        <v>1.07</v>
      </c>
      <c r="X173" s="6">
        <f t="shared" si="109"/>
        <v>1.0900000000000001</v>
      </c>
      <c r="Y173" s="6">
        <f t="shared" si="109"/>
        <v>1.1100000000000001</v>
      </c>
      <c r="Z173" s="6">
        <f t="shared" si="109"/>
        <v>1.1300000000000001</v>
      </c>
      <c r="AA173" s="6">
        <f t="shared" si="109"/>
        <v>1.1500000000000001</v>
      </c>
      <c r="AB173" s="6">
        <f t="shared" si="109"/>
        <v>1.1700000000000002</v>
      </c>
      <c r="AC173" s="6">
        <f t="shared" si="109"/>
        <v>1.1900000000000002</v>
      </c>
      <c r="AD173" s="6">
        <f t="shared" si="109"/>
        <v>1.2100000000000002</v>
      </c>
      <c r="AE173" s="6">
        <f t="shared" si="109"/>
        <v>1.2300000000000002</v>
      </c>
      <c r="AF173" s="6">
        <f t="shared" si="109"/>
        <v>1.2500000000000002</v>
      </c>
      <c r="AG173" s="6">
        <f t="shared" si="109"/>
        <v>1.2700000000000002</v>
      </c>
      <c r="AH173" s="6">
        <f t="shared" si="109"/>
        <v>1.2900000000000003</v>
      </c>
      <c r="AI173" s="6">
        <f t="shared" si="109"/>
        <v>1.3100000000000003</v>
      </c>
      <c r="AJ173" s="6">
        <f t="shared" si="109"/>
        <v>1.3300000000000003</v>
      </c>
      <c r="AK173" s="6">
        <f t="shared" si="109"/>
        <v>1.3500000000000003</v>
      </c>
      <c r="AL173" s="6">
        <f t="shared" si="109"/>
        <v>1.3700000000000003</v>
      </c>
      <c r="AM173" s="6">
        <f t="shared" si="109"/>
        <v>1.3900000000000003</v>
      </c>
      <c r="AN173" s="6">
        <f t="shared" si="109"/>
        <v>1.4100000000000004</v>
      </c>
      <c r="AO173" s="6">
        <f t="shared" si="109"/>
        <v>1.4300000000000004</v>
      </c>
      <c r="AP173" s="6">
        <f t="shared" si="109"/>
        <v>1.4500000000000004</v>
      </c>
      <c r="AQ173" s="6">
        <f t="shared" si="109"/>
        <v>1.4700000000000004</v>
      </c>
      <c r="AR173" s="6">
        <f t="shared" si="109"/>
        <v>1.4900000000000004</v>
      </c>
      <c r="AS173" s="6">
        <f t="shared" si="109"/>
        <v>1.5100000000000005</v>
      </c>
      <c r="AT173" s="6">
        <f t="shared" si="109"/>
        <v>1.5300000000000005</v>
      </c>
      <c r="AU173" s="6">
        <f t="shared" si="109"/>
        <v>1.5500000000000005</v>
      </c>
      <c r="AV173" s="6">
        <f t="shared" si="109"/>
        <v>1.5700000000000005</v>
      </c>
      <c r="AW173" s="6">
        <f t="shared" si="109"/>
        <v>1.5900000000000005</v>
      </c>
      <c r="AX173" s="6">
        <f t="shared" si="109"/>
        <v>1.6100000000000005</v>
      </c>
      <c r="AY173" s="6">
        <f t="shared" si="109"/>
        <v>1.6300000000000006</v>
      </c>
      <c r="AZ173" s="6">
        <f t="shared" si="109"/>
        <v>1.6500000000000006</v>
      </c>
      <c r="BA173" s="6">
        <f t="shared" si="109"/>
        <v>1.6700000000000006</v>
      </c>
      <c r="BB173" s="6">
        <f t="shared" si="109"/>
        <v>1.6900000000000006</v>
      </c>
      <c r="BC173" s="6">
        <f t="shared" si="109"/>
        <v>1.7100000000000006</v>
      </c>
      <c r="BD173" s="6">
        <f t="shared" si="109"/>
        <v>1.7300000000000006</v>
      </c>
      <c r="BE173" s="6">
        <f t="shared" si="109"/>
        <v>1.7500000000000007</v>
      </c>
      <c r="BF173" s="6">
        <f t="shared" si="109"/>
        <v>1.7700000000000007</v>
      </c>
      <c r="BG173" s="6">
        <f t="shared" si="109"/>
        <v>1.7900000000000007</v>
      </c>
      <c r="BH173" s="6">
        <f t="shared" si="109"/>
        <v>1.8100000000000007</v>
      </c>
      <c r="BI173" s="6">
        <f t="shared" si="109"/>
        <v>1.8300000000000007</v>
      </c>
      <c r="BJ173" s="6">
        <f t="shared" si="109"/>
        <v>1.8500000000000008</v>
      </c>
      <c r="BK173" s="6">
        <f t="shared" si="109"/>
        <v>1.8700000000000008</v>
      </c>
      <c r="BL173" s="6">
        <f t="shared" si="109"/>
        <v>1.8900000000000008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f>R174-0.01</f>
        <v>0.99</v>
      </c>
      <c r="T174" s="6">
        <f>S174-0.005</f>
        <v>0.98499999999999999</v>
      </c>
      <c r="U174" s="6">
        <f t="shared" ref="U174:BL174" si="110">T174-0.005</f>
        <v>0.98</v>
      </c>
      <c r="V174" s="6">
        <f t="shared" si="110"/>
        <v>0.97499999999999998</v>
      </c>
      <c r="W174" s="6">
        <f t="shared" si="110"/>
        <v>0.97</v>
      </c>
      <c r="X174" s="6">
        <f t="shared" si="110"/>
        <v>0.96499999999999997</v>
      </c>
      <c r="Y174" s="6">
        <f t="shared" si="110"/>
        <v>0.96</v>
      </c>
      <c r="Z174" s="6">
        <f t="shared" si="110"/>
        <v>0.95499999999999996</v>
      </c>
      <c r="AA174" s="6">
        <f t="shared" si="110"/>
        <v>0.95</v>
      </c>
      <c r="AB174" s="6">
        <f t="shared" si="110"/>
        <v>0.94499999999999995</v>
      </c>
      <c r="AC174" s="6">
        <f t="shared" si="110"/>
        <v>0.94</v>
      </c>
      <c r="AD174" s="6">
        <f t="shared" si="110"/>
        <v>0.93499999999999994</v>
      </c>
      <c r="AE174" s="6">
        <f t="shared" si="110"/>
        <v>0.92999999999999994</v>
      </c>
      <c r="AF174" s="6">
        <f t="shared" si="110"/>
        <v>0.92499999999999993</v>
      </c>
      <c r="AG174" s="6">
        <f t="shared" si="110"/>
        <v>0.91999999999999993</v>
      </c>
      <c r="AH174" s="6">
        <f t="shared" si="110"/>
        <v>0.91499999999999992</v>
      </c>
      <c r="AI174" s="6">
        <f t="shared" si="110"/>
        <v>0.90999999999999992</v>
      </c>
      <c r="AJ174" s="6">
        <f t="shared" si="110"/>
        <v>0.90499999999999992</v>
      </c>
      <c r="AK174" s="6">
        <f t="shared" si="110"/>
        <v>0.89999999999999991</v>
      </c>
      <c r="AL174" s="6">
        <f t="shared" si="110"/>
        <v>0.89499999999999991</v>
      </c>
      <c r="AM174" s="6">
        <f t="shared" si="110"/>
        <v>0.8899999999999999</v>
      </c>
      <c r="AN174" s="6">
        <f t="shared" si="110"/>
        <v>0.8849999999999999</v>
      </c>
      <c r="AO174" s="6">
        <f t="shared" si="110"/>
        <v>0.87999999999999989</v>
      </c>
      <c r="AP174" s="6">
        <f t="shared" si="110"/>
        <v>0.87499999999999989</v>
      </c>
      <c r="AQ174" s="6">
        <f t="shared" si="110"/>
        <v>0.86999999999999988</v>
      </c>
      <c r="AR174" s="6">
        <f t="shared" si="110"/>
        <v>0.86499999999999988</v>
      </c>
      <c r="AS174" s="6">
        <f t="shared" si="110"/>
        <v>0.85999999999999988</v>
      </c>
      <c r="AT174" s="6">
        <f t="shared" si="110"/>
        <v>0.85499999999999987</v>
      </c>
      <c r="AU174" s="6">
        <f t="shared" si="110"/>
        <v>0.84999999999999987</v>
      </c>
      <c r="AV174" s="6">
        <f t="shared" si="110"/>
        <v>0.84499999999999986</v>
      </c>
      <c r="AW174" s="6">
        <f t="shared" si="110"/>
        <v>0.83999999999999986</v>
      </c>
      <c r="AX174" s="6">
        <f t="shared" si="110"/>
        <v>0.83499999999999985</v>
      </c>
      <c r="AY174" s="6">
        <f t="shared" si="110"/>
        <v>0.82999999999999985</v>
      </c>
      <c r="AZ174" s="6">
        <f t="shared" si="110"/>
        <v>0.82499999999999984</v>
      </c>
      <c r="BA174" s="6">
        <f t="shared" si="110"/>
        <v>0.81999999999999984</v>
      </c>
      <c r="BB174" s="6">
        <f t="shared" si="110"/>
        <v>0.81499999999999984</v>
      </c>
      <c r="BC174" s="6">
        <f t="shared" si="110"/>
        <v>0.80999999999999983</v>
      </c>
      <c r="BD174" s="6">
        <f t="shared" si="110"/>
        <v>0.80499999999999983</v>
      </c>
      <c r="BE174" s="6">
        <f t="shared" si="110"/>
        <v>0.79999999999999982</v>
      </c>
      <c r="BF174" s="6">
        <f t="shared" si="110"/>
        <v>0.79499999999999982</v>
      </c>
      <c r="BG174" s="6">
        <f t="shared" si="110"/>
        <v>0.78999999999999981</v>
      </c>
      <c r="BH174" s="6">
        <f t="shared" si="110"/>
        <v>0.78499999999999981</v>
      </c>
      <c r="BI174" s="6">
        <f t="shared" si="110"/>
        <v>0.7799999999999998</v>
      </c>
      <c r="BJ174" s="6">
        <f t="shared" si="110"/>
        <v>0.7749999999999998</v>
      </c>
      <c r="BK174" s="6">
        <f t="shared" si="110"/>
        <v>0.7699999999999998</v>
      </c>
      <c r="BL174" s="6">
        <f t="shared" si="110"/>
        <v>0.76499999999999979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6">
        <f>R175-0.01</f>
        <v>0.99</v>
      </c>
      <c r="T175" s="6">
        <f>S175-0.005</f>
        <v>0.98499999999999999</v>
      </c>
      <c r="U175" s="6">
        <f t="shared" ref="U175:BL175" si="111">T175-0.005</f>
        <v>0.98</v>
      </c>
      <c r="V175" s="6">
        <f t="shared" si="111"/>
        <v>0.97499999999999998</v>
      </c>
      <c r="W175" s="6">
        <f t="shared" si="111"/>
        <v>0.97</v>
      </c>
      <c r="X175" s="6">
        <f t="shared" si="111"/>
        <v>0.96499999999999997</v>
      </c>
      <c r="Y175" s="6">
        <f t="shared" si="111"/>
        <v>0.96</v>
      </c>
      <c r="Z175" s="6">
        <f t="shared" si="111"/>
        <v>0.95499999999999996</v>
      </c>
      <c r="AA175" s="6">
        <f t="shared" si="111"/>
        <v>0.95</v>
      </c>
      <c r="AB175" s="6">
        <f t="shared" si="111"/>
        <v>0.94499999999999995</v>
      </c>
      <c r="AC175" s="6">
        <f t="shared" si="111"/>
        <v>0.94</v>
      </c>
      <c r="AD175" s="6">
        <f t="shared" si="111"/>
        <v>0.93499999999999994</v>
      </c>
      <c r="AE175" s="6">
        <f t="shared" si="111"/>
        <v>0.92999999999999994</v>
      </c>
      <c r="AF175" s="6">
        <f t="shared" si="111"/>
        <v>0.92499999999999993</v>
      </c>
      <c r="AG175" s="6">
        <f t="shared" si="111"/>
        <v>0.91999999999999993</v>
      </c>
      <c r="AH175" s="6">
        <f t="shared" si="111"/>
        <v>0.91499999999999992</v>
      </c>
      <c r="AI175" s="6">
        <f t="shared" si="111"/>
        <v>0.90999999999999992</v>
      </c>
      <c r="AJ175" s="6">
        <f t="shared" si="111"/>
        <v>0.90499999999999992</v>
      </c>
      <c r="AK175" s="6">
        <f t="shared" si="111"/>
        <v>0.89999999999999991</v>
      </c>
      <c r="AL175" s="6">
        <f t="shared" si="111"/>
        <v>0.89499999999999991</v>
      </c>
      <c r="AM175" s="6">
        <f t="shared" si="111"/>
        <v>0.8899999999999999</v>
      </c>
      <c r="AN175" s="6">
        <f t="shared" si="111"/>
        <v>0.8849999999999999</v>
      </c>
      <c r="AO175" s="6">
        <f t="shared" si="111"/>
        <v>0.87999999999999989</v>
      </c>
      <c r="AP175" s="6">
        <f t="shared" si="111"/>
        <v>0.87499999999999989</v>
      </c>
      <c r="AQ175" s="6">
        <f t="shared" si="111"/>
        <v>0.86999999999999988</v>
      </c>
      <c r="AR175" s="6">
        <f t="shared" si="111"/>
        <v>0.86499999999999988</v>
      </c>
      <c r="AS175" s="6">
        <f t="shared" si="111"/>
        <v>0.85999999999999988</v>
      </c>
      <c r="AT175" s="6">
        <f t="shared" si="111"/>
        <v>0.85499999999999987</v>
      </c>
      <c r="AU175" s="6">
        <f t="shared" si="111"/>
        <v>0.84999999999999987</v>
      </c>
      <c r="AV175" s="6">
        <f t="shared" si="111"/>
        <v>0.84499999999999986</v>
      </c>
      <c r="AW175" s="6">
        <f t="shared" si="111"/>
        <v>0.83999999999999986</v>
      </c>
      <c r="AX175" s="6">
        <f t="shared" si="111"/>
        <v>0.83499999999999985</v>
      </c>
      <c r="AY175" s="6">
        <f t="shared" si="111"/>
        <v>0.82999999999999985</v>
      </c>
      <c r="AZ175" s="6">
        <f t="shared" si="111"/>
        <v>0.82499999999999984</v>
      </c>
      <c r="BA175" s="6">
        <f t="shared" si="111"/>
        <v>0.81999999999999984</v>
      </c>
      <c r="BB175" s="6">
        <f t="shared" si="111"/>
        <v>0.81499999999999984</v>
      </c>
      <c r="BC175" s="6">
        <f t="shared" si="111"/>
        <v>0.80999999999999983</v>
      </c>
      <c r="BD175" s="6">
        <f t="shared" si="111"/>
        <v>0.80499999999999983</v>
      </c>
      <c r="BE175" s="6">
        <f t="shared" si="111"/>
        <v>0.79999999999999982</v>
      </c>
      <c r="BF175" s="6">
        <f t="shared" si="111"/>
        <v>0.79499999999999982</v>
      </c>
      <c r="BG175" s="6">
        <f t="shared" si="111"/>
        <v>0.78999999999999981</v>
      </c>
      <c r="BH175" s="6">
        <f t="shared" si="111"/>
        <v>0.78499999999999981</v>
      </c>
      <c r="BI175" s="6">
        <f t="shared" si="111"/>
        <v>0.7799999999999998</v>
      </c>
      <c r="BJ175" s="6">
        <f t="shared" si="111"/>
        <v>0.7749999999999998</v>
      </c>
      <c r="BK175" s="6">
        <f t="shared" si="111"/>
        <v>0.7699999999999998</v>
      </c>
      <c r="BL175" s="6">
        <f t="shared" si="111"/>
        <v>0.76499999999999979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112">(D$24*(D63*D163))+D146</f>
        <v>0.10177304119186331</v>
      </c>
      <c r="E178" s="6">
        <f t="shared" si="112"/>
        <v>0.10336767283420488</v>
      </c>
      <c r="F178" s="6">
        <f t="shared" si="112"/>
        <v>0.10498728997412979</v>
      </c>
      <c r="G178" s="6">
        <f t="shared" si="112"/>
        <v>0.10663228409708993</v>
      </c>
      <c r="H178" s="6">
        <f t="shared" si="112"/>
        <v>0.1083030528225306</v>
      </c>
      <c r="I178" s="6">
        <f t="shared" si="112"/>
        <v>0.10999999999999958</v>
      </c>
      <c r="J178" s="10">
        <f t="shared" si="112"/>
        <v>0.11169694717746878</v>
      </c>
      <c r="K178" s="6">
        <f t="shared" si="112"/>
        <v>0.14585786481397306</v>
      </c>
      <c r="L178">
        <f t="shared" si="112"/>
        <v>0.1626168020524385</v>
      </c>
      <c r="M178" s="6">
        <f t="shared" si="112"/>
        <v>0.17907893998528235</v>
      </c>
      <c r="N178" s="6">
        <f t="shared" si="112"/>
        <v>0.18307217841948514</v>
      </c>
      <c r="O178" s="6">
        <f t="shared" si="112"/>
        <v>0.19786950193616493</v>
      </c>
      <c r="P178" s="6">
        <f t="shared" si="112"/>
        <v>0.21477991043102837</v>
      </c>
      <c r="Q178" s="6">
        <f t="shared" si="112"/>
        <v>0.23008817135813714</v>
      </c>
      <c r="R178" s="6">
        <f t="shared" si="112"/>
        <v>0.24497962033988183</v>
      </c>
      <c r="S178" s="6">
        <f t="shared" si="112"/>
        <v>0.25961625416913797</v>
      </c>
      <c r="T178" s="6">
        <f t="shared" si="112"/>
        <v>0.27194870632011747</v>
      </c>
      <c r="U178" s="6">
        <f t="shared" si="112"/>
        <v>0.28361069572639219</v>
      </c>
      <c r="V178" s="6">
        <f t="shared" si="112"/>
        <v>0.29457445671978832</v>
      </c>
      <c r="W178" s="6">
        <f t="shared" si="112"/>
        <v>0.30481566215788064</v>
      </c>
      <c r="X178" s="6">
        <f t="shared" si="112"/>
        <v>0.31430579568373701</v>
      </c>
      <c r="Y178" s="6">
        <f t="shared" si="112"/>
        <v>0.32303005419571212</v>
      </c>
      <c r="Z178" s="6">
        <f t="shared" si="112"/>
        <v>0.33101272878018478</v>
      </c>
      <c r="AA178" s="6">
        <f t="shared" si="112"/>
        <v>0.33826621686366121</v>
      </c>
      <c r="AB178" s="6">
        <f t="shared" si="112"/>
        <v>0.3448159155810292</v>
      </c>
      <c r="AC178" s="6">
        <f t="shared" si="112"/>
        <v>0.3507004111506955</v>
      </c>
      <c r="AD178" s="6">
        <f t="shared" si="112"/>
        <v>0.35596409262787831</v>
      </c>
      <c r="AE178" s="6">
        <f t="shared" si="112"/>
        <v>0.36066147649646874</v>
      </c>
      <c r="AF178" s="6">
        <f t="shared" si="112"/>
        <v>0.36488208802779093</v>
      </c>
      <c r="AG178" s="6">
        <f t="shared" si="112"/>
        <v>0.36871545406148704</v>
      </c>
      <c r="AH178" s="6">
        <f t="shared" si="112"/>
        <v>0.37226875495990824</v>
      </c>
      <c r="AI178" s="6">
        <f t="shared" si="112"/>
        <v>0.37567403283605522</v>
      </c>
      <c r="AJ178" s="6">
        <f t="shared" ref="AJ178:BL178" si="113">(AJ$24*(AJ63*AJ163))+AJ146</f>
        <v>0.37908329507917909</v>
      </c>
      <c r="AK178" s="6">
        <f t="shared" si="113"/>
        <v>0.38267156735284724</v>
      </c>
      <c r="AL178" s="6">
        <f t="shared" si="113"/>
        <v>0.38662946584331997</v>
      </c>
      <c r="AM178" s="6">
        <f t="shared" si="113"/>
        <v>0.39114821051611592</v>
      </c>
      <c r="AN178" s="6">
        <f t="shared" si="113"/>
        <v>0.39644651339811882</v>
      </c>
      <c r="AO178" s="6">
        <f t="shared" si="113"/>
        <v>0.4027904381438695</v>
      </c>
      <c r="AP178" s="6">
        <f t="shared" si="113"/>
        <v>0.41048126146392605</v>
      </c>
      <c r="AQ178" s="6">
        <f t="shared" si="113"/>
        <v>0.41984683532483985</v>
      </c>
      <c r="AR178" s="6">
        <f t="shared" si="113"/>
        <v>0.43124009769003163</v>
      </c>
      <c r="AS178" s="6">
        <f t="shared" si="113"/>
        <v>0.44408749314109108</v>
      </c>
      <c r="AT178" s="6">
        <f t="shared" si="113"/>
        <v>0.45732263402237111</v>
      </c>
      <c r="AU178" s="6">
        <f t="shared" si="113"/>
        <v>0.47095722282401709</v>
      </c>
      <c r="AV178" s="6">
        <f t="shared" si="113"/>
        <v>0.48500331522737911</v>
      </c>
      <c r="AW178" s="6">
        <f t="shared" si="113"/>
        <v>0.49947333076462513</v>
      </c>
      <c r="AX178" s="6">
        <f t="shared" si="113"/>
        <v>0.51438006380007018</v>
      </c>
      <c r="AY178" s="6">
        <f t="shared" si="113"/>
        <v>0.52973669484294006</v>
      </c>
      <c r="AZ178" s="6">
        <f t="shared" si="113"/>
        <v>0.54555680220155012</v>
      </c>
      <c r="BA178" s="6">
        <f t="shared" si="113"/>
        <v>0.56185437398921512</v>
      </c>
      <c r="BB178" s="6">
        <f t="shared" si="113"/>
        <v>0.57864382049253016</v>
      </c>
      <c r="BC178" s="6">
        <f t="shared" si="113"/>
        <v>0.59593998691292005</v>
      </c>
      <c r="BD178" s="6">
        <f t="shared" si="113"/>
        <v>0.61375816649274006</v>
      </c>
      <c r="BE178" s="6">
        <f t="shared" si="113"/>
        <v>0.63211411403753515</v>
      </c>
      <c r="BF178" s="6">
        <f t="shared" si="113"/>
        <v>0.65102405984641509</v>
      </c>
      <c r="BG178" s="6">
        <f t="shared" si="113"/>
        <v>0.67050472406285011</v>
      </c>
      <c r="BH178" s="6">
        <f t="shared" si="113"/>
        <v>0.69057333145861521</v>
      </c>
      <c r="BI178" s="6">
        <f t="shared" si="113"/>
        <v>0.71124762666388508</v>
      </c>
      <c r="BJ178" s="6">
        <f t="shared" si="113"/>
        <v>0.73254588985702018</v>
      </c>
      <c r="BK178" s="6">
        <f t="shared" si="113"/>
        <v>0.75448695292786017</v>
      </c>
      <c r="BL178" s="6">
        <f t="shared" si="113"/>
        <v>0.7770902161288602</v>
      </c>
    </row>
    <row r="179" spans="3:64" x14ac:dyDescent="0.25">
      <c r="C179" t="s">
        <v>7</v>
      </c>
      <c r="D179" s="6">
        <f t="shared" ref="D179:AI179" si="114">(D$24*(D64*D164))+D147</f>
        <v>9.9999999999999634E-10</v>
      </c>
      <c r="E179" s="6">
        <f t="shared" si="114"/>
        <v>9.9999999999999779E-10</v>
      </c>
      <c r="F179" s="6">
        <f t="shared" si="114"/>
        <v>9.9999999999999924E-10</v>
      </c>
      <c r="G179" s="6">
        <f t="shared" si="114"/>
        <v>9.9999999999999758E-10</v>
      </c>
      <c r="H179" s="6">
        <f t="shared" si="114"/>
        <v>9.9999999999999717E-10</v>
      </c>
      <c r="I179" s="6">
        <f t="shared" si="114"/>
        <v>9.9999999999999613E-10</v>
      </c>
      <c r="J179" s="10">
        <f t="shared" si="114"/>
        <v>9.9999999999999717E-10</v>
      </c>
      <c r="K179" s="6">
        <f t="shared" si="114"/>
        <v>2.4286874880951193E-6</v>
      </c>
      <c r="L179" s="6">
        <f t="shared" si="114"/>
        <v>5.6200787969105557E-6</v>
      </c>
      <c r="M179" s="6">
        <f t="shared" si="114"/>
        <v>1.0257948055856077E-5</v>
      </c>
      <c r="N179" s="6">
        <f t="shared" si="114"/>
        <v>1.5410480333963413E-5</v>
      </c>
      <c r="O179" s="6">
        <f t="shared" si="114"/>
        <v>2.2724560352106582E-5</v>
      </c>
      <c r="P179" s="6">
        <f t="shared" si="114"/>
        <v>3.201167351349346E-5</v>
      </c>
      <c r="Q179" s="6">
        <f t="shared" si="114"/>
        <v>4.2941528284729792E-5</v>
      </c>
      <c r="R179" s="6">
        <f t="shared" si="114"/>
        <v>5.5742568546672729E-5</v>
      </c>
      <c r="S179" s="6">
        <f t="shared" si="114"/>
        <v>7.0552352791002396E-5</v>
      </c>
      <c r="T179" s="6">
        <f t="shared" si="114"/>
        <v>8.6834254148058436E-5</v>
      </c>
      <c r="U179" s="6">
        <f t="shared" si="114"/>
        <v>1.0500152369460983E-4</v>
      </c>
      <c r="V179" s="6">
        <f t="shared" si="114"/>
        <v>1.2507759762524581E-4</v>
      </c>
      <c r="W179" s="6">
        <f t="shared" si="114"/>
        <v>1.4707281817547362E-4</v>
      </c>
      <c r="X179" s="6">
        <f t="shared" si="114"/>
        <v>1.7097766063745557E-4</v>
      </c>
      <c r="Y179" s="6">
        <f t="shared" si="114"/>
        <v>1.967679374182501E-4</v>
      </c>
      <c r="Z179" s="6">
        <f t="shared" si="114"/>
        <v>2.2442136207196866E-4</v>
      </c>
      <c r="AA179" s="6">
        <f t="shared" si="114"/>
        <v>2.5388764703813439E-4</v>
      </c>
      <c r="AB179" s="6">
        <f t="shared" si="114"/>
        <v>2.8509914220351212E-4</v>
      </c>
      <c r="AC179" s="6">
        <f t="shared" si="114"/>
        <v>3.1796921829744379E-4</v>
      </c>
      <c r="AD179" s="6">
        <f t="shared" si="114"/>
        <v>3.5238273310972737E-4</v>
      </c>
      <c r="AE179" s="6">
        <f t="shared" si="114"/>
        <v>3.881946728342323E-4</v>
      </c>
      <c r="AF179" s="6">
        <f t="shared" si="114"/>
        <v>4.252540728298697E-4</v>
      </c>
      <c r="AG179" s="6">
        <f t="shared" si="114"/>
        <v>4.6336553248785115E-4</v>
      </c>
      <c r="AH179" s="6">
        <f t="shared" si="114"/>
        <v>5.0230219500065477E-4</v>
      </c>
      <c r="AI179" s="6">
        <f t="shared" si="114"/>
        <v>5.418125851153362E-4</v>
      </c>
      <c r="AJ179" s="6">
        <f t="shared" ref="AJ179:BL179" si="115">(AJ$24*(AJ64*AJ164))+AJ147</f>
        <v>5.8161239153477456E-4</v>
      </c>
      <c r="AK179" s="6">
        <f t="shared" si="115"/>
        <v>6.2138597293925717E-4</v>
      </c>
      <c r="AL179" s="6">
        <f t="shared" si="115"/>
        <v>6.6077113104148376E-4</v>
      </c>
      <c r="AM179" s="6">
        <f t="shared" si="115"/>
        <v>6.9932642786410602E-4</v>
      </c>
      <c r="AN179" s="6">
        <f t="shared" si="115"/>
        <v>7.3657070407781632E-4</v>
      </c>
      <c r="AO179" s="6">
        <f t="shared" si="115"/>
        <v>7.7202277149021766E-4</v>
      </c>
      <c r="AP179" s="6">
        <f t="shared" si="115"/>
        <v>8.0518469935974429E-4</v>
      </c>
      <c r="AQ179" s="6">
        <f t="shared" si="115"/>
        <v>8.3552613195465798E-4</v>
      </c>
      <c r="AR179" s="6">
        <f t="shared" si="115"/>
        <v>8.6248019538006173E-4</v>
      </c>
      <c r="AS179" s="6">
        <f t="shared" si="115"/>
        <v>8.8817498628218064E-4</v>
      </c>
      <c r="AT179" s="6">
        <f t="shared" si="115"/>
        <v>9.1464526804474065E-4</v>
      </c>
      <c r="AU179" s="6">
        <f t="shared" si="115"/>
        <v>9.4191444564803255E-4</v>
      </c>
      <c r="AV179" s="6">
        <f t="shared" si="115"/>
        <v>9.7000663045475658E-4</v>
      </c>
      <c r="AW179" s="6">
        <f t="shared" si="115"/>
        <v>9.989466615292486E-4</v>
      </c>
      <c r="AX179" s="6">
        <f t="shared" si="115"/>
        <v>1.0287601276001384E-3</v>
      </c>
      <c r="AY179" s="6">
        <f t="shared" si="115"/>
        <v>1.0594733896858784E-3</v>
      </c>
      <c r="AZ179" s="6">
        <f t="shared" si="115"/>
        <v>1.0911136044030984E-3</v>
      </c>
      <c r="BA179" s="6">
        <f t="shared" si="115"/>
        <v>1.1237087479784283E-3</v>
      </c>
      <c r="BB179" s="6">
        <f t="shared" si="115"/>
        <v>1.1572876409850583E-3</v>
      </c>
      <c r="BC179" s="6">
        <f t="shared" si="115"/>
        <v>1.1918799738258382E-3</v>
      </c>
      <c r="BD179" s="6">
        <f t="shared" si="115"/>
        <v>1.2275163329854781E-3</v>
      </c>
      <c r="BE179" s="6">
        <f t="shared" si="115"/>
        <v>1.2642282280750682E-3</v>
      </c>
      <c r="BF179" s="6">
        <f t="shared" si="115"/>
        <v>1.302048119692828E-3</v>
      </c>
      <c r="BG179" s="6">
        <f t="shared" si="115"/>
        <v>1.3410094481256978E-3</v>
      </c>
      <c r="BH179" s="6">
        <f t="shared" si="115"/>
        <v>1.381146662917228E-3</v>
      </c>
      <c r="BI179" s="6">
        <f t="shared" si="115"/>
        <v>1.4224952533277678E-3</v>
      </c>
      <c r="BJ179" s="6">
        <f t="shared" si="115"/>
        <v>1.4650917797140379E-3</v>
      </c>
      <c r="BK179" s="6">
        <f t="shared" si="115"/>
        <v>1.5089739058557177E-3</v>
      </c>
      <c r="BL179" s="6">
        <f t="shared" si="115"/>
        <v>1.5541804322577175E-3</v>
      </c>
    </row>
    <row r="180" spans="3:64" x14ac:dyDescent="0.25">
      <c r="C180" t="s">
        <v>8</v>
      </c>
      <c r="D180" s="6">
        <f t="shared" ref="D180:AI180" si="116">(D$24*(D65*D165))+D148</f>
        <v>6.6949999999999745</v>
      </c>
      <c r="E180" s="6">
        <f t="shared" si="116"/>
        <v>6.4779999999999847</v>
      </c>
      <c r="F180" s="6">
        <f t="shared" si="116"/>
        <v>7.3039999999999896</v>
      </c>
      <c r="G180" s="6">
        <f t="shared" si="116"/>
        <v>7.7709999999999813</v>
      </c>
      <c r="H180" s="6">
        <f t="shared" si="116"/>
        <v>7.1659999999999791</v>
      </c>
      <c r="I180" s="6">
        <f t="shared" si="116"/>
        <v>7.516670405374807</v>
      </c>
      <c r="J180" s="10">
        <f t="shared" si="116"/>
        <v>7.8641472821724285</v>
      </c>
      <c r="K180" s="6">
        <f t="shared" si="116"/>
        <v>9.4617002166949096</v>
      </c>
      <c r="L180" s="6">
        <f t="shared" si="116"/>
        <v>8.8999293350171396</v>
      </c>
      <c r="M180" s="6">
        <f t="shared" si="116"/>
        <v>9.3819275441552943</v>
      </c>
      <c r="N180" s="6">
        <f t="shared" si="116"/>
        <v>9.2859053078461393</v>
      </c>
      <c r="O180" s="6">
        <f t="shared" si="116"/>
        <v>9.8128752651531652</v>
      </c>
      <c r="P180" s="6">
        <f t="shared" si="116"/>
        <v>10.50381630144024</v>
      </c>
      <c r="Q180" s="6">
        <f t="shared" si="116"/>
        <v>11.180353194461864</v>
      </c>
      <c r="R180" s="6">
        <f t="shared" si="116"/>
        <v>11.906682937200838</v>
      </c>
      <c r="S180" s="6">
        <f t="shared" si="116"/>
        <v>12.759196436409489</v>
      </c>
      <c r="T180" s="6">
        <f t="shared" si="116"/>
        <v>13.585574635828946</v>
      </c>
      <c r="U180" s="6">
        <f t="shared" si="116"/>
        <v>14.468723705357146</v>
      </c>
      <c r="V180" s="6">
        <f t="shared" si="116"/>
        <v>15.410301448205345</v>
      </c>
      <c r="W180" s="6">
        <f t="shared" si="116"/>
        <v>16.411562323119604</v>
      </c>
      <c r="X180" s="6">
        <f t="shared" si="116"/>
        <v>17.472835323018181</v>
      </c>
      <c r="Y180" s="6">
        <f t="shared" si="116"/>
        <v>18.594354880611547</v>
      </c>
      <c r="Z180" s="6">
        <f t="shared" si="116"/>
        <v>19.777718675822779</v>
      </c>
      <c r="AA180" s="6">
        <f t="shared" si="116"/>
        <v>21.022963963526575</v>
      </c>
      <c r="AB180" s="6">
        <f t="shared" si="116"/>
        <v>22.329833603486627</v>
      </c>
      <c r="AC180" s="6">
        <f t="shared" si="116"/>
        <v>23.697701404799055</v>
      </c>
      <c r="AD180" s="6">
        <f t="shared" si="116"/>
        <v>25.124947790619995</v>
      </c>
      <c r="AE180" s="6">
        <f t="shared" si="116"/>
        <v>26.609034843592962</v>
      </c>
      <c r="AF180" s="6">
        <f t="shared" si="116"/>
        <v>28.148207842904636</v>
      </c>
      <c r="AG180" s="6">
        <f t="shared" si="116"/>
        <v>29.738855448785387</v>
      </c>
      <c r="AH180" s="6">
        <f t="shared" si="116"/>
        <v>31.376557522157512</v>
      </c>
      <c r="AI180" s="6">
        <f t="shared" si="116"/>
        <v>33.056552280003125</v>
      </c>
      <c r="AJ180" s="6">
        <f t="shared" ref="AJ180:BL180" si="117">(AJ$24*(AJ65*AJ165))+AJ148</f>
        <v>34.773233802197787</v>
      </c>
      <c r="AK180" s="6">
        <f t="shared" si="117"/>
        <v>36.520280502363015</v>
      </c>
      <c r="AL180" s="6">
        <f t="shared" si="117"/>
        <v>38.289793344436369</v>
      </c>
      <c r="AM180" s="6">
        <f t="shared" si="117"/>
        <v>40.070489398058946</v>
      </c>
      <c r="AN180" s="6">
        <f t="shared" si="117"/>
        <v>41.850053810814572</v>
      </c>
      <c r="AO180" s="6">
        <f t="shared" si="117"/>
        <v>43.617314958040517</v>
      </c>
      <c r="AP180" s="6">
        <f t="shared" si="117"/>
        <v>45.36119255516688</v>
      </c>
      <c r="AQ180" s="6">
        <f t="shared" si="117"/>
        <v>47.069784209095459</v>
      </c>
      <c r="AR180" s="6">
        <f t="shared" si="117"/>
        <v>48.730131038973411</v>
      </c>
      <c r="AS180" s="6">
        <f t="shared" si="117"/>
        <v>50.403930471513668</v>
      </c>
      <c r="AT180" s="6">
        <f t="shared" si="117"/>
        <v>52.134780278550124</v>
      </c>
      <c r="AU180" s="6">
        <f t="shared" si="117"/>
        <v>53.924602013349762</v>
      </c>
      <c r="AV180" s="6">
        <f t="shared" si="117"/>
        <v>55.775381251148396</v>
      </c>
      <c r="AW180" s="6">
        <f t="shared" si="117"/>
        <v>57.689169703313986</v>
      </c>
      <c r="AX180" s="6">
        <f t="shared" si="117"/>
        <v>59.668087400807913</v>
      </c>
      <c r="AY180" s="6">
        <f t="shared" si="117"/>
        <v>61.714324949202286</v>
      </c>
      <c r="AZ180" s="6">
        <f t="shared" si="117"/>
        <v>63.830145857581108</v>
      </c>
      <c r="BA180" s="6">
        <f t="shared" si="117"/>
        <v>66.017888943732501</v>
      </c>
      <c r="BB180" s="6">
        <f t="shared" si="117"/>
        <v>68.279970818118272</v>
      </c>
      <c r="BC180" s="6">
        <f t="shared" si="117"/>
        <v>70.618888449180744</v>
      </c>
      <c r="BD180" s="6">
        <f t="shared" si="117"/>
        <v>73.037221812635764</v>
      </c>
      <c r="BE180" s="6">
        <f t="shared" si="117"/>
        <v>75.537636627485128</v>
      </c>
      <c r="BF180" s="6">
        <f t="shared" si="117"/>
        <v>78.122887181569467</v>
      </c>
      <c r="BG180" s="6">
        <f t="shared" si="117"/>
        <v>80.795819249573071</v>
      </c>
      <c r="BH180" s="6">
        <f t="shared" si="117"/>
        <v>83.559373106492046</v>
      </c>
      <c r="BI180" s="6">
        <f t="shared" si="117"/>
        <v>86.416586639661645</v>
      </c>
      <c r="BJ180" s="6">
        <f t="shared" si="117"/>
        <v>89.37059856255604</v>
      </c>
      <c r="BK180" s="6">
        <f t="shared" si="117"/>
        <v>92.424651733662429</v>
      </c>
      <c r="BL180" s="6">
        <f t="shared" si="117"/>
        <v>95.582096583849335</v>
      </c>
    </row>
    <row r="181" spans="3:64" x14ac:dyDescent="0.25">
      <c r="C181" t="s">
        <v>9</v>
      </c>
      <c r="D181" s="6">
        <f t="shared" ref="D181:AI181" si="118">(D$24*(D66*D166))+D149</f>
        <v>0</v>
      </c>
      <c r="E181" s="6">
        <f t="shared" si="118"/>
        <v>0</v>
      </c>
      <c r="F181" s="6">
        <f t="shared" si="118"/>
        <v>0</v>
      </c>
      <c r="G181" s="6">
        <f t="shared" si="118"/>
        <v>0</v>
      </c>
      <c r="H181" s="6">
        <f t="shared" si="118"/>
        <v>0</v>
      </c>
      <c r="I181" s="6">
        <f t="shared" si="118"/>
        <v>0</v>
      </c>
      <c r="J181" s="10">
        <f t="shared" si="118"/>
        <v>0</v>
      </c>
      <c r="K181" s="6">
        <f t="shared" si="118"/>
        <v>1.2138633314886476E-2</v>
      </c>
      <c r="L181" s="6">
        <f t="shared" si="118"/>
        <v>2.8095750969708313E-2</v>
      </c>
      <c r="M181" s="6">
        <f t="shared" si="118"/>
        <v>5.1285270279028551E-2</v>
      </c>
      <c r="N181" s="6">
        <f t="shared" si="118"/>
        <v>7.7048380335252742E-2</v>
      </c>
      <c r="O181" s="6">
        <f t="shared" si="118"/>
        <v>0.11361895740752674</v>
      </c>
      <c r="P181" s="6">
        <f t="shared" si="118"/>
        <v>0.16005466227141643</v>
      </c>
      <c r="Q181" s="6">
        <f t="shared" si="118"/>
        <v>0.21470410668192513</v>
      </c>
      <c r="R181" s="6">
        <f t="shared" si="118"/>
        <v>0.27870948461127998</v>
      </c>
      <c r="S181" s="6">
        <f t="shared" si="118"/>
        <v>0.35099479173946357</v>
      </c>
      <c r="T181" s="6">
        <f t="shared" si="118"/>
        <v>0.42982661111655879</v>
      </c>
      <c r="U181" s="6">
        <f t="shared" si="118"/>
        <v>0.51712977164975538</v>
      </c>
      <c r="V181" s="6">
        <f t="shared" si="118"/>
        <v>0.61287770711666811</v>
      </c>
      <c r="W181" s="6">
        <f t="shared" si="118"/>
        <v>0.71697767468948781</v>
      </c>
      <c r="X181" s="6">
        <f t="shared" si="118"/>
        <v>0.82923954274672074</v>
      </c>
      <c r="Y181" s="6">
        <f t="shared" si="118"/>
        <v>0.94940338367740951</v>
      </c>
      <c r="Z181" s="6">
        <f t="shared" si="118"/>
        <v>1.0772208139996973</v>
      </c>
      <c r="AA181" s="6">
        <f t="shared" si="118"/>
        <v>1.2123119737592536</v>
      </c>
      <c r="AB181" s="6">
        <f t="shared" si="118"/>
        <v>1.3542195596665187</v>
      </c>
      <c r="AC181" s="6">
        <f t="shared" si="118"/>
        <v>1.5024033569711914</v>
      </c>
      <c r="AD181" s="6">
        <f t="shared" si="118"/>
        <v>1.6561978031122964</v>
      </c>
      <c r="AE181" s="6">
        <f t="shared" si="118"/>
        <v>1.8148092000966509</v>
      </c>
      <c r="AF181" s="6">
        <f t="shared" si="118"/>
        <v>1.9774306799369035</v>
      </c>
      <c r="AG181" s="6">
        <f t="shared" si="118"/>
        <v>2.1430649548742045</v>
      </c>
      <c r="AH181" s="6">
        <f t="shared" si="118"/>
        <v>2.3105895787636781</v>
      </c>
      <c r="AI181" s="6">
        <f t="shared" si="118"/>
        <v>2.4787921618227715</v>
      </c>
      <c r="AJ181" s="6">
        <f t="shared" ref="AJ181:BL181" si="119">(AJ$24*(AJ66*AJ166))+AJ149</f>
        <v>2.6463360578842621</v>
      </c>
      <c r="AK181" s="6">
        <f t="shared" si="119"/>
        <v>2.8117712836551738</v>
      </c>
      <c r="AL181" s="6">
        <f t="shared" si="119"/>
        <v>2.973469913729796</v>
      </c>
      <c r="AM181" s="6">
        <f t="shared" si="119"/>
        <v>3.1294856450341615</v>
      </c>
      <c r="AN181" s="6">
        <f t="shared" si="119"/>
        <v>3.277739558382291</v>
      </c>
      <c r="AO181" s="6">
        <f t="shared" si="119"/>
        <v>3.4162007229230893</v>
      </c>
      <c r="AP181" s="6">
        <f t="shared" si="119"/>
        <v>3.5428126595494578</v>
      </c>
      <c r="AQ181" s="6">
        <f t="shared" si="119"/>
        <v>3.6554268230442393</v>
      </c>
      <c r="AR181" s="6">
        <f t="shared" si="119"/>
        <v>3.7517888499032779</v>
      </c>
      <c r="AS181" s="6">
        <f t="shared" si="119"/>
        <v>3.8413568156704407</v>
      </c>
      <c r="AT181" s="6">
        <f t="shared" si="119"/>
        <v>3.9329746525923945</v>
      </c>
      <c r="AU181" s="6">
        <f t="shared" si="119"/>
        <v>4.0266842551453488</v>
      </c>
      <c r="AV181" s="6">
        <f t="shared" si="119"/>
        <v>4.1225281794327255</v>
      </c>
      <c r="AW181" s="6">
        <f t="shared" si="119"/>
        <v>4.2205496449610855</v>
      </c>
      <c r="AX181" s="6">
        <f t="shared" si="119"/>
        <v>4.3207925359205923</v>
      </c>
      <c r="AY181" s="6">
        <f t="shared" si="119"/>
        <v>4.4233014019385521</v>
      </c>
      <c r="AZ181" s="6">
        <f t="shared" si="119"/>
        <v>4.528121458272869</v>
      </c>
      <c r="BA181" s="6">
        <f t="shared" si="119"/>
        <v>4.6352985854110278</v>
      </c>
      <c r="BB181" s="6">
        <f t="shared" si="119"/>
        <v>4.7448793280387509</v>
      </c>
      <c r="BC181" s="6">
        <f t="shared" si="119"/>
        <v>4.8569108933403013</v>
      </c>
      <c r="BD181" s="6">
        <f t="shared" si="119"/>
        <v>4.9714411485911976</v>
      </c>
      <c r="BE181" s="6">
        <f t="shared" si="119"/>
        <v>5.0885186180021611</v>
      </c>
      <c r="BF181" s="6">
        <f t="shared" si="119"/>
        <v>5.2081924787713243</v>
      </c>
      <c r="BG181" s="6">
        <f t="shared" si="119"/>
        <v>5.330512556299662</v>
      </c>
      <c r="BH181" s="6">
        <f t="shared" si="119"/>
        <v>5.4555293185230624</v>
      </c>
      <c r="BI181" s="6">
        <f t="shared" si="119"/>
        <v>5.5832938693115013</v>
      </c>
      <c r="BJ181" s="6">
        <f t="shared" si="119"/>
        <v>5.7138579408847612</v>
      </c>
      <c r="BK181" s="6">
        <f t="shared" si="119"/>
        <v>5.8472738851909192</v>
      </c>
      <c r="BL181" s="6">
        <f t="shared" si="119"/>
        <v>5.9835946641922266</v>
      </c>
    </row>
    <row r="182" spans="3:64" x14ac:dyDescent="0.25">
      <c r="C182" t="s">
        <v>10</v>
      </c>
      <c r="D182" s="6">
        <f t="shared" ref="D182:AI182" si="120">(D$24*(D67*D167))+D150</f>
        <v>178.31245776566689</v>
      </c>
      <c r="E182" s="6">
        <f t="shared" si="120"/>
        <v>147.59155361412036</v>
      </c>
      <c r="F182" s="6">
        <f t="shared" si="120"/>
        <v>186.10249591280632</v>
      </c>
      <c r="G182" s="6">
        <f t="shared" si="120"/>
        <v>164.20471847639899</v>
      </c>
      <c r="H182" s="6">
        <f t="shared" si="120"/>
        <v>194.9859400544953</v>
      </c>
      <c r="I182" s="6">
        <f t="shared" si="120"/>
        <v>198.5279999999992</v>
      </c>
      <c r="J182" s="10">
        <f t="shared" si="120"/>
        <v>216.33268496213299</v>
      </c>
      <c r="K182" s="6">
        <f t="shared" si="120"/>
        <v>225.31970235688871</v>
      </c>
      <c r="L182" s="6">
        <f t="shared" si="120"/>
        <v>237.24467747109435</v>
      </c>
      <c r="M182" s="6">
        <f t="shared" si="120"/>
        <v>249.29253541184679</v>
      </c>
      <c r="N182" s="6">
        <f t="shared" si="120"/>
        <v>245.27298458298898</v>
      </c>
      <c r="O182" s="6">
        <f t="shared" si="120"/>
        <v>257.00256372779404</v>
      </c>
      <c r="P182" s="6">
        <f t="shared" si="120"/>
        <v>272.15717057613438</v>
      </c>
      <c r="Q182" s="6">
        <f t="shared" si="120"/>
        <v>286.01182625353005</v>
      </c>
      <c r="R182" s="6">
        <f t="shared" si="120"/>
        <v>300.19725155202667</v>
      </c>
      <c r="S182" s="6">
        <f t="shared" si="120"/>
        <v>313.41538160031689</v>
      </c>
      <c r="T182" s="6">
        <f t="shared" si="120"/>
        <v>324.70877550785724</v>
      </c>
      <c r="U182" s="6">
        <f t="shared" si="120"/>
        <v>336.12482742166105</v>
      </c>
      <c r="V182" s="6">
        <f t="shared" si="120"/>
        <v>347.66745531891689</v>
      </c>
      <c r="W182" s="6">
        <f t="shared" si="120"/>
        <v>359.33674461287183</v>
      </c>
      <c r="X182" s="6">
        <f t="shared" si="120"/>
        <v>371.11914085213476</v>
      </c>
      <c r="Y182" s="6">
        <f t="shared" si="120"/>
        <v>383.00742655507287</v>
      </c>
      <c r="Z182" s="6">
        <f t="shared" si="120"/>
        <v>395.02985246229127</v>
      </c>
      <c r="AA182" s="6">
        <f t="shared" si="120"/>
        <v>407.18905142132081</v>
      </c>
      <c r="AB182" s="6">
        <f t="shared" si="120"/>
        <v>419.4903338616607</v>
      </c>
      <c r="AC182" s="6">
        <f t="shared" si="120"/>
        <v>431.9408284486592</v>
      </c>
      <c r="AD182" s="6">
        <f t="shared" si="120"/>
        <v>444.53907797901525</v>
      </c>
      <c r="AE182" s="6">
        <f t="shared" si="120"/>
        <v>457.27848696485233</v>
      </c>
      <c r="AF182" s="6">
        <f t="shared" si="120"/>
        <v>470.17741733088019</v>
      </c>
      <c r="AG182" s="6">
        <f t="shared" si="120"/>
        <v>483.23383632748636</v>
      </c>
      <c r="AH182" s="6">
        <f t="shared" si="120"/>
        <v>496.44552472785745</v>
      </c>
      <c r="AI182" s="6">
        <f t="shared" si="120"/>
        <v>509.81820932117751</v>
      </c>
      <c r="AJ182" s="6">
        <f t="shared" ref="AJ182:BL182" si="121">(AJ$24*(AJ67*AJ167))+AJ150</f>
        <v>523.3578994080674</v>
      </c>
      <c r="AK182" s="6">
        <f t="shared" si="121"/>
        <v>537.07359763410159</v>
      </c>
      <c r="AL182" s="6">
        <f t="shared" si="121"/>
        <v>550.96538941330414</v>
      </c>
      <c r="AM182" s="6">
        <f t="shared" si="121"/>
        <v>565.00065546833866</v>
      </c>
      <c r="AN182" s="6">
        <f t="shared" si="121"/>
        <v>579.15027763166188</v>
      </c>
      <c r="AO182" s="6">
        <f t="shared" si="121"/>
        <v>593.41801789262911</v>
      </c>
      <c r="AP182" s="6">
        <f t="shared" si="121"/>
        <v>607.82383949122993</v>
      </c>
      <c r="AQ182" s="6">
        <f t="shared" si="121"/>
        <v>622.39097559651111</v>
      </c>
      <c r="AR182" s="6">
        <f t="shared" si="121"/>
        <v>637.1430693025145</v>
      </c>
      <c r="AS182" s="6">
        <f t="shared" si="121"/>
        <v>652.35384232390777</v>
      </c>
      <c r="AT182" s="6">
        <f t="shared" si="121"/>
        <v>667.9127322707169</v>
      </c>
      <c r="AU182" s="6">
        <f t="shared" si="121"/>
        <v>683.82685382242619</v>
      </c>
      <c r="AV182" s="6">
        <f t="shared" si="121"/>
        <v>700.1034340185721</v>
      </c>
      <c r="AW182" s="6">
        <f t="shared" si="121"/>
        <v>716.74981256033891</v>
      </c>
      <c r="AX182" s="6">
        <f t="shared" si="121"/>
        <v>733.77344202801112</v>
      </c>
      <c r="AY182" s="6">
        <f t="shared" si="121"/>
        <v>751.18188800894302</v>
      </c>
      <c r="AZ182" s="6">
        <f t="shared" si="121"/>
        <v>768.98282913041101</v>
      </c>
      <c r="BA182" s="6">
        <f t="shared" si="121"/>
        <v>787.18405699151333</v>
      </c>
      <c r="BB182" s="6">
        <f t="shared" si="121"/>
        <v>805.7934759880211</v>
      </c>
      <c r="BC182" s="6">
        <f t="shared" si="121"/>
        <v>824.81910302373115</v>
      </c>
      <c r="BD182" s="6">
        <f t="shared" si="121"/>
        <v>844.26906710165031</v>
      </c>
      <c r="BE182" s="6">
        <f t="shared" si="121"/>
        <v>864.15160878802362</v>
      </c>
      <c r="BF182" s="6">
        <f t="shared" si="121"/>
        <v>884.47507954190462</v>
      </c>
      <c r="BG182" s="6">
        <f t="shared" si="121"/>
        <v>905.24794090262208</v>
      </c>
      <c r="BH182" s="6">
        <f t="shared" si="121"/>
        <v>926.47876352723074</v>
      </c>
      <c r="BI182" s="6">
        <f t="shared" si="121"/>
        <v>948.17622606953262</v>
      </c>
      <c r="BJ182" s="6">
        <f t="shared" si="121"/>
        <v>970.3491138920881</v>
      </c>
      <c r="BK182" s="6">
        <f t="shared" si="121"/>
        <v>993.00631760207591</v>
      </c>
      <c r="BL182" s="6">
        <f t="shared" si="121"/>
        <v>1016.1568314016042</v>
      </c>
    </row>
    <row r="183" spans="3:64" x14ac:dyDescent="0.25">
      <c r="C183" t="s">
        <v>11</v>
      </c>
      <c r="D183" s="6">
        <f t="shared" ref="D183:AI183" si="122">(D$24*(D68*D168))+D151</f>
        <v>7.4296857402361205</v>
      </c>
      <c r="E183" s="6">
        <f t="shared" si="122"/>
        <v>6.1496480672550158</v>
      </c>
      <c r="F183" s="6">
        <f t="shared" si="122"/>
        <v>7.7542706630335996</v>
      </c>
      <c r="G183" s="6">
        <f t="shared" si="122"/>
        <v>6.8418632698499584</v>
      </c>
      <c r="H183" s="6">
        <f t="shared" si="122"/>
        <v>8.1244141689373066</v>
      </c>
      <c r="I183" s="6">
        <f t="shared" si="122"/>
        <v>8.2719999999999647</v>
      </c>
      <c r="J183" s="10">
        <f t="shared" si="122"/>
        <v>9.0138618734222078</v>
      </c>
      <c r="K183" s="6">
        <f t="shared" si="122"/>
        <v>9.3883209315370291</v>
      </c>
      <c r="L183" s="6">
        <f t="shared" si="122"/>
        <v>9.8851948946289276</v>
      </c>
      <c r="M183" s="6">
        <f t="shared" si="122"/>
        <v>10.387188975493613</v>
      </c>
      <c r="N183" s="6">
        <f t="shared" si="122"/>
        <v>10.219707690957868</v>
      </c>
      <c r="O183" s="6">
        <f t="shared" si="122"/>
        <v>10.70844015532475</v>
      </c>
      <c r="P183" s="6">
        <f t="shared" si="122"/>
        <v>11.339882107338926</v>
      </c>
      <c r="Q183" s="6">
        <f t="shared" si="122"/>
        <v>11.917159427230411</v>
      </c>
      <c r="R183" s="6">
        <f t="shared" si="122"/>
        <v>12.508218814667774</v>
      </c>
      <c r="S183" s="6">
        <f t="shared" si="122"/>
        <v>13.058974233346534</v>
      </c>
      <c r="T183" s="6">
        <f t="shared" si="122"/>
        <v>13.52953231282738</v>
      </c>
      <c r="U183" s="6">
        <f t="shared" si="122"/>
        <v>14.005201142569206</v>
      </c>
      <c r="V183" s="6">
        <f t="shared" si="122"/>
        <v>14.486143971621521</v>
      </c>
      <c r="W183" s="6">
        <f t="shared" si="122"/>
        <v>14.972364358869653</v>
      </c>
      <c r="X183" s="6">
        <f t="shared" si="122"/>
        <v>15.463297535505603</v>
      </c>
      <c r="Y183" s="6">
        <f t="shared" si="122"/>
        <v>15.958642773128027</v>
      </c>
      <c r="Z183" s="6">
        <f t="shared" si="122"/>
        <v>16.459577185928794</v>
      </c>
      <c r="AA183" s="6">
        <f t="shared" si="122"/>
        <v>16.966210475888357</v>
      </c>
      <c r="AB183" s="6">
        <f t="shared" si="122"/>
        <v>17.478763910902515</v>
      </c>
      <c r="AC183" s="6">
        <f t="shared" si="122"/>
        <v>17.99753451869412</v>
      </c>
      <c r="AD183" s="6">
        <f t="shared" si="122"/>
        <v>18.522461582458952</v>
      </c>
      <c r="AE183" s="6">
        <f t="shared" si="122"/>
        <v>19.053270290202164</v>
      </c>
      <c r="AF183" s="6">
        <f t="shared" si="122"/>
        <v>19.590725722119991</v>
      </c>
      <c r="AG183" s="6">
        <f t="shared" si="122"/>
        <v>20.134743180311911</v>
      </c>
      <c r="AH183" s="6">
        <f t="shared" si="122"/>
        <v>20.685230196994041</v>
      </c>
      <c r="AI183" s="6">
        <f t="shared" si="122"/>
        <v>21.242425388382387</v>
      </c>
      <c r="AJ183" s="6">
        <f t="shared" ref="AJ183:BL183" si="123">(AJ$24*(AJ68*AJ168))+AJ151</f>
        <v>21.806579142002793</v>
      </c>
      <c r="AK183" s="6">
        <f t="shared" si="123"/>
        <v>22.378066568087544</v>
      </c>
      <c r="AL183" s="6">
        <f t="shared" si="123"/>
        <v>22.956891225554312</v>
      </c>
      <c r="AM183" s="6">
        <f t="shared" si="123"/>
        <v>23.54169397784743</v>
      </c>
      <c r="AN183" s="6">
        <f t="shared" si="123"/>
        <v>24.131261567985881</v>
      </c>
      <c r="AO183" s="6">
        <f t="shared" si="123"/>
        <v>24.725750745526184</v>
      </c>
      <c r="AP183" s="6">
        <f t="shared" si="123"/>
        <v>25.325993312134546</v>
      </c>
      <c r="AQ183" s="6">
        <f t="shared" si="123"/>
        <v>25.932957316521264</v>
      </c>
      <c r="AR183" s="6">
        <f t="shared" si="123"/>
        <v>26.547627887604733</v>
      </c>
      <c r="AS183" s="6">
        <f t="shared" si="123"/>
        <v>27.181410096829449</v>
      </c>
      <c r="AT183" s="6">
        <f t="shared" si="123"/>
        <v>27.829697177946493</v>
      </c>
      <c r="AU183" s="6">
        <f t="shared" si="123"/>
        <v>28.492785575934381</v>
      </c>
      <c r="AV183" s="6">
        <f t="shared" si="123"/>
        <v>29.170976417440457</v>
      </c>
      <c r="AW183" s="6">
        <f t="shared" si="123"/>
        <v>29.864575523347408</v>
      </c>
      <c r="AX183" s="6">
        <f t="shared" si="123"/>
        <v>30.573893417833752</v>
      </c>
      <c r="AY183" s="6">
        <f t="shared" si="123"/>
        <v>31.299245333705912</v>
      </c>
      <c r="AZ183" s="6">
        <f t="shared" si="123"/>
        <v>32.04095121376708</v>
      </c>
      <c r="BA183" s="6">
        <f t="shared" si="123"/>
        <v>32.799335707979672</v>
      </c>
      <c r="BB183" s="6">
        <f t="shared" si="123"/>
        <v>33.574728166167496</v>
      </c>
      <c r="BC183" s="6">
        <f t="shared" si="123"/>
        <v>34.367462625988743</v>
      </c>
      <c r="BD183" s="6">
        <f t="shared" si="123"/>
        <v>35.177877795902049</v>
      </c>
      <c r="BE183" s="6">
        <f t="shared" si="123"/>
        <v>36.006317032834261</v>
      </c>
      <c r="BF183" s="6">
        <f t="shared" si="123"/>
        <v>36.853128314245971</v>
      </c>
      <c r="BG183" s="6">
        <f t="shared" si="123"/>
        <v>37.718664204275868</v>
      </c>
      <c r="BH183" s="6">
        <f t="shared" si="123"/>
        <v>38.60328181363456</v>
      </c>
      <c r="BI183" s="6">
        <f t="shared" si="123"/>
        <v>39.507342752897138</v>
      </c>
      <c r="BJ183" s="6">
        <f t="shared" si="123"/>
        <v>40.431213078836947</v>
      </c>
      <c r="BK183" s="6">
        <f t="shared" si="123"/>
        <v>41.375263233419766</v>
      </c>
      <c r="BL183" s="6">
        <f t="shared" si="123"/>
        <v>42.339867975066781</v>
      </c>
    </row>
    <row r="184" spans="3:64" x14ac:dyDescent="0.25">
      <c r="C184" t="s">
        <v>12</v>
      </c>
      <c r="D184" s="6">
        <f t="shared" ref="D184:AI184" si="124">(D$24*(D69*D169))+D152</f>
        <v>14.141106920267134</v>
      </c>
      <c r="E184" s="6">
        <f t="shared" si="124"/>
        <v>14.212167759062469</v>
      </c>
      <c r="F184" s="6">
        <f t="shared" si="124"/>
        <v>14.283585687499988</v>
      </c>
      <c r="G184" s="6">
        <f t="shared" si="124"/>
        <v>14.355362499999964</v>
      </c>
      <c r="H184" s="6">
        <f t="shared" si="124"/>
        <v>14.427499999999958</v>
      </c>
      <c r="I184" s="6">
        <f t="shared" si="124"/>
        <v>14.499999999999943</v>
      </c>
      <c r="J184" s="10">
        <f t="shared" si="124"/>
        <v>14.572499999999959</v>
      </c>
      <c r="K184" s="6">
        <f t="shared" si="124"/>
        <v>14.328664825413892</v>
      </c>
      <c r="L184" s="6">
        <f t="shared" si="124"/>
        <v>14.173491983901673</v>
      </c>
      <c r="M184" s="6">
        <f t="shared" si="124"/>
        <v>14.065700818507954</v>
      </c>
      <c r="N184" s="6">
        <f t="shared" si="124"/>
        <v>13.146471238358938</v>
      </c>
      <c r="O184" s="6">
        <f t="shared" si="124"/>
        <v>13.168958463984051</v>
      </c>
      <c r="P184" s="6">
        <f t="shared" si="124"/>
        <v>13.42169187574245</v>
      </c>
      <c r="Q184" s="6">
        <f t="shared" si="124"/>
        <v>13.670494935671408</v>
      </c>
      <c r="R184" s="6">
        <f t="shared" si="124"/>
        <v>14.00612406253798</v>
      </c>
      <c r="S184" s="6">
        <f t="shared" si="124"/>
        <v>14.448066685349724</v>
      </c>
      <c r="T184" s="6">
        <f t="shared" si="124"/>
        <v>14.893155237312413</v>
      </c>
      <c r="U184" s="6">
        <f t="shared" si="124"/>
        <v>15.441202872661396</v>
      </c>
      <c r="V184" s="6">
        <f t="shared" si="124"/>
        <v>16.096071459874416</v>
      </c>
      <c r="W184" s="6">
        <f t="shared" si="124"/>
        <v>16.860774544056646</v>
      </c>
      <c r="X184" s="6">
        <f t="shared" si="124"/>
        <v>17.73692511523166</v>
      </c>
      <c r="Y184" s="6">
        <f t="shared" si="124"/>
        <v>18.725553715298883</v>
      </c>
      <c r="Z184" s="6">
        <f t="shared" si="124"/>
        <v>19.828493698361346</v>
      </c>
      <c r="AA184" s="6">
        <f t="shared" si="124"/>
        <v>21.045381220923247</v>
      </c>
      <c r="AB184" s="6">
        <f t="shared" si="124"/>
        <v>22.374901501920494</v>
      </c>
      <c r="AC184" s="6">
        <f t="shared" si="124"/>
        <v>23.814660701444378</v>
      </c>
      <c r="AD184" s="6">
        <f t="shared" si="124"/>
        <v>25.360502685651177</v>
      </c>
      <c r="AE184" s="6">
        <f t="shared" si="124"/>
        <v>27.006515038613497</v>
      </c>
      <c r="AF184" s="6">
        <f t="shared" si="124"/>
        <v>28.74669239866574</v>
      </c>
      <c r="AG184" s="6">
        <f t="shared" si="124"/>
        <v>30.572206518895413</v>
      </c>
      <c r="AH184" s="6">
        <f t="shared" si="124"/>
        <v>32.472391952520368</v>
      </c>
      <c r="AI184" s="6">
        <f t="shared" si="124"/>
        <v>34.435169893146991</v>
      </c>
      <c r="AJ184" s="6">
        <f t="shared" ref="AJ184:BL184" si="125">(AJ$24*(AJ69*AJ169))+AJ152</f>
        <v>36.446479512448477</v>
      </c>
      <c r="AK184" s="6">
        <f t="shared" si="125"/>
        <v>38.490358990799486</v>
      </c>
      <c r="AL184" s="6">
        <f t="shared" si="125"/>
        <v>40.5479865980112</v>
      </c>
      <c r="AM184" s="6">
        <f t="shared" si="125"/>
        <v>42.595699538440456</v>
      </c>
      <c r="AN184" s="6">
        <f t="shared" si="125"/>
        <v>44.607430787828207</v>
      </c>
      <c r="AO184" s="6">
        <f t="shared" si="125"/>
        <v>46.557035700472525</v>
      </c>
      <c r="AP184" s="6">
        <f t="shared" si="125"/>
        <v>48.417191556207214</v>
      </c>
      <c r="AQ184" s="6">
        <f t="shared" si="125"/>
        <v>50.158417228738557</v>
      </c>
      <c r="AR184" s="6">
        <f t="shared" si="125"/>
        <v>51.748811722803673</v>
      </c>
      <c r="AS184" s="6">
        <f t="shared" si="125"/>
        <v>53.290499176930808</v>
      </c>
      <c r="AT184" s="6">
        <f t="shared" si="125"/>
        <v>54.878716082684406</v>
      </c>
      <c r="AU184" s="6">
        <f t="shared" si="125"/>
        <v>56.514866738881921</v>
      </c>
      <c r="AV184" s="6">
        <f t="shared" si="125"/>
        <v>58.200397827285357</v>
      </c>
      <c r="AW184" s="6">
        <f t="shared" si="125"/>
        <v>59.936799691754878</v>
      </c>
      <c r="AX184" s="6">
        <f t="shared" si="125"/>
        <v>61.725607656008272</v>
      </c>
      <c r="AY184" s="6">
        <f t="shared" si="125"/>
        <v>63.568403381152663</v>
      </c>
      <c r="AZ184" s="6">
        <f t="shared" si="125"/>
        <v>65.466816264185866</v>
      </c>
      <c r="BA184" s="6">
        <f t="shared" si="125"/>
        <v>67.422524878705659</v>
      </c>
      <c r="BB184" s="6">
        <f t="shared" si="125"/>
        <v>69.437258459103461</v>
      </c>
      <c r="BC184" s="6">
        <f t="shared" si="125"/>
        <v>71.512798429550244</v>
      </c>
      <c r="BD184" s="6">
        <f t="shared" si="125"/>
        <v>73.650979979128635</v>
      </c>
      <c r="BE184" s="6">
        <f t="shared" si="125"/>
        <v>75.853693684504051</v>
      </c>
      <c r="BF184" s="6">
        <f t="shared" si="125"/>
        <v>78.122887181569624</v>
      </c>
      <c r="BG184" s="6">
        <f t="shared" si="125"/>
        <v>80.46056688754183</v>
      </c>
      <c r="BH184" s="6">
        <f t="shared" si="125"/>
        <v>82.868799775033622</v>
      </c>
      <c r="BI184" s="6">
        <f t="shared" si="125"/>
        <v>85.349715199666008</v>
      </c>
      <c r="BJ184" s="6">
        <f t="shared" si="125"/>
        <v>87.905506782842224</v>
      </c>
      <c r="BK184" s="6">
        <f t="shared" si="125"/>
        <v>90.538434351343014</v>
      </c>
      <c r="BL184" s="6">
        <f t="shared" si="125"/>
        <v>93.250825935462998</v>
      </c>
    </row>
    <row r="185" spans="3:64" x14ac:dyDescent="0.25">
      <c r="C185" t="s">
        <v>13</v>
      </c>
      <c r="D185" s="6">
        <f>(D$23*(D70*D170))+D153</f>
        <v>41.634425942126065</v>
      </c>
      <c r="E185" s="6">
        <f t="shared" ref="E185:AI185" si="126">(E$23*(E70*E170))+E153</f>
        <v>42.286775250356598</v>
      </c>
      <c r="F185" s="6">
        <f t="shared" si="126"/>
        <v>42.94934589850763</v>
      </c>
      <c r="G185" s="6">
        <f t="shared" si="126"/>
        <v>43.622298039718679</v>
      </c>
      <c r="H185" s="6">
        <f t="shared" si="126"/>
        <v>44.305794336489882</v>
      </c>
      <c r="I185" s="6">
        <f t="shared" si="126"/>
        <v>44.999999999999943</v>
      </c>
      <c r="J185" s="10">
        <f t="shared" si="126"/>
        <v>46.799999999999955</v>
      </c>
      <c r="K185" s="6">
        <f t="shared" si="126"/>
        <v>46.994697547226956</v>
      </c>
      <c r="L185">
        <f t="shared" si="126"/>
        <v>48.255379045835369</v>
      </c>
      <c r="M185" s="6">
        <f t="shared" si="126"/>
        <v>49.734377901282791</v>
      </c>
      <c r="N185" s="6">
        <f t="shared" si="126"/>
        <v>48.906500298382859</v>
      </c>
      <c r="O185" s="6">
        <f t="shared" si="126"/>
        <v>50.782189575355069</v>
      </c>
      <c r="P185" s="6">
        <f t="shared" si="126"/>
        <v>53.421712758312701</v>
      </c>
      <c r="Q185" s="6">
        <f t="shared" si="126"/>
        <v>56.098580694348165</v>
      </c>
      <c r="R185" s="6">
        <f t="shared" si="126"/>
        <v>59.08028738192273</v>
      </c>
      <c r="S185" s="6">
        <f t="shared" si="126"/>
        <v>61.798283410797112</v>
      </c>
      <c r="T185" s="6">
        <f t="shared" si="126"/>
        <v>64.426325674124982</v>
      </c>
      <c r="U185" s="6">
        <f t="shared" si="126"/>
        <v>67.286958479561392</v>
      </c>
      <c r="V185" s="6">
        <f t="shared" si="126"/>
        <v>70.374677526515526</v>
      </c>
      <c r="W185" s="6">
        <f t="shared" si="126"/>
        <v>73.681499142184876</v>
      </c>
      <c r="X185" s="6">
        <f t="shared" si="126"/>
        <v>77.195157406309832</v>
      </c>
      <c r="Y185" s="6">
        <f t="shared" si="126"/>
        <v>80.902369644441066</v>
      </c>
      <c r="Z185" s="6">
        <f t="shared" si="126"/>
        <v>84.79410797697436</v>
      </c>
      <c r="AA185" s="6">
        <f t="shared" si="126"/>
        <v>88.854816134808459</v>
      </c>
      <c r="AB185" s="6">
        <f t="shared" si="126"/>
        <v>93.067260153339831</v>
      </c>
      <c r="AC185" s="6">
        <f t="shared" si="126"/>
        <v>97.412366913636234</v>
      </c>
      <c r="AD185" s="6">
        <f t="shared" si="126"/>
        <v>101.86715934249666</v>
      </c>
      <c r="AE185" s="6">
        <f t="shared" si="126"/>
        <v>106.40520348509598</v>
      </c>
      <c r="AF185" s="6">
        <f t="shared" si="126"/>
        <v>111.00260953046627</v>
      </c>
      <c r="AG185" s="6">
        <f t="shared" si="126"/>
        <v>115.6290116271162</v>
      </c>
      <c r="AH185" s="6">
        <f t="shared" si="126"/>
        <v>120.25145974078637</v>
      </c>
      <c r="AI185" s="6">
        <f t="shared" si="126"/>
        <v>124.83620514190018</v>
      </c>
      <c r="AJ185" s="6">
        <f t="shared" ref="AJ185:BL185" si="127">(AJ$23*(AJ70*AJ170))+AJ153</f>
        <v>129.34712733795305</v>
      </c>
      <c r="AK185" s="6">
        <f t="shared" si="127"/>
        <v>133.74634520674388</v>
      </c>
      <c r="AL185" s="6">
        <f t="shared" si="127"/>
        <v>137.99169540334825</v>
      </c>
      <c r="AM185" s="6">
        <f t="shared" si="127"/>
        <v>142.03147526009894</v>
      </c>
      <c r="AN185" s="6">
        <f t="shared" si="127"/>
        <v>145.81257386482037</v>
      </c>
      <c r="AO185" s="6">
        <f t="shared" si="127"/>
        <v>149.28747951165744</v>
      </c>
      <c r="AP185" s="6">
        <f t="shared" si="127"/>
        <v>152.41090203574811</v>
      </c>
      <c r="AQ185" s="6">
        <f t="shared" si="127"/>
        <v>155.13709949642589</v>
      </c>
      <c r="AR185" s="6">
        <f t="shared" si="127"/>
        <v>155.29210805801284</v>
      </c>
      <c r="AS185" s="6">
        <f t="shared" si="127"/>
        <v>159.50862335853742</v>
      </c>
      <c r="AT185" s="6">
        <f t="shared" si="127"/>
        <v>163.84767424502164</v>
      </c>
      <c r="AU185" s="6">
        <f t="shared" si="127"/>
        <v>168.3131749386682</v>
      </c>
      <c r="AV185" s="6">
        <f t="shared" si="127"/>
        <v>172.90916919856878</v>
      </c>
      <c r="AW185" s="6">
        <f t="shared" si="127"/>
        <v>177.63981375696522</v>
      </c>
      <c r="AX185" s="6">
        <f t="shared" si="127"/>
        <v>182.50936021572926</v>
      </c>
      <c r="AY185" s="6">
        <f t="shared" si="127"/>
        <v>187.52218860958038</v>
      </c>
      <c r="AZ185" s="6">
        <f t="shared" si="127"/>
        <v>192.68283876931693</v>
      </c>
      <c r="BA185" s="6">
        <f t="shared" si="127"/>
        <v>197.99599445125594</v>
      </c>
      <c r="BB185" s="6">
        <f t="shared" si="127"/>
        <v>203.46646244902513</v>
      </c>
      <c r="BC185" s="6">
        <f t="shared" si="127"/>
        <v>209.0991707761342</v>
      </c>
      <c r="BD185" s="6">
        <f t="shared" si="127"/>
        <v>214.89917416299105</v>
      </c>
      <c r="BE185" s="6">
        <f t="shared" si="127"/>
        <v>220.87168037815113</v>
      </c>
      <c r="BF185" s="6">
        <f t="shared" si="127"/>
        <v>227.02204443206122</v>
      </c>
      <c r="BG185" s="6">
        <f t="shared" si="127"/>
        <v>233.35577858026107</v>
      </c>
      <c r="BH185" s="6">
        <f t="shared" si="127"/>
        <v>239.87854993701131</v>
      </c>
      <c r="BI185" s="6">
        <f t="shared" si="127"/>
        <v>246.59620201062407</v>
      </c>
      <c r="BJ185" s="6">
        <f t="shared" si="127"/>
        <v>253.51476601469318</v>
      </c>
      <c r="BK185" s="6">
        <f t="shared" si="127"/>
        <v>260.64045903257653</v>
      </c>
      <c r="BL185" s="6">
        <f t="shared" si="127"/>
        <v>267.97966164483847</v>
      </c>
    </row>
    <row r="186" spans="3:64" x14ac:dyDescent="0.25">
      <c r="C186" t="s">
        <v>14</v>
      </c>
      <c r="D186" s="6">
        <f t="shared" ref="D186:AI186" si="128">(D$23*(D71*D171))+D154</f>
        <v>20.166581215999997</v>
      </c>
      <c r="E186" s="6">
        <f t="shared" si="128"/>
        <v>21.213863759999985</v>
      </c>
      <c r="F186" s="6">
        <f t="shared" si="128"/>
        <v>21.003570527999972</v>
      </c>
      <c r="G186" s="6">
        <f t="shared" si="128"/>
        <v>21.745770399999984</v>
      </c>
      <c r="H186" s="6">
        <f t="shared" si="128"/>
        <v>22.371971441031253</v>
      </c>
      <c r="I186" s="6">
        <f t="shared" si="128"/>
        <v>23.209816907071108</v>
      </c>
      <c r="J186" s="10">
        <f t="shared" si="128"/>
        <v>24.402751178809734</v>
      </c>
      <c r="K186" s="6">
        <f t="shared" si="128"/>
        <v>26.72922870661754</v>
      </c>
      <c r="L186" s="6">
        <f t="shared" si="128"/>
        <v>29.751645229175995</v>
      </c>
      <c r="M186" s="6">
        <f t="shared" si="128"/>
        <v>32.944462897735526</v>
      </c>
      <c r="N186" s="6">
        <f t="shared" si="128"/>
        <v>34.5193220959681</v>
      </c>
      <c r="O186" s="6">
        <f t="shared" si="128"/>
        <v>37.901677237663662</v>
      </c>
      <c r="P186" s="6">
        <f t="shared" si="128"/>
        <v>41.866627684458976</v>
      </c>
      <c r="Q186" s="6">
        <f t="shared" si="128"/>
        <v>45.869747641411372</v>
      </c>
      <c r="R186" s="6">
        <f t="shared" si="128"/>
        <v>50.11057152173791</v>
      </c>
      <c r="S186" s="6">
        <f t="shared" si="128"/>
        <v>54.91061818299454</v>
      </c>
      <c r="T186" s="6">
        <f t="shared" si="128"/>
        <v>59.700037228665359</v>
      </c>
      <c r="U186" s="6">
        <f t="shared" si="128"/>
        <v>64.76749988241977</v>
      </c>
      <c r="V186" s="6">
        <f t="shared" si="128"/>
        <v>70.125281695246841</v>
      </c>
      <c r="W186" s="6">
        <f t="shared" si="128"/>
        <v>75.785299960472216</v>
      </c>
      <c r="X186" s="6">
        <f t="shared" si="128"/>
        <v>81.757134383331433</v>
      </c>
      <c r="Y186" s="6">
        <f t="shared" si="128"/>
        <v>88.051272026776743</v>
      </c>
      <c r="Z186" s="6">
        <f t="shared" si="128"/>
        <v>94.685188195753014</v>
      </c>
      <c r="AA186" s="6">
        <f t="shared" si="128"/>
        <v>101.67190949016938</v>
      </c>
      <c r="AB186" s="6">
        <f t="shared" si="128"/>
        <v>109.02508661503769</v>
      </c>
      <c r="AC186" s="6">
        <f t="shared" si="128"/>
        <v>116.75888191214973</v>
      </c>
      <c r="AD186" s="6">
        <f t="shared" si="128"/>
        <v>124.88549541551062</v>
      </c>
      <c r="AE186" s="6">
        <f t="shared" si="128"/>
        <v>133.41549371667296</v>
      </c>
      <c r="AF186" s="6">
        <f t="shared" si="128"/>
        <v>142.3653125341954</v>
      </c>
      <c r="AG186" s="6">
        <f t="shared" si="128"/>
        <v>151.74607940370521</v>
      </c>
      <c r="AH186" s="6">
        <f t="shared" si="128"/>
        <v>161.56816504066538</v>
      </c>
      <c r="AI186" s="6">
        <f t="shared" si="128"/>
        <v>171.84348831843286</v>
      </c>
      <c r="AJ186" s="6">
        <f t="shared" ref="AJ186:BL186" si="129">(AJ$23*(AJ71*AJ171))+AJ154</f>
        <v>182.58340649963597</v>
      </c>
      <c r="AK186" s="6">
        <f t="shared" si="129"/>
        <v>193.79942058825344</v>
      </c>
      <c r="AL186" s="6">
        <f t="shared" si="129"/>
        <v>205.49930913063693</v>
      </c>
      <c r="AM186" s="6">
        <f t="shared" si="129"/>
        <v>217.67837458600965</v>
      </c>
      <c r="AN186" s="6">
        <f t="shared" si="129"/>
        <v>230.33017026136142</v>
      </c>
      <c r="AO186" s="6">
        <f t="shared" si="129"/>
        <v>243.45732340577797</v>
      </c>
      <c r="AP186" s="6">
        <f t="shared" si="129"/>
        <v>257.06701954743062</v>
      </c>
      <c r="AQ186" s="6">
        <f t="shared" si="129"/>
        <v>271.16682290512011</v>
      </c>
      <c r="AR186" s="6">
        <f t="shared" si="129"/>
        <v>285.76355359235794</v>
      </c>
      <c r="AS186" s="6">
        <f t="shared" si="129"/>
        <v>294.82142251780806</v>
      </c>
      <c r="AT186" s="6">
        <f t="shared" si="129"/>
        <v>304.17543751550915</v>
      </c>
      <c r="AU186" s="6">
        <f t="shared" si="129"/>
        <v>313.83589020010652</v>
      </c>
      <c r="AV186" s="6">
        <f t="shared" si="129"/>
        <v>323.81344226029086</v>
      </c>
      <c r="AW186" s="6">
        <f t="shared" si="129"/>
        <v>334.11909957622333</v>
      </c>
      <c r="AX186" s="6">
        <f t="shared" si="129"/>
        <v>344.76418262091642</v>
      </c>
      <c r="AY186" s="6">
        <f t="shared" si="129"/>
        <v>355.76039399747259</v>
      </c>
      <c r="AZ186" s="6">
        <f t="shared" si="129"/>
        <v>367.11988342437252</v>
      </c>
      <c r="BA186" s="6">
        <f t="shared" si="129"/>
        <v>378.85522387353575</v>
      </c>
      <c r="BB186" s="6">
        <f t="shared" si="129"/>
        <v>390.97937729117137</v>
      </c>
      <c r="BC186" s="6">
        <f t="shared" si="129"/>
        <v>403.50569609968136</v>
      </c>
      <c r="BD186" s="6">
        <f t="shared" si="129"/>
        <v>416.44793878526002</v>
      </c>
      <c r="BE186" s="6">
        <f t="shared" si="129"/>
        <v>429.82032627838475</v>
      </c>
      <c r="BF186" s="6">
        <f t="shared" si="129"/>
        <v>443.63753685743984</v>
      </c>
      <c r="BG186" s="6">
        <f t="shared" si="129"/>
        <v>457.91473177249367</v>
      </c>
      <c r="BH186" s="6">
        <f t="shared" si="129"/>
        <v>472.66755694479463</v>
      </c>
      <c r="BI186" s="6">
        <f t="shared" si="129"/>
        <v>487.91219188086802</v>
      </c>
      <c r="BJ186" s="6">
        <f t="shared" si="129"/>
        <v>503.66537932617473</v>
      </c>
      <c r="BK186" s="6">
        <f t="shared" si="129"/>
        <v>519.94442924528414</v>
      </c>
      <c r="BL186" s="6">
        <f t="shared" si="129"/>
        <v>536.76718157638516</v>
      </c>
    </row>
    <row r="187" spans="3:64" x14ac:dyDescent="0.25">
      <c r="C187" t="s">
        <v>15</v>
      </c>
      <c r="D187" s="6">
        <f t="shared" ref="D187:AI187" si="130">(D$23*(D72*D172))+D155</f>
        <v>200.64043232854556</v>
      </c>
      <c r="E187" s="6">
        <f t="shared" si="130"/>
        <v>201.13924983569242</v>
      </c>
      <c r="F187" s="6">
        <f t="shared" si="130"/>
        <v>211.86904827508701</v>
      </c>
      <c r="G187" s="6">
        <f t="shared" si="130"/>
        <v>216.5977718442461</v>
      </c>
      <c r="H187" s="6">
        <f t="shared" si="130"/>
        <v>226.70388394765908</v>
      </c>
      <c r="I187" s="6">
        <f t="shared" si="130"/>
        <v>227.5813154355796</v>
      </c>
      <c r="J187" s="10">
        <f t="shared" si="130"/>
        <v>250.9156048328266</v>
      </c>
      <c r="K187" s="6">
        <f t="shared" si="130"/>
        <v>241.43722560750635</v>
      </c>
      <c r="L187" s="6">
        <f t="shared" si="130"/>
        <v>248.80731559878168</v>
      </c>
      <c r="M187" s="6">
        <f t="shared" si="130"/>
        <v>256.63048775244795</v>
      </c>
      <c r="N187" s="6">
        <f t="shared" si="130"/>
        <v>251.86309903425922</v>
      </c>
      <c r="O187" s="6">
        <f t="shared" si="130"/>
        <v>260.33520761077312</v>
      </c>
      <c r="P187" s="6">
        <f t="shared" si="130"/>
        <v>271.97304666521865</v>
      </c>
      <c r="Q187" s="6">
        <f t="shared" si="130"/>
        <v>283.01666268232907</v>
      </c>
      <c r="R187" s="6">
        <f t="shared" si="130"/>
        <v>294.80468566131384</v>
      </c>
      <c r="S187" s="6">
        <f t="shared" si="130"/>
        <v>322.96417132827759</v>
      </c>
      <c r="T187" s="6">
        <f t="shared" si="130"/>
        <v>334.03482148937712</v>
      </c>
      <c r="U187" s="6">
        <f t="shared" si="130"/>
        <v>345.35084413766299</v>
      </c>
      <c r="V187" s="6">
        <f t="shared" si="130"/>
        <v>356.91807938229545</v>
      </c>
      <c r="W187" s="6">
        <f t="shared" si="130"/>
        <v>368.73818255848676</v>
      </c>
      <c r="X187" s="6">
        <f t="shared" si="130"/>
        <v>380.80022247943288</v>
      </c>
      <c r="Y187" s="6">
        <f t="shared" si="130"/>
        <v>393.09772651759454</v>
      </c>
      <c r="Z187" s="6">
        <f t="shared" si="130"/>
        <v>402.97965457507661</v>
      </c>
      <c r="AA187" s="6">
        <f t="shared" si="130"/>
        <v>412.91450501906007</v>
      </c>
      <c r="AB187" s="6">
        <f t="shared" si="130"/>
        <v>422.89393075114248</v>
      </c>
      <c r="AC187" s="6">
        <f t="shared" si="130"/>
        <v>432.90971663551204</v>
      </c>
      <c r="AD187" s="6">
        <f t="shared" si="130"/>
        <v>442.94485872201346</v>
      </c>
      <c r="AE187" s="6">
        <f t="shared" si="130"/>
        <v>452.9764351183299</v>
      </c>
      <c r="AF187" s="6">
        <f t="shared" si="130"/>
        <v>463.00122816434691</v>
      </c>
      <c r="AG187" s="6">
        <f t="shared" si="130"/>
        <v>472.99683459665852</v>
      </c>
      <c r="AH187" s="6">
        <f t="shared" si="130"/>
        <v>482.93902003022657</v>
      </c>
      <c r="AI187" s="6">
        <f t="shared" si="130"/>
        <v>492.8087335299723</v>
      </c>
      <c r="AJ187" s="6">
        <f t="shared" ref="AJ187:BL187" si="131">(AJ$23*(AJ72*AJ172))+AJ155</f>
        <v>502.58531598049552</v>
      </c>
      <c r="AK187" s="6">
        <f t="shared" si="131"/>
        <v>512.24868081212787</v>
      </c>
      <c r="AL187" s="6">
        <f t="shared" si="131"/>
        <v>521.76940073055994</v>
      </c>
      <c r="AM187" s="6">
        <f t="shared" si="131"/>
        <v>531.08918599699427</v>
      </c>
      <c r="AN187" s="6">
        <f t="shared" si="131"/>
        <v>540.15176529869791</v>
      </c>
      <c r="AO187" s="6">
        <f t="shared" si="131"/>
        <v>548.92739083350943</v>
      </c>
      <c r="AP187" s="6">
        <f t="shared" si="131"/>
        <v>557.39845874741434</v>
      </c>
      <c r="AQ187" s="6">
        <f t="shared" si="131"/>
        <v>565.54866440813578</v>
      </c>
      <c r="AR187" s="6">
        <f t="shared" si="131"/>
        <v>573.36054642303338</v>
      </c>
      <c r="AS187" s="6">
        <f t="shared" si="131"/>
        <v>591.43459933718611</v>
      </c>
      <c r="AT187" s="6">
        <f t="shared" si="131"/>
        <v>610.09741482946447</v>
      </c>
      <c r="AU187" s="6">
        <f t="shared" si="131"/>
        <v>629.36940481228032</v>
      </c>
      <c r="AV187" s="6">
        <f t="shared" si="131"/>
        <v>649.27171360028706</v>
      </c>
      <c r="AW187" s="6">
        <f t="shared" si="131"/>
        <v>669.82616562575106</v>
      </c>
      <c r="AX187" s="6">
        <f t="shared" si="131"/>
        <v>691.0552057659504</v>
      </c>
      <c r="AY187" s="6">
        <f t="shared" si="131"/>
        <v>712.98203440718771</v>
      </c>
      <c r="AZ187" s="6">
        <f t="shared" si="131"/>
        <v>735.63073727353947</v>
      </c>
      <c r="BA187" s="6">
        <f t="shared" si="131"/>
        <v>759.02623713935191</v>
      </c>
      <c r="BB187" s="6">
        <f t="shared" si="131"/>
        <v>783.19422473145289</v>
      </c>
      <c r="BC187" s="6">
        <f t="shared" si="131"/>
        <v>808.16116137019731</v>
      </c>
      <c r="BD187" s="6">
        <f t="shared" si="131"/>
        <v>833.95430982418861</v>
      </c>
      <c r="BE187" s="6">
        <f t="shared" si="131"/>
        <v>860.60184682248814</v>
      </c>
      <c r="BF187" s="6">
        <f t="shared" si="131"/>
        <v>888.13285240118114</v>
      </c>
      <c r="BG187" s="6">
        <f t="shared" si="131"/>
        <v>916.57736076082756</v>
      </c>
      <c r="BH187" s="6">
        <f t="shared" si="131"/>
        <v>945.96636320832943</v>
      </c>
      <c r="BI187" s="6">
        <f t="shared" si="131"/>
        <v>976.33190558544698</v>
      </c>
      <c r="BJ187" s="6">
        <f t="shared" si="131"/>
        <v>1007.70714708716</v>
      </c>
      <c r="BK187" s="6">
        <f t="shared" si="131"/>
        <v>1040.1263676821654</v>
      </c>
      <c r="BL187" s="6">
        <f t="shared" si="131"/>
        <v>1073.6248930814254</v>
      </c>
    </row>
    <row r="188" spans="3:64" x14ac:dyDescent="0.25">
      <c r="C188" t="s">
        <v>16</v>
      </c>
      <c r="D188" s="6">
        <f t="shared" ref="D188:AI188" si="132">(D$23*(D73*D173))+D156</f>
        <v>91.984455919999959</v>
      </c>
      <c r="E188" s="6">
        <f t="shared" si="132"/>
        <v>92.160117279999909</v>
      </c>
      <c r="F188" s="6">
        <f t="shared" si="132"/>
        <v>92.953802479999865</v>
      </c>
      <c r="G188" s="6">
        <f t="shared" si="132"/>
        <v>93.464311919999943</v>
      </c>
      <c r="H188" s="6">
        <f t="shared" si="132"/>
        <v>98.064824479999942</v>
      </c>
      <c r="I188" s="6">
        <f t="shared" si="132"/>
        <v>98.223193599999874</v>
      </c>
      <c r="J188" s="10">
        <f t="shared" si="132"/>
        <v>97.240961663999897</v>
      </c>
      <c r="K188" s="6">
        <f t="shared" si="132"/>
        <v>100.88720815636164</v>
      </c>
      <c r="L188" s="6">
        <f t="shared" si="132"/>
        <v>101.88176648150898</v>
      </c>
      <c r="M188" s="6">
        <f t="shared" si="132"/>
        <v>102.70363798840549</v>
      </c>
      <c r="N188" s="6">
        <f t="shared" si="132"/>
        <v>98.255846886771209</v>
      </c>
      <c r="O188" s="6">
        <f t="shared" si="132"/>
        <v>98.753252526205074</v>
      </c>
      <c r="P188" s="6">
        <f t="shared" si="132"/>
        <v>100.07382966693784</v>
      </c>
      <c r="Q188" s="6">
        <f t="shared" si="132"/>
        <v>100.78222354814402</v>
      </c>
      <c r="R188" s="6">
        <f t="shared" si="132"/>
        <v>101.37723452909242</v>
      </c>
      <c r="S188" s="6">
        <f t="shared" si="132"/>
        <v>101.93505725761028</v>
      </c>
      <c r="T188" s="6">
        <f t="shared" si="132"/>
        <v>102.85709083640786</v>
      </c>
      <c r="U188" s="6">
        <f t="shared" si="132"/>
        <v>104.70498630507589</v>
      </c>
      <c r="V188" s="6">
        <f t="shared" si="132"/>
        <v>106.46250530083817</v>
      </c>
      <c r="W188" s="6">
        <f t="shared" si="132"/>
        <v>108.13324709171792</v>
      </c>
      <c r="X188" s="6">
        <f t="shared" si="132"/>
        <v>109.71916903841617</v>
      </c>
      <c r="Y188" s="6">
        <f t="shared" si="132"/>
        <v>111.22593603505035</v>
      </c>
      <c r="Z188" s="6">
        <f t="shared" si="132"/>
        <v>112.67000847836721</v>
      </c>
      <c r="AA188" s="6">
        <f t="shared" si="132"/>
        <v>114.06367183475305</v>
      </c>
      <c r="AB188" s="6">
        <f t="shared" si="132"/>
        <v>115.42239154677029</v>
      </c>
      <c r="AC188" s="6">
        <f t="shared" si="132"/>
        <v>116.76485364193677</v>
      </c>
      <c r="AD188" s="6">
        <f t="shared" si="132"/>
        <v>118.1108415475519</v>
      </c>
      <c r="AE188" s="6">
        <f t="shared" si="132"/>
        <v>119.48239150227515</v>
      </c>
      <c r="AF188" s="6">
        <f t="shared" si="132"/>
        <v>120.91082625289879</v>
      </c>
      <c r="AG188" s="6">
        <f t="shared" si="132"/>
        <v>122.4267134912736</v>
      </c>
      <c r="AH188" s="6">
        <f t="shared" si="132"/>
        <v>124.06483500721021</v>
      </c>
      <c r="AI188" s="6">
        <f t="shared" si="132"/>
        <v>125.86625642673147</v>
      </c>
      <c r="AJ188" s="6">
        <f t="shared" ref="AJ188:BL188" si="133">(AJ$23*(AJ73*AJ173))+AJ156</f>
        <v>127.87682824409221</v>
      </c>
      <c r="AK188" s="6">
        <f t="shared" si="133"/>
        <v>130.14802382396707</v>
      </c>
      <c r="AL188" s="6">
        <f t="shared" si="133"/>
        <v>132.73469189076752</v>
      </c>
      <c r="AM188" s="6">
        <f t="shared" si="133"/>
        <v>135.69029583856408</v>
      </c>
      <c r="AN188" s="6">
        <f t="shared" si="133"/>
        <v>139.0747767671175</v>
      </c>
      <c r="AO188" s="6">
        <f t="shared" si="133"/>
        <v>142.96086022592726</v>
      </c>
      <c r="AP188" s="6">
        <f t="shared" si="133"/>
        <v>147.43062108899787</v>
      </c>
      <c r="AQ188" s="6">
        <f t="shared" si="133"/>
        <v>152.57293763677345</v>
      </c>
      <c r="AR188" s="6">
        <f t="shared" si="133"/>
        <v>158.48304178523213</v>
      </c>
      <c r="AS188" s="6">
        <f t="shared" si="133"/>
        <v>164.97124744615843</v>
      </c>
      <c r="AT188" s="6">
        <f t="shared" si="133"/>
        <v>171.70338465402941</v>
      </c>
      <c r="AU188" s="6">
        <f t="shared" si="133"/>
        <v>178.68864462666815</v>
      </c>
      <c r="AV188" s="6">
        <f t="shared" si="133"/>
        <v>185.93657235736489</v>
      </c>
      <c r="AW188" s="6">
        <f t="shared" si="133"/>
        <v>193.45705744765371</v>
      </c>
      <c r="AX188" s="6">
        <f t="shared" si="133"/>
        <v>201.26032188172866</v>
      </c>
      <c r="AY188" s="6">
        <f t="shared" si="133"/>
        <v>209.35696399562724</v>
      </c>
      <c r="AZ188" s="6">
        <f t="shared" si="133"/>
        <v>217.7580027187484</v>
      </c>
      <c r="BA188" s="6">
        <f t="shared" si="133"/>
        <v>226.47487036547753</v>
      </c>
      <c r="BB188" s="6">
        <f t="shared" si="133"/>
        <v>235.51939831428234</v>
      </c>
      <c r="BC188" s="6">
        <f t="shared" si="133"/>
        <v>244.90382330629396</v>
      </c>
      <c r="BD188" s="6">
        <f t="shared" si="133"/>
        <v>254.64080226162616</v>
      </c>
      <c r="BE188" s="6">
        <f t="shared" si="133"/>
        <v>264.74345250805766</v>
      </c>
      <c r="BF188" s="6">
        <f t="shared" si="133"/>
        <v>275.22535523612879</v>
      </c>
      <c r="BG188" s="6">
        <f t="shared" si="133"/>
        <v>286.10057784840205</v>
      </c>
      <c r="BH188" s="6">
        <f t="shared" si="133"/>
        <v>297.38368177122612</v>
      </c>
      <c r="BI188" s="6">
        <f t="shared" si="133"/>
        <v>309.08976005441212</v>
      </c>
      <c r="BJ188" s="6">
        <f t="shared" si="133"/>
        <v>321.23446378574113</v>
      </c>
      <c r="BK188" s="6">
        <f t="shared" si="133"/>
        <v>333.83401259651902</v>
      </c>
      <c r="BL188" s="6">
        <f t="shared" si="133"/>
        <v>346.9051784306468</v>
      </c>
    </row>
    <row r="189" spans="3:64" x14ac:dyDescent="0.25">
      <c r="C189" t="s">
        <v>17</v>
      </c>
      <c r="D189" s="6">
        <f t="shared" ref="D189:AI189" si="134">(D$23*(D74*D174))+D157</f>
        <v>40.12808646570911</v>
      </c>
      <c r="E189" s="6">
        <f t="shared" si="134"/>
        <v>40.227849967138489</v>
      </c>
      <c r="F189" s="6">
        <f t="shared" si="134"/>
        <v>42.373809655017411</v>
      </c>
      <c r="G189" s="6">
        <f t="shared" si="134"/>
        <v>43.319554368849211</v>
      </c>
      <c r="H189" s="6">
        <f t="shared" si="134"/>
        <v>45.340776789531816</v>
      </c>
      <c r="I189" s="6">
        <f t="shared" si="134"/>
        <v>45.516263087115945</v>
      </c>
      <c r="J189" s="10">
        <f t="shared" si="134"/>
        <v>48.880624872940707</v>
      </c>
      <c r="K189" s="6">
        <f t="shared" si="134"/>
        <v>48.287445121501307</v>
      </c>
      <c r="L189" s="6">
        <f t="shared" si="134"/>
        <v>49.761463119756378</v>
      </c>
      <c r="M189" s="6">
        <f t="shared" si="134"/>
        <v>51.326097550489628</v>
      </c>
      <c r="N189" s="6">
        <f t="shared" si="134"/>
        <v>50.372619806851858</v>
      </c>
      <c r="O189" s="6">
        <f t="shared" si="134"/>
        <v>52.067041522154689</v>
      </c>
      <c r="P189" s="6">
        <f t="shared" si="134"/>
        <v>54.394609333043768</v>
      </c>
      <c r="Q189" s="6">
        <f t="shared" si="134"/>
        <v>56.603332536465878</v>
      </c>
      <c r="R189" s="6">
        <f t="shared" si="134"/>
        <v>58.960937132262842</v>
      </c>
      <c r="S189" s="6">
        <f t="shared" si="134"/>
        <v>60.901815164760997</v>
      </c>
      <c r="T189" s="6">
        <f t="shared" si="134"/>
        <v>62.933633649400434</v>
      </c>
      <c r="U189" s="6">
        <f t="shared" si="134"/>
        <v>65.087067069093834</v>
      </c>
      <c r="V189" s="6">
        <f t="shared" si="134"/>
        <v>67.362860754715271</v>
      </c>
      <c r="W189" s="6">
        <f t="shared" si="134"/>
        <v>69.760361152999337</v>
      </c>
      <c r="X189" s="6">
        <f t="shared" si="134"/>
        <v>72.275878269456399</v>
      </c>
      <c r="Y189" s="6">
        <f t="shared" si="134"/>
        <v>74.905848370526584</v>
      </c>
      <c r="Z189" s="6">
        <f t="shared" si="134"/>
        <v>77.651617962467682</v>
      </c>
      <c r="AA189" s="6">
        <f t="shared" si="134"/>
        <v>80.509365512673511</v>
      </c>
      <c r="AB189" s="6">
        <f t="shared" si="134"/>
        <v>83.474677304308898</v>
      </c>
      <c r="AC189" s="6">
        <f t="shared" si="134"/>
        <v>86.54238162544786</v>
      </c>
      <c r="AD189" s="6">
        <f t="shared" si="134"/>
        <v>89.704710252473333</v>
      </c>
      <c r="AE189" s="6">
        <f t="shared" si="134"/>
        <v>92.951736623658661</v>
      </c>
      <c r="AF189" s="6">
        <f t="shared" si="134"/>
        <v>96.276585112320845</v>
      </c>
      <c r="AG189" s="6">
        <f t="shared" si="134"/>
        <v>99.667473237266606</v>
      </c>
      <c r="AH189" s="6">
        <f t="shared" si="134"/>
        <v>103.11112146621835</v>
      </c>
      <c r="AI189" s="6">
        <f t="shared" si="134"/>
        <v>106.59421525931535</v>
      </c>
      <c r="AJ189" s="6">
        <f t="shared" ref="AJ189:BL189" si="135">(AJ$23*(AJ74*AJ174))+AJ157</f>
        <v>110.10196464981188</v>
      </c>
      <c r="AK189" s="6">
        <f t="shared" si="135"/>
        <v>113.61854501391332</v>
      </c>
      <c r="AL189" s="6">
        <f t="shared" si="135"/>
        <v>117.12486282281267</v>
      </c>
      <c r="AM189" s="6">
        <f t="shared" si="135"/>
        <v>120.59398863747991</v>
      </c>
      <c r="AN189" s="6">
        <f t="shared" si="135"/>
        <v>123.99788644243371</v>
      </c>
      <c r="AO189" s="6">
        <f t="shared" si="135"/>
        <v>127.31316384757132</v>
      </c>
      <c r="AP189" s="6">
        <f t="shared" si="135"/>
        <v>130.51806049752238</v>
      </c>
      <c r="AQ189" s="6">
        <f t="shared" si="135"/>
        <v>133.59004779156513</v>
      </c>
      <c r="AR189" s="6">
        <f t="shared" si="135"/>
        <v>136.50527847407153</v>
      </c>
      <c r="AS189" s="6">
        <f t="shared" si="135"/>
        <v>139.40121867479166</v>
      </c>
      <c r="AT189" s="6">
        <f t="shared" si="135"/>
        <v>142.36077651095147</v>
      </c>
      <c r="AU189" s="6">
        <f t="shared" si="135"/>
        <v>145.3854651760536</v>
      </c>
      <c r="AV189" s="6">
        <f t="shared" si="135"/>
        <v>148.47682954407674</v>
      </c>
      <c r="AW189" s="6">
        <f t="shared" si="135"/>
        <v>151.63642873858072</v>
      </c>
      <c r="AX189" s="6">
        <f t="shared" si="135"/>
        <v>154.86581790109818</v>
      </c>
      <c r="AY189" s="6">
        <f t="shared" si="135"/>
        <v>158.16657409001729</v>
      </c>
      <c r="AZ189" s="6">
        <f t="shared" si="135"/>
        <v>161.54031931183297</v>
      </c>
      <c r="BA189" s="6">
        <f t="shared" si="135"/>
        <v>164.98870323665435</v>
      </c>
      <c r="BB189" s="6">
        <f t="shared" si="135"/>
        <v>168.51338224187043</v>
      </c>
      <c r="BC189" s="6">
        <f t="shared" si="135"/>
        <v>172.1160147903712</v>
      </c>
      <c r="BD189" s="6">
        <f t="shared" si="135"/>
        <v>175.79826284775649</v>
      </c>
      <c r="BE189" s="6">
        <f t="shared" si="135"/>
        <v>179.56181006141554</v>
      </c>
      <c r="BF189" s="6">
        <f t="shared" si="135"/>
        <v>183.40835318982516</v>
      </c>
      <c r="BG189" s="6">
        <f t="shared" si="135"/>
        <v>187.33960639246672</v>
      </c>
      <c r="BH189" s="6">
        <f t="shared" si="135"/>
        <v>191.35729533130041</v>
      </c>
      <c r="BI189" s="6">
        <f t="shared" si="135"/>
        <v>195.46317030640174</v>
      </c>
      <c r="BJ189" s="6">
        <f t="shared" si="135"/>
        <v>199.65901068293502</v>
      </c>
      <c r="BK189" s="6">
        <f t="shared" si="135"/>
        <v>203.94661868618797</v>
      </c>
      <c r="BL189" s="6">
        <f t="shared" si="135"/>
        <v>208.32779728703815</v>
      </c>
    </row>
    <row r="190" spans="3:64" x14ac:dyDescent="0.25">
      <c r="C190" t="s">
        <v>18</v>
      </c>
      <c r="D190" s="6">
        <f t="shared" ref="D190:AI190" si="136">(D$23*(D75*D175))+D158</f>
        <v>152.35687857600001</v>
      </c>
      <c r="E190" s="6">
        <f t="shared" si="136"/>
        <v>163.62936777599987</v>
      </c>
      <c r="F190" s="6">
        <f t="shared" si="136"/>
        <v>178.76719022399979</v>
      </c>
      <c r="G190" s="6">
        <f t="shared" si="136"/>
        <v>196.79863190399985</v>
      </c>
      <c r="H190" s="6">
        <f t="shared" si="136"/>
        <v>215.8971151679998</v>
      </c>
      <c r="I190" s="6">
        <f t="shared" si="136"/>
        <v>230.02480468799968</v>
      </c>
      <c r="J190" s="10">
        <f t="shared" si="136"/>
        <v>247.5591835381951</v>
      </c>
      <c r="K190" s="6">
        <f t="shared" si="136"/>
        <v>265.87873149901833</v>
      </c>
      <c r="L190" s="6">
        <f t="shared" si="136"/>
        <v>282.21888763803474</v>
      </c>
      <c r="M190" s="6">
        <f t="shared" si="136"/>
        <v>298.22786763507696</v>
      </c>
      <c r="N190" s="6">
        <f t="shared" si="136"/>
        <v>298.36591464722733</v>
      </c>
      <c r="O190" s="6">
        <f t="shared" si="136"/>
        <v>312.91895463104078</v>
      </c>
      <c r="P190" s="6">
        <f t="shared" si="136"/>
        <v>330.24893776897324</v>
      </c>
      <c r="Q190" s="6">
        <f t="shared" si="136"/>
        <v>345.7578215392939</v>
      </c>
      <c r="R190" s="6">
        <f t="shared" si="136"/>
        <v>360.982897765735</v>
      </c>
      <c r="S190" s="6">
        <f t="shared" si="136"/>
        <v>372.39853909669773</v>
      </c>
      <c r="T190" s="6">
        <f t="shared" si="136"/>
        <v>385.87816151011475</v>
      </c>
      <c r="U190" s="6">
        <f t="shared" si="136"/>
        <v>399.3519360470512</v>
      </c>
      <c r="V190" s="6">
        <f t="shared" si="136"/>
        <v>412.81867949686534</v>
      </c>
      <c r="W190" s="6">
        <f t="shared" si="136"/>
        <v>426.27375208189397</v>
      </c>
      <c r="X190" s="6">
        <f t="shared" si="136"/>
        <v>439.69945516345928</v>
      </c>
      <c r="Y190" s="6">
        <f t="shared" si="136"/>
        <v>453.08491375870676</v>
      </c>
      <c r="Z190" s="6">
        <f t="shared" si="136"/>
        <v>468.80892490486821</v>
      </c>
      <c r="AA190" s="6">
        <f t="shared" si="136"/>
        <v>484.65064683556187</v>
      </c>
      <c r="AB190" s="6">
        <f t="shared" si="136"/>
        <v>500.6165598935371</v>
      </c>
      <c r="AC190" s="6">
        <f t="shared" si="136"/>
        <v>516.71565298835719</v>
      </c>
      <c r="AD190" s="6">
        <f t="shared" si="136"/>
        <v>532.9488334576763</v>
      </c>
      <c r="AE190" s="6">
        <f t="shared" si="136"/>
        <v>549.31212919775271</v>
      </c>
      <c r="AF190" s="6">
        <f t="shared" si="136"/>
        <v>565.82786678629384</v>
      </c>
      <c r="AG190" s="6">
        <f t="shared" si="136"/>
        <v>582.49784079273127</v>
      </c>
      <c r="AH190" s="6">
        <f t="shared" si="136"/>
        <v>599.32407179069673</v>
      </c>
      <c r="AI190" s="6">
        <f t="shared" si="136"/>
        <v>616.31760576890713</v>
      </c>
      <c r="AJ190" s="6">
        <f t="shared" ref="AJ190:BL190" si="137">(AJ$23*(AJ75*AJ175))+AJ158</f>
        <v>633.49030417177096</v>
      </c>
      <c r="AK190" s="6">
        <f t="shared" si="137"/>
        <v>650.85762562276545</v>
      </c>
      <c r="AL190" s="6">
        <f t="shared" si="137"/>
        <v>668.42603261302554</v>
      </c>
      <c r="AM190" s="6">
        <f t="shared" si="137"/>
        <v>686.16732566791484</v>
      </c>
      <c r="AN190" s="6">
        <f t="shared" si="137"/>
        <v>704.05725016985105</v>
      </c>
      <c r="AO190" s="6">
        <f t="shared" si="137"/>
        <v>722.10766051559733</v>
      </c>
      <c r="AP190" s="6">
        <f t="shared" si="137"/>
        <v>740.34885252373465</v>
      </c>
      <c r="AQ190" s="6">
        <f t="shared" si="137"/>
        <v>758.81570424053143</v>
      </c>
      <c r="AR190" s="6">
        <f t="shared" si="137"/>
        <v>777.54438216588369</v>
      </c>
      <c r="AS190" s="6">
        <f t="shared" si="137"/>
        <v>794.0398764011926</v>
      </c>
      <c r="AT190" s="6">
        <f t="shared" si="137"/>
        <v>810.89774149567813</v>
      </c>
      <c r="AU190" s="6">
        <f t="shared" si="137"/>
        <v>828.12659671388644</v>
      </c>
      <c r="AV190" s="6">
        <f t="shared" si="137"/>
        <v>845.73524177474928</v>
      </c>
      <c r="AW190" s="6">
        <f t="shared" si="137"/>
        <v>863.73255756388994</v>
      </c>
      <c r="AX190" s="6">
        <f t="shared" si="137"/>
        <v>882.12740228500297</v>
      </c>
      <c r="AY190" s="6">
        <f t="shared" si="137"/>
        <v>900.92875898184889</v>
      </c>
      <c r="AZ190" s="6">
        <f t="shared" si="137"/>
        <v>920.14586672600149</v>
      </c>
      <c r="BA190" s="6">
        <f t="shared" si="137"/>
        <v>939.78812216307085</v>
      </c>
      <c r="BB190" s="6">
        <f t="shared" si="137"/>
        <v>959.86496014384079</v>
      </c>
      <c r="BC190" s="6">
        <f t="shared" si="137"/>
        <v>980.38582739826563</v>
      </c>
      <c r="BD190" s="6">
        <f t="shared" si="137"/>
        <v>1001.3601906080004</v>
      </c>
      <c r="BE190" s="6">
        <f t="shared" si="137"/>
        <v>1022.797639955811</v>
      </c>
      <c r="BF190" s="6">
        <f t="shared" si="137"/>
        <v>1044.707840306208</v>
      </c>
      <c r="BG190" s="6">
        <f t="shared" si="137"/>
        <v>1067.1005556411408</v>
      </c>
      <c r="BH190" s="6">
        <f t="shared" si="137"/>
        <v>1089.9856154615456</v>
      </c>
      <c r="BI190" s="6">
        <f t="shared" si="137"/>
        <v>1113.3729896089262</v>
      </c>
      <c r="BJ190" s="6">
        <f t="shared" si="137"/>
        <v>1137.2728134817296</v>
      </c>
      <c r="BK190" s="6">
        <f t="shared" si="137"/>
        <v>1161.6953526913912</v>
      </c>
      <c r="BL190" s="6">
        <f t="shared" si="137"/>
        <v>1186.6508770962846</v>
      </c>
    </row>
    <row r="191" spans="3:64" x14ac:dyDescent="0.25">
      <c r="C191" t="s">
        <v>40</v>
      </c>
      <c r="D191" s="6">
        <f t="shared" ref="D191:AI191" si="138">(D$23*(D76*D176))+D159</f>
        <v>4.3777454595564427</v>
      </c>
      <c r="E191" s="6">
        <f t="shared" si="138"/>
        <v>4.3997441804587325</v>
      </c>
      <c r="F191" s="6">
        <f t="shared" si="138"/>
        <v>4.4218534476972167</v>
      </c>
      <c r="G191" s="6">
        <f t="shared" si="138"/>
        <v>4.444073816781124</v>
      </c>
      <c r="H191" s="6">
        <f t="shared" si="138"/>
        <v>4.4664058460111802</v>
      </c>
      <c r="I191" s="6">
        <f t="shared" si="138"/>
        <v>4.4888500964936462</v>
      </c>
      <c r="J191" s="10">
        <f t="shared" si="138"/>
        <v>4.5112943469761166</v>
      </c>
      <c r="K191" s="6">
        <f t="shared" si="138"/>
        <v>4.546925000735877</v>
      </c>
      <c r="L191" s="6">
        <f t="shared" si="138"/>
        <v>4.5780778276059673</v>
      </c>
      <c r="M191" s="6">
        <f t="shared" si="138"/>
        <v>4.6141371604967043</v>
      </c>
      <c r="N191" s="6">
        <f t="shared" si="138"/>
        <v>4.4262202163654365</v>
      </c>
      <c r="O191" s="6">
        <f t="shared" si="138"/>
        <v>4.4738219562036443</v>
      </c>
      <c r="P191" s="6">
        <f t="shared" si="138"/>
        <v>4.5730342670529094</v>
      </c>
      <c r="Q191" s="6">
        <f t="shared" si="138"/>
        <v>4.659497487053649</v>
      </c>
      <c r="R191" s="6">
        <f t="shared" si="138"/>
        <v>4.7564213242072375</v>
      </c>
      <c r="S191" s="6">
        <f t="shared" si="138"/>
        <v>4.8679739123057386</v>
      </c>
      <c r="T191" s="6">
        <f t="shared" si="138"/>
        <v>4.96473335797827</v>
      </c>
      <c r="U191" s="6">
        <f t="shared" si="138"/>
        <v>5.0734732169222605</v>
      </c>
      <c r="V191" s="6">
        <f t="shared" si="138"/>
        <v>5.1946368494831043</v>
      </c>
      <c r="W191" s="6">
        <f t="shared" si="138"/>
        <v>5.3285542110853754</v>
      </c>
      <c r="X191" s="6">
        <f t="shared" si="138"/>
        <v>5.4753182583629529</v>
      </c>
      <c r="Y191" s="6">
        <f t="shared" si="138"/>
        <v>5.6350261433975151</v>
      </c>
      <c r="Z191" s="6">
        <f t="shared" si="138"/>
        <v>5.8081297439768322</v>
      </c>
      <c r="AA191" s="6">
        <f t="shared" si="138"/>
        <v>5.9946709085235836</v>
      </c>
      <c r="AB191" s="6">
        <f t="shared" si="138"/>
        <v>6.1946266405228094</v>
      </c>
      <c r="AC191" s="6">
        <f t="shared" si="138"/>
        <v>6.4078924875749186</v>
      </c>
      <c r="AD191" s="6">
        <f t="shared" si="138"/>
        <v>6.6341423446405337</v>
      </c>
      <c r="AE191" s="6">
        <f t="shared" si="138"/>
        <v>6.8728566281515633</v>
      </c>
      <c r="AF191" s="6">
        <f t="shared" si="138"/>
        <v>7.1237016479969677</v>
      </c>
      <c r="AG191" s="6">
        <f t="shared" si="138"/>
        <v>7.3859355951803929</v>
      </c>
      <c r="AH191" s="6">
        <f t="shared" si="138"/>
        <v>7.6586542339579058</v>
      </c>
      <c r="AI191" s="6">
        <f t="shared" si="138"/>
        <v>7.9408926885618962</v>
      </c>
      <c r="AJ191" s="6">
        <f t="shared" ref="AJ191:BL191" si="139">(AJ$23*(AJ76*AJ176))+AJ159</f>
        <v>8.2315123315076537</v>
      </c>
      <c r="AK191" s="6">
        <f t="shared" si="139"/>
        <v>8.5292269807793613</v>
      </c>
      <c r="AL191" s="6">
        <f t="shared" si="139"/>
        <v>8.8324280717150323</v>
      </c>
      <c r="AM191" s="6">
        <f t="shared" si="139"/>
        <v>9.1388281309725752</v>
      </c>
      <c r="AN191" s="6">
        <f t="shared" si="139"/>
        <v>9.4459531213826828</v>
      </c>
      <c r="AO191" s="6">
        <f t="shared" si="139"/>
        <v>9.7515747848961354</v>
      </c>
      <c r="AP191" s="6">
        <f t="shared" si="139"/>
        <v>10.053483838381354</v>
      </c>
      <c r="AQ191" s="6">
        <f t="shared" si="139"/>
        <v>10.34930426071255</v>
      </c>
      <c r="AR191" s="6">
        <f t="shared" si="139"/>
        <v>10.636445757398134</v>
      </c>
      <c r="AS191" s="6">
        <f t="shared" si="139"/>
        <v>10.925248175242283</v>
      </c>
      <c r="AT191" s="6">
        <f t="shared" si="139"/>
        <v>11.222443441439832</v>
      </c>
      <c r="AU191" s="6">
        <f t="shared" si="139"/>
        <v>11.528299653333432</v>
      </c>
      <c r="AV191" s="6">
        <f t="shared" si="139"/>
        <v>11.843093780723882</v>
      </c>
      <c r="AW191" s="6">
        <f t="shared" si="139"/>
        <v>12.167110531298981</v>
      </c>
      <c r="AX191" s="6">
        <f t="shared" si="139"/>
        <v>12.500641110666381</v>
      </c>
      <c r="AY191" s="6">
        <f t="shared" si="139"/>
        <v>12.843985521204129</v>
      </c>
      <c r="AZ191" s="6">
        <f t="shared" si="139"/>
        <v>13.197454710227181</v>
      </c>
      <c r="BA191" s="6">
        <f t="shared" si="139"/>
        <v>13.561369482962728</v>
      </c>
      <c r="BB191" s="6">
        <f t="shared" si="139"/>
        <v>13.936059071851028</v>
      </c>
      <c r="BC191" s="6">
        <f t="shared" si="139"/>
        <v>14.321861012063978</v>
      </c>
      <c r="BD191" s="6">
        <f t="shared" si="139"/>
        <v>14.719121518013077</v>
      </c>
      <c r="BE191" s="6">
        <f t="shared" si="139"/>
        <v>15.128197286174727</v>
      </c>
      <c r="BF191" s="6">
        <f t="shared" si="139"/>
        <v>15.549455098086376</v>
      </c>
      <c r="BG191" s="6">
        <f t="shared" si="139"/>
        <v>15.983272505497325</v>
      </c>
      <c r="BH191" s="6">
        <f t="shared" si="139"/>
        <v>16.430037666918572</v>
      </c>
      <c r="BI191" s="6">
        <f t="shared" si="139"/>
        <v>16.890150822645474</v>
      </c>
      <c r="BJ191" s="6">
        <f t="shared" si="139"/>
        <v>17.364025069499522</v>
      </c>
      <c r="BK191" s="6">
        <f t="shared" si="139"/>
        <v>17.852086235107972</v>
      </c>
      <c r="BL191" s="6">
        <f t="shared" si="139"/>
        <v>18.354771345536872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rgb="FF92D050"/>
  </sheetPr>
  <dimension ref="A1:BM191"/>
  <sheetViews>
    <sheetView topLeftCell="A73" workbookViewId="0">
      <pane xSplit="3" topLeftCell="F1" activePane="topRight" state="frozen"/>
      <selection activeCell="A163" sqref="A163"/>
      <selection pane="topRight" activeCell="M90" sqref="M90"/>
    </sheetView>
  </sheetViews>
  <sheetFormatPr defaultRowHeight="15" x14ac:dyDescent="0.25"/>
  <cols>
    <col min="1" max="1" width="4.85546875" customWidth="1"/>
    <col min="2" max="2" width="8.7109375" hidden="1" customWidth="1"/>
    <col min="3" max="3" width="33.140625" customWidth="1"/>
    <col min="10" max="10" width="8.7109375" style="10"/>
    <col min="19" max="19" width="8.7109375" style="16"/>
  </cols>
  <sheetData>
    <row r="1" spans="3:4" x14ac:dyDescent="0.25">
      <c r="C1" t="str">
        <f>D1</f>
        <v>21_VN</v>
      </c>
      <c r="D1" t="s">
        <v>327</v>
      </c>
    </row>
    <row r="18" spans="1:64" x14ac:dyDescent="0.25">
      <c r="K18">
        <v>383.17189999999999</v>
      </c>
      <c r="L18" s="6">
        <v>402.80309999999997</v>
      </c>
      <c r="M18" s="6">
        <v>420.55</v>
      </c>
      <c r="N18" s="6">
        <v>438.37860000000001</v>
      </c>
      <c r="O18" s="6">
        <v>456.40219999999999</v>
      </c>
      <c r="P18" s="6">
        <v>474.4889</v>
      </c>
      <c r="Q18" s="6">
        <v>492.60930000000002</v>
      </c>
      <c r="R18" s="6">
        <v>510.68880000000001</v>
      </c>
      <c r="S18" s="16">
        <v>528.96140000000003</v>
      </c>
      <c r="T18" s="6">
        <v>547.1721</v>
      </c>
      <c r="U18" s="6">
        <v>565.26369999999997</v>
      </c>
      <c r="V18" s="6">
        <v>583.24220000000003</v>
      </c>
      <c r="W18" s="6">
        <v>601.07770000000005</v>
      </c>
      <c r="X18" s="6">
        <v>618.82579999999996</v>
      </c>
      <c r="Y18" s="6">
        <v>636.38829999999996</v>
      </c>
      <c r="Z18" s="6">
        <v>653.74040000000002</v>
      </c>
      <c r="AA18" s="6">
        <v>670.85569999999996</v>
      </c>
      <c r="AB18" s="6">
        <v>687.68650000000002</v>
      </c>
      <c r="AC18" s="6">
        <v>704.29349999999999</v>
      </c>
      <c r="AD18" s="6">
        <v>720.64739999999995</v>
      </c>
      <c r="AE18" s="6">
        <v>736.7056</v>
      </c>
      <c r="AF18" s="6">
        <v>752.44380000000001</v>
      </c>
      <c r="AG18" s="6">
        <v>767.83159999999998</v>
      </c>
      <c r="AH18" s="6">
        <v>782.70899999999995</v>
      </c>
      <c r="AI18" s="6">
        <v>797.24570000000006</v>
      </c>
      <c r="AJ18" s="6">
        <v>811.40509999999995</v>
      </c>
      <c r="AK18" s="6">
        <v>825.11940000000004</v>
      </c>
      <c r="AL18" s="6">
        <v>838.40369999999996</v>
      </c>
      <c r="AM18" s="6">
        <v>851.09990000000005</v>
      </c>
      <c r="AN18" s="6">
        <v>863.3306</v>
      </c>
      <c r="AO18" s="6">
        <v>875.09259999999995</v>
      </c>
      <c r="AP18" s="6">
        <v>886.42240000000004</v>
      </c>
      <c r="AQ18" s="6">
        <v>897.34519999999998</v>
      </c>
    </row>
    <row r="19" spans="1:64" x14ac:dyDescent="0.25">
      <c r="K19">
        <v>119.10850000000001</v>
      </c>
      <c r="L19">
        <v>126.3459</v>
      </c>
      <c r="M19">
        <v>133.31530000000001</v>
      </c>
      <c r="N19">
        <v>140.67429999999999</v>
      </c>
      <c r="O19">
        <v>148.4828</v>
      </c>
      <c r="P19">
        <v>156.7122</v>
      </c>
      <c r="Q19">
        <v>165.37309999999999</v>
      </c>
      <c r="R19">
        <v>174.45779999999999</v>
      </c>
      <c r="S19" s="16">
        <v>184.10040000000001</v>
      </c>
      <c r="T19">
        <v>194.21279999999999</v>
      </c>
      <c r="U19">
        <v>204.79079999999999</v>
      </c>
      <c r="V19">
        <v>215.85820000000001</v>
      </c>
      <c r="W19">
        <v>227.42019999999999</v>
      </c>
      <c r="X19">
        <v>239.53370000000001</v>
      </c>
      <c r="Y19">
        <v>252.16419999999999</v>
      </c>
      <c r="Z19">
        <v>265.31139999999999</v>
      </c>
      <c r="AA19">
        <v>278.96940000000001</v>
      </c>
      <c r="AB19">
        <v>293.11200000000002</v>
      </c>
      <c r="AC19">
        <v>307.79399999999998</v>
      </c>
      <c r="AD19">
        <v>323.00330000000002</v>
      </c>
      <c r="AE19">
        <v>338.71820000000002</v>
      </c>
      <c r="AF19">
        <v>354.9255</v>
      </c>
      <c r="AG19">
        <v>371.601</v>
      </c>
      <c r="AH19">
        <v>388.60289999999998</v>
      </c>
      <c r="AI19">
        <v>406.07339999999999</v>
      </c>
      <c r="AJ19">
        <v>423.99709999999999</v>
      </c>
      <c r="AK19">
        <v>442.3075</v>
      </c>
      <c r="AL19">
        <v>461.02679999999998</v>
      </c>
      <c r="AM19">
        <v>479.99349999999998</v>
      </c>
      <c r="AN19">
        <v>499.33170000000001</v>
      </c>
      <c r="AO19">
        <v>519.05510000000004</v>
      </c>
      <c r="AP19">
        <v>539.22640000000001</v>
      </c>
      <c r="AQ19">
        <v>559.90049999999997</v>
      </c>
    </row>
    <row r="20" spans="1:64" x14ac:dyDescent="0.25"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1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206.37880000000001</v>
      </c>
      <c r="E23" s="6">
        <f>INDEX(Activity_Demand_tot!X:X,MATCH($C$1&amp;"-"&amp;$C23,Activity_Demand_tot!$CH:$CH,0))</f>
        <v>227.87576000000001</v>
      </c>
      <c r="F23" s="6">
        <f>INDEX(Activity_Demand_tot!Y:Y,MATCH($C$1&amp;"-"&amp;$C23,Activity_Demand_tot!$CH:$CH,0))</f>
        <v>245.20876000000001</v>
      </c>
      <c r="G23" s="6">
        <f>INDEX(Activity_Demand_tot!Z:Z,MATCH($C$1&amp;"-"&amp;$C23,Activity_Demand_tot!$CH:$CH,0))</f>
        <v>106.337</v>
      </c>
      <c r="H23" s="6">
        <f>INDEX(Activity_Demand_tot!AA:AA,MATCH($C$1&amp;"-"&amp;$C23,Activity_Demand_tot!$CH:$CH,0))</f>
        <v>115.3758</v>
      </c>
      <c r="I23" s="6">
        <f>INDEX(Activity_Demand_tot!AB:AB,MATCH($C$1&amp;"-"&amp;$C23,Activity_Demand_tot!$CH:$CH,0))</f>
        <v>292.55562328776898</v>
      </c>
      <c r="J23" s="10">
        <f>INDEX(Activity_Demand_tot!AC:AC,MATCH($C$1&amp;"-"&amp;$C23,Activity_Demand_tot!$CH:$CH,0))</f>
        <v>333.64733669557</v>
      </c>
      <c r="K23" s="6">
        <v>383.17189999999999</v>
      </c>
      <c r="L23" s="6">
        <v>402.80309999999997</v>
      </c>
      <c r="M23" s="6">
        <v>420.55</v>
      </c>
      <c r="N23" s="6">
        <v>438.37860000000001</v>
      </c>
      <c r="O23" s="6">
        <v>456.40219999999999</v>
      </c>
      <c r="P23" s="6">
        <v>474.4889</v>
      </c>
      <c r="Q23" s="6">
        <v>492.60930000000002</v>
      </c>
      <c r="R23" s="6">
        <v>510.68880000000001</v>
      </c>
      <c r="S23" s="16">
        <v>528.96140000000003</v>
      </c>
      <c r="T23" s="6">
        <v>547.1721</v>
      </c>
      <c r="U23" s="6">
        <v>565.26369999999997</v>
      </c>
      <c r="V23" s="6">
        <v>583.24220000000003</v>
      </c>
      <c r="W23" s="6">
        <v>601.07770000000005</v>
      </c>
      <c r="X23" s="6">
        <v>618.82579999999996</v>
      </c>
      <c r="Y23" s="6">
        <v>636.38829999999996</v>
      </c>
      <c r="Z23" s="6">
        <v>653.74040000000002</v>
      </c>
      <c r="AA23" s="6">
        <v>670.85569999999996</v>
      </c>
      <c r="AB23" s="6">
        <v>687.68650000000002</v>
      </c>
      <c r="AC23" s="6">
        <v>704.29349999999999</v>
      </c>
      <c r="AD23" s="6">
        <v>720.64739999999995</v>
      </c>
      <c r="AE23" s="6">
        <v>736.7056</v>
      </c>
      <c r="AF23" s="6">
        <v>752.44380000000001</v>
      </c>
      <c r="AG23" s="6">
        <v>767.83159999999998</v>
      </c>
      <c r="AH23" s="6">
        <v>782.70899999999995</v>
      </c>
      <c r="AI23" s="6">
        <v>797.24570000000006</v>
      </c>
      <c r="AJ23" s="6">
        <v>811.40509999999995</v>
      </c>
      <c r="AK23" s="6">
        <v>825.11940000000004</v>
      </c>
      <c r="AL23" s="6">
        <v>838.40369999999996</v>
      </c>
      <c r="AM23" s="6">
        <v>851.09990000000005</v>
      </c>
      <c r="AN23" s="6">
        <v>863.3306</v>
      </c>
      <c r="AO23" s="6">
        <v>875.09259999999995</v>
      </c>
      <c r="AP23" s="6">
        <v>886.42240000000004</v>
      </c>
      <c r="AQ23" s="6">
        <v>897.34519999999998</v>
      </c>
      <c r="AR23" s="6">
        <v>908.89110000000005</v>
      </c>
      <c r="AS23" s="6">
        <v>920.22846000000004</v>
      </c>
      <c r="AT23" s="6">
        <v>931.56582000000003</v>
      </c>
      <c r="AU23" s="6">
        <v>942.90318000000002</v>
      </c>
      <c r="AV23" s="6">
        <v>954.24054000000001</v>
      </c>
      <c r="AW23" s="6">
        <v>965.5779</v>
      </c>
      <c r="AX23" s="6">
        <v>976.91525999999999</v>
      </c>
      <c r="AY23" s="6">
        <v>988.25261999999998</v>
      </c>
      <c r="AZ23" s="6">
        <v>999.58997999999997</v>
      </c>
      <c r="BA23" s="6">
        <v>1010.92734</v>
      </c>
      <c r="BB23" s="6">
        <v>1022.2646999999999</v>
      </c>
      <c r="BC23" s="6">
        <v>1033.6020599999999</v>
      </c>
      <c r="BD23" s="6">
        <v>1044.9394199999999</v>
      </c>
      <c r="BE23" s="6">
        <v>1056.2767799999999</v>
      </c>
      <c r="BF23" s="6">
        <v>1067.6141399999999</v>
      </c>
      <c r="BG23" s="6">
        <v>1078.9514999999999</v>
      </c>
      <c r="BH23" s="6">
        <v>1090.2888600000001</v>
      </c>
      <c r="BI23" s="6">
        <v>1101.6262200000001</v>
      </c>
      <c r="BJ23" s="6">
        <v>1112.9635800000001</v>
      </c>
      <c r="BK23" s="6">
        <v>1124.3009400000001</v>
      </c>
      <c r="BL23" s="6">
        <v>1135.6383000000001</v>
      </c>
    </row>
    <row r="24" spans="1:64" s="6" customFormat="1" x14ac:dyDescent="0.25">
      <c r="C24" s="6" t="s">
        <v>1</v>
      </c>
      <c r="D24" s="6">
        <f>D28</f>
        <v>71.940100000000001</v>
      </c>
      <c r="E24" s="6">
        <f>INDEX(Activity_Demand_tot!X:X,MATCH($C$1&amp;"-"&amp;$C24,Activity_Demand_tot!$CH:$CH,0))</f>
        <v>78.791299999999893</v>
      </c>
      <c r="F24" s="6">
        <f>INDEX(Activity_Demand_tot!Y:Y,MATCH($C$1&amp;"-"&amp;$C24,Activity_Demand_tot!$CH:$CH,0))</f>
        <v>84.246599999999901</v>
      </c>
      <c r="G24" s="6">
        <f>INDEX(Activity_Demand_tot!Z:Z,MATCH($C$1&amp;"-"&amp;$C24,Activity_Demand_tot!$CH:$CH,0))</f>
        <v>88.033199999999994</v>
      </c>
      <c r="H24" s="6">
        <f>INDEX(Activity_Demand_tot!AA:AA,MATCH($C$1&amp;"-"&amp;$C24,Activity_Demand_tot!$CH:$CH,0))</f>
        <v>92.710599999999999</v>
      </c>
      <c r="I24" s="6">
        <f>INDEX(Activity_Demand_tot!AB:AB,MATCH($C$1&amp;"-"&amp;$C24,Activity_Demand_tot!$CH:$CH,0))</f>
        <v>97.475300000000004</v>
      </c>
      <c r="J24" s="10">
        <f>INDEX(Activity_Demand_tot!AC:AC,MATCH($C$1&amp;"-"&amp;$C24,Activity_Demand_tot!$CH:$CH,0))</f>
        <v>0</v>
      </c>
      <c r="K24" s="6">
        <v>119.10850000000001</v>
      </c>
      <c r="L24" s="6">
        <v>126.3459</v>
      </c>
      <c r="M24" s="6">
        <v>133.31530000000001</v>
      </c>
      <c r="N24" s="6">
        <v>140.67429999999999</v>
      </c>
      <c r="O24" s="6">
        <v>148.4828</v>
      </c>
      <c r="P24" s="6">
        <v>156.7122</v>
      </c>
      <c r="Q24" s="6">
        <v>165.37309999999999</v>
      </c>
      <c r="R24" s="6">
        <v>174.45779999999999</v>
      </c>
      <c r="S24" s="16">
        <v>184.10040000000001</v>
      </c>
      <c r="T24" s="6">
        <v>194.21279999999999</v>
      </c>
      <c r="U24" s="6">
        <v>204.79079999999999</v>
      </c>
      <c r="V24" s="6">
        <v>215.85820000000001</v>
      </c>
      <c r="W24" s="6">
        <v>227.42019999999999</v>
      </c>
      <c r="X24" s="6">
        <v>239.53370000000001</v>
      </c>
      <c r="Y24" s="6">
        <v>252.16419999999999</v>
      </c>
      <c r="Z24" s="6">
        <v>265.31139999999999</v>
      </c>
      <c r="AA24" s="6">
        <v>278.96940000000001</v>
      </c>
      <c r="AB24" s="6">
        <v>293.11200000000002</v>
      </c>
      <c r="AC24" s="6">
        <v>307.79399999999998</v>
      </c>
      <c r="AD24" s="6">
        <v>323.00330000000002</v>
      </c>
      <c r="AE24" s="6">
        <v>338.71820000000002</v>
      </c>
      <c r="AF24" s="6">
        <v>354.9255</v>
      </c>
      <c r="AG24" s="6">
        <v>371.601</v>
      </c>
      <c r="AH24" s="6">
        <v>388.60289999999998</v>
      </c>
      <c r="AI24" s="6">
        <v>406.07339999999999</v>
      </c>
      <c r="AJ24" s="6">
        <v>423.99709999999999</v>
      </c>
      <c r="AK24" s="6">
        <v>442.3075</v>
      </c>
      <c r="AL24" s="6">
        <v>461.02679999999998</v>
      </c>
      <c r="AM24" s="6">
        <v>479.99349999999998</v>
      </c>
      <c r="AN24" s="6">
        <v>499.33170000000001</v>
      </c>
      <c r="AO24" s="6">
        <v>519.05510000000004</v>
      </c>
      <c r="AP24" s="6">
        <v>539.22640000000001</v>
      </c>
      <c r="AQ24" s="6">
        <v>559.90049999999997</v>
      </c>
      <c r="AR24" s="6">
        <v>579.84784999999999</v>
      </c>
      <c r="AS24" s="6">
        <v>600.03561999999999</v>
      </c>
      <c r="AT24" s="6">
        <v>620.22338999999999</v>
      </c>
      <c r="AU24" s="6">
        <v>640.41116</v>
      </c>
      <c r="AV24" s="6">
        <v>660.59893</v>
      </c>
      <c r="AW24" s="6">
        <v>680.7867</v>
      </c>
      <c r="AX24" s="6">
        <v>700.97447</v>
      </c>
      <c r="AY24" s="6">
        <v>721.16224</v>
      </c>
      <c r="AZ24" s="6">
        <v>741.35001</v>
      </c>
      <c r="BA24" s="6">
        <v>761.53778</v>
      </c>
      <c r="BB24" s="6">
        <v>781.72555</v>
      </c>
      <c r="BC24" s="6">
        <v>801.91332</v>
      </c>
      <c r="BD24" s="6">
        <v>822.10109</v>
      </c>
      <c r="BE24" s="6">
        <v>842.28886</v>
      </c>
      <c r="BF24" s="6">
        <v>862.47663</v>
      </c>
      <c r="BG24" s="6">
        <v>882.6644</v>
      </c>
      <c r="BH24" s="6">
        <v>902.85217</v>
      </c>
      <c r="BI24" s="6">
        <v>923.03994</v>
      </c>
      <c r="BJ24" s="6">
        <v>943.22771</v>
      </c>
      <c r="BK24" s="6">
        <v>963.41548</v>
      </c>
      <c r="BL24" s="6">
        <v>983.60325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 s="1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206.37880000000001</v>
      </c>
      <c r="E27">
        <f>INDEX(Activity_Demand_tot!X:X,MATCH($C$1&amp;"-"&amp;$C27,Activity_Demand_tot!$CH:$CH,0))</f>
        <v>227.87576000000001</v>
      </c>
      <c r="F27">
        <f>INDEX(Activity_Demand_tot!Y:Y,MATCH($C$1&amp;"-"&amp;$C27,Activity_Demand_tot!$CH:$CH,0))</f>
        <v>245.20876000000001</v>
      </c>
      <c r="G27">
        <f>INDEX(Activity_Demand_tot!Z:Z,MATCH($C$1&amp;"-"&amp;$C27,Activity_Demand_tot!$CH:$CH,0))</f>
        <v>106.337</v>
      </c>
      <c r="H27">
        <f>INDEX(Activity_Demand_tot!AA:AA,MATCH($C$1&amp;"-"&amp;$C27,Activity_Demand_tot!$CH:$CH,0))</f>
        <v>115.3758</v>
      </c>
      <c r="I27">
        <f>INDEX(Activity_Demand_tot!AB:AB,MATCH($C$1&amp;"-"&amp;$C27,Activity_Demand_tot!$CH:$CH,0))</f>
        <v>292.55562328776898</v>
      </c>
      <c r="J27" s="10">
        <f>INDEX(Activity_Demand_tot!AC:AC,MATCH($C$1&amp;"-"&amp;$C27,Activity_Demand_tot!$CH:$CH,0))</f>
        <v>333.64733669557</v>
      </c>
      <c r="K27" s="6">
        <f>INDEX(Activity_Demand_tot!AD:AD,MATCH($C$1&amp;"-"&amp;$C27,Activity_Demand_tot!$CH:$CH,0))</f>
        <v>252.00909219187901</v>
      </c>
      <c r="L27" s="6">
        <f>INDEX(Activity_Demand_tot!AE:AE,MATCH($C$1&amp;"-"&amp;$C27,Activity_Demand_tot!$CH:$CH,0))</f>
        <v>268.48798048645699</v>
      </c>
      <c r="M27" s="6">
        <f>INDEX(Activity_Demand_tot!AF:AF,MATCH($C$1&amp;"-"&amp;$C27,Activity_Demand_tot!$CH:$CH,0))</f>
        <v>285.92383308562199</v>
      </c>
      <c r="N27" s="6">
        <f>INDEX(Activity_Demand_tot!AG:AG,MATCH($C$1&amp;"-"&amp;$C27,Activity_Demand_tot!$CH:$CH,0))</f>
        <v>290.34167244677201</v>
      </c>
      <c r="O27" s="6">
        <f>INDEX(Activity_Demand_tot!AH:AH,MATCH($C$1&amp;"-"&amp;$C27,Activity_Demand_tot!$CH:$CH,0))</f>
        <v>308.45523241909598</v>
      </c>
      <c r="P27" s="6">
        <f>INDEX(Activity_Demand_tot!AI:AI,MATCH($C$1&amp;"-"&amp;$C27,Activity_Demand_tot!$CH:$CH,0))</f>
        <v>329.75607028185198</v>
      </c>
      <c r="Q27" s="6">
        <f>INDEX(Activity_Demand_tot!AJ:AJ,MATCH($C$1&amp;"-"&amp;$C27,Activity_Demand_tot!$CH:$CH,0))</f>
        <v>351.99724425195598</v>
      </c>
      <c r="R27" s="6">
        <f>INDEX(Activity_Demand_tot!AK:AK,MATCH($C$1&amp;"-"&amp;$C27,Activity_Demand_tot!$CH:$CH,0))</f>
        <v>374.83457604309399</v>
      </c>
      <c r="S27" s="16">
        <f>INDEX(Activity_Demand_tot!AL:AL,MATCH($C$1&amp;"-"&amp;$C27,Activity_Demand_tot!$CH:$CH,0))</f>
        <v>398.177108206713</v>
      </c>
      <c r="T27" s="6">
        <f>INDEX(Activity_Demand_tot!AM:AM,MATCH($C$1&amp;"-"&amp;$C27,Activity_Demand_tot!$CH:$CH,0))</f>
        <v>416.59784806279998</v>
      </c>
      <c r="U27" s="6">
        <f>INDEX(Activity_Demand_tot!AN:AN,MATCH($C$1&amp;"-"&amp;$C27,Activity_Demand_tot!$CH:$CH,0))</f>
        <v>436.417600469533</v>
      </c>
      <c r="V27" s="6">
        <f>INDEX(Activity_Demand_tot!AO:AO,MATCH($C$1&amp;"-"&amp;$C27,Activity_Demand_tot!$CH:$CH,0))</f>
        <v>456.93278992935501</v>
      </c>
      <c r="W27" s="6">
        <f>INDEX(Activity_Demand_tot!AP:AP,MATCH($C$1&amp;"-"&amp;$C27,Activity_Demand_tot!$CH:$CH,0))</f>
        <v>478.84416711079098</v>
      </c>
      <c r="X27" s="6">
        <f>INDEX(Activity_Demand_tot!AQ:AQ,MATCH($C$1&amp;"-"&amp;$C27,Activity_Demand_tot!$CH:$CH,0))</f>
        <v>501.44820287510902</v>
      </c>
      <c r="Y27" s="6">
        <f>INDEX(Activity_Demand_tot!AR:AR,MATCH($C$1&amp;"-"&amp;$C27,Activity_Demand_tot!$CH:$CH,0))</f>
        <v>525.44705654016195</v>
      </c>
      <c r="Z27" s="6">
        <f>INDEX(Activity_Demand_tot!AS:AS,MATCH($C$1&amp;"-"&amp;$C27,Activity_Demand_tot!$CH:$CH,0))</f>
        <v>550.13898366426895</v>
      </c>
      <c r="AA27" s="6">
        <f>INDEX(Activity_Demand_tot!AT:AT,MATCH($C$1&amp;"-"&amp;$C27,Activity_Demand_tot!$CH:$CH,0))</f>
        <v>575.52489565719804</v>
      </c>
      <c r="AB27" s="6">
        <f>INDEX(Activity_Demand_tot!AU:AU,MATCH($C$1&amp;"-"&amp;$C27,Activity_Demand_tot!$CH:$CH,0))</f>
        <v>603.01094338715097</v>
      </c>
      <c r="AC27" s="6">
        <f>INDEX(Activity_Demand_tot!AV:AV,MATCH($C$1&amp;"-"&amp;$C27,Activity_Demand_tot!$CH:$CH,0))</f>
        <v>630.49098470788397</v>
      </c>
      <c r="AD27" s="6">
        <f>INDEX(Activity_Demand_tot!AW:AW,MATCH($C$1&amp;"-"&amp;$C27,Activity_Demand_tot!$CH:$CH,0))</f>
        <v>659.37013835663004</v>
      </c>
      <c r="AE27" s="6">
        <f>INDEX(Activity_Demand_tot!AX:AX,MATCH($C$1&amp;"-"&amp;$C27,Activity_Demand_tot!$CH:$CH,0))</f>
        <v>688.94611252814002</v>
      </c>
      <c r="AF27" s="6">
        <f>INDEX(Activity_Demand_tot!AY:AY,MATCH($C$1&amp;"-"&amp;$C27,Activity_Demand_tot!$CH:$CH,0))</f>
        <v>719.92198571571805</v>
      </c>
      <c r="AG27" s="6">
        <f>INDEX(Activity_Demand_tot!AZ:AZ,MATCH($C$1&amp;"-"&amp;$C27,Activity_Demand_tot!$CH:$CH,0))</f>
        <v>748.786449500451</v>
      </c>
      <c r="AH27" s="6">
        <f>INDEX(Activity_Demand_tot!BA:BA,MATCH($C$1&amp;"-"&amp;$C27,Activity_Demand_tot!$CH:$CH,0))</f>
        <v>783.96898109017002</v>
      </c>
      <c r="AI27" s="6">
        <f>INDEX(Activity_Demand_tot!BB:BB,MATCH($C$1&amp;"-"&amp;$C27,Activity_Demand_tot!$CH:$CH,0))</f>
        <v>819.14821437901298</v>
      </c>
      <c r="AJ27" s="6">
        <f>INDEX(Activity_Demand_tot!BC:BC,MATCH($C$1&amp;"-"&amp;$C27,Activity_Demand_tot!$CH:$CH,0))</f>
        <v>854.32421125718395</v>
      </c>
      <c r="AK27" s="6">
        <f>INDEX(Activity_Demand_tot!BD:BD,MATCH($C$1&amp;"-"&amp;$C27,Activity_Demand_tot!$CH:$CH,0))</f>
        <v>889.49691383498396</v>
      </c>
      <c r="AL27" s="6">
        <f>INDEX(Activity_Demand_tot!BE:BE,MATCH($C$1&amp;"-"&amp;$C27,Activity_Demand_tot!$CH:$CH,0))</f>
        <v>924.66611526263603</v>
      </c>
      <c r="AM27" s="6">
        <f>INDEX(Activity_Demand_tot!BF:BF,MATCH($C$1&amp;"-"&amp;$C27,Activity_Demand_tot!$CH:$CH,0))</f>
        <v>959.83161763267003</v>
      </c>
      <c r="AN27" s="6">
        <f>INDEX(Activity_Demand_tot!BG:BG,MATCH($C$1&amp;"-"&amp;$C27,Activity_Demand_tot!$CH:$CH,0))</f>
        <v>994.99343977101398</v>
      </c>
      <c r="AO27" s="6">
        <f>INDEX(Activity_Demand_tot!BH:BH,MATCH($C$1&amp;"-"&amp;$C27,Activity_Demand_tot!$CH:$CH,0))</f>
        <v>1030.15154684971</v>
      </c>
      <c r="AP27" s="6">
        <f>INDEX(Activity_Demand_tot!BI:BI,MATCH($C$1&amp;"-"&amp;$C27,Activity_Demand_tot!$CH:$CH,0))</f>
        <v>1072.32967726068</v>
      </c>
      <c r="AQ27" s="6">
        <f>INDEX(Activity_Demand_tot!BJ:BJ,MATCH($C$1&amp;"-"&amp;$C27,Activity_Demand_tot!$CH:$CH,0))</f>
        <v>1107.4791710111299</v>
      </c>
      <c r="AR27" s="6">
        <f>INDEX(Activity_Demand_tot!BK:BK,MATCH($C$1&amp;"-"&amp;$C27,Activity_Demand_tot!$CH:$CH,0))</f>
        <v>1149.6478345737901</v>
      </c>
      <c r="AS27" s="6">
        <f>INDEX(Activity_Demand_tot!BL:BL,MATCH($C$1&amp;"-"&amp;$C27,Activity_Demand_tot!$CH:$CH,0))</f>
        <v>1193.4534494182001</v>
      </c>
      <c r="AT27" s="6">
        <f>INDEX(Activity_Demand_tot!BM:BM,MATCH($C$1&amp;"-"&amp;$C27,Activity_Demand_tot!$CH:$CH,0))</f>
        <v>1238.95993670803</v>
      </c>
      <c r="AU27" s="6">
        <f>INDEX(Activity_Demand_tot!BN:BN,MATCH($C$1&amp;"-"&amp;$C27,Activity_Demand_tot!$CH:$CH,0))</f>
        <v>1286.23351995389</v>
      </c>
      <c r="AV27" s="6">
        <f>INDEX(Activity_Demand_tot!BO:BO,MATCH($C$1&amp;"-"&amp;$C27,Activity_Demand_tot!$CH:$CH,0))</f>
        <v>1335.34301202967</v>
      </c>
      <c r="AW27" s="6">
        <f>INDEX(Activity_Demand_tot!BP:BP,MATCH($C$1&amp;"-"&amp;$C27,Activity_Demand_tot!$CH:$CH,0))</f>
        <v>1386.35998219209</v>
      </c>
      <c r="AX27" s="6">
        <f>INDEX(Activity_Demand_tot!BQ:BQ,MATCH($C$1&amp;"-"&amp;$C27,Activity_Demand_tot!$CH:$CH,0))</f>
        <v>1439.3589270310399</v>
      </c>
      <c r="AY27" s="6">
        <f>INDEX(Activity_Demand_tot!BR:BR,MATCH($C$1&amp;"-"&amp;$C27,Activity_Demand_tot!$CH:$CH,0))</f>
        <v>1494.4173499625999</v>
      </c>
      <c r="AZ27" s="6">
        <f>INDEX(Activity_Demand_tot!BS:BS,MATCH($C$1&amp;"-"&amp;$C27,Activity_Demand_tot!$CH:$CH,0))</f>
        <v>1551.6158254331699</v>
      </c>
      <c r="BA27" s="6">
        <f>INDEX(Activity_Demand_tot!BT:BT,MATCH($C$1&amp;"-"&amp;$C27,Activity_Demand_tot!$CH:$CH,0))</f>
        <v>1611.0381282459</v>
      </c>
      <c r="BB27" s="6">
        <f>INDEX(Activity_Demand_tot!BU:BU,MATCH($C$1&amp;"-"&amp;$C27,Activity_Demand_tot!$CH:$CH,0))</f>
        <v>1672.7713039297</v>
      </c>
      <c r="BC27" s="6">
        <f>INDEX(Activity_Demand_tot!BV:BV,MATCH($C$1&amp;"-"&amp;$C27,Activity_Demand_tot!$CH:$CH,0))</f>
        <v>1736.90574386715</v>
      </c>
      <c r="BD27" s="6">
        <f>INDEX(Activity_Demand_tot!BW:BW,MATCH($C$1&amp;"-"&amp;$C27,Activity_Demand_tot!$CH:$CH,0))</f>
        <v>1803.5353698502599</v>
      </c>
      <c r="BE27" s="6">
        <f>INDEX(Activity_Demand_tot!BX:BX,MATCH($C$1&amp;"-"&amp;$C27,Activity_Demand_tot!$CH:$CH,0))</f>
        <v>1872.7579002533</v>
      </c>
      <c r="BF27" s="6">
        <f>INDEX(Activity_Demand_tot!BY:BY,MATCH($C$1&amp;"-"&amp;$C27,Activity_Demand_tot!$CH:$CH,0))</f>
        <v>1944.6748850419499</v>
      </c>
      <c r="BG27" s="6">
        <f>INDEX(Activity_Demand_tot!BZ:BZ,MATCH($C$1&amp;"-"&amp;$C27,Activity_Demand_tot!$CH:$CH,0))</f>
        <v>2019.39182092492</v>
      </c>
      <c r="BH27" s="6">
        <f>INDEX(Activity_Demand_tot!CA:CA,MATCH($C$1&amp;"-"&amp;$C27,Activity_Demand_tot!$CH:$CH,0))</f>
        <v>2097.0182042578099</v>
      </c>
      <c r="BI27" s="6">
        <f>INDEX(Activity_Demand_tot!CB:CB,MATCH($C$1&amp;"-"&amp;$C27,Activity_Demand_tot!$CH:$CH,0))</f>
        <v>2177.6678104307998</v>
      </c>
      <c r="BJ27" s="6">
        <f>INDEX(Activity_Demand_tot!CC:CC,MATCH($C$1&amp;"-"&amp;$C27,Activity_Demand_tot!$CH:$CH,0))</f>
        <v>2261.45897453308</v>
      </c>
      <c r="BK27" s="6">
        <f>INDEX(Activity_Demand_tot!CD:CD,MATCH($C$1&amp;"-"&amp;$C27,Activity_Demand_tot!$CH:$CH,0))</f>
        <v>2348.5146697455898</v>
      </c>
      <c r="BL27" s="6">
        <f>INDEX(Activity_Demand_tot!CE:CE,MATCH($C$1&amp;"-"&amp;$C27,Activity_Demand_tot!$CH:$CH,0))</f>
        <v>2438.9625931523101</v>
      </c>
    </row>
    <row r="28" spans="1:64" x14ac:dyDescent="0.25">
      <c r="C28" t="s">
        <v>1</v>
      </c>
      <c r="D28">
        <f>INDEX(Activity_Demand_tot!W:W,MATCH($C$1&amp;"-"&amp;$C28,Activity_Demand_tot!$CH:$CH,0))</f>
        <v>71.940100000000001</v>
      </c>
      <c r="E28">
        <f>INDEX(Activity_Demand_tot!X:X,MATCH($C$1&amp;"-"&amp;$C28,Activity_Demand_tot!$CH:$CH,0))</f>
        <v>78.791299999999893</v>
      </c>
      <c r="F28">
        <f>INDEX(Activity_Demand_tot!Y:Y,MATCH($C$1&amp;"-"&amp;$C28,Activity_Demand_tot!$CH:$CH,0))</f>
        <v>84.246599999999901</v>
      </c>
      <c r="G28">
        <f>INDEX(Activity_Demand_tot!Z:Z,MATCH($C$1&amp;"-"&amp;$C28,Activity_Demand_tot!$CH:$CH,0))</f>
        <v>88.033199999999994</v>
      </c>
      <c r="H28">
        <f>INDEX(Activity_Demand_tot!AA:AA,MATCH($C$1&amp;"-"&amp;$C28,Activity_Demand_tot!$CH:$CH,0))</f>
        <v>92.710599999999999</v>
      </c>
      <c r="I28">
        <f>INDEX(Activity_Demand_tot!AB:AB,MATCH($C$1&amp;"-"&amp;$C28,Activity_Demand_tot!$CH:$CH,0))</f>
        <v>97.475300000000004</v>
      </c>
      <c r="J28" s="10">
        <f>INDEX(Activity_Demand_tot!AC:AC,MATCH($C$1&amp;"-"&amp;$C28,Activity_Demand_tot!$CH:$CH,0))</f>
        <v>0</v>
      </c>
      <c r="K28" s="6">
        <f>INDEX(Activity_Demand_tot!AD:AD,MATCH($C$1&amp;"-"&amp;$C28,Activity_Demand_tot!$CH:$CH,0))</f>
        <v>121.63696344672201</v>
      </c>
      <c r="L28" s="6">
        <f>INDEX(Activity_Demand_tot!AE:AE,MATCH($C$1&amp;"-"&amp;$C28,Activity_Demand_tot!$CH:$CH,0))</f>
        <v>132.71143935781799</v>
      </c>
      <c r="M28" s="6">
        <f>INDEX(Activity_Demand_tot!AF:AF,MATCH($C$1&amp;"-"&amp;$C28,Activity_Demand_tot!$CH:$CH,0))</f>
        <v>144.44251011399399</v>
      </c>
      <c r="N28" s="6">
        <f>INDEX(Activity_Demand_tot!AG:AG,MATCH($C$1&amp;"-"&amp;$C28,Activity_Demand_tot!$CH:$CH,0))</f>
        <v>147.31159484750501</v>
      </c>
      <c r="O28" s="6">
        <f>INDEX(Activity_Demand_tot!AH:AH,MATCH($C$1&amp;"-"&amp;$C28,Activity_Demand_tot!$CH:$CH,0))</f>
        <v>159.51811584622601</v>
      </c>
      <c r="P28" s="6">
        <f>INDEX(Activity_Demand_tot!AI:AI,MATCH($C$1&amp;"-"&amp;$C28,Activity_Demand_tot!$CH:$CH,0))</f>
        <v>173.903227562897</v>
      </c>
      <c r="Q28" s="6">
        <f>INDEX(Activity_Demand_tot!AJ:AJ,MATCH($C$1&amp;"-"&amp;$C28,Activity_Demand_tot!$CH:$CH,0))</f>
        <v>188.93528052001599</v>
      </c>
      <c r="R28" s="6">
        <f>INDEX(Activity_Demand_tot!AK:AK,MATCH($C$1&amp;"-"&amp;$C28,Activity_Demand_tot!$CH:$CH,0))</f>
        <v>204.37820959129601</v>
      </c>
      <c r="S28" s="16">
        <f>INDEX(Activity_Demand_tot!AL:AL,MATCH($C$1&amp;"-"&amp;$C28,Activity_Demand_tot!$CH:$CH,0))</f>
        <v>220.16894028253</v>
      </c>
      <c r="T28" s="6">
        <f>INDEX(Activity_Demand_tot!AM:AM,MATCH($C$1&amp;"-"&amp;$C28,Activity_Demand_tot!$CH:$CH,0))</f>
        <v>232.61012203926001</v>
      </c>
      <c r="U28" s="6">
        <f>INDEX(Activity_Demand_tot!AN:AN,MATCH($C$1&amp;"-"&amp;$C28,Activity_Demand_tot!$CH:$CH,0))</f>
        <v>246.00831777727799</v>
      </c>
      <c r="V28" s="6">
        <f>INDEX(Activity_Demand_tot!AO:AO,MATCH($C$1&amp;"-"&amp;$C28,Activity_Demand_tot!$CH:$CH,0))</f>
        <v>259.88502050593598</v>
      </c>
      <c r="W28" s="6">
        <f>INDEX(Activity_Demand_tot!AP:AP,MATCH($C$1&amp;"-"&amp;$C28,Activity_Demand_tot!$CH:$CH,0))</f>
        <v>274.71873721588298</v>
      </c>
      <c r="X28" s="6">
        <f>INDEX(Activity_Demand_tot!AQ:AQ,MATCH($C$1&amp;"-"&amp;$C28,Activity_Demand_tot!$CH:$CH,0))</f>
        <v>290.03096091647302</v>
      </c>
      <c r="Y28" s="6">
        <f>INDEX(Activity_Demand_tot!AR:AR,MATCH($C$1&amp;"-"&amp;$C28,Activity_Demand_tot!$CH:$CH,0))</f>
        <v>306.30019859834999</v>
      </c>
      <c r="Z28" s="6">
        <f>INDEX(Activity_Demand_tot!AS:AS,MATCH($C$1&amp;"-"&amp;$C28,Activity_Demand_tot!$CH:$CH,0))</f>
        <v>323.04794327087097</v>
      </c>
      <c r="AA28" s="6">
        <f>INDEX(Activity_Demand_tot!AT:AT,MATCH($C$1&amp;"-"&amp;$C28,Activity_Demand_tot!$CH:$CH,0))</f>
        <v>340.27419493403403</v>
      </c>
      <c r="AB28" s="6">
        <f>INDEX(Activity_Demand_tot!AU:AU,MATCH($C$1&amp;"-"&amp;$C28,Activity_Demand_tot!$CH:$CH,0))</f>
        <v>358.93596756912802</v>
      </c>
      <c r="AC28" s="6">
        <f>INDEX(Activity_Demand_tot!AV:AV,MATCH($C$1&amp;"-"&amp;$C28,Activity_Demand_tot!$CH:$CH,0))</f>
        <v>377.59774020422202</v>
      </c>
      <c r="AD28" s="6">
        <f>INDEX(Activity_Demand_tot!AW:AW,MATCH($C$1&amp;"-"&amp;$C28,Activity_Demand_tot!$CH:$CH,0))</f>
        <v>397.21652682060198</v>
      </c>
      <c r="AE28" s="6">
        <f>INDEX(Activity_Demand_tot!AX:AX,MATCH($C$1&amp;"-"&amp;$C28,Activity_Demand_tot!$CH:$CH,0))</f>
        <v>417.313820427628</v>
      </c>
      <c r="AF28" s="6">
        <f>INDEX(Activity_Demand_tot!AY:AY,MATCH($C$1&amp;"-"&amp;$C28,Activity_Demand_tot!$CH:$CH,0))</f>
        <v>438.368128015938</v>
      </c>
      <c r="AG28" s="6">
        <f>INDEX(Activity_Demand_tot!AZ:AZ,MATCH($C$1&amp;"-"&amp;$C28,Activity_Demand_tot!$CH:$CH,0))</f>
        <v>457.98691463232001</v>
      </c>
      <c r="AH28" s="6">
        <f>INDEX(Activity_Demand_tot!BA:BA,MATCH($C$1&amp;"-"&amp;$C28,Activity_Demand_tot!$CH:$CH,0))</f>
        <v>481.91226416449001</v>
      </c>
      <c r="AI28" s="6">
        <f>INDEX(Activity_Demand_tot!BB:BB,MATCH($C$1&amp;"-"&amp;$C28,Activity_Demand_tot!$CH:$CH,0))</f>
        <v>505.837613696662</v>
      </c>
      <c r="AJ28" s="6">
        <f>INDEX(Activity_Demand_tot!BC:BC,MATCH($C$1&amp;"-"&amp;$C28,Activity_Demand_tot!$CH:$CH,0))</f>
        <v>529.76296322883502</v>
      </c>
      <c r="AK28" s="6">
        <f>INDEX(Activity_Demand_tot!BD:BD,MATCH($C$1&amp;"-"&amp;$C28,Activity_Demand_tot!$CH:$CH,0))</f>
        <v>553.68831276100696</v>
      </c>
      <c r="AL28" s="6">
        <f>INDEX(Activity_Demand_tot!BE:BE,MATCH($C$1&amp;"-"&amp;$C28,Activity_Demand_tot!$CH:$CH,0))</f>
        <v>577.613662293179</v>
      </c>
      <c r="AM28" s="6">
        <f>INDEX(Activity_Demand_tot!BF:BF,MATCH($C$1&amp;"-"&amp;$C28,Activity_Demand_tot!$CH:$CH,0))</f>
        <v>601.53901182534901</v>
      </c>
      <c r="AN28" s="6">
        <f>INDEX(Activity_Demand_tot!BG:BG,MATCH($C$1&amp;"-"&amp;$C28,Activity_Demand_tot!$CH:$CH,0))</f>
        <v>625.46436135752197</v>
      </c>
      <c r="AO28" s="6">
        <f>INDEX(Activity_Demand_tot!BH:BH,MATCH($C$1&amp;"-"&amp;$C28,Activity_Demand_tot!$CH:$CH,0))</f>
        <v>649.38971088969402</v>
      </c>
      <c r="AP28" s="6">
        <f>INDEX(Activity_Demand_tot!BI:BI,MATCH($C$1&amp;"-"&amp;$C28,Activity_Demand_tot!$CH:$CH,0))</f>
        <v>678.10013032829897</v>
      </c>
      <c r="AQ28" s="6">
        <f>INDEX(Activity_Demand_tot!BJ:BJ,MATCH($C$1&amp;"-"&amp;$C28,Activity_Demand_tot!$CH:$CH,0))</f>
        <v>702.02547986047102</v>
      </c>
      <c r="AR28" s="6">
        <f>INDEX(Activity_Demand_tot!BK:BK,MATCH($C$1&amp;"-"&amp;$C28,Activity_Demand_tot!$CH:$CH,0))</f>
        <v>730.73589929907905</v>
      </c>
      <c r="AS28" s="6">
        <f>INDEX(Activity_Demand_tot!BL:BL,MATCH($C$1&amp;"-"&amp;$C28,Activity_Demand_tot!$CH:$CH,0))</f>
        <v>760.56490650802198</v>
      </c>
      <c r="AT28" s="6">
        <f>INDEX(Activity_Demand_tot!BM:BM,MATCH($C$1&amp;"-"&amp;$C28,Activity_Demand_tot!$CH:$CH,0))</f>
        <v>791.55608282900198</v>
      </c>
      <c r="AU28" s="6">
        <f>INDEX(Activity_Demand_tot!BN:BN,MATCH($C$1&amp;"-"&amp;$C28,Activity_Demand_tot!$CH:$CH,0))</f>
        <v>823.75470757807295</v>
      </c>
      <c r="AV28" s="6">
        <f>INDEX(Activity_Demand_tot!BO:BO,MATCH($C$1&amp;"-"&amp;$C28,Activity_Demand_tot!$CH:$CH,0))</f>
        <v>857.20782420048295</v>
      </c>
      <c r="AW28" s="6">
        <f>INDEX(Activity_Demand_tot!BP:BP,MATCH($C$1&amp;"-"&amp;$C28,Activity_Demand_tot!$CH:$CH,0))</f>
        <v>891.96430900298799</v>
      </c>
      <c r="AX28" s="6">
        <f>INDEX(Activity_Demand_tot!BQ:BQ,MATCH($C$1&amp;"-"&amp;$C28,Activity_Demand_tot!$CH:$CH,0))</f>
        <v>928.07494256403197</v>
      </c>
      <c r="AY28" s="6">
        <f>INDEX(Activity_Demand_tot!BR:BR,MATCH($C$1&amp;"-"&amp;$C28,Activity_Demand_tot!$CH:$CH,0))</f>
        <v>965.59248392615496</v>
      </c>
      <c r="AZ28" s="6">
        <f>INDEX(Activity_Demand_tot!BS:BS,MATCH($C$1&amp;"-"&amp;$C28,Activity_Demand_tot!$CH:$CH,0))</f>
        <v>1004.5717476790099</v>
      </c>
      <c r="BA28" s="6">
        <f>INDEX(Activity_Demand_tot!BT:BT,MATCH($C$1&amp;"-"&amp;$C28,Activity_Demand_tot!$CH:$CH,0))</f>
        <v>1045.0696840456101</v>
      </c>
      <c r="BB28" s="6">
        <f>INDEX(Activity_Demand_tot!BU:BU,MATCH($C$1&amp;"-"&amp;$C28,Activity_Demand_tot!$CH:$CH,0))</f>
        <v>1087.1454620888301</v>
      </c>
      <c r="BC28" s="6">
        <f>INDEX(Activity_Demand_tot!BV:BV,MATCH($C$1&amp;"-"&amp;$C28,Activity_Demand_tot!$CH:$CH,0))</f>
        <v>1130.8605561597201</v>
      </c>
      <c r="BD28" s="6">
        <f>INDEX(Activity_Demand_tot!BW:BW,MATCH($C$1&amp;"-"&amp;$C28,Activity_Demand_tot!$CH:$CH,0))</f>
        <v>1176.27883571388</v>
      </c>
      <c r="BE28" s="6">
        <f>INDEX(Activity_Demand_tot!BX:BX,MATCH($C$1&amp;"-"&amp;$C28,Activity_Demand_tot!$CH:$CH,0))</f>
        <v>1223.4666586272999</v>
      </c>
      <c r="BF28" s="6">
        <f>INDEX(Activity_Demand_tot!BY:BY,MATCH($C$1&amp;"-"&amp;$C28,Activity_Demand_tot!$CH:$CH,0))</f>
        <v>1272.4929681477299</v>
      </c>
      <c r="BG28" s="6">
        <f>INDEX(Activity_Demand_tot!BZ:BZ,MATCH($C$1&amp;"-"&amp;$C28,Activity_Demand_tot!$CH:$CH,0))</f>
        <v>1323.4293936235099</v>
      </c>
      <c r="BH28" s="6">
        <f>INDEX(Activity_Demand_tot!CA:CA,MATCH($C$1&amp;"-"&amp;$C28,Activity_Demand_tot!$CH:$CH,0))</f>
        <v>1376.3503551567801</v>
      </c>
      <c r="BI28" s="6">
        <f>INDEX(Activity_Demand_tot!CB:CB,MATCH($C$1&amp;"-"&amp;$C28,Activity_Demand_tot!$CH:$CH,0))</f>
        <v>1431.3331723342101</v>
      </c>
      <c r="BJ28" s="6">
        <f>INDEX(Activity_Demand_tot!CC:CC,MATCH($C$1&amp;"-"&amp;$C28,Activity_Demand_tot!$CH:$CH,0))</f>
        <v>1488.4581771938699</v>
      </c>
      <c r="BK28" s="6">
        <f>INDEX(Activity_Demand_tot!CD:CD,MATCH($C$1&amp;"-"&amp;$C28,Activity_Demand_tot!$CH:$CH,0))</f>
        <v>1547.8088315935199</v>
      </c>
      <c r="BL28" s="6">
        <f>INDEX(Activity_Demand_tot!CE:CE,MATCH($C$1&amp;"-"&amp;$C28,Activity_Demand_tot!$CH:$CH,0))</f>
        <v>1609.4718491516001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 s="16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21_VN</v>
      </c>
      <c r="B32" t="s">
        <v>742</v>
      </c>
      <c r="C32" t="str">
        <f t="shared" ref="C32:AH32" si="0">C127</f>
        <v>air_freight(gtkm)</v>
      </c>
      <c r="D32">
        <f t="shared" si="0"/>
        <v>0.12119999999999996</v>
      </c>
      <c r="E32">
        <f t="shared" si="0"/>
        <v>0.12749999999999984</v>
      </c>
      <c r="F32">
        <f t="shared" si="0"/>
        <v>0.13219999999999993</v>
      </c>
      <c r="G32">
        <f t="shared" si="0"/>
        <v>0.10639999999999999</v>
      </c>
      <c r="H32">
        <f t="shared" si="0"/>
        <v>0.1094</v>
      </c>
      <c r="I32">
        <f t="shared" si="0"/>
        <v>0.11679999999999995</v>
      </c>
      <c r="J32" s="10">
        <f t="shared" si="0"/>
        <v>0</v>
      </c>
      <c r="K32">
        <f t="shared" si="0"/>
        <v>0.13049347440374165</v>
      </c>
      <c r="L32">
        <f t="shared" si="0"/>
        <v>0.13158148925781052</v>
      </c>
      <c r="M32">
        <f t="shared" si="0"/>
        <v>0.13304539129158366</v>
      </c>
      <c r="N32">
        <f t="shared" si="0"/>
        <v>0.13496675287858689</v>
      </c>
      <c r="O32">
        <f t="shared" si="0"/>
        <v>0.13742202479166904</v>
      </c>
      <c r="P32">
        <f t="shared" si="0"/>
        <v>0.14040415902440462</v>
      </c>
      <c r="Q32">
        <f t="shared" si="0"/>
        <v>0.14394656134110856</v>
      </c>
      <c r="R32">
        <f t="shared" si="0"/>
        <v>0.14806788732183615</v>
      </c>
      <c r="S32" s="16">
        <f t="shared" si="0"/>
        <v>0.15290609659118595</v>
      </c>
      <c r="T32">
        <f t="shared" si="0"/>
        <v>0.15840977994685981</v>
      </c>
      <c r="U32">
        <f t="shared" si="0"/>
        <v>0.16460053471227101</v>
      </c>
      <c r="V32">
        <f t="shared" si="0"/>
        <v>0.17152106431146144</v>
      </c>
      <c r="W32">
        <f t="shared" si="0"/>
        <v>0.17919646189859822</v>
      </c>
      <c r="X32">
        <f t="shared" si="0"/>
        <v>0.18768931959308613</v>
      </c>
      <c r="Y32">
        <f t="shared" si="0"/>
        <v>0.19698648436388555</v>
      </c>
      <c r="Z32">
        <f t="shared" si="0"/>
        <v>0.20709745836319296</v>
      </c>
      <c r="AA32">
        <f t="shared" si="0"/>
        <v>0.21802189679423228</v>
      </c>
      <c r="AB32">
        <f t="shared" si="0"/>
        <v>0.22973710858710933</v>
      </c>
      <c r="AC32">
        <f t="shared" si="0"/>
        <v>0.24227651348995793</v>
      </c>
      <c r="AD32">
        <f t="shared" si="0"/>
        <v>0.25561325398301749</v>
      </c>
      <c r="AE32">
        <f t="shared" si="0"/>
        <v>0.26970380979564901</v>
      </c>
      <c r="AF32">
        <f t="shared" si="0"/>
        <v>0.28450137577144657</v>
      </c>
      <c r="AG32">
        <f t="shared" si="0"/>
        <v>0.29993954701039693</v>
      </c>
      <c r="AH32">
        <f t="shared" si="0"/>
        <v>0.31584468259898257</v>
      </c>
      <c r="AI32">
        <f t="shared" ref="AI32:BL32" si="1">AI127</f>
        <v>0.33226071322489553</v>
      </c>
      <c r="AJ32">
        <f t="shared" si="1"/>
        <v>0.3490927639177443</v>
      </c>
      <c r="AK32">
        <f t="shared" si="1"/>
        <v>0.36619071597678243</v>
      </c>
      <c r="AL32">
        <f t="shared" si="1"/>
        <v>0.38346413104816529</v>
      </c>
      <c r="AM32">
        <f t="shared" si="1"/>
        <v>0.40065635867984623</v>
      </c>
      <c r="AN32">
        <f t="shared" si="1"/>
        <v>0.41773490751697201</v>
      </c>
      <c r="AO32">
        <f t="shared" si="1"/>
        <v>0.43456252865166412</v>
      </c>
      <c r="AP32">
        <f t="shared" si="1"/>
        <v>0.45102922866795181</v>
      </c>
      <c r="AQ32">
        <f t="shared" si="1"/>
        <v>0.46700392295889609</v>
      </c>
      <c r="AR32">
        <f t="shared" si="1"/>
        <v>0.4812737154999997</v>
      </c>
      <c r="AS32">
        <f t="shared" si="1"/>
        <v>0.49502938649999967</v>
      </c>
      <c r="AT32">
        <f t="shared" si="1"/>
        <v>0.50858317979999967</v>
      </c>
      <c r="AU32">
        <f t="shared" si="1"/>
        <v>0.52193509539999972</v>
      </c>
      <c r="AV32">
        <f t="shared" si="1"/>
        <v>0.53508513329999963</v>
      </c>
      <c r="AW32">
        <f t="shared" si="1"/>
        <v>0.54803329349999963</v>
      </c>
      <c r="AX32">
        <f t="shared" si="1"/>
        <v>0.56077957599999961</v>
      </c>
      <c r="AY32">
        <f t="shared" si="1"/>
        <v>0.57332398079999958</v>
      </c>
      <c r="AZ32">
        <f t="shared" si="1"/>
        <v>0.58566650789999963</v>
      </c>
      <c r="BA32">
        <f t="shared" si="1"/>
        <v>0.59780715729999956</v>
      </c>
      <c r="BB32">
        <f t="shared" si="1"/>
        <v>0.60974592899999958</v>
      </c>
      <c r="BC32">
        <f t="shared" si="1"/>
        <v>0.62148282299999957</v>
      </c>
      <c r="BD32">
        <f t="shared" si="1"/>
        <v>0.63301783929999966</v>
      </c>
      <c r="BE32">
        <f t="shared" si="1"/>
        <v>0.64435097789999962</v>
      </c>
      <c r="BF32">
        <f t="shared" si="1"/>
        <v>0.65548223879999956</v>
      </c>
      <c r="BG32">
        <f t="shared" si="1"/>
        <v>0.66641162199999959</v>
      </c>
      <c r="BH32">
        <f t="shared" si="1"/>
        <v>0.67713912749999949</v>
      </c>
      <c r="BI32">
        <f t="shared" si="1"/>
        <v>0.68766475529999949</v>
      </c>
      <c r="BJ32">
        <f t="shared" si="1"/>
        <v>0.69798850539999946</v>
      </c>
      <c r="BK32">
        <f t="shared" si="1"/>
        <v>0.70811037779999941</v>
      </c>
      <c r="BL32">
        <f t="shared" si="1"/>
        <v>0.71803037249999946</v>
      </c>
    </row>
    <row r="33" spans="1:64" x14ac:dyDescent="0.25">
      <c r="A33" t="str">
        <f t="shared" ref="A33:A60" si="2">$C$1</f>
        <v>21_VN</v>
      </c>
      <c r="B33" t="s">
        <v>742</v>
      </c>
      <c r="C33" t="str">
        <f t="shared" ref="C33:AH33" si="3">C128</f>
        <v>pipeline_freight(gtkm)</v>
      </c>
      <c r="D33">
        <f t="shared" si="3"/>
        <v>0</v>
      </c>
      <c r="E33">
        <f t="shared" si="3"/>
        <v>0</v>
      </c>
      <c r="F33">
        <f t="shared" si="3"/>
        <v>0</v>
      </c>
      <c r="G33">
        <f t="shared" si="3"/>
        <v>0</v>
      </c>
      <c r="H33">
        <f t="shared" si="3"/>
        <v>0</v>
      </c>
      <c r="I33">
        <f t="shared" si="3"/>
        <v>0</v>
      </c>
      <c r="J33" s="10">
        <f t="shared" si="3"/>
        <v>0</v>
      </c>
      <c r="K33">
        <f t="shared" si="3"/>
        <v>0</v>
      </c>
      <c r="L33">
        <f t="shared" si="3"/>
        <v>0</v>
      </c>
      <c r="M33">
        <f t="shared" si="3"/>
        <v>0</v>
      </c>
      <c r="N33">
        <f t="shared" si="3"/>
        <v>0</v>
      </c>
      <c r="O33">
        <f t="shared" si="3"/>
        <v>0</v>
      </c>
      <c r="P33">
        <f t="shared" si="3"/>
        <v>0</v>
      </c>
      <c r="Q33">
        <f t="shared" si="3"/>
        <v>0</v>
      </c>
      <c r="R33">
        <f t="shared" si="3"/>
        <v>0</v>
      </c>
      <c r="S33" s="16">
        <f t="shared" si="3"/>
        <v>0</v>
      </c>
      <c r="T33">
        <f t="shared" si="3"/>
        <v>0</v>
      </c>
      <c r="U33">
        <f t="shared" si="3"/>
        <v>0</v>
      </c>
      <c r="V33">
        <f t="shared" si="3"/>
        <v>0</v>
      </c>
      <c r="W33">
        <f t="shared" si="3"/>
        <v>0</v>
      </c>
      <c r="X33">
        <f t="shared" si="3"/>
        <v>0</v>
      </c>
      <c r="Y33">
        <f t="shared" si="3"/>
        <v>0</v>
      </c>
      <c r="Z33">
        <f t="shared" si="3"/>
        <v>0</v>
      </c>
      <c r="AA33">
        <f t="shared" si="3"/>
        <v>0</v>
      </c>
      <c r="AB33">
        <f t="shared" si="3"/>
        <v>0</v>
      </c>
      <c r="AC33">
        <f t="shared" si="3"/>
        <v>0</v>
      </c>
      <c r="AD33">
        <f t="shared" si="3"/>
        <v>0</v>
      </c>
      <c r="AE33">
        <f t="shared" si="3"/>
        <v>0</v>
      </c>
      <c r="AF33">
        <f t="shared" si="3"/>
        <v>0</v>
      </c>
      <c r="AG33">
        <f t="shared" si="3"/>
        <v>0</v>
      </c>
      <c r="AH33">
        <f t="shared" si="3"/>
        <v>0</v>
      </c>
      <c r="AI33">
        <f t="shared" ref="AI33:BL33" si="4">AI128</f>
        <v>0</v>
      </c>
      <c r="AJ33">
        <f t="shared" si="4"/>
        <v>0</v>
      </c>
      <c r="AK33">
        <f t="shared" si="4"/>
        <v>0</v>
      </c>
      <c r="AL33">
        <f t="shared" si="4"/>
        <v>0</v>
      </c>
      <c r="AM33">
        <f t="shared" si="4"/>
        <v>0</v>
      </c>
      <c r="AN33">
        <f t="shared" si="4"/>
        <v>0</v>
      </c>
      <c r="AO33">
        <f t="shared" si="4"/>
        <v>0</v>
      </c>
      <c r="AP33">
        <f t="shared" si="4"/>
        <v>0</v>
      </c>
      <c r="AQ33">
        <f t="shared" si="4"/>
        <v>0</v>
      </c>
      <c r="AR33">
        <f t="shared" si="4"/>
        <v>0</v>
      </c>
      <c r="AS33">
        <f t="shared" si="4"/>
        <v>0</v>
      </c>
      <c r="AT33">
        <f t="shared" si="4"/>
        <v>0</v>
      </c>
      <c r="AU33">
        <f t="shared" si="4"/>
        <v>0</v>
      </c>
      <c r="AV33">
        <f t="shared" si="4"/>
        <v>0</v>
      </c>
      <c r="AW33">
        <f t="shared" si="4"/>
        <v>0</v>
      </c>
      <c r="AX33">
        <f t="shared" si="4"/>
        <v>0</v>
      </c>
      <c r="AY33">
        <f t="shared" si="4"/>
        <v>0</v>
      </c>
      <c r="AZ33">
        <f t="shared" si="4"/>
        <v>0</v>
      </c>
      <c r="BA33">
        <f t="shared" si="4"/>
        <v>0</v>
      </c>
      <c r="BB33">
        <f t="shared" si="4"/>
        <v>0</v>
      </c>
      <c r="BC33">
        <f t="shared" si="4"/>
        <v>0</v>
      </c>
      <c r="BD33">
        <f t="shared" si="4"/>
        <v>0</v>
      </c>
      <c r="BE33">
        <f t="shared" si="4"/>
        <v>0</v>
      </c>
      <c r="BF33">
        <f t="shared" si="4"/>
        <v>0</v>
      </c>
      <c r="BG33">
        <f t="shared" si="4"/>
        <v>0</v>
      </c>
      <c r="BH33">
        <f t="shared" si="4"/>
        <v>0</v>
      </c>
      <c r="BI33">
        <f t="shared" si="4"/>
        <v>0</v>
      </c>
      <c r="BJ33">
        <f t="shared" si="4"/>
        <v>0</v>
      </c>
      <c r="BK33">
        <f t="shared" si="4"/>
        <v>0</v>
      </c>
      <c r="BL33">
        <f t="shared" si="4"/>
        <v>0</v>
      </c>
    </row>
    <row r="34" spans="1:64" x14ac:dyDescent="0.25">
      <c r="A34" t="str">
        <f t="shared" si="2"/>
        <v>21_VN</v>
      </c>
      <c r="B34" t="s">
        <v>742</v>
      </c>
      <c r="C34" t="str">
        <f t="shared" ref="C34:AH34" si="5">C129</f>
        <v>rail_freight(gtkm)</v>
      </c>
      <c r="D34">
        <f t="shared" si="5"/>
        <v>3.9609000000000005</v>
      </c>
      <c r="E34">
        <f t="shared" si="5"/>
        <v>4.1619999999999955</v>
      </c>
      <c r="F34">
        <f t="shared" si="5"/>
        <v>4.0233999999999979</v>
      </c>
      <c r="G34">
        <f t="shared" si="5"/>
        <v>3.8040999999999996</v>
      </c>
      <c r="H34">
        <f t="shared" si="5"/>
        <v>4.3114999999999997</v>
      </c>
      <c r="I34">
        <f t="shared" si="5"/>
        <v>4.0355999999999996</v>
      </c>
      <c r="J34" s="10">
        <f t="shared" si="5"/>
        <v>0</v>
      </c>
      <c r="K34">
        <f t="shared" si="5"/>
        <v>4.1626551373114022</v>
      </c>
      <c r="L34">
        <f t="shared" si="5"/>
        <v>4.0701503096394607</v>
      </c>
      <c r="M34">
        <f t="shared" si="5"/>
        <v>3.9713859212953864</v>
      </c>
      <c r="N34">
        <f t="shared" si="5"/>
        <v>3.8909637561407706</v>
      </c>
      <c r="O34">
        <f t="shared" si="5"/>
        <v>3.832329338240815</v>
      </c>
      <c r="P34">
        <f t="shared" si="5"/>
        <v>3.796628940423167</v>
      </c>
      <c r="Q34">
        <f t="shared" si="5"/>
        <v>3.7863176696442302</v>
      </c>
      <c r="R34">
        <f t="shared" si="5"/>
        <v>3.8035593105346517</v>
      </c>
      <c r="S34" s="16">
        <f t="shared" si="5"/>
        <v>3.8536207104963816</v>
      </c>
      <c r="T34">
        <f t="shared" si="5"/>
        <v>3.9369467091155279</v>
      </c>
      <c r="U34">
        <f t="shared" si="5"/>
        <v>4.0559410154128637</v>
      </c>
      <c r="V34">
        <f t="shared" si="5"/>
        <v>4.2135165063735416</v>
      </c>
      <c r="W34">
        <f t="shared" si="5"/>
        <v>4.4121003559494039</v>
      </c>
      <c r="X34">
        <f t="shared" si="5"/>
        <v>4.6549667966627393</v>
      </c>
      <c r="Y34">
        <f t="shared" si="5"/>
        <v>4.9434130950271609</v>
      </c>
      <c r="Z34">
        <f t="shared" si="5"/>
        <v>5.2791239510698409</v>
      </c>
      <c r="AA34">
        <f t="shared" si="5"/>
        <v>5.6633159887600524</v>
      </c>
      <c r="AB34">
        <f t="shared" si="5"/>
        <v>6.0963439152916079</v>
      </c>
      <c r="AC34">
        <f t="shared" si="5"/>
        <v>6.5797287271809539</v>
      </c>
      <c r="AD34">
        <f t="shared" si="5"/>
        <v>7.1130714278860037</v>
      </c>
      <c r="AE34">
        <f t="shared" si="5"/>
        <v>7.6950810054637397</v>
      </c>
      <c r="AF34">
        <f t="shared" si="5"/>
        <v>8.3238820442349866</v>
      </c>
      <c r="AG34">
        <f t="shared" si="5"/>
        <v>8.9964944056918519</v>
      </c>
      <c r="AH34">
        <f t="shared" si="5"/>
        <v>9.7060550865768391</v>
      </c>
      <c r="AI34">
        <f t="shared" ref="AI34:BL34" si="6">AI129</f>
        <v>10.451637853615626</v>
      </c>
      <c r="AJ34">
        <f t="shared" si="6"/>
        <v>11.227573930077366</v>
      </c>
      <c r="AK34">
        <f t="shared" si="6"/>
        <v>12.025694813179145</v>
      </c>
      <c r="AL34">
        <f t="shared" si="6"/>
        <v>12.8389972937631</v>
      </c>
      <c r="AM34">
        <f t="shared" si="6"/>
        <v>13.654136463391506</v>
      </c>
      <c r="AN34">
        <f t="shared" si="6"/>
        <v>14.464469282719726</v>
      </c>
      <c r="AO34">
        <f t="shared" si="6"/>
        <v>15.259115807608733</v>
      </c>
      <c r="AP34">
        <f t="shared" si="6"/>
        <v>16.027351680446866</v>
      </c>
      <c r="AQ34">
        <f t="shared" si="6"/>
        <v>16.756889082550874</v>
      </c>
      <c r="AR34">
        <f t="shared" si="6"/>
        <v>17.395435500000023</v>
      </c>
      <c r="AS34">
        <f t="shared" si="6"/>
        <v>18.001068600000025</v>
      </c>
      <c r="AT34">
        <f t="shared" si="6"/>
        <v>18.606701700000023</v>
      </c>
      <c r="AU34">
        <f t="shared" si="6"/>
        <v>19.212334800000026</v>
      </c>
      <c r="AV34">
        <f t="shared" si="6"/>
        <v>19.817967900000028</v>
      </c>
      <c r="AW34">
        <f t="shared" si="6"/>
        <v>20.423601000000026</v>
      </c>
      <c r="AX34">
        <f t="shared" si="6"/>
        <v>21.029234100000028</v>
      </c>
      <c r="AY34">
        <f t="shared" si="6"/>
        <v>21.634867200000031</v>
      </c>
      <c r="AZ34">
        <f t="shared" si="6"/>
        <v>22.240500300000029</v>
      </c>
      <c r="BA34">
        <f t="shared" si="6"/>
        <v>22.846133400000031</v>
      </c>
      <c r="BB34">
        <f t="shared" si="6"/>
        <v>23.45176650000003</v>
      </c>
      <c r="BC34">
        <f t="shared" si="6"/>
        <v>24.057399600000032</v>
      </c>
      <c r="BD34">
        <f t="shared" si="6"/>
        <v>24.663032700000034</v>
      </c>
      <c r="BE34">
        <f t="shared" si="6"/>
        <v>25.268665800000033</v>
      </c>
      <c r="BF34">
        <f t="shared" si="6"/>
        <v>25.874298900000035</v>
      </c>
      <c r="BG34">
        <f t="shared" si="6"/>
        <v>26.479932000000037</v>
      </c>
      <c r="BH34">
        <f t="shared" si="6"/>
        <v>27.085565100000036</v>
      </c>
      <c r="BI34">
        <f t="shared" si="6"/>
        <v>27.691198200000038</v>
      </c>
      <c r="BJ34">
        <f t="shared" si="6"/>
        <v>28.29683130000004</v>
      </c>
      <c r="BK34">
        <f t="shared" si="6"/>
        <v>28.902464400000039</v>
      </c>
      <c r="BL34">
        <f t="shared" si="6"/>
        <v>29.508097500000041</v>
      </c>
    </row>
    <row r="35" spans="1:64" x14ac:dyDescent="0.25">
      <c r="A35" t="str">
        <f t="shared" si="2"/>
        <v>21_VN</v>
      </c>
      <c r="B35" t="s">
        <v>742</v>
      </c>
      <c r="C35" t="str">
        <f t="shared" ref="C35:AH35" si="7">C130</f>
        <v>road_freight_2w(gtkm)</v>
      </c>
      <c r="D35">
        <f t="shared" si="7"/>
        <v>0.14486086086086092</v>
      </c>
      <c r="E35">
        <f t="shared" si="7"/>
        <v>0.16068108108108095</v>
      </c>
      <c r="F35">
        <f t="shared" si="7"/>
        <v>0.17404804804804777</v>
      </c>
      <c r="G35">
        <f t="shared" si="7"/>
        <v>0.18285645645645654</v>
      </c>
      <c r="H35">
        <f t="shared" si="7"/>
        <v>0.19295215215215211</v>
      </c>
      <c r="I35">
        <f t="shared" si="7"/>
        <v>0.20587987987987991</v>
      </c>
      <c r="J35" s="10">
        <f t="shared" si="7"/>
        <v>0</v>
      </c>
      <c r="K35">
        <f t="shared" si="7"/>
        <v>0.260031448905018</v>
      </c>
      <c r="L35">
        <f t="shared" si="7"/>
        <v>0.27945384905784587</v>
      </c>
      <c r="M35">
        <f t="shared" si="7"/>
        <v>0.29812078631784705</v>
      </c>
      <c r="N35">
        <f t="shared" si="7"/>
        <v>0.31743732818162956</v>
      </c>
      <c r="O35">
        <f t="shared" si="7"/>
        <v>0.33750574271211581</v>
      </c>
      <c r="P35">
        <f t="shared" si="7"/>
        <v>0.35822660141548079</v>
      </c>
      <c r="Q35">
        <f t="shared" si="7"/>
        <v>0.37958650844451863</v>
      </c>
      <c r="R35">
        <f t="shared" si="7"/>
        <v>0.40152886734874166</v>
      </c>
      <c r="S35" s="16">
        <f t="shared" si="7"/>
        <v>0.42432317900916106</v>
      </c>
      <c r="T35">
        <f t="shared" si="7"/>
        <v>0.44772739203260992</v>
      </c>
      <c r="U35">
        <f t="shared" si="7"/>
        <v>0.47169271317194467</v>
      </c>
      <c r="V35">
        <f t="shared" si="7"/>
        <v>0.49623651744175934</v>
      </c>
      <c r="W35">
        <f t="shared" si="7"/>
        <v>0.52133571257659117</v>
      </c>
      <c r="X35">
        <f t="shared" si="7"/>
        <v>0.54708863482187098</v>
      </c>
      <c r="Y35">
        <f t="shared" si="7"/>
        <v>0.573388012716884</v>
      </c>
      <c r="Z35">
        <f t="shared" si="7"/>
        <v>0.60021062935964298</v>
      </c>
      <c r="AA35">
        <f t="shared" si="7"/>
        <v>0.62752722148315976</v>
      </c>
      <c r="AB35">
        <f t="shared" si="7"/>
        <v>0.65527112244155017</v>
      </c>
      <c r="AC35">
        <f t="shared" si="7"/>
        <v>0.6835658901157613</v>
      </c>
      <c r="AD35">
        <f t="shared" si="7"/>
        <v>0.71239416396581046</v>
      </c>
      <c r="AE35">
        <f t="shared" si="7"/>
        <v>0.74172922619363968</v>
      </c>
      <c r="AF35">
        <f t="shared" si="7"/>
        <v>0.77157629699124097</v>
      </c>
      <c r="AG35">
        <f t="shared" si="7"/>
        <v>0.80193090712151405</v>
      </c>
      <c r="AH35">
        <f t="shared" si="7"/>
        <v>0.83255243093396347</v>
      </c>
      <c r="AI35">
        <f t="shared" ref="AI35:BL35" si="8">AI130</f>
        <v>0.8638282571637812</v>
      </c>
      <c r="AJ35">
        <f t="shared" si="8"/>
        <v>0.89582026959488814</v>
      </c>
      <c r="AK35">
        <f t="shared" si="8"/>
        <v>0.92850109009068993</v>
      </c>
      <c r="AL35">
        <f t="shared" si="8"/>
        <v>0.9620498305266808</v>
      </c>
      <c r="AM35">
        <f t="shared" si="8"/>
        <v>0.99628184909823403</v>
      </c>
      <c r="AN35">
        <f t="shared" si="8"/>
        <v>1.031628323213037</v>
      </c>
      <c r="AO35">
        <f t="shared" si="8"/>
        <v>1.068308058346858</v>
      </c>
      <c r="AP35">
        <f t="shared" si="8"/>
        <v>1.106660846560849</v>
      </c>
      <c r="AQ35">
        <f t="shared" si="8"/>
        <v>1.1470313032897481</v>
      </c>
      <c r="AR35">
        <f t="shared" si="8"/>
        <v>1.1871574917510597</v>
      </c>
      <c r="AS35">
        <f t="shared" si="8"/>
        <v>1.2284891314169604</v>
      </c>
      <c r="AT35">
        <f t="shared" si="8"/>
        <v>1.2698207710828613</v>
      </c>
      <c r="AU35">
        <f t="shared" si="8"/>
        <v>1.311152410748762</v>
      </c>
      <c r="AV35">
        <f t="shared" si="8"/>
        <v>1.3524840504146627</v>
      </c>
      <c r="AW35">
        <f t="shared" si="8"/>
        <v>1.3938156900805636</v>
      </c>
      <c r="AX35">
        <f t="shared" si="8"/>
        <v>1.4351473297464643</v>
      </c>
      <c r="AY35">
        <f t="shared" si="8"/>
        <v>1.4764789694123652</v>
      </c>
      <c r="AZ35">
        <f t="shared" si="8"/>
        <v>1.5178106090782659</v>
      </c>
      <c r="BA35">
        <f t="shared" si="8"/>
        <v>1.5591422487441666</v>
      </c>
      <c r="BB35">
        <f t="shared" si="8"/>
        <v>1.6004738884100675</v>
      </c>
      <c r="BC35">
        <f t="shared" si="8"/>
        <v>1.6418055280759682</v>
      </c>
      <c r="BD35">
        <f t="shared" si="8"/>
        <v>1.6831371677418692</v>
      </c>
      <c r="BE35">
        <f t="shared" si="8"/>
        <v>1.7244688074077699</v>
      </c>
      <c r="BF35">
        <f t="shared" si="8"/>
        <v>1.7658004470736706</v>
      </c>
      <c r="BG35">
        <f t="shared" si="8"/>
        <v>1.8071320867395715</v>
      </c>
      <c r="BH35">
        <f t="shared" si="8"/>
        <v>1.8484637264054722</v>
      </c>
      <c r="BI35">
        <f t="shared" si="8"/>
        <v>1.8897953660713731</v>
      </c>
      <c r="BJ35">
        <f t="shared" si="8"/>
        <v>1.9311270057372738</v>
      </c>
      <c r="BK35">
        <f t="shared" si="8"/>
        <v>1.9724586454031745</v>
      </c>
      <c r="BL35">
        <f t="shared" si="8"/>
        <v>2.0137902850690752</v>
      </c>
    </row>
    <row r="36" spans="1:64" x14ac:dyDescent="0.25">
      <c r="A36" t="str">
        <f t="shared" si="2"/>
        <v>21_VN</v>
      </c>
      <c r="B36" t="s">
        <v>742</v>
      </c>
      <c r="C36" t="str">
        <f t="shared" ref="C36:AH36" si="9">C131</f>
        <v>road_freight_ht(gtkm)</v>
      </c>
      <c r="D36">
        <f t="shared" si="9"/>
        <v>35.309834834834852</v>
      </c>
      <c r="E36">
        <f t="shared" si="9"/>
        <v>39.166013513513469</v>
      </c>
      <c r="F36">
        <f t="shared" si="9"/>
        <v>42.424211711711649</v>
      </c>
      <c r="G36">
        <f t="shared" si="9"/>
        <v>44.571261261261263</v>
      </c>
      <c r="H36">
        <f t="shared" si="9"/>
        <v>47.032087087087092</v>
      </c>
      <c r="I36">
        <f t="shared" si="9"/>
        <v>50.183220720720719</v>
      </c>
      <c r="J36" s="10">
        <f t="shared" si="9"/>
        <v>0</v>
      </c>
      <c r="K36">
        <f t="shared" si="9"/>
        <v>63.428631663011863</v>
      </c>
      <c r="L36">
        <f t="shared" si="9"/>
        <v>68.224411088805041</v>
      </c>
      <c r="M36">
        <f t="shared" si="9"/>
        <v>72.864585936695121</v>
      </c>
      <c r="N36">
        <f t="shared" si="9"/>
        <v>77.694495840471632</v>
      </c>
      <c r="O36">
        <f t="shared" si="9"/>
        <v>82.741894113288097</v>
      </c>
      <c r="P36">
        <f t="shared" si="9"/>
        <v>87.985236447169697</v>
      </c>
      <c r="Q36">
        <f t="shared" si="9"/>
        <v>93.424014292346627</v>
      </c>
      <c r="R36">
        <f t="shared" si="9"/>
        <v>99.047037460384814</v>
      </c>
      <c r="S36" s="16">
        <f t="shared" si="9"/>
        <v>104.92358551630919</v>
      </c>
      <c r="T36">
        <f t="shared" si="9"/>
        <v>110.99672760008598</v>
      </c>
      <c r="U36">
        <f t="shared" si="9"/>
        <v>117.2568615233253</v>
      </c>
      <c r="V36">
        <f t="shared" si="9"/>
        <v>123.71057921961503</v>
      </c>
      <c r="W36">
        <f t="shared" si="9"/>
        <v>130.35417933422232</v>
      </c>
      <c r="X36">
        <f t="shared" si="9"/>
        <v>137.2140603168032</v>
      </c>
      <c r="Y36">
        <f t="shared" si="9"/>
        <v>144.26484386424738</v>
      </c>
      <c r="Z36">
        <f t="shared" si="9"/>
        <v>151.50159570420939</v>
      </c>
      <c r="AA36">
        <f t="shared" si="9"/>
        <v>158.91724842371721</v>
      </c>
      <c r="AB36">
        <f t="shared" si="9"/>
        <v>166.49451034334319</v>
      </c>
      <c r="AC36">
        <f t="shared" si="9"/>
        <v>174.26363173342239</v>
      </c>
      <c r="AD36">
        <f t="shared" si="9"/>
        <v>182.21840228717892</v>
      </c>
      <c r="AE36">
        <f t="shared" si="9"/>
        <v>190.34920132501296</v>
      </c>
      <c r="AF36">
        <f t="shared" si="9"/>
        <v>198.65347020382046</v>
      </c>
      <c r="AG36">
        <f t="shared" si="9"/>
        <v>207.1249731120291</v>
      </c>
      <c r="AH36">
        <f t="shared" si="9"/>
        <v>215.69496619681351</v>
      </c>
      <c r="AI36">
        <f t="shared" ref="AI36:BL36" si="10">AI131</f>
        <v>224.45573193065215</v>
      </c>
      <c r="AJ36">
        <f t="shared" si="10"/>
        <v>233.41439245100943</v>
      </c>
      <c r="AK36">
        <f t="shared" si="10"/>
        <v>242.55327858363853</v>
      </c>
      <c r="AL36">
        <f t="shared" si="10"/>
        <v>251.90699157836139</v>
      </c>
      <c r="AM36">
        <f t="shared" si="10"/>
        <v>261.41331573290501</v>
      </c>
      <c r="AN36">
        <f t="shared" si="10"/>
        <v>271.16971591796835</v>
      </c>
      <c r="AO36">
        <f t="shared" si="10"/>
        <v>281.21668919223731</v>
      </c>
      <c r="AP36">
        <f t="shared" si="10"/>
        <v>291.62499637955136</v>
      </c>
      <c r="AQ36">
        <f t="shared" si="10"/>
        <v>302.46503009663104</v>
      </c>
      <c r="AR36">
        <f t="shared" si="10"/>
        <v>313.11783900000006</v>
      </c>
      <c r="AS36">
        <f t="shared" si="10"/>
        <v>324.01923480000011</v>
      </c>
      <c r="AT36">
        <f t="shared" si="10"/>
        <v>334.9206306000001</v>
      </c>
      <c r="AU36">
        <f t="shared" si="10"/>
        <v>345.82202640000008</v>
      </c>
      <c r="AV36">
        <f t="shared" si="10"/>
        <v>356.72342220000007</v>
      </c>
      <c r="AW36">
        <f t="shared" si="10"/>
        <v>367.62481800000012</v>
      </c>
      <c r="AX36">
        <f t="shared" si="10"/>
        <v>378.52621380000011</v>
      </c>
      <c r="AY36">
        <f t="shared" si="10"/>
        <v>389.4276096000001</v>
      </c>
      <c r="AZ36">
        <f t="shared" si="10"/>
        <v>400.32900540000009</v>
      </c>
      <c r="BA36">
        <f t="shared" si="10"/>
        <v>411.23040120000013</v>
      </c>
      <c r="BB36">
        <f t="shared" si="10"/>
        <v>422.13179700000012</v>
      </c>
      <c r="BC36">
        <f t="shared" si="10"/>
        <v>433.03319280000011</v>
      </c>
      <c r="BD36">
        <f t="shared" si="10"/>
        <v>443.9345886000001</v>
      </c>
      <c r="BE36">
        <f t="shared" si="10"/>
        <v>454.83598440000014</v>
      </c>
      <c r="BF36">
        <f t="shared" si="10"/>
        <v>465.73738020000013</v>
      </c>
      <c r="BG36">
        <f t="shared" si="10"/>
        <v>476.63877600000012</v>
      </c>
      <c r="BH36">
        <f t="shared" si="10"/>
        <v>487.54017180000011</v>
      </c>
      <c r="BI36">
        <f t="shared" si="10"/>
        <v>498.44156760000016</v>
      </c>
      <c r="BJ36">
        <f t="shared" si="10"/>
        <v>509.34296340000014</v>
      </c>
      <c r="BK36">
        <f t="shared" si="10"/>
        <v>520.24435920000019</v>
      </c>
      <c r="BL36">
        <f t="shared" si="10"/>
        <v>531.14575500000012</v>
      </c>
    </row>
    <row r="37" spans="1:64" x14ac:dyDescent="0.25">
      <c r="A37" t="str">
        <f t="shared" si="2"/>
        <v>21_VN</v>
      </c>
      <c r="B37" t="s">
        <v>742</v>
      </c>
      <c r="C37" t="str">
        <f t="shared" ref="C37:AH37" si="11">C132</f>
        <v>road_freight_lt(gtkm)</v>
      </c>
      <c r="D37">
        <f t="shared" si="11"/>
        <v>0.72430430430430415</v>
      </c>
      <c r="E37">
        <f t="shared" si="11"/>
        <v>0.80340540540540439</v>
      </c>
      <c r="F37">
        <f t="shared" si="11"/>
        <v>0.87024024024023983</v>
      </c>
      <c r="G37">
        <f t="shared" si="11"/>
        <v>0.91428228228228225</v>
      </c>
      <c r="H37">
        <f t="shared" si="11"/>
        <v>0.96476076076076089</v>
      </c>
      <c r="I37">
        <f t="shared" si="11"/>
        <v>1.0293993993994002</v>
      </c>
      <c r="J37" s="10">
        <f t="shared" si="11"/>
        <v>0</v>
      </c>
      <c r="K37">
        <f t="shared" si="11"/>
        <v>1.3001572445250902</v>
      </c>
      <c r="L37">
        <f t="shared" si="11"/>
        <v>1.3972692452892281</v>
      </c>
      <c r="M37">
        <f t="shared" si="11"/>
        <v>1.4906039315892345</v>
      </c>
      <c r="N37">
        <f t="shared" si="11"/>
        <v>1.5871866409081472</v>
      </c>
      <c r="O37">
        <f t="shared" si="11"/>
        <v>1.6875287135605797</v>
      </c>
      <c r="P37">
        <f t="shared" si="11"/>
        <v>1.791133007077403</v>
      </c>
      <c r="Q37">
        <f t="shared" si="11"/>
        <v>1.8979325422225912</v>
      </c>
      <c r="R37">
        <f t="shared" si="11"/>
        <v>2.0076443367437076</v>
      </c>
      <c r="S37" s="16">
        <f t="shared" si="11"/>
        <v>2.1216158950458044</v>
      </c>
      <c r="T37">
        <f t="shared" si="11"/>
        <v>2.2386369601630487</v>
      </c>
      <c r="U37">
        <f t="shared" si="11"/>
        <v>2.3584635658597217</v>
      </c>
      <c r="V37">
        <f t="shared" si="11"/>
        <v>2.4811825872087954</v>
      </c>
      <c r="W37">
        <f t="shared" si="11"/>
        <v>2.606678562882955</v>
      </c>
      <c r="X37">
        <f t="shared" si="11"/>
        <v>2.7354431741093546</v>
      </c>
      <c r="Y37">
        <f t="shared" si="11"/>
        <v>2.8669400635844173</v>
      </c>
      <c r="Z37">
        <f t="shared" si="11"/>
        <v>3.0010531467982133</v>
      </c>
      <c r="AA37">
        <f t="shared" si="11"/>
        <v>3.1376361074157986</v>
      </c>
      <c r="AB37">
        <f t="shared" si="11"/>
        <v>3.2763556122077522</v>
      </c>
      <c r="AC37">
        <f t="shared" si="11"/>
        <v>3.4178294505788047</v>
      </c>
      <c r="AD37">
        <f t="shared" si="11"/>
        <v>3.5619708198290492</v>
      </c>
      <c r="AE37">
        <f t="shared" si="11"/>
        <v>3.7086461309682006</v>
      </c>
      <c r="AF37">
        <f t="shared" si="11"/>
        <v>3.8578814849562031</v>
      </c>
      <c r="AG37">
        <f t="shared" si="11"/>
        <v>4.0096545356075683</v>
      </c>
      <c r="AH37">
        <f t="shared" si="11"/>
        <v>4.1627621546698208</v>
      </c>
      <c r="AI37">
        <f t="shared" ref="AI37:BL37" si="12">AI132</f>
        <v>4.3191412858189038</v>
      </c>
      <c r="AJ37">
        <f t="shared" si="12"/>
        <v>4.4791013479744368</v>
      </c>
      <c r="AK37">
        <f t="shared" si="12"/>
        <v>4.642505450453446</v>
      </c>
      <c r="AL37">
        <f t="shared" si="12"/>
        <v>4.8102491526334017</v>
      </c>
      <c r="AM37">
        <f t="shared" si="12"/>
        <v>4.9814092454911707</v>
      </c>
      <c r="AN37">
        <f t="shared" si="12"/>
        <v>5.1581416160651825</v>
      </c>
      <c r="AO37">
        <f t="shared" si="12"/>
        <v>5.3415402917342867</v>
      </c>
      <c r="AP37">
        <f t="shared" si="12"/>
        <v>5.5333042328042472</v>
      </c>
      <c r="AQ37">
        <f t="shared" si="12"/>
        <v>5.7351565164487468</v>
      </c>
      <c r="AR37">
        <f t="shared" si="12"/>
        <v>5.9357874587553008</v>
      </c>
      <c r="AS37">
        <f t="shared" si="12"/>
        <v>6.1424456570848047</v>
      </c>
      <c r="AT37">
        <f t="shared" si="12"/>
        <v>6.3491038554143087</v>
      </c>
      <c r="AU37">
        <f t="shared" si="12"/>
        <v>6.5557620537438126</v>
      </c>
      <c r="AV37">
        <f t="shared" si="12"/>
        <v>6.7624202520733165</v>
      </c>
      <c r="AW37">
        <f t="shared" si="12"/>
        <v>6.9690784504028205</v>
      </c>
      <c r="AX37">
        <f t="shared" si="12"/>
        <v>7.1757366487323244</v>
      </c>
      <c r="AY37">
        <f t="shared" si="12"/>
        <v>7.3823948470618292</v>
      </c>
      <c r="AZ37">
        <f t="shared" si="12"/>
        <v>7.5890530453913332</v>
      </c>
      <c r="BA37">
        <f t="shared" si="12"/>
        <v>7.7957112437208371</v>
      </c>
      <c r="BB37">
        <f t="shared" si="12"/>
        <v>8.0023694420503411</v>
      </c>
      <c r="BC37">
        <f t="shared" si="12"/>
        <v>8.2090276403798441</v>
      </c>
      <c r="BD37">
        <f t="shared" si="12"/>
        <v>8.4156858387093489</v>
      </c>
      <c r="BE37">
        <f t="shared" si="12"/>
        <v>8.6223440370388538</v>
      </c>
      <c r="BF37">
        <f t="shared" si="12"/>
        <v>8.8290022353683568</v>
      </c>
      <c r="BG37">
        <f t="shared" si="12"/>
        <v>9.0356604336978616</v>
      </c>
      <c r="BH37">
        <f t="shared" si="12"/>
        <v>9.2423186320273647</v>
      </c>
      <c r="BI37">
        <f t="shared" si="12"/>
        <v>9.4489768303568695</v>
      </c>
      <c r="BJ37">
        <f t="shared" si="12"/>
        <v>9.6556350286863726</v>
      </c>
      <c r="BK37">
        <f t="shared" si="12"/>
        <v>9.8622932270158774</v>
      </c>
      <c r="BL37">
        <f t="shared" si="12"/>
        <v>10.06895142534538</v>
      </c>
    </row>
    <row r="38" spans="1:64" x14ac:dyDescent="0.25">
      <c r="A38" t="str">
        <f t="shared" si="2"/>
        <v>21_VN</v>
      </c>
      <c r="B38" t="s">
        <v>742</v>
      </c>
      <c r="C38" t="str">
        <f t="shared" ref="C38:AH38" si="13">C133</f>
        <v>ship_freight(gtkm)</v>
      </c>
      <c r="D38">
        <f t="shared" si="13"/>
        <v>31.678999999999995</v>
      </c>
      <c r="E38">
        <f t="shared" si="13"/>
        <v>34.371699999999954</v>
      </c>
      <c r="F38">
        <f t="shared" si="13"/>
        <v>36.622499999999967</v>
      </c>
      <c r="G38">
        <f t="shared" si="13"/>
        <v>38.454300000000003</v>
      </c>
      <c r="H38">
        <f t="shared" si="13"/>
        <v>40.099900000000005</v>
      </c>
      <c r="I38">
        <f t="shared" si="13"/>
        <v>41.904400000000003</v>
      </c>
      <c r="J38" s="10">
        <f t="shared" si="13"/>
        <v>0</v>
      </c>
      <c r="K38">
        <f t="shared" si="13"/>
        <v>49.826531031842912</v>
      </c>
      <c r="L38">
        <f t="shared" si="13"/>
        <v>52.241704911998504</v>
      </c>
      <c r="M38">
        <f t="shared" si="13"/>
        <v>54.555531960862211</v>
      </c>
      <c r="N38">
        <f t="shared" si="13"/>
        <v>57.046495257891117</v>
      </c>
      <c r="O38">
        <f t="shared" si="13"/>
        <v>59.74259642574539</v>
      </c>
      <c r="P38">
        <f t="shared" si="13"/>
        <v>62.636228448218986</v>
      </c>
      <c r="Q38">
        <f t="shared" si="13"/>
        <v>65.736081566263124</v>
      </c>
      <c r="R38">
        <f t="shared" si="13"/>
        <v>69.043792642361169</v>
      </c>
      <c r="S38" s="16">
        <f t="shared" si="13"/>
        <v>72.617143603232492</v>
      </c>
      <c r="T38">
        <f t="shared" si="13"/>
        <v>76.426014201816642</v>
      </c>
      <c r="U38">
        <f t="shared" si="13"/>
        <v>80.473660722217176</v>
      </c>
      <c r="V38">
        <f t="shared" si="13"/>
        <v>84.774215952008262</v>
      </c>
      <c r="W38">
        <f t="shared" si="13"/>
        <v>89.334252064423694</v>
      </c>
      <c r="X38">
        <f t="shared" si="13"/>
        <v>94.180324604922134</v>
      </c>
      <c r="Y38">
        <f t="shared" si="13"/>
        <v>99.302656602949696</v>
      </c>
      <c r="Z38">
        <f t="shared" si="13"/>
        <v>104.70431063555948</v>
      </c>
      <c r="AA38">
        <f t="shared" si="13"/>
        <v>110.38539696158091</v>
      </c>
      <c r="AB38">
        <f t="shared" si="13"/>
        <v>116.33706064563123</v>
      </c>
      <c r="AC38">
        <f t="shared" si="13"/>
        <v>122.58153534401708</v>
      </c>
      <c r="AD38">
        <f t="shared" si="13"/>
        <v>129.11344657449249</v>
      </c>
      <c r="AE38">
        <f t="shared" si="13"/>
        <v>135.92219727348365</v>
      </c>
      <c r="AF38">
        <f t="shared" si="13"/>
        <v>142.99902550283812</v>
      </c>
      <c r="AG38">
        <f t="shared" si="13"/>
        <v>150.32903229716533</v>
      </c>
      <c r="AH38">
        <f t="shared" si="13"/>
        <v>157.84764971896155</v>
      </c>
      <c r="AI38">
        <f t="shared" ref="AI38:BL38" si="14">AI133</f>
        <v>165.6033341433496</v>
      </c>
      <c r="AJ38">
        <f t="shared" si="14"/>
        <v>173.57895595086364</v>
      </c>
      <c r="AK38">
        <f t="shared" si="14"/>
        <v>181.73417819445694</v>
      </c>
      <c r="AL38">
        <f t="shared" si="14"/>
        <v>190.0626236202408</v>
      </c>
      <c r="AM38">
        <f t="shared" si="14"/>
        <v>198.47975278083356</v>
      </c>
      <c r="AN38">
        <f t="shared" si="14"/>
        <v>207.0162920276608</v>
      </c>
      <c r="AO38">
        <f t="shared" si="14"/>
        <v>215.6551714682366</v>
      </c>
      <c r="AP38">
        <f t="shared" si="14"/>
        <v>224.39714730269876</v>
      </c>
      <c r="AQ38">
        <f t="shared" si="14"/>
        <v>233.23710686579949</v>
      </c>
      <c r="AR38">
        <f t="shared" si="14"/>
        <v>241.63178269949353</v>
      </c>
      <c r="AS38">
        <f t="shared" si="14"/>
        <v>250.04434619149814</v>
      </c>
      <c r="AT38">
        <f t="shared" si="14"/>
        <v>258.45690968350272</v>
      </c>
      <c r="AU38">
        <f t="shared" si="14"/>
        <v>266.86947317550732</v>
      </c>
      <c r="AV38">
        <f t="shared" si="14"/>
        <v>275.28203666751193</v>
      </c>
      <c r="AW38">
        <f t="shared" si="14"/>
        <v>283.69460015951648</v>
      </c>
      <c r="AX38">
        <f t="shared" si="14"/>
        <v>292.10716365152109</v>
      </c>
      <c r="AY38">
        <f t="shared" si="14"/>
        <v>300.5197271435257</v>
      </c>
      <c r="AZ38">
        <f t="shared" si="14"/>
        <v>308.93229063553025</v>
      </c>
      <c r="BA38">
        <f t="shared" si="14"/>
        <v>317.34485412753486</v>
      </c>
      <c r="BB38">
        <f t="shared" si="14"/>
        <v>325.75741761953947</v>
      </c>
      <c r="BC38">
        <f t="shared" si="14"/>
        <v>334.16998111154408</v>
      </c>
      <c r="BD38">
        <f t="shared" si="14"/>
        <v>342.58254460354863</v>
      </c>
      <c r="BE38">
        <f t="shared" si="14"/>
        <v>350.99510809555323</v>
      </c>
      <c r="BF38">
        <f t="shared" si="14"/>
        <v>359.40767158755784</v>
      </c>
      <c r="BG38">
        <f t="shared" si="14"/>
        <v>367.82023507956239</v>
      </c>
      <c r="BH38">
        <f t="shared" si="14"/>
        <v>376.232798571567</v>
      </c>
      <c r="BI38">
        <f t="shared" si="14"/>
        <v>384.64536206357161</v>
      </c>
      <c r="BJ38">
        <f t="shared" si="14"/>
        <v>393.05792555557622</v>
      </c>
      <c r="BK38">
        <f t="shared" si="14"/>
        <v>401.47048904758077</v>
      </c>
      <c r="BL38">
        <f t="shared" si="14"/>
        <v>409.88305253958538</v>
      </c>
    </row>
    <row r="39" spans="1:64" x14ac:dyDescent="0.25">
      <c r="A39" t="str">
        <f t="shared" si="2"/>
        <v>21_VN</v>
      </c>
      <c r="B39" t="s">
        <v>742</v>
      </c>
      <c r="C39" t="str">
        <f t="shared" ref="C39:AH39" si="15">C134</f>
        <v>air_passenger(gpkm)</v>
      </c>
      <c r="D39">
        <f t="shared" si="15"/>
        <v>8.4122999999999983</v>
      </c>
      <c r="E39">
        <f t="shared" si="15"/>
        <v>9.0851000000000024</v>
      </c>
      <c r="F39">
        <f t="shared" si="15"/>
        <v>7.3162000000000011</v>
      </c>
      <c r="G39">
        <f t="shared" si="15"/>
        <v>8.6865000000000006</v>
      </c>
      <c r="H39">
        <f t="shared" si="15"/>
        <v>11.0229</v>
      </c>
      <c r="I39">
        <f t="shared" si="15"/>
        <v>12.620499999999968</v>
      </c>
      <c r="J39" s="10">
        <f t="shared" si="15"/>
        <v>12.620499999999979</v>
      </c>
      <c r="K39">
        <f t="shared" si="15"/>
        <v>14.862986575363413</v>
      </c>
      <c r="L39">
        <f t="shared" si="15"/>
        <v>15.8317581219746</v>
      </c>
      <c r="M39">
        <f t="shared" si="15"/>
        <v>16.802546377602059</v>
      </c>
      <c r="N39">
        <f t="shared" si="15"/>
        <v>17.774886388935215</v>
      </c>
      <c r="O39">
        <f t="shared" si="15"/>
        <v>18.751516733571286</v>
      </c>
      <c r="P39">
        <f t="shared" si="15"/>
        <v>19.72531431157843</v>
      </c>
      <c r="Q39">
        <f t="shared" si="15"/>
        <v>20.693308136797587</v>
      </c>
      <c r="R39">
        <f t="shared" si="15"/>
        <v>21.637048684769383</v>
      </c>
      <c r="S39" s="16">
        <f t="shared" si="15"/>
        <v>22.580186060218239</v>
      </c>
      <c r="T39">
        <f t="shared" si="15"/>
        <v>23.510967970044092</v>
      </c>
      <c r="U39">
        <f t="shared" si="15"/>
        <v>24.425706182132995</v>
      </c>
      <c r="V39">
        <f t="shared" si="15"/>
        <v>25.323508605142667</v>
      </c>
      <c r="W39">
        <f t="shared" si="15"/>
        <v>26.202029672199988</v>
      </c>
      <c r="X39">
        <f t="shared" si="15"/>
        <v>27.062747835348855</v>
      </c>
      <c r="Y39">
        <f t="shared" si="15"/>
        <v>27.900526376945013</v>
      </c>
      <c r="Z39">
        <f t="shared" si="15"/>
        <v>28.713510500302661</v>
      </c>
      <c r="AA39">
        <f t="shared" si="15"/>
        <v>29.499873109366934</v>
      </c>
      <c r="AB39">
        <f t="shared" si="15"/>
        <v>30.256950540460025</v>
      </c>
      <c r="AC39">
        <f t="shared" si="15"/>
        <v>30.986951840784382</v>
      </c>
      <c r="AD39">
        <f t="shared" si="15"/>
        <v>31.688228535651245</v>
      </c>
      <c r="AE39">
        <f t="shared" si="15"/>
        <v>32.348209173643333</v>
      </c>
      <c r="AF39">
        <f t="shared" si="15"/>
        <v>32.970578016451498</v>
      </c>
      <c r="AG39">
        <f t="shared" si="15"/>
        <v>33.558466715423783</v>
      </c>
      <c r="AH39">
        <f t="shared" si="15"/>
        <v>34.10528000158952</v>
      </c>
      <c r="AI39">
        <f t="shared" ref="AI39:BL39" si="16">AI134</f>
        <v>34.618950133058398</v>
      </c>
      <c r="AJ39">
        <f t="shared" si="16"/>
        <v>35.098495467676891</v>
      </c>
      <c r="AK39">
        <f t="shared" si="16"/>
        <v>35.541714993778065</v>
      </c>
      <c r="AL39">
        <f t="shared" si="16"/>
        <v>35.950109195931731</v>
      </c>
      <c r="AM39">
        <f t="shared" si="16"/>
        <v>36.317866553850152</v>
      </c>
      <c r="AN39">
        <f t="shared" si="16"/>
        <v>36.651312268742991</v>
      </c>
      <c r="AO39">
        <f t="shared" si="16"/>
        <v>36.95143089911263</v>
      </c>
      <c r="AP39">
        <f t="shared" si="16"/>
        <v>37.220944286600258</v>
      </c>
      <c r="AQ39">
        <f t="shared" si="16"/>
        <v>37.462126559541069</v>
      </c>
      <c r="AR39">
        <f t="shared" si="16"/>
        <v>37.718980650000034</v>
      </c>
      <c r="AS39">
        <f t="shared" si="16"/>
        <v>37.959423975000036</v>
      </c>
      <c r="AT39">
        <f t="shared" si="16"/>
        <v>38.194198620000037</v>
      </c>
      <c r="AU39">
        <f t="shared" si="16"/>
        <v>38.423304585000032</v>
      </c>
      <c r="AV39">
        <f t="shared" si="16"/>
        <v>38.646741870000035</v>
      </c>
      <c r="AW39">
        <f t="shared" si="16"/>
        <v>38.864510475000031</v>
      </c>
      <c r="AX39">
        <f t="shared" si="16"/>
        <v>39.076610400000035</v>
      </c>
      <c r="AY39">
        <f t="shared" si="16"/>
        <v>39.283041645000026</v>
      </c>
      <c r="AZ39">
        <f t="shared" si="16"/>
        <v>39.483804210000024</v>
      </c>
      <c r="BA39">
        <f t="shared" si="16"/>
        <v>39.678898095000029</v>
      </c>
      <c r="BB39">
        <f t="shared" si="16"/>
        <v>39.868323300000029</v>
      </c>
      <c r="BC39">
        <f t="shared" si="16"/>
        <v>40.052079825000028</v>
      </c>
      <c r="BD39">
        <f t="shared" si="16"/>
        <v>40.230167670000029</v>
      </c>
      <c r="BE39">
        <f t="shared" si="16"/>
        <v>40.402586835000022</v>
      </c>
      <c r="BF39">
        <f t="shared" si="16"/>
        <v>40.569337320000024</v>
      </c>
      <c r="BG39">
        <f t="shared" si="16"/>
        <v>40.730419125000026</v>
      </c>
      <c r="BH39">
        <f t="shared" si="16"/>
        <v>40.885832250000036</v>
      </c>
      <c r="BI39">
        <f t="shared" si="16"/>
        <v>41.035576695000032</v>
      </c>
      <c r="BJ39">
        <f t="shared" si="16"/>
        <v>41.179652460000035</v>
      </c>
      <c r="BK39">
        <f t="shared" si="16"/>
        <v>41.318059545000033</v>
      </c>
      <c r="BL39">
        <f t="shared" si="16"/>
        <v>41.45079795000003</v>
      </c>
    </row>
    <row r="40" spans="1:64" x14ac:dyDescent="0.25">
      <c r="A40" t="str">
        <f t="shared" si="2"/>
        <v>21_VN</v>
      </c>
      <c r="B40" t="s">
        <v>742</v>
      </c>
      <c r="C40" t="str">
        <f t="shared" ref="C40:AH40" si="17">C135</f>
        <v>rail_passenger(gpkm)</v>
      </c>
      <c r="D40">
        <f t="shared" si="17"/>
        <v>4.3779000000000012</v>
      </c>
      <c r="E40">
        <f t="shared" si="17"/>
        <v>4.5710000000000033</v>
      </c>
      <c r="F40">
        <f t="shared" si="17"/>
        <v>4.6006000000000009</v>
      </c>
      <c r="G40">
        <f t="shared" si="17"/>
        <v>4.4166000000000016</v>
      </c>
      <c r="H40">
        <f t="shared" si="17"/>
        <v>4.4818999999999996</v>
      </c>
      <c r="I40">
        <f t="shared" si="17"/>
        <v>4.2407999999999886</v>
      </c>
      <c r="J40" s="10">
        <f t="shared" si="17"/>
        <v>4.2407999999999912</v>
      </c>
      <c r="K40">
        <f t="shared" si="17"/>
        <v>3.9436478260068153</v>
      </c>
      <c r="L40">
        <f t="shared" si="17"/>
        <v>3.3031091732126336</v>
      </c>
      <c r="M40">
        <f t="shared" si="17"/>
        <v>2.6996629958498293</v>
      </c>
      <c r="N40">
        <f t="shared" si="17"/>
        <v>2.162796024727736</v>
      </c>
      <c r="O40">
        <f t="shared" si="17"/>
        <v>1.7012140865705183</v>
      </c>
      <c r="P40">
        <f t="shared" si="17"/>
        <v>1.3215313245796294</v>
      </c>
      <c r="Q40">
        <f t="shared" si="17"/>
        <v>1.0301166454709878</v>
      </c>
      <c r="R40">
        <f t="shared" si="17"/>
        <v>0.83175515183124438</v>
      </c>
      <c r="S40" s="16">
        <f t="shared" si="17"/>
        <v>0.73190901327188307</v>
      </c>
      <c r="T40">
        <f t="shared" si="17"/>
        <v>0.73323142843839895</v>
      </c>
      <c r="U40">
        <f t="shared" si="17"/>
        <v>0.83766985930982729</v>
      </c>
      <c r="V40">
        <f t="shared" si="17"/>
        <v>1.0460788283606328</v>
      </c>
      <c r="W40">
        <f t="shared" si="17"/>
        <v>1.3580579985213854</v>
      </c>
      <c r="X40">
        <f t="shared" si="17"/>
        <v>1.7722095598338363</v>
      </c>
      <c r="Y40">
        <f t="shared" si="17"/>
        <v>2.285560355154038</v>
      </c>
      <c r="Z40">
        <f t="shared" si="17"/>
        <v>2.8939958458632278</v>
      </c>
      <c r="AA40">
        <f t="shared" si="17"/>
        <v>3.5921095512662746</v>
      </c>
      <c r="AB40">
        <f t="shared" si="17"/>
        <v>4.3730665317666482</v>
      </c>
      <c r="AC40">
        <f t="shared" si="17"/>
        <v>5.2294562531757798</v>
      </c>
      <c r="AD40">
        <f t="shared" si="17"/>
        <v>6.1522035458526894</v>
      </c>
      <c r="AE40">
        <f t="shared" si="17"/>
        <v>7.1285473140982853</v>
      </c>
      <c r="AF40">
        <f t="shared" si="17"/>
        <v>8.1473016756361112</v>
      </c>
      <c r="AG40">
        <f t="shared" si="17"/>
        <v>9.1964330573892017</v>
      </c>
      <c r="AH40">
        <f t="shared" si="17"/>
        <v>10.260282021183677</v>
      </c>
      <c r="AI40">
        <f t="shared" ref="AI40:BL40" si="18">AI135</f>
        <v>11.326255398800606</v>
      </c>
      <c r="AJ40">
        <f t="shared" si="18"/>
        <v>12.378511861948926</v>
      </c>
      <c r="AK40">
        <f t="shared" si="18"/>
        <v>13.399760321969566</v>
      </c>
      <c r="AL40">
        <f t="shared" si="18"/>
        <v>14.373157789693492</v>
      </c>
      <c r="AM40">
        <f t="shared" si="18"/>
        <v>15.278171057457588</v>
      </c>
      <c r="AN40">
        <f t="shared" si="18"/>
        <v>16.098490724769874</v>
      </c>
      <c r="AO40">
        <f t="shared" si="18"/>
        <v>16.815286690700372</v>
      </c>
      <c r="AP40">
        <f t="shared" si="18"/>
        <v>17.4101077970288</v>
      </c>
      <c r="AQ40">
        <f t="shared" si="18"/>
        <v>17.86399742527913</v>
      </c>
      <c r="AR40">
        <f t="shared" si="18"/>
        <v>18.177822000000056</v>
      </c>
      <c r="AS40">
        <f t="shared" si="18"/>
        <v>18.404569200000054</v>
      </c>
      <c r="AT40">
        <f t="shared" si="18"/>
        <v>18.631316400000056</v>
      </c>
      <c r="AU40">
        <f t="shared" si="18"/>
        <v>18.858063600000058</v>
      </c>
      <c r="AV40">
        <f t="shared" si="18"/>
        <v>19.084810800000056</v>
      </c>
      <c r="AW40">
        <f t="shared" si="18"/>
        <v>19.311558000000058</v>
      </c>
      <c r="AX40">
        <f t="shared" si="18"/>
        <v>19.538305200000057</v>
      </c>
      <c r="AY40">
        <f t="shared" si="18"/>
        <v>19.765052400000059</v>
      </c>
      <c r="AZ40">
        <f t="shared" si="18"/>
        <v>19.991799600000057</v>
      </c>
      <c r="BA40">
        <f t="shared" si="18"/>
        <v>20.218546800000059</v>
      </c>
      <c r="BB40">
        <f t="shared" si="18"/>
        <v>20.445294000000061</v>
      </c>
      <c r="BC40">
        <f t="shared" si="18"/>
        <v>20.672041200000059</v>
      </c>
      <c r="BD40">
        <f t="shared" si="18"/>
        <v>20.898788400000061</v>
      </c>
      <c r="BE40">
        <f t="shared" si="18"/>
        <v>21.12553560000006</v>
      </c>
      <c r="BF40">
        <f t="shared" si="18"/>
        <v>21.352282800000062</v>
      </c>
      <c r="BG40">
        <f t="shared" si="18"/>
        <v>21.579030000000063</v>
      </c>
      <c r="BH40">
        <f t="shared" si="18"/>
        <v>21.805777200000065</v>
      </c>
      <c r="BI40">
        <f t="shared" si="18"/>
        <v>22.032524400000067</v>
      </c>
      <c r="BJ40">
        <f t="shared" si="18"/>
        <v>22.259271600000069</v>
      </c>
      <c r="BK40">
        <f t="shared" si="18"/>
        <v>22.486018800000068</v>
      </c>
      <c r="BL40">
        <f t="shared" si="18"/>
        <v>22.71276600000007</v>
      </c>
    </row>
    <row r="41" spans="1:64" x14ac:dyDescent="0.25">
      <c r="A41" t="str">
        <f t="shared" si="2"/>
        <v>21_VN</v>
      </c>
      <c r="B41" t="s">
        <v>742</v>
      </c>
      <c r="C41" t="str">
        <f t="shared" ref="C41:AH41" si="19">C136</f>
        <v>road_passenger_2w(gpkm)</v>
      </c>
      <c r="D41">
        <f t="shared" si="19"/>
        <v>91.595699999999994</v>
      </c>
      <c r="E41">
        <f t="shared" si="19"/>
        <v>99.295559999999995</v>
      </c>
      <c r="F41">
        <f t="shared" si="19"/>
        <v>108.46836000000002</v>
      </c>
      <c r="G41">
        <f t="shared" si="19"/>
        <v>112.00223999999997</v>
      </c>
      <c r="H41">
        <f t="shared" si="19"/>
        <v>115.53612000000003</v>
      </c>
      <c r="I41">
        <f t="shared" si="19"/>
        <v>119.06999999999969</v>
      </c>
      <c r="J41" s="10">
        <f t="shared" si="19"/>
        <v>149.20382765455693</v>
      </c>
      <c r="K41">
        <f t="shared" si="19"/>
        <v>171.89976093548262</v>
      </c>
      <c r="L41">
        <f t="shared" si="19"/>
        <v>180.94920114318163</v>
      </c>
      <c r="M41">
        <f t="shared" si="19"/>
        <v>188.84558555904849</v>
      </c>
      <c r="N41">
        <f t="shared" si="19"/>
        <v>196.45046827285151</v>
      </c>
      <c r="O41">
        <f t="shared" si="19"/>
        <v>203.7970939438209</v>
      </c>
      <c r="P41">
        <f t="shared" si="19"/>
        <v>210.81188425390297</v>
      </c>
      <c r="Q41">
        <f t="shared" si="19"/>
        <v>217.47077298559719</v>
      </c>
      <c r="R41">
        <f t="shared" si="19"/>
        <v>223.5927031631366</v>
      </c>
      <c r="S41" s="16">
        <f t="shared" si="19"/>
        <v>229.43816134178451</v>
      </c>
      <c r="T41">
        <f t="shared" si="19"/>
        <v>234.89874543802304</v>
      </c>
      <c r="U41">
        <f t="shared" si="19"/>
        <v>239.9545988267312</v>
      </c>
      <c r="V41">
        <f t="shared" si="19"/>
        <v>244.61673600430711</v>
      </c>
      <c r="W41">
        <f t="shared" si="19"/>
        <v>248.88447281841763</v>
      </c>
      <c r="X41">
        <f t="shared" si="19"/>
        <v>252.79599111693958</v>
      </c>
      <c r="Y41">
        <f t="shared" si="19"/>
        <v>256.32954801435733</v>
      </c>
      <c r="Z41">
        <f t="shared" si="19"/>
        <v>259.49806835955792</v>
      </c>
      <c r="AA41">
        <f t="shared" si="19"/>
        <v>262.3177281444182</v>
      </c>
      <c r="AB41">
        <f t="shared" si="19"/>
        <v>264.80038782613121</v>
      </c>
      <c r="AC41">
        <f t="shared" si="19"/>
        <v>267.00334410368077</v>
      </c>
      <c r="AD41">
        <f t="shared" si="19"/>
        <v>268.95199803495177</v>
      </c>
      <c r="AE41">
        <f t="shared" si="19"/>
        <v>270.58330658586442</v>
      </c>
      <c r="AF41">
        <f t="shared" si="19"/>
        <v>271.97622055805084</v>
      </c>
      <c r="AG41">
        <f t="shared" si="19"/>
        <v>273.2051137755812</v>
      </c>
      <c r="AH41">
        <f t="shared" si="19"/>
        <v>274.2664960630629</v>
      </c>
      <c r="AI41">
        <f t="shared" ref="AI41:BL41" si="20">AI136</f>
        <v>275.27645105455304</v>
      </c>
      <c r="AJ41">
        <f t="shared" si="20"/>
        <v>276.27953269676948</v>
      </c>
      <c r="AK41">
        <f t="shared" si="20"/>
        <v>277.31256068646189</v>
      </c>
      <c r="AL41">
        <f t="shared" si="20"/>
        <v>278.44281197873306</v>
      </c>
      <c r="AM41">
        <f t="shared" si="20"/>
        <v>279.68190546788207</v>
      </c>
      <c r="AN41">
        <f t="shared" si="20"/>
        <v>281.13604719479616</v>
      </c>
      <c r="AO41">
        <f t="shared" si="20"/>
        <v>282.87015016661587</v>
      </c>
      <c r="AP41">
        <f t="shared" si="20"/>
        <v>284.96263251787218</v>
      </c>
      <c r="AQ41">
        <f t="shared" si="20"/>
        <v>287.48861296232008</v>
      </c>
      <c r="AR41">
        <f t="shared" si="20"/>
        <v>290.8451520000005</v>
      </c>
      <c r="AS41">
        <f t="shared" si="20"/>
        <v>294.47310720000047</v>
      </c>
      <c r="AT41">
        <f t="shared" si="20"/>
        <v>298.1010624000005</v>
      </c>
      <c r="AU41">
        <f t="shared" si="20"/>
        <v>301.72901760000047</v>
      </c>
      <c r="AV41">
        <f t="shared" si="20"/>
        <v>305.35697280000051</v>
      </c>
      <c r="AW41">
        <f t="shared" si="20"/>
        <v>308.98492800000048</v>
      </c>
      <c r="AX41">
        <f t="shared" si="20"/>
        <v>312.61288320000051</v>
      </c>
      <c r="AY41">
        <f t="shared" si="20"/>
        <v>316.24083840000048</v>
      </c>
      <c r="AZ41">
        <f t="shared" si="20"/>
        <v>319.86879360000052</v>
      </c>
      <c r="BA41">
        <f t="shared" si="20"/>
        <v>323.49674880000049</v>
      </c>
      <c r="BB41">
        <f t="shared" si="20"/>
        <v>327.12470400000052</v>
      </c>
      <c r="BC41">
        <f t="shared" si="20"/>
        <v>330.75265920000049</v>
      </c>
      <c r="BD41">
        <f t="shared" si="20"/>
        <v>334.38061440000052</v>
      </c>
      <c r="BE41">
        <f t="shared" si="20"/>
        <v>338.0085696000005</v>
      </c>
      <c r="BF41">
        <f t="shared" si="20"/>
        <v>341.63652480000053</v>
      </c>
      <c r="BG41">
        <f t="shared" si="20"/>
        <v>345.2644800000005</v>
      </c>
      <c r="BH41">
        <f t="shared" si="20"/>
        <v>348.89243520000059</v>
      </c>
      <c r="BI41">
        <f t="shared" si="20"/>
        <v>352.52039040000057</v>
      </c>
      <c r="BJ41">
        <f t="shared" si="20"/>
        <v>356.1483456000006</v>
      </c>
      <c r="BK41">
        <f t="shared" si="20"/>
        <v>359.77630080000057</v>
      </c>
      <c r="BL41">
        <f t="shared" si="20"/>
        <v>363.4042560000006</v>
      </c>
    </row>
    <row r="42" spans="1:64" x14ac:dyDescent="0.25">
      <c r="A42" t="str">
        <f t="shared" si="2"/>
        <v>21_VN</v>
      </c>
      <c r="B42" t="s">
        <v>742</v>
      </c>
      <c r="C42" t="str">
        <f t="shared" ref="C42:AH42" si="21">C137</f>
        <v>road_passenger_bus(gpkm)</v>
      </c>
      <c r="D42">
        <f t="shared" si="21"/>
        <v>69.197399999999988</v>
      </c>
      <c r="E42">
        <f t="shared" si="21"/>
        <v>78.013299999999987</v>
      </c>
      <c r="F42">
        <f t="shared" si="21"/>
        <v>84.982000000000014</v>
      </c>
      <c r="G42">
        <f t="shared" si="21"/>
        <v>90.319800000000001</v>
      </c>
      <c r="H42">
        <f t="shared" si="21"/>
        <v>96.885300000000001</v>
      </c>
      <c r="I42">
        <f t="shared" si="21"/>
        <v>104.99069999999973</v>
      </c>
      <c r="J42" s="10">
        <f t="shared" si="21"/>
        <v>104.99069999999983</v>
      </c>
      <c r="K42">
        <f t="shared" si="21"/>
        <v>119.48748341468405</v>
      </c>
      <c r="L42">
        <f t="shared" si="21"/>
        <v>124.63461795766501</v>
      </c>
      <c r="M42">
        <f t="shared" si="21"/>
        <v>129.27555294492885</v>
      </c>
      <c r="N42">
        <f t="shared" si="21"/>
        <v>134.0350432501057</v>
      </c>
      <c r="O42">
        <f t="shared" si="21"/>
        <v>138.95799063157259</v>
      </c>
      <c r="P42">
        <f t="shared" si="21"/>
        <v>144.0131518147742</v>
      </c>
      <c r="Q42">
        <f t="shared" si="21"/>
        <v>149.19956919766619</v>
      </c>
      <c r="R42">
        <f t="shared" si="21"/>
        <v>154.40399830845408</v>
      </c>
      <c r="S42" s="16">
        <f t="shared" si="21"/>
        <v>159.81279034275249</v>
      </c>
      <c r="T42">
        <f t="shared" si="21"/>
        <v>165.35512475950347</v>
      </c>
      <c r="U42">
        <f t="shared" si="21"/>
        <v>171.01640051714534</v>
      </c>
      <c r="V42">
        <f t="shared" si="21"/>
        <v>176.79935775562566</v>
      </c>
      <c r="W42">
        <f t="shared" si="21"/>
        <v>182.69408995805148</v>
      </c>
      <c r="X42">
        <f t="shared" si="21"/>
        <v>188.71491018034314</v>
      </c>
      <c r="Y42">
        <f t="shared" si="21"/>
        <v>194.82755632176045</v>
      </c>
      <c r="Z42">
        <f t="shared" si="21"/>
        <v>201.01812076490089</v>
      </c>
      <c r="AA42">
        <f t="shared" si="21"/>
        <v>207.27029188970576</v>
      </c>
      <c r="AB42">
        <f t="shared" si="21"/>
        <v>213.5592200143312</v>
      </c>
      <c r="AC42">
        <f t="shared" si="21"/>
        <v>219.89184037810946</v>
      </c>
      <c r="AD42">
        <f t="shared" si="21"/>
        <v>226.24552992510331</v>
      </c>
      <c r="AE42">
        <f t="shared" si="21"/>
        <v>232.51657211581434</v>
      </c>
      <c r="AF42">
        <f t="shared" si="21"/>
        <v>238.7140641413902</v>
      </c>
      <c r="AG42">
        <f t="shared" si="21"/>
        <v>244.84143387750919</v>
      </c>
      <c r="AH42">
        <f t="shared" si="21"/>
        <v>250.82903828456347</v>
      </c>
      <c r="AI42">
        <f t="shared" ref="AI42:BL42" si="22">AI137</f>
        <v>256.711235500621</v>
      </c>
      <c r="AJ42">
        <f t="shared" si="22"/>
        <v>262.45560994102459</v>
      </c>
      <c r="AK42">
        <f t="shared" si="22"/>
        <v>268.01838399839664</v>
      </c>
      <c r="AL42">
        <f t="shared" si="22"/>
        <v>273.38154025939832</v>
      </c>
      <c r="AM42">
        <f t="shared" si="22"/>
        <v>278.46966012726023</v>
      </c>
      <c r="AN42">
        <f t="shared" si="22"/>
        <v>283.29810756741307</v>
      </c>
      <c r="AO42">
        <f t="shared" si="22"/>
        <v>287.84078432241779</v>
      </c>
      <c r="AP42">
        <f t="shared" si="22"/>
        <v>292.08417547793016</v>
      </c>
      <c r="AQ42">
        <f t="shared" si="22"/>
        <v>296.01070085588907</v>
      </c>
      <c r="AR42">
        <f t="shared" si="22"/>
        <v>299.93406300000004</v>
      </c>
      <c r="AS42">
        <f t="shared" si="22"/>
        <v>303.6753918</v>
      </c>
      <c r="AT42">
        <f t="shared" si="22"/>
        <v>307.41672060000002</v>
      </c>
      <c r="AU42">
        <f t="shared" si="22"/>
        <v>311.15804940000004</v>
      </c>
      <c r="AV42">
        <f t="shared" si="22"/>
        <v>314.8993782</v>
      </c>
      <c r="AW42">
        <f t="shared" si="22"/>
        <v>318.64070700000002</v>
      </c>
      <c r="AX42">
        <f t="shared" si="22"/>
        <v>322.38203580000004</v>
      </c>
      <c r="AY42">
        <f t="shared" si="22"/>
        <v>326.1233646</v>
      </c>
      <c r="AZ42">
        <f t="shared" si="22"/>
        <v>329.86469340000002</v>
      </c>
      <c r="BA42">
        <f t="shared" si="22"/>
        <v>333.60602219999998</v>
      </c>
      <c r="BB42">
        <f t="shared" si="22"/>
        <v>337.347351</v>
      </c>
      <c r="BC42">
        <f t="shared" si="22"/>
        <v>341.08867980000002</v>
      </c>
      <c r="BD42">
        <f t="shared" si="22"/>
        <v>344.83000859999999</v>
      </c>
      <c r="BE42">
        <f t="shared" si="22"/>
        <v>348.5713374</v>
      </c>
      <c r="BF42">
        <f t="shared" si="22"/>
        <v>352.31266619999997</v>
      </c>
      <c r="BG42">
        <f t="shared" si="22"/>
        <v>356.05399499999999</v>
      </c>
      <c r="BH42">
        <f t="shared" si="22"/>
        <v>359.79532380000006</v>
      </c>
      <c r="BI42">
        <f t="shared" si="22"/>
        <v>363.53665260000002</v>
      </c>
      <c r="BJ42">
        <f t="shared" si="22"/>
        <v>367.27798140000004</v>
      </c>
      <c r="BK42">
        <f t="shared" si="22"/>
        <v>371.01931020000006</v>
      </c>
      <c r="BL42">
        <f t="shared" si="22"/>
        <v>374.76063900000003</v>
      </c>
    </row>
    <row r="43" spans="1:64" x14ac:dyDescent="0.25">
      <c r="A43" t="str">
        <f t="shared" si="2"/>
        <v>21_VN</v>
      </c>
      <c r="B43" t="s">
        <v>742</v>
      </c>
      <c r="C43" t="str">
        <f t="shared" ref="C43:AH43" si="23">C138</f>
        <v>road_passenger_lt(gpkm)</v>
      </c>
      <c r="D43">
        <f t="shared" si="23"/>
        <v>14.625</v>
      </c>
      <c r="E43">
        <f t="shared" si="23"/>
        <v>15.853500000000002</v>
      </c>
      <c r="F43">
        <f t="shared" si="23"/>
        <v>17.302499999999998</v>
      </c>
      <c r="G43">
        <f t="shared" si="23"/>
        <v>19.465026429256561</v>
      </c>
      <c r="H43">
        <f t="shared" si="23"/>
        <v>21.627552858513127</v>
      </c>
      <c r="I43">
        <f t="shared" si="23"/>
        <v>23.790079287769629</v>
      </c>
      <c r="J43" s="10">
        <f t="shared" si="23"/>
        <v>27.043518505218525</v>
      </c>
      <c r="K43">
        <f t="shared" si="23"/>
        <v>31.721856861008895</v>
      </c>
      <c r="L43">
        <f t="shared" si="23"/>
        <v>34.053560635138219</v>
      </c>
      <c r="M43">
        <f t="shared" si="23"/>
        <v>36.298307857276853</v>
      </c>
      <c r="N43">
        <f t="shared" si="23"/>
        <v>38.618200423052301</v>
      </c>
      <c r="O43">
        <f t="shared" si="23"/>
        <v>41.022452597877226</v>
      </c>
      <c r="P43">
        <f t="shared" si="23"/>
        <v>43.498297576141539</v>
      </c>
      <c r="Q43">
        <f t="shared" si="23"/>
        <v>46.041284765087504</v>
      </c>
      <c r="R43">
        <f t="shared" si="23"/>
        <v>48.61149707170334</v>
      </c>
      <c r="S43" s="16">
        <f t="shared" si="23"/>
        <v>51.262407750526073</v>
      </c>
      <c r="T43">
        <f t="shared" si="23"/>
        <v>53.967995705617597</v>
      </c>
      <c r="U43">
        <f t="shared" si="23"/>
        <v>56.719343688175073</v>
      </c>
      <c r="V43">
        <f t="shared" si="23"/>
        <v>59.513222879229026</v>
      </c>
      <c r="W43">
        <f t="shared" si="23"/>
        <v>62.342350164035928</v>
      </c>
      <c r="X43">
        <f t="shared" si="23"/>
        <v>65.207879391115725</v>
      </c>
      <c r="Y43">
        <f t="shared" si="23"/>
        <v>68.094497681048821</v>
      </c>
      <c r="Z43">
        <f t="shared" si="23"/>
        <v>70.993852952424533</v>
      </c>
      <c r="AA43">
        <f t="shared" si="23"/>
        <v>73.896898106460625</v>
      </c>
      <c r="AB43">
        <f t="shared" si="23"/>
        <v>76.791692312469479</v>
      </c>
      <c r="AC43">
        <f t="shared" si="23"/>
        <v>79.677935521367516</v>
      </c>
      <c r="AD43">
        <f t="shared" si="23"/>
        <v>82.545040532085778</v>
      </c>
      <c r="AE43">
        <f t="shared" si="23"/>
        <v>85.352847732818773</v>
      </c>
      <c r="AF43">
        <f t="shared" si="23"/>
        <v>88.102419190400738</v>
      </c>
      <c r="AG43">
        <f t="shared" si="23"/>
        <v>90.793307779517079</v>
      </c>
      <c r="AH43">
        <f t="shared" si="23"/>
        <v>93.398354081039159</v>
      </c>
      <c r="AI43">
        <f t="shared" ref="AI43:BL43" si="24">AI138</f>
        <v>95.929322586650159</v>
      </c>
      <c r="AJ43">
        <f t="shared" si="24"/>
        <v>98.373575893963491</v>
      </c>
      <c r="AK43">
        <f t="shared" si="24"/>
        <v>100.71446848251011</v>
      </c>
      <c r="AL43">
        <f t="shared" si="24"/>
        <v>102.94529335243409</v>
      </c>
      <c r="AM43">
        <f t="shared" si="24"/>
        <v>105.03801987670667</v>
      </c>
      <c r="AN43">
        <f t="shared" si="24"/>
        <v>106.99910013589822</v>
      </c>
      <c r="AO43">
        <f t="shared" si="24"/>
        <v>108.81969236290459</v>
      </c>
      <c r="AP43">
        <f t="shared" si="24"/>
        <v>110.49598910353674</v>
      </c>
      <c r="AQ43">
        <f t="shared" si="24"/>
        <v>112.02291152688022</v>
      </c>
      <c r="AR43">
        <f t="shared" si="24"/>
        <v>113.52100623290741</v>
      </c>
      <c r="AS43">
        <f t="shared" si="24"/>
        <v>114.93704883165736</v>
      </c>
      <c r="AT43">
        <f t="shared" si="24"/>
        <v>116.35309143040733</v>
      </c>
      <c r="AU43">
        <f t="shared" si="24"/>
        <v>117.7691340291573</v>
      </c>
      <c r="AV43">
        <f t="shared" si="24"/>
        <v>119.18517662790727</v>
      </c>
      <c r="AW43">
        <f t="shared" si="24"/>
        <v>120.60121922665722</v>
      </c>
      <c r="AX43">
        <f t="shared" si="24"/>
        <v>122.01726182540719</v>
      </c>
      <c r="AY43">
        <f t="shared" si="24"/>
        <v>123.43330442415716</v>
      </c>
      <c r="AZ43">
        <f t="shared" si="24"/>
        <v>124.84934702290712</v>
      </c>
      <c r="BA43">
        <f t="shared" si="24"/>
        <v>126.26538962165708</v>
      </c>
      <c r="BB43">
        <f t="shared" si="24"/>
        <v>127.68143222040705</v>
      </c>
      <c r="BC43">
        <f t="shared" si="24"/>
        <v>129.09747481915701</v>
      </c>
      <c r="BD43">
        <f t="shared" si="24"/>
        <v>130.51351741790697</v>
      </c>
      <c r="BE43">
        <f t="shared" si="24"/>
        <v>131.92956001665695</v>
      </c>
      <c r="BF43">
        <f t="shared" si="24"/>
        <v>133.3456026154069</v>
      </c>
      <c r="BG43">
        <f t="shared" si="24"/>
        <v>134.76164521415689</v>
      </c>
      <c r="BH43">
        <f t="shared" si="24"/>
        <v>136.17768781290687</v>
      </c>
      <c r="BI43">
        <f t="shared" si="24"/>
        <v>137.59373041165682</v>
      </c>
      <c r="BJ43">
        <f t="shared" si="24"/>
        <v>139.0097730104068</v>
      </c>
      <c r="BK43">
        <f t="shared" si="24"/>
        <v>140.42581560915676</v>
      </c>
      <c r="BL43">
        <f t="shared" si="24"/>
        <v>141.84185820790671</v>
      </c>
    </row>
    <row r="44" spans="1:64" x14ac:dyDescent="0.25">
      <c r="A44" t="str">
        <f t="shared" si="2"/>
        <v>21_VN</v>
      </c>
      <c r="B44" t="s">
        <v>742</v>
      </c>
      <c r="C44" t="str">
        <f t="shared" ref="C44:AH44" si="25">C139</f>
        <v>road_passenger_lv(gpkm)</v>
      </c>
      <c r="D44">
        <f t="shared" si="25"/>
        <v>14.976000000000003</v>
      </c>
      <c r="E44">
        <f t="shared" si="25"/>
        <v>18.20160000000001</v>
      </c>
      <c r="F44">
        <f t="shared" si="25"/>
        <v>19.704000000000001</v>
      </c>
      <c r="G44">
        <f t="shared" si="25"/>
        <v>21.401047999999996</v>
      </c>
      <c r="H44">
        <f t="shared" si="25"/>
        <v>23.098096000000005</v>
      </c>
      <c r="I44">
        <f t="shared" si="25"/>
        <v>24.79514399999994</v>
      </c>
      <c r="J44" s="10">
        <f t="shared" si="25"/>
        <v>32.499590535794766</v>
      </c>
      <c r="K44">
        <f t="shared" si="25"/>
        <v>38.468197583518624</v>
      </c>
      <c r="L44">
        <f t="shared" si="25"/>
        <v>41.608756924531704</v>
      </c>
      <c r="M44">
        <f t="shared" si="25"/>
        <v>44.628078589110352</v>
      </c>
      <c r="N44">
        <f t="shared" si="25"/>
        <v>47.719618981617721</v>
      </c>
      <c r="O44">
        <f t="shared" si="25"/>
        <v>50.89202609138885</v>
      </c>
      <c r="P44">
        <f t="shared" si="25"/>
        <v>54.127072782853269</v>
      </c>
      <c r="Q44">
        <f t="shared" si="25"/>
        <v>57.417043493510832</v>
      </c>
      <c r="R44">
        <f t="shared" si="25"/>
        <v>60.710253924906588</v>
      </c>
      <c r="S44" s="16">
        <f t="shared" si="25"/>
        <v>64.071957666619838</v>
      </c>
      <c r="T44">
        <f t="shared" si="25"/>
        <v>67.468615331529051</v>
      </c>
      <c r="U44">
        <f t="shared" si="25"/>
        <v>70.888378979397274</v>
      </c>
      <c r="V44">
        <f t="shared" si="25"/>
        <v>74.326901761049157</v>
      </c>
      <c r="W44">
        <f t="shared" si="25"/>
        <v>77.775167914235666</v>
      </c>
      <c r="X44">
        <f t="shared" si="25"/>
        <v>81.235080896553811</v>
      </c>
      <c r="Y44">
        <f t="shared" si="25"/>
        <v>84.688406409360311</v>
      </c>
      <c r="Z44">
        <f t="shared" si="25"/>
        <v>88.126024576924522</v>
      </c>
      <c r="AA44">
        <f t="shared" si="25"/>
        <v>91.538373827966566</v>
      </c>
      <c r="AB44">
        <f t="shared" si="25"/>
        <v>94.912737116993824</v>
      </c>
      <c r="AC44">
        <f t="shared" si="25"/>
        <v>98.251197952744491</v>
      </c>
      <c r="AD44">
        <f t="shared" si="25"/>
        <v>101.54348514461607</v>
      </c>
      <c r="AE44">
        <f t="shared" si="25"/>
        <v>104.74344209075841</v>
      </c>
      <c r="AF44">
        <f t="shared" si="25"/>
        <v>107.85611992268549</v>
      </c>
      <c r="AG44">
        <f t="shared" si="25"/>
        <v>110.8849593399903</v>
      </c>
      <c r="AH44">
        <f t="shared" si="25"/>
        <v>113.80108483461139</v>
      </c>
      <c r="AI44">
        <f t="shared" ref="AI44:BL44" si="26">AI139</f>
        <v>116.62345086719753</v>
      </c>
      <c r="AJ44">
        <f t="shared" si="26"/>
        <v>119.34146946679715</v>
      </c>
      <c r="AK44">
        <f t="shared" si="26"/>
        <v>121.94000555332353</v>
      </c>
      <c r="AL44">
        <f t="shared" si="26"/>
        <v>124.41624873624599</v>
      </c>
      <c r="AM44">
        <f t="shared" si="26"/>
        <v>126.74185565496636</v>
      </c>
      <c r="AN44">
        <f t="shared" si="26"/>
        <v>128.93035492776727</v>
      </c>
      <c r="AO44">
        <f t="shared" si="26"/>
        <v>130.97692058643247</v>
      </c>
      <c r="AP44">
        <f t="shared" si="26"/>
        <v>132.88291950537143</v>
      </c>
      <c r="AQ44">
        <f t="shared" si="26"/>
        <v>134.64829180306873</v>
      </c>
      <c r="AR44">
        <f t="shared" si="26"/>
        <v>136.42404626709208</v>
      </c>
      <c r="AS44">
        <f t="shared" si="26"/>
        <v>138.1257776683421</v>
      </c>
      <c r="AT44">
        <f t="shared" si="26"/>
        <v>139.82750906959214</v>
      </c>
      <c r="AU44">
        <f t="shared" si="26"/>
        <v>141.52924047084215</v>
      </c>
      <c r="AV44">
        <f t="shared" si="26"/>
        <v>143.23097187209217</v>
      </c>
      <c r="AW44">
        <f t="shared" si="26"/>
        <v>144.93270327334221</v>
      </c>
      <c r="AX44">
        <f t="shared" si="26"/>
        <v>146.63443467459223</v>
      </c>
      <c r="AY44">
        <f t="shared" si="26"/>
        <v>148.33616607584224</v>
      </c>
      <c r="AZ44">
        <f t="shared" si="26"/>
        <v>150.03789747709229</v>
      </c>
      <c r="BA44">
        <f t="shared" si="26"/>
        <v>151.7396288783423</v>
      </c>
      <c r="BB44">
        <f t="shared" si="26"/>
        <v>153.44136027959235</v>
      </c>
      <c r="BC44">
        <f t="shared" si="26"/>
        <v>155.14309168084236</v>
      </c>
      <c r="BD44">
        <f t="shared" si="26"/>
        <v>156.84482308209238</v>
      </c>
      <c r="BE44">
        <f t="shared" si="26"/>
        <v>158.54655448334242</v>
      </c>
      <c r="BF44">
        <f t="shared" si="26"/>
        <v>160.24828588459243</v>
      </c>
      <c r="BG44">
        <f t="shared" si="26"/>
        <v>161.95001728584248</v>
      </c>
      <c r="BH44">
        <f t="shared" si="26"/>
        <v>163.65174868709252</v>
      </c>
      <c r="BI44">
        <f t="shared" si="26"/>
        <v>165.35348008834254</v>
      </c>
      <c r="BJ44">
        <f t="shared" si="26"/>
        <v>167.05521148959258</v>
      </c>
      <c r="BK44">
        <f t="shared" si="26"/>
        <v>168.75694289084259</v>
      </c>
      <c r="BL44">
        <f t="shared" si="26"/>
        <v>170.45867429209264</v>
      </c>
    </row>
    <row r="45" spans="1:64" x14ac:dyDescent="0.25">
      <c r="A45" t="str">
        <f t="shared" si="2"/>
        <v>21_VN</v>
      </c>
      <c r="B45" t="s">
        <v>742</v>
      </c>
      <c r="C45" t="str">
        <f t="shared" ref="C45:AH45" si="27">C140</f>
        <v>ship_passenger(gpkm)</v>
      </c>
      <c r="D45">
        <f t="shared" si="27"/>
        <v>3.1945000000000006</v>
      </c>
      <c r="E45">
        <f t="shared" si="27"/>
        <v>2.8557000000000001</v>
      </c>
      <c r="F45">
        <f t="shared" si="27"/>
        <v>2.8350999999999993</v>
      </c>
      <c r="G45">
        <f t="shared" si="27"/>
        <v>2.9140999999999995</v>
      </c>
      <c r="H45">
        <f t="shared" si="27"/>
        <v>2.9857000000000005</v>
      </c>
      <c r="I45">
        <f t="shared" si="27"/>
        <v>3.048399999999992</v>
      </c>
      <c r="J45" s="10">
        <f t="shared" si="27"/>
        <v>3.0483999999999947</v>
      </c>
      <c r="K45">
        <f t="shared" si="27"/>
        <v>3.5008857901532497</v>
      </c>
      <c r="L45">
        <f t="shared" si="27"/>
        <v>3.6399677693076908</v>
      </c>
      <c r="M45">
        <f t="shared" si="27"/>
        <v>3.7582842858256296</v>
      </c>
      <c r="N45">
        <f t="shared" si="27"/>
        <v>3.8737733720110317</v>
      </c>
      <c r="O45">
        <f t="shared" si="27"/>
        <v>3.9874003738776511</v>
      </c>
      <c r="P45">
        <f t="shared" si="27"/>
        <v>4.0979676247775263</v>
      </c>
      <c r="Q45">
        <f t="shared" si="27"/>
        <v>4.2052052188694891</v>
      </c>
      <c r="R45">
        <f t="shared" si="27"/>
        <v>4.3084736762980578</v>
      </c>
      <c r="S45" s="16">
        <f t="shared" si="27"/>
        <v>4.409736029880694</v>
      </c>
      <c r="T45">
        <f t="shared" si="27"/>
        <v>4.5068340183419586</v>
      </c>
      <c r="U45">
        <f t="shared" si="27"/>
        <v>4.5993207985486952</v>
      </c>
      <c r="V45">
        <f t="shared" si="27"/>
        <v>4.6872803200603261</v>
      </c>
      <c r="W45">
        <f t="shared" si="27"/>
        <v>4.7705092087390648</v>
      </c>
      <c r="X45">
        <f t="shared" si="27"/>
        <v>4.8494860791688863</v>
      </c>
      <c r="Y45">
        <f t="shared" si="27"/>
        <v>4.9234774178939196</v>
      </c>
      <c r="Z45">
        <f t="shared" si="27"/>
        <v>4.9923495174018857</v>
      </c>
      <c r="AA45">
        <f t="shared" si="27"/>
        <v>5.0559665316313263</v>
      </c>
      <c r="AB45">
        <f t="shared" si="27"/>
        <v>5.114044775084837</v>
      </c>
      <c r="AC45">
        <f t="shared" si="27"/>
        <v>5.1671149289719045</v>
      </c>
      <c r="AD45">
        <f t="shared" si="27"/>
        <v>5.2150321011106833</v>
      </c>
      <c r="AE45">
        <f t="shared" si="27"/>
        <v>5.2575682026292787</v>
      </c>
      <c r="AF45">
        <f t="shared" si="27"/>
        <v>5.2946409543120296</v>
      </c>
      <c r="AG45">
        <f t="shared" si="27"/>
        <v>5.3261354837245314</v>
      </c>
      <c r="AH45">
        <f t="shared" si="27"/>
        <v>5.3510630559488614</v>
      </c>
      <c r="AI45">
        <f t="shared" ref="AI45:BL45" si="28">AI140</f>
        <v>5.3707199908573422</v>
      </c>
      <c r="AJ45">
        <f t="shared" si="28"/>
        <v>5.3849655991374972</v>
      </c>
      <c r="AK45">
        <f t="shared" si="28"/>
        <v>5.393469889767859</v>
      </c>
      <c r="AL45">
        <f t="shared" si="28"/>
        <v>5.3964635853063037</v>
      </c>
      <c r="AM45">
        <f t="shared" si="28"/>
        <v>5.3930738703620626</v>
      </c>
      <c r="AN45">
        <f t="shared" si="28"/>
        <v>5.3842417812659917</v>
      </c>
      <c r="AO45">
        <f t="shared" si="28"/>
        <v>5.3700873309197332</v>
      </c>
      <c r="AP45">
        <f t="shared" si="28"/>
        <v>5.3509714649764382</v>
      </c>
      <c r="AQ45">
        <f t="shared" si="28"/>
        <v>5.3271734455856787</v>
      </c>
      <c r="AR45">
        <f t="shared" si="28"/>
        <v>5.3048276474409022</v>
      </c>
      <c r="AS45">
        <f t="shared" si="28"/>
        <v>5.2789763601424786</v>
      </c>
      <c r="AT45">
        <f t="shared" si="28"/>
        <v>5.2508576008440544</v>
      </c>
      <c r="AU45">
        <f t="shared" si="28"/>
        <v>5.2204713695456313</v>
      </c>
      <c r="AV45">
        <f t="shared" si="28"/>
        <v>5.1878176662472075</v>
      </c>
      <c r="AW45">
        <f t="shared" si="28"/>
        <v>5.152896490948784</v>
      </c>
      <c r="AX45">
        <f t="shared" si="28"/>
        <v>5.1157078436503598</v>
      </c>
      <c r="AY45">
        <f t="shared" si="28"/>
        <v>5.0762517243519358</v>
      </c>
      <c r="AZ45">
        <f t="shared" si="28"/>
        <v>5.034528133053513</v>
      </c>
      <c r="BA45">
        <f t="shared" si="28"/>
        <v>4.9905370697550886</v>
      </c>
      <c r="BB45">
        <f t="shared" si="28"/>
        <v>4.9442785344566653</v>
      </c>
      <c r="BC45">
        <f t="shared" si="28"/>
        <v>4.8957525271582414</v>
      </c>
      <c r="BD45">
        <f t="shared" si="28"/>
        <v>4.8449590478598177</v>
      </c>
      <c r="BE45">
        <f t="shared" si="28"/>
        <v>4.7918980965613942</v>
      </c>
      <c r="BF45">
        <f t="shared" si="28"/>
        <v>4.7365696732629701</v>
      </c>
      <c r="BG45">
        <f t="shared" si="28"/>
        <v>4.6789737779645471</v>
      </c>
      <c r="BH45">
        <f t="shared" si="28"/>
        <v>4.6191104106661243</v>
      </c>
      <c r="BI45">
        <f t="shared" si="28"/>
        <v>4.5569795713676999</v>
      </c>
      <c r="BJ45">
        <f t="shared" si="28"/>
        <v>4.4925812600692767</v>
      </c>
      <c r="BK45">
        <f t="shared" si="28"/>
        <v>4.4259154767708528</v>
      </c>
      <c r="BL45">
        <f t="shared" si="28"/>
        <v>4.3569822214724292</v>
      </c>
    </row>
    <row r="47" spans="1:64" x14ac:dyDescent="0.25">
      <c r="A47" t="str">
        <f t="shared" si="2"/>
        <v>21_VN</v>
      </c>
      <c r="B47" t="s">
        <v>743</v>
      </c>
      <c r="C47" t="str">
        <f>C32</f>
        <v>air_freight(gtkm)</v>
      </c>
      <c r="D47">
        <f t="shared" ref="D47:D60" si="29">D178</f>
        <v>0.12119999999999996</v>
      </c>
      <c r="E47">
        <f t="shared" ref="E47:BL47" si="30">E178</f>
        <v>0.12749999999999984</v>
      </c>
      <c r="F47">
        <f t="shared" si="30"/>
        <v>0.13219999999999993</v>
      </c>
      <c r="G47">
        <f t="shared" si="30"/>
        <v>0.10639999999999999</v>
      </c>
      <c r="H47">
        <f t="shared" si="30"/>
        <v>0.1094</v>
      </c>
      <c r="I47">
        <f t="shared" si="30"/>
        <v>0.11679999999999995</v>
      </c>
      <c r="J47" s="10">
        <f t="shared" si="30"/>
        <v>0</v>
      </c>
      <c r="K47">
        <f t="shared" si="30"/>
        <v>0.13049347440374165</v>
      </c>
      <c r="L47">
        <f t="shared" si="30"/>
        <v>0.13158148925781052</v>
      </c>
      <c r="M47">
        <f t="shared" si="30"/>
        <v>0.13304539129158366</v>
      </c>
      <c r="N47">
        <f t="shared" si="30"/>
        <v>0.13496675287858689</v>
      </c>
      <c r="O47">
        <f t="shared" si="30"/>
        <v>0.13742202479166904</v>
      </c>
      <c r="P47">
        <f t="shared" si="30"/>
        <v>0.14040415902440462</v>
      </c>
      <c r="Q47">
        <f t="shared" si="30"/>
        <v>0.14394656134110856</v>
      </c>
      <c r="R47">
        <f t="shared" si="30"/>
        <v>0.14806788732183615</v>
      </c>
      <c r="S47" s="16">
        <f t="shared" si="30"/>
        <v>0.15290609659118595</v>
      </c>
      <c r="T47">
        <f t="shared" si="30"/>
        <v>0.15757604426292895</v>
      </c>
      <c r="U47">
        <f t="shared" si="30"/>
        <v>0.16285873011214114</v>
      </c>
      <c r="V47">
        <f t="shared" si="30"/>
        <v>0.16878402605117215</v>
      </c>
      <c r="W47">
        <f t="shared" si="30"/>
        <v>0.17536338249969774</v>
      </c>
      <c r="X47">
        <f t="shared" si="30"/>
        <v>0.18264390777606768</v>
      </c>
      <c r="Y47">
        <f t="shared" si="30"/>
        <v>0.19059773351965142</v>
      </c>
      <c r="Z47">
        <f t="shared" si="30"/>
        <v>0.19921875070807146</v>
      </c>
      <c r="AA47">
        <f t="shared" si="30"/>
        <v>0.20849088491251719</v>
      </c>
      <c r="AB47">
        <f t="shared" si="30"/>
        <v>0.21837648233829621</v>
      </c>
      <c r="AC47">
        <f t="shared" si="30"/>
        <v>0.22889107075570608</v>
      </c>
      <c r="AD47">
        <f t="shared" si="30"/>
        <v>0.23999244401738862</v>
      </c>
      <c r="AE47">
        <f t="shared" si="30"/>
        <v>0.25162310746297978</v>
      </c>
      <c r="AF47">
        <f t="shared" si="30"/>
        <v>0.26372318540611617</v>
      </c>
      <c r="AG47">
        <f t="shared" si="30"/>
        <v>0.27621551504347286</v>
      </c>
      <c r="AH47">
        <f t="shared" si="30"/>
        <v>0.28892610169566013</v>
      </c>
      <c r="AI47">
        <f t="shared" si="30"/>
        <v>0.30188259087290503</v>
      </c>
      <c r="AJ47">
        <f t="shared" si="30"/>
        <v>0.31498599962693014</v>
      </c>
      <c r="AK47">
        <f t="shared" si="30"/>
        <v>0.32808994784046974</v>
      </c>
      <c r="AL47">
        <f t="shared" si="30"/>
        <v>0.34110472122307722</v>
      </c>
      <c r="AM47">
        <f t="shared" si="30"/>
        <v>0.35379596585179396</v>
      </c>
      <c r="AN47">
        <f t="shared" si="30"/>
        <v>0.36613236011781664</v>
      </c>
      <c r="AO47">
        <f t="shared" si="30"/>
        <v>0.37799225864967229</v>
      </c>
      <c r="AP47">
        <f t="shared" si="30"/>
        <v>0.3892811795050774</v>
      </c>
      <c r="AQ47">
        <f t="shared" si="30"/>
        <v>0.39988958672528224</v>
      </c>
      <c r="AR47">
        <f t="shared" si="30"/>
        <v>0.40879273424999968</v>
      </c>
      <c r="AS47">
        <f t="shared" si="30"/>
        <v>0.41702475589999966</v>
      </c>
      <c r="AT47">
        <f t="shared" si="30"/>
        <v>0.42485302214999965</v>
      </c>
      <c r="AU47">
        <f t="shared" si="30"/>
        <v>0.4322775329999996</v>
      </c>
      <c r="AV47">
        <f t="shared" si="30"/>
        <v>0.43929828844999963</v>
      </c>
      <c r="AW47">
        <f t="shared" si="30"/>
        <v>0.44591528849999962</v>
      </c>
      <c r="AX47">
        <f t="shared" si="30"/>
        <v>0.45212853314999957</v>
      </c>
      <c r="AY47">
        <f t="shared" si="30"/>
        <v>0.45793802239999953</v>
      </c>
      <c r="AZ47">
        <f t="shared" si="30"/>
        <v>0.46334375624999952</v>
      </c>
      <c r="BA47">
        <f t="shared" si="30"/>
        <v>0.46834573469999957</v>
      </c>
      <c r="BB47">
        <f t="shared" si="30"/>
        <v>0.47294395774999953</v>
      </c>
      <c r="BC47">
        <f t="shared" si="30"/>
        <v>0.47713842539999951</v>
      </c>
      <c r="BD47">
        <f t="shared" si="30"/>
        <v>0.48092913764999951</v>
      </c>
      <c r="BE47">
        <f t="shared" si="30"/>
        <v>0.48431609449999946</v>
      </c>
      <c r="BF47">
        <f t="shared" si="30"/>
        <v>0.48729929594999949</v>
      </c>
      <c r="BG47">
        <f t="shared" si="30"/>
        <v>0.48987874199999948</v>
      </c>
      <c r="BH47">
        <f t="shared" si="30"/>
        <v>0.49205443264999943</v>
      </c>
      <c r="BI47">
        <f t="shared" si="30"/>
        <v>0.4938263678999994</v>
      </c>
      <c r="BJ47">
        <f t="shared" si="30"/>
        <v>0.49519454774999938</v>
      </c>
      <c r="BK47">
        <f t="shared" si="30"/>
        <v>0.49615897219999944</v>
      </c>
      <c r="BL47">
        <f t="shared" si="30"/>
        <v>0.4967196412499994</v>
      </c>
    </row>
    <row r="48" spans="1:64" x14ac:dyDescent="0.25">
      <c r="A48" t="str">
        <f t="shared" si="2"/>
        <v>21_VN</v>
      </c>
      <c r="B48" t="s">
        <v>743</v>
      </c>
      <c r="C48" t="str">
        <f t="shared" ref="C48:C60" si="31">C33</f>
        <v>pipeline_freight(gtkm)</v>
      </c>
      <c r="D48">
        <f t="shared" si="29"/>
        <v>0</v>
      </c>
      <c r="E48">
        <f t="shared" ref="E48:BL48" si="32">E179</f>
        <v>0</v>
      </c>
      <c r="F48">
        <f t="shared" si="32"/>
        <v>0</v>
      </c>
      <c r="G48">
        <f t="shared" si="32"/>
        <v>0</v>
      </c>
      <c r="H48">
        <f t="shared" si="32"/>
        <v>0</v>
      </c>
      <c r="I48">
        <f t="shared" si="32"/>
        <v>0</v>
      </c>
      <c r="J48" s="10">
        <f t="shared" si="32"/>
        <v>0</v>
      </c>
      <c r="K48">
        <f t="shared" si="32"/>
        <v>0</v>
      </c>
      <c r="L48">
        <f t="shared" si="32"/>
        <v>0</v>
      </c>
      <c r="M48">
        <f t="shared" si="32"/>
        <v>0</v>
      </c>
      <c r="N48">
        <f t="shared" si="32"/>
        <v>0</v>
      </c>
      <c r="O48">
        <f t="shared" si="32"/>
        <v>0</v>
      </c>
      <c r="P48">
        <f t="shared" si="32"/>
        <v>0</v>
      </c>
      <c r="Q48">
        <f t="shared" si="32"/>
        <v>0</v>
      </c>
      <c r="R48">
        <f t="shared" si="32"/>
        <v>0</v>
      </c>
      <c r="S48" s="16">
        <f t="shared" si="32"/>
        <v>0</v>
      </c>
      <c r="T48">
        <f t="shared" si="32"/>
        <v>0</v>
      </c>
      <c r="U48">
        <f t="shared" si="32"/>
        <v>0</v>
      </c>
      <c r="V48">
        <f t="shared" si="32"/>
        <v>0</v>
      </c>
      <c r="W48">
        <f t="shared" si="32"/>
        <v>0</v>
      </c>
      <c r="X48">
        <f t="shared" si="32"/>
        <v>0</v>
      </c>
      <c r="Y48">
        <f t="shared" si="32"/>
        <v>0</v>
      </c>
      <c r="Z48">
        <f t="shared" si="32"/>
        <v>0</v>
      </c>
      <c r="AA48">
        <f t="shared" si="32"/>
        <v>0</v>
      </c>
      <c r="AB48">
        <f t="shared" si="32"/>
        <v>0</v>
      </c>
      <c r="AC48">
        <f t="shared" si="32"/>
        <v>0</v>
      </c>
      <c r="AD48">
        <f t="shared" si="32"/>
        <v>0</v>
      </c>
      <c r="AE48">
        <f t="shared" si="32"/>
        <v>0</v>
      </c>
      <c r="AF48">
        <f t="shared" si="32"/>
        <v>0</v>
      </c>
      <c r="AG48">
        <f t="shared" si="32"/>
        <v>0</v>
      </c>
      <c r="AH48">
        <f t="shared" si="32"/>
        <v>0</v>
      </c>
      <c r="AI48">
        <f t="shared" si="32"/>
        <v>0</v>
      </c>
      <c r="AJ48">
        <f t="shared" si="32"/>
        <v>0</v>
      </c>
      <c r="AK48">
        <f t="shared" si="32"/>
        <v>0</v>
      </c>
      <c r="AL48">
        <f t="shared" si="32"/>
        <v>0</v>
      </c>
      <c r="AM48">
        <f t="shared" si="32"/>
        <v>0</v>
      </c>
      <c r="AN48">
        <f t="shared" si="32"/>
        <v>0</v>
      </c>
      <c r="AO48">
        <f t="shared" si="32"/>
        <v>0</v>
      </c>
      <c r="AP48">
        <f t="shared" si="32"/>
        <v>0</v>
      </c>
      <c r="AQ48">
        <f t="shared" si="32"/>
        <v>0</v>
      </c>
      <c r="AR48">
        <f t="shared" si="32"/>
        <v>0</v>
      </c>
      <c r="AS48">
        <f t="shared" si="32"/>
        <v>0</v>
      </c>
      <c r="AT48">
        <f t="shared" si="32"/>
        <v>0</v>
      </c>
      <c r="AU48">
        <f t="shared" si="32"/>
        <v>0</v>
      </c>
      <c r="AV48">
        <f t="shared" si="32"/>
        <v>0</v>
      </c>
      <c r="AW48">
        <f t="shared" si="32"/>
        <v>0</v>
      </c>
      <c r="AX48">
        <f t="shared" si="32"/>
        <v>0</v>
      </c>
      <c r="AY48">
        <f t="shared" si="32"/>
        <v>0</v>
      </c>
      <c r="AZ48">
        <f t="shared" si="32"/>
        <v>0</v>
      </c>
      <c r="BA48">
        <f t="shared" si="32"/>
        <v>0</v>
      </c>
      <c r="BB48">
        <f t="shared" si="32"/>
        <v>0</v>
      </c>
      <c r="BC48">
        <f t="shared" si="32"/>
        <v>0</v>
      </c>
      <c r="BD48">
        <f t="shared" si="32"/>
        <v>0</v>
      </c>
      <c r="BE48">
        <f t="shared" si="32"/>
        <v>0</v>
      </c>
      <c r="BF48">
        <f t="shared" si="32"/>
        <v>0</v>
      </c>
      <c r="BG48">
        <f t="shared" si="32"/>
        <v>0</v>
      </c>
      <c r="BH48">
        <f t="shared" si="32"/>
        <v>0</v>
      </c>
      <c r="BI48">
        <f t="shared" si="32"/>
        <v>0</v>
      </c>
      <c r="BJ48">
        <f t="shared" si="32"/>
        <v>0</v>
      </c>
      <c r="BK48">
        <f t="shared" si="32"/>
        <v>0</v>
      </c>
      <c r="BL48">
        <f t="shared" si="32"/>
        <v>0</v>
      </c>
    </row>
    <row r="49" spans="1:64" x14ac:dyDescent="0.25">
      <c r="A49" t="str">
        <f t="shared" si="2"/>
        <v>21_VN</v>
      </c>
      <c r="B49" t="s">
        <v>743</v>
      </c>
      <c r="C49" t="str">
        <f t="shared" si="31"/>
        <v>rail_freight(gtkm)</v>
      </c>
      <c r="D49">
        <f t="shared" si="29"/>
        <v>3.9609000000000005</v>
      </c>
      <c r="E49">
        <f t="shared" ref="E49:BL49" si="33">E180</f>
        <v>4.1619999999999955</v>
      </c>
      <c r="F49">
        <f t="shared" si="33"/>
        <v>4.0233999999999979</v>
      </c>
      <c r="G49">
        <f t="shared" si="33"/>
        <v>3.8040999999999996</v>
      </c>
      <c r="H49">
        <f t="shared" si="33"/>
        <v>4.3114999999999997</v>
      </c>
      <c r="I49">
        <f t="shared" si="33"/>
        <v>4.0355999999999996</v>
      </c>
      <c r="J49" s="10">
        <f t="shared" si="33"/>
        <v>0</v>
      </c>
      <c r="K49">
        <f t="shared" si="33"/>
        <v>4.1626551373114022</v>
      </c>
      <c r="L49">
        <f t="shared" si="33"/>
        <v>4.0701503096394607</v>
      </c>
      <c r="M49">
        <f t="shared" si="33"/>
        <v>3.9713859212953864</v>
      </c>
      <c r="N49">
        <f t="shared" si="33"/>
        <v>3.8909637561407706</v>
      </c>
      <c r="O49">
        <f t="shared" si="33"/>
        <v>3.832329338240815</v>
      </c>
      <c r="P49">
        <f t="shared" si="33"/>
        <v>3.796628940423167</v>
      </c>
      <c r="Q49">
        <f t="shared" si="33"/>
        <v>3.7863176696442302</v>
      </c>
      <c r="R49">
        <f t="shared" si="33"/>
        <v>3.8035593105346517</v>
      </c>
      <c r="S49" s="16">
        <f t="shared" si="33"/>
        <v>3.8536207104963816</v>
      </c>
      <c r="T49">
        <f t="shared" si="33"/>
        <v>3.9763161762066837</v>
      </c>
      <c r="U49">
        <f t="shared" si="33"/>
        <v>4.1370598357211215</v>
      </c>
      <c r="V49">
        <f t="shared" si="33"/>
        <v>4.3399220015647479</v>
      </c>
      <c r="W49">
        <f t="shared" si="33"/>
        <v>4.5885843701873803</v>
      </c>
      <c r="X49">
        <f t="shared" si="33"/>
        <v>4.887715136495876</v>
      </c>
      <c r="Y49">
        <f t="shared" si="33"/>
        <v>5.2400178807287903</v>
      </c>
      <c r="Z49">
        <f t="shared" si="33"/>
        <v>5.6486626276447298</v>
      </c>
      <c r="AA49">
        <f t="shared" si="33"/>
        <v>6.1163812678608576</v>
      </c>
      <c r="AB49">
        <f t="shared" si="33"/>
        <v>6.6450148676678529</v>
      </c>
      <c r="AC49">
        <f t="shared" si="33"/>
        <v>7.2377015998990499</v>
      </c>
      <c r="AD49">
        <f t="shared" si="33"/>
        <v>7.895509284953464</v>
      </c>
      <c r="AE49">
        <f t="shared" si="33"/>
        <v>8.6184907261193899</v>
      </c>
      <c r="AF49">
        <f t="shared" si="33"/>
        <v>9.4059867099855357</v>
      </c>
      <c r="AG49">
        <f t="shared" si="33"/>
        <v>10.256003622488713</v>
      </c>
      <c r="AH49">
        <f t="shared" si="33"/>
        <v>11.161963349563365</v>
      </c>
      <c r="AI49">
        <f t="shared" si="33"/>
        <v>12.123899910194128</v>
      </c>
      <c r="AJ49">
        <f t="shared" si="33"/>
        <v>13.136261498190521</v>
      </c>
      <c r="AK49">
        <f t="shared" si="33"/>
        <v>14.190319879551392</v>
      </c>
      <c r="AL49">
        <f t="shared" si="33"/>
        <v>15.278406779578091</v>
      </c>
      <c r="AM49">
        <f t="shared" si="33"/>
        <v>16.384963756069808</v>
      </c>
      <c r="AN49">
        <f t="shared" si="33"/>
        <v>17.502007832090872</v>
      </c>
      <c r="AO49">
        <f t="shared" si="33"/>
        <v>18.616121285282659</v>
      </c>
      <c r="AP49">
        <f t="shared" si="33"/>
        <v>19.713642566949645</v>
      </c>
      <c r="AQ49">
        <f t="shared" si="33"/>
        <v>20.778542462363088</v>
      </c>
      <c r="AR49">
        <f t="shared" si="33"/>
        <v>21.744294375000031</v>
      </c>
      <c r="AS49">
        <f t="shared" si="33"/>
        <v>22.681346436000034</v>
      </c>
      <c r="AT49">
        <f t="shared" si="33"/>
        <v>23.630511159000037</v>
      </c>
      <c r="AU49">
        <f t="shared" si="33"/>
        <v>24.591788544000039</v>
      </c>
      <c r="AV49">
        <f t="shared" si="33"/>
        <v>25.565178591000041</v>
      </c>
      <c r="AW49">
        <f t="shared" si="33"/>
        <v>26.550681300000043</v>
      </c>
      <c r="AX49">
        <f t="shared" si="33"/>
        <v>27.548296671000045</v>
      </c>
      <c r="AY49">
        <f t="shared" si="33"/>
        <v>28.558024704000044</v>
      </c>
      <c r="AZ49">
        <f t="shared" si="33"/>
        <v>29.579865399000045</v>
      </c>
      <c r="BA49">
        <f t="shared" si="33"/>
        <v>30.613818756000047</v>
      </c>
      <c r="BB49">
        <f t="shared" si="33"/>
        <v>31.659884775000048</v>
      </c>
      <c r="BC49">
        <f t="shared" si="33"/>
        <v>32.718063456000053</v>
      </c>
      <c r="BD49">
        <f t="shared" si="33"/>
        <v>33.788354799000054</v>
      </c>
      <c r="BE49">
        <f t="shared" si="33"/>
        <v>34.870758804000054</v>
      </c>
      <c r="BF49">
        <f t="shared" si="33"/>
        <v>35.965275471000055</v>
      </c>
      <c r="BG49">
        <f t="shared" si="33"/>
        <v>37.071904800000056</v>
      </c>
      <c r="BH49">
        <f t="shared" si="33"/>
        <v>38.190646791000063</v>
      </c>
      <c r="BI49">
        <f t="shared" si="33"/>
        <v>39.321501444000063</v>
      </c>
      <c r="BJ49">
        <f t="shared" si="33"/>
        <v>40.464468759000063</v>
      </c>
      <c r="BK49">
        <f t="shared" si="33"/>
        <v>41.61954873600007</v>
      </c>
      <c r="BL49">
        <f t="shared" si="33"/>
        <v>42.786741375000069</v>
      </c>
    </row>
    <row r="50" spans="1:64" x14ac:dyDescent="0.25">
      <c r="A50" t="str">
        <f t="shared" si="2"/>
        <v>21_VN</v>
      </c>
      <c r="B50" t="s">
        <v>743</v>
      </c>
      <c r="C50" t="str">
        <f t="shared" si="31"/>
        <v>road_freight_2w(gtkm)</v>
      </c>
      <c r="D50">
        <f t="shared" si="29"/>
        <v>0.14486086086086092</v>
      </c>
      <c r="E50">
        <f t="shared" ref="E50:BL50" si="34">E181</f>
        <v>0.16068108108108095</v>
      </c>
      <c r="F50">
        <f t="shared" si="34"/>
        <v>0.17404804804804777</v>
      </c>
      <c r="G50">
        <f t="shared" si="34"/>
        <v>0.18285645645645654</v>
      </c>
      <c r="H50">
        <f t="shared" si="34"/>
        <v>0.19295215215215211</v>
      </c>
      <c r="I50">
        <f t="shared" si="34"/>
        <v>0.20587987987987991</v>
      </c>
      <c r="J50" s="10">
        <f t="shared" si="34"/>
        <v>0</v>
      </c>
      <c r="K50">
        <f t="shared" si="34"/>
        <v>0.260031448905018</v>
      </c>
      <c r="L50">
        <f t="shared" si="34"/>
        <v>0.27945384905784587</v>
      </c>
      <c r="M50">
        <f t="shared" si="34"/>
        <v>0.29812078631784705</v>
      </c>
      <c r="N50">
        <f t="shared" si="34"/>
        <v>0.31743732818162956</v>
      </c>
      <c r="O50">
        <f t="shared" si="34"/>
        <v>0.33750574271211581</v>
      </c>
      <c r="P50">
        <f t="shared" si="34"/>
        <v>0.35822660141548079</v>
      </c>
      <c r="Q50">
        <f t="shared" si="34"/>
        <v>0.37958650844451863</v>
      </c>
      <c r="R50">
        <f t="shared" si="34"/>
        <v>0.40152886734874166</v>
      </c>
      <c r="S50" s="16">
        <f t="shared" si="34"/>
        <v>0.42432317900916106</v>
      </c>
      <c r="T50">
        <f t="shared" si="34"/>
        <v>0.44325011811228388</v>
      </c>
      <c r="U50">
        <f t="shared" si="34"/>
        <v>0.46225885890850582</v>
      </c>
      <c r="V50">
        <f t="shared" si="34"/>
        <v>0.48134942191850655</v>
      </c>
      <c r="W50">
        <f t="shared" si="34"/>
        <v>0.50048228407352757</v>
      </c>
      <c r="X50">
        <f t="shared" si="34"/>
        <v>0.51973420308077745</v>
      </c>
      <c r="Y50">
        <f t="shared" si="34"/>
        <v>0.53898473195387087</v>
      </c>
      <c r="Z50">
        <f t="shared" si="34"/>
        <v>0.55819588530446795</v>
      </c>
      <c r="AA50">
        <f t="shared" si="34"/>
        <v>0.57732504376450688</v>
      </c>
      <c r="AB50">
        <f t="shared" si="34"/>
        <v>0.59629672142181056</v>
      </c>
      <c r="AC50">
        <f t="shared" si="34"/>
        <v>0.61520930110418515</v>
      </c>
      <c r="AD50">
        <f t="shared" si="34"/>
        <v>0.63403080592957128</v>
      </c>
      <c r="AE50">
        <f t="shared" si="34"/>
        <v>0.65272171905040288</v>
      </c>
      <c r="AF50">
        <f t="shared" si="34"/>
        <v>0.6712713783823796</v>
      </c>
      <c r="AG50">
        <f t="shared" si="34"/>
        <v>0.68966058012450193</v>
      </c>
      <c r="AH50">
        <f t="shared" si="34"/>
        <v>0.7076695662938689</v>
      </c>
      <c r="AI50">
        <f t="shared" si="34"/>
        <v>0.72561573601757601</v>
      </c>
      <c r="AJ50">
        <f t="shared" si="34"/>
        <v>0.74353082376375701</v>
      </c>
      <c r="AK50">
        <f t="shared" si="34"/>
        <v>0.76137089387436563</v>
      </c>
      <c r="AL50">
        <f t="shared" si="34"/>
        <v>0.77926036272661126</v>
      </c>
      <c r="AM50">
        <f t="shared" si="34"/>
        <v>0.79702547927858702</v>
      </c>
      <c r="AN50">
        <f t="shared" si="34"/>
        <v>0.8149863753382991</v>
      </c>
      <c r="AO50">
        <f t="shared" si="34"/>
        <v>0.83328028551054911</v>
      </c>
      <c r="AP50">
        <f t="shared" si="34"/>
        <v>0.8521288518518535</v>
      </c>
      <c r="AQ50">
        <f t="shared" si="34"/>
        <v>0.87174379050020845</v>
      </c>
      <c r="AR50">
        <f t="shared" si="34"/>
        <v>0.89036811881329447</v>
      </c>
      <c r="AS50">
        <f t="shared" si="34"/>
        <v>0.90908195724855045</v>
      </c>
      <c r="AT50">
        <f t="shared" si="34"/>
        <v>0.92696916289048836</v>
      </c>
      <c r="AU50">
        <f t="shared" si="34"/>
        <v>0.94402973573910831</v>
      </c>
      <c r="AV50">
        <f t="shared" si="34"/>
        <v>0.9602636757944103</v>
      </c>
      <c r="AW50">
        <f t="shared" si="34"/>
        <v>0.9756709830563941</v>
      </c>
      <c r="AX50">
        <f t="shared" si="34"/>
        <v>0.99025165752506006</v>
      </c>
      <c r="AY50">
        <f t="shared" si="34"/>
        <v>1.0040056992004078</v>
      </c>
      <c r="AZ50">
        <f t="shared" si="34"/>
        <v>1.0169331080824378</v>
      </c>
      <c r="BA50">
        <f t="shared" si="34"/>
        <v>1.0290338841711495</v>
      </c>
      <c r="BB50">
        <f t="shared" si="34"/>
        <v>1.0403080274665435</v>
      </c>
      <c r="BC50">
        <f t="shared" si="34"/>
        <v>1.0507555379686191</v>
      </c>
      <c r="BD50">
        <f t="shared" si="34"/>
        <v>1.0603764156773769</v>
      </c>
      <c r="BE50">
        <f t="shared" si="34"/>
        <v>1.0691706605928168</v>
      </c>
      <c r="BF50">
        <f t="shared" si="34"/>
        <v>1.0771382727149383</v>
      </c>
      <c r="BG50">
        <f t="shared" si="34"/>
        <v>1.0842792520437423</v>
      </c>
      <c r="BH50">
        <f t="shared" si="34"/>
        <v>1.0905935985792279</v>
      </c>
      <c r="BI50">
        <f t="shared" si="34"/>
        <v>1.0960813123213955</v>
      </c>
      <c r="BJ50">
        <f t="shared" si="34"/>
        <v>1.1007423932702454</v>
      </c>
      <c r="BK50">
        <f t="shared" si="34"/>
        <v>1.1045768414257771</v>
      </c>
      <c r="BL50">
        <f t="shared" si="34"/>
        <v>1.1075846567879906</v>
      </c>
    </row>
    <row r="51" spans="1:64" x14ac:dyDescent="0.25">
      <c r="A51" t="str">
        <f t="shared" si="2"/>
        <v>21_VN</v>
      </c>
      <c r="B51" t="s">
        <v>743</v>
      </c>
      <c r="C51" t="str">
        <f t="shared" si="31"/>
        <v>road_freight_ht(gtkm)</v>
      </c>
      <c r="D51">
        <f t="shared" si="29"/>
        <v>35.309834834834852</v>
      </c>
      <c r="E51">
        <f t="shared" ref="E51:BL51" si="35">E182</f>
        <v>39.166013513513469</v>
      </c>
      <c r="F51">
        <f t="shared" si="35"/>
        <v>42.424211711711649</v>
      </c>
      <c r="G51">
        <f t="shared" si="35"/>
        <v>44.571261261261263</v>
      </c>
      <c r="H51">
        <f t="shared" si="35"/>
        <v>47.032087087087092</v>
      </c>
      <c r="I51">
        <f t="shared" si="35"/>
        <v>50.183220720720719</v>
      </c>
      <c r="J51" s="10">
        <f t="shared" si="35"/>
        <v>0</v>
      </c>
      <c r="K51">
        <f t="shared" si="35"/>
        <v>63.428631663011863</v>
      </c>
      <c r="L51">
        <f t="shared" si="35"/>
        <v>68.224411088805041</v>
      </c>
      <c r="M51">
        <f t="shared" si="35"/>
        <v>72.864585936695121</v>
      </c>
      <c r="N51">
        <f t="shared" si="35"/>
        <v>77.694495840471632</v>
      </c>
      <c r="O51">
        <f t="shared" si="35"/>
        <v>82.741894113288097</v>
      </c>
      <c r="P51">
        <f t="shared" si="35"/>
        <v>87.985236447169697</v>
      </c>
      <c r="Q51">
        <f t="shared" si="35"/>
        <v>93.424014292346627</v>
      </c>
      <c r="R51">
        <f t="shared" si="35"/>
        <v>99.047037460384814</v>
      </c>
      <c r="S51" s="16">
        <f t="shared" si="35"/>
        <v>104.92358551630919</v>
      </c>
      <c r="T51">
        <f t="shared" si="35"/>
        <v>109.8867603240851</v>
      </c>
      <c r="U51">
        <f t="shared" si="35"/>
        <v>114.91172429285879</v>
      </c>
      <c r="V51">
        <f t="shared" si="35"/>
        <v>119.99926184302657</v>
      </c>
      <c r="W51">
        <f t="shared" si="35"/>
        <v>125.14001216085344</v>
      </c>
      <c r="X51">
        <f t="shared" si="35"/>
        <v>130.35335730096304</v>
      </c>
      <c r="Y51">
        <f t="shared" si="35"/>
        <v>135.60895323239254</v>
      </c>
      <c r="Z51">
        <f t="shared" si="35"/>
        <v>140.89648400491473</v>
      </c>
      <c r="AA51">
        <f t="shared" si="35"/>
        <v>146.20386854981982</v>
      </c>
      <c r="AB51">
        <f t="shared" si="35"/>
        <v>151.5100044124423</v>
      </c>
      <c r="AC51">
        <f t="shared" si="35"/>
        <v>156.83726856008013</v>
      </c>
      <c r="AD51">
        <f t="shared" si="35"/>
        <v>162.17437803558923</v>
      </c>
      <c r="AE51">
        <f t="shared" si="35"/>
        <v>167.5072971660114</v>
      </c>
      <c r="AF51">
        <f t="shared" si="35"/>
        <v>172.82851907732376</v>
      </c>
      <c r="AG51">
        <f t="shared" si="35"/>
        <v>178.12747687634499</v>
      </c>
      <c r="AH51">
        <f t="shared" si="35"/>
        <v>183.34072126729146</v>
      </c>
      <c r="AI51">
        <f t="shared" si="35"/>
        <v>188.54281482174778</v>
      </c>
      <c r="AJ51">
        <f t="shared" si="35"/>
        <v>193.73394573433782</v>
      </c>
      <c r="AK51">
        <f t="shared" si="35"/>
        <v>198.89368843858355</v>
      </c>
      <c r="AL51">
        <f t="shared" si="35"/>
        <v>204.04466317847269</v>
      </c>
      <c r="AM51">
        <f t="shared" si="35"/>
        <v>209.13065258632395</v>
      </c>
      <c r="AN51">
        <f t="shared" si="35"/>
        <v>214.22407557519497</v>
      </c>
      <c r="AO51">
        <f t="shared" si="35"/>
        <v>219.34901756994506</v>
      </c>
      <c r="AP51">
        <f t="shared" si="35"/>
        <v>224.55124721225448</v>
      </c>
      <c r="AQ51">
        <f t="shared" si="35"/>
        <v>229.87342287343952</v>
      </c>
      <c r="AR51">
        <f t="shared" si="35"/>
        <v>234.83837924999997</v>
      </c>
      <c r="AS51">
        <f t="shared" si="35"/>
        <v>239.77423375200001</v>
      </c>
      <c r="AT51">
        <f t="shared" si="35"/>
        <v>244.49206033799999</v>
      </c>
      <c r="AU51">
        <f t="shared" si="35"/>
        <v>248.99185900799998</v>
      </c>
      <c r="AV51">
        <f t="shared" si="35"/>
        <v>253.27362976199998</v>
      </c>
      <c r="AW51">
        <f t="shared" si="35"/>
        <v>257.33737259999998</v>
      </c>
      <c r="AX51">
        <f t="shared" si="35"/>
        <v>261.18308752199994</v>
      </c>
      <c r="AY51">
        <f t="shared" si="35"/>
        <v>264.81077452799997</v>
      </c>
      <c r="AZ51">
        <f t="shared" si="35"/>
        <v>268.22043361799996</v>
      </c>
      <c r="BA51">
        <f t="shared" si="35"/>
        <v>271.41206479199997</v>
      </c>
      <c r="BB51">
        <f t="shared" si="35"/>
        <v>274.38566804999994</v>
      </c>
      <c r="BC51">
        <f t="shared" si="35"/>
        <v>277.14124339199992</v>
      </c>
      <c r="BD51">
        <f t="shared" si="35"/>
        <v>279.67879081799992</v>
      </c>
      <c r="BE51">
        <f t="shared" si="35"/>
        <v>281.99831032799995</v>
      </c>
      <c r="BF51">
        <f t="shared" si="35"/>
        <v>284.09980192199993</v>
      </c>
      <c r="BG51">
        <f t="shared" si="35"/>
        <v>285.98326559999992</v>
      </c>
      <c r="BH51">
        <f t="shared" si="35"/>
        <v>287.64870136199988</v>
      </c>
      <c r="BI51">
        <f t="shared" si="35"/>
        <v>289.09610920799986</v>
      </c>
      <c r="BJ51">
        <f t="shared" si="35"/>
        <v>290.32548913799985</v>
      </c>
      <c r="BK51">
        <f t="shared" si="35"/>
        <v>291.33684115199992</v>
      </c>
      <c r="BL51">
        <f t="shared" si="35"/>
        <v>292.13016524999989</v>
      </c>
    </row>
    <row r="52" spans="1:64" x14ac:dyDescent="0.25">
      <c r="A52" t="str">
        <f t="shared" si="2"/>
        <v>21_VN</v>
      </c>
      <c r="B52" t="s">
        <v>743</v>
      </c>
      <c r="C52" t="str">
        <f t="shared" si="31"/>
        <v>road_freight_lt(gtkm)</v>
      </c>
      <c r="D52">
        <f t="shared" si="29"/>
        <v>0.72430430430430415</v>
      </c>
      <c r="E52">
        <f t="shared" ref="E52:BL52" si="36">E183</f>
        <v>0.80340540540540439</v>
      </c>
      <c r="F52">
        <f t="shared" si="36"/>
        <v>0.87024024024023983</v>
      </c>
      <c r="G52">
        <f t="shared" si="36"/>
        <v>0.91428228228228225</v>
      </c>
      <c r="H52">
        <f t="shared" si="36"/>
        <v>0.96476076076076089</v>
      </c>
      <c r="I52">
        <f t="shared" si="36"/>
        <v>1.0293993993994002</v>
      </c>
      <c r="J52" s="10">
        <f t="shared" si="36"/>
        <v>0</v>
      </c>
      <c r="K52">
        <f t="shared" si="36"/>
        <v>1.3001572445250902</v>
      </c>
      <c r="L52">
        <f t="shared" si="36"/>
        <v>1.3972692452892281</v>
      </c>
      <c r="M52">
        <f t="shared" si="36"/>
        <v>1.4906039315892345</v>
      </c>
      <c r="N52">
        <f t="shared" si="36"/>
        <v>1.5871866409081472</v>
      </c>
      <c r="O52">
        <f t="shared" si="36"/>
        <v>1.6875287135605797</v>
      </c>
      <c r="P52">
        <f t="shared" si="36"/>
        <v>1.791133007077403</v>
      </c>
      <c r="Q52">
        <f t="shared" si="36"/>
        <v>1.8979325422225912</v>
      </c>
      <c r="R52">
        <f t="shared" si="36"/>
        <v>2.0076443367437076</v>
      </c>
      <c r="S52" s="16">
        <f t="shared" si="36"/>
        <v>2.1216158950458044</v>
      </c>
      <c r="T52">
        <f t="shared" si="36"/>
        <v>2.216250590561418</v>
      </c>
      <c r="U52">
        <f t="shared" si="36"/>
        <v>2.311294294542527</v>
      </c>
      <c r="V52">
        <f t="shared" si="36"/>
        <v>2.4067471095925317</v>
      </c>
      <c r="W52">
        <f t="shared" si="36"/>
        <v>2.5024114203676366</v>
      </c>
      <c r="X52">
        <f t="shared" si="36"/>
        <v>2.5986710154038866</v>
      </c>
      <c r="Y52">
        <f t="shared" si="36"/>
        <v>2.6949236597693518</v>
      </c>
      <c r="Z52">
        <f t="shared" si="36"/>
        <v>2.7909794265223384</v>
      </c>
      <c r="AA52">
        <f t="shared" si="36"/>
        <v>2.8866252188225348</v>
      </c>
      <c r="AB52">
        <f t="shared" si="36"/>
        <v>2.981483607109054</v>
      </c>
      <c r="AC52">
        <f t="shared" si="36"/>
        <v>3.0760465055209241</v>
      </c>
      <c r="AD52">
        <f t="shared" si="36"/>
        <v>3.1701540296478532</v>
      </c>
      <c r="AE52">
        <f t="shared" si="36"/>
        <v>3.2636085952520157</v>
      </c>
      <c r="AF52">
        <f t="shared" si="36"/>
        <v>3.3563568919118962</v>
      </c>
      <c r="AG52">
        <f t="shared" si="36"/>
        <v>3.4483029006225077</v>
      </c>
      <c r="AH52">
        <f t="shared" si="36"/>
        <v>3.5383478314693475</v>
      </c>
      <c r="AI52">
        <f t="shared" si="36"/>
        <v>3.6280786800878784</v>
      </c>
      <c r="AJ52">
        <f t="shared" si="36"/>
        <v>3.7176541188187819</v>
      </c>
      <c r="AK52">
        <f t="shared" si="36"/>
        <v>3.8068544693718249</v>
      </c>
      <c r="AL52">
        <f t="shared" si="36"/>
        <v>3.8963018136330549</v>
      </c>
      <c r="AM52">
        <f t="shared" si="36"/>
        <v>3.9851273963929357</v>
      </c>
      <c r="AN52">
        <f t="shared" si="36"/>
        <v>4.0749318766914939</v>
      </c>
      <c r="AO52">
        <f t="shared" si="36"/>
        <v>4.1664014275527421</v>
      </c>
      <c r="AP52">
        <f t="shared" si="36"/>
        <v>4.2606442592592693</v>
      </c>
      <c r="AQ52">
        <f t="shared" si="36"/>
        <v>4.3587189525010466</v>
      </c>
      <c r="AR52">
        <f t="shared" si="36"/>
        <v>4.451840594066474</v>
      </c>
      <c r="AS52">
        <f t="shared" si="36"/>
        <v>4.5454097862427538</v>
      </c>
      <c r="AT52">
        <f t="shared" si="36"/>
        <v>4.6348458144524436</v>
      </c>
      <c r="AU52">
        <f t="shared" si="36"/>
        <v>4.7201486786955433</v>
      </c>
      <c r="AV52">
        <f t="shared" si="36"/>
        <v>4.801318378972053</v>
      </c>
      <c r="AW52">
        <f t="shared" si="36"/>
        <v>4.8783549152819727</v>
      </c>
      <c r="AX52">
        <f t="shared" si="36"/>
        <v>4.9512582876253024</v>
      </c>
      <c r="AY52">
        <f t="shared" si="36"/>
        <v>5.0200284960020412</v>
      </c>
      <c r="AZ52">
        <f t="shared" si="36"/>
        <v>5.0846655404121908</v>
      </c>
      <c r="BA52">
        <f t="shared" si="36"/>
        <v>5.1451694208557504</v>
      </c>
      <c r="BB52">
        <f t="shared" si="36"/>
        <v>5.201540137332719</v>
      </c>
      <c r="BC52">
        <f t="shared" si="36"/>
        <v>5.2537776898430986</v>
      </c>
      <c r="BD52">
        <f t="shared" si="36"/>
        <v>5.3018820783868872</v>
      </c>
      <c r="BE52">
        <f t="shared" si="36"/>
        <v>5.3458533029640858</v>
      </c>
      <c r="BF52">
        <f t="shared" si="36"/>
        <v>5.3856913635746944</v>
      </c>
      <c r="BG52">
        <f t="shared" si="36"/>
        <v>5.4213962602187138</v>
      </c>
      <c r="BH52">
        <f t="shared" si="36"/>
        <v>5.4529679928961423</v>
      </c>
      <c r="BI52">
        <f t="shared" si="36"/>
        <v>5.4804065616069799</v>
      </c>
      <c r="BJ52">
        <f t="shared" si="36"/>
        <v>5.5037119663512284</v>
      </c>
      <c r="BK52">
        <f t="shared" si="36"/>
        <v>5.5228842071288877</v>
      </c>
      <c r="BL52">
        <f t="shared" si="36"/>
        <v>5.5379232839399561</v>
      </c>
    </row>
    <row r="53" spans="1:64" x14ac:dyDescent="0.25">
      <c r="A53" t="str">
        <f t="shared" si="2"/>
        <v>21_VN</v>
      </c>
      <c r="B53" t="s">
        <v>743</v>
      </c>
      <c r="C53" t="str">
        <f t="shared" si="31"/>
        <v>ship_freight(gtkm)</v>
      </c>
      <c r="D53">
        <f t="shared" si="29"/>
        <v>31.678999999999995</v>
      </c>
      <c r="E53">
        <f t="shared" ref="E53:BL53" si="37">E184</f>
        <v>34.371699999999954</v>
      </c>
      <c r="F53">
        <f t="shared" si="37"/>
        <v>36.622499999999967</v>
      </c>
      <c r="G53">
        <f t="shared" si="37"/>
        <v>38.454300000000003</v>
      </c>
      <c r="H53">
        <f t="shared" si="37"/>
        <v>40.099900000000005</v>
      </c>
      <c r="I53">
        <f t="shared" si="37"/>
        <v>41.904400000000003</v>
      </c>
      <c r="J53" s="10">
        <f t="shared" si="37"/>
        <v>0</v>
      </c>
      <c r="K53">
        <f t="shared" si="37"/>
        <v>49.826531031842912</v>
      </c>
      <c r="L53">
        <f t="shared" si="37"/>
        <v>52.241704911998504</v>
      </c>
      <c r="M53">
        <f t="shared" si="37"/>
        <v>54.555531960862211</v>
      </c>
      <c r="N53">
        <f t="shared" si="37"/>
        <v>57.046495257891117</v>
      </c>
      <c r="O53">
        <f t="shared" si="37"/>
        <v>59.74259642574539</v>
      </c>
      <c r="P53">
        <f t="shared" si="37"/>
        <v>62.636228448218986</v>
      </c>
      <c r="Q53">
        <f t="shared" si="37"/>
        <v>65.736081566263124</v>
      </c>
      <c r="R53">
        <f t="shared" si="37"/>
        <v>69.043792642361169</v>
      </c>
      <c r="S53" s="16">
        <f t="shared" si="37"/>
        <v>72.617143603232492</v>
      </c>
      <c r="T53">
        <f t="shared" si="37"/>
        <v>76.426014201816642</v>
      </c>
      <c r="U53">
        <f t="shared" si="37"/>
        <v>80.473660722217176</v>
      </c>
      <c r="V53">
        <f t="shared" si="37"/>
        <v>84.774215952008262</v>
      </c>
      <c r="W53">
        <f t="shared" si="37"/>
        <v>89.334252064423694</v>
      </c>
      <c r="X53">
        <f t="shared" si="37"/>
        <v>94.180324604922134</v>
      </c>
      <c r="Y53">
        <f t="shared" si="37"/>
        <v>99.302656602949696</v>
      </c>
      <c r="Z53">
        <f t="shared" si="37"/>
        <v>104.70431063555948</v>
      </c>
      <c r="AA53">
        <f t="shared" si="37"/>
        <v>110.38539696158091</v>
      </c>
      <c r="AB53">
        <f t="shared" si="37"/>
        <v>116.33706064563123</v>
      </c>
      <c r="AC53">
        <f t="shared" si="37"/>
        <v>122.58153534401708</v>
      </c>
      <c r="AD53">
        <f t="shared" si="37"/>
        <v>129.11344657449249</v>
      </c>
      <c r="AE53">
        <f t="shared" si="37"/>
        <v>135.92219727348365</v>
      </c>
      <c r="AF53">
        <f t="shared" si="37"/>
        <v>142.99902550283812</v>
      </c>
      <c r="AG53">
        <f t="shared" si="37"/>
        <v>150.32903229716533</v>
      </c>
      <c r="AH53">
        <f t="shared" si="37"/>
        <v>157.84764971896155</v>
      </c>
      <c r="AI53">
        <f t="shared" si="37"/>
        <v>165.6033341433496</v>
      </c>
      <c r="AJ53">
        <f t="shared" si="37"/>
        <v>173.57895595086364</v>
      </c>
      <c r="AK53">
        <f t="shared" si="37"/>
        <v>181.73417819445694</v>
      </c>
      <c r="AL53">
        <f t="shared" si="37"/>
        <v>190.0626236202408</v>
      </c>
      <c r="AM53">
        <f t="shared" si="37"/>
        <v>198.47975278083356</v>
      </c>
      <c r="AN53">
        <f t="shared" si="37"/>
        <v>207.0162920276608</v>
      </c>
      <c r="AO53">
        <f t="shared" si="37"/>
        <v>215.6551714682366</v>
      </c>
      <c r="AP53">
        <f t="shared" si="37"/>
        <v>224.39714730269876</v>
      </c>
      <c r="AQ53">
        <f t="shared" si="37"/>
        <v>233.23710686579949</v>
      </c>
      <c r="AR53">
        <f t="shared" si="37"/>
        <v>241.63178269949353</v>
      </c>
      <c r="AS53">
        <f t="shared" si="37"/>
        <v>250.04434619149814</v>
      </c>
      <c r="AT53">
        <f t="shared" si="37"/>
        <v>258.45690968350272</v>
      </c>
      <c r="AU53">
        <f t="shared" si="37"/>
        <v>266.86947317550732</v>
      </c>
      <c r="AV53">
        <f t="shared" si="37"/>
        <v>275.28203666751193</v>
      </c>
      <c r="AW53">
        <f t="shared" si="37"/>
        <v>283.69460015951648</v>
      </c>
      <c r="AX53">
        <f t="shared" si="37"/>
        <v>292.10716365152109</v>
      </c>
      <c r="AY53">
        <f t="shared" si="37"/>
        <v>300.5197271435257</v>
      </c>
      <c r="AZ53">
        <f t="shared" si="37"/>
        <v>308.93229063553025</v>
      </c>
      <c r="BA53">
        <f t="shared" si="37"/>
        <v>317.34485412753486</v>
      </c>
      <c r="BB53">
        <f t="shared" si="37"/>
        <v>325.75741761953947</v>
      </c>
      <c r="BC53">
        <f t="shared" si="37"/>
        <v>334.16998111154408</v>
      </c>
      <c r="BD53">
        <f t="shared" si="37"/>
        <v>342.58254460354863</v>
      </c>
      <c r="BE53">
        <f t="shared" si="37"/>
        <v>350.99510809555323</v>
      </c>
      <c r="BF53">
        <f t="shared" si="37"/>
        <v>359.40767158755784</v>
      </c>
      <c r="BG53">
        <f t="shared" si="37"/>
        <v>367.82023507956239</v>
      </c>
      <c r="BH53">
        <f t="shared" si="37"/>
        <v>376.232798571567</v>
      </c>
      <c r="BI53">
        <f t="shared" si="37"/>
        <v>384.64536206357161</v>
      </c>
      <c r="BJ53">
        <f t="shared" si="37"/>
        <v>393.05792555557622</v>
      </c>
      <c r="BK53">
        <f t="shared" si="37"/>
        <v>401.47048904758077</v>
      </c>
      <c r="BL53">
        <f t="shared" si="37"/>
        <v>409.88305253958538</v>
      </c>
    </row>
    <row r="54" spans="1:64" x14ac:dyDescent="0.25">
      <c r="A54" t="str">
        <f t="shared" si="2"/>
        <v>21_VN</v>
      </c>
      <c r="B54" t="s">
        <v>743</v>
      </c>
      <c r="C54" t="str">
        <f t="shared" si="31"/>
        <v>air_passenger(gpkm)</v>
      </c>
      <c r="D54">
        <f t="shared" si="29"/>
        <v>8.4122999999999983</v>
      </c>
      <c r="E54">
        <f t="shared" ref="E54:BL54" si="38">E185</f>
        <v>9.0851000000000024</v>
      </c>
      <c r="F54">
        <f t="shared" si="38"/>
        <v>7.3162000000000011</v>
      </c>
      <c r="G54">
        <f t="shared" si="38"/>
        <v>8.6865000000000006</v>
      </c>
      <c r="H54">
        <f t="shared" si="38"/>
        <v>11.0229</v>
      </c>
      <c r="I54">
        <f t="shared" si="38"/>
        <v>12.620499999999968</v>
      </c>
      <c r="J54" s="10">
        <f t="shared" si="38"/>
        <v>12.620499999999979</v>
      </c>
      <c r="K54">
        <f t="shared" si="38"/>
        <v>14.862986575363413</v>
      </c>
      <c r="L54">
        <f t="shared" si="38"/>
        <v>15.8317581219746</v>
      </c>
      <c r="M54">
        <f t="shared" si="38"/>
        <v>16.802546377602059</v>
      </c>
      <c r="N54">
        <f t="shared" si="38"/>
        <v>17.774886388935215</v>
      </c>
      <c r="O54">
        <f t="shared" si="38"/>
        <v>18.751516733571286</v>
      </c>
      <c r="P54">
        <f t="shared" si="38"/>
        <v>19.72531431157843</v>
      </c>
      <c r="Q54">
        <f t="shared" si="38"/>
        <v>20.693308136797587</v>
      </c>
      <c r="R54">
        <f t="shared" si="38"/>
        <v>21.637048684769383</v>
      </c>
      <c r="S54" s="16">
        <f t="shared" si="38"/>
        <v>22.580186060218239</v>
      </c>
      <c r="T54">
        <f t="shared" si="38"/>
        <v>23.387226033359649</v>
      </c>
      <c r="U54">
        <f t="shared" si="38"/>
        <v>24.16723310084058</v>
      </c>
      <c r="V54">
        <f t="shared" si="38"/>
        <v>24.919410063571238</v>
      </c>
      <c r="W54">
        <f t="shared" si="38"/>
        <v>25.641558449265229</v>
      </c>
      <c r="X54">
        <f t="shared" si="38"/>
        <v>26.335254613968509</v>
      </c>
      <c r="Y54">
        <f t="shared" si="38"/>
        <v>26.995644440395441</v>
      </c>
      <c r="Z54">
        <f t="shared" si="38"/>
        <v>27.621148687791145</v>
      </c>
      <c r="AA54">
        <f t="shared" si="38"/>
        <v>28.21026117015964</v>
      </c>
      <c r="AB54">
        <f t="shared" si="38"/>
        <v>28.760727711536173</v>
      </c>
      <c r="AC54">
        <f t="shared" si="38"/>
        <v>29.274965551238278</v>
      </c>
      <c r="AD54">
        <f t="shared" si="38"/>
        <v>29.751725680694779</v>
      </c>
      <c r="AE54">
        <f t="shared" si="38"/>
        <v>30.179614145242667</v>
      </c>
      <c r="AF54">
        <f t="shared" si="38"/>
        <v>30.562614453452227</v>
      </c>
      <c r="AG54">
        <f t="shared" si="38"/>
        <v>30.904124715333761</v>
      </c>
      <c r="AH54">
        <f t="shared" si="38"/>
        <v>31.198580001454044</v>
      </c>
      <c r="AI54">
        <f t="shared" si="38"/>
        <v>31.453788978035909</v>
      </c>
      <c r="AJ54">
        <f t="shared" si="38"/>
        <v>31.669332117386617</v>
      </c>
      <c r="AK54">
        <f t="shared" si="38"/>
        <v>31.843733086910984</v>
      </c>
      <c r="AL54">
        <f t="shared" si="38"/>
        <v>31.978876203357874</v>
      </c>
      <c r="AM54">
        <f t="shared" si="38"/>
        <v>32.070162863341359</v>
      </c>
      <c r="AN54">
        <f t="shared" si="38"/>
        <v>32.12379722378062</v>
      </c>
      <c r="AO54">
        <f t="shared" si="38"/>
        <v>32.141185456624591</v>
      </c>
      <c r="AP54">
        <f t="shared" si="38"/>
        <v>32.12521977117283</v>
      </c>
      <c r="AQ54">
        <f t="shared" si="38"/>
        <v>32.078347892301622</v>
      </c>
      <c r="AR54">
        <f t="shared" si="38"/>
        <v>32.038411275000023</v>
      </c>
      <c r="AS54">
        <f t="shared" si="38"/>
        <v>31.977938985000023</v>
      </c>
      <c r="AT54">
        <f t="shared" si="38"/>
        <v>31.906129335000024</v>
      </c>
      <c r="AU54">
        <f t="shared" si="38"/>
        <v>31.822982325000023</v>
      </c>
      <c r="AV54">
        <f t="shared" si="38"/>
        <v>31.728497955000023</v>
      </c>
      <c r="AW54">
        <f t="shared" si="38"/>
        <v>31.622676225000014</v>
      </c>
      <c r="AX54">
        <f t="shared" si="38"/>
        <v>31.505517135000016</v>
      </c>
      <c r="AY54">
        <f t="shared" si="38"/>
        <v>31.377020685000012</v>
      </c>
      <c r="AZ54">
        <f t="shared" si="38"/>
        <v>31.237186875000013</v>
      </c>
      <c r="BA54">
        <f t="shared" si="38"/>
        <v>31.086015705000012</v>
      </c>
      <c r="BB54">
        <f t="shared" si="38"/>
        <v>30.923507175000012</v>
      </c>
      <c r="BC54">
        <f t="shared" si="38"/>
        <v>30.749661285000013</v>
      </c>
      <c r="BD54">
        <f t="shared" si="38"/>
        <v>30.564478035000011</v>
      </c>
      <c r="BE54">
        <f t="shared" si="38"/>
        <v>30.367957425000011</v>
      </c>
      <c r="BF54">
        <f t="shared" si="38"/>
        <v>30.160099455000008</v>
      </c>
      <c r="BG54">
        <f t="shared" si="38"/>
        <v>29.940904125000007</v>
      </c>
      <c r="BH54">
        <f t="shared" si="38"/>
        <v>29.71037143500001</v>
      </c>
      <c r="BI54">
        <f t="shared" si="38"/>
        <v>29.46850138500001</v>
      </c>
      <c r="BJ54">
        <f t="shared" si="38"/>
        <v>29.215293975000009</v>
      </c>
      <c r="BK54">
        <f t="shared" si="38"/>
        <v>28.950749205000008</v>
      </c>
      <c r="BL54">
        <f t="shared" si="38"/>
        <v>28.674867075000009</v>
      </c>
    </row>
    <row r="55" spans="1:64" x14ac:dyDescent="0.25">
      <c r="A55" t="str">
        <f t="shared" si="2"/>
        <v>21_VN</v>
      </c>
      <c r="B55" t="s">
        <v>743</v>
      </c>
      <c r="C55" t="str">
        <f t="shared" si="31"/>
        <v>rail_passenger(gpkm)</v>
      </c>
      <c r="D55">
        <f t="shared" si="29"/>
        <v>4.3779000000000012</v>
      </c>
      <c r="E55">
        <f t="shared" ref="E55:BL55" si="39">E186</f>
        <v>4.5710000000000033</v>
      </c>
      <c r="F55">
        <f t="shared" si="39"/>
        <v>4.6006000000000009</v>
      </c>
      <c r="G55">
        <f t="shared" si="39"/>
        <v>4.4166000000000016</v>
      </c>
      <c r="H55">
        <f t="shared" si="39"/>
        <v>4.4818999999999996</v>
      </c>
      <c r="I55">
        <f t="shared" si="39"/>
        <v>4.2407999999999886</v>
      </c>
      <c r="J55" s="10">
        <f t="shared" si="39"/>
        <v>4.2407999999999912</v>
      </c>
      <c r="K55">
        <f t="shared" si="39"/>
        <v>3.9436478260068153</v>
      </c>
      <c r="L55">
        <f t="shared" si="39"/>
        <v>3.3031091732126336</v>
      </c>
      <c r="M55">
        <f t="shared" si="39"/>
        <v>2.6996629958498293</v>
      </c>
      <c r="N55">
        <f t="shared" si="39"/>
        <v>2.162796024727736</v>
      </c>
      <c r="O55">
        <f t="shared" si="39"/>
        <v>1.7012140865705183</v>
      </c>
      <c r="P55">
        <f t="shared" si="39"/>
        <v>1.3215313245796294</v>
      </c>
      <c r="Q55">
        <f t="shared" si="39"/>
        <v>1.0301166454709878</v>
      </c>
      <c r="R55">
        <f t="shared" si="39"/>
        <v>0.83175515183124438</v>
      </c>
      <c r="S55" s="16">
        <f t="shared" si="39"/>
        <v>0.73190901327188307</v>
      </c>
      <c r="T55">
        <f t="shared" si="39"/>
        <v>0.76989299986031889</v>
      </c>
      <c r="U55">
        <f t="shared" si="39"/>
        <v>0.92143684524081004</v>
      </c>
      <c r="V55">
        <f t="shared" si="39"/>
        <v>1.2029906526147278</v>
      </c>
      <c r="W55">
        <f t="shared" si="39"/>
        <v>1.6296695982256628</v>
      </c>
      <c r="X55">
        <f t="shared" si="39"/>
        <v>2.2152619497922958</v>
      </c>
      <c r="Y55">
        <f t="shared" si="39"/>
        <v>2.97122846170025</v>
      </c>
      <c r="Z55">
        <f t="shared" si="39"/>
        <v>3.9068943919153583</v>
      </c>
      <c r="AA55">
        <f t="shared" si="39"/>
        <v>5.0289533717727855</v>
      </c>
      <c r="AB55">
        <f t="shared" si="39"/>
        <v>6.340946471061641</v>
      </c>
      <c r="AC55">
        <f t="shared" si="39"/>
        <v>7.8441843797636723</v>
      </c>
      <c r="AD55">
        <f t="shared" si="39"/>
        <v>9.5359154960716719</v>
      </c>
      <c r="AE55">
        <f t="shared" si="39"/>
        <v>11.405675702557259</v>
      </c>
      <c r="AF55">
        <f t="shared" si="39"/>
        <v>13.443047764799587</v>
      </c>
      <c r="AG55">
        <f t="shared" si="39"/>
        <v>15.633936197561649</v>
      </c>
      <c r="AH55">
        <f t="shared" si="39"/>
        <v>17.95549353707144</v>
      </c>
      <c r="AI55">
        <f t="shared" si="39"/>
        <v>20.387259717841101</v>
      </c>
      <c r="AJ55">
        <f t="shared" si="39"/>
        <v>22.900246944605524</v>
      </c>
      <c r="AK55">
        <f t="shared" si="39"/>
        <v>25.459544611742185</v>
      </c>
      <c r="AL55">
        <f t="shared" si="39"/>
        <v>28.027657689902323</v>
      </c>
      <c r="AM55">
        <f t="shared" si="39"/>
        <v>30.556342114915186</v>
      </c>
      <c r="AN55">
        <f t="shared" si="39"/>
        <v>33.001905985778258</v>
      </c>
      <c r="AO55">
        <f t="shared" si="39"/>
        <v>35.312102050470791</v>
      </c>
      <c r="AP55">
        <f t="shared" si="39"/>
        <v>37.431731763611928</v>
      </c>
      <c r="AQ55">
        <f t="shared" si="39"/>
        <v>39.300794335614086</v>
      </c>
      <c r="AR55">
        <f t="shared" si="39"/>
        <v>40.900099500000124</v>
      </c>
      <c r="AS55">
        <f t="shared" si="39"/>
        <v>42.330509160000119</v>
      </c>
      <c r="AT55">
        <f t="shared" si="39"/>
        <v>43.783593540000126</v>
      </c>
      <c r="AU55">
        <f t="shared" si="39"/>
        <v>45.259352640000124</v>
      </c>
      <c r="AV55">
        <f t="shared" si="39"/>
        <v>46.757786460000126</v>
      </c>
      <c r="AW55">
        <f t="shared" si="39"/>
        <v>48.278895000000126</v>
      </c>
      <c r="AX55">
        <f t="shared" si="39"/>
        <v>49.822678260000124</v>
      </c>
      <c r="AY55">
        <f t="shared" si="39"/>
        <v>51.389136240000127</v>
      </c>
      <c r="AZ55">
        <f t="shared" si="39"/>
        <v>52.978268940000127</v>
      </c>
      <c r="BA55">
        <f t="shared" si="39"/>
        <v>54.590076360000133</v>
      </c>
      <c r="BB55">
        <f t="shared" si="39"/>
        <v>56.224558500000128</v>
      </c>
      <c r="BC55">
        <f t="shared" si="39"/>
        <v>57.881715360000129</v>
      </c>
      <c r="BD55">
        <f t="shared" si="39"/>
        <v>59.561546940000127</v>
      </c>
      <c r="BE55">
        <f t="shared" si="39"/>
        <v>61.264053240000131</v>
      </c>
      <c r="BF55">
        <f t="shared" si="39"/>
        <v>62.989234260000131</v>
      </c>
      <c r="BG55">
        <f t="shared" si="39"/>
        <v>64.737090000000123</v>
      </c>
      <c r="BH55">
        <f t="shared" si="39"/>
        <v>66.50762046000014</v>
      </c>
      <c r="BI55">
        <f t="shared" si="39"/>
        <v>68.300825640000141</v>
      </c>
      <c r="BJ55">
        <f t="shared" si="39"/>
        <v>70.11670554000014</v>
      </c>
      <c r="BK55">
        <f t="shared" si="39"/>
        <v>71.955260160000151</v>
      </c>
      <c r="BL55">
        <f t="shared" si="39"/>
        <v>73.816489500000145</v>
      </c>
    </row>
    <row r="56" spans="1:64" x14ac:dyDescent="0.25">
      <c r="A56" t="str">
        <f t="shared" si="2"/>
        <v>21_VN</v>
      </c>
      <c r="B56" t="s">
        <v>743</v>
      </c>
      <c r="C56" t="str">
        <f t="shared" si="31"/>
        <v>road_passenger_2w(gpkm)</v>
      </c>
      <c r="D56">
        <f t="shared" si="29"/>
        <v>91.595699999999994</v>
      </c>
      <c r="E56">
        <f t="shared" ref="E56:BL56" si="40">E187</f>
        <v>99.295559999999995</v>
      </c>
      <c r="F56">
        <f t="shared" si="40"/>
        <v>108.46836000000002</v>
      </c>
      <c r="G56">
        <f t="shared" si="40"/>
        <v>112.00223999999997</v>
      </c>
      <c r="H56">
        <f t="shared" si="40"/>
        <v>115.53612000000003</v>
      </c>
      <c r="I56">
        <f t="shared" si="40"/>
        <v>119.06999999999969</v>
      </c>
      <c r="J56" s="10">
        <f t="shared" si="40"/>
        <v>149.20382765455693</v>
      </c>
      <c r="K56">
        <f t="shared" si="40"/>
        <v>171.89976093548262</v>
      </c>
      <c r="L56">
        <f t="shared" si="40"/>
        <v>180.94920114318163</v>
      </c>
      <c r="M56">
        <f t="shared" si="40"/>
        <v>188.84558555904849</v>
      </c>
      <c r="N56">
        <f t="shared" si="40"/>
        <v>196.45046827285151</v>
      </c>
      <c r="O56">
        <f t="shared" si="40"/>
        <v>203.7970939438209</v>
      </c>
      <c r="P56">
        <f t="shared" si="40"/>
        <v>210.81188425390297</v>
      </c>
      <c r="Q56">
        <f t="shared" si="40"/>
        <v>217.47077298559719</v>
      </c>
      <c r="R56">
        <f t="shared" si="40"/>
        <v>223.5927031631366</v>
      </c>
      <c r="S56" s="16">
        <f t="shared" si="40"/>
        <v>229.43816134178451</v>
      </c>
      <c r="T56">
        <f t="shared" si="40"/>
        <v>232.54975798364282</v>
      </c>
      <c r="U56">
        <f t="shared" si="40"/>
        <v>235.15550685019659</v>
      </c>
      <c r="V56">
        <f t="shared" si="40"/>
        <v>237.2782339241779</v>
      </c>
      <c r="W56">
        <f t="shared" si="40"/>
        <v>238.92909390568093</v>
      </c>
      <c r="X56">
        <f t="shared" si="40"/>
        <v>240.15619156109258</v>
      </c>
      <c r="Y56">
        <f t="shared" si="40"/>
        <v>240.9497751334959</v>
      </c>
      <c r="Z56">
        <f t="shared" si="40"/>
        <v>241.33320357438888</v>
      </c>
      <c r="AA56">
        <f t="shared" si="40"/>
        <v>241.33230989286471</v>
      </c>
      <c r="AB56">
        <f t="shared" si="40"/>
        <v>240.96835292177937</v>
      </c>
      <c r="AC56">
        <f t="shared" si="40"/>
        <v>240.30300969331267</v>
      </c>
      <c r="AD56">
        <f t="shared" si="40"/>
        <v>239.36727825110705</v>
      </c>
      <c r="AE56">
        <f t="shared" si="40"/>
        <v>238.11330979556067</v>
      </c>
      <c r="AF56">
        <f t="shared" si="40"/>
        <v>236.61931188550417</v>
      </c>
      <c r="AG56">
        <f t="shared" si="40"/>
        <v>234.95639784699983</v>
      </c>
      <c r="AH56">
        <f t="shared" si="40"/>
        <v>233.12652165360342</v>
      </c>
      <c r="AI56">
        <f t="shared" si="40"/>
        <v>231.23221888582449</v>
      </c>
      <c r="AJ56">
        <f t="shared" si="40"/>
        <v>229.31201213831866</v>
      </c>
      <c r="AK56">
        <f t="shared" si="40"/>
        <v>227.39629976289871</v>
      </c>
      <c r="AL56">
        <f t="shared" si="40"/>
        <v>225.53867770277373</v>
      </c>
      <c r="AM56">
        <f t="shared" si="40"/>
        <v>223.7455243743056</v>
      </c>
      <c r="AN56">
        <f t="shared" si="40"/>
        <v>222.09747728388896</v>
      </c>
      <c r="AO56">
        <f t="shared" si="40"/>
        <v>220.63871712996033</v>
      </c>
      <c r="AP56">
        <f t="shared" si="40"/>
        <v>219.42122703876151</v>
      </c>
      <c r="AQ56">
        <f t="shared" si="40"/>
        <v>218.49134585136323</v>
      </c>
      <c r="AR56">
        <f t="shared" si="40"/>
        <v>218.13386400000027</v>
      </c>
      <c r="AS56">
        <f t="shared" si="40"/>
        <v>217.91009932800029</v>
      </c>
      <c r="AT56">
        <f t="shared" si="40"/>
        <v>217.61377555200028</v>
      </c>
      <c r="AU56">
        <f t="shared" si="40"/>
        <v>217.24489267200025</v>
      </c>
      <c r="AV56">
        <f t="shared" si="40"/>
        <v>216.80345068800028</v>
      </c>
      <c r="AW56">
        <f t="shared" si="40"/>
        <v>216.28944960000027</v>
      </c>
      <c r="AX56">
        <f t="shared" si="40"/>
        <v>215.70288940800026</v>
      </c>
      <c r="AY56">
        <f t="shared" si="40"/>
        <v>215.04377011200026</v>
      </c>
      <c r="AZ56">
        <f t="shared" si="40"/>
        <v>214.31209171200024</v>
      </c>
      <c r="BA56">
        <f t="shared" si="40"/>
        <v>213.50785420800025</v>
      </c>
      <c r="BB56">
        <f t="shared" si="40"/>
        <v>212.63105760000025</v>
      </c>
      <c r="BC56">
        <f t="shared" si="40"/>
        <v>211.68170188800022</v>
      </c>
      <c r="BD56">
        <f t="shared" si="40"/>
        <v>210.65978707200023</v>
      </c>
      <c r="BE56">
        <f t="shared" si="40"/>
        <v>209.56531315200021</v>
      </c>
      <c r="BF56">
        <f t="shared" si="40"/>
        <v>208.39828012800021</v>
      </c>
      <c r="BG56">
        <f t="shared" si="40"/>
        <v>207.15868800000018</v>
      </c>
      <c r="BH56">
        <f t="shared" si="40"/>
        <v>205.84653676800022</v>
      </c>
      <c r="BI56">
        <f t="shared" si="40"/>
        <v>1092.8132102400007</v>
      </c>
      <c r="BJ56">
        <f t="shared" si="40"/>
        <v>1121.8672886400009</v>
      </c>
      <c r="BK56">
        <f t="shared" si="40"/>
        <v>1151.2841625600006</v>
      </c>
      <c r="BL56">
        <f t="shared" si="40"/>
        <v>1181.0638320000007</v>
      </c>
    </row>
    <row r="57" spans="1:64" x14ac:dyDescent="0.25">
      <c r="A57" t="str">
        <f t="shared" si="2"/>
        <v>21_VN</v>
      </c>
      <c r="B57" t="s">
        <v>743</v>
      </c>
      <c r="C57" t="str">
        <f t="shared" si="31"/>
        <v>road_passenger_bus(gpkm)</v>
      </c>
      <c r="D57">
        <f t="shared" si="29"/>
        <v>69.197399999999988</v>
      </c>
      <c r="E57">
        <f t="shared" ref="E57:BL57" si="41">E188</f>
        <v>78.013299999999987</v>
      </c>
      <c r="F57">
        <f t="shared" si="41"/>
        <v>84.982000000000014</v>
      </c>
      <c r="G57">
        <f t="shared" si="41"/>
        <v>90.319800000000001</v>
      </c>
      <c r="H57">
        <f t="shared" si="41"/>
        <v>96.885300000000001</v>
      </c>
      <c r="I57">
        <f t="shared" si="41"/>
        <v>104.99069999999973</v>
      </c>
      <c r="J57" s="10">
        <f t="shared" si="41"/>
        <v>104.99069999999983</v>
      </c>
      <c r="K57">
        <f t="shared" si="41"/>
        <v>119.48748341468405</v>
      </c>
      <c r="L57">
        <f t="shared" si="41"/>
        <v>124.63461795766501</v>
      </c>
      <c r="M57">
        <f t="shared" si="41"/>
        <v>129.27555294492885</v>
      </c>
      <c r="N57">
        <f t="shared" si="41"/>
        <v>134.0350432501057</v>
      </c>
      <c r="O57">
        <f t="shared" si="41"/>
        <v>138.95799063157259</v>
      </c>
      <c r="P57">
        <f t="shared" si="41"/>
        <v>144.0131518147742</v>
      </c>
      <c r="Q57">
        <f t="shared" si="41"/>
        <v>149.19956919766619</v>
      </c>
      <c r="R57">
        <f t="shared" si="41"/>
        <v>154.40399830845408</v>
      </c>
      <c r="S57" s="16">
        <f t="shared" si="41"/>
        <v>159.81279034275249</v>
      </c>
      <c r="T57">
        <f t="shared" si="41"/>
        <v>168.66222725469356</v>
      </c>
      <c r="U57">
        <f t="shared" si="41"/>
        <v>177.85705653783117</v>
      </c>
      <c r="V57">
        <f t="shared" si="41"/>
        <v>187.40731922096319</v>
      </c>
      <c r="W57">
        <f t="shared" si="41"/>
        <v>197.30961715469559</v>
      </c>
      <c r="X57">
        <f t="shared" si="41"/>
        <v>207.58640119837744</v>
      </c>
      <c r="Y57">
        <f t="shared" si="41"/>
        <v>218.2068630803717</v>
      </c>
      <c r="Z57">
        <f t="shared" si="41"/>
        <v>229.16065767198702</v>
      </c>
      <c r="AA57">
        <f t="shared" si="41"/>
        <v>240.43353859205868</v>
      </c>
      <c r="AB57">
        <f t="shared" si="41"/>
        <v>251.99987961691085</v>
      </c>
      <c r="AC57">
        <f t="shared" si="41"/>
        <v>263.87020845373144</v>
      </c>
      <c r="AD57">
        <f t="shared" si="41"/>
        <v>276.01954650862609</v>
      </c>
      <c r="AE57">
        <f t="shared" si="41"/>
        <v>288.32054942360986</v>
      </c>
      <c r="AF57">
        <f t="shared" si="41"/>
        <v>300.7797208181517</v>
      </c>
      <c r="AG57">
        <f t="shared" si="41"/>
        <v>313.39703536321178</v>
      </c>
      <c r="AH57">
        <f t="shared" si="41"/>
        <v>326.07774976993255</v>
      </c>
      <c r="AI57">
        <f t="shared" si="41"/>
        <v>338.85883086081981</v>
      </c>
      <c r="AJ57">
        <f t="shared" si="41"/>
        <v>351.69051732097302</v>
      </c>
      <c r="AK57">
        <f t="shared" si="41"/>
        <v>364.5050022378195</v>
      </c>
      <c r="AL57">
        <f t="shared" si="41"/>
        <v>377.26652555796983</v>
      </c>
      <c r="AM57">
        <f t="shared" si="41"/>
        <v>389.8575241781644</v>
      </c>
      <c r="AN57">
        <f t="shared" si="41"/>
        <v>402.28331274572662</v>
      </c>
      <c r="AO57">
        <f t="shared" si="41"/>
        <v>414.49072942428171</v>
      </c>
      <c r="AP57">
        <f t="shared" si="41"/>
        <v>426.44289619777811</v>
      </c>
      <c r="AQ57">
        <f t="shared" si="41"/>
        <v>438.09583726671599</v>
      </c>
      <c r="AR57">
        <f t="shared" si="41"/>
        <v>449.90109450000017</v>
      </c>
      <c r="AS57">
        <f t="shared" si="41"/>
        <v>461.58659553600017</v>
      </c>
      <c r="AT57">
        <f t="shared" si="41"/>
        <v>473.42174972400022</v>
      </c>
      <c r="AU57">
        <f t="shared" si="41"/>
        <v>485.40655706400014</v>
      </c>
      <c r="AV57">
        <f t="shared" si="41"/>
        <v>497.54101755600021</v>
      </c>
      <c r="AW57">
        <f t="shared" si="41"/>
        <v>509.82513120000021</v>
      </c>
      <c r="AX57">
        <f t="shared" si="41"/>
        <v>522.2588979960002</v>
      </c>
      <c r="AY57">
        <f t="shared" si="41"/>
        <v>534.84231794400023</v>
      </c>
      <c r="AZ57">
        <f t="shared" si="41"/>
        <v>547.57539104400018</v>
      </c>
      <c r="BA57">
        <f t="shared" si="41"/>
        <v>560.45811729600018</v>
      </c>
      <c r="BB57">
        <f t="shared" si="41"/>
        <v>573.49049670000022</v>
      </c>
      <c r="BC57">
        <f t="shared" si="41"/>
        <v>586.67252925600019</v>
      </c>
      <c r="BD57">
        <f t="shared" si="41"/>
        <v>600.0042149640002</v>
      </c>
      <c r="BE57">
        <f t="shared" si="41"/>
        <v>613.48555382400014</v>
      </c>
      <c r="BF57">
        <f t="shared" si="41"/>
        <v>627.11654583600023</v>
      </c>
      <c r="BG57">
        <f t="shared" si="41"/>
        <v>640.89719100000025</v>
      </c>
      <c r="BH57">
        <f t="shared" si="41"/>
        <v>654.82748931600031</v>
      </c>
      <c r="BI57">
        <f t="shared" si="41"/>
        <v>668.90744078400041</v>
      </c>
      <c r="BJ57">
        <f t="shared" si="41"/>
        <v>683.13704540400033</v>
      </c>
      <c r="BK57">
        <f t="shared" si="41"/>
        <v>697.51630317600041</v>
      </c>
      <c r="BL57">
        <f t="shared" si="41"/>
        <v>712.04521410000041</v>
      </c>
    </row>
    <row r="58" spans="1:64" x14ac:dyDescent="0.25">
      <c r="A58" t="str">
        <f t="shared" si="2"/>
        <v>21_VN</v>
      </c>
      <c r="B58" t="s">
        <v>743</v>
      </c>
      <c r="C58" t="str">
        <f t="shared" si="31"/>
        <v>road_passenger_lt(gpkm)</v>
      </c>
      <c r="D58">
        <f t="shared" si="29"/>
        <v>14.625</v>
      </c>
      <c r="E58">
        <f t="shared" ref="E58:BL58" si="42">E189</f>
        <v>15.853500000000002</v>
      </c>
      <c r="F58">
        <f t="shared" si="42"/>
        <v>17.302499999999998</v>
      </c>
      <c r="G58">
        <f t="shared" si="42"/>
        <v>19.465026429256561</v>
      </c>
      <c r="H58">
        <f t="shared" si="42"/>
        <v>21.627552858513127</v>
      </c>
      <c r="I58">
        <f t="shared" si="42"/>
        <v>23.790079287769629</v>
      </c>
      <c r="J58" s="10">
        <f t="shared" si="42"/>
        <v>27.043518505218525</v>
      </c>
      <c r="K58">
        <f t="shared" si="42"/>
        <v>31.721856861008895</v>
      </c>
      <c r="L58">
        <f t="shared" si="42"/>
        <v>34.053560635138219</v>
      </c>
      <c r="M58">
        <f t="shared" si="42"/>
        <v>36.298307857276853</v>
      </c>
      <c r="N58">
        <f t="shared" si="42"/>
        <v>38.618200423052301</v>
      </c>
      <c r="O58">
        <f t="shared" si="42"/>
        <v>41.022452597877226</v>
      </c>
      <c r="P58">
        <f t="shared" si="42"/>
        <v>43.498297576141539</v>
      </c>
      <c r="Q58">
        <f t="shared" si="42"/>
        <v>46.041284765087504</v>
      </c>
      <c r="R58">
        <f t="shared" si="42"/>
        <v>48.61149707170334</v>
      </c>
      <c r="S58" s="16">
        <f t="shared" si="42"/>
        <v>51.262407750526073</v>
      </c>
      <c r="T58">
        <f t="shared" si="42"/>
        <v>53.428315748561417</v>
      </c>
      <c r="U58">
        <f t="shared" si="42"/>
        <v>55.584956814411569</v>
      </c>
      <c r="V58">
        <f t="shared" si="42"/>
        <v>57.727826192852156</v>
      </c>
      <c r="W58">
        <f t="shared" si="42"/>
        <v>59.848656157474494</v>
      </c>
      <c r="X58">
        <f t="shared" si="42"/>
        <v>61.947485421559932</v>
      </c>
      <c r="Y58">
        <f t="shared" si="42"/>
        <v>64.0088278201859</v>
      </c>
      <c r="Z58">
        <f t="shared" si="42"/>
        <v>66.024283245754816</v>
      </c>
      <c r="AA58">
        <f t="shared" si="42"/>
        <v>67.985146257943768</v>
      </c>
      <c r="AB58">
        <f t="shared" si="42"/>
        <v>69.880440004347221</v>
      </c>
      <c r="AC58">
        <f t="shared" si="42"/>
        <v>71.710141969230747</v>
      </c>
      <c r="AD58">
        <f t="shared" si="42"/>
        <v>73.465086073556321</v>
      </c>
      <c r="AE58">
        <f t="shared" si="42"/>
        <v>75.11050600488052</v>
      </c>
      <c r="AF58">
        <f t="shared" si="42"/>
        <v>76.649104695648631</v>
      </c>
      <c r="AG58">
        <f t="shared" si="42"/>
        <v>78.082244690384684</v>
      </c>
      <c r="AH58">
        <f t="shared" si="42"/>
        <v>79.388600968883267</v>
      </c>
      <c r="AI58">
        <f t="shared" si="42"/>
        <v>80.580630972786125</v>
      </c>
      <c r="AJ58">
        <f t="shared" si="42"/>
        <v>81.650067991989687</v>
      </c>
      <c r="AK58">
        <f t="shared" si="42"/>
        <v>82.585864155658271</v>
      </c>
      <c r="AL58">
        <f t="shared" si="42"/>
        <v>83.385687615471596</v>
      </c>
      <c r="AM58">
        <f t="shared" si="42"/>
        <v>84.030415901365316</v>
      </c>
      <c r="AN58">
        <f t="shared" si="42"/>
        <v>84.52928910735956</v>
      </c>
      <c r="AO58">
        <f t="shared" si="42"/>
        <v>84.87936004306556</v>
      </c>
      <c r="AP58">
        <f t="shared" si="42"/>
        <v>85.081911609723264</v>
      </c>
      <c r="AQ58">
        <f t="shared" si="42"/>
        <v>85.137412760428944</v>
      </c>
      <c r="AR58">
        <f t="shared" si="42"/>
        <v>85.140754674680537</v>
      </c>
      <c r="AS58">
        <f t="shared" si="42"/>
        <v>85.053416135426431</v>
      </c>
      <c r="AT58">
        <f t="shared" si="42"/>
        <v>84.93775674419733</v>
      </c>
      <c r="AU58">
        <f t="shared" si="42"/>
        <v>84.793776500993232</v>
      </c>
      <c r="AV58">
        <f t="shared" si="42"/>
        <v>84.621475405814124</v>
      </c>
      <c r="AW58">
        <f t="shared" si="42"/>
        <v>84.420853458660034</v>
      </c>
      <c r="AX58">
        <f t="shared" si="42"/>
        <v>84.191910659530933</v>
      </c>
      <c r="AY58">
        <f t="shared" si="42"/>
        <v>83.934647008426836</v>
      </c>
      <c r="AZ58">
        <f t="shared" si="42"/>
        <v>83.649062505347729</v>
      </c>
      <c r="BA58">
        <f t="shared" si="42"/>
        <v>83.335157150293639</v>
      </c>
      <c r="BB58">
        <f t="shared" si="42"/>
        <v>82.99293094326454</v>
      </c>
      <c r="BC58">
        <f t="shared" si="42"/>
        <v>82.622383884260444</v>
      </c>
      <c r="BD58">
        <f t="shared" si="42"/>
        <v>82.223515973281351</v>
      </c>
      <c r="BE58">
        <f t="shared" si="42"/>
        <v>81.796327210327263</v>
      </c>
      <c r="BF58">
        <f t="shared" si="42"/>
        <v>81.340817595398164</v>
      </c>
      <c r="BG58">
        <f t="shared" si="42"/>
        <v>80.856987128494069</v>
      </c>
      <c r="BH58">
        <f t="shared" si="42"/>
        <v>80.344835809614992</v>
      </c>
      <c r="BI58">
        <f t="shared" si="42"/>
        <v>79.804363638760918</v>
      </c>
      <c r="BJ58">
        <f t="shared" si="42"/>
        <v>79.23557061593182</v>
      </c>
      <c r="BK58">
        <f t="shared" si="42"/>
        <v>78.63845674112774</v>
      </c>
      <c r="BL58">
        <f t="shared" si="42"/>
        <v>78.01302201434865</v>
      </c>
    </row>
    <row r="59" spans="1:64" x14ac:dyDescent="0.25">
      <c r="A59" t="str">
        <f t="shared" si="2"/>
        <v>21_VN</v>
      </c>
      <c r="B59" t="s">
        <v>743</v>
      </c>
      <c r="C59" t="str">
        <f t="shared" si="31"/>
        <v>road_passenger_lv(gpkm)</v>
      </c>
      <c r="D59">
        <f t="shared" si="29"/>
        <v>14.976000000000003</v>
      </c>
      <c r="E59">
        <f t="shared" ref="E59:BL60" si="43">E190</f>
        <v>18.20160000000001</v>
      </c>
      <c r="F59">
        <f t="shared" si="43"/>
        <v>19.704000000000001</v>
      </c>
      <c r="G59">
        <f t="shared" si="43"/>
        <v>21.401047999999996</v>
      </c>
      <c r="H59">
        <f t="shared" si="43"/>
        <v>23.098096000000005</v>
      </c>
      <c r="I59">
        <f t="shared" si="43"/>
        <v>24.79514399999994</v>
      </c>
      <c r="J59" s="10">
        <f t="shared" si="43"/>
        <v>32.499590535794766</v>
      </c>
      <c r="K59">
        <f t="shared" si="43"/>
        <v>38.468197583518624</v>
      </c>
      <c r="L59">
        <f t="shared" si="43"/>
        <v>41.608756924531704</v>
      </c>
      <c r="M59">
        <f t="shared" si="43"/>
        <v>44.628078589110352</v>
      </c>
      <c r="N59">
        <f t="shared" si="43"/>
        <v>47.719618981617721</v>
      </c>
      <c r="O59">
        <f t="shared" si="43"/>
        <v>50.89202609138885</v>
      </c>
      <c r="P59">
        <f t="shared" si="43"/>
        <v>54.127072782853269</v>
      </c>
      <c r="Q59">
        <f t="shared" si="43"/>
        <v>57.417043493510832</v>
      </c>
      <c r="R59">
        <f t="shared" si="43"/>
        <v>60.710253924906588</v>
      </c>
      <c r="S59" s="16">
        <f t="shared" si="43"/>
        <v>64.071957666619838</v>
      </c>
      <c r="T59">
        <f t="shared" si="43"/>
        <v>66.793929178213759</v>
      </c>
      <c r="U59">
        <f t="shared" si="43"/>
        <v>69.470611399809329</v>
      </c>
      <c r="V59">
        <f t="shared" si="43"/>
        <v>72.097094708217668</v>
      </c>
      <c r="W59">
        <f t="shared" si="43"/>
        <v>74.664161197666246</v>
      </c>
      <c r="X59">
        <f t="shared" si="43"/>
        <v>77.173326851726117</v>
      </c>
      <c r="Y59">
        <f t="shared" si="43"/>
        <v>79.607102024798678</v>
      </c>
      <c r="Z59">
        <f t="shared" si="43"/>
        <v>81.957202856539794</v>
      </c>
      <c r="AA59">
        <f t="shared" si="43"/>
        <v>84.21530392172923</v>
      </c>
      <c r="AB59">
        <f t="shared" si="43"/>
        <v>86.370590776464383</v>
      </c>
      <c r="AC59">
        <f t="shared" si="43"/>
        <v>88.426078157470045</v>
      </c>
      <c r="AD59">
        <f t="shared" si="43"/>
        <v>90.373701778708295</v>
      </c>
      <c r="AE59">
        <f t="shared" si="43"/>
        <v>92.174229039867384</v>
      </c>
      <c r="AF59">
        <f t="shared" si="43"/>
        <v>93.83482433273636</v>
      </c>
      <c r="AG59">
        <f t="shared" si="43"/>
        <v>95.36106503239165</v>
      </c>
      <c r="AH59">
        <f t="shared" si="43"/>
        <v>96.730922109419666</v>
      </c>
      <c r="AI59">
        <f t="shared" si="43"/>
        <v>97.963698728445905</v>
      </c>
      <c r="AJ59">
        <f t="shared" si="43"/>
        <v>99.053419657441623</v>
      </c>
      <c r="AK59">
        <f t="shared" si="43"/>
        <v>99.990804553725269</v>
      </c>
      <c r="AL59">
        <f t="shared" si="43"/>
        <v>100.77716147635924</v>
      </c>
      <c r="AM59">
        <f t="shared" si="43"/>
        <v>101.39348452397307</v>
      </c>
      <c r="AN59">
        <f t="shared" si="43"/>
        <v>101.85498039293613</v>
      </c>
      <c r="AO59">
        <f t="shared" si="43"/>
        <v>102.16199805741729</v>
      </c>
      <c r="AP59">
        <f t="shared" si="43"/>
        <v>102.31984801913597</v>
      </c>
      <c r="AQ59">
        <f t="shared" si="43"/>
        <v>102.33270177033221</v>
      </c>
      <c r="AR59">
        <f t="shared" si="43"/>
        <v>102.31803470031902</v>
      </c>
      <c r="AS59">
        <f t="shared" si="43"/>
        <v>102.21307547457312</v>
      </c>
      <c r="AT59">
        <f t="shared" si="43"/>
        <v>102.07408162080222</v>
      </c>
      <c r="AU59">
        <f t="shared" si="43"/>
        <v>101.90105313900631</v>
      </c>
      <c r="AV59">
        <f t="shared" si="43"/>
        <v>101.69399002918541</v>
      </c>
      <c r="AW59">
        <f t="shared" si="43"/>
        <v>101.45289229133951</v>
      </c>
      <c r="AX59">
        <f t="shared" si="43"/>
        <v>101.17775992546859</v>
      </c>
      <c r="AY59">
        <f t="shared" si="43"/>
        <v>100.86859293157269</v>
      </c>
      <c r="AZ59">
        <f t="shared" si="43"/>
        <v>100.52539130965178</v>
      </c>
      <c r="BA59">
        <f t="shared" si="43"/>
        <v>100.14815505970587</v>
      </c>
      <c r="BB59">
        <f t="shared" si="43"/>
        <v>99.736884181734979</v>
      </c>
      <c r="BC59">
        <f t="shared" si="43"/>
        <v>99.291578675739061</v>
      </c>
      <c r="BD59">
        <f t="shared" si="43"/>
        <v>98.812238541718145</v>
      </c>
      <c r="BE59">
        <f t="shared" si="43"/>
        <v>98.298863779672246</v>
      </c>
      <c r="BF59">
        <f t="shared" si="43"/>
        <v>97.751454389601335</v>
      </c>
      <c r="BG59">
        <f t="shared" si="43"/>
        <v>97.170010371505427</v>
      </c>
      <c r="BH59">
        <f t="shared" si="43"/>
        <v>96.554531725384535</v>
      </c>
      <c r="BI59">
        <f t="shared" si="43"/>
        <v>95.905018451238618</v>
      </c>
      <c r="BJ59">
        <f t="shared" si="43"/>
        <v>95.221470549067703</v>
      </c>
      <c r="BK59">
        <f t="shared" si="43"/>
        <v>94.503888018871791</v>
      </c>
      <c r="BL59">
        <f t="shared" si="43"/>
        <v>93.752270860650867</v>
      </c>
    </row>
    <row r="60" spans="1:64" x14ac:dyDescent="0.25">
      <c r="A60" t="str">
        <f t="shared" si="2"/>
        <v>21_VN</v>
      </c>
      <c r="B60" t="s">
        <v>743</v>
      </c>
      <c r="C60" t="str">
        <f t="shared" si="31"/>
        <v>ship_passenger(gpkm)</v>
      </c>
      <c r="D60">
        <f t="shared" si="29"/>
        <v>3.1945000000000006</v>
      </c>
      <c r="E60">
        <f t="shared" si="43"/>
        <v>2.8557000000000001</v>
      </c>
      <c r="F60">
        <f t="shared" si="43"/>
        <v>2.8350999999999993</v>
      </c>
      <c r="G60">
        <f t="shared" si="43"/>
        <v>2.9140999999999995</v>
      </c>
      <c r="H60">
        <f t="shared" si="43"/>
        <v>2.9857000000000005</v>
      </c>
      <c r="I60">
        <f t="shared" si="43"/>
        <v>3.048399999999992</v>
      </c>
      <c r="J60" s="10">
        <f t="shared" si="43"/>
        <v>3.0483999999999947</v>
      </c>
      <c r="K60">
        <f t="shared" si="43"/>
        <v>3.5008857901532497</v>
      </c>
      <c r="L60">
        <f t="shared" si="43"/>
        <v>3.6399677693076908</v>
      </c>
      <c r="M60">
        <f t="shared" si="43"/>
        <v>3.7582842858256296</v>
      </c>
      <c r="N60">
        <f t="shared" si="43"/>
        <v>3.8737733720110317</v>
      </c>
      <c r="O60">
        <f t="shared" si="43"/>
        <v>3.9874003738776511</v>
      </c>
      <c r="P60">
        <f t="shared" si="43"/>
        <v>4.0979676247775263</v>
      </c>
      <c r="Q60">
        <f t="shared" si="43"/>
        <v>4.2052052188694891</v>
      </c>
      <c r="R60">
        <f t="shared" si="43"/>
        <v>4.3084736762980578</v>
      </c>
      <c r="S60" s="16">
        <f t="shared" si="43"/>
        <v>4.409736029880694</v>
      </c>
      <c r="T60">
        <f t="shared" si="43"/>
        <v>4.5068340183419586</v>
      </c>
      <c r="U60">
        <f t="shared" si="43"/>
        <v>4.5993207985486952</v>
      </c>
      <c r="V60">
        <f t="shared" si="43"/>
        <v>4.6872803200603261</v>
      </c>
      <c r="W60">
        <f t="shared" si="43"/>
        <v>4.7705092087390648</v>
      </c>
      <c r="X60">
        <f t="shared" si="43"/>
        <v>4.8494860791688863</v>
      </c>
      <c r="Y60">
        <f t="shared" si="43"/>
        <v>4.9234774178939196</v>
      </c>
      <c r="Z60">
        <f t="shared" si="43"/>
        <v>4.9923495174018857</v>
      </c>
      <c r="AA60">
        <f t="shared" si="43"/>
        <v>5.0559665316313263</v>
      </c>
      <c r="AB60">
        <f t="shared" si="43"/>
        <v>5.114044775084837</v>
      </c>
      <c r="AC60">
        <f t="shared" si="43"/>
        <v>5.1671149289719045</v>
      </c>
      <c r="AD60">
        <f t="shared" si="43"/>
        <v>5.2150321011106833</v>
      </c>
      <c r="AE60">
        <f t="shared" si="43"/>
        <v>5.2575682026292787</v>
      </c>
      <c r="AF60">
        <f t="shared" si="43"/>
        <v>5.2946409543120296</v>
      </c>
      <c r="AG60">
        <f t="shared" si="43"/>
        <v>5.3261354837245314</v>
      </c>
      <c r="AH60">
        <f t="shared" si="43"/>
        <v>5.3510630559488614</v>
      </c>
      <c r="AI60">
        <f t="shared" si="43"/>
        <v>5.3707199908573422</v>
      </c>
      <c r="AJ60">
        <f t="shared" si="43"/>
        <v>5.3849655991374972</v>
      </c>
      <c r="AK60">
        <f t="shared" si="43"/>
        <v>5.393469889767859</v>
      </c>
      <c r="AL60">
        <f t="shared" si="43"/>
        <v>5.3964635853063037</v>
      </c>
      <c r="AM60">
        <f t="shared" si="43"/>
        <v>5.3930738703620626</v>
      </c>
      <c r="AN60">
        <f t="shared" si="43"/>
        <v>5.3842417812659917</v>
      </c>
      <c r="AO60">
        <f t="shared" si="43"/>
        <v>5.3700873309197332</v>
      </c>
      <c r="AP60">
        <f t="shared" si="43"/>
        <v>5.3509714649764382</v>
      </c>
      <c r="AQ60">
        <f t="shared" si="43"/>
        <v>5.3271734455856787</v>
      </c>
      <c r="AR60">
        <f t="shared" si="43"/>
        <v>5.3048276474409022</v>
      </c>
      <c r="AS60">
        <f t="shared" si="43"/>
        <v>5.2789763601424786</v>
      </c>
      <c r="AT60">
        <f t="shared" si="43"/>
        <v>5.2508576008440544</v>
      </c>
      <c r="AU60">
        <f t="shared" si="43"/>
        <v>5.2204713695456313</v>
      </c>
      <c r="AV60">
        <f t="shared" si="43"/>
        <v>5.1878176662472075</v>
      </c>
      <c r="AW60">
        <f t="shared" si="43"/>
        <v>5.152896490948784</v>
      </c>
      <c r="AX60">
        <f t="shared" si="43"/>
        <v>5.1157078436503598</v>
      </c>
      <c r="AY60">
        <f t="shared" si="43"/>
        <v>5.0762517243519358</v>
      </c>
      <c r="AZ60">
        <f t="shared" si="43"/>
        <v>5.034528133053513</v>
      </c>
      <c r="BA60">
        <f t="shared" si="43"/>
        <v>4.9905370697550886</v>
      </c>
      <c r="BB60">
        <f t="shared" si="43"/>
        <v>4.9442785344566653</v>
      </c>
      <c r="BC60">
        <f t="shared" si="43"/>
        <v>4.8957525271582414</v>
      </c>
      <c r="BD60">
        <f t="shared" si="43"/>
        <v>4.8449590478598177</v>
      </c>
      <c r="BE60">
        <f t="shared" si="43"/>
        <v>4.7918980965613942</v>
      </c>
      <c r="BF60">
        <f t="shared" si="43"/>
        <v>4.7365696732629701</v>
      </c>
      <c r="BG60">
        <f t="shared" si="43"/>
        <v>4.6789737779645471</v>
      </c>
      <c r="BH60">
        <f t="shared" si="43"/>
        <v>4.6191104106661243</v>
      </c>
      <c r="BI60">
        <f t="shared" si="43"/>
        <v>4.5569795713676999</v>
      </c>
      <c r="BJ60">
        <f t="shared" si="43"/>
        <v>4.4925812600692767</v>
      </c>
      <c r="BK60">
        <f t="shared" si="43"/>
        <v>4.4259154767708528</v>
      </c>
      <c r="BL60">
        <f t="shared" si="43"/>
        <v>4.3569822214724292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16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1.684734939206367E-3</v>
      </c>
      <c r="E63">
        <f>INDEX(hist_share!X:X,MATCH($C$1&amp;"-"&amp;$C63,hist_share!$AF:$AF,0))</f>
        <v>1.618198963591158E-3</v>
      </c>
      <c r="F63">
        <f>INDEX(hist_share!Y:Y,MATCH($C$1&amp;"-"&amp;$C63,hist_share!$AF:$AF,0))</f>
        <v>1.569202792753655E-3</v>
      </c>
      <c r="G63">
        <f>INDEX(hist_share!Z:Z,MATCH($C$1&amp;"-"&amp;$C63,hist_share!$AF:$AF,0))</f>
        <v>1.208634924096818E-3</v>
      </c>
      <c r="H63">
        <f>INDEX(hist_share!AA:AA,MATCH($C$1&amp;"-"&amp;$C63,hist_share!$AF:$AF,0))</f>
        <v>1.1800160930896791E-3</v>
      </c>
      <c r="I63">
        <f>INDEX(hist_share!AB:AB,MATCH($C$1&amp;"-"&amp;$C63,hist_share!$AF:$AF,0))</f>
        <v>1.198252275191766E-3</v>
      </c>
      <c r="J63" s="10">
        <f>INDEX(hist_share!AC:AC,MATCH($C$1&amp;"-"&amp;$C63,hist_share!$AF:$AF,0))</f>
        <v>0</v>
      </c>
      <c r="K63">
        <f>INDEX('7th_share'!C:C,MATCH($C$1&amp;"-"&amp;$C63,'7th_share'!$AK:$AK,0))</f>
        <v>1.095584902872101E-3</v>
      </c>
      <c r="L63">
        <f>INDEX('7th_share'!D:D,MATCH($C$1&amp;"-"&amp;$C63,'7th_share'!$AK:$AK,0))</f>
        <v>1.0519581182286851E-3</v>
      </c>
      <c r="M63">
        <f>INDEX('7th_share'!E:E,MATCH($C$1&amp;"-"&amp;$C63,'7th_share'!$AK:$AK,0))</f>
        <v>1.013173005950453E-3</v>
      </c>
      <c r="N63">
        <f>INDEX('7th_share'!F:F,MATCH($C$1&amp;"-"&amp;$C63,'7th_share'!$AK:$AK,0))</f>
        <v>9.790073695530835E-4</v>
      </c>
      <c r="O63">
        <f>INDEX('7th_share'!G:G,MATCH($C$1&amp;"-"&amp;$C63,'7th_share'!$AK:$AK,0))</f>
        <v>9.4923901255225443E-4</v>
      </c>
      <c r="P63">
        <f>INDEX('7th_share'!H:H,MATCH($C$1&amp;"-"&amp;$C63,'7th_share'!$AK:$AK,0))</f>
        <v>9.2364573846364544E-4</v>
      </c>
      <c r="Q63">
        <f>INDEX('7th_share'!I:I,MATCH($C$1&amp;"-"&amp;$C63,'7th_share'!$AK:$AK,0))</f>
        <v>9.0200535080293585E-4</v>
      </c>
      <c r="R63">
        <f>INDEX('7th_share'!J:J,MATCH($C$1&amp;"-"&amp;$C63,'7th_share'!$AK:$AK,0))</f>
        <v>8.8409565308580451E-4</v>
      </c>
      <c r="S63" s="16">
        <f>INDEX('7th_share'!K:K,MATCH($C$1&amp;"-"&amp;$C63,'7th_share'!$AK:$AK,0))</f>
        <v>8.6969444882792758E-4</v>
      </c>
      <c r="T63">
        <f>INDEX('7th_share'!L:L,MATCH($C$1&amp;"-"&amp;$C63,'7th_share'!$AK:$AK,0))</f>
        <v>8.5857954154498696E-4</v>
      </c>
      <c r="U63">
        <f>INDEX('7th_share'!M:M,MATCH($C$1&amp;"-"&amp;$C63,'7th_share'!$AK:$AK,0))</f>
        <v>8.5052873475266076E-4</v>
      </c>
      <c r="V63">
        <f>INDEX('7th_share'!N:N,MATCH($C$1&amp;"-"&amp;$C63,'7th_share'!$AK:$AK,0))</f>
        <v>8.4531983196662697E-4</v>
      </c>
      <c r="W63">
        <f>INDEX('7th_share'!O:O,MATCH($C$1&amp;"-"&amp;$C63,'7th_share'!$AK:$AK,0))</f>
        <v>8.4273063670256586E-4</v>
      </c>
      <c r="X63">
        <f>INDEX('7th_share'!P:P,MATCH($C$1&amp;"-"&amp;$C63,'7th_share'!$AK:$AK,0))</f>
        <v>8.4253895247615588E-4</v>
      </c>
      <c r="Y63">
        <f>INDEX('7th_share'!Q:Q,MATCH($C$1&amp;"-"&amp;$C63,'7th_share'!$AK:$AK,0))</f>
        <v>8.4452258280307392E-4</v>
      </c>
      <c r="Z63">
        <f>INDEX('7th_share'!R:R,MATCH($C$1&amp;"-"&amp;$C63,'7th_share'!$AK:$AK,0))</f>
        <v>8.4845933119900093E-4</v>
      </c>
      <c r="AA63">
        <f>INDEX('7th_share'!S:S,MATCH($C$1&amp;"-"&amp;$C63,'7th_share'!$AK:$AK,0))</f>
        <v>8.5412700117961618E-4</v>
      </c>
      <c r="AB63">
        <f>INDEX('7th_share'!T:T,MATCH($C$1&amp;"-"&amp;$C63,'7th_share'!$AK:$AK,0))</f>
        <v>8.6130339626059498E-4</v>
      </c>
      <c r="AC63">
        <f>INDEX('7th_share'!U:U,MATCH($C$1&amp;"-"&amp;$C63,'7th_share'!$AK:$AK,0))</f>
        <v>8.6976631995762236E-4</v>
      </c>
      <c r="AD63">
        <f>INDEX('7th_share'!V:V,MATCH($C$1&amp;"-"&amp;$C63,'7th_share'!$AK:$AK,0))</f>
        <v>8.7929357578636874E-4</v>
      </c>
      <c r="AE63">
        <f>INDEX('7th_share'!W:W,MATCH($C$1&amp;"-"&amp;$C63,'7th_share'!$AK:$AK,0))</f>
        <v>8.8966296726252121E-4</v>
      </c>
      <c r="AF63">
        <f>INDEX('7th_share'!X:X,MATCH($C$1&amp;"-"&amp;$C63,'7th_share'!$AK:$AK,0))</f>
        <v>9.0065229790175334E-4</v>
      </c>
      <c r="AG63">
        <f>INDEX('7th_share'!Y:Y,MATCH($C$1&amp;"-"&amp;$C63,'7th_share'!$AK:$AK,0))</f>
        <v>9.1203937121974734E-4</v>
      </c>
      <c r="AH63">
        <f>INDEX('7th_share'!Z:Z,MATCH($C$1&amp;"-"&amp;$C63,'7th_share'!$AK:$AK,0))</f>
        <v>9.2360199073218035E-4</v>
      </c>
      <c r="AI63">
        <f>INDEX('7th_share'!AA:AA,MATCH($C$1&amp;"-"&amp;$C63,'7th_share'!$AK:$AK,0))</f>
        <v>9.3511795995472895E-4</v>
      </c>
      <c r="AJ63">
        <f>INDEX('7th_share'!AB:AB,MATCH($C$1&amp;"-"&amp;$C63,'7th_share'!$AK:$AK,0))</f>
        <v>9.4636508240307754E-4</v>
      </c>
      <c r="AK63">
        <f>INDEX('7th_share'!AC:AC,MATCH($C$1&amp;"-"&amp;$C63,'7th_share'!$AK:$AK,0))</f>
        <v>9.5712116159289956E-4</v>
      </c>
      <c r="AL63">
        <f>INDEX('7th_share'!AD:AD,MATCH($C$1&amp;"-"&amp;$C63,'7th_share'!$AK:$AK,0))</f>
        <v>9.6716400103987637E-4</v>
      </c>
      <c r="AM63">
        <f>INDEX('7th_share'!AE:AE,MATCH($C$1&amp;"-"&amp;$C63,'7th_share'!$AK:$AK,0))</f>
        <v>9.7627140425968673E-4</v>
      </c>
      <c r="AN63">
        <f>INDEX('7th_share'!AF:AF,MATCH($C$1&amp;"-"&amp;$C63,'7th_share'!$AK:$AK,0))</f>
        <v>9.8422117476801166E-4</v>
      </c>
      <c r="AO63">
        <f>INDEX('7th_share'!AG:AG,MATCH($C$1&amp;"-"&amp;$C63,'7th_share'!$AK:$AK,0))</f>
        <v>9.9079111608052581E-4</v>
      </c>
      <c r="AP63">
        <f>INDEX('7th_share'!AH:AH,MATCH($C$1&amp;"-"&amp;$C63,'7th_share'!$AK:$AK,0))</f>
        <v>9.9575903171290935E-4</v>
      </c>
      <c r="AQ63">
        <f>INDEX('7th_share'!AI:AI,MATCH($C$1&amp;"-"&amp;$C63,'7th_share'!$AK:$AK,0))</f>
        <v>9.9890272518084059E-4</v>
      </c>
      <c r="AR63">
        <f>INDEX('7th_share'!AJ:AJ,MATCH($C$1&amp;"-"&amp;$C63,'7th_share'!$AK:$AK,0))</f>
        <v>9.9999999999999959E-4</v>
      </c>
      <c r="AS63">
        <f>AR63</f>
        <v>9.9999999999999959E-4</v>
      </c>
      <c r="AT63" s="6">
        <f t="shared" ref="AT63:BL75" si="44">AS63</f>
        <v>9.9999999999999959E-4</v>
      </c>
      <c r="AU63" s="6">
        <f t="shared" si="44"/>
        <v>9.9999999999999959E-4</v>
      </c>
      <c r="AV63" s="6">
        <f t="shared" si="44"/>
        <v>9.9999999999999959E-4</v>
      </c>
      <c r="AW63" s="6">
        <f t="shared" si="44"/>
        <v>9.9999999999999959E-4</v>
      </c>
      <c r="AX63" s="6">
        <f t="shared" si="44"/>
        <v>9.9999999999999959E-4</v>
      </c>
      <c r="AY63" s="6">
        <f t="shared" si="44"/>
        <v>9.9999999999999959E-4</v>
      </c>
      <c r="AZ63" s="6">
        <f t="shared" si="44"/>
        <v>9.9999999999999959E-4</v>
      </c>
      <c r="BA63" s="6">
        <f t="shared" si="44"/>
        <v>9.9999999999999959E-4</v>
      </c>
      <c r="BB63" s="6">
        <f t="shared" si="44"/>
        <v>9.9999999999999959E-4</v>
      </c>
      <c r="BC63" s="6">
        <f t="shared" si="44"/>
        <v>9.9999999999999959E-4</v>
      </c>
      <c r="BD63" s="6">
        <f t="shared" si="44"/>
        <v>9.9999999999999959E-4</v>
      </c>
      <c r="BE63" s="6">
        <f t="shared" si="44"/>
        <v>9.9999999999999959E-4</v>
      </c>
      <c r="BF63" s="6">
        <f t="shared" si="44"/>
        <v>9.9999999999999959E-4</v>
      </c>
      <c r="BG63" s="6">
        <f t="shared" si="44"/>
        <v>9.9999999999999959E-4</v>
      </c>
      <c r="BH63" s="6">
        <f t="shared" si="44"/>
        <v>9.9999999999999959E-4</v>
      </c>
      <c r="BI63" s="6">
        <f t="shared" si="44"/>
        <v>9.9999999999999959E-4</v>
      </c>
      <c r="BJ63" s="6">
        <f t="shared" si="44"/>
        <v>9.9999999999999959E-4</v>
      </c>
      <c r="BK63" s="6">
        <f t="shared" si="44"/>
        <v>9.9999999999999959E-4</v>
      </c>
      <c r="BL63" s="6">
        <f t="shared" si="44"/>
        <v>9.9999999999999959E-4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 s="16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5" si="45">AR64</f>
        <v>0</v>
      </c>
      <c r="AT64" s="6">
        <f t="shared" si="45"/>
        <v>0</v>
      </c>
      <c r="AU64" s="6">
        <f t="shared" si="45"/>
        <v>0</v>
      </c>
      <c r="AV64" s="6">
        <f t="shared" si="45"/>
        <v>0</v>
      </c>
      <c r="AW64" s="6">
        <f t="shared" si="45"/>
        <v>0</v>
      </c>
      <c r="AX64" s="6">
        <f t="shared" si="45"/>
        <v>0</v>
      </c>
      <c r="AY64" s="6">
        <f t="shared" si="45"/>
        <v>0</v>
      </c>
      <c r="AZ64" s="6">
        <f t="shared" si="45"/>
        <v>0</v>
      </c>
      <c r="BA64" s="6">
        <f t="shared" si="45"/>
        <v>0</v>
      </c>
      <c r="BB64" s="6">
        <f t="shared" si="45"/>
        <v>0</v>
      </c>
      <c r="BC64" s="6">
        <f t="shared" si="45"/>
        <v>0</v>
      </c>
      <c r="BD64" s="6">
        <f t="shared" si="45"/>
        <v>0</v>
      </c>
      <c r="BE64" s="6">
        <f t="shared" si="45"/>
        <v>0</v>
      </c>
      <c r="BF64" s="6">
        <f t="shared" si="45"/>
        <v>0</v>
      </c>
      <c r="BG64" s="6">
        <f t="shared" si="45"/>
        <v>0</v>
      </c>
      <c r="BH64" s="6">
        <f t="shared" si="45"/>
        <v>0</v>
      </c>
      <c r="BI64" s="6">
        <f t="shared" si="44"/>
        <v>0</v>
      </c>
      <c r="BJ64" s="6">
        <f t="shared" si="44"/>
        <v>0</v>
      </c>
      <c r="BK64" s="6">
        <f t="shared" si="44"/>
        <v>0</v>
      </c>
      <c r="BL64" s="6">
        <f t="shared" si="44"/>
        <v>0</v>
      </c>
    </row>
    <row r="65" spans="2:64" x14ac:dyDescent="0.25">
      <c r="C65" t="s">
        <v>8</v>
      </c>
      <c r="D65">
        <f>INDEX(hist_share!W:W,MATCH($C$1&amp;"-"&amp;$C65,hist_share!$AF:$AF,0))</f>
        <v>5.5058305451340772E-2</v>
      </c>
      <c r="E65">
        <f>INDEX(hist_share!X:X,MATCH($C$1&amp;"-"&amp;$C65,hist_share!$AF:$AF,0))</f>
        <v>5.2823090874246283E-2</v>
      </c>
      <c r="F65">
        <f>INDEX(hist_share!Y:Y,MATCH($C$1&amp;"-"&amp;$C65,hist_share!$AF:$AF,0))</f>
        <v>4.7757416916528413E-2</v>
      </c>
      <c r="G65">
        <f>INDEX(hist_share!Z:Z,MATCH($C$1&amp;"-"&amp;$C65,hist_share!$AF:$AF,0))</f>
        <v>4.3212106341698357E-2</v>
      </c>
      <c r="H65">
        <f>INDEX(hist_share!AA:AA,MATCH($C$1&amp;"-"&amp;$C65,hist_share!$AF:$AF,0))</f>
        <v>4.6504930396308507E-2</v>
      </c>
      <c r="I65">
        <f>INDEX(hist_share!AB:AB,MATCH($C$1&amp;"-"&amp;$C65,hist_share!$AF:$AF,0))</f>
        <v>4.140125754934839E-2</v>
      </c>
      <c r="J65" s="10">
        <f>INDEX(hist_share!AC:AC,MATCH($C$1&amp;"-"&amp;$C65,hist_share!$AF:$AF,0))</f>
        <v>0</v>
      </c>
      <c r="K65">
        <f>INDEX('7th_share'!C:C,MATCH($C$1&amp;"-"&amp;$C65,'7th_share'!$AK:$AK,0))</f>
        <v>3.4948430526044759E-2</v>
      </c>
      <c r="L65">
        <f>INDEX('7th_share'!D:D,MATCH($C$1&amp;"-"&amp;$C65,'7th_share'!$AK:$AK,0))</f>
        <v>3.2214344190349353E-2</v>
      </c>
      <c r="M65">
        <f>INDEX('7th_share'!E:E,MATCH($C$1&amp;"-"&amp;$C65,'7th_share'!$AK:$AK,0))</f>
        <v>2.9789423429234199E-2</v>
      </c>
      <c r="N65">
        <f>INDEX('7th_share'!F:F,MATCH($C$1&amp;"-"&amp;$C65,'7th_share'!$AK:$AK,0))</f>
        <v>2.7659378835656341E-2</v>
      </c>
      <c r="O65">
        <f>INDEX('7th_share'!G:G,MATCH($C$1&amp;"-"&amp;$C65,'7th_share'!$AK:$AK,0))</f>
        <v>2.5809921002572789E-2</v>
      </c>
      <c r="P65">
        <f>INDEX('7th_share'!H:H,MATCH($C$1&amp;"-"&amp;$C65,'7th_share'!$AK:$AK,0))</f>
        <v>2.4226760522940569E-2</v>
      </c>
      <c r="Q65">
        <f>INDEX('7th_share'!I:I,MATCH($C$1&amp;"-"&amp;$C65,'7th_share'!$AK:$AK,0))</f>
        <v>2.2895607989716769E-2</v>
      </c>
      <c r="R65">
        <f>INDEX('7th_share'!J:J,MATCH($C$1&amp;"-"&amp;$C65,'7th_share'!$AK:$AK,0))</f>
        <v>2.180217399585832E-2</v>
      </c>
      <c r="S65" s="16">
        <f>INDEX('7th_share'!K:K,MATCH($C$1&amp;"-"&amp;$C65,'7th_share'!$AK:$AK,0))</f>
        <v>2.0932169134322259E-2</v>
      </c>
      <c r="T65">
        <f>INDEX('7th_share'!L:L,MATCH($C$1&amp;"-"&amp;$C65,'7th_share'!$AK:$AK,0))</f>
        <v>2.0271303998065669E-2</v>
      </c>
      <c r="U65">
        <f>INDEX('7th_share'!M:M,MATCH($C$1&amp;"-"&amp;$C65,'7th_share'!$AK:$AK,0))</f>
        <v>1.980528918004551E-2</v>
      </c>
      <c r="V65">
        <f>INDEX('7th_share'!N:N,MATCH($C$1&amp;"-"&amp;$C65,'7th_share'!$AK:$AK,0))</f>
        <v>1.9519835273218909E-2</v>
      </c>
      <c r="W65">
        <f>INDEX('7th_share'!O:O,MATCH($C$1&amp;"-"&amp;$C65,'7th_share'!$AK:$AK,0))</f>
        <v>1.9400652870542739E-2</v>
      </c>
      <c r="X65">
        <f>INDEX('7th_share'!P:P,MATCH($C$1&amp;"-"&amp;$C65,'7th_share'!$AK:$AK,0))</f>
        <v>1.943345256497411E-2</v>
      </c>
      <c r="Y65">
        <f>INDEX('7th_share'!Q:Q,MATCH($C$1&amp;"-"&amp;$C65,'7th_share'!$AK:$AK,0))</f>
        <v>1.960394494947007E-2</v>
      </c>
      <c r="Z65">
        <f>INDEX('7th_share'!R:R,MATCH($C$1&amp;"-"&amp;$C65,'7th_share'!$AK:$AK,0))</f>
        <v>1.9897840616987589E-2</v>
      </c>
      <c r="AA65">
        <f>INDEX('7th_share'!S:S,MATCH($C$1&amp;"-"&amp;$C65,'7th_share'!$AK:$AK,0))</f>
        <v>2.030085016048374E-2</v>
      </c>
      <c r="AB65">
        <f>INDEX('7th_share'!T:T,MATCH($C$1&amp;"-"&amp;$C65,'7th_share'!$AK:$AK,0))</f>
        <v>2.0798684172915499E-2</v>
      </c>
      <c r="AC65">
        <f>INDEX('7th_share'!U:U,MATCH($C$1&amp;"-"&amp;$C65,'7th_share'!$AK:$AK,0))</f>
        <v>2.1377053247239888E-2</v>
      </c>
      <c r="AD65">
        <f>INDEX('7th_share'!V:V,MATCH($C$1&amp;"-"&amp;$C65,'7th_share'!$AK:$AK,0))</f>
        <v>2.2021667976413872E-2</v>
      </c>
      <c r="AE65">
        <f>INDEX('7th_share'!W:W,MATCH($C$1&amp;"-"&amp;$C65,'7th_share'!$AK:$AK,0))</f>
        <v>2.2718238953394709E-2</v>
      </c>
      <c r="AF65">
        <f>INDEX('7th_share'!X:X,MATCH($C$1&amp;"-"&amp;$C65,'7th_share'!$AK:$AK,0))</f>
        <v>2.345247677113926E-2</v>
      </c>
      <c r="AG65">
        <f>INDEX('7th_share'!Y:Y,MATCH($C$1&amp;"-"&amp;$C65,'7th_share'!$AK:$AK,0))</f>
        <v>2.421009202260449E-2</v>
      </c>
      <c r="AH65">
        <f>INDEX('7th_share'!Z:Z,MATCH($C$1&amp;"-"&amp;$C65,'7th_share'!$AK:$AK,0))</f>
        <v>2.4976795300747472E-2</v>
      </c>
      <c r="AI65">
        <f>INDEX('7th_share'!AA:AA,MATCH($C$1&amp;"-"&amp;$C65,'7th_share'!$AK:$AK,0))</f>
        <v>2.5738297198525259E-2</v>
      </c>
      <c r="AJ65">
        <f>INDEX('7th_share'!AB:AB,MATCH($C$1&amp;"-"&amp;$C65,'7th_share'!$AK:$AK,0))</f>
        <v>2.6480308308894959E-2</v>
      </c>
      <c r="AK65">
        <f>INDEX('7th_share'!AC:AC,MATCH($C$1&amp;"-"&amp;$C65,'7th_share'!$AK:$AK,0))</f>
        <v>2.7188539224813381E-2</v>
      </c>
      <c r="AL65">
        <f>INDEX('7th_share'!AD:AD,MATCH($C$1&amp;"-"&amp;$C65,'7th_share'!$AK:$AK,0))</f>
        <v>2.7848700539237849E-2</v>
      </c>
      <c r="AM65">
        <f>INDEX('7th_share'!AE:AE,MATCH($C$1&amp;"-"&amp;$C65,'7th_share'!$AK:$AK,0))</f>
        <v>2.8446502845125E-2</v>
      </c>
      <c r="AN65">
        <f>INDEX('7th_share'!AF:AF,MATCH($C$1&amp;"-"&amp;$C65,'7th_share'!$AK:$AK,0))</f>
        <v>2.8967656735432029E-2</v>
      </c>
      <c r="AO65">
        <f>INDEX('7th_share'!AG:AG,MATCH($C$1&amp;"-"&amp;$C65,'7th_share'!$AK:$AK,0))</f>
        <v>2.9397872803116148E-2</v>
      </c>
      <c r="AP65">
        <f>INDEX('7th_share'!AH:AH,MATCH($C$1&amp;"-"&amp;$C65,'7th_share'!$AK:$AK,0))</f>
        <v>2.9722861641134159E-2</v>
      </c>
      <c r="AQ65">
        <f>INDEX('7th_share'!AI:AI,MATCH($C$1&amp;"-"&amp;$C65,'7th_share'!$AK:$AK,0))</f>
        <v>2.992833384244321E-2</v>
      </c>
      <c r="AR65">
        <f>INDEX('7th_share'!AJ:AJ,MATCH($C$1&amp;"-"&amp;$C65,'7th_share'!$AK:$AK,0))</f>
        <v>3.0000000000000041E-2</v>
      </c>
      <c r="AS65" s="6">
        <f t="shared" si="45"/>
        <v>3.0000000000000041E-2</v>
      </c>
      <c r="AT65" s="6">
        <f t="shared" si="44"/>
        <v>3.0000000000000041E-2</v>
      </c>
      <c r="AU65" s="6">
        <f t="shared" si="44"/>
        <v>3.0000000000000041E-2</v>
      </c>
      <c r="AV65" s="6">
        <f t="shared" si="44"/>
        <v>3.0000000000000041E-2</v>
      </c>
      <c r="AW65" s="6">
        <f t="shared" si="44"/>
        <v>3.0000000000000041E-2</v>
      </c>
      <c r="AX65" s="6">
        <f t="shared" si="44"/>
        <v>3.0000000000000041E-2</v>
      </c>
      <c r="AY65" s="6">
        <f t="shared" si="44"/>
        <v>3.0000000000000041E-2</v>
      </c>
      <c r="AZ65" s="6">
        <f t="shared" si="44"/>
        <v>3.0000000000000041E-2</v>
      </c>
      <c r="BA65" s="6">
        <f t="shared" si="44"/>
        <v>3.0000000000000041E-2</v>
      </c>
      <c r="BB65" s="6">
        <f t="shared" si="44"/>
        <v>3.0000000000000041E-2</v>
      </c>
      <c r="BC65" s="6">
        <f t="shared" si="44"/>
        <v>3.0000000000000041E-2</v>
      </c>
      <c r="BD65" s="6">
        <f t="shared" si="44"/>
        <v>3.0000000000000041E-2</v>
      </c>
      <c r="BE65" s="6">
        <f t="shared" si="44"/>
        <v>3.0000000000000041E-2</v>
      </c>
      <c r="BF65" s="6">
        <f t="shared" si="44"/>
        <v>3.0000000000000041E-2</v>
      </c>
      <c r="BG65" s="6">
        <f t="shared" si="44"/>
        <v>3.0000000000000041E-2</v>
      </c>
      <c r="BH65" s="6">
        <f t="shared" si="44"/>
        <v>3.0000000000000041E-2</v>
      </c>
      <c r="BI65" s="6">
        <f t="shared" si="44"/>
        <v>3.0000000000000041E-2</v>
      </c>
      <c r="BJ65" s="6">
        <f t="shared" si="44"/>
        <v>3.0000000000000041E-2</v>
      </c>
      <c r="BK65" s="6">
        <f t="shared" si="44"/>
        <v>3.0000000000000041E-2</v>
      </c>
      <c r="BL65" s="6">
        <f t="shared" si="44"/>
        <v>3.0000000000000041E-2</v>
      </c>
    </row>
    <row r="66" spans="2:64" x14ac:dyDescent="0.25">
      <c r="C66" t="s">
        <v>9</v>
      </c>
      <c r="D66">
        <f>INDEX(hist_share!W:W,MATCH($C$1&amp;"-"&amp;$C66,hist_share!$AF:$AF,0))</f>
        <v>2.0136316304934371E-3</v>
      </c>
      <c r="E66">
        <f>INDEX(hist_share!X:X,MATCH($C$1&amp;"-"&amp;$C66,hist_share!$AF:$AF,0))</f>
        <v>2.0393251676400969E-3</v>
      </c>
      <c r="F66">
        <f>INDEX(hist_share!Y:Y,MATCH($C$1&amp;"-"&amp;$C66,hist_share!$AF:$AF,0))</f>
        <v>2.0659355754184499E-3</v>
      </c>
      <c r="G66">
        <f>INDEX(hist_share!Z:Z,MATCH($C$1&amp;"-"&amp;$C66,hist_share!$AF:$AF,0))</f>
        <v>2.0771306331753992E-3</v>
      </c>
      <c r="H66">
        <f>INDEX(hist_share!AA:AA,MATCH($C$1&amp;"-"&amp;$C66,hist_share!$AF:$AF,0))</f>
        <v>2.0812307562689931E-3</v>
      </c>
      <c r="I66">
        <f>INDEX(hist_share!AB:AB,MATCH($C$1&amp;"-"&amp;$C66,hist_share!$AF:$AF,0))</f>
        <v>2.1121235828961788E-3</v>
      </c>
      <c r="J66" s="10">
        <f>INDEX(hist_share!AC:AC,MATCH($C$1&amp;"-"&amp;$C66,hist_share!$AF:$AF,0))</f>
        <v>0</v>
      </c>
      <c r="K66">
        <f>INDEX('7th_share'!C:C,MATCH($C$1&amp;"-"&amp;$C66,'7th_share'!$AK:$AK,0))</f>
        <v>2.183147709063736E-3</v>
      </c>
      <c r="L66">
        <f>INDEX('7th_share'!D:D,MATCH($C$1&amp;"-"&amp;$C66,'7th_share'!$AK:$AK,0))</f>
        <v>2.2118157301332761E-3</v>
      </c>
      <c r="M66">
        <f>INDEX('7th_share'!E:E,MATCH($C$1&amp;"-"&amp;$C66,'7th_share'!$AK:$AK,0))</f>
        <v>2.2362083445624549E-3</v>
      </c>
      <c r="N66">
        <f>INDEX('7th_share'!F:F,MATCH($C$1&amp;"-"&amp;$C66,'7th_share'!$AK:$AK,0))</f>
        <v>2.2565410183781232E-3</v>
      </c>
      <c r="O66">
        <f>INDEX('7th_share'!G:G,MATCH($C$1&amp;"-"&amp;$C66,'7th_share'!$AK:$AK,0))</f>
        <v>2.2730292176071291E-3</v>
      </c>
      <c r="P66">
        <f>INDEX('7th_share'!H:H,MATCH($C$1&amp;"-"&amp;$C66,'7th_share'!$AK:$AK,0))</f>
        <v>2.2858884082763231E-3</v>
      </c>
      <c r="Q66">
        <f>INDEX('7th_share'!I:I,MATCH($C$1&amp;"-"&amp;$C66,'7th_share'!$AK:$AK,0))</f>
        <v>2.2953340564125521E-3</v>
      </c>
      <c r="R66">
        <f>INDEX('7th_share'!J:J,MATCH($C$1&amp;"-"&amp;$C66,'7th_share'!$AK:$AK,0))</f>
        <v>2.3015816280426652E-3</v>
      </c>
      <c r="S66" s="16">
        <f>INDEX('7th_share'!K:K,MATCH($C$1&amp;"-"&amp;$C66,'7th_share'!$AK:$AK,0))</f>
        <v>2.304846589193511E-3</v>
      </c>
      <c r="T66">
        <f>INDEX('7th_share'!L:L,MATCH($C$1&amp;"-"&amp;$C66,'7th_share'!$AK:$AK,0))</f>
        <v>2.305344405891939E-3</v>
      </c>
      <c r="U66">
        <f>INDEX('7th_share'!M:M,MATCH($C$1&amp;"-"&amp;$C66,'7th_share'!$AK:$AK,0))</f>
        <v>2.3032905441648E-3</v>
      </c>
      <c r="V66">
        <f>INDEX('7th_share'!N:N,MATCH($C$1&amp;"-"&amp;$C66,'7th_share'!$AK:$AK,0))</f>
        <v>2.2989004700389392E-3</v>
      </c>
      <c r="W66">
        <f>INDEX('7th_share'!O:O,MATCH($C$1&amp;"-"&amp;$C66,'7th_share'!$AK:$AK,0))</f>
        <v>2.292389649541207E-3</v>
      </c>
      <c r="X66">
        <f>INDEX('7th_share'!P:P,MATCH($C$1&amp;"-"&amp;$C66,'7th_share'!$AK:$AK,0))</f>
        <v>2.2839735486984542E-3</v>
      </c>
      <c r="Y66">
        <f>INDEX('7th_share'!Q:Q,MATCH($C$1&amp;"-"&amp;$C66,'7th_share'!$AK:$AK,0))</f>
        <v>2.2738676335375282E-3</v>
      </c>
      <c r="Z66">
        <f>INDEX('7th_share'!R:R,MATCH($C$1&amp;"-"&amp;$C66,'7th_share'!$AK:$AK,0))</f>
        <v>2.2622873700852771E-3</v>
      </c>
      <c r="AA66">
        <f>INDEX('7th_share'!S:S,MATCH($C$1&amp;"-"&amp;$C66,'7th_share'!$AK:$AK,0))</f>
        <v>2.24944822436855E-3</v>
      </c>
      <c r="AB66">
        <f>INDEX('7th_share'!T:T,MATCH($C$1&amp;"-"&amp;$C66,'7th_share'!$AK:$AK,0))</f>
        <v>2.235565662414197E-3</v>
      </c>
      <c r="AC66">
        <f>INDEX('7th_share'!U:U,MATCH($C$1&amp;"-"&amp;$C66,'7th_share'!$AK:$AK,0))</f>
        <v>2.220855150249067E-3</v>
      </c>
      <c r="AD66">
        <f>INDEX('7th_share'!V:V,MATCH($C$1&amp;"-"&amp;$C66,'7th_share'!$AK:$AK,0))</f>
        <v>2.2055321539000078E-3</v>
      </c>
      <c r="AE66">
        <f>INDEX('7th_share'!W:W,MATCH($C$1&amp;"-"&amp;$C66,'7th_share'!$AK:$AK,0))</f>
        <v>2.1898121393938669E-3</v>
      </c>
      <c r="AF66">
        <f>INDEX('7th_share'!X:X,MATCH($C$1&amp;"-"&amp;$C66,'7th_share'!$AK:$AK,0))</f>
        <v>2.1739105727574971E-3</v>
      </c>
      <c r="AG66">
        <f>INDEX('7th_share'!Y:Y,MATCH($C$1&amp;"-"&amp;$C66,'7th_share'!$AK:$AK,0))</f>
        <v>2.1580429200177449E-3</v>
      </c>
      <c r="AH66">
        <f>INDEX('7th_share'!Z:Z,MATCH($C$1&amp;"-"&amp;$C66,'7th_share'!$AK:$AK,0))</f>
        <v>2.1424246472014582E-3</v>
      </c>
      <c r="AI66">
        <f>INDEX('7th_share'!AA:AA,MATCH($C$1&amp;"-"&amp;$C66,'7th_share'!$AK:$AK,0))</f>
        <v>2.127271220335489E-3</v>
      </c>
      <c r="AJ66">
        <f>INDEX('7th_share'!AB:AB,MATCH($C$1&amp;"-"&amp;$C66,'7th_share'!$AK:$AK,0))</f>
        <v>2.1127981054466839E-3</v>
      </c>
      <c r="AK66">
        <f>INDEX('7th_share'!AC:AC,MATCH($C$1&amp;"-"&amp;$C66,'7th_share'!$AK:$AK,0))</f>
        <v>2.099220768561894E-3</v>
      </c>
      <c r="AL66">
        <f>INDEX('7th_share'!AD:AD,MATCH($C$1&amp;"-"&amp;$C66,'7th_share'!$AK:$AK,0))</f>
        <v>2.086754675707965E-3</v>
      </c>
      <c r="AM66">
        <f>INDEX('7th_share'!AE:AE,MATCH($C$1&amp;"-"&amp;$C66,'7th_share'!$AK:$AK,0))</f>
        <v>2.0756152929117459E-3</v>
      </c>
      <c r="AN66">
        <f>INDEX('7th_share'!AF:AF,MATCH($C$1&amp;"-"&amp;$C66,'7th_share'!$AK:$AK,0))</f>
        <v>2.0660180862000889E-3</v>
      </c>
      <c r="AO66">
        <f>INDEX('7th_share'!AG:AG,MATCH($C$1&amp;"-"&amp;$C66,'7th_share'!$AK:$AK,0))</f>
        <v>2.0581785215998418E-3</v>
      </c>
      <c r="AP66">
        <f>INDEX('7th_share'!AH:AH,MATCH($C$1&amp;"-"&amp;$C66,'7th_share'!$AK:$AK,0))</f>
        <v>2.052312065137851E-3</v>
      </c>
      <c r="AQ66">
        <f>INDEX('7th_share'!AI:AI,MATCH($C$1&amp;"-"&amp;$C66,'7th_share'!$AK:$AK,0))</f>
        <v>2.048634182840966E-3</v>
      </c>
      <c r="AR66">
        <f>INDEX('7th_share'!AJ:AJ,MATCH($C$1&amp;"-"&amp;$C66,'7th_share'!$AK:$AK,0))</f>
        <v>2.047360340736039E-3</v>
      </c>
      <c r="AS66" s="6">
        <f t="shared" si="45"/>
        <v>2.047360340736039E-3</v>
      </c>
      <c r="AT66" s="6">
        <f t="shared" si="44"/>
        <v>2.047360340736039E-3</v>
      </c>
      <c r="AU66" s="6">
        <f t="shared" si="44"/>
        <v>2.047360340736039E-3</v>
      </c>
      <c r="AV66" s="6">
        <f t="shared" si="44"/>
        <v>2.047360340736039E-3</v>
      </c>
      <c r="AW66" s="6">
        <f t="shared" si="44"/>
        <v>2.047360340736039E-3</v>
      </c>
      <c r="AX66" s="6">
        <f t="shared" si="44"/>
        <v>2.047360340736039E-3</v>
      </c>
      <c r="AY66" s="6">
        <f t="shared" si="44"/>
        <v>2.047360340736039E-3</v>
      </c>
      <c r="AZ66" s="6">
        <f t="shared" si="44"/>
        <v>2.047360340736039E-3</v>
      </c>
      <c r="BA66" s="6">
        <f t="shared" si="44"/>
        <v>2.047360340736039E-3</v>
      </c>
      <c r="BB66" s="6">
        <f t="shared" si="44"/>
        <v>2.047360340736039E-3</v>
      </c>
      <c r="BC66" s="6">
        <f t="shared" si="44"/>
        <v>2.047360340736039E-3</v>
      </c>
      <c r="BD66" s="6">
        <f t="shared" si="44"/>
        <v>2.047360340736039E-3</v>
      </c>
      <c r="BE66" s="6">
        <f t="shared" si="44"/>
        <v>2.047360340736039E-3</v>
      </c>
      <c r="BF66" s="6">
        <f t="shared" si="44"/>
        <v>2.047360340736039E-3</v>
      </c>
      <c r="BG66" s="6">
        <f t="shared" si="44"/>
        <v>2.047360340736039E-3</v>
      </c>
      <c r="BH66" s="6">
        <f t="shared" si="44"/>
        <v>2.047360340736039E-3</v>
      </c>
      <c r="BI66" s="6">
        <f t="shared" si="44"/>
        <v>2.047360340736039E-3</v>
      </c>
      <c r="BJ66" s="6">
        <f t="shared" si="44"/>
        <v>2.047360340736039E-3</v>
      </c>
      <c r="BK66" s="6">
        <f t="shared" si="44"/>
        <v>2.047360340736039E-3</v>
      </c>
      <c r="BL66" s="6">
        <f t="shared" si="44"/>
        <v>2.047360340736039E-3</v>
      </c>
    </row>
    <row r="67" spans="2:64" x14ac:dyDescent="0.25">
      <c r="C67" t="s">
        <v>10</v>
      </c>
      <c r="D67">
        <f>INDEX(hist_share!W:W,MATCH($C$1&amp;"-"&amp;$C67,hist_share!$AF:$AF,0))</f>
        <v>0.49082270993277533</v>
      </c>
      <c r="E67">
        <f>INDEX(hist_share!X:X,MATCH($C$1&amp;"-"&amp;$C67,hist_share!$AF:$AF,0))</f>
        <v>0.49708550961227349</v>
      </c>
      <c r="F67">
        <f>INDEX(hist_share!Y:Y,MATCH($C$1&amp;"-"&amp;$C67,hist_share!$AF:$AF,0))</f>
        <v>0.50357179650824724</v>
      </c>
      <c r="G67">
        <f>INDEX(hist_share!Z:Z,MATCH($C$1&amp;"-"&amp;$C67,hist_share!$AF:$AF,0))</f>
        <v>0.50630059183650333</v>
      </c>
      <c r="H67">
        <f>INDEX(hist_share!AA:AA,MATCH($C$1&amp;"-"&amp;$C67,hist_share!$AF:$AF,0))</f>
        <v>0.50729999684056726</v>
      </c>
      <c r="I67">
        <f>INDEX(hist_share!AB:AB,MATCH($C$1&amp;"-"&amp;$C67,hist_share!$AF:$AF,0))</f>
        <v>0.51483012333094347</v>
      </c>
      <c r="J67" s="10">
        <f>INDEX(hist_share!AC:AC,MATCH($C$1&amp;"-"&amp;$C67,hist_share!$AF:$AF,0))</f>
        <v>0</v>
      </c>
      <c r="K67">
        <f>INDEX('7th_share'!C:C,MATCH($C$1&amp;"-"&amp;$C67,'7th_share'!$AK:$AK,0))</f>
        <v>0.53252817106261818</v>
      </c>
      <c r="L67">
        <f>INDEX('7th_share'!D:D,MATCH($C$1&amp;"-"&amp;$C67,'7th_share'!$AK:$AK,0))</f>
        <v>0.53998120310041753</v>
      </c>
      <c r="M67">
        <f>INDEX('7th_share'!E:E,MATCH($C$1&amp;"-"&amp;$C67,'7th_share'!$AK:$AK,0))</f>
        <v>0.54655831653752507</v>
      </c>
      <c r="N67">
        <f>INDEX('7th_share'!F:F,MATCH($C$1&amp;"-"&amp;$C67,'7th_share'!$AK:$AK,0))</f>
        <v>0.55230056833744068</v>
      </c>
      <c r="O67">
        <f>INDEX('7th_share'!G:G,MATCH($C$1&amp;"-"&amp;$C67,'7th_share'!$AK:$AK,0))</f>
        <v>0.55724901546366379</v>
      </c>
      <c r="P67">
        <f>INDEX('7th_share'!H:H,MATCH($C$1&amp;"-"&amp;$C67,'7th_share'!$AK:$AK,0))</f>
        <v>0.56144471487969472</v>
      </c>
      <c r="Q67">
        <f>INDEX('7th_share'!I:I,MATCH($C$1&amp;"-"&amp;$C67,'7th_share'!$AK:$AK,0))</f>
        <v>0.56492872354903323</v>
      </c>
      <c r="R67">
        <f>INDEX('7th_share'!J:J,MATCH($C$1&amp;"-"&amp;$C67,'7th_share'!$AK:$AK,0))</f>
        <v>0.56774209843517931</v>
      </c>
      <c r="S67" s="16">
        <f>INDEX('7th_share'!K:K,MATCH($C$1&amp;"-"&amp;$C67,'7th_share'!$AK:$AK,0))</f>
        <v>0.56992589650163272</v>
      </c>
      <c r="T67">
        <f>INDEX('7th_share'!L:L,MATCH($C$1&amp;"-"&amp;$C67,'7th_share'!$AK:$AK,0))</f>
        <v>0.57152117471189323</v>
      </c>
      <c r="U67">
        <f>INDEX('7th_share'!M:M,MATCH($C$1&amp;"-"&amp;$C67,'7th_share'!$AK:$AK,0))</f>
        <v>0.57256899002946082</v>
      </c>
      <c r="V67">
        <f>INDEX('7th_share'!N:N,MATCH($C$1&amp;"-"&amp;$C67,'7th_share'!$AK:$AK,0))</f>
        <v>0.57311039941783548</v>
      </c>
      <c r="W67">
        <f>INDEX('7th_share'!O:O,MATCH($C$1&amp;"-"&amp;$C67,'7th_share'!$AK:$AK,0))</f>
        <v>0.57318645984051697</v>
      </c>
      <c r="X67">
        <f>INDEX('7th_share'!P:P,MATCH($C$1&amp;"-"&amp;$C67,'7th_share'!$AK:$AK,0))</f>
        <v>0.57283822826100539</v>
      </c>
      <c r="Y67">
        <f>INDEX('7th_share'!Q:Q,MATCH($C$1&amp;"-"&amp;$C67,'7th_share'!$AK:$AK,0))</f>
        <v>0.57210676164280017</v>
      </c>
      <c r="Z67">
        <f>INDEX('7th_share'!R:R,MATCH($C$1&amp;"-"&amp;$C67,'7th_share'!$AK:$AK,0))</f>
        <v>0.57103311694940129</v>
      </c>
      <c r="AA67">
        <f>INDEX('7th_share'!S:S,MATCH($C$1&amp;"-"&amp;$C67,'7th_share'!$AK:$AK,0))</f>
        <v>0.56965835114430907</v>
      </c>
      <c r="AB67">
        <f>INDEX('7th_share'!T:T,MATCH($C$1&amp;"-"&amp;$C67,'7th_share'!$AK:$AK,0))</f>
        <v>0.56802352119102317</v>
      </c>
      <c r="AC67">
        <f>INDEX('7th_share'!U:U,MATCH($C$1&amp;"-"&amp;$C67,'7th_share'!$AK:$AK,0))</f>
        <v>0.56616968405304324</v>
      </c>
      <c r="AD67">
        <f>INDEX('7th_share'!V:V,MATCH($C$1&amp;"-"&amp;$C67,'7th_share'!$AK:$AK,0))</f>
        <v>0.56413789669386938</v>
      </c>
      <c r="AE67">
        <f>INDEX('7th_share'!W:W,MATCH($C$1&amp;"-"&amp;$C67,'7th_share'!$AK:$AK,0))</f>
        <v>0.56196921607700134</v>
      </c>
      <c r="AF67">
        <f>INDEX('7th_share'!X:X,MATCH($C$1&amp;"-"&amp;$C67,'7th_share'!$AK:$AK,0))</f>
        <v>0.5597046991659389</v>
      </c>
      <c r="AG67">
        <f>INDEX('7th_share'!Y:Y,MATCH($C$1&amp;"-"&amp;$C67,'7th_share'!$AK:$AK,0))</f>
        <v>0.55738540292418237</v>
      </c>
      <c r="AH67">
        <f>INDEX('7th_share'!Z:Z,MATCH($C$1&amp;"-"&amp;$C67,'7th_share'!$AK:$AK,0))</f>
        <v>0.55505238431523163</v>
      </c>
      <c r="AI67">
        <f>INDEX('7th_share'!AA:AA,MATCH($C$1&amp;"-"&amp;$C67,'7th_share'!$AK:$AK,0))</f>
        <v>0.5527467003025861</v>
      </c>
      <c r="AJ67">
        <f>INDEX('7th_share'!AB:AB,MATCH($C$1&amp;"-"&amp;$C67,'7th_share'!$AK:$AK,0))</f>
        <v>0.55050940784974578</v>
      </c>
      <c r="AK67">
        <f>INDEX('7th_share'!AC:AC,MATCH($C$1&amp;"-"&amp;$C67,'7th_share'!$AK:$AK,0))</f>
        <v>0.54838156392021054</v>
      </c>
      <c r="AL67">
        <f>INDEX('7th_share'!AD:AD,MATCH($C$1&amp;"-"&amp;$C67,'7th_share'!$AK:$AK,0))</f>
        <v>0.54640422547748069</v>
      </c>
      <c r="AM67">
        <f>INDEX('7th_share'!AE:AE,MATCH($C$1&amp;"-"&amp;$C67,'7th_share'!$AK:$AK,0))</f>
        <v>0.54461844948505556</v>
      </c>
      <c r="AN67">
        <f>INDEX('7th_share'!AF:AF,MATCH($C$1&amp;"-"&amp;$C67,'7th_share'!$AK:$AK,0))</f>
        <v>0.54306529290643546</v>
      </c>
      <c r="AO67">
        <f>INDEX('7th_share'!AG:AG,MATCH($C$1&amp;"-"&amp;$C67,'7th_share'!$AK:$AK,0))</f>
        <v>0.54178581270511994</v>
      </c>
      <c r="AP67">
        <f>INDEX('7th_share'!AH:AH,MATCH($C$1&amp;"-"&amp;$C67,'7th_share'!$AK:$AK,0))</f>
        <v>0.54082106584460876</v>
      </c>
      <c r="AQ67">
        <f>INDEX('7th_share'!AI:AI,MATCH($C$1&amp;"-"&amp;$C67,'7th_share'!$AK:$AK,0))</f>
        <v>0.54021210928840224</v>
      </c>
      <c r="AR67">
        <f>INDEX('7th_share'!AJ:AJ,MATCH($C$1&amp;"-"&amp;$C67,'7th_share'!$AK:$AK,0))</f>
        <v>0.54000000000000015</v>
      </c>
      <c r="AS67" s="6">
        <f t="shared" si="45"/>
        <v>0.54000000000000015</v>
      </c>
      <c r="AT67" s="6">
        <f t="shared" si="44"/>
        <v>0.54000000000000015</v>
      </c>
      <c r="AU67" s="6">
        <f t="shared" si="44"/>
        <v>0.54000000000000015</v>
      </c>
      <c r="AV67" s="6">
        <f t="shared" si="44"/>
        <v>0.54000000000000015</v>
      </c>
      <c r="AW67" s="6">
        <f t="shared" si="44"/>
        <v>0.54000000000000015</v>
      </c>
      <c r="AX67" s="6">
        <f t="shared" si="44"/>
        <v>0.54000000000000015</v>
      </c>
      <c r="AY67" s="6">
        <f t="shared" si="44"/>
        <v>0.54000000000000015</v>
      </c>
      <c r="AZ67" s="6">
        <f t="shared" si="44"/>
        <v>0.54000000000000015</v>
      </c>
      <c r="BA67" s="6">
        <f t="shared" si="44"/>
        <v>0.54000000000000015</v>
      </c>
      <c r="BB67" s="6">
        <f t="shared" si="44"/>
        <v>0.54000000000000015</v>
      </c>
      <c r="BC67" s="6">
        <f t="shared" si="44"/>
        <v>0.54000000000000015</v>
      </c>
      <c r="BD67" s="6">
        <f t="shared" si="44"/>
        <v>0.54000000000000015</v>
      </c>
      <c r="BE67" s="6">
        <f t="shared" si="44"/>
        <v>0.54000000000000015</v>
      </c>
      <c r="BF67" s="6">
        <f t="shared" si="44"/>
        <v>0.54000000000000015</v>
      </c>
      <c r="BG67" s="6">
        <f t="shared" si="44"/>
        <v>0.54000000000000015</v>
      </c>
      <c r="BH67" s="6">
        <f t="shared" si="44"/>
        <v>0.54000000000000015</v>
      </c>
      <c r="BI67" s="6">
        <f t="shared" si="44"/>
        <v>0.54000000000000015</v>
      </c>
      <c r="BJ67" s="6">
        <f t="shared" si="44"/>
        <v>0.54000000000000015</v>
      </c>
      <c r="BK67" s="6">
        <f t="shared" si="44"/>
        <v>0.54000000000000015</v>
      </c>
      <c r="BL67" s="6">
        <f t="shared" si="44"/>
        <v>0.54000000000000015</v>
      </c>
    </row>
    <row r="68" spans="2:64" x14ac:dyDescent="0.25">
      <c r="C68" t="s">
        <v>11</v>
      </c>
      <c r="D68">
        <f>INDEX(hist_share!W:W,MATCH($C$1&amp;"-"&amp;$C68,hist_share!$AF:$AF,0))</f>
        <v>1.006815815246718E-2</v>
      </c>
      <c r="E68">
        <f>INDEX(hist_share!X:X,MATCH($C$1&amp;"-"&amp;$C68,hist_share!$AF:$AF,0))</f>
        <v>1.019662583820048E-2</v>
      </c>
      <c r="F68">
        <f>INDEX(hist_share!Y:Y,MATCH($C$1&amp;"-"&amp;$C68,hist_share!$AF:$AF,0))</f>
        <v>1.0329677877092261E-2</v>
      </c>
      <c r="G68">
        <f>INDEX(hist_share!Z:Z,MATCH($C$1&amp;"-"&amp;$C68,hist_share!$AF:$AF,0))</f>
        <v>1.0385653165876991E-2</v>
      </c>
      <c r="H68">
        <f>INDEX(hist_share!AA:AA,MATCH($C$1&amp;"-"&amp;$C68,hist_share!$AF:$AF,0))</f>
        <v>1.0406153781344969E-2</v>
      </c>
      <c r="I68">
        <f>INDEX(hist_share!AB:AB,MATCH($C$1&amp;"-"&amp;$C68,hist_share!$AF:$AF,0))</f>
        <v>1.05606179144809E-2</v>
      </c>
      <c r="J68" s="10">
        <f>INDEX(hist_share!AC:AC,MATCH($C$1&amp;"-"&amp;$C68,hist_share!$AF:$AF,0))</f>
        <v>0</v>
      </c>
      <c r="K68">
        <f>INDEX('7th_share'!C:C,MATCH($C$1&amp;"-"&amp;$C68,'7th_share'!$AK:$AK,0))</f>
        <v>1.091573854531868E-2</v>
      </c>
      <c r="L68">
        <f>INDEX('7th_share'!D:D,MATCH($C$1&amp;"-"&amp;$C68,'7th_share'!$AK:$AK,0))</f>
        <v>1.105907865066637E-2</v>
      </c>
      <c r="M68">
        <f>INDEX('7th_share'!E:E,MATCH($C$1&amp;"-"&amp;$C68,'7th_share'!$AK:$AK,0))</f>
        <v>1.1181041722812269E-2</v>
      </c>
      <c r="N68">
        <f>INDEX('7th_share'!F:F,MATCH($C$1&amp;"-"&amp;$C68,'7th_share'!$AK:$AK,0))</f>
        <v>1.128270509189061E-2</v>
      </c>
      <c r="O68">
        <f>INDEX('7th_share'!G:G,MATCH($C$1&amp;"-"&amp;$C68,'7th_share'!$AK:$AK,0))</f>
        <v>1.136514608803565E-2</v>
      </c>
      <c r="P68">
        <f>INDEX('7th_share'!H:H,MATCH($C$1&amp;"-"&amp;$C68,'7th_share'!$AK:$AK,0))</f>
        <v>1.142944204138161E-2</v>
      </c>
      <c r="Q68">
        <f>INDEX('7th_share'!I:I,MATCH($C$1&amp;"-"&amp;$C68,'7th_share'!$AK:$AK,0))</f>
        <v>1.1476670282062749E-2</v>
      </c>
      <c r="R68">
        <f>INDEX('7th_share'!J:J,MATCH($C$1&amp;"-"&amp;$C68,'7th_share'!$AK:$AK,0))</f>
        <v>1.1507908140213321E-2</v>
      </c>
      <c r="S68" s="16">
        <f>INDEX('7th_share'!K:K,MATCH($C$1&amp;"-"&amp;$C68,'7th_share'!$AK:$AK,0))</f>
        <v>1.152423294596755E-2</v>
      </c>
      <c r="T68">
        <f>INDEX('7th_share'!L:L,MATCH($C$1&amp;"-"&amp;$C68,'7th_share'!$AK:$AK,0))</f>
        <v>1.152672202945969E-2</v>
      </c>
      <c r="U68">
        <f>INDEX('7th_share'!M:M,MATCH($C$1&amp;"-"&amp;$C68,'7th_share'!$AK:$AK,0))</f>
        <v>1.1516452720823991E-2</v>
      </c>
      <c r="V68">
        <f>INDEX('7th_share'!N:N,MATCH($C$1&amp;"-"&amp;$C68,'7th_share'!$AK:$AK,0))</f>
        <v>1.1494502350194689E-2</v>
      </c>
      <c r="W68">
        <f>INDEX('7th_share'!O:O,MATCH($C$1&amp;"-"&amp;$C68,'7th_share'!$AK:$AK,0))</f>
        <v>1.1461948247706031E-2</v>
      </c>
      <c r="X68">
        <f>INDEX('7th_share'!P:P,MATCH($C$1&amp;"-"&amp;$C68,'7th_share'!$AK:$AK,0))</f>
        <v>1.141986774349227E-2</v>
      </c>
      <c r="Y68">
        <f>INDEX('7th_share'!Q:Q,MATCH($C$1&amp;"-"&amp;$C68,'7th_share'!$AK:$AK,0))</f>
        <v>1.1369338167687631E-2</v>
      </c>
      <c r="Z68">
        <f>INDEX('7th_share'!R:R,MATCH($C$1&amp;"-"&amp;$C68,'7th_share'!$AK:$AK,0))</f>
        <v>1.131143685042638E-2</v>
      </c>
      <c r="AA68">
        <f>INDEX('7th_share'!S:S,MATCH($C$1&amp;"-"&amp;$C68,'7th_share'!$AK:$AK,0))</f>
        <v>1.1247241121842749E-2</v>
      </c>
      <c r="AB68">
        <f>INDEX('7th_share'!T:T,MATCH($C$1&amp;"-"&amp;$C68,'7th_share'!$AK:$AK,0))</f>
        <v>1.117782831207099E-2</v>
      </c>
      <c r="AC68">
        <f>INDEX('7th_share'!U:U,MATCH($C$1&amp;"-"&amp;$C68,'7th_share'!$AK:$AK,0))</f>
        <v>1.110427575124533E-2</v>
      </c>
      <c r="AD68">
        <f>INDEX('7th_share'!V:V,MATCH($C$1&amp;"-"&amp;$C68,'7th_share'!$AK:$AK,0))</f>
        <v>1.102766076950003E-2</v>
      </c>
      <c r="AE68">
        <f>INDEX('7th_share'!W:W,MATCH($C$1&amp;"-"&amp;$C68,'7th_share'!$AK:$AK,0))</f>
        <v>1.094906069696934E-2</v>
      </c>
      <c r="AF68">
        <f>INDEX('7th_share'!X:X,MATCH($C$1&amp;"-"&amp;$C68,'7th_share'!$AK:$AK,0))</f>
        <v>1.086955286378748E-2</v>
      </c>
      <c r="AG68">
        <f>INDEX('7th_share'!Y:Y,MATCH($C$1&amp;"-"&amp;$C68,'7th_share'!$AK:$AK,0))</f>
        <v>1.0790214600088719E-2</v>
      </c>
      <c r="AH68">
        <f>INDEX('7th_share'!Z:Z,MATCH($C$1&amp;"-"&amp;$C68,'7th_share'!$AK:$AK,0))</f>
        <v>1.0712123236007299E-2</v>
      </c>
      <c r="AI68">
        <f>INDEX('7th_share'!AA:AA,MATCH($C$1&amp;"-"&amp;$C68,'7th_share'!$AK:$AK,0))</f>
        <v>1.063635610167744E-2</v>
      </c>
      <c r="AJ68">
        <f>INDEX('7th_share'!AB:AB,MATCH($C$1&amp;"-"&amp;$C68,'7th_share'!$AK:$AK,0))</f>
        <v>1.056399052723341E-2</v>
      </c>
      <c r="AK68">
        <f>INDEX('7th_share'!AC:AC,MATCH($C$1&amp;"-"&amp;$C68,'7th_share'!$AK:$AK,0))</f>
        <v>1.0496103842809461E-2</v>
      </c>
      <c r="AL68">
        <f>INDEX('7th_share'!AD:AD,MATCH($C$1&amp;"-"&amp;$C68,'7th_share'!$AK:$AK,0))</f>
        <v>1.043377337853982E-2</v>
      </c>
      <c r="AM68">
        <f>INDEX('7th_share'!AE:AE,MATCH($C$1&amp;"-"&amp;$C68,'7th_share'!$AK:$AK,0))</f>
        <v>1.037807646455873E-2</v>
      </c>
      <c r="AN68">
        <f>INDEX('7th_share'!AF:AF,MATCH($C$1&amp;"-"&amp;$C68,'7th_share'!$AK:$AK,0))</f>
        <v>1.033009043100044E-2</v>
      </c>
      <c r="AO68">
        <f>INDEX('7th_share'!AG:AG,MATCH($C$1&amp;"-"&amp;$C68,'7th_share'!$AK:$AK,0))</f>
        <v>1.0290892607999201E-2</v>
      </c>
      <c r="AP68">
        <f>INDEX('7th_share'!AH:AH,MATCH($C$1&amp;"-"&amp;$C68,'7th_share'!$AK:$AK,0))</f>
        <v>1.026156032568926E-2</v>
      </c>
      <c r="AQ68">
        <f>INDEX('7th_share'!AI:AI,MATCH($C$1&amp;"-"&amp;$C68,'7th_share'!$AK:$AK,0))</f>
        <v>1.024317091420484E-2</v>
      </c>
      <c r="AR68">
        <f>INDEX('7th_share'!AJ:AJ,MATCH($C$1&amp;"-"&amp;$C68,'7th_share'!$AK:$AK,0))</f>
        <v>1.0236801703680199E-2</v>
      </c>
      <c r="AS68" s="6">
        <f t="shared" si="45"/>
        <v>1.0236801703680199E-2</v>
      </c>
      <c r="AT68" s="6">
        <f t="shared" si="44"/>
        <v>1.0236801703680199E-2</v>
      </c>
      <c r="AU68" s="6">
        <f t="shared" si="44"/>
        <v>1.0236801703680199E-2</v>
      </c>
      <c r="AV68" s="6">
        <f t="shared" si="44"/>
        <v>1.0236801703680199E-2</v>
      </c>
      <c r="AW68" s="6">
        <f t="shared" si="44"/>
        <v>1.0236801703680199E-2</v>
      </c>
      <c r="AX68" s="6">
        <f t="shared" si="44"/>
        <v>1.0236801703680199E-2</v>
      </c>
      <c r="AY68" s="6">
        <f t="shared" si="44"/>
        <v>1.0236801703680199E-2</v>
      </c>
      <c r="AZ68" s="6">
        <f t="shared" si="44"/>
        <v>1.0236801703680199E-2</v>
      </c>
      <c r="BA68" s="6">
        <f t="shared" si="44"/>
        <v>1.0236801703680199E-2</v>
      </c>
      <c r="BB68" s="6">
        <f t="shared" si="44"/>
        <v>1.0236801703680199E-2</v>
      </c>
      <c r="BC68" s="6">
        <f t="shared" si="44"/>
        <v>1.0236801703680199E-2</v>
      </c>
      <c r="BD68" s="6">
        <f t="shared" si="44"/>
        <v>1.0236801703680199E-2</v>
      </c>
      <c r="BE68" s="6">
        <f t="shared" si="44"/>
        <v>1.0236801703680199E-2</v>
      </c>
      <c r="BF68" s="6">
        <f t="shared" si="44"/>
        <v>1.0236801703680199E-2</v>
      </c>
      <c r="BG68" s="6">
        <f t="shared" si="44"/>
        <v>1.0236801703680199E-2</v>
      </c>
      <c r="BH68" s="6">
        <f t="shared" si="44"/>
        <v>1.0236801703680199E-2</v>
      </c>
      <c r="BI68" s="6">
        <f t="shared" si="44"/>
        <v>1.0236801703680199E-2</v>
      </c>
      <c r="BJ68" s="6">
        <f t="shared" si="44"/>
        <v>1.0236801703680199E-2</v>
      </c>
      <c r="BK68" s="6">
        <f t="shared" si="44"/>
        <v>1.0236801703680199E-2</v>
      </c>
      <c r="BL68" s="6">
        <f t="shared" si="44"/>
        <v>1.0236801703680199E-2</v>
      </c>
    </row>
    <row r="69" spans="2:64" x14ac:dyDescent="0.25">
      <c r="C69" t="s">
        <v>12</v>
      </c>
      <c r="D69">
        <f>INDEX(hist_share!W:W,MATCH($C$1&amp;"-"&amp;$C69,hist_share!$AF:$AF,0))</f>
        <v>0.44035245989371707</v>
      </c>
      <c r="E69">
        <f>INDEX(hist_share!X:X,MATCH($C$1&amp;"-"&amp;$C69,hist_share!$AF:$AF,0))</f>
        <v>0.43623724954404869</v>
      </c>
      <c r="F69">
        <f>INDEX(hist_share!Y:Y,MATCH($C$1&amp;"-"&amp;$C69,hist_share!$AF:$AF,0))</f>
        <v>0.43470597032996</v>
      </c>
      <c r="G69">
        <f>INDEX(hist_share!Z:Z,MATCH($C$1&amp;"-"&amp;$C69,hist_share!$AF:$AF,0))</f>
        <v>0.43681588309864922</v>
      </c>
      <c r="H69">
        <f>INDEX(hist_share!AA:AA,MATCH($C$1&amp;"-"&amp;$C69,hist_share!$AF:$AF,0))</f>
        <v>0.43252767213242072</v>
      </c>
      <c r="I69">
        <f>INDEX(hist_share!AB:AB,MATCH($C$1&amp;"-"&amp;$C69,hist_share!$AF:$AF,0))</f>
        <v>0.42989762534713921</v>
      </c>
      <c r="J69" s="10">
        <f>INDEX(hist_share!AC:AC,MATCH($C$1&amp;"-"&amp;$C69,hist_share!$AF:$AF,0))</f>
        <v>0</v>
      </c>
      <c r="K69">
        <f>INDEX('7th_share'!C:C,MATCH($C$1&amp;"-"&amp;$C69,'7th_share'!$AK:$AK,0))</f>
        <v>0.41832892725408272</v>
      </c>
      <c r="L69">
        <f>INDEX('7th_share'!D:D,MATCH($C$1&amp;"-"&amp;$C69,'7th_share'!$AK:$AK,0))</f>
        <v>0.41348160021020469</v>
      </c>
      <c r="M69">
        <f>INDEX('7th_share'!E:E,MATCH($C$1&amp;"-"&amp;$C69,'7th_share'!$AK:$AK,0))</f>
        <v>0.40922183695991537</v>
      </c>
      <c r="N69">
        <f>INDEX('7th_share'!F:F,MATCH($C$1&amp;"-"&amp;$C69,'7th_share'!$AK:$AK,0))</f>
        <v>0.40552179934708132</v>
      </c>
      <c r="O69">
        <f>INDEX('7th_share'!G:G,MATCH($C$1&amp;"-"&amp;$C69,'7th_share'!$AK:$AK,0))</f>
        <v>0.40235364921556832</v>
      </c>
      <c r="P69">
        <f>INDEX('7th_share'!H:H,MATCH($C$1&amp;"-"&amp;$C69,'7th_share'!$AK:$AK,0))</f>
        <v>0.39968954840924309</v>
      </c>
      <c r="Q69">
        <f>INDEX('7th_share'!I:I,MATCH($C$1&amp;"-"&amp;$C69,'7th_share'!$AK:$AK,0))</f>
        <v>0.39750165877197158</v>
      </c>
      <c r="R69">
        <f>INDEX('7th_share'!J:J,MATCH($C$1&amp;"-"&amp;$C69,'7th_share'!$AK:$AK,0))</f>
        <v>0.39576214214762062</v>
      </c>
      <c r="S69" s="16">
        <f>INDEX('7th_share'!K:K,MATCH($C$1&amp;"-"&amp;$C69,'7th_share'!$AK:$AK,0))</f>
        <v>0.39444316038005611</v>
      </c>
      <c r="T69">
        <f>INDEX('7th_share'!L:L,MATCH($C$1&amp;"-"&amp;$C69,'7th_share'!$AK:$AK,0))</f>
        <v>0.39351687531314439</v>
      </c>
      <c r="U69">
        <f>INDEX('7th_share'!M:M,MATCH($C$1&amp;"-"&amp;$C69,'7th_share'!$AK:$AK,0))</f>
        <v>0.39295544879075223</v>
      </c>
      <c r="V69">
        <f>INDEX('7th_share'!N:N,MATCH($C$1&amp;"-"&amp;$C69,'7th_share'!$AK:$AK,0))</f>
        <v>0.3927310426567453</v>
      </c>
      <c r="W69">
        <f>INDEX('7th_share'!O:O,MATCH($C$1&amp;"-"&amp;$C69,'7th_share'!$AK:$AK,0))</f>
        <v>0.3928158187549905</v>
      </c>
      <c r="X69">
        <f>INDEX('7th_share'!P:P,MATCH($C$1&amp;"-"&amp;$C69,'7th_share'!$AK:$AK,0))</f>
        <v>0.39318193892935371</v>
      </c>
      <c r="Y69">
        <f>INDEX('7th_share'!Q:Q,MATCH($C$1&amp;"-"&amp;$C69,'7th_share'!$AK:$AK,0))</f>
        <v>0.39380156502370162</v>
      </c>
      <c r="Z69">
        <f>INDEX('7th_share'!R:R,MATCH($C$1&amp;"-"&amp;$C69,'7th_share'!$AK:$AK,0))</f>
        <v>0.3946468588819006</v>
      </c>
      <c r="AA69">
        <f>INDEX('7th_share'!S:S,MATCH($C$1&amp;"-"&amp;$C69,'7th_share'!$AK:$AK,0))</f>
        <v>0.39568998234781633</v>
      </c>
      <c r="AB69">
        <f>INDEX('7th_share'!T:T,MATCH($C$1&amp;"-"&amp;$C69,'7th_share'!$AK:$AK,0))</f>
        <v>0.3969030972653157</v>
      </c>
      <c r="AC69">
        <f>INDEX('7th_share'!U:U,MATCH($C$1&amp;"-"&amp;$C69,'7th_share'!$AK:$AK,0))</f>
        <v>0.39825836547826499</v>
      </c>
      <c r="AD69">
        <f>INDEX('7th_share'!V:V,MATCH($C$1&amp;"-"&amp;$C69,'7th_share'!$AK:$AK,0))</f>
        <v>0.39972794883053042</v>
      </c>
      <c r="AE69">
        <f>INDEX('7th_share'!W:W,MATCH($C$1&amp;"-"&amp;$C69,'7th_share'!$AK:$AK,0))</f>
        <v>0.40128400916597817</v>
      </c>
      <c r="AF69">
        <f>INDEX('7th_share'!X:X,MATCH($C$1&amp;"-"&amp;$C69,'7th_share'!$AK:$AK,0))</f>
        <v>0.40289870832847491</v>
      </c>
      <c r="AG69">
        <f>INDEX('7th_share'!Y:Y,MATCH($C$1&amp;"-"&amp;$C69,'7th_share'!$AK:$AK,0))</f>
        <v>0.40454420816188691</v>
      </c>
      <c r="AH69">
        <f>INDEX('7th_share'!Z:Z,MATCH($C$1&amp;"-"&amp;$C69,'7th_share'!$AK:$AK,0))</f>
        <v>0.40619267051008001</v>
      </c>
      <c r="AI69">
        <f>INDEX('7th_share'!AA:AA,MATCH($C$1&amp;"-"&amp;$C69,'7th_share'!$AK:$AK,0))</f>
        <v>0.40781625721692089</v>
      </c>
      <c r="AJ69">
        <f>INDEX('7th_share'!AB:AB,MATCH($C$1&amp;"-"&amp;$C69,'7th_share'!$AK:$AK,0))</f>
        <v>0.40938713012627598</v>
      </c>
      <c r="AK69">
        <f>INDEX('7th_share'!AC:AC,MATCH($C$1&amp;"-"&amp;$C69,'7th_share'!$AK:$AK,0))</f>
        <v>0.41087745108201179</v>
      </c>
      <c r="AL69">
        <f>INDEX('7th_share'!AD:AD,MATCH($C$1&amp;"-"&amp;$C69,'7th_share'!$AK:$AK,0))</f>
        <v>0.41225938192799377</v>
      </c>
      <c r="AM69">
        <f>INDEX('7th_share'!AE:AE,MATCH($C$1&amp;"-"&amp;$C69,'7th_share'!$AK:$AK,0))</f>
        <v>0.41350508450808932</v>
      </c>
      <c r="AN69">
        <f>INDEX('7th_share'!AF:AF,MATCH($C$1&amp;"-"&amp;$C69,'7th_share'!$AK:$AK,0))</f>
        <v>0.41458672066616398</v>
      </c>
      <c r="AO69">
        <f>INDEX('7th_share'!AG:AG,MATCH($C$1&amp;"-"&amp;$C69,'7th_share'!$AK:$AK,0))</f>
        <v>0.41547645224608443</v>
      </c>
      <c r="AP69">
        <f>INDEX('7th_share'!AH:AH,MATCH($C$1&amp;"-"&amp;$C69,'7th_share'!$AK:$AK,0))</f>
        <v>0.41614644109171722</v>
      </c>
      <c r="AQ69">
        <f>INDEX('7th_share'!AI:AI,MATCH($C$1&amp;"-"&amp;$C69,'7th_share'!$AK:$AK,0))</f>
        <v>0.41656884904692798</v>
      </c>
      <c r="AR69">
        <f>INDEX('7th_share'!AJ:AJ,MATCH($C$1&amp;"-"&amp;$C69,'7th_share'!$AK:$AK,0))</f>
        <v>0.41671583795558359</v>
      </c>
      <c r="AS69" s="6">
        <f t="shared" si="45"/>
        <v>0.41671583795558359</v>
      </c>
      <c r="AT69" s="6">
        <f t="shared" si="44"/>
        <v>0.41671583795558359</v>
      </c>
      <c r="AU69" s="6">
        <f t="shared" si="44"/>
        <v>0.41671583795558359</v>
      </c>
      <c r="AV69" s="6">
        <f t="shared" si="44"/>
        <v>0.41671583795558359</v>
      </c>
      <c r="AW69" s="6">
        <f t="shared" si="44"/>
        <v>0.41671583795558359</v>
      </c>
      <c r="AX69" s="6">
        <f t="shared" si="44"/>
        <v>0.41671583795558359</v>
      </c>
      <c r="AY69" s="6">
        <f t="shared" si="44"/>
        <v>0.41671583795558359</v>
      </c>
      <c r="AZ69" s="6">
        <f t="shared" si="44"/>
        <v>0.41671583795558359</v>
      </c>
      <c r="BA69" s="6">
        <f t="shared" si="44"/>
        <v>0.41671583795558359</v>
      </c>
      <c r="BB69" s="6">
        <f t="shared" si="44"/>
        <v>0.41671583795558359</v>
      </c>
      <c r="BC69" s="6">
        <f t="shared" si="44"/>
        <v>0.41671583795558359</v>
      </c>
      <c r="BD69" s="6">
        <f t="shared" si="44"/>
        <v>0.41671583795558359</v>
      </c>
      <c r="BE69" s="6">
        <f t="shared" si="44"/>
        <v>0.41671583795558359</v>
      </c>
      <c r="BF69" s="6">
        <f t="shared" si="44"/>
        <v>0.41671583795558359</v>
      </c>
      <c r="BG69" s="6">
        <f t="shared" si="44"/>
        <v>0.41671583795558359</v>
      </c>
      <c r="BH69" s="6">
        <f t="shared" si="44"/>
        <v>0.41671583795558359</v>
      </c>
      <c r="BI69" s="6">
        <f t="shared" si="44"/>
        <v>0.41671583795558359</v>
      </c>
      <c r="BJ69" s="6">
        <f t="shared" si="44"/>
        <v>0.41671583795558359</v>
      </c>
      <c r="BK69" s="6">
        <f t="shared" si="44"/>
        <v>0.41671583795558359</v>
      </c>
      <c r="BL69" s="6">
        <f t="shared" si="44"/>
        <v>0.41671583795558359</v>
      </c>
    </row>
    <row r="70" spans="2:64" x14ac:dyDescent="0.25">
      <c r="C70" t="s">
        <v>13</v>
      </c>
      <c r="D70">
        <f>INDEX(hist_share!W:W,MATCH($C$1&amp;"-"&amp;$C70,hist_share!$AF:$AF,0))</f>
        <v>4.0761454180371227E-2</v>
      </c>
      <c r="E70">
        <f>INDEX(hist_share!X:X,MATCH($C$1&amp;"-"&amp;$C70,hist_share!$AF:$AF,0))</f>
        <v>3.9868654744146553E-2</v>
      </c>
      <c r="F70">
        <f>INDEX(hist_share!Y:Y,MATCH($C$1&amp;"-"&amp;$C70,hist_share!$AF:$AF,0))</f>
        <v>2.9836617582503989E-2</v>
      </c>
      <c r="G70">
        <f>INDEX(hist_share!Z:Z,MATCH($C$1&amp;"-"&amp;$C70,hist_share!$AF:$AF,0))</f>
        <v>8.1688405728956054E-2</v>
      </c>
      <c r="H70">
        <f>INDEX(hist_share!AA:AA,MATCH($C$1&amp;"-"&amp;$C70,hist_share!$AF:$AF,0))</f>
        <v>9.5539099187177901E-2</v>
      </c>
      <c r="I70">
        <f>INDEX(hist_share!AB:AB,MATCH($C$1&amp;"-"&amp;$C70,hist_share!$AF:$AF,0))</f>
        <v>4.3138805052418898E-2</v>
      </c>
      <c r="J70" s="10">
        <f>INDEX(hist_share!AC:AC,MATCH($C$1&amp;"-"&amp;$C70,hist_share!$AF:$AF,0))</f>
        <v>3.7825867651134007E-2</v>
      </c>
      <c r="K70">
        <f>INDEX('7th_share'!C:C,MATCH($C$1&amp;"-"&amp;$C70,'7th_share'!$AK:$AK,0))</f>
        <v>3.8789343830702129E-2</v>
      </c>
      <c r="L70">
        <f>INDEX('7th_share'!D:D,MATCH($C$1&amp;"-"&amp;$C70,'7th_share'!$AK:$AK,0))</f>
        <v>3.9700972685367653E-2</v>
      </c>
      <c r="M70">
        <f>INDEX('7th_share'!E:E,MATCH($C$1&amp;"-"&amp;$C70,'7th_share'!$AK:$AK,0))</f>
        <v>4.056217505261616E-2</v>
      </c>
      <c r="N70">
        <f>INDEX('7th_share'!F:F,MATCH($C$1&amp;"-"&amp;$C70,'7th_share'!$AK:$AK,0))</f>
        <v>4.1374371769933277E-2</v>
      </c>
      <c r="O70">
        <f>INDEX('7th_share'!G:G,MATCH($C$1&amp;"-"&amp;$C70,'7th_share'!$AK:$AK,0))</f>
        <v>4.2138983674804613E-2</v>
      </c>
      <c r="P70">
        <f>INDEX('7th_share'!H:H,MATCH($C$1&amp;"-"&amp;$C70,'7th_share'!$AK:$AK,0))</f>
        <v>4.2857431604715807E-2</v>
      </c>
      <c r="Q70">
        <f>INDEX('7th_share'!I:I,MATCH($C$1&amp;"-"&amp;$C70,'7th_share'!$AK:$AK,0))</f>
        <v>4.3531136397152448E-2</v>
      </c>
      <c r="R70">
        <f>INDEX('7th_share'!J:J,MATCH($C$1&amp;"-"&amp;$C70,'7th_share'!$AK:$AK,0))</f>
        <v>4.4133711919995322E-2</v>
      </c>
      <c r="S70" s="16">
        <f>INDEX('7th_share'!K:K,MATCH($C$1&amp;"-"&amp;$C70,'7th_share'!$AK:$AK,0))</f>
        <v>4.4699242487344588E-2</v>
      </c>
      <c r="T70">
        <f>INDEX('7th_share'!L:L,MATCH($C$1&amp;"-"&amp;$C70,'7th_share'!$AK:$AK,0))</f>
        <v>4.5229622155238763E-2</v>
      </c>
      <c r="U70">
        <f>INDEX('7th_share'!M:M,MATCH($C$1&amp;"-"&amp;$C70,'7th_share'!$AK:$AK,0))</f>
        <v>4.5726106468965307E-2</v>
      </c>
      <c r="V70">
        <f>INDEX('7th_share'!N:N,MATCH($C$1&amp;"-"&amp;$C70,'7th_share'!$AK:$AK,0))</f>
        <v>4.6189906648435877E-2</v>
      </c>
      <c r="W70">
        <f>INDEX('7th_share'!O:O,MATCH($C$1&amp;"-"&amp;$C70,'7th_share'!$AK:$AK,0))</f>
        <v>4.6622194013748897E-2</v>
      </c>
      <c r="X70">
        <f>INDEX('7th_share'!P:P,MATCH($C$1&amp;"-"&amp;$C70,'7th_share'!$AK:$AK,0))</f>
        <v>4.7024104126256253E-2</v>
      </c>
      <c r="Y70">
        <f>INDEX('7th_share'!Q:Q,MATCH($C$1&amp;"-"&amp;$C70,'7th_share'!$AK:$AK,0))</f>
        <v>4.7396740666537922E-2</v>
      </c>
      <c r="Z70">
        <f>INDEX('7th_share'!R:R,MATCH($C$1&amp;"-"&amp;$C70,'7th_share'!$AK:$AK,0))</f>
        <v>4.7741179067912858E-2</v>
      </c>
      <c r="AA70">
        <f>INDEX('7th_share'!S:S,MATCH($C$1&amp;"-"&amp;$C70,'7th_share'!$AK:$AK,0))</f>
        <v>4.8058469921597818E-2</v>
      </c>
      <c r="AB70">
        <f>INDEX('7th_share'!T:T,MATCH($C$1&amp;"-"&amp;$C70,'7th_share'!$AK:$AK,0))</f>
        <v>4.8349642167336018E-2</v>
      </c>
      <c r="AC70">
        <f>INDEX('7th_share'!U:U,MATCH($C$1&amp;"-"&amp;$C70,'7th_share'!$AK:$AK,0))</f>
        <v>4.8615706081231717E-2</v>
      </c>
      <c r="AD70">
        <f>INDEX('7th_share'!V:V,MATCH($C$1&amp;"-"&amp;$C70,'7th_share'!$AK:$AK,0))</f>
        <v>4.8857656070625213E-2</v>
      </c>
      <c r="AE70">
        <f>INDEX('7th_share'!W:W,MATCH($C$1&amp;"-"&amp;$C70,'7th_share'!$AK:$AK,0))</f>
        <v>4.9060643048382577E-2</v>
      </c>
      <c r="AF70">
        <f>INDEX('7th_share'!X:X,MATCH($C$1&amp;"-"&amp;$C70,'7th_share'!$AK:$AK,0))</f>
        <v>4.9233701276974837E-2</v>
      </c>
      <c r="AG70">
        <f>INDEX('7th_share'!Y:Y,MATCH($C$1&amp;"-"&amp;$C70,'7th_share'!$AK:$AK,0))</f>
        <v>4.9384749767862363E-2</v>
      </c>
      <c r="AH70">
        <f>INDEX('7th_share'!Z:Z,MATCH($C$1&amp;"-"&amp;$C70,'7th_share'!$AK:$AK,0))</f>
        <v>4.9515209358530793E-2</v>
      </c>
      <c r="AI70">
        <f>INDEX('7th_share'!AA:AA,MATCH($C$1&amp;"-"&amp;$C70,'7th_share'!$AK:$AK,0))</f>
        <v>4.9626500886465773E-2</v>
      </c>
      <c r="AJ70">
        <f>INDEX('7th_share'!AB:AB,MATCH($C$1&amp;"-"&amp;$C70,'7th_share'!$AK:$AK,0))</f>
        <v>4.9720045189152837E-2</v>
      </c>
      <c r="AK70">
        <f>INDEX('7th_share'!AC:AC,MATCH($C$1&amp;"-"&amp;$C70,'7th_share'!$AK:$AK,0))</f>
        <v>4.9797263104077658E-2</v>
      </c>
      <c r="AL70">
        <f>INDEX('7th_share'!AD:AD,MATCH($C$1&amp;"-"&amp;$C70,'7th_share'!$AK:$AK,0))</f>
        <v>4.985957546872586E-2</v>
      </c>
      <c r="AM70">
        <f>INDEX('7th_share'!AE:AE,MATCH($C$1&amp;"-"&amp;$C70,'7th_share'!$AK:$AK,0))</f>
        <v>4.9908403120583027E-2</v>
      </c>
      <c r="AN70">
        <f>INDEX('7th_share'!AF:AF,MATCH($C$1&amp;"-"&amp;$C70,'7th_share'!$AK:$AK,0))</f>
        <v>4.9945166897134803E-2</v>
      </c>
      <c r="AO70">
        <f>INDEX('7th_share'!AG:AG,MATCH($C$1&amp;"-"&amp;$C70,'7th_share'!$AK:$AK,0))</f>
        <v>4.9971287635866772E-2</v>
      </c>
      <c r="AP70">
        <f>INDEX('7th_share'!AH:AH,MATCH($C$1&amp;"-"&amp;$C70,'7th_share'!$AK:$AK,0))</f>
        <v>4.9988186174264551E-2</v>
      </c>
      <c r="AQ70">
        <f>INDEX('7th_share'!AI:AI,MATCH($C$1&amp;"-"&amp;$C70,'7th_share'!$AK:$AK,0))</f>
        <v>4.9997283349813758E-2</v>
      </c>
      <c r="AR70">
        <f>INDEX('7th_share'!AJ:AJ,MATCH($C$1&amp;"-"&amp;$C70,'7th_share'!$AK:$AK,0))</f>
        <v>5.0000000000000051E-2</v>
      </c>
      <c r="AS70" s="6">
        <f t="shared" si="45"/>
        <v>5.0000000000000051E-2</v>
      </c>
      <c r="AT70" s="6">
        <f t="shared" si="44"/>
        <v>5.0000000000000051E-2</v>
      </c>
      <c r="AU70" s="6">
        <f t="shared" si="44"/>
        <v>5.0000000000000051E-2</v>
      </c>
      <c r="AV70" s="6">
        <f t="shared" si="44"/>
        <v>5.0000000000000051E-2</v>
      </c>
      <c r="AW70" s="6">
        <f t="shared" si="44"/>
        <v>5.0000000000000051E-2</v>
      </c>
      <c r="AX70" s="6">
        <f t="shared" si="44"/>
        <v>5.0000000000000051E-2</v>
      </c>
      <c r="AY70" s="6">
        <f t="shared" si="44"/>
        <v>5.0000000000000051E-2</v>
      </c>
      <c r="AZ70" s="6">
        <f t="shared" si="44"/>
        <v>5.0000000000000051E-2</v>
      </c>
      <c r="BA70" s="6">
        <f t="shared" si="44"/>
        <v>5.0000000000000051E-2</v>
      </c>
      <c r="BB70" s="6">
        <f t="shared" si="44"/>
        <v>5.0000000000000051E-2</v>
      </c>
      <c r="BC70" s="6">
        <f t="shared" si="44"/>
        <v>5.0000000000000051E-2</v>
      </c>
      <c r="BD70" s="6">
        <f t="shared" si="44"/>
        <v>5.0000000000000051E-2</v>
      </c>
      <c r="BE70" s="6">
        <f t="shared" si="44"/>
        <v>5.0000000000000051E-2</v>
      </c>
      <c r="BF70" s="6">
        <f t="shared" si="44"/>
        <v>5.0000000000000051E-2</v>
      </c>
      <c r="BG70" s="6">
        <f t="shared" si="44"/>
        <v>5.0000000000000051E-2</v>
      </c>
      <c r="BH70" s="6">
        <f t="shared" si="44"/>
        <v>5.0000000000000051E-2</v>
      </c>
      <c r="BI70" s="6">
        <f t="shared" si="44"/>
        <v>5.0000000000000051E-2</v>
      </c>
      <c r="BJ70" s="6">
        <f t="shared" si="44"/>
        <v>5.0000000000000051E-2</v>
      </c>
      <c r="BK70" s="6">
        <f t="shared" si="44"/>
        <v>5.0000000000000051E-2</v>
      </c>
      <c r="BL70" s="6">
        <f t="shared" si="44"/>
        <v>5.0000000000000051E-2</v>
      </c>
    </row>
    <row r="71" spans="2:64" x14ac:dyDescent="0.25">
      <c r="C71" t="s">
        <v>14</v>
      </c>
      <c r="D71">
        <f>INDEX(hist_share!W:W,MATCH($C$1&amp;"-"&amp;$C71,hist_share!$AF:$AF,0))</f>
        <v>2.121293466189357E-2</v>
      </c>
      <c r="E71">
        <f>INDEX(hist_share!X:X,MATCH($C$1&amp;"-"&amp;$C71,hist_share!$AF:$AF,0))</f>
        <v>2.005917610543571E-2</v>
      </c>
      <c r="F71">
        <f>INDEX(hist_share!Y:Y,MATCH($C$1&amp;"-"&amp;$C71,hist_share!$AF:$AF,0))</f>
        <v>1.876197245155516E-2</v>
      </c>
      <c r="G71">
        <f>INDEX(hist_share!Z:Z,MATCH($C$1&amp;"-"&amp;$C71,hist_share!$AF:$AF,0))</f>
        <v>4.153399099090628E-2</v>
      </c>
      <c r="H71">
        <f>INDEX(hist_share!AA:AA,MATCH($C$1&amp;"-"&amp;$C71,hist_share!$AF:$AF,0))</f>
        <v>3.8846101175463138E-2</v>
      </c>
      <c r="I71">
        <f>INDEX(hist_share!AB:AB,MATCH($C$1&amp;"-"&amp;$C71,hist_share!$AF:$AF,0))</f>
        <v>1.4495704961475221E-2</v>
      </c>
      <c r="J71" s="10">
        <f>INDEX(hist_share!AC:AC,MATCH($C$1&amp;"-"&amp;$C71,hist_share!$AF:$AF,0))</f>
        <v>1.2710426649889389E-2</v>
      </c>
      <c r="K71">
        <f>INDEX('7th_share'!C:C,MATCH($C$1&amp;"-"&amp;$C71,'7th_share'!$AK:$AK,0))</f>
        <v>1.029211125869829E-2</v>
      </c>
      <c r="L71">
        <f>INDEX('7th_share'!D:D,MATCH($C$1&amp;"-"&amp;$C71,'7th_share'!$AK:$AK,0))</f>
        <v>8.2003072300402702E-3</v>
      </c>
      <c r="M71">
        <f>INDEX('7th_share'!E:E,MATCH($C$1&amp;"-"&amp;$C71,'7th_share'!$AK:$AK,0))</f>
        <v>6.4193627294015674E-3</v>
      </c>
      <c r="N71">
        <f>INDEX('7th_share'!F:F,MATCH($C$1&amp;"-"&amp;$C71,'7th_share'!$AK:$AK,0))</f>
        <v>4.9336259222684132E-3</v>
      </c>
      <c r="O71">
        <f>INDEX('7th_share'!G:G,MATCH($C$1&amp;"-"&amp;$C71,'7th_share'!$AK:$AK,0))</f>
        <v>3.7274449741270272E-3</v>
      </c>
      <c r="P71">
        <f>INDEX('7th_share'!H:H,MATCH($C$1&amp;"-"&amp;$C71,'7th_share'!$AK:$AK,0))</f>
        <v>2.7851680504636239E-3</v>
      </c>
      <c r="Q71">
        <f>INDEX('7th_share'!I:I,MATCH($C$1&amp;"-"&amp;$C71,'7th_share'!$AK:$AK,0))</f>
        <v>2.091143316764397E-3</v>
      </c>
      <c r="R71">
        <f>INDEX('7th_share'!J:J,MATCH($C$1&amp;"-"&amp;$C71,'7th_share'!$AK:$AK,0))</f>
        <v>1.628692761288762E-3</v>
      </c>
      <c r="S71" s="16">
        <f>INDEX('7th_share'!K:K,MATCH($C$1&amp;"-"&amp;$C71,'7th_share'!$AK:$AK,0))</f>
        <v>1.3836718771386401E-3</v>
      </c>
      <c r="T71">
        <f>INDEX('7th_share'!L:L,MATCH($C$1&amp;"-"&amp;$C71,'7th_share'!$AK:$AK,0))</f>
        <v>1.34003804002141E-3</v>
      </c>
      <c r="U71">
        <f>INDEX('7th_share'!M:M,MATCH($C$1&amp;"-"&amp;$C71,'7th_share'!$AK:$AK,0))</f>
        <v>1.4819098755321229E-3</v>
      </c>
      <c r="V71">
        <f>INDEX('7th_share'!N:N,MATCH($C$1&amp;"-"&amp;$C71,'7th_share'!$AK:$AK,0))</f>
        <v>1.7935581965101851E-3</v>
      </c>
      <c r="W71">
        <f>INDEX('7th_share'!O:O,MATCH($C$1&amp;"-"&amp;$C71,'7th_share'!$AK:$AK,0))</f>
        <v>2.2593717892402019E-3</v>
      </c>
      <c r="X71">
        <f>INDEX('7th_share'!P:P,MATCH($C$1&amp;"-"&amp;$C71,'7th_share'!$AK:$AK,0))</f>
        <v>2.8638262332207811E-3</v>
      </c>
      <c r="Y71">
        <f>INDEX('7th_share'!Q:Q,MATCH($C$1&amp;"-"&amp;$C71,'7th_share'!$AK:$AK,0))</f>
        <v>3.5914556492538251E-3</v>
      </c>
      <c r="Z71">
        <f>INDEX('7th_share'!R:R,MATCH($C$1&amp;"-"&amp;$C71,'7th_share'!$AK:$AK,0))</f>
        <v>4.4268272939277237E-3</v>
      </c>
      <c r="AA71">
        <f>INDEX('7th_share'!S:S,MATCH($C$1&amp;"-"&amp;$C71,'7th_share'!$AK:$AK,0))</f>
        <v>5.3545189394176348E-3</v>
      </c>
      <c r="AB71">
        <f>INDEX('7th_share'!T:T,MATCH($C$1&amp;"-"&amp;$C71,'7th_share'!$AK:$AK,0))</f>
        <v>6.3590989960783696E-3</v>
      </c>
      <c r="AC71">
        <f>INDEX('7th_share'!U:U,MATCH($C$1&amp;"-"&amp;$C71,'7th_share'!$AK:$AK,0))</f>
        <v>7.4251093516776454E-3</v>
      </c>
      <c r="AD71">
        <f>INDEX('7th_share'!V:V,MATCH($C$1&amp;"-"&amp;$C71,'7th_share'!$AK:$AK,0))</f>
        <v>8.5370509154028586E-3</v>
      </c>
      <c r="AE71">
        <f>INDEX('7th_share'!W:W,MATCH($C$1&amp;"-"&amp;$C71,'7th_share'!$AK:$AK,0))</f>
        <v>9.6762496634996194E-3</v>
      </c>
      <c r="AF71">
        <f>INDEX('7th_share'!X:X,MATCH($C$1&amp;"-"&amp;$C71,'7th_share'!$AK:$AK,0))</f>
        <v>1.082778763760976E-2</v>
      </c>
      <c r="AG71">
        <f>INDEX('7th_share'!Y:Y,MATCH($C$1&amp;"-"&amp;$C71,'7th_share'!$AK:$AK,0))</f>
        <v>1.1977148449463661E-2</v>
      </c>
      <c r="AH71">
        <f>INDEX('7th_share'!Z:Z,MATCH($C$1&amp;"-"&amp;$C71,'7th_share'!$AK:$AK,0))</f>
        <v>1.310868026454746E-2</v>
      </c>
      <c r="AI71">
        <f>INDEX('7th_share'!AA:AA,MATCH($C$1&amp;"-"&amp;$C71,'7th_share'!$AK:$AK,0))</f>
        <v>1.4206731248347411E-2</v>
      </c>
      <c r="AJ71">
        <f>INDEX('7th_share'!AB:AB,MATCH($C$1&amp;"-"&amp;$C71,'7th_share'!$AK:$AK,0))</f>
        <v>1.5255649566349691E-2</v>
      </c>
      <c r="AK71">
        <f>INDEX('7th_share'!AC:AC,MATCH($C$1&amp;"-"&amp;$C71,'7th_share'!$AK:$AK,0))</f>
        <v>1.6239783384040619E-2</v>
      </c>
      <c r="AL71">
        <f>INDEX('7th_share'!AD:AD,MATCH($C$1&amp;"-"&amp;$C71,'7th_share'!$AK:$AK,0))</f>
        <v>1.7143480866906351E-2</v>
      </c>
      <c r="AM71">
        <f>INDEX('7th_share'!AE:AE,MATCH($C$1&amp;"-"&amp;$C71,'7th_share'!$AK:$AK,0))</f>
        <v>1.7951090180433091E-2</v>
      </c>
      <c r="AN71">
        <f>INDEX('7th_share'!AF:AF,MATCH($C$1&amp;"-"&amp;$C71,'7th_share'!$AK:$AK,0))</f>
        <v>1.8646959490107119E-2</v>
      </c>
      <c r="AO71">
        <f>INDEX('7th_share'!AG:AG,MATCH($C$1&amp;"-"&amp;$C71,'7th_share'!$AK:$AK,0))</f>
        <v>1.9215436961414568E-2</v>
      </c>
      <c r="AP71">
        <f>INDEX('7th_share'!AH:AH,MATCH($C$1&amp;"-"&amp;$C71,'7th_share'!$AK:$AK,0))</f>
        <v>1.9640870759841809E-2</v>
      </c>
      <c r="AQ71">
        <f>INDEX('7th_share'!AI:AI,MATCH($C$1&amp;"-"&amp;$C71,'7th_share'!$AK:$AK,0))</f>
        <v>1.990760905087488E-2</v>
      </c>
      <c r="AR71">
        <f>INDEX('7th_share'!AJ:AJ,MATCH($C$1&amp;"-"&amp;$C71,'7th_share'!$AK:$AK,0))</f>
        <v>2.0000000000000059E-2</v>
      </c>
      <c r="AS71" s="6">
        <f t="shared" si="45"/>
        <v>2.0000000000000059E-2</v>
      </c>
      <c r="AT71" s="6">
        <f t="shared" si="44"/>
        <v>2.0000000000000059E-2</v>
      </c>
      <c r="AU71" s="6">
        <f t="shared" si="44"/>
        <v>2.0000000000000059E-2</v>
      </c>
      <c r="AV71" s="6">
        <f t="shared" si="44"/>
        <v>2.0000000000000059E-2</v>
      </c>
      <c r="AW71" s="6">
        <f t="shared" si="44"/>
        <v>2.0000000000000059E-2</v>
      </c>
      <c r="AX71" s="6">
        <f t="shared" si="44"/>
        <v>2.0000000000000059E-2</v>
      </c>
      <c r="AY71" s="6">
        <f t="shared" si="44"/>
        <v>2.0000000000000059E-2</v>
      </c>
      <c r="AZ71" s="6">
        <f t="shared" si="44"/>
        <v>2.0000000000000059E-2</v>
      </c>
      <c r="BA71" s="6">
        <f t="shared" si="44"/>
        <v>2.0000000000000059E-2</v>
      </c>
      <c r="BB71" s="6">
        <f t="shared" si="44"/>
        <v>2.0000000000000059E-2</v>
      </c>
      <c r="BC71" s="6">
        <f t="shared" si="44"/>
        <v>2.0000000000000059E-2</v>
      </c>
      <c r="BD71" s="6">
        <f t="shared" si="44"/>
        <v>2.0000000000000059E-2</v>
      </c>
      <c r="BE71" s="6">
        <f t="shared" si="44"/>
        <v>2.0000000000000059E-2</v>
      </c>
      <c r="BF71" s="6">
        <f t="shared" si="44"/>
        <v>2.0000000000000059E-2</v>
      </c>
      <c r="BG71" s="6">
        <f t="shared" si="44"/>
        <v>2.0000000000000059E-2</v>
      </c>
      <c r="BH71" s="6">
        <f t="shared" si="44"/>
        <v>2.0000000000000059E-2</v>
      </c>
      <c r="BI71" s="6">
        <f t="shared" si="44"/>
        <v>2.0000000000000059E-2</v>
      </c>
      <c r="BJ71" s="6">
        <f t="shared" si="44"/>
        <v>2.0000000000000059E-2</v>
      </c>
      <c r="BK71" s="6">
        <f t="shared" si="44"/>
        <v>2.0000000000000059E-2</v>
      </c>
      <c r="BL71" s="6">
        <f t="shared" si="44"/>
        <v>2.0000000000000059E-2</v>
      </c>
    </row>
    <row r="72" spans="2:64" x14ac:dyDescent="0.25">
      <c r="C72" t="s">
        <v>15</v>
      </c>
      <c r="D72">
        <f>INDEX(hist_share!W:W,MATCH($C$1&amp;"-"&amp;$C72,hist_share!$AF:$AF,0))</f>
        <v>0.44382320277082721</v>
      </c>
      <c r="E72">
        <f>INDEX(hist_share!X:X,MATCH($C$1&amp;"-"&amp;$C72,hist_share!$AF:$AF,0))</f>
        <v>0.43574428451714209</v>
      </c>
      <c r="F72">
        <f>INDEX(hist_share!Y:Y,MATCH($C$1&amp;"-"&amp;$C72,hist_share!$AF:$AF,0))</f>
        <v>0.44235108076889262</v>
      </c>
      <c r="G72">
        <f>INDEX(hist_share!Z:Z,MATCH($C$1&amp;"-"&amp;$C72,hist_share!$AF:$AF,0))</f>
        <v>1.053276282009084</v>
      </c>
      <c r="H72">
        <f>INDEX(hist_share!AA:AA,MATCH($C$1&amp;"-"&amp;$C72,hist_share!$AF:$AF,0))</f>
        <v>1.0013895461613269</v>
      </c>
      <c r="I72">
        <f>INDEX(hist_share!AB:AB,MATCH($C$1&amp;"-"&amp;$C72,hist_share!$AF:$AF,0))</f>
        <v>0.40699952597690409</v>
      </c>
      <c r="J72" s="10">
        <f>INDEX(hist_share!AC:AC,MATCH($C$1&amp;"-"&amp;$C72,hist_share!$AF:$AF,0))</f>
        <v>0.44719022526079699</v>
      </c>
      <c r="K72">
        <f>INDEX('7th_share'!C:C,MATCH($C$1&amp;"-"&amp;$C72,'7th_share'!$AK:$AK,0))</f>
        <v>0.44862308779814652</v>
      </c>
      <c r="L72">
        <f>INDEX('7th_share'!D:D,MATCH($C$1&amp;"-"&amp;$C72,'7th_share'!$AK:$AK,0))</f>
        <v>0.44922494673745472</v>
      </c>
      <c r="M72">
        <f>INDEX('7th_share'!E:E,MATCH($C$1&amp;"-"&amp;$C72,'7th_share'!$AK:$AK,0))</f>
        <v>0.44904431235060871</v>
      </c>
      <c r="N72">
        <f>INDEX('7th_share'!F:F,MATCH($C$1&amp;"-"&amp;$C72,'7th_share'!$AK:$AK,0))</f>
        <v>0.44812969490949489</v>
      </c>
      <c r="O72">
        <f>INDEX('7th_share'!G:G,MATCH($C$1&amp;"-"&amp;$C72,'7th_share'!$AK:$AK,0))</f>
        <v>0.44652960468600039</v>
      </c>
      <c r="P72">
        <f>INDEX('7th_share'!H:H,MATCH($C$1&amp;"-"&amp;$C72,'7th_share'!$AK:$AK,0))</f>
        <v>0.44429255195201189</v>
      </c>
      <c r="Q72">
        <f>INDEX('7th_share'!I:I,MATCH($C$1&amp;"-"&amp;$C72,'7th_share'!$AK:$AK,0))</f>
        <v>0.44146704697941591</v>
      </c>
      <c r="R72">
        <f>INDEX('7th_share'!J:J,MATCH($C$1&amp;"-"&amp;$C72,'7th_share'!$AK:$AK,0))</f>
        <v>0.43782574272851998</v>
      </c>
      <c r="S72" s="16">
        <f>INDEX('7th_share'!K:K,MATCH($C$1&amp;"-"&amp;$C72,'7th_share'!$AK:$AK,0))</f>
        <v>0.43375218180718761</v>
      </c>
      <c r="T72">
        <f>INDEX('7th_share'!L:L,MATCH($C$1&amp;"-"&amp;$C72,'7th_share'!$AK:$AK,0))</f>
        <v>0.42929591153866042</v>
      </c>
      <c r="U72">
        <f>INDEX('7th_share'!M:M,MATCH($C$1&amp;"-"&amp;$C72,'7th_share'!$AK:$AK,0))</f>
        <v>0.42450027982821331</v>
      </c>
      <c r="V72">
        <f>INDEX('7th_share'!N:N,MATCH($C$1&amp;"-"&amp;$C72,'7th_share'!$AK:$AK,0))</f>
        <v>0.41940849959812082</v>
      </c>
      <c r="W72">
        <f>INDEX('7th_share'!O:O,MATCH($C$1&amp;"-"&amp;$C72,'7th_share'!$AK:$AK,0))</f>
        <v>0.41406372723263168</v>
      </c>
      <c r="X72">
        <f>INDEX('7th_share'!P:P,MATCH($C$1&amp;"-"&amp;$C72,'7th_share'!$AK:$AK,0))</f>
        <v>0.40850913313074472</v>
      </c>
      <c r="Y72">
        <f>INDEX('7th_share'!Q:Q,MATCH($C$1&amp;"-"&amp;$C72,'7th_share'!$AK:$AK,0))</f>
        <v>0.40278796454045018</v>
      </c>
      <c r="Z72">
        <f>INDEX('7th_share'!R:R,MATCH($C$1&amp;"-"&amp;$C72,'7th_share'!$AK:$AK,0))</f>
        <v>0.39694360079254382</v>
      </c>
      <c r="AA72">
        <f>INDEX('7th_share'!S:S,MATCH($C$1&amp;"-"&amp;$C72,'7th_share'!$AK:$AK,0))</f>
        <v>0.39101960100274652</v>
      </c>
      <c r="AB72">
        <f>INDEX('7th_share'!T:T,MATCH($C$1&amp;"-"&amp;$C72,'7th_share'!$AK:$AK,0))</f>
        <v>0.38505974426738232</v>
      </c>
      <c r="AC72">
        <f>INDEX('7th_share'!U:U,MATCH($C$1&amp;"-"&amp;$C72,'7th_share'!$AK:$AK,0))</f>
        <v>0.37910806234003408</v>
      </c>
      <c r="AD72">
        <f>INDEX('7th_share'!V:V,MATCH($C$1&amp;"-"&amp;$C72,'7th_share'!$AK:$AK,0))</f>
        <v>0.37320886474432818</v>
      </c>
      <c r="AE72">
        <f>INDEX('7th_share'!W:W,MATCH($C$1&amp;"-"&amp;$C72,'7th_share'!$AK:$AK,0))</f>
        <v>0.36728824456589498</v>
      </c>
      <c r="AF72">
        <f>INDEX('7th_share'!X:X,MATCH($C$1&amp;"-"&amp;$C72,'7th_share'!$AK:$AK,0))</f>
        <v>0.36145718864060122</v>
      </c>
      <c r="AG72">
        <f>INDEX('7th_share'!Y:Y,MATCH($C$1&amp;"-"&amp;$C72,'7th_share'!$AK:$AK,0))</f>
        <v>0.3558138448268881</v>
      </c>
      <c r="AH72">
        <f>INDEX('7th_share'!Z:Z,MATCH($C$1&amp;"-"&amp;$C72,'7th_share'!$AK:$AK,0))</f>
        <v>0.35040672339664281</v>
      </c>
      <c r="AI72">
        <f>INDEX('7th_share'!AA:AA,MATCH($C$1&amp;"-"&amp;$C72,'7th_share'!$AK:$AK,0))</f>
        <v>0.34528433462175212</v>
      </c>
      <c r="AJ72">
        <f>INDEX('7th_share'!AB:AB,MATCH($C$1&amp;"-"&amp;$C72,'7th_share'!$AK:$AK,0))</f>
        <v>0.34049518877410251</v>
      </c>
      <c r="AK72">
        <f>INDEX('7th_share'!AC:AC,MATCH($C$1&amp;"-"&amp;$C72,'7th_share'!$AK:$AK,0))</f>
        <v>0.33608779612558121</v>
      </c>
      <c r="AL72">
        <f>INDEX('7th_share'!AD:AD,MATCH($C$1&amp;"-"&amp;$C72,'7th_share'!$AK:$AK,0))</f>
        <v>0.33211066694807412</v>
      </c>
      <c r="AM72">
        <f>INDEX('7th_share'!AE:AE,MATCH($C$1&amp;"-"&amp;$C72,'7th_share'!$AK:$AK,0))</f>
        <v>0.3286123115134687</v>
      </c>
      <c r="AN72">
        <f>INDEX('7th_share'!AF:AF,MATCH($C$1&amp;"-"&amp;$C72,'7th_share'!$AK:$AK,0))</f>
        <v>0.32564124009365147</v>
      </c>
      <c r="AO72">
        <f>INDEX('7th_share'!AG:AG,MATCH($C$1&amp;"-"&amp;$C72,'7th_share'!$AK:$AK,0))</f>
        <v>0.32324596296050939</v>
      </c>
      <c r="AP72">
        <f>INDEX('7th_share'!AH:AH,MATCH($C$1&amp;"-"&amp;$C72,'7th_share'!$AK:$AK,0))</f>
        <v>0.32147499038592908</v>
      </c>
      <c r="AQ72">
        <f>INDEX('7th_share'!AI:AI,MATCH($C$1&amp;"-"&amp;$C72,'7th_share'!$AK:$AK,0))</f>
        <v>0.32037683264179728</v>
      </c>
      <c r="AR72">
        <f>INDEX('7th_share'!AJ:AJ,MATCH($C$1&amp;"-"&amp;$C72,'7th_share'!$AK:$AK,0))</f>
        <v>0.32000000000000051</v>
      </c>
      <c r="AS72" s="6">
        <f t="shared" si="45"/>
        <v>0.32000000000000051</v>
      </c>
      <c r="AT72" s="6">
        <f t="shared" si="44"/>
        <v>0.32000000000000051</v>
      </c>
      <c r="AU72" s="6">
        <f t="shared" si="44"/>
        <v>0.32000000000000051</v>
      </c>
      <c r="AV72" s="6">
        <f t="shared" si="44"/>
        <v>0.32000000000000051</v>
      </c>
      <c r="AW72" s="6">
        <f t="shared" si="44"/>
        <v>0.32000000000000051</v>
      </c>
      <c r="AX72" s="6">
        <f t="shared" si="44"/>
        <v>0.32000000000000051</v>
      </c>
      <c r="AY72" s="6">
        <f t="shared" si="44"/>
        <v>0.32000000000000051</v>
      </c>
      <c r="AZ72" s="6">
        <f t="shared" si="44"/>
        <v>0.32000000000000051</v>
      </c>
      <c r="BA72" s="6">
        <f t="shared" si="44"/>
        <v>0.32000000000000051</v>
      </c>
      <c r="BB72" s="6">
        <f t="shared" si="44"/>
        <v>0.32000000000000051</v>
      </c>
      <c r="BC72" s="6">
        <f t="shared" si="44"/>
        <v>0.32000000000000051</v>
      </c>
      <c r="BD72" s="6">
        <f t="shared" si="44"/>
        <v>0.32000000000000051</v>
      </c>
      <c r="BE72" s="6">
        <f t="shared" si="44"/>
        <v>0.32000000000000051</v>
      </c>
      <c r="BF72" s="6">
        <f t="shared" si="44"/>
        <v>0.32000000000000051</v>
      </c>
      <c r="BG72" s="6">
        <f t="shared" si="44"/>
        <v>0.32000000000000051</v>
      </c>
      <c r="BH72" s="6">
        <f t="shared" si="44"/>
        <v>0.32000000000000051</v>
      </c>
      <c r="BI72" s="6">
        <f t="shared" si="44"/>
        <v>0.32000000000000051</v>
      </c>
      <c r="BJ72" s="6">
        <f t="shared" si="44"/>
        <v>0.32000000000000051</v>
      </c>
      <c r="BK72" s="6">
        <f t="shared" si="44"/>
        <v>0.32000000000000051</v>
      </c>
      <c r="BL72" s="6">
        <f t="shared" si="44"/>
        <v>0.32000000000000051</v>
      </c>
    </row>
    <row r="73" spans="2:64" x14ac:dyDescent="0.25">
      <c r="C73" t="s">
        <v>16</v>
      </c>
      <c r="D73">
        <f>INDEX(hist_share!W:W,MATCH($C$1&amp;"-"&amp;$C73,hist_share!$AF:$AF,0))</f>
        <v>0.335293159956352</v>
      </c>
      <c r="E73">
        <f>INDEX(hist_share!X:X,MATCH($C$1&amp;"-"&amp;$C73,hist_share!$AF:$AF,0))</f>
        <v>0.34235014729078678</v>
      </c>
      <c r="F73">
        <f>INDEX(hist_share!Y:Y,MATCH($C$1&amp;"-"&amp;$C73,hist_share!$AF:$AF,0))</f>
        <v>0.34657000019085782</v>
      </c>
      <c r="G73">
        <f>INDEX(hist_share!Z:Z,MATCH($C$1&amp;"-"&amp;$C73,hist_share!$AF:$AF,0))</f>
        <v>0.84937321910529728</v>
      </c>
      <c r="H73">
        <f>INDEX(hist_share!AA:AA,MATCH($C$1&amp;"-"&amp;$C73,hist_share!$AF:$AF,0))</f>
        <v>0.83973675588814989</v>
      </c>
      <c r="I73">
        <f>INDEX(hist_share!AB:AB,MATCH($C$1&amp;"-"&amp;$C73,hist_share!$AF:$AF,0))</f>
        <v>0.35887431873673759</v>
      </c>
      <c r="J73" s="10">
        <f>INDEX(hist_share!AC:AC,MATCH($C$1&amp;"-"&amp;$C73,hist_share!$AF:$AF,0))</f>
        <v>0.31467567234261051</v>
      </c>
      <c r="K73">
        <f>INDEX('7th_share'!C:C,MATCH($C$1&amp;"-"&amp;$C73,'7th_share'!$AK:$AK,0))</f>
        <v>0.31183780286259</v>
      </c>
      <c r="L73">
        <f>INDEX('7th_share'!D:D,MATCH($C$1&amp;"-"&amp;$C73,'7th_share'!$AK:$AK,0))</f>
        <v>0.30941821936739072</v>
      </c>
      <c r="M73">
        <f>INDEX('7th_share'!E:E,MATCH($C$1&amp;"-"&amp;$C73,'7th_share'!$AK:$AK,0))</f>
        <v>0.3073963926879773</v>
      </c>
      <c r="N73">
        <f>INDEX('7th_share'!F:F,MATCH($C$1&amp;"-"&amp;$C73,'7th_share'!$AK:$AK,0))</f>
        <v>0.30575179365531457</v>
      </c>
      <c r="O73">
        <f>INDEX('7th_share'!G:G,MATCH($C$1&amp;"-"&amp;$C73,'7th_share'!$AK:$AK,0))</f>
        <v>0.30446389310036759</v>
      </c>
      <c r="P73">
        <f>INDEX('7th_share'!H:H,MATCH($C$1&amp;"-"&amp;$C73,'7th_share'!$AK:$AK,0))</f>
        <v>0.30351216185410068</v>
      </c>
      <c r="Q73">
        <f>INDEX('7th_share'!I:I,MATCH($C$1&amp;"-"&amp;$C73,'7th_share'!$AK:$AK,0))</f>
        <v>0.30287607074747919</v>
      </c>
      <c r="R73">
        <f>INDEX('7th_share'!J:J,MATCH($C$1&amp;"-"&amp;$C73,'7th_share'!$AK:$AK,0))</f>
        <v>0.3023445948069628</v>
      </c>
      <c r="S73" s="16">
        <f>INDEX('7th_share'!K:K,MATCH($C$1&amp;"-"&amp;$C73,'7th_share'!$AK:$AK,0))</f>
        <v>0.30212561888779121</v>
      </c>
      <c r="T73">
        <f>INDEX('7th_share'!L:L,MATCH($C$1&amp;"-"&amp;$C73,'7th_share'!$AK:$AK,0))</f>
        <v>0.30219948122264179</v>
      </c>
      <c r="U73">
        <f>INDEX('7th_share'!M:M,MATCH($C$1&amp;"-"&amp;$C73,'7th_share'!$AK:$AK,0))</f>
        <v>0.30254269028268638</v>
      </c>
      <c r="V73">
        <f>INDEX('7th_share'!N:N,MATCH($C$1&amp;"-"&amp;$C73,'7th_share'!$AK:$AK,0))</f>
        <v>0.30313197117016849</v>
      </c>
      <c r="W73">
        <f>INDEX('7th_share'!O:O,MATCH($C$1&amp;"-"&amp;$C73,'7th_share'!$AK:$AK,0))</f>
        <v>0.30394421546174721</v>
      </c>
      <c r="X73">
        <f>INDEX('7th_share'!P:P,MATCH($C$1&amp;"-"&amp;$C73,'7th_share'!$AK:$AK,0))</f>
        <v>0.30495643552732149</v>
      </c>
      <c r="Y73">
        <f>INDEX('7th_share'!Q:Q,MATCH($C$1&amp;"-"&amp;$C73,'7th_share'!$AK:$AK,0))</f>
        <v>0.30614572317209549</v>
      </c>
      <c r="Z73">
        <f>INDEX('7th_share'!R:R,MATCH($C$1&amp;"-"&amp;$C73,'7th_share'!$AK:$AK,0))</f>
        <v>0.30748921248388639</v>
      </c>
      <c r="AA73">
        <f>INDEX('7th_share'!S:S,MATCH($C$1&amp;"-"&amp;$C73,'7th_share'!$AK:$AK,0))</f>
        <v>0.3089640467982992</v>
      </c>
      <c r="AB73">
        <f>INDEX('7th_share'!T:T,MATCH($C$1&amp;"-"&amp;$C73,'7th_share'!$AK:$AK,0))</f>
        <v>0.3105473497216118</v>
      </c>
      <c r="AC73">
        <f>INDEX('7th_share'!U:U,MATCH($C$1&amp;"-"&amp;$C73,'7th_share'!$AK:$AK,0))</f>
        <v>0.3122162001752245</v>
      </c>
      <c r="AD73">
        <f>INDEX('7th_share'!V:V,MATCH($C$1&amp;"-"&amp;$C73,'7th_share'!$AK:$AK,0))</f>
        <v>0.31394761144646233</v>
      </c>
      <c r="AE73">
        <f>INDEX('7th_share'!W:W,MATCH($C$1&amp;"-"&amp;$C73,'7th_share'!$AK:$AK,0))</f>
        <v>0.31561667525781578</v>
      </c>
      <c r="AF73">
        <f>INDEX('7th_share'!X:X,MATCH($C$1&amp;"-"&amp;$C73,'7th_share'!$AK:$AK,0))</f>
        <v>0.31725168596164949</v>
      </c>
      <c r="AG73">
        <f>INDEX('7th_share'!Y:Y,MATCH($C$1&amp;"-"&amp;$C73,'7th_share'!$AK:$AK,0))</f>
        <v>0.31887387010056528</v>
      </c>
      <c r="AH73">
        <f>INDEX('7th_share'!Z:Z,MATCH($C$1&amp;"-"&amp;$C73,'7th_share'!$AK:$AK,0))</f>
        <v>0.32046269850552822</v>
      </c>
      <c r="AI73">
        <f>INDEX('7th_share'!AA:AA,MATCH($C$1&amp;"-"&amp;$C73,'7th_share'!$AK:$AK,0))</f>
        <v>0.3219976420075028</v>
      </c>
      <c r="AJ73">
        <f>INDEX('7th_share'!AB:AB,MATCH($C$1&amp;"-"&amp;$C73,'7th_share'!$AK:$AK,0))</f>
        <v>0.32345817143745409</v>
      </c>
      <c r="AK73">
        <f>INDEX('7th_share'!AC:AC,MATCH($C$1&amp;"-"&amp;$C73,'7th_share'!$AK:$AK,0))</f>
        <v>0.32482375762634669</v>
      </c>
      <c r="AL73">
        <f>INDEX('7th_share'!AD:AD,MATCH($C$1&amp;"-"&amp;$C73,'7th_share'!$AK:$AK,0))</f>
        <v>0.32607387140514571</v>
      </c>
      <c r="AM73">
        <f>INDEX('7th_share'!AE:AE,MATCH($C$1&amp;"-"&amp;$C73,'7th_share'!$AK:$AK,0))</f>
        <v>0.3271879836048156</v>
      </c>
      <c r="AN73">
        <f>INDEX('7th_share'!AF:AF,MATCH($C$1&amp;"-"&amp;$C73,'7th_share'!$AK:$AK,0))</f>
        <v>0.32814556505632148</v>
      </c>
      <c r="AO73">
        <f>INDEX('7th_share'!AG:AG,MATCH($C$1&amp;"-"&amp;$C73,'7th_share'!$AK:$AK,0))</f>
        <v>0.328926086590628</v>
      </c>
      <c r="AP73">
        <f>INDEX('7th_share'!AH:AH,MATCH($C$1&amp;"-"&amp;$C73,'7th_share'!$AK:$AK,0))</f>
        <v>0.3295090190387</v>
      </c>
      <c r="AQ73">
        <f>INDEX('7th_share'!AI:AI,MATCH($C$1&amp;"-"&amp;$C73,'7th_share'!$AK:$AK,0))</f>
        <v>0.32987383323150232</v>
      </c>
      <c r="AR73">
        <f>INDEX('7th_share'!AJ:AJ,MATCH($C$1&amp;"-"&amp;$C73,'7th_share'!$AK:$AK,0))</f>
        <v>0.33</v>
      </c>
      <c r="AS73" s="6">
        <f t="shared" si="45"/>
        <v>0.33</v>
      </c>
      <c r="AT73" s="6">
        <f t="shared" si="44"/>
        <v>0.33</v>
      </c>
      <c r="AU73" s="6">
        <f t="shared" si="44"/>
        <v>0.33</v>
      </c>
      <c r="AV73" s="6">
        <f t="shared" si="44"/>
        <v>0.33</v>
      </c>
      <c r="AW73" s="6">
        <f t="shared" si="44"/>
        <v>0.33</v>
      </c>
      <c r="AX73" s="6">
        <f t="shared" si="44"/>
        <v>0.33</v>
      </c>
      <c r="AY73" s="6">
        <f t="shared" si="44"/>
        <v>0.33</v>
      </c>
      <c r="AZ73" s="6">
        <f t="shared" si="44"/>
        <v>0.33</v>
      </c>
      <c r="BA73" s="6">
        <f t="shared" si="44"/>
        <v>0.33</v>
      </c>
      <c r="BB73" s="6">
        <f t="shared" si="44"/>
        <v>0.33</v>
      </c>
      <c r="BC73" s="6">
        <f t="shared" si="44"/>
        <v>0.33</v>
      </c>
      <c r="BD73" s="6">
        <f t="shared" si="44"/>
        <v>0.33</v>
      </c>
      <c r="BE73" s="6">
        <f t="shared" si="44"/>
        <v>0.33</v>
      </c>
      <c r="BF73" s="6">
        <f t="shared" si="44"/>
        <v>0.33</v>
      </c>
      <c r="BG73" s="6">
        <f t="shared" si="44"/>
        <v>0.33</v>
      </c>
      <c r="BH73" s="6">
        <f t="shared" si="44"/>
        <v>0.33</v>
      </c>
      <c r="BI73" s="6">
        <f t="shared" si="44"/>
        <v>0.33</v>
      </c>
      <c r="BJ73" s="6">
        <f t="shared" si="44"/>
        <v>0.33</v>
      </c>
      <c r="BK73" s="6">
        <f t="shared" si="44"/>
        <v>0.33</v>
      </c>
      <c r="BL73" s="6">
        <f t="shared" si="44"/>
        <v>0.33</v>
      </c>
    </row>
    <row r="74" spans="2:64" x14ac:dyDescent="0.25">
      <c r="C74" t="s">
        <v>17</v>
      </c>
      <c r="D74">
        <f>INDEX(hist_share!W:W,MATCH($C$1&amp;"-"&amp;$C74,hist_share!$AF:$AF,0))</f>
        <v>7.0864836892161401E-2</v>
      </c>
      <c r="E74">
        <f>INDEX(hist_share!X:X,MATCH($C$1&amp;"-"&amp;$C74,hist_share!$AF:$AF,0))</f>
        <v>6.9570804722713819E-2</v>
      </c>
      <c r="F74">
        <f>INDEX(hist_share!Y:Y,MATCH($C$1&amp;"-"&amp;$C74,hist_share!$AF:$AF,0))</f>
        <v>7.0562324119252506E-2</v>
      </c>
      <c r="G74">
        <f>INDEX(hist_share!Z:Z,MATCH($C$1&amp;"-"&amp;$C74,hist_share!$AF:$AF,0))</f>
        <v>0.18305036280181461</v>
      </c>
      <c r="H74">
        <f>INDEX(hist_share!AA:AA,MATCH($C$1&amp;"-"&amp;$C74,hist_share!$AF:$AF,0))</f>
        <v>0.18745311285826949</v>
      </c>
      <c r="I74">
        <f>INDEX(hist_share!AB:AB,MATCH($C$1&amp;"-"&amp;$C74,hist_share!$AF:$AF,0))</f>
        <v>8.1318140531412009E-2</v>
      </c>
      <c r="J74" s="10">
        <f>INDEX(hist_share!AC:AC,MATCH($C$1&amp;"-"&amp;$C74,hist_share!$AF:$AF,0))</f>
        <v>8.1054201640140336E-2</v>
      </c>
      <c r="K74">
        <f>INDEX('7th_share'!C:C,MATCH($C$1&amp;"-"&amp;$C74,'7th_share'!$AK:$AK,0))</f>
        <v>8.2787534422563078E-2</v>
      </c>
      <c r="L74">
        <f>INDEX('7th_share'!D:D,MATCH($C$1&amp;"-"&amp;$C74,'7th_share'!$AK:$AK,0))</f>
        <v>8.4541456198172799E-2</v>
      </c>
      <c r="M74">
        <f>INDEX('7th_share'!E:E,MATCH($C$1&amp;"-"&amp;$C74,'7th_share'!$AK:$AK,0))</f>
        <v>8.6311515532699681E-2</v>
      </c>
      <c r="N74">
        <f>INDEX('7th_share'!F:F,MATCH($C$1&amp;"-"&amp;$C74,'7th_share'!$AK:$AK,0))</f>
        <v>8.8093260991873923E-2</v>
      </c>
      <c r="O74">
        <f>INDEX('7th_share'!G:G,MATCH($C$1&amp;"-"&amp;$C74,'7th_share'!$AK:$AK,0))</f>
        <v>8.9882241141425762E-2</v>
      </c>
      <c r="P74">
        <f>INDEX('7th_share'!H:H,MATCH($C$1&amp;"-"&amp;$C74,'7th_share'!$AK:$AK,0))</f>
        <v>9.167400454708538E-2</v>
      </c>
      <c r="Q74">
        <f>INDEX('7th_share'!I:I,MATCH($C$1&amp;"-"&amp;$C74,'7th_share'!$AK:$AK,0))</f>
        <v>9.3464099774583032E-2</v>
      </c>
      <c r="R74">
        <f>INDEX('7th_share'!J:J,MATCH($C$1&amp;"-"&amp;$C74,'7th_share'!$AK:$AK,0))</f>
        <v>9.5188100995563907E-2</v>
      </c>
      <c r="S74" s="16">
        <f>INDEX('7th_share'!K:K,MATCH($C$1&amp;"-"&amp;$C74,'7th_share'!$AK:$AK,0))</f>
        <v>9.6911433897683405E-2</v>
      </c>
      <c r="T74">
        <f>INDEX('7th_share'!L:L,MATCH($C$1&amp;"-"&amp;$C74,'7th_share'!$AK:$AK,0))</f>
        <v>9.8630752016810791E-2</v>
      </c>
      <c r="U74">
        <f>INDEX('7th_share'!M:M,MATCH($C$1&amp;"-"&amp;$C74,'7th_share'!$AK:$AK,0))</f>
        <v>0.10034138701667041</v>
      </c>
      <c r="V74">
        <f>INDEX('7th_share'!N:N,MATCH($C$1&amp;"-"&amp;$C74,'7th_share'!$AK:$AK,0))</f>
        <v>0.1020386091391004</v>
      </c>
      <c r="W74">
        <f>INDEX('7th_share'!O:O,MATCH($C$1&amp;"-"&amp;$C74,'7th_share'!$AK:$AK,0))</f>
        <v>0.10371762280323479</v>
      </c>
      <c r="X74">
        <f>INDEX('7th_share'!P:P,MATCH($C$1&amp;"-"&amp;$C74,'7th_share'!$AK:$AK,0))</f>
        <v>0.1053735629495663</v>
      </c>
      <c r="Y74">
        <f>INDEX('7th_share'!Q:Q,MATCH($C$1&amp;"-"&amp;$C74,'7th_share'!$AK:$AK,0))</f>
        <v>0.1070014921409599</v>
      </c>
      <c r="Z74">
        <f>INDEX('7th_share'!R:R,MATCH($C$1&amp;"-"&amp;$C74,'7th_share'!$AK:$AK,0))</f>
        <v>0.1085963984364811</v>
      </c>
      <c r="AA74">
        <f>INDEX('7th_share'!S:S,MATCH($C$1&amp;"-"&amp;$C74,'7th_share'!$AK:$AK,0))</f>
        <v>0.110153194057173</v>
      </c>
      <c r="AB74">
        <f>INDEX('7th_share'!T:T,MATCH($C$1&amp;"-"&amp;$C74,'7th_share'!$AK:$AK,0))</f>
        <v>0.1116667148656684</v>
      </c>
      <c r="AC74">
        <f>INDEX('7th_share'!U:U,MATCH($C$1&amp;"-"&amp;$C74,'7th_share'!$AK:$AK,0))</f>
        <v>0.1131317206837313</v>
      </c>
      <c r="AD74">
        <f>INDEX('7th_share'!V:V,MATCH($C$1&amp;"-"&amp;$C74,'7th_share'!$AK:$AK,0))</f>
        <v>0.11454289647348451</v>
      </c>
      <c r="AE74">
        <f>INDEX('7th_share'!W:W,MATCH($C$1&amp;"-"&amp;$C74,'7th_share'!$AK:$AK,0))</f>
        <v>0.11585747106146441</v>
      </c>
      <c r="AF74">
        <f>INDEX('7th_share'!X:X,MATCH($C$1&amp;"-"&amp;$C74,'7th_share'!$AK:$AK,0))</f>
        <v>0.1170883715041585</v>
      </c>
      <c r="AG74">
        <f>INDEX('7th_share'!Y:Y,MATCH($C$1&amp;"-"&amp;$C74,'7th_share'!$AK:$AK,0))</f>
        <v>0.118246380820374</v>
      </c>
      <c r="AH74">
        <f>INDEX('7th_share'!Z:Z,MATCH($C$1&amp;"-"&amp;$C74,'7th_share'!$AK:$AK,0))</f>
        <v>0.1193270475758413</v>
      </c>
      <c r="AI74">
        <f>INDEX('7th_share'!AA:AA,MATCH($C$1&amp;"-"&amp;$C74,'7th_share'!$AK:$AK,0))</f>
        <v>0.1203259203362905</v>
      </c>
      <c r="AJ74">
        <f>INDEX('7th_share'!AB:AB,MATCH($C$1&amp;"-"&amp;$C74,'7th_share'!$AK:$AK,0))</f>
        <v>0.1212385476674518</v>
      </c>
      <c r="AK74">
        <f>INDEX('7th_share'!AC:AC,MATCH($C$1&amp;"-"&amp;$C74,'7th_share'!$AK:$AK,0))</f>
        <v>0.12206047813505549</v>
      </c>
      <c r="AL74">
        <f>INDEX('7th_share'!AD:AD,MATCH($C$1&amp;"-"&amp;$C74,'7th_share'!$AK:$AK,0))</f>
        <v>0.12278726030483179</v>
      </c>
      <c r="AM74">
        <f>INDEX('7th_share'!AE:AE,MATCH($C$1&amp;"-"&amp;$C74,'7th_share'!$AK:$AK,0))</f>
        <v>0.1234144427425108</v>
      </c>
      <c r="AN74">
        <f>INDEX('7th_share'!AF:AF,MATCH($C$1&amp;"-"&amp;$C74,'7th_share'!$AK:$AK,0))</f>
        <v>0.12393757401382299</v>
      </c>
      <c r="AO74">
        <f>INDEX('7th_share'!AG:AG,MATCH($C$1&amp;"-"&amp;$C74,'7th_share'!$AK:$AK,0))</f>
        <v>0.1243522026844983</v>
      </c>
      <c r="AP74">
        <f>INDEX('7th_share'!AH:AH,MATCH($C$1&amp;"-"&amp;$C74,'7th_share'!$AK:$AK,0))</f>
        <v>0.1246538773202671</v>
      </c>
      <c r="AQ74">
        <f>INDEX('7th_share'!AI:AI,MATCH($C$1&amp;"-"&amp;$C74,'7th_share'!$AK:$AK,0))</f>
        <v>0.12483814648685949</v>
      </c>
      <c r="AR74">
        <f>INDEX('7th_share'!AJ:AJ,MATCH($C$1&amp;"-"&amp;$C74,'7th_share'!$AK:$AK,0))</f>
        <v>0.1249005587500058</v>
      </c>
      <c r="AS74" s="6">
        <f t="shared" si="45"/>
        <v>0.1249005587500058</v>
      </c>
      <c r="AT74" s="6">
        <f t="shared" si="44"/>
        <v>0.1249005587500058</v>
      </c>
      <c r="AU74" s="6">
        <f t="shared" si="44"/>
        <v>0.1249005587500058</v>
      </c>
      <c r="AV74" s="6">
        <f t="shared" si="44"/>
        <v>0.1249005587500058</v>
      </c>
      <c r="AW74" s="6">
        <f t="shared" si="44"/>
        <v>0.1249005587500058</v>
      </c>
      <c r="AX74" s="6">
        <f t="shared" si="44"/>
        <v>0.1249005587500058</v>
      </c>
      <c r="AY74" s="6">
        <f t="shared" si="44"/>
        <v>0.1249005587500058</v>
      </c>
      <c r="AZ74" s="6">
        <f t="shared" si="44"/>
        <v>0.1249005587500058</v>
      </c>
      <c r="BA74" s="6">
        <f t="shared" si="44"/>
        <v>0.1249005587500058</v>
      </c>
      <c r="BB74" s="6">
        <f t="shared" si="44"/>
        <v>0.1249005587500058</v>
      </c>
      <c r="BC74" s="6">
        <f t="shared" si="44"/>
        <v>0.1249005587500058</v>
      </c>
      <c r="BD74" s="6">
        <f t="shared" si="44"/>
        <v>0.1249005587500058</v>
      </c>
      <c r="BE74" s="6">
        <f t="shared" si="44"/>
        <v>0.1249005587500058</v>
      </c>
      <c r="BF74" s="6">
        <f t="shared" si="44"/>
        <v>0.1249005587500058</v>
      </c>
      <c r="BG74" s="6">
        <f t="shared" si="44"/>
        <v>0.1249005587500058</v>
      </c>
      <c r="BH74" s="6">
        <f t="shared" si="44"/>
        <v>0.1249005587500058</v>
      </c>
      <c r="BI74" s="6">
        <f t="shared" si="44"/>
        <v>0.1249005587500058</v>
      </c>
      <c r="BJ74" s="6">
        <f t="shared" si="44"/>
        <v>0.1249005587500058</v>
      </c>
      <c r="BK74" s="6">
        <f t="shared" si="44"/>
        <v>0.1249005587500058</v>
      </c>
      <c r="BL74" s="6">
        <f t="shared" si="44"/>
        <v>0.1249005587500058</v>
      </c>
    </row>
    <row r="75" spans="2:64" x14ac:dyDescent="0.25">
      <c r="C75" t="s">
        <v>18</v>
      </c>
      <c r="D75">
        <f>INDEX(hist_share!W:W,MATCH($C$1&amp;"-"&amp;$C75,hist_share!$AF:$AF,0))</f>
        <v>7.2565592977573284E-2</v>
      </c>
      <c r="E75">
        <f>INDEX(hist_share!X:X,MATCH($C$1&amp;"-"&amp;$C75,hist_share!$AF:$AF,0))</f>
        <v>7.9875103872390857E-2</v>
      </c>
      <c r="F75">
        <f>INDEX(hist_share!Y:Y,MATCH($C$1&amp;"-"&amp;$C75,hist_share!$AF:$AF,0))</f>
        <v>8.0356019907282264E-2</v>
      </c>
      <c r="G75">
        <f>INDEX(hist_share!Z:Z,MATCH($C$1&amp;"-"&amp;$C75,hist_share!$AF:$AF,0))</f>
        <v>0.2012568344038293</v>
      </c>
      <c r="H75">
        <f>INDEX(hist_share!AA:AA,MATCH($C$1&amp;"-"&amp;$C75,hist_share!$AF:$AF,0))</f>
        <v>0.20019879385451719</v>
      </c>
      <c r="I75">
        <f>INDEX(hist_share!AB:AB,MATCH($C$1&amp;"-"&amp;$C75,hist_share!$AF:$AF,0))</f>
        <v>8.4753605900135032E-2</v>
      </c>
      <c r="J75" s="10">
        <f>INDEX(hist_share!AC:AC,MATCH($C$1&amp;"-"&amp;$C75,hist_share!$AF:$AF,0))</f>
        <v>9.7407013218416258E-2</v>
      </c>
      <c r="K75">
        <f>INDEX('7th_share'!C:C,MATCH($C$1&amp;"-"&amp;$C75,'7th_share'!$AK:$AK,0))</f>
        <v>0.1003940987935666</v>
      </c>
      <c r="L75">
        <f>INDEX('7th_share'!D:D,MATCH($C$1&amp;"-"&amp;$C75,'7th_share'!$AK:$AK,0))</f>
        <v>0.10329800571180239</v>
      </c>
      <c r="M75">
        <f>INDEX('7th_share'!E:E,MATCH($C$1&amp;"-"&amp;$C75,'7th_share'!$AK:$AK,0))</f>
        <v>0.10611836544789049</v>
      </c>
      <c r="N75">
        <f>INDEX('7th_share'!F:F,MATCH($C$1&amp;"-"&amp;$C75,'7th_share'!$AK:$AK,0))</f>
        <v>0.1088548094765979</v>
      </c>
      <c r="O75">
        <f>INDEX('7th_share'!G:G,MATCH($C$1&amp;"-"&amp;$C75,'7th_share'!$AK:$AK,0))</f>
        <v>0.1115069692726916</v>
      </c>
      <c r="P75">
        <f>INDEX('7th_share'!H:H,MATCH($C$1&amp;"-"&amp;$C75,'7th_share'!$AK:$AK,0))</f>
        <v>0.11407447631093851</v>
      </c>
      <c r="Q75">
        <f>INDEX('7th_share'!I:I,MATCH($C$1&amp;"-"&amp;$C75,'7th_share'!$AK:$AK,0))</f>
        <v>0.11655696206610559</v>
      </c>
      <c r="R75">
        <f>INDEX('7th_share'!J:J,MATCH($C$1&amp;"-"&amp;$C75,'7th_share'!$AK:$AK,0))</f>
        <v>0.1188791567876691</v>
      </c>
      <c r="S75" s="16">
        <f>INDEX('7th_share'!K:K,MATCH($C$1&amp;"-"&amp;$C75,'7th_share'!$AK:$AK,0))</f>
        <v>0.1211278510428546</v>
      </c>
      <c r="T75">
        <f>INDEX('7th_share'!L:L,MATCH($C$1&amp;"-"&amp;$C75,'7th_share'!$AK:$AK,0))</f>
        <v>0.123304195026627</v>
      </c>
      <c r="U75">
        <f>INDEX('7th_share'!M:M,MATCH($C$1&amp;"-"&amp;$C75,'7th_share'!$AK:$AK,0))</f>
        <v>0.1254076265279325</v>
      </c>
      <c r="V75">
        <f>INDEX('7th_share'!N:N,MATCH($C$1&amp;"-"&amp;$C75,'7th_share'!$AK:$AK,0))</f>
        <v>0.12743745524766409</v>
      </c>
      <c r="W75">
        <f>INDEX('7th_share'!O:O,MATCH($C$1&amp;"-"&amp;$C75,'7th_share'!$AK:$AK,0))</f>
        <v>0.1293928686993972</v>
      </c>
      <c r="X75">
        <f>INDEX('7th_share'!P:P,MATCH($C$1&amp;"-"&amp;$C75,'7th_share'!$AK:$AK,0))</f>
        <v>0.13127293803289039</v>
      </c>
      <c r="Y75">
        <f>INDEX('7th_share'!Q:Q,MATCH($C$1&amp;"-"&amp;$C75,'7th_share'!$AK:$AK,0))</f>
        <v>0.1330766238307026</v>
      </c>
      <c r="Z75">
        <f>INDEX('7th_share'!R:R,MATCH($C$1&amp;"-"&amp;$C75,'7th_share'!$AK:$AK,0))</f>
        <v>0.13480278192524819</v>
      </c>
      <c r="AA75">
        <f>INDEX('7th_share'!S:S,MATCH($C$1&amp;"-"&amp;$C75,'7th_share'!$AK:$AK,0))</f>
        <v>0.1364501692807657</v>
      </c>
      <c r="AB75">
        <f>INDEX('7th_share'!T:T,MATCH($C$1&amp;"-"&amp;$C75,'7th_share'!$AK:$AK,0))</f>
        <v>0.1380174499819232</v>
      </c>
      <c r="AC75">
        <f>INDEX('7th_share'!U:U,MATCH($C$1&amp;"-"&amp;$C75,'7th_share'!$AK:$AK,0))</f>
        <v>0.13950320136810079</v>
      </c>
      <c r="AD75">
        <f>INDEX('7th_share'!V:V,MATCH($C$1&amp;"-"&amp;$C75,'7th_share'!$AK:$AK,0))</f>
        <v>0.14090592034969679</v>
      </c>
      <c r="AE75">
        <f>INDEX('7th_share'!W:W,MATCH($C$1&amp;"-"&amp;$C75,'7th_share'!$AK:$AK,0))</f>
        <v>0.1421781537845761</v>
      </c>
      <c r="AF75">
        <f>INDEX('7th_share'!X:X,MATCH($C$1&amp;"-"&amp;$C75,'7th_share'!$AK:$AK,0))</f>
        <v>0.14334109726558381</v>
      </c>
      <c r="AG75">
        <f>INDEX('7th_share'!Y:Y,MATCH($C$1&amp;"-"&amp;$C75,'7th_share'!$AK:$AK,0))</f>
        <v>0.14441312305978329</v>
      </c>
      <c r="AH75">
        <f>INDEX('7th_share'!Z:Z,MATCH($C$1&amp;"-"&amp;$C75,'7th_share'!$AK:$AK,0))</f>
        <v>0.14539386264194151</v>
      </c>
      <c r="AI75">
        <f>INDEX('7th_share'!AA:AA,MATCH($C$1&amp;"-"&amp;$C75,'7th_share'!$AK:$AK,0))</f>
        <v>0.1462829474868256</v>
      </c>
      <c r="AJ75">
        <f>INDEX('7th_share'!AB:AB,MATCH($C$1&amp;"-"&amp;$C75,'7th_share'!$AK:$AK,0))</f>
        <v>0.14708000906920249</v>
      </c>
      <c r="AK75">
        <f>INDEX('7th_share'!AC:AC,MATCH($C$1&amp;"-"&amp;$C75,'7th_share'!$AK:$AK,0))</f>
        <v>0.147784678863839</v>
      </c>
      <c r="AL75">
        <f>INDEX('7th_share'!AD:AD,MATCH($C$1&amp;"-"&amp;$C75,'7th_share'!$AK:$AK,0))</f>
        <v>0.14839658834550229</v>
      </c>
      <c r="AM75">
        <f>INDEX('7th_share'!AE:AE,MATCH($C$1&amp;"-"&amp;$C75,'7th_share'!$AK:$AK,0))</f>
        <v>0.1489153689889593</v>
      </c>
      <c r="AN75">
        <f>INDEX('7th_share'!AF:AF,MATCH($C$1&amp;"-"&amp;$C75,'7th_share'!$AK:$AK,0))</f>
        <v>0.149340652268977</v>
      </c>
      <c r="AO75">
        <f>INDEX('7th_share'!AG:AG,MATCH($C$1&amp;"-"&amp;$C75,'7th_share'!$AK:$AK,0))</f>
        <v>0.1496720696603222</v>
      </c>
      <c r="AP75">
        <f>INDEX('7th_share'!AH:AH,MATCH($C$1&amp;"-"&amp;$C75,'7th_share'!$AK:$AK,0))</f>
        <v>0.14990925263776211</v>
      </c>
      <c r="AQ75">
        <f>INDEX('7th_share'!AI:AI,MATCH($C$1&amp;"-"&amp;$C75,'7th_share'!$AK:$AK,0))</f>
        <v>0.15005183267606351</v>
      </c>
      <c r="AR75">
        <f>INDEX('7th_share'!AJ:AJ,MATCH($C$1&amp;"-"&amp;$C75,'7th_share'!$AK:$AK,0))</f>
        <v>0.15009944124999361</v>
      </c>
      <c r="AS75" s="6">
        <f t="shared" si="45"/>
        <v>0.15009944124999361</v>
      </c>
      <c r="AT75" s="6">
        <f t="shared" si="44"/>
        <v>0.15009944124999361</v>
      </c>
      <c r="AU75" s="6">
        <f t="shared" si="44"/>
        <v>0.15009944124999361</v>
      </c>
      <c r="AV75" s="6">
        <f t="shared" si="44"/>
        <v>0.15009944124999361</v>
      </c>
      <c r="AW75" s="6">
        <f t="shared" si="44"/>
        <v>0.15009944124999361</v>
      </c>
      <c r="AX75" s="6">
        <f t="shared" si="44"/>
        <v>0.15009944124999361</v>
      </c>
      <c r="AY75" s="6">
        <f t="shared" si="44"/>
        <v>0.15009944124999361</v>
      </c>
      <c r="AZ75" s="6">
        <f t="shared" si="44"/>
        <v>0.15009944124999361</v>
      </c>
      <c r="BA75" s="6">
        <f t="shared" si="44"/>
        <v>0.15009944124999361</v>
      </c>
      <c r="BB75" s="6">
        <f t="shared" si="44"/>
        <v>0.15009944124999361</v>
      </c>
      <c r="BC75" s="6">
        <f t="shared" si="44"/>
        <v>0.15009944124999361</v>
      </c>
      <c r="BD75" s="6">
        <f t="shared" si="44"/>
        <v>0.15009944124999361</v>
      </c>
      <c r="BE75" s="6">
        <f t="shared" si="44"/>
        <v>0.15009944124999361</v>
      </c>
      <c r="BF75" s="6">
        <f t="shared" si="44"/>
        <v>0.15009944124999361</v>
      </c>
      <c r="BG75" s="6">
        <f t="shared" si="44"/>
        <v>0.15009944124999361</v>
      </c>
      <c r="BH75" s="6">
        <f t="shared" si="44"/>
        <v>0.15009944124999361</v>
      </c>
      <c r="BI75" s="6">
        <f t="shared" si="44"/>
        <v>0.15009944124999361</v>
      </c>
      <c r="BJ75" s="6">
        <f t="shared" si="44"/>
        <v>0.15009944124999361</v>
      </c>
      <c r="BK75" s="6">
        <f t="shared" si="44"/>
        <v>0.15009944124999361</v>
      </c>
      <c r="BL75" s="6">
        <f t="shared" si="44"/>
        <v>0.15009944124999361</v>
      </c>
    </row>
    <row r="76" spans="2:64" x14ac:dyDescent="0.25">
      <c r="C76" t="s">
        <v>40</v>
      </c>
      <c r="D76">
        <f>INDEX(hist_share!W:W,MATCH($C$1&amp;"-"&amp;$C76,hist_share!$AF:$AF,0))</f>
        <v>1.5478818560821171E-2</v>
      </c>
      <c r="E76">
        <f>INDEX(hist_share!X:X,MATCH($C$1&amp;"-"&amp;$C76,hist_share!$AF:$AF,0))</f>
        <v>1.2531828747384101E-2</v>
      </c>
      <c r="F76">
        <f>INDEX(hist_share!Y:Y,MATCH($C$1&amp;"-"&amp;$C76,hist_share!$AF:$AF,0))</f>
        <v>1.1561984979655699E-2</v>
      </c>
      <c r="G76">
        <f>INDEX(hist_share!Z:Z,MATCH($C$1&amp;"-"&amp;$C76,hist_share!$AF:$AF,0))</f>
        <v>2.7404384174840361E-2</v>
      </c>
      <c r="H76">
        <f>INDEX(hist_share!AA:AA,MATCH($C$1&amp;"-"&amp;$C76,hist_share!$AF:$AF,0))</f>
        <v>2.5878043749209111E-2</v>
      </c>
      <c r="I76">
        <f>INDEX(hist_share!AB:AB,MATCH($C$1&amp;"-"&amp;$C76,hist_share!$AF:$AF,0))</f>
        <v>1.041989884091706E-2</v>
      </c>
      <c r="J76" s="10">
        <f>INDEX(hist_share!AC:AC,MATCH($C$1&amp;"-"&amp;$C76,hist_share!$AF:$AF,0))</f>
        <v>9.1365932370125521E-3</v>
      </c>
      <c r="K76" s="10">
        <f>J76</f>
        <v>9.1365932370125521E-3</v>
      </c>
      <c r="L76" s="10">
        <f>K76-0.0001</f>
        <v>9.0365932370125527E-3</v>
      </c>
      <c r="M76" s="10">
        <f t="shared" ref="M76:AQ76" si="46">L76-0.0001</f>
        <v>8.9365932370125533E-3</v>
      </c>
      <c r="N76" s="10">
        <f t="shared" si="46"/>
        <v>8.8365932370125539E-3</v>
      </c>
      <c r="O76" s="10">
        <f t="shared" si="46"/>
        <v>8.7365932370125545E-3</v>
      </c>
      <c r="P76" s="10">
        <f t="shared" si="46"/>
        <v>8.6365932370125551E-3</v>
      </c>
      <c r="Q76" s="10">
        <f t="shared" si="46"/>
        <v>8.5365932370125557E-3</v>
      </c>
      <c r="R76" s="10">
        <f t="shared" si="46"/>
        <v>8.4365932370125563E-3</v>
      </c>
      <c r="S76" s="10">
        <f t="shared" si="46"/>
        <v>8.3365932370125569E-3</v>
      </c>
      <c r="T76" s="10">
        <f t="shared" si="46"/>
        <v>8.2365932370125575E-3</v>
      </c>
      <c r="U76" s="10">
        <f t="shared" si="46"/>
        <v>8.1365932370125581E-3</v>
      </c>
      <c r="V76" s="10">
        <f t="shared" si="46"/>
        <v>8.0365932370125587E-3</v>
      </c>
      <c r="W76" s="10">
        <f t="shared" si="46"/>
        <v>7.9365932370125594E-3</v>
      </c>
      <c r="X76" s="10">
        <f t="shared" si="46"/>
        <v>7.83659323701256E-3</v>
      </c>
      <c r="Y76" s="10">
        <f t="shared" si="46"/>
        <v>7.7365932370125597E-3</v>
      </c>
      <c r="Z76" s="10">
        <f t="shared" si="46"/>
        <v>7.6365932370125594E-3</v>
      </c>
      <c r="AA76" s="10">
        <f t="shared" si="46"/>
        <v>7.5365932370125592E-3</v>
      </c>
      <c r="AB76" s="10">
        <f t="shared" si="46"/>
        <v>7.4365932370125589E-3</v>
      </c>
      <c r="AC76" s="10">
        <f t="shared" si="46"/>
        <v>7.3365932370125586E-3</v>
      </c>
      <c r="AD76" s="10">
        <f t="shared" si="46"/>
        <v>7.2365932370125584E-3</v>
      </c>
      <c r="AE76" s="10">
        <f t="shared" si="46"/>
        <v>7.1365932370125581E-3</v>
      </c>
      <c r="AF76" s="10">
        <f t="shared" si="46"/>
        <v>7.0365932370125579E-3</v>
      </c>
      <c r="AG76" s="10">
        <f t="shared" si="46"/>
        <v>6.9365932370125576E-3</v>
      </c>
      <c r="AH76" s="10">
        <f t="shared" si="46"/>
        <v>6.8365932370125573E-3</v>
      </c>
      <c r="AI76" s="10">
        <f t="shared" si="46"/>
        <v>6.7365932370125571E-3</v>
      </c>
      <c r="AJ76" s="10">
        <f t="shared" si="46"/>
        <v>6.6365932370125568E-3</v>
      </c>
      <c r="AK76" s="10">
        <f t="shared" si="46"/>
        <v>6.5365932370125565E-3</v>
      </c>
      <c r="AL76" s="10">
        <f t="shared" si="46"/>
        <v>6.4365932370125563E-3</v>
      </c>
      <c r="AM76" s="10">
        <f t="shared" si="46"/>
        <v>6.336593237012556E-3</v>
      </c>
      <c r="AN76" s="10">
        <f t="shared" si="46"/>
        <v>6.2365932370125558E-3</v>
      </c>
      <c r="AO76" s="10">
        <f t="shared" si="46"/>
        <v>6.1365932370125555E-3</v>
      </c>
      <c r="AP76" s="10">
        <f t="shared" si="46"/>
        <v>6.0365932370125552E-3</v>
      </c>
      <c r="AQ76" s="10">
        <f t="shared" si="46"/>
        <v>5.936593237012555E-3</v>
      </c>
      <c r="AR76" s="10">
        <f>AQ76-0.0001</f>
        <v>5.8365932370125547E-3</v>
      </c>
      <c r="AS76" s="10">
        <f t="shared" ref="AS76:BL76" si="47">AR76-0.0001</f>
        <v>5.7365932370125544E-3</v>
      </c>
      <c r="AT76" s="10">
        <f t="shared" si="47"/>
        <v>5.6365932370125542E-3</v>
      </c>
      <c r="AU76" s="10">
        <f t="shared" si="47"/>
        <v>5.5365932370125539E-3</v>
      </c>
      <c r="AV76" s="10">
        <f t="shared" si="47"/>
        <v>5.4365932370125537E-3</v>
      </c>
      <c r="AW76" s="10">
        <f t="shared" si="47"/>
        <v>5.3365932370125534E-3</v>
      </c>
      <c r="AX76" s="10">
        <f t="shared" si="47"/>
        <v>5.2365932370125531E-3</v>
      </c>
      <c r="AY76" s="10">
        <f t="shared" si="47"/>
        <v>5.1365932370125529E-3</v>
      </c>
      <c r="AZ76" s="10">
        <f t="shared" si="47"/>
        <v>5.0365932370125526E-3</v>
      </c>
      <c r="BA76" s="10">
        <f t="shared" si="47"/>
        <v>4.9365932370125524E-3</v>
      </c>
      <c r="BB76" s="10">
        <f t="shared" si="47"/>
        <v>4.8365932370125521E-3</v>
      </c>
      <c r="BC76" s="10">
        <f t="shared" si="47"/>
        <v>4.7365932370125518E-3</v>
      </c>
      <c r="BD76" s="10">
        <f t="shared" si="47"/>
        <v>4.6365932370125516E-3</v>
      </c>
      <c r="BE76" s="10">
        <f t="shared" si="47"/>
        <v>4.5365932370125513E-3</v>
      </c>
      <c r="BF76" s="10">
        <f t="shared" si="47"/>
        <v>4.436593237012551E-3</v>
      </c>
      <c r="BG76" s="10">
        <f t="shared" si="47"/>
        <v>4.3365932370125508E-3</v>
      </c>
      <c r="BH76" s="10">
        <f t="shared" si="47"/>
        <v>4.2365932370125505E-3</v>
      </c>
      <c r="BI76" s="10">
        <f t="shared" si="47"/>
        <v>4.1365932370125503E-3</v>
      </c>
      <c r="BJ76" s="10">
        <f t="shared" si="47"/>
        <v>4.03659323701255E-3</v>
      </c>
      <c r="BK76" s="10">
        <f t="shared" si="47"/>
        <v>3.9365932370125497E-3</v>
      </c>
      <c r="BL76" s="10">
        <f t="shared" si="47"/>
        <v>3.8365932370125499E-3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 s="16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21_VN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 s="16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21_VN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 s="16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21_VN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1.17</v>
      </c>
      <c r="M81">
        <v>1.17</v>
      </c>
      <c r="N81">
        <v>1.17</v>
      </c>
      <c r="O81">
        <v>1</v>
      </c>
      <c r="P81">
        <v>1</v>
      </c>
      <c r="Q81">
        <v>1</v>
      </c>
      <c r="R81">
        <v>1</v>
      </c>
      <c r="S81" s="16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21_VN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 s="16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21_VN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0.97</v>
      </c>
      <c r="M83" s="6">
        <v>0.97</v>
      </c>
      <c r="N83" s="6">
        <v>0.97</v>
      </c>
      <c r="O83">
        <v>1</v>
      </c>
      <c r="P83">
        <v>1</v>
      </c>
      <c r="Q83">
        <v>1</v>
      </c>
      <c r="R83">
        <v>1</v>
      </c>
      <c r="S83" s="16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21_VN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 s="16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21_VN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 s="16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21_VN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 s="1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21_VN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1.17</v>
      </c>
      <c r="M87">
        <v>1.17</v>
      </c>
      <c r="N87">
        <v>1.17</v>
      </c>
      <c r="O87">
        <v>1</v>
      </c>
      <c r="P87">
        <v>1</v>
      </c>
      <c r="Q87">
        <v>1</v>
      </c>
      <c r="R87">
        <v>1</v>
      </c>
      <c r="S87" s="16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21_VN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0.98</v>
      </c>
      <c r="M88" s="6">
        <v>0.98</v>
      </c>
      <c r="N88" s="6">
        <v>0.98</v>
      </c>
      <c r="O88">
        <v>1</v>
      </c>
      <c r="P88">
        <v>1</v>
      </c>
      <c r="Q88">
        <v>1</v>
      </c>
      <c r="R88">
        <v>1</v>
      </c>
      <c r="S88" s="16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21_VN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 s="16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21_VN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 s="6">
        <v>0.98</v>
      </c>
      <c r="M90" s="6">
        <v>0.98</v>
      </c>
      <c r="N90" s="6">
        <v>0.98</v>
      </c>
      <c r="O90">
        <v>1</v>
      </c>
      <c r="P90">
        <v>1</v>
      </c>
      <c r="Q90">
        <v>1</v>
      </c>
      <c r="R90">
        <v>1</v>
      </c>
      <c r="S90" s="16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21_VN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1</v>
      </c>
      <c r="O91">
        <v>1</v>
      </c>
      <c r="P91">
        <v>1</v>
      </c>
      <c r="Q91">
        <v>1</v>
      </c>
      <c r="R91">
        <v>1</v>
      </c>
      <c r="S91" s="16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21_VN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 s="6">
        <v>1</v>
      </c>
      <c r="M92" s="6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 s="16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 s="16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51">M112-0.005</f>
        <v>0.98</v>
      </c>
      <c r="O112">
        <f t="shared" si="51"/>
        <v>0.97499999999999998</v>
      </c>
      <c r="P112">
        <f t="shared" si="51"/>
        <v>0.97</v>
      </c>
      <c r="Q112">
        <f t="shared" si="51"/>
        <v>0.96499999999999997</v>
      </c>
      <c r="R112">
        <f t="shared" si="51"/>
        <v>0.96</v>
      </c>
      <c r="S112" s="16">
        <f t="shared" si="51"/>
        <v>0.95499999999999996</v>
      </c>
      <c r="T112">
        <f t="shared" si="51"/>
        <v>0.95</v>
      </c>
      <c r="U112">
        <f t="shared" si="51"/>
        <v>0.94499999999999995</v>
      </c>
      <c r="V112">
        <f t="shared" si="51"/>
        <v>0.94</v>
      </c>
      <c r="W112">
        <f t="shared" si="51"/>
        <v>0.93499999999999994</v>
      </c>
      <c r="X112">
        <f t="shared" si="51"/>
        <v>0.92999999999999994</v>
      </c>
      <c r="Y112">
        <f t="shared" si="51"/>
        <v>0.92499999999999993</v>
      </c>
      <c r="Z112">
        <f t="shared" si="51"/>
        <v>0.91999999999999993</v>
      </c>
      <c r="AA112">
        <f t="shared" si="51"/>
        <v>0.91499999999999992</v>
      </c>
      <c r="AB112">
        <f t="shared" si="51"/>
        <v>0.90999999999999992</v>
      </c>
      <c r="AC112">
        <f t="shared" si="51"/>
        <v>0.90499999999999992</v>
      </c>
      <c r="AD112">
        <f t="shared" si="51"/>
        <v>0.89999999999999991</v>
      </c>
      <c r="AE112">
        <f t="shared" si="51"/>
        <v>0.89499999999999991</v>
      </c>
      <c r="AF112">
        <f t="shared" si="51"/>
        <v>0.8899999999999999</v>
      </c>
      <c r="AG112">
        <f t="shared" si="51"/>
        <v>0.8849999999999999</v>
      </c>
      <c r="AH112">
        <f t="shared" si="51"/>
        <v>0.87999999999999989</v>
      </c>
      <c r="AI112">
        <f t="shared" si="51"/>
        <v>0.87499999999999989</v>
      </c>
      <c r="AJ112">
        <f t="shared" si="51"/>
        <v>0.86999999999999988</v>
      </c>
      <c r="AK112">
        <f t="shared" si="51"/>
        <v>0.86499999999999988</v>
      </c>
      <c r="AL112">
        <f t="shared" si="51"/>
        <v>0.85999999999999988</v>
      </c>
      <c r="AM112">
        <f t="shared" si="51"/>
        <v>0.85499999999999987</v>
      </c>
      <c r="AN112">
        <f t="shared" si="51"/>
        <v>0.84999999999999987</v>
      </c>
      <c r="AO112">
        <f t="shared" si="51"/>
        <v>0.84499999999999986</v>
      </c>
      <c r="AP112">
        <f t="shared" si="51"/>
        <v>0.83999999999999986</v>
      </c>
      <c r="AQ112">
        <f t="shared" si="51"/>
        <v>0.83499999999999985</v>
      </c>
      <c r="AR112">
        <f t="shared" si="51"/>
        <v>0.82999999999999985</v>
      </c>
      <c r="AS112">
        <f t="shared" si="51"/>
        <v>0.82499999999999984</v>
      </c>
      <c r="AT112">
        <f t="shared" si="51"/>
        <v>0.81999999999999984</v>
      </c>
      <c r="AU112">
        <f t="shared" si="51"/>
        <v>0.81499999999999984</v>
      </c>
      <c r="AV112">
        <f t="shared" si="51"/>
        <v>0.80999999999999983</v>
      </c>
      <c r="AW112">
        <f t="shared" si="51"/>
        <v>0.80499999999999983</v>
      </c>
      <c r="AX112">
        <f t="shared" si="51"/>
        <v>0.79999999999999982</v>
      </c>
      <c r="AY112">
        <f t="shared" si="51"/>
        <v>0.79499999999999982</v>
      </c>
      <c r="AZ112">
        <f t="shared" si="51"/>
        <v>0.78999999999999981</v>
      </c>
      <c r="BA112">
        <f t="shared" si="51"/>
        <v>0.78499999999999981</v>
      </c>
      <c r="BB112">
        <f t="shared" si="51"/>
        <v>0.7799999999999998</v>
      </c>
      <c r="BC112">
        <f t="shared" si="51"/>
        <v>0.7749999999999998</v>
      </c>
      <c r="BD112">
        <f t="shared" si="51"/>
        <v>0.7699999999999998</v>
      </c>
      <c r="BE112">
        <f t="shared" si="51"/>
        <v>0.76499999999999979</v>
      </c>
      <c r="BF112">
        <f t="shared" si="51"/>
        <v>0.75999999999999979</v>
      </c>
      <c r="BG112">
        <f t="shared" si="51"/>
        <v>0.75499999999999978</v>
      </c>
      <c r="BH112">
        <f t="shared" si="51"/>
        <v>0.74999999999999978</v>
      </c>
      <c r="BI112">
        <f t="shared" si="51"/>
        <v>0.74499999999999977</v>
      </c>
      <c r="BJ112">
        <f t="shared" si="51"/>
        <v>0.73999999999999977</v>
      </c>
      <c r="BK112">
        <f t="shared" si="51"/>
        <v>0.73499999999999976</v>
      </c>
      <c r="BL112">
        <f t="shared" si="51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 s="16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 s="16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 s="16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 s="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 s="16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 s="16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52">M119-0.005</f>
        <v>0.98</v>
      </c>
      <c r="O119">
        <f t="shared" si="52"/>
        <v>0.97499999999999998</v>
      </c>
      <c r="P119">
        <f t="shared" si="52"/>
        <v>0.97</v>
      </c>
      <c r="Q119">
        <f t="shared" si="52"/>
        <v>0.96499999999999997</v>
      </c>
      <c r="R119">
        <f t="shared" si="52"/>
        <v>0.96</v>
      </c>
      <c r="S119" s="16">
        <f t="shared" si="52"/>
        <v>0.95499999999999996</v>
      </c>
      <c r="T119">
        <f t="shared" si="52"/>
        <v>0.95</v>
      </c>
      <c r="U119">
        <f t="shared" si="52"/>
        <v>0.94499999999999995</v>
      </c>
      <c r="V119">
        <f t="shared" si="52"/>
        <v>0.94</v>
      </c>
      <c r="W119">
        <f t="shared" si="52"/>
        <v>0.93499999999999994</v>
      </c>
      <c r="X119">
        <f t="shared" si="52"/>
        <v>0.92999999999999994</v>
      </c>
      <c r="Y119">
        <f t="shared" si="52"/>
        <v>0.92499999999999993</v>
      </c>
      <c r="Z119">
        <f t="shared" si="52"/>
        <v>0.91999999999999993</v>
      </c>
      <c r="AA119">
        <f t="shared" si="52"/>
        <v>0.91499999999999992</v>
      </c>
      <c r="AB119">
        <f t="shared" si="52"/>
        <v>0.90999999999999992</v>
      </c>
      <c r="AC119">
        <f t="shared" si="52"/>
        <v>0.90499999999999992</v>
      </c>
      <c r="AD119">
        <f t="shared" si="52"/>
        <v>0.89999999999999991</v>
      </c>
      <c r="AE119">
        <f t="shared" si="52"/>
        <v>0.89499999999999991</v>
      </c>
      <c r="AF119">
        <f t="shared" si="52"/>
        <v>0.8899999999999999</v>
      </c>
      <c r="AG119">
        <f t="shared" si="52"/>
        <v>0.8849999999999999</v>
      </c>
      <c r="AH119">
        <f t="shared" si="52"/>
        <v>0.87999999999999989</v>
      </c>
      <c r="AI119">
        <f t="shared" si="52"/>
        <v>0.87499999999999989</v>
      </c>
      <c r="AJ119">
        <f t="shared" si="52"/>
        <v>0.86999999999999988</v>
      </c>
      <c r="AK119">
        <f t="shared" si="52"/>
        <v>0.86499999999999988</v>
      </c>
      <c r="AL119">
        <f t="shared" si="52"/>
        <v>0.85999999999999988</v>
      </c>
      <c r="AM119">
        <f t="shared" si="52"/>
        <v>0.85499999999999987</v>
      </c>
      <c r="AN119">
        <f t="shared" si="52"/>
        <v>0.84999999999999987</v>
      </c>
      <c r="AO119">
        <f t="shared" si="52"/>
        <v>0.84499999999999986</v>
      </c>
      <c r="AP119">
        <f t="shared" si="52"/>
        <v>0.83999999999999986</v>
      </c>
      <c r="AQ119">
        <f t="shared" si="52"/>
        <v>0.83499999999999985</v>
      </c>
      <c r="AR119">
        <f t="shared" si="52"/>
        <v>0.82999999999999985</v>
      </c>
      <c r="AS119">
        <f t="shared" si="52"/>
        <v>0.82499999999999984</v>
      </c>
      <c r="AT119">
        <f t="shared" si="52"/>
        <v>0.81999999999999984</v>
      </c>
      <c r="AU119">
        <f t="shared" si="52"/>
        <v>0.81499999999999984</v>
      </c>
      <c r="AV119">
        <f t="shared" si="52"/>
        <v>0.80999999999999983</v>
      </c>
      <c r="AW119">
        <f t="shared" si="52"/>
        <v>0.80499999999999983</v>
      </c>
      <c r="AX119">
        <f t="shared" si="52"/>
        <v>0.79999999999999982</v>
      </c>
      <c r="AY119">
        <f t="shared" si="52"/>
        <v>0.79499999999999982</v>
      </c>
      <c r="AZ119">
        <f t="shared" si="52"/>
        <v>0.78999999999999981</v>
      </c>
      <c r="BA119">
        <f t="shared" si="52"/>
        <v>0.78499999999999981</v>
      </c>
      <c r="BB119">
        <f t="shared" si="52"/>
        <v>0.7799999999999998</v>
      </c>
      <c r="BC119">
        <f t="shared" si="52"/>
        <v>0.7749999999999998</v>
      </c>
      <c r="BD119">
        <f t="shared" si="52"/>
        <v>0.7699999999999998</v>
      </c>
      <c r="BE119">
        <f t="shared" si="52"/>
        <v>0.76499999999999979</v>
      </c>
      <c r="BF119">
        <f t="shared" si="52"/>
        <v>0.75999999999999979</v>
      </c>
      <c r="BG119">
        <f t="shared" si="52"/>
        <v>0.75499999999999978</v>
      </c>
      <c r="BH119">
        <f t="shared" si="52"/>
        <v>0.74999999999999978</v>
      </c>
      <c r="BI119">
        <f t="shared" si="52"/>
        <v>0.74499999999999977</v>
      </c>
      <c r="BJ119">
        <f t="shared" si="52"/>
        <v>0.73999999999999977</v>
      </c>
      <c r="BK119">
        <f t="shared" si="52"/>
        <v>0.73499999999999976</v>
      </c>
      <c r="BL119">
        <f t="shared" si="52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 s="16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 s="16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 s="16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 s="16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 s="16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 s="16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3">(D$28*(D63*D112))+D95</f>
        <v>0.12119999999999996</v>
      </c>
      <c r="E127" s="6">
        <f t="shared" si="53"/>
        <v>0.12749999999999984</v>
      </c>
      <c r="F127" s="6">
        <f t="shared" si="53"/>
        <v>0.13219999999999993</v>
      </c>
      <c r="G127" s="6">
        <f t="shared" si="53"/>
        <v>0.10639999999999999</v>
      </c>
      <c r="H127" s="6">
        <f t="shared" si="53"/>
        <v>0.1094</v>
      </c>
      <c r="I127" s="6">
        <f t="shared" si="53"/>
        <v>0.11679999999999995</v>
      </c>
      <c r="J127" s="10">
        <f t="shared" si="53"/>
        <v>0</v>
      </c>
      <c r="K127" s="12">
        <f t="shared" ref="K127:R133" si="54">(K$24*(K63*K112))+K95</f>
        <v>0.13049347440374165</v>
      </c>
      <c r="L127" s="12">
        <f t="shared" si="54"/>
        <v>0.13158148925781052</v>
      </c>
      <c r="M127" s="12">
        <f t="shared" si="54"/>
        <v>0.13304539129158366</v>
      </c>
      <c r="N127" s="12">
        <f t="shared" si="54"/>
        <v>0.13496675287858689</v>
      </c>
      <c r="O127" s="12">
        <f t="shared" si="54"/>
        <v>0.13742202479166904</v>
      </c>
      <c r="P127" s="12">
        <f t="shared" si="54"/>
        <v>0.14040415902440462</v>
      </c>
      <c r="Q127" s="12">
        <f t="shared" si="54"/>
        <v>0.14394656134110856</v>
      </c>
      <c r="R127" s="12">
        <f t="shared" si="54"/>
        <v>0.14806788732183615</v>
      </c>
      <c r="S127" s="16">
        <f>(S$24*(S63*S112))+S95</f>
        <v>0.15290609659118595</v>
      </c>
      <c r="T127" s="12">
        <f>(T$24*(T63*T112))+T95</f>
        <v>0.15840977994685981</v>
      </c>
      <c r="U127" s="12">
        <f t="shared" ref="U127:BL127" si="55">(U$24*(U63*U112))+U95</f>
        <v>0.16460053471227101</v>
      </c>
      <c r="V127" s="12">
        <f t="shared" si="55"/>
        <v>0.17152106431146144</v>
      </c>
      <c r="W127" s="12">
        <f t="shared" si="55"/>
        <v>0.17919646189859822</v>
      </c>
      <c r="X127" s="12">
        <f t="shared" si="55"/>
        <v>0.18768931959308613</v>
      </c>
      <c r="Y127" s="12">
        <f t="shared" si="55"/>
        <v>0.19698648436388555</v>
      </c>
      <c r="Z127" s="12">
        <f t="shared" si="55"/>
        <v>0.20709745836319296</v>
      </c>
      <c r="AA127" s="12">
        <f t="shared" si="55"/>
        <v>0.21802189679423228</v>
      </c>
      <c r="AB127" s="12">
        <f t="shared" si="55"/>
        <v>0.22973710858710933</v>
      </c>
      <c r="AC127" s="12">
        <f t="shared" si="55"/>
        <v>0.24227651348995793</v>
      </c>
      <c r="AD127" s="12">
        <f t="shared" si="55"/>
        <v>0.25561325398301749</v>
      </c>
      <c r="AE127" s="12">
        <f t="shared" si="55"/>
        <v>0.26970380979564901</v>
      </c>
      <c r="AF127" s="12">
        <f t="shared" si="55"/>
        <v>0.28450137577144657</v>
      </c>
      <c r="AG127" s="12">
        <f t="shared" si="55"/>
        <v>0.29993954701039693</v>
      </c>
      <c r="AH127" s="12">
        <f t="shared" si="55"/>
        <v>0.31584468259898257</v>
      </c>
      <c r="AI127" s="12">
        <f t="shared" si="55"/>
        <v>0.33226071322489553</v>
      </c>
      <c r="AJ127" s="12">
        <f t="shared" si="55"/>
        <v>0.3490927639177443</v>
      </c>
      <c r="AK127" s="12">
        <f t="shared" si="55"/>
        <v>0.36619071597678243</v>
      </c>
      <c r="AL127" s="12">
        <f t="shared" si="55"/>
        <v>0.38346413104816529</v>
      </c>
      <c r="AM127" s="12">
        <f t="shared" si="55"/>
        <v>0.40065635867984623</v>
      </c>
      <c r="AN127" s="12">
        <f t="shared" si="55"/>
        <v>0.41773490751697201</v>
      </c>
      <c r="AO127" s="12">
        <f t="shared" si="55"/>
        <v>0.43456252865166412</v>
      </c>
      <c r="AP127" s="12">
        <f t="shared" si="55"/>
        <v>0.45102922866795181</v>
      </c>
      <c r="AQ127" s="12">
        <f t="shared" si="55"/>
        <v>0.46700392295889609</v>
      </c>
      <c r="AR127" s="12">
        <f t="shared" si="55"/>
        <v>0.4812737154999997</v>
      </c>
      <c r="AS127" s="12">
        <f t="shared" si="55"/>
        <v>0.49502938649999967</v>
      </c>
      <c r="AT127" s="12">
        <f t="shared" si="55"/>
        <v>0.50858317979999967</v>
      </c>
      <c r="AU127" s="12">
        <f t="shared" si="55"/>
        <v>0.52193509539999972</v>
      </c>
      <c r="AV127" s="12">
        <f t="shared" si="55"/>
        <v>0.53508513329999963</v>
      </c>
      <c r="AW127" s="12">
        <f t="shared" si="55"/>
        <v>0.54803329349999963</v>
      </c>
      <c r="AX127" s="12">
        <f t="shared" si="55"/>
        <v>0.56077957599999961</v>
      </c>
      <c r="AY127" s="12">
        <f t="shared" si="55"/>
        <v>0.57332398079999958</v>
      </c>
      <c r="AZ127" s="12">
        <f t="shared" si="55"/>
        <v>0.58566650789999963</v>
      </c>
      <c r="BA127" s="12">
        <f t="shared" si="55"/>
        <v>0.59780715729999956</v>
      </c>
      <c r="BB127" s="12">
        <f t="shared" si="55"/>
        <v>0.60974592899999958</v>
      </c>
      <c r="BC127" s="12">
        <f t="shared" si="55"/>
        <v>0.62148282299999957</v>
      </c>
      <c r="BD127" s="12">
        <f t="shared" si="55"/>
        <v>0.63301783929999966</v>
      </c>
      <c r="BE127" s="12">
        <f t="shared" si="55"/>
        <v>0.64435097789999962</v>
      </c>
      <c r="BF127" s="12">
        <f t="shared" si="55"/>
        <v>0.65548223879999956</v>
      </c>
      <c r="BG127" s="12">
        <f t="shared" si="55"/>
        <v>0.66641162199999959</v>
      </c>
      <c r="BH127" s="12">
        <f t="shared" si="55"/>
        <v>0.67713912749999949</v>
      </c>
      <c r="BI127" s="12">
        <f t="shared" si="55"/>
        <v>0.68766475529999949</v>
      </c>
      <c r="BJ127" s="12">
        <f t="shared" si="55"/>
        <v>0.69798850539999946</v>
      </c>
      <c r="BK127" s="12">
        <f t="shared" si="55"/>
        <v>0.70811037779999941</v>
      </c>
      <c r="BL127" s="12">
        <f t="shared" si="55"/>
        <v>0.71803037249999946</v>
      </c>
    </row>
    <row r="128" spans="3:64" x14ac:dyDescent="0.25">
      <c r="C128" t="s">
        <v>7</v>
      </c>
      <c r="D128" s="6">
        <f t="shared" ref="D128:J128" si="56">(D$28*(D64*D113))+D96</f>
        <v>0</v>
      </c>
      <c r="E128" s="6">
        <f t="shared" si="56"/>
        <v>0</v>
      </c>
      <c r="F128" s="6">
        <f t="shared" si="56"/>
        <v>0</v>
      </c>
      <c r="G128" s="6">
        <f t="shared" si="56"/>
        <v>0</v>
      </c>
      <c r="H128" s="6">
        <f t="shared" si="56"/>
        <v>0</v>
      </c>
      <c r="I128" s="6">
        <f t="shared" si="56"/>
        <v>0</v>
      </c>
      <c r="J128" s="10">
        <f t="shared" si="56"/>
        <v>0</v>
      </c>
      <c r="K128" s="12">
        <f t="shared" si="54"/>
        <v>0</v>
      </c>
      <c r="L128" s="12">
        <f t="shared" si="54"/>
        <v>0</v>
      </c>
      <c r="M128" s="12">
        <f t="shared" si="54"/>
        <v>0</v>
      </c>
      <c r="N128" s="12">
        <f t="shared" si="54"/>
        <v>0</v>
      </c>
      <c r="O128" s="12">
        <f t="shared" si="54"/>
        <v>0</v>
      </c>
      <c r="P128" s="12">
        <f t="shared" si="54"/>
        <v>0</v>
      </c>
      <c r="Q128" s="12">
        <f t="shared" si="54"/>
        <v>0</v>
      </c>
      <c r="R128" s="12">
        <f t="shared" si="54"/>
        <v>0</v>
      </c>
      <c r="S128" s="16">
        <f t="shared" ref="S128:T133" si="57">(S$24*(S64*S113))+S96</f>
        <v>0</v>
      </c>
      <c r="T128" s="12">
        <f t="shared" si="57"/>
        <v>0</v>
      </c>
      <c r="U128" s="12">
        <f t="shared" ref="U128:BL128" si="58">(U$24*(U64*U113))+U96</f>
        <v>0</v>
      </c>
      <c r="V128" s="12">
        <f t="shared" si="58"/>
        <v>0</v>
      </c>
      <c r="W128" s="12">
        <f t="shared" si="58"/>
        <v>0</v>
      </c>
      <c r="X128" s="12">
        <f t="shared" si="58"/>
        <v>0</v>
      </c>
      <c r="Y128" s="12">
        <f t="shared" si="58"/>
        <v>0</v>
      </c>
      <c r="Z128" s="12">
        <f t="shared" si="58"/>
        <v>0</v>
      </c>
      <c r="AA128" s="12">
        <f t="shared" si="58"/>
        <v>0</v>
      </c>
      <c r="AB128" s="12">
        <f t="shared" si="58"/>
        <v>0</v>
      </c>
      <c r="AC128" s="12">
        <f t="shared" si="58"/>
        <v>0</v>
      </c>
      <c r="AD128" s="12">
        <f t="shared" si="58"/>
        <v>0</v>
      </c>
      <c r="AE128" s="12">
        <f t="shared" si="58"/>
        <v>0</v>
      </c>
      <c r="AF128" s="12">
        <f t="shared" si="58"/>
        <v>0</v>
      </c>
      <c r="AG128" s="12">
        <f t="shared" si="58"/>
        <v>0</v>
      </c>
      <c r="AH128" s="12">
        <f t="shared" si="58"/>
        <v>0</v>
      </c>
      <c r="AI128" s="12">
        <f t="shared" si="58"/>
        <v>0</v>
      </c>
      <c r="AJ128" s="12">
        <f t="shared" si="58"/>
        <v>0</v>
      </c>
      <c r="AK128" s="12">
        <f t="shared" si="58"/>
        <v>0</v>
      </c>
      <c r="AL128" s="12">
        <f t="shared" si="58"/>
        <v>0</v>
      </c>
      <c r="AM128" s="12">
        <f t="shared" si="58"/>
        <v>0</v>
      </c>
      <c r="AN128" s="12">
        <f t="shared" si="58"/>
        <v>0</v>
      </c>
      <c r="AO128" s="12">
        <f t="shared" si="58"/>
        <v>0</v>
      </c>
      <c r="AP128" s="12">
        <f t="shared" si="58"/>
        <v>0</v>
      </c>
      <c r="AQ128" s="12">
        <f t="shared" si="58"/>
        <v>0</v>
      </c>
      <c r="AR128" s="12">
        <f t="shared" si="58"/>
        <v>0</v>
      </c>
      <c r="AS128" s="12">
        <f t="shared" si="58"/>
        <v>0</v>
      </c>
      <c r="AT128" s="12">
        <f t="shared" si="58"/>
        <v>0</v>
      </c>
      <c r="AU128" s="12">
        <f t="shared" si="58"/>
        <v>0</v>
      </c>
      <c r="AV128" s="12">
        <f t="shared" si="58"/>
        <v>0</v>
      </c>
      <c r="AW128" s="12">
        <f t="shared" si="58"/>
        <v>0</v>
      </c>
      <c r="AX128" s="12">
        <f t="shared" si="58"/>
        <v>0</v>
      </c>
      <c r="AY128" s="12">
        <f t="shared" si="58"/>
        <v>0</v>
      </c>
      <c r="AZ128" s="12">
        <f t="shared" si="58"/>
        <v>0</v>
      </c>
      <c r="BA128" s="12">
        <f t="shared" si="58"/>
        <v>0</v>
      </c>
      <c r="BB128" s="12">
        <f t="shared" si="58"/>
        <v>0</v>
      </c>
      <c r="BC128" s="12">
        <f t="shared" si="58"/>
        <v>0</v>
      </c>
      <c r="BD128" s="12">
        <f t="shared" si="58"/>
        <v>0</v>
      </c>
      <c r="BE128" s="12">
        <f t="shared" si="58"/>
        <v>0</v>
      </c>
      <c r="BF128" s="12">
        <f t="shared" si="58"/>
        <v>0</v>
      </c>
      <c r="BG128" s="12">
        <f t="shared" si="58"/>
        <v>0</v>
      </c>
      <c r="BH128" s="12">
        <f t="shared" si="58"/>
        <v>0</v>
      </c>
      <c r="BI128" s="12">
        <f t="shared" si="58"/>
        <v>0</v>
      </c>
      <c r="BJ128" s="12">
        <f t="shared" si="58"/>
        <v>0</v>
      </c>
      <c r="BK128" s="12">
        <f t="shared" si="58"/>
        <v>0</v>
      </c>
      <c r="BL128" s="12">
        <f t="shared" si="58"/>
        <v>0</v>
      </c>
    </row>
    <row r="129" spans="1:64" x14ac:dyDescent="0.25">
      <c r="C129" t="s">
        <v>8</v>
      </c>
      <c r="D129" s="6">
        <f t="shared" ref="D129:J129" si="59">(D$28*(D65*D114))+D97</f>
        <v>3.9609000000000005</v>
      </c>
      <c r="E129" s="6">
        <f t="shared" si="59"/>
        <v>4.1619999999999955</v>
      </c>
      <c r="F129" s="6">
        <f t="shared" si="59"/>
        <v>4.0233999999999979</v>
      </c>
      <c r="G129" s="6">
        <f t="shared" si="59"/>
        <v>3.8040999999999996</v>
      </c>
      <c r="H129" s="6">
        <f t="shared" si="59"/>
        <v>4.3114999999999997</v>
      </c>
      <c r="I129" s="6">
        <f t="shared" si="59"/>
        <v>4.0355999999999996</v>
      </c>
      <c r="J129" s="10">
        <f t="shared" si="59"/>
        <v>0</v>
      </c>
      <c r="K129" s="12">
        <f t="shared" si="54"/>
        <v>4.1626551373114022</v>
      </c>
      <c r="L129" s="12">
        <f t="shared" si="54"/>
        <v>4.0701503096394607</v>
      </c>
      <c r="M129" s="12">
        <f t="shared" si="54"/>
        <v>3.9713859212953864</v>
      </c>
      <c r="N129" s="12">
        <f t="shared" si="54"/>
        <v>3.8909637561407706</v>
      </c>
      <c r="O129" s="12">
        <f t="shared" si="54"/>
        <v>3.832329338240815</v>
      </c>
      <c r="P129" s="12">
        <f t="shared" si="54"/>
        <v>3.796628940423167</v>
      </c>
      <c r="Q129" s="12">
        <f t="shared" si="54"/>
        <v>3.7863176696442302</v>
      </c>
      <c r="R129" s="12">
        <f t="shared" si="54"/>
        <v>3.8035593105346517</v>
      </c>
      <c r="S129" s="16">
        <f t="shared" si="57"/>
        <v>3.8536207104963816</v>
      </c>
      <c r="T129" s="12">
        <f t="shared" si="57"/>
        <v>3.9369467091155279</v>
      </c>
      <c r="U129" s="12">
        <f t="shared" ref="U129:BL129" si="60">(U$24*(U65*U114))+U97</f>
        <v>4.0559410154128637</v>
      </c>
      <c r="V129" s="12">
        <f t="shared" si="60"/>
        <v>4.2135165063735416</v>
      </c>
      <c r="W129" s="12">
        <f t="shared" si="60"/>
        <v>4.4121003559494039</v>
      </c>
      <c r="X129" s="12">
        <f t="shared" si="60"/>
        <v>4.6549667966627393</v>
      </c>
      <c r="Y129" s="12">
        <f t="shared" si="60"/>
        <v>4.9434130950271609</v>
      </c>
      <c r="Z129" s="12">
        <f t="shared" si="60"/>
        <v>5.2791239510698409</v>
      </c>
      <c r="AA129" s="12">
        <f t="shared" si="60"/>
        <v>5.6633159887600524</v>
      </c>
      <c r="AB129" s="12">
        <f t="shared" si="60"/>
        <v>6.0963439152916079</v>
      </c>
      <c r="AC129" s="12">
        <f t="shared" si="60"/>
        <v>6.5797287271809539</v>
      </c>
      <c r="AD129" s="12">
        <f t="shared" si="60"/>
        <v>7.1130714278860037</v>
      </c>
      <c r="AE129" s="12">
        <f t="shared" si="60"/>
        <v>7.6950810054637397</v>
      </c>
      <c r="AF129" s="12">
        <f t="shared" si="60"/>
        <v>8.3238820442349866</v>
      </c>
      <c r="AG129" s="12">
        <f t="shared" si="60"/>
        <v>8.9964944056918519</v>
      </c>
      <c r="AH129" s="12">
        <f t="shared" si="60"/>
        <v>9.7060550865768391</v>
      </c>
      <c r="AI129" s="12">
        <f t="shared" si="60"/>
        <v>10.451637853615626</v>
      </c>
      <c r="AJ129" s="12">
        <f t="shared" si="60"/>
        <v>11.227573930077366</v>
      </c>
      <c r="AK129" s="12">
        <f t="shared" si="60"/>
        <v>12.025694813179145</v>
      </c>
      <c r="AL129" s="12">
        <f t="shared" si="60"/>
        <v>12.8389972937631</v>
      </c>
      <c r="AM129" s="12">
        <f t="shared" si="60"/>
        <v>13.654136463391506</v>
      </c>
      <c r="AN129" s="12">
        <f t="shared" si="60"/>
        <v>14.464469282719726</v>
      </c>
      <c r="AO129" s="12">
        <f t="shared" si="60"/>
        <v>15.259115807608733</v>
      </c>
      <c r="AP129" s="12">
        <f t="shared" si="60"/>
        <v>16.027351680446866</v>
      </c>
      <c r="AQ129" s="12">
        <f t="shared" si="60"/>
        <v>16.756889082550874</v>
      </c>
      <c r="AR129" s="12">
        <f t="shared" si="60"/>
        <v>17.395435500000023</v>
      </c>
      <c r="AS129" s="12">
        <f t="shared" si="60"/>
        <v>18.001068600000025</v>
      </c>
      <c r="AT129" s="12">
        <f t="shared" si="60"/>
        <v>18.606701700000023</v>
      </c>
      <c r="AU129" s="12">
        <f t="shared" si="60"/>
        <v>19.212334800000026</v>
      </c>
      <c r="AV129" s="12">
        <f t="shared" si="60"/>
        <v>19.817967900000028</v>
      </c>
      <c r="AW129" s="12">
        <f t="shared" si="60"/>
        <v>20.423601000000026</v>
      </c>
      <c r="AX129" s="12">
        <f t="shared" si="60"/>
        <v>21.029234100000028</v>
      </c>
      <c r="AY129" s="12">
        <f t="shared" si="60"/>
        <v>21.634867200000031</v>
      </c>
      <c r="AZ129" s="12">
        <f t="shared" si="60"/>
        <v>22.240500300000029</v>
      </c>
      <c r="BA129" s="12">
        <f t="shared" si="60"/>
        <v>22.846133400000031</v>
      </c>
      <c r="BB129" s="12">
        <f t="shared" si="60"/>
        <v>23.45176650000003</v>
      </c>
      <c r="BC129" s="12">
        <f t="shared" si="60"/>
        <v>24.057399600000032</v>
      </c>
      <c r="BD129" s="12">
        <f t="shared" si="60"/>
        <v>24.663032700000034</v>
      </c>
      <c r="BE129" s="12">
        <f t="shared" si="60"/>
        <v>25.268665800000033</v>
      </c>
      <c r="BF129" s="12">
        <f t="shared" si="60"/>
        <v>25.874298900000035</v>
      </c>
      <c r="BG129" s="12">
        <f t="shared" si="60"/>
        <v>26.479932000000037</v>
      </c>
      <c r="BH129" s="12">
        <f t="shared" si="60"/>
        <v>27.085565100000036</v>
      </c>
      <c r="BI129" s="12">
        <f t="shared" si="60"/>
        <v>27.691198200000038</v>
      </c>
      <c r="BJ129" s="12">
        <f t="shared" si="60"/>
        <v>28.29683130000004</v>
      </c>
      <c r="BK129" s="12">
        <f t="shared" si="60"/>
        <v>28.902464400000039</v>
      </c>
      <c r="BL129" s="12">
        <f t="shared" si="60"/>
        <v>29.508097500000041</v>
      </c>
    </row>
    <row r="130" spans="1:64" x14ac:dyDescent="0.25">
      <c r="C130" t="s">
        <v>9</v>
      </c>
      <c r="D130" s="6">
        <f t="shared" ref="D130:J130" si="61">(D$28*(D66*D115))+D98</f>
        <v>0.14486086086086092</v>
      </c>
      <c r="E130" s="6">
        <f t="shared" si="61"/>
        <v>0.16068108108108095</v>
      </c>
      <c r="F130" s="6">
        <f t="shared" si="61"/>
        <v>0.17404804804804777</v>
      </c>
      <c r="G130" s="6">
        <f t="shared" si="61"/>
        <v>0.18285645645645654</v>
      </c>
      <c r="H130" s="6">
        <f t="shared" si="61"/>
        <v>0.19295215215215211</v>
      </c>
      <c r="I130" s="6">
        <f t="shared" si="61"/>
        <v>0.20587987987987991</v>
      </c>
      <c r="J130" s="10">
        <f t="shared" si="61"/>
        <v>0</v>
      </c>
      <c r="K130" s="12">
        <f t="shared" si="54"/>
        <v>0.260031448905018</v>
      </c>
      <c r="L130" s="12">
        <f t="shared" si="54"/>
        <v>0.27945384905784587</v>
      </c>
      <c r="M130" s="12">
        <f t="shared" si="54"/>
        <v>0.29812078631784705</v>
      </c>
      <c r="N130" s="12">
        <f t="shared" si="54"/>
        <v>0.31743732818162956</v>
      </c>
      <c r="O130" s="12">
        <f t="shared" si="54"/>
        <v>0.33750574271211581</v>
      </c>
      <c r="P130" s="12">
        <f t="shared" si="54"/>
        <v>0.35822660141548079</v>
      </c>
      <c r="Q130" s="12">
        <f t="shared" si="54"/>
        <v>0.37958650844451863</v>
      </c>
      <c r="R130" s="12">
        <f t="shared" si="54"/>
        <v>0.40152886734874166</v>
      </c>
      <c r="S130" s="16">
        <f t="shared" si="57"/>
        <v>0.42432317900916106</v>
      </c>
      <c r="T130" s="12">
        <f t="shared" si="57"/>
        <v>0.44772739203260992</v>
      </c>
      <c r="U130" s="12">
        <f t="shared" ref="U130:BL130" si="62">(U$24*(U66*U115))+U98</f>
        <v>0.47169271317194467</v>
      </c>
      <c r="V130" s="12">
        <f t="shared" si="62"/>
        <v>0.49623651744175934</v>
      </c>
      <c r="W130" s="12">
        <f t="shared" si="62"/>
        <v>0.52133571257659117</v>
      </c>
      <c r="X130" s="12">
        <f t="shared" si="62"/>
        <v>0.54708863482187098</v>
      </c>
      <c r="Y130" s="12">
        <f t="shared" si="62"/>
        <v>0.573388012716884</v>
      </c>
      <c r="Z130" s="12">
        <f t="shared" si="62"/>
        <v>0.60021062935964298</v>
      </c>
      <c r="AA130" s="12">
        <f t="shared" si="62"/>
        <v>0.62752722148315976</v>
      </c>
      <c r="AB130" s="12">
        <f t="shared" si="62"/>
        <v>0.65527112244155017</v>
      </c>
      <c r="AC130" s="12">
        <f t="shared" si="62"/>
        <v>0.6835658901157613</v>
      </c>
      <c r="AD130" s="12">
        <f t="shared" si="62"/>
        <v>0.71239416396581046</v>
      </c>
      <c r="AE130" s="12">
        <f t="shared" si="62"/>
        <v>0.74172922619363968</v>
      </c>
      <c r="AF130" s="12">
        <f t="shared" si="62"/>
        <v>0.77157629699124097</v>
      </c>
      <c r="AG130" s="12">
        <f t="shared" si="62"/>
        <v>0.80193090712151405</v>
      </c>
      <c r="AH130" s="12">
        <f t="shared" si="62"/>
        <v>0.83255243093396347</v>
      </c>
      <c r="AI130" s="12">
        <f t="shared" si="62"/>
        <v>0.8638282571637812</v>
      </c>
      <c r="AJ130" s="12">
        <f t="shared" si="62"/>
        <v>0.89582026959488814</v>
      </c>
      <c r="AK130" s="12">
        <f t="shared" si="62"/>
        <v>0.92850109009068993</v>
      </c>
      <c r="AL130" s="12">
        <f t="shared" si="62"/>
        <v>0.9620498305266808</v>
      </c>
      <c r="AM130" s="12">
        <f t="shared" si="62"/>
        <v>0.99628184909823403</v>
      </c>
      <c r="AN130" s="12">
        <f t="shared" si="62"/>
        <v>1.031628323213037</v>
      </c>
      <c r="AO130" s="12">
        <f t="shared" si="62"/>
        <v>1.068308058346858</v>
      </c>
      <c r="AP130" s="12">
        <f t="shared" si="62"/>
        <v>1.106660846560849</v>
      </c>
      <c r="AQ130" s="12">
        <f t="shared" si="62"/>
        <v>1.1470313032897481</v>
      </c>
      <c r="AR130" s="12">
        <f t="shared" si="62"/>
        <v>1.1871574917510597</v>
      </c>
      <c r="AS130" s="12">
        <f t="shared" si="62"/>
        <v>1.2284891314169604</v>
      </c>
      <c r="AT130" s="12">
        <f t="shared" si="62"/>
        <v>1.2698207710828613</v>
      </c>
      <c r="AU130" s="12">
        <f t="shared" si="62"/>
        <v>1.311152410748762</v>
      </c>
      <c r="AV130" s="12">
        <f t="shared" si="62"/>
        <v>1.3524840504146627</v>
      </c>
      <c r="AW130" s="12">
        <f t="shared" si="62"/>
        <v>1.3938156900805636</v>
      </c>
      <c r="AX130" s="12">
        <f t="shared" si="62"/>
        <v>1.4351473297464643</v>
      </c>
      <c r="AY130" s="12">
        <f t="shared" si="62"/>
        <v>1.4764789694123652</v>
      </c>
      <c r="AZ130" s="12">
        <f t="shared" si="62"/>
        <v>1.5178106090782659</v>
      </c>
      <c r="BA130" s="12">
        <f t="shared" si="62"/>
        <v>1.5591422487441666</v>
      </c>
      <c r="BB130" s="12">
        <f t="shared" si="62"/>
        <v>1.6004738884100675</v>
      </c>
      <c r="BC130" s="12">
        <f t="shared" si="62"/>
        <v>1.6418055280759682</v>
      </c>
      <c r="BD130" s="12">
        <f t="shared" si="62"/>
        <v>1.6831371677418692</v>
      </c>
      <c r="BE130" s="12">
        <f t="shared" si="62"/>
        <v>1.7244688074077699</v>
      </c>
      <c r="BF130" s="12">
        <f t="shared" si="62"/>
        <v>1.7658004470736706</v>
      </c>
      <c r="BG130" s="12">
        <f t="shared" si="62"/>
        <v>1.8071320867395715</v>
      </c>
      <c r="BH130" s="12">
        <f t="shared" si="62"/>
        <v>1.8484637264054722</v>
      </c>
      <c r="BI130" s="12">
        <f t="shared" si="62"/>
        <v>1.8897953660713731</v>
      </c>
      <c r="BJ130" s="12">
        <f t="shared" si="62"/>
        <v>1.9311270057372738</v>
      </c>
      <c r="BK130" s="12">
        <f t="shared" si="62"/>
        <v>1.9724586454031745</v>
      </c>
      <c r="BL130" s="12">
        <f t="shared" si="62"/>
        <v>2.0137902850690752</v>
      </c>
    </row>
    <row r="131" spans="1:64" x14ac:dyDescent="0.25">
      <c r="C131" t="s">
        <v>10</v>
      </c>
      <c r="D131" s="6">
        <f t="shared" ref="D131:J131" si="63">(D$28*(D67*D116))+D99</f>
        <v>35.309834834834852</v>
      </c>
      <c r="E131" s="6">
        <f t="shared" si="63"/>
        <v>39.166013513513469</v>
      </c>
      <c r="F131" s="6">
        <f t="shared" si="63"/>
        <v>42.424211711711649</v>
      </c>
      <c r="G131" s="6">
        <f t="shared" si="63"/>
        <v>44.571261261261263</v>
      </c>
      <c r="H131" s="6">
        <f t="shared" si="63"/>
        <v>47.032087087087092</v>
      </c>
      <c r="I131" s="6">
        <f t="shared" si="63"/>
        <v>50.183220720720719</v>
      </c>
      <c r="J131" s="10">
        <f t="shared" si="63"/>
        <v>0</v>
      </c>
      <c r="K131" s="12">
        <f t="shared" si="54"/>
        <v>63.428631663011863</v>
      </c>
      <c r="L131" s="12">
        <f t="shared" si="54"/>
        <v>68.224411088805041</v>
      </c>
      <c r="M131" s="12">
        <f t="shared" si="54"/>
        <v>72.864585936695121</v>
      </c>
      <c r="N131" s="12">
        <f t="shared" si="54"/>
        <v>77.694495840471632</v>
      </c>
      <c r="O131" s="12">
        <f t="shared" si="54"/>
        <v>82.741894113288097</v>
      </c>
      <c r="P131" s="12">
        <f t="shared" si="54"/>
        <v>87.985236447169697</v>
      </c>
      <c r="Q131" s="12">
        <f t="shared" si="54"/>
        <v>93.424014292346627</v>
      </c>
      <c r="R131" s="12">
        <f t="shared" si="54"/>
        <v>99.047037460384814</v>
      </c>
      <c r="S131" s="16">
        <f t="shared" si="57"/>
        <v>104.92358551630919</v>
      </c>
      <c r="T131" s="12">
        <f t="shared" si="57"/>
        <v>110.99672760008598</v>
      </c>
      <c r="U131" s="12">
        <f t="shared" ref="U131:BL131" si="64">(U$24*(U67*U116))+U99</f>
        <v>117.2568615233253</v>
      </c>
      <c r="V131" s="12">
        <f t="shared" si="64"/>
        <v>123.71057921961503</v>
      </c>
      <c r="W131" s="12">
        <f t="shared" si="64"/>
        <v>130.35417933422232</v>
      </c>
      <c r="X131" s="12">
        <f t="shared" si="64"/>
        <v>137.2140603168032</v>
      </c>
      <c r="Y131" s="12">
        <f t="shared" si="64"/>
        <v>144.26484386424738</v>
      </c>
      <c r="Z131" s="12">
        <f t="shared" si="64"/>
        <v>151.50159570420939</v>
      </c>
      <c r="AA131" s="12">
        <f t="shared" si="64"/>
        <v>158.91724842371721</v>
      </c>
      <c r="AB131" s="12">
        <f t="shared" si="64"/>
        <v>166.49451034334319</v>
      </c>
      <c r="AC131" s="12">
        <f t="shared" si="64"/>
        <v>174.26363173342239</v>
      </c>
      <c r="AD131" s="12">
        <f t="shared" si="64"/>
        <v>182.21840228717892</v>
      </c>
      <c r="AE131" s="12">
        <f t="shared" si="64"/>
        <v>190.34920132501296</v>
      </c>
      <c r="AF131" s="12">
        <f t="shared" si="64"/>
        <v>198.65347020382046</v>
      </c>
      <c r="AG131" s="12">
        <f t="shared" si="64"/>
        <v>207.1249731120291</v>
      </c>
      <c r="AH131" s="12">
        <f t="shared" si="64"/>
        <v>215.69496619681351</v>
      </c>
      <c r="AI131" s="12">
        <f t="shared" si="64"/>
        <v>224.45573193065215</v>
      </c>
      <c r="AJ131" s="12">
        <f t="shared" si="64"/>
        <v>233.41439245100943</v>
      </c>
      <c r="AK131" s="12">
        <f t="shared" si="64"/>
        <v>242.55327858363853</v>
      </c>
      <c r="AL131" s="12">
        <f t="shared" si="64"/>
        <v>251.90699157836139</v>
      </c>
      <c r="AM131" s="12">
        <f t="shared" si="64"/>
        <v>261.41331573290501</v>
      </c>
      <c r="AN131" s="12">
        <f t="shared" si="64"/>
        <v>271.16971591796835</v>
      </c>
      <c r="AO131" s="12">
        <f t="shared" si="64"/>
        <v>281.21668919223731</v>
      </c>
      <c r="AP131" s="12">
        <f t="shared" si="64"/>
        <v>291.62499637955136</v>
      </c>
      <c r="AQ131" s="12">
        <f t="shared" si="64"/>
        <v>302.46503009663104</v>
      </c>
      <c r="AR131" s="12">
        <f t="shared" si="64"/>
        <v>313.11783900000006</v>
      </c>
      <c r="AS131" s="12">
        <f t="shared" si="64"/>
        <v>324.01923480000011</v>
      </c>
      <c r="AT131" s="12">
        <f t="shared" si="64"/>
        <v>334.9206306000001</v>
      </c>
      <c r="AU131" s="12">
        <f t="shared" si="64"/>
        <v>345.82202640000008</v>
      </c>
      <c r="AV131" s="12">
        <f t="shared" si="64"/>
        <v>356.72342220000007</v>
      </c>
      <c r="AW131" s="12">
        <f t="shared" si="64"/>
        <v>367.62481800000012</v>
      </c>
      <c r="AX131" s="12">
        <f t="shared" si="64"/>
        <v>378.52621380000011</v>
      </c>
      <c r="AY131" s="12">
        <f t="shared" si="64"/>
        <v>389.4276096000001</v>
      </c>
      <c r="AZ131" s="12">
        <f t="shared" si="64"/>
        <v>400.32900540000009</v>
      </c>
      <c r="BA131" s="12">
        <f t="shared" si="64"/>
        <v>411.23040120000013</v>
      </c>
      <c r="BB131" s="12">
        <f t="shared" si="64"/>
        <v>422.13179700000012</v>
      </c>
      <c r="BC131" s="12">
        <f t="shared" si="64"/>
        <v>433.03319280000011</v>
      </c>
      <c r="BD131" s="12">
        <f t="shared" si="64"/>
        <v>443.9345886000001</v>
      </c>
      <c r="BE131" s="12">
        <f t="shared" si="64"/>
        <v>454.83598440000014</v>
      </c>
      <c r="BF131" s="12">
        <f t="shared" si="64"/>
        <v>465.73738020000013</v>
      </c>
      <c r="BG131" s="12">
        <f t="shared" si="64"/>
        <v>476.63877600000012</v>
      </c>
      <c r="BH131" s="12">
        <f t="shared" si="64"/>
        <v>487.54017180000011</v>
      </c>
      <c r="BI131" s="12">
        <f t="shared" si="64"/>
        <v>498.44156760000016</v>
      </c>
      <c r="BJ131" s="12">
        <f t="shared" si="64"/>
        <v>509.34296340000014</v>
      </c>
      <c r="BK131" s="12">
        <f t="shared" si="64"/>
        <v>520.24435920000019</v>
      </c>
      <c r="BL131" s="12">
        <f t="shared" si="64"/>
        <v>531.14575500000012</v>
      </c>
    </row>
    <row r="132" spans="1:64" x14ac:dyDescent="0.25">
      <c r="C132" t="s">
        <v>11</v>
      </c>
      <c r="D132" s="6">
        <f t="shared" ref="D132:J132" si="65">(D$28*(D68*D117))+D100</f>
        <v>0.72430430430430415</v>
      </c>
      <c r="E132" s="6">
        <f t="shared" si="65"/>
        <v>0.80340540540540439</v>
      </c>
      <c r="F132" s="6">
        <f t="shared" si="65"/>
        <v>0.87024024024023983</v>
      </c>
      <c r="G132" s="6">
        <f t="shared" si="65"/>
        <v>0.91428228228228225</v>
      </c>
      <c r="H132" s="6">
        <f t="shared" si="65"/>
        <v>0.96476076076076089</v>
      </c>
      <c r="I132" s="6">
        <f t="shared" si="65"/>
        <v>1.0293993993994002</v>
      </c>
      <c r="J132" s="10">
        <f t="shared" si="65"/>
        <v>0</v>
      </c>
      <c r="K132" s="12">
        <f t="shared" si="54"/>
        <v>1.3001572445250902</v>
      </c>
      <c r="L132" s="12">
        <f t="shared" si="54"/>
        <v>1.3972692452892281</v>
      </c>
      <c r="M132" s="12">
        <f t="shared" si="54"/>
        <v>1.4906039315892345</v>
      </c>
      <c r="N132" s="12">
        <f t="shared" si="54"/>
        <v>1.5871866409081472</v>
      </c>
      <c r="O132" s="12">
        <f t="shared" si="54"/>
        <v>1.6875287135605797</v>
      </c>
      <c r="P132" s="12">
        <f t="shared" si="54"/>
        <v>1.791133007077403</v>
      </c>
      <c r="Q132" s="12">
        <f t="shared" si="54"/>
        <v>1.8979325422225912</v>
      </c>
      <c r="R132" s="12">
        <f t="shared" si="54"/>
        <v>2.0076443367437076</v>
      </c>
      <c r="S132" s="16">
        <f t="shared" si="57"/>
        <v>2.1216158950458044</v>
      </c>
      <c r="T132" s="12">
        <f t="shared" si="57"/>
        <v>2.2386369601630487</v>
      </c>
      <c r="U132" s="12">
        <f t="shared" ref="U132:BL132" si="66">(U$24*(U68*U117))+U100</f>
        <v>2.3584635658597217</v>
      </c>
      <c r="V132" s="12">
        <f t="shared" si="66"/>
        <v>2.4811825872087954</v>
      </c>
      <c r="W132" s="12">
        <f t="shared" si="66"/>
        <v>2.606678562882955</v>
      </c>
      <c r="X132" s="12">
        <f t="shared" si="66"/>
        <v>2.7354431741093546</v>
      </c>
      <c r="Y132" s="12">
        <f t="shared" si="66"/>
        <v>2.8669400635844173</v>
      </c>
      <c r="Z132" s="12">
        <f t="shared" si="66"/>
        <v>3.0010531467982133</v>
      </c>
      <c r="AA132" s="12">
        <f t="shared" si="66"/>
        <v>3.1376361074157986</v>
      </c>
      <c r="AB132" s="12">
        <f t="shared" si="66"/>
        <v>3.2763556122077522</v>
      </c>
      <c r="AC132" s="12">
        <f t="shared" si="66"/>
        <v>3.4178294505788047</v>
      </c>
      <c r="AD132" s="12">
        <f t="shared" si="66"/>
        <v>3.5619708198290492</v>
      </c>
      <c r="AE132" s="12">
        <f t="shared" si="66"/>
        <v>3.7086461309682006</v>
      </c>
      <c r="AF132" s="12">
        <f t="shared" si="66"/>
        <v>3.8578814849562031</v>
      </c>
      <c r="AG132" s="12">
        <f t="shared" si="66"/>
        <v>4.0096545356075683</v>
      </c>
      <c r="AH132" s="12">
        <f t="shared" si="66"/>
        <v>4.1627621546698208</v>
      </c>
      <c r="AI132" s="12">
        <f t="shared" si="66"/>
        <v>4.3191412858189038</v>
      </c>
      <c r="AJ132" s="12">
        <f t="shared" si="66"/>
        <v>4.4791013479744368</v>
      </c>
      <c r="AK132" s="12">
        <f t="shared" si="66"/>
        <v>4.642505450453446</v>
      </c>
      <c r="AL132" s="12">
        <f t="shared" si="66"/>
        <v>4.8102491526334017</v>
      </c>
      <c r="AM132" s="12">
        <f t="shared" si="66"/>
        <v>4.9814092454911707</v>
      </c>
      <c r="AN132" s="12">
        <f t="shared" si="66"/>
        <v>5.1581416160651825</v>
      </c>
      <c r="AO132" s="12">
        <f t="shared" si="66"/>
        <v>5.3415402917342867</v>
      </c>
      <c r="AP132" s="12">
        <f t="shared" si="66"/>
        <v>5.5333042328042472</v>
      </c>
      <c r="AQ132" s="12">
        <f t="shared" si="66"/>
        <v>5.7351565164487468</v>
      </c>
      <c r="AR132" s="12">
        <f t="shared" si="66"/>
        <v>5.9357874587553008</v>
      </c>
      <c r="AS132" s="12">
        <f t="shared" si="66"/>
        <v>6.1424456570848047</v>
      </c>
      <c r="AT132" s="12">
        <f t="shared" si="66"/>
        <v>6.3491038554143087</v>
      </c>
      <c r="AU132" s="12">
        <f t="shared" si="66"/>
        <v>6.5557620537438126</v>
      </c>
      <c r="AV132" s="12">
        <f t="shared" si="66"/>
        <v>6.7624202520733165</v>
      </c>
      <c r="AW132" s="12">
        <f t="shared" si="66"/>
        <v>6.9690784504028205</v>
      </c>
      <c r="AX132" s="12">
        <f t="shared" si="66"/>
        <v>7.1757366487323244</v>
      </c>
      <c r="AY132" s="12">
        <f t="shared" si="66"/>
        <v>7.3823948470618292</v>
      </c>
      <c r="AZ132" s="12">
        <f t="shared" si="66"/>
        <v>7.5890530453913332</v>
      </c>
      <c r="BA132" s="12">
        <f t="shared" si="66"/>
        <v>7.7957112437208371</v>
      </c>
      <c r="BB132" s="12">
        <f t="shared" si="66"/>
        <v>8.0023694420503411</v>
      </c>
      <c r="BC132" s="12">
        <f t="shared" si="66"/>
        <v>8.2090276403798441</v>
      </c>
      <c r="BD132" s="12">
        <f t="shared" si="66"/>
        <v>8.4156858387093489</v>
      </c>
      <c r="BE132" s="12">
        <f t="shared" si="66"/>
        <v>8.6223440370388538</v>
      </c>
      <c r="BF132" s="12">
        <f t="shared" si="66"/>
        <v>8.8290022353683568</v>
      </c>
      <c r="BG132" s="12">
        <f t="shared" si="66"/>
        <v>9.0356604336978616</v>
      </c>
      <c r="BH132" s="12">
        <f t="shared" si="66"/>
        <v>9.2423186320273647</v>
      </c>
      <c r="BI132" s="12">
        <f t="shared" si="66"/>
        <v>9.4489768303568695</v>
      </c>
      <c r="BJ132" s="12">
        <f t="shared" si="66"/>
        <v>9.6556350286863726</v>
      </c>
      <c r="BK132" s="12">
        <f t="shared" si="66"/>
        <v>9.8622932270158774</v>
      </c>
      <c r="BL132" s="12">
        <f t="shared" si="66"/>
        <v>10.06895142534538</v>
      </c>
    </row>
    <row r="133" spans="1:64" x14ac:dyDescent="0.25">
      <c r="C133" t="s">
        <v>12</v>
      </c>
      <c r="D133" s="6">
        <f t="shared" ref="D133:J133" si="67">(D$28*(D69*D118))+D101</f>
        <v>31.678999999999995</v>
      </c>
      <c r="E133" s="6">
        <f t="shared" si="67"/>
        <v>34.371699999999954</v>
      </c>
      <c r="F133" s="6">
        <f t="shared" si="67"/>
        <v>36.622499999999967</v>
      </c>
      <c r="G133" s="6">
        <f t="shared" si="67"/>
        <v>38.454300000000003</v>
      </c>
      <c r="H133" s="6">
        <f t="shared" si="67"/>
        <v>40.099900000000005</v>
      </c>
      <c r="I133" s="6">
        <f t="shared" si="67"/>
        <v>41.904400000000003</v>
      </c>
      <c r="J133" s="10">
        <f t="shared" si="67"/>
        <v>0</v>
      </c>
      <c r="K133" s="12">
        <f t="shared" si="54"/>
        <v>49.826531031842912</v>
      </c>
      <c r="L133" s="12">
        <f t="shared" si="54"/>
        <v>52.241704911998504</v>
      </c>
      <c r="M133" s="12">
        <f t="shared" si="54"/>
        <v>54.555531960862211</v>
      </c>
      <c r="N133" s="12">
        <f t="shared" si="54"/>
        <v>57.046495257891117</v>
      </c>
      <c r="O133" s="12">
        <f t="shared" si="54"/>
        <v>59.74259642574539</v>
      </c>
      <c r="P133" s="12">
        <f t="shared" si="54"/>
        <v>62.636228448218986</v>
      </c>
      <c r="Q133" s="12">
        <f t="shared" si="54"/>
        <v>65.736081566263124</v>
      </c>
      <c r="R133" s="12">
        <f t="shared" si="54"/>
        <v>69.043792642361169</v>
      </c>
      <c r="S133" s="16">
        <f t="shared" si="57"/>
        <v>72.617143603232492</v>
      </c>
      <c r="T133" s="12">
        <f t="shared" si="57"/>
        <v>76.426014201816642</v>
      </c>
      <c r="U133" s="12">
        <f t="shared" ref="U133:BL133" si="68">(U$24*(U69*U118))+U101</f>
        <v>80.473660722217176</v>
      </c>
      <c r="V133" s="12">
        <f t="shared" si="68"/>
        <v>84.774215952008262</v>
      </c>
      <c r="W133" s="12">
        <f t="shared" si="68"/>
        <v>89.334252064423694</v>
      </c>
      <c r="X133" s="12">
        <f t="shared" si="68"/>
        <v>94.180324604922134</v>
      </c>
      <c r="Y133" s="12">
        <f t="shared" si="68"/>
        <v>99.302656602949696</v>
      </c>
      <c r="Z133" s="12">
        <f t="shared" si="68"/>
        <v>104.70431063555948</v>
      </c>
      <c r="AA133" s="12">
        <f t="shared" si="68"/>
        <v>110.38539696158091</v>
      </c>
      <c r="AB133" s="12">
        <f t="shared" si="68"/>
        <v>116.33706064563123</v>
      </c>
      <c r="AC133" s="12">
        <f t="shared" si="68"/>
        <v>122.58153534401708</v>
      </c>
      <c r="AD133" s="12">
        <f t="shared" si="68"/>
        <v>129.11344657449249</v>
      </c>
      <c r="AE133" s="12">
        <f t="shared" si="68"/>
        <v>135.92219727348365</v>
      </c>
      <c r="AF133" s="12">
        <f t="shared" si="68"/>
        <v>142.99902550283812</v>
      </c>
      <c r="AG133" s="12">
        <f t="shared" si="68"/>
        <v>150.32903229716533</v>
      </c>
      <c r="AH133" s="12">
        <f t="shared" si="68"/>
        <v>157.84764971896155</v>
      </c>
      <c r="AI133" s="12">
        <f t="shared" si="68"/>
        <v>165.6033341433496</v>
      </c>
      <c r="AJ133" s="12">
        <f t="shared" si="68"/>
        <v>173.57895595086364</v>
      </c>
      <c r="AK133" s="12">
        <f t="shared" si="68"/>
        <v>181.73417819445694</v>
      </c>
      <c r="AL133" s="12">
        <f t="shared" si="68"/>
        <v>190.0626236202408</v>
      </c>
      <c r="AM133" s="12">
        <f t="shared" si="68"/>
        <v>198.47975278083356</v>
      </c>
      <c r="AN133" s="12">
        <f t="shared" si="68"/>
        <v>207.0162920276608</v>
      </c>
      <c r="AO133" s="12">
        <f t="shared" si="68"/>
        <v>215.6551714682366</v>
      </c>
      <c r="AP133" s="12">
        <f t="shared" si="68"/>
        <v>224.39714730269876</v>
      </c>
      <c r="AQ133" s="12">
        <f t="shared" si="68"/>
        <v>233.23710686579949</v>
      </c>
      <c r="AR133" s="12">
        <f t="shared" si="68"/>
        <v>241.63178269949353</v>
      </c>
      <c r="AS133" s="12">
        <f t="shared" si="68"/>
        <v>250.04434619149814</v>
      </c>
      <c r="AT133" s="12">
        <f t="shared" si="68"/>
        <v>258.45690968350272</v>
      </c>
      <c r="AU133" s="12">
        <f t="shared" si="68"/>
        <v>266.86947317550732</v>
      </c>
      <c r="AV133" s="12">
        <f t="shared" si="68"/>
        <v>275.28203666751193</v>
      </c>
      <c r="AW133" s="12">
        <f t="shared" si="68"/>
        <v>283.69460015951648</v>
      </c>
      <c r="AX133" s="12">
        <f t="shared" si="68"/>
        <v>292.10716365152109</v>
      </c>
      <c r="AY133" s="12">
        <f t="shared" si="68"/>
        <v>300.5197271435257</v>
      </c>
      <c r="AZ133" s="12">
        <f t="shared" si="68"/>
        <v>308.93229063553025</v>
      </c>
      <c r="BA133" s="12">
        <f t="shared" si="68"/>
        <v>317.34485412753486</v>
      </c>
      <c r="BB133" s="12">
        <f t="shared" si="68"/>
        <v>325.75741761953947</v>
      </c>
      <c r="BC133" s="12">
        <f t="shared" si="68"/>
        <v>334.16998111154408</v>
      </c>
      <c r="BD133" s="12">
        <f t="shared" si="68"/>
        <v>342.58254460354863</v>
      </c>
      <c r="BE133" s="12">
        <f t="shared" si="68"/>
        <v>350.99510809555323</v>
      </c>
      <c r="BF133" s="12">
        <f t="shared" si="68"/>
        <v>359.40767158755784</v>
      </c>
      <c r="BG133" s="12">
        <f t="shared" si="68"/>
        <v>367.82023507956239</v>
      </c>
      <c r="BH133" s="12">
        <f t="shared" si="68"/>
        <v>376.232798571567</v>
      </c>
      <c r="BI133" s="12">
        <f t="shared" si="68"/>
        <v>384.64536206357161</v>
      </c>
      <c r="BJ133" s="12">
        <f t="shared" si="68"/>
        <v>393.05792555557622</v>
      </c>
      <c r="BK133" s="12">
        <f t="shared" si="68"/>
        <v>401.47048904758077</v>
      </c>
      <c r="BL133" s="12">
        <f t="shared" si="68"/>
        <v>409.88305253958538</v>
      </c>
    </row>
    <row r="134" spans="1:64" x14ac:dyDescent="0.25">
      <c r="C134" t="s">
        <v>13</v>
      </c>
      <c r="D134" s="6">
        <f t="shared" ref="D134:J134" si="69">(D$27*(D70*D119))+D102</f>
        <v>8.4122999999999983</v>
      </c>
      <c r="E134" s="6">
        <f t="shared" si="69"/>
        <v>9.0851000000000024</v>
      </c>
      <c r="F134" s="6">
        <f t="shared" si="69"/>
        <v>7.3162000000000011</v>
      </c>
      <c r="G134" s="6">
        <f t="shared" si="69"/>
        <v>8.6865000000000006</v>
      </c>
      <c r="H134" s="6">
        <f t="shared" si="69"/>
        <v>11.0229</v>
      </c>
      <c r="I134" s="6">
        <f t="shared" si="69"/>
        <v>12.620499999999968</v>
      </c>
      <c r="J134" s="10">
        <f t="shared" si="69"/>
        <v>12.620499999999979</v>
      </c>
      <c r="K134" s="12">
        <f t="shared" ref="K134:R140" si="70">(K$23*(K70*K119))+K102</f>
        <v>14.862986575363413</v>
      </c>
      <c r="L134" s="12">
        <f t="shared" si="70"/>
        <v>15.8317581219746</v>
      </c>
      <c r="M134" s="12">
        <f t="shared" si="70"/>
        <v>16.802546377602059</v>
      </c>
      <c r="N134" s="12">
        <f t="shared" si="70"/>
        <v>17.774886388935215</v>
      </c>
      <c r="O134" s="12">
        <f t="shared" si="70"/>
        <v>18.751516733571286</v>
      </c>
      <c r="P134" s="12">
        <f t="shared" si="70"/>
        <v>19.72531431157843</v>
      </c>
      <c r="Q134" s="12">
        <f t="shared" si="70"/>
        <v>20.693308136797587</v>
      </c>
      <c r="R134" s="12">
        <f t="shared" si="70"/>
        <v>21.637048684769383</v>
      </c>
      <c r="S134" s="16">
        <f>(S$23*(S70*S119))+S102</f>
        <v>22.580186060218239</v>
      </c>
      <c r="T134" s="12">
        <f>(T$23*(T70*T119))+T102</f>
        <v>23.510967970044092</v>
      </c>
      <c r="U134" s="12">
        <f t="shared" ref="U134:BL134" si="71">(U$23*(U70*U119))+U102</f>
        <v>24.425706182132995</v>
      </c>
      <c r="V134" s="12">
        <f t="shared" si="71"/>
        <v>25.323508605142667</v>
      </c>
      <c r="W134" s="12">
        <f t="shared" si="71"/>
        <v>26.202029672199988</v>
      </c>
      <c r="X134" s="12">
        <f t="shared" si="71"/>
        <v>27.062747835348855</v>
      </c>
      <c r="Y134" s="12">
        <f t="shared" si="71"/>
        <v>27.900526376945013</v>
      </c>
      <c r="Z134" s="12">
        <f t="shared" si="71"/>
        <v>28.713510500302661</v>
      </c>
      <c r="AA134" s="12">
        <f t="shared" si="71"/>
        <v>29.499873109366934</v>
      </c>
      <c r="AB134" s="12">
        <f t="shared" si="71"/>
        <v>30.256950540460025</v>
      </c>
      <c r="AC134" s="12">
        <f t="shared" si="71"/>
        <v>30.986951840784382</v>
      </c>
      <c r="AD134" s="12">
        <f t="shared" si="71"/>
        <v>31.688228535651245</v>
      </c>
      <c r="AE134" s="12">
        <f t="shared" si="71"/>
        <v>32.348209173643333</v>
      </c>
      <c r="AF134" s="12">
        <f t="shared" si="71"/>
        <v>32.970578016451498</v>
      </c>
      <c r="AG134" s="12">
        <f t="shared" si="71"/>
        <v>33.558466715423783</v>
      </c>
      <c r="AH134" s="12">
        <f t="shared" si="71"/>
        <v>34.10528000158952</v>
      </c>
      <c r="AI134" s="12">
        <f t="shared" si="71"/>
        <v>34.618950133058398</v>
      </c>
      <c r="AJ134" s="12">
        <f t="shared" si="71"/>
        <v>35.098495467676891</v>
      </c>
      <c r="AK134" s="12">
        <f t="shared" si="71"/>
        <v>35.541714993778065</v>
      </c>
      <c r="AL134" s="12">
        <f t="shared" si="71"/>
        <v>35.950109195931731</v>
      </c>
      <c r="AM134" s="12">
        <f t="shared" si="71"/>
        <v>36.317866553850152</v>
      </c>
      <c r="AN134" s="12">
        <f t="shared" si="71"/>
        <v>36.651312268742991</v>
      </c>
      <c r="AO134" s="12">
        <f t="shared" si="71"/>
        <v>36.95143089911263</v>
      </c>
      <c r="AP134" s="12">
        <f t="shared" si="71"/>
        <v>37.220944286600258</v>
      </c>
      <c r="AQ134" s="12">
        <f t="shared" si="71"/>
        <v>37.462126559541069</v>
      </c>
      <c r="AR134" s="12">
        <f t="shared" si="71"/>
        <v>37.718980650000034</v>
      </c>
      <c r="AS134" s="12">
        <f t="shared" si="71"/>
        <v>37.959423975000036</v>
      </c>
      <c r="AT134" s="12">
        <f t="shared" si="71"/>
        <v>38.194198620000037</v>
      </c>
      <c r="AU134" s="12">
        <f t="shared" si="71"/>
        <v>38.423304585000032</v>
      </c>
      <c r="AV134" s="12">
        <f t="shared" si="71"/>
        <v>38.646741870000035</v>
      </c>
      <c r="AW134" s="12">
        <f t="shared" si="71"/>
        <v>38.864510475000031</v>
      </c>
      <c r="AX134" s="12">
        <f t="shared" si="71"/>
        <v>39.076610400000035</v>
      </c>
      <c r="AY134" s="12">
        <f t="shared" si="71"/>
        <v>39.283041645000026</v>
      </c>
      <c r="AZ134" s="12">
        <f t="shared" si="71"/>
        <v>39.483804210000024</v>
      </c>
      <c r="BA134" s="12">
        <f t="shared" si="71"/>
        <v>39.678898095000029</v>
      </c>
      <c r="BB134" s="12">
        <f t="shared" si="71"/>
        <v>39.868323300000029</v>
      </c>
      <c r="BC134" s="12">
        <f t="shared" si="71"/>
        <v>40.052079825000028</v>
      </c>
      <c r="BD134" s="12">
        <f t="shared" si="71"/>
        <v>40.230167670000029</v>
      </c>
      <c r="BE134" s="12">
        <f t="shared" si="71"/>
        <v>40.402586835000022</v>
      </c>
      <c r="BF134" s="12">
        <f t="shared" si="71"/>
        <v>40.569337320000024</v>
      </c>
      <c r="BG134" s="12">
        <f t="shared" si="71"/>
        <v>40.730419125000026</v>
      </c>
      <c r="BH134" s="12">
        <f t="shared" si="71"/>
        <v>40.885832250000036</v>
      </c>
      <c r="BI134" s="12">
        <f t="shared" si="71"/>
        <v>41.035576695000032</v>
      </c>
      <c r="BJ134" s="12">
        <f t="shared" si="71"/>
        <v>41.179652460000035</v>
      </c>
      <c r="BK134" s="12">
        <f t="shared" si="71"/>
        <v>41.318059545000033</v>
      </c>
      <c r="BL134" s="12">
        <f t="shared" si="71"/>
        <v>41.45079795000003</v>
      </c>
    </row>
    <row r="135" spans="1:64" x14ac:dyDescent="0.25">
      <c r="C135" t="s">
        <v>14</v>
      </c>
      <c r="D135" s="6">
        <f t="shared" ref="D135:J135" si="72">(D$27*(D71*D120))+D103</f>
        <v>4.3779000000000012</v>
      </c>
      <c r="E135" s="6">
        <f t="shared" si="72"/>
        <v>4.5710000000000033</v>
      </c>
      <c r="F135" s="6">
        <f t="shared" si="72"/>
        <v>4.6006000000000009</v>
      </c>
      <c r="G135" s="6">
        <f t="shared" si="72"/>
        <v>4.4166000000000016</v>
      </c>
      <c r="H135" s="6">
        <f t="shared" si="72"/>
        <v>4.4818999999999996</v>
      </c>
      <c r="I135" s="6">
        <f t="shared" si="72"/>
        <v>4.2407999999999886</v>
      </c>
      <c r="J135" s="10">
        <f t="shared" si="72"/>
        <v>4.2407999999999912</v>
      </c>
      <c r="K135" s="12">
        <f t="shared" si="70"/>
        <v>3.9436478260068153</v>
      </c>
      <c r="L135" s="12">
        <f t="shared" si="70"/>
        <v>3.3031091732126336</v>
      </c>
      <c r="M135" s="12">
        <f t="shared" si="70"/>
        <v>2.6996629958498293</v>
      </c>
      <c r="N135" s="12">
        <f t="shared" si="70"/>
        <v>2.162796024727736</v>
      </c>
      <c r="O135" s="12">
        <f t="shared" si="70"/>
        <v>1.7012140865705183</v>
      </c>
      <c r="P135" s="12">
        <f t="shared" si="70"/>
        <v>1.3215313245796294</v>
      </c>
      <c r="Q135" s="12">
        <f t="shared" si="70"/>
        <v>1.0301166454709878</v>
      </c>
      <c r="R135" s="12">
        <f t="shared" si="70"/>
        <v>0.83175515183124438</v>
      </c>
      <c r="S135" s="16">
        <f t="shared" ref="S135:T140" si="73">(S$23*(S71*S120))+S103</f>
        <v>0.73190901327188307</v>
      </c>
      <c r="T135" s="12">
        <f t="shared" si="73"/>
        <v>0.73323142843839895</v>
      </c>
      <c r="U135" s="12">
        <f t="shared" ref="U135:BL135" si="74">(U$23*(U71*U120))+U103</f>
        <v>0.83766985930982729</v>
      </c>
      <c r="V135" s="12">
        <f t="shared" si="74"/>
        <v>1.0460788283606328</v>
      </c>
      <c r="W135" s="12">
        <f t="shared" si="74"/>
        <v>1.3580579985213854</v>
      </c>
      <c r="X135" s="12">
        <f t="shared" si="74"/>
        <v>1.7722095598338363</v>
      </c>
      <c r="Y135" s="12">
        <f t="shared" si="74"/>
        <v>2.285560355154038</v>
      </c>
      <c r="Z135" s="12">
        <f t="shared" si="74"/>
        <v>2.8939958458632278</v>
      </c>
      <c r="AA135" s="12">
        <f t="shared" si="74"/>
        <v>3.5921095512662746</v>
      </c>
      <c r="AB135" s="12">
        <f t="shared" si="74"/>
        <v>4.3730665317666482</v>
      </c>
      <c r="AC135" s="12">
        <f t="shared" si="74"/>
        <v>5.2294562531757798</v>
      </c>
      <c r="AD135" s="12">
        <f t="shared" si="74"/>
        <v>6.1522035458526894</v>
      </c>
      <c r="AE135" s="12">
        <f t="shared" si="74"/>
        <v>7.1285473140982853</v>
      </c>
      <c r="AF135" s="12">
        <f t="shared" si="74"/>
        <v>8.1473016756361112</v>
      </c>
      <c r="AG135" s="12">
        <f t="shared" si="74"/>
        <v>9.1964330573892017</v>
      </c>
      <c r="AH135" s="12">
        <f t="shared" si="74"/>
        <v>10.260282021183677</v>
      </c>
      <c r="AI135" s="12">
        <f t="shared" si="74"/>
        <v>11.326255398800606</v>
      </c>
      <c r="AJ135" s="12">
        <f t="shared" si="74"/>
        <v>12.378511861948926</v>
      </c>
      <c r="AK135" s="12">
        <f t="shared" si="74"/>
        <v>13.399760321969566</v>
      </c>
      <c r="AL135" s="12">
        <f t="shared" si="74"/>
        <v>14.373157789693492</v>
      </c>
      <c r="AM135" s="12">
        <f t="shared" si="74"/>
        <v>15.278171057457588</v>
      </c>
      <c r="AN135" s="12">
        <f t="shared" si="74"/>
        <v>16.098490724769874</v>
      </c>
      <c r="AO135" s="12">
        <f t="shared" si="74"/>
        <v>16.815286690700372</v>
      </c>
      <c r="AP135" s="12">
        <f t="shared" si="74"/>
        <v>17.4101077970288</v>
      </c>
      <c r="AQ135" s="12">
        <f t="shared" si="74"/>
        <v>17.86399742527913</v>
      </c>
      <c r="AR135" s="12">
        <f t="shared" si="74"/>
        <v>18.177822000000056</v>
      </c>
      <c r="AS135" s="12">
        <f t="shared" si="74"/>
        <v>18.404569200000054</v>
      </c>
      <c r="AT135" s="12">
        <f t="shared" si="74"/>
        <v>18.631316400000056</v>
      </c>
      <c r="AU135" s="12">
        <f t="shared" si="74"/>
        <v>18.858063600000058</v>
      </c>
      <c r="AV135" s="12">
        <f t="shared" si="74"/>
        <v>19.084810800000056</v>
      </c>
      <c r="AW135" s="12">
        <f t="shared" si="74"/>
        <v>19.311558000000058</v>
      </c>
      <c r="AX135" s="12">
        <f t="shared" si="74"/>
        <v>19.538305200000057</v>
      </c>
      <c r="AY135" s="12">
        <f t="shared" si="74"/>
        <v>19.765052400000059</v>
      </c>
      <c r="AZ135" s="12">
        <f t="shared" si="74"/>
        <v>19.991799600000057</v>
      </c>
      <c r="BA135" s="12">
        <f t="shared" si="74"/>
        <v>20.218546800000059</v>
      </c>
      <c r="BB135" s="12">
        <f t="shared" si="74"/>
        <v>20.445294000000061</v>
      </c>
      <c r="BC135" s="12">
        <f t="shared" si="74"/>
        <v>20.672041200000059</v>
      </c>
      <c r="BD135" s="12">
        <f t="shared" si="74"/>
        <v>20.898788400000061</v>
      </c>
      <c r="BE135" s="12">
        <f t="shared" si="74"/>
        <v>21.12553560000006</v>
      </c>
      <c r="BF135" s="12">
        <f t="shared" si="74"/>
        <v>21.352282800000062</v>
      </c>
      <c r="BG135" s="12">
        <f t="shared" si="74"/>
        <v>21.579030000000063</v>
      </c>
      <c r="BH135" s="12">
        <f t="shared" si="74"/>
        <v>21.805777200000065</v>
      </c>
      <c r="BI135" s="12">
        <f t="shared" si="74"/>
        <v>22.032524400000067</v>
      </c>
      <c r="BJ135" s="12">
        <f t="shared" si="74"/>
        <v>22.259271600000069</v>
      </c>
      <c r="BK135" s="12">
        <f t="shared" si="74"/>
        <v>22.486018800000068</v>
      </c>
      <c r="BL135" s="12">
        <f t="shared" si="74"/>
        <v>22.71276600000007</v>
      </c>
    </row>
    <row r="136" spans="1:64" x14ac:dyDescent="0.25">
      <c r="C136" t="s">
        <v>15</v>
      </c>
      <c r="D136" s="6">
        <f t="shared" ref="D136:J136" si="75">(D$27*(D72*D121))+D104</f>
        <v>91.595699999999994</v>
      </c>
      <c r="E136" s="6">
        <f t="shared" si="75"/>
        <v>99.295559999999995</v>
      </c>
      <c r="F136" s="6">
        <f t="shared" si="75"/>
        <v>108.46836000000002</v>
      </c>
      <c r="G136" s="6">
        <f t="shared" si="75"/>
        <v>112.00223999999997</v>
      </c>
      <c r="H136" s="6">
        <f t="shared" si="75"/>
        <v>115.53612000000003</v>
      </c>
      <c r="I136" s="6">
        <f t="shared" si="75"/>
        <v>119.06999999999969</v>
      </c>
      <c r="J136" s="10">
        <f t="shared" si="75"/>
        <v>149.20382765455693</v>
      </c>
      <c r="K136" s="12">
        <f t="shared" si="70"/>
        <v>171.89976093548262</v>
      </c>
      <c r="L136" s="12">
        <f t="shared" si="70"/>
        <v>180.94920114318163</v>
      </c>
      <c r="M136" s="12">
        <f t="shared" si="70"/>
        <v>188.84558555904849</v>
      </c>
      <c r="N136" s="12">
        <f t="shared" si="70"/>
        <v>196.45046827285151</v>
      </c>
      <c r="O136" s="12">
        <f t="shared" si="70"/>
        <v>203.7970939438209</v>
      </c>
      <c r="P136" s="12">
        <f t="shared" si="70"/>
        <v>210.81188425390297</v>
      </c>
      <c r="Q136" s="12">
        <f t="shared" si="70"/>
        <v>217.47077298559719</v>
      </c>
      <c r="R136" s="12">
        <f t="shared" si="70"/>
        <v>223.5927031631366</v>
      </c>
      <c r="S136" s="16">
        <f t="shared" si="73"/>
        <v>229.43816134178451</v>
      </c>
      <c r="T136" s="12">
        <f t="shared" si="73"/>
        <v>234.89874543802304</v>
      </c>
      <c r="U136" s="12">
        <f t="shared" ref="U136:BL136" si="76">(U$23*(U72*U121))+U104</f>
        <v>239.9545988267312</v>
      </c>
      <c r="V136" s="12">
        <f t="shared" si="76"/>
        <v>244.61673600430711</v>
      </c>
      <c r="W136" s="12">
        <f t="shared" si="76"/>
        <v>248.88447281841763</v>
      </c>
      <c r="X136" s="12">
        <f t="shared" si="76"/>
        <v>252.79599111693958</v>
      </c>
      <c r="Y136" s="12">
        <f t="shared" si="76"/>
        <v>256.32954801435733</v>
      </c>
      <c r="Z136" s="12">
        <f t="shared" si="76"/>
        <v>259.49806835955792</v>
      </c>
      <c r="AA136" s="12">
        <f t="shared" si="76"/>
        <v>262.3177281444182</v>
      </c>
      <c r="AB136" s="12">
        <f t="shared" si="76"/>
        <v>264.80038782613121</v>
      </c>
      <c r="AC136" s="12">
        <f t="shared" si="76"/>
        <v>267.00334410368077</v>
      </c>
      <c r="AD136" s="12">
        <f t="shared" si="76"/>
        <v>268.95199803495177</v>
      </c>
      <c r="AE136" s="12">
        <f t="shared" si="76"/>
        <v>270.58330658586442</v>
      </c>
      <c r="AF136" s="12">
        <f t="shared" si="76"/>
        <v>271.97622055805084</v>
      </c>
      <c r="AG136" s="12">
        <f t="shared" si="76"/>
        <v>273.2051137755812</v>
      </c>
      <c r="AH136" s="12">
        <f t="shared" si="76"/>
        <v>274.2664960630629</v>
      </c>
      <c r="AI136" s="12">
        <f t="shared" si="76"/>
        <v>275.27645105455304</v>
      </c>
      <c r="AJ136" s="12">
        <f t="shared" si="76"/>
        <v>276.27953269676948</v>
      </c>
      <c r="AK136" s="12">
        <f t="shared" si="76"/>
        <v>277.31256068646189</v>
      </c>
      <c r="AL136" s="12">
        <f t="shared" si="76"/>
        <v>278.44281197873306</v>
      </c>
      <c r="AM136" s="12">
        <f t="shared" si="76"/>
        <v>279.68190546788207</v>
      </c>
      <c r="AN136" s="12">
        <f t="shared" si="76"/>
        <v>281.13604719479616</v>
      </c>
      <c r="AO136" s="12">
        <f t="shared" si="76"/>
        <v>282.87015016661587</v>
      </c>
      <c r="AP136" s="12">
        <f t="shared" si="76"/>
        <v>284.96263251787218</v>
      </c>
      <c r="AQ136" s="12">
        <f t="shared" si="76"/>
        <v>287.48861296232008</v>
      </c>
      <c r="AR136" s="12">
        <f t="shared" si="76"/>
        <v>290.8451520000005</v>
      </c>
      <c r="AS136" s="12">
        <f t="shared" si="76"/>
        <v>294.47310720000047</v>
      </c>
      <c r="AT136" s="12">
        <f t="shared" si="76"/>
        <v>298.1010624000005</v>
      </c>
      <c r="AU136" s="12">
        <f t="shared" si="76"/>
        <v>301.72901760000047</v>
      </c>
      <c r="AV136" s="12">
        <f t="shared" si="76"/>
        <v>305.35697280000051</v>
      </c>
      <c r="AW136" s="12">
        <f t="shared" si="76"/>
        <v>308.98492800000048</v>
      </c>
      <c r="AX136" s="12">
        <f t="shared" si="76"/>
        <v>312.61288320000051</v>
      </c>
      <c r="AY136" s="12">
        <f t="shared" si="76"/>
        <v>316.24083840000048</v>
      </c>
      <c r="AZ136" s="12">
        <f t="shared" si="76"/>
        <v>319.86879360000052</v>
      </c>
      <c r="BA136" s="12">
        <f t="shared" si="76"/>
        <v>323.49674880000049</v>
      </c>
      <c r="BB136" s="12">
        <f t="shared" si="76"/>
        <v>327.12470400000052</v>
      </c>
      <c r="BC136" s="12">
        <f t="shared" si="76"/>
        <v>330.75265920000049</v>
      </c>
      <c r="BD136" s="12">
        <f t="shared" si="76"/>
        <v>334.38061440000052</v>
      </c>
      <c r="BE136" s="12">
        <f t="shared" si="76"/>
        <v>338.0085696000005</v>
      </c>
      <c r="BF136" s="12">
        <f t="shared" si="76"/>
        <v>341.63652480000053</v>
      </c>
      <c r="BG136" s="12">
        <f t="shared" si="76"/>
        <v>345.2644800000005</v>
      </c>
      <c r="BH136" s="12">
        <f t="shared" si="76"/>
        <v>348.89243520000059</v>
      </c>
      <c r="BI136" s="12">
        <f t="shared" si="76"/>
        <v>352.52039040000057</v>
      </c>
      <c r="BJ136" s="12">
        <f t="shared" si="76"/>
        <v>356.1483456000006</v>
      </c>
      <c r="BK136" s="12">
        <f t="shared" si="76"/>
        <v>359.77630080000057</v>
      </c>
      <c r="BL136" s="12">
        <f t="shared" si="76"/>
        <v>363.4042560000006</v>
      </c>
    </row>
    <row r="137" spans="1:64" x14ac:dyDescent="0.25">
      <c r="C137" t="s">
        <v>16</v>
      </c>
      <c r="D137" s="6">
        <f t="shared" ref="D137:J137" si="77">(D$27*(D73*D122))+D105</f>
        <v>69.197399999999988</v>
      </c>
      <c r="E137" s="6">
        <f t="shared" si="77"/>
        <v>78.013299999999987</v>
      </c>
      <c r="F137" s="6">
        <f t="shared" si="77"/>
        <v>84.982000000000014</v>
      </c>
      <c r="G137" s="6">
        <f t="shared" si="77"/>
        <v>90.319800000000001</v>
      </c>
      <c r="H137" s="6">
        <f t="shared" si="77"/>
        <v>96.885300000000001</v>
      </c>
      <c r="I137" s="6">
        <f t="shared" si="77"/>
        <v>104.99069999999973</v>
      </c>
      <c r="J137" s="10">
        <f t="shared" si="77"/>
        <v>104.99069999999983</v>
      </c>
      <c r="K137" s="12">
        <f t="shared" si="70"/>
        <v>119.48748341468405</v>
      </c>
      <c r="L137" s="12">
        <f t="shared" si="70"/>
        <v>124.63461795766501</v>
      </c>
      <c r="M137" s="12">
        <f t="shared" si="70"/>
        <v>129.27555294492885</v>
      </c>
      <c r="N137" s="12">
        <f t="shared" si="70"/>
        <v>134.0350432501057</v>
      </c>
      <c r="O137" s="12">
        <f t="shared" si="70"/>
        <v>138.95799063157259</v>
      </c>
      <c r="P137" s="12">
        <f t="shared" si="70"/>
        <v>144.0131518147742</v>
      </c>
      <c r="Q137" s="12">
        <f t="shared" si="70"/>
        <v>149.19956919766619</v>
      </c>
      <c r="R137" s="12">
        <f t="shared" si="70"/>
        <v>154.40399830845408</v>
      </c>
      <c r="S137" s="16">
        <f t="shared" si="73"/>
        <v>159.81279034275249</v>
      </c>
      <c r="T137" s="12">
        <f t="shared" si="73"/>
        <v>165.35512475950347</v>
      </c>
      <c r="U137" s="12">
        <f t="shared" ref="U137:BL137" si="78">(U$23*(U73*U122))+U105</f>
        <v>171.01640051714534</v>
      </c>
      <c r="V137" s="12">
        <f t="shared" si="78"/>
        <v>176.79935775562566</v>
      </c>
      <c r="W137" s="12">
        <f t="shared" si="78"/>
        <v>182.69408995805148</v>
      </c>
      <c r="X137" s="12">
        <f t="shared" si="78"/>
        <v>188.71491018034314</v>
      </c>
      <c r="Y137" s="12">
        <f t="shared" si="78"/>
        <v>194.82755632176045</v>
      </c>
      <c r="Z137" s="12">
        <f t="shared" si="78"/>
        <v>201.01812076490089</v>
      </c>
      <c r="AA137" s="12">
        <f t="shared" si="78"/>
        <v>207.27029188970576</v>
      </c>
      <c r="AB137" s="12">
        <f t="shared" si="78"/>
        <v>213.5592200143312</v>
      </c>
      <c r="AC137" s="12">
        <f t="shared" si="78"/>
        <v>219.89184037810946</v>
      </c>
      <c r="AD137" s="12">
        <f t="shared" si="78"/>
        <v>226.24552992510331</v>
      </c>
      <c r="AE137" s="12">
        <f t="shared" si="78"/>
        <v>232.51657211581434</v>
      </c>
      <c r="AF137" s="12">
        <f t="shared" si="78"/>
        <v>238.7140641413902</v>
      </c>
      <c r="AG137" s="12">
        <f t="shared" si="78"/>
        <v>244.84143387750919</v>
      </c>
      <c r="AH137" s="12">
        <f t="shared" si="78"/>
        <v>250.82903828456347</v>
      </c>
      <c r="AI137" s="12">
        <f t="shared" si="78"/>
        <v>256.711235500621</v>
      </c>
      <c r="AJ137" s="12">
        <f t="shared" si="78"/>
        <v>262.45560994102459</v>
      </c>
      <c r="AK137" s="12">
        <f t="shared" si="78"/>
        <v>268.01838399839664</v>
      </c>
      <c r="AL137" s="12">
        <f t="shared" si="78"/>
        <v>273.38154025939832</v>
      </c>
      <c r="AM137" s="12">
        <f t="shared" si="78"/>
        <v>278.46966012726023</v>
      </c>
      <c r="AN137" s="12">
        <f t="shared" si="78"/>
        <v>283.29810756741307</v>
      </c>
      <c r="AO137" s="12">
        <f t="shared" si="78"/>
        <v>287.84078432241779</v>
      </c>
      <c r="AP137" s="12">
        <f t="shared" si="78"/>
        <v>292.08417547793016</v>
      </c>
      <c r="AQ137" s="12">
        <f t="shared" si="78"/>
        <v>296.01070085588907</v>
      </c>
      <c r="AR137" s="12">
        <f t="shared" si="78"/>
        <v>299.93406300000004</v>
      </c>
      <c r="AS137" s="12">
        <f t="shared" si="78"/>
        <v>303.6753918</v>
      </c>
      <c r="AT137" s="12">
        <f t="shared" si="78"/>
        <v>307.41672060000002</v>
      </c>
      <c r="AU137" s="12">
        <f t="shared" si="78"/>
        <v>311.15804940000004</v>
      </c>
      <c r="AV137" s="12">
        <f t="shared" si="78"/>
        <v>314.8993782</v>
      </c>
      <c r="AW137" s="12">
        <f t="shared" si="78"/>
        <v>318.64070700000002</v>
      </c>
      <c r="AX137" s="12">
        <f t="shared" si="78"/>
        <v>322.38203580000004</v>
      </c>
      <c r="AY137" s="12">
        <f t="shared" si="78"/>
        <v>326.1233646</v>
      </c>
      <c r="AZ137" s="12">
        <f t="shared" si="78"/>
        <v>329.86469340000002</v>
      </c>
      <c r="BA137" s="12">
        <f t="shared" si="78"/>
        <v>333.60602219999998</v>
      </c>
      <c r="BB137" s="12">
        <f t="shared" si="78"/>
        <v>337.347351</v>
      </c>
      <c r="BC137" s="12">
        <f t="shared" si="78"/>
        <v>341.08867980000002</v>
      </c>
      <c r="BD137" s="12">
        <f t="shared" si="78"/>
        <v>344.83000859999999</v>
      </c>
      <c r="BE137" s="12">
        <f t="shared" si="78"/>
        <v>348.5713374</v>
      </c>
      <c r="BF137" s="12">
        <f t="shared" si="78"/>
        <v>352.31266619999997</v>
      </c>
      <c r="BG137" s="12">
        <f t="shared" si="78"/>
        <v>356.05399499999999</v>
      </c>
      <c r="BH137" s="12">
        <f t="shared" si="78"/>
        <v>359.79532380000006</v>
      </c>
      <c r="BI137" s="12">
        <f t="shared" si="78"/>
        <v>363.53665260000002</v>
      </c>
      <c r="BJ137" s="12">
        <f t="shared" si="78"/>
        <v>367.27798140000004</v>
      </c>
      <c r="BK137" s="12">
        <f t="shared" si="78"/>
        <v>371.01931020000006</v>
      </c>
      <c r="BL137" s="12">
        <f t="shared" si="78"/>
        <v>374.76063900000003</v>
      </c>
    </row>
    <row r="138" spans="1:64" x14ac:dyDescent="0.25">
      <c r="C138" t="s">
        <v>17</v>
      </c>
      <c r="D138" s="6">
        <f t="shared" ref="D138:J138" si="79">(D$27*(D74*D123))+D106</f>
        <v>14.625</v>
      </c>
      <c r="E138" s="6">
        <f t="shared" si="79"/>
        <v>15.853500000000002</v>
      </c>
      <c r="F138" s="6">
        <f t="shared" si="79"/>
        <v>17.302499999999998</v>
      </c>
      <c r="G138" s="6">
        <f t="shared" si="79"/>
        <v>19.465026429256561</v>
      </c>
      <c r="H138" s="6">
        <f t="shared" si="79"/>
        <v>21.627552858513127</v>
      </c>
      <c r="I138" s="6">
        <f t="shared" si="79"/>
        <v>23.790079287769629</v>
      </c>
      <c r="J138" s="10">
        <f t="shared" si="79"/>
        <v>27.043518505218525</v>
      </c>
      <c r="K138" s="12">
        <f t="shared" si="70"/>
        <v>31.721856861008895</v>
      </c>
      <c r="L138" s="12">
        <f t="shared" si="70"/>
        <v>34.053560635138219</v>
      </c>
      <c r="M138" s="12">
        <f t="shared" si="70"/>
        <v>36.298307857276853</v>
      </c>
      <c r="N138" s="12">
        <f t="shared" si="70"/>
        <v>38.618200423052301</v>
      </c>
      <c r="O138" s="12">
        <f t="shared" si="70"/>
        <v>41.022452597877226</v>
      </c>
      <c r="P138" s="12">
        <f t="shared" si="70"/>
        <v>43.498297576141539</v>
      </c>
      <c r="Q138" s="12">
        <f t="shared" si="70"/>
        <v>46.041284765087504</v>
      </c>
      <c r="R138" s="12">
        <f t="shared" si="70"/>
        <v>48.61149707170334</v>
      </c>
      <c r="S138" s="16">
        <f t="shared" si="73"/>
        <v>51.262407750526073</v>
      </c>
      <c r="T138" s="12">
        <f t="shared" si="73"/>
        <v>53.967995705617597</v>
      </c>
      <c r="U138" s="12">
        <f t="shared" ref="U138:BL138" si="80">(U$23*(U74*U123))+U106</f>
        <v>56.719343688175073</v>
      </c>
      <c r="V138" s="12">
        <f t="shared" si="80"/>
        <v>59.513222879229026</v>
      </c>
      <c r="W138" s="12">
        <f t="shared" si="80"/>
        <v>62.342350164035928</v>
      </c>
      <c r="X138" s="12">
        <f t="shared" si="80"/>
        <v>65.207879391115725</v>
      </c>
      <c r="Y138" s="12">
        <f t="shared" si="80"/>
        <v>68.094497681048821</v>
      </c>
      <c r="Z138" s="12">
        <f t="shared" si="80"/>
        <v>70.993852952424533</v>
      </c>
      <c r="AA138" s="12">
        <f t="shared" si="80"/>
        <v>73.896898106460625</v>
      </c>
      <c r="AB138" s="12">
        <f t="shared" si="80"/>
        <v>76.791692312469479</v>
      </c>
      <c r="AC138" s="12">
        <f t="shared" si="80"/>
        <v>79.677935521367516</v>
      </c>
      <c r="AD138" s="12">
        <f t="shared" si="80"/>
        <v>82.545040532085778</v>
      </c>
      <c r="AE138" s="12">
        <f t="shared" si="80"/>
        <v>85.352847732818773</v>
      </c>
      <c r="AF138" s="12">
        <f t="shared" si="80"/>
        <v>88.102419190400738</v>
      </c>
      <c r="AG138" s="12">
        <f t="shared" si="80"/>
        <v>90.793307779517079</v>
      </c>
      <c r="AH138" s="12">
        <f t="shared" si="80"/>
        <v>93.398354081039159</v>
      </c>
      <c r="AI138" s="12">
        <f t="shared" si="80"/>
        <v>95.929322586650159</v>
      </c>
      <c r="AJ138" s="12">
        <f t="shared" si="80"/>
        <v>98.373575893963491</v>
      </c>
      <c r="AK138" s="12">
        <f t="shared" si="80"/>
        <v>100.71446848251011</v>
      </c>
      <c r="AL138" s="12">
        <f t="shared" si="80"/>
        <v>102.94529335243409</v>
      </c>
      <c r="AM138" s="12">
        <f t="shared" si="80"/>
        <v>105.03801987670667</v>
      </c>
      <c r="AN138" s="12">
        <f t="shared" si="80"/>
        <v>106.99910013589822</v>
      </c>
      <c r="AO138" s="12">
        <f t="shared" si="80"/>
        <v>108.81969236290459</v>
      </c>
      <c r="AP138" s="12">
        <f t="shared" si="80"/>
        <v>110.49598910353674</v>
      </c>
      <c r="AQ138" s="12">
        <f t="shared" si="80"/>
        <v>112.02291152688022</v>
      </c>
      <c r="AR138" s="12">
        <f t="shared" si="80"/>
        <v>113.52100623290741</v>
      </c>
      <c r="AS138" s="12">
        <f t="shared" si="80"/>
        <v>114.93704883165736</v>
      </c>
      <c r="AT138" s="12">
        <f t="shared" si="80"/>
        <v>116.35309143040733</v>
      </c>
      <c r="AU138" s="12">
        <f t="shared" si="80"/>
        <v>117.7691340291573</v>
      </c>
      <c r="AV138" s="12">
        <f t="shared" si="80"/>
        <v>119.18517662790727</v>
      </c>
      <c r="AW138" s="12">
        <f t="shared" si="80"/>
        <v>120.60121922665722</v>
      </c>
      <c r="AX138" s="12">
        <f t="shared" si="80"/>
        <v>122.01726182540719</v>
      </c>
      <c r="AY138" s="12">
        <f t="shared" si="80"/>
        <v>123.43330442415716</v>
      </c>
      <c r="AZ138" s="12">
        <f t="shared" si="80"/>
        <v>124.84934702290712</v>
      </c>
      <c r="BA138" s="12">
        <f t="shared" si="80"/>
        <v>126.26538962165708</v>
      </c>
      <c r="BB138" s="12">
        <f t="shared" si="80"/>
        <v>127.68143222040705</v>
      </c>
      <c r="BC138" s="12">
        <f t="shared" si="80"/>
        <v>129.09747481915701</v>
      </c>
      <c r="BD138" s="12">
        <f t="shared" si="80"/>
        <v>130.51351741790697</v>
      </c>
      <c r="BE138" s="12">
        <f t="shared" si="80"/>
        <v>131.92956001665695</v>
      </c>
      <c r="BF138" s="12">
        <f t="shared" si="80"/>
        <v>133.3456026154069</v>
      </c>
      <c r="BG138" s="12">
        <f t="shared" si="80"/>
        <v>134.76164521415689</v>
      </c>
      <c r="BH138" s="12">
        <f t="shared" si="80"/>
        <v>136.17768781290687</v>
      </c>
      <c r="BI138" s="12">
        <f t="shared" si="80"/>
        <v>137.59373041165682</v>
      </c>
      <c r="BJ138" s="12">
        <f t="shared" si="80"/>
        <v>139.0097730104068</v>
      </c>
      <c r="BK138" s="12">
        <f t="shared" si="80"/>
        <v>140.42581560915676</v>
      </c>
      <c r="BL138" s="12">
        <f t="shared" si="80"/>
        <v>141.84185820790671</v>
      </c>
    </row>
    <row r="139" spans="1:64" x14ac:dyDescent="0.25">
      <c r="C139" t="s">
        <v>18</v>
      </c>
      <c r="D139" s="6">
        <f t="shared" ref="D139:J139" si="81">(D$27*(D75*D124))+D107</f>
        <v>14.976000000000003</v>
      </c>
      <c r="E139" s="6">
        <f t="shared" si="81"/>
        <v>18.20160000000001</v>
      </c>
      <c r="F139" s="6">
        <f t="shared" si="81"/>
        <v>19.704000000000001</v>
      </c>
      <c r="G139" s="6">
        <f t="shared" si="81"/>
        <v>21.401047999999996</v>
      </c>
      <c r="H139" s="6">
        <f t="shared" si="81"/>
        <v>23.098096000000005</v>
      </c>
      <c r="I139" s="6">
        <f t="shared" si="81"/>
        <v>24.79514399999994</v>
      </c>
      <c r="J139" s="10">
        <f t="shared" si="81"/>
        <v>32.499590535794766</v>
      </c>
      <c r="K139" s="12">
        <f t="shared" si="70"/>
        <v>38.468197583518624</v>
      </c>
      <c r="L139" s="12">
        <f t="shared" si="70"/>
        <v>41.608756924531704</v>
      </c>
      <c r="M139" s="12">
        <f t="shared" si="70"/>
        <v>44.628078589110352</v>
      </c>
      <c r="N139" s="12">
        <f t="shared" si="70"/>
        <v>47.719618981617721</v>
      </c>
      <c r="O139" s="12">
        <f t="shared" si="70"/>
        <v>50.89202609138885</v>
      </c>
      <c r="P139" s="12">
        <f t="shared" si="70"/>
        <v>54.127072782853269</v>
      </c>
      <c r="Q139" s="12">
        <f t="shared" si="70"/>
        <v>57.417043493510832</v>
      </c>
      <c r="R139" s="12">
        <f t="shared" si="70"/>
        <v>60.710253924906588</v>
      </c>
      <c r="S139" s="16">
        <f t="shared" si="73"/>
        <v>64.071957666619838</v>
      </c>
      <c r="T139" s="12">
        <f t="shared" si="73"/>
        <v>67.468615331529051</v>
      </c>
      <c r="U139" s="12">
        <f t="shared" ref="U139:BL139" si="82">(U$23*(U75*U124))+U107</f>
        <v>70.888378979397274</v>
      </c>
      <c r="V139" s="12">
        <f t="shared" si="82"/>
        <v>74.326901761049157</v>
      </c>
      <c r="W139" s="12">
        <f t="shared" si="82"/>
        <v>77.775167914235666</v>
      </c>
      <c r="X139" s="12">
        <f t="shared" si="82"/>
        <v>81.235080896553811</v>
      </c>
      <c r="Y139" s="12">
        <f t="shared" si="82"/>
        <v>84.688406409360311</v>
      </c>
      <c r="Z139" s="12">
        <f t="shared" si="82"/>
        <v>88.126024576924522</v>
      </c>
      <c r="AA139" s="12">
        <f t="shared" si="82"/>
        <v>91.538373827966566</v>
      </c>
      <c r="AB139" s="12">
        <f t="shared" si="82"/>
        <v>94.912737116993824</v>
      </c>
      <c r="AC139" s="12">
        <f t="shared" si="82"/>
        <v>98.251197952744491</v>
      </c>
      <c r="AD139" s="12">
        <f t="shared" si="82"/>
        <v>101.54348514461607</v>
      </c>
      <c r="AE139" s="12">
        <f t="shared" si="82"/>
        <v>104.74344209075841</v>
      </c>
      <c r="AF139" s="12">
        <f t="shared" si="82"/>
        <v>107.85611992268549</v>
      </c>
      <c r="AG139" s="12">
        <f t="shared" si="82"/>
        <v>110.8849593399903</v>
      </c>
      <c r="AH139" s="12">
        <f t="shared" si="82"/>
        <v>113.80108483461139</v>
      </c>
      <c r="AI139" s="12">
        <f t="shared" si="82"/>
        <v>116.62345086719753</v>
      </c>
      <c r="AJ139" s="12">
        <f t="shared" si="82"/>
        <v>119.34146946679715</v>
      </c>
      <c r="AK139" s="12">
        <f t="shared" si="82"/>
        <v>121.94000555332353</v>
      </c>
      <c r="AL139" s="12">
        <f t="shared" si="82"/>
        <v>124.41624873624599</v>
      </c>
      <c r="AM139" s="12">
        <f t="shared" si="82"/>
        <v>126.74185565496636</v>
      </c>
      <c r="AN139" s="12">
        <f t="shared" si="82"/>
        <v>128.93035492776727</v>
      </c>
      <c r="AO139" s="12">
        <f t="shared" si="82"/>
        <v>130.97692058643247</v>
      </c>
      <c r="AP139" s="12">
        <f t="shared" si="82"/>
        <v>132.88291950537143</v>
      </c>
      <c r="AQ139" s="12">
        <f t="shared" si="82"/>
        <v>134.64829180306873</v>
      </c>
      <c r="AR139" s="12">
        <f t="shared" si="82"/>
        <v>136.42404626709208</v>
      </c>
      <c r="AS139" s="12">
        <f t="shared" si="82"/>
        <v>138.1257776683421</v>
      </c>
      <c r="AT139" s="12">
        <f t="shared" si="82"/>
        <v>139.82750906959214</v>
      </c>
      <c r="AU139" s="12">
        <f t="shared" si="82"/>
        <v>141.52924047084215</v>
      </c>
      <c r="AV139" s="12">
        <f t="shared" si="82"/>
        <v>143.23097187209217</v>
      </c>
      <c r="AW139" s="12">
        <f t="shared" si="82"/>
        <v>144.93270327334221</v>
      </c>
      <c r="AX139" s="12">
        <f t="shared" si="82"/>
        <v>146.63443467459223</v>
      </c>
      <c r="AY139" s="12">
        <f t="shared" si="82"/>
        <v>148.33616607584224</v>
      </c>
      <c r="AZ139" s="12">
        <f t="shared" si="82"/>
        <v>150.03789747709229</v>
      </c>
      <c r="BA139" s="12">
        <f t="shared" si="82"/>
        <v>151.7396288783423</v>
      </c>
      <c r="BB139" s="12">
        <f t="shared" si="82"/>
        <v>153.44136027959235</v>
      </c>
      <c r="BC139" s="12">
        <f t="shared" si="82"/>
        <v>155.14309168084236</v>
      </c>
      <c r="BD139" s="12">
        <f t="shared" si="82"/>
        <v>156.84482308209238</v>
      </c>
      <c r="BE139" s="12">
        <f t="shared" si="82"/>
        <v>158.54655448334242</v>
      </c>
      <c r="BF139" s="12">
        <f t="shared" si="82"/>
        <v>160.24828588459243</v>
      </c>
      <c r="BG139" s="12">
        <f t="shared" si="82"/>
        <v>161.95001728584248</v>
      </c>
      <c r="BH139" s="12">
        <f t="shared" si="82"/>
        <v>163.65174868709252</v>
      </c>
      <c r="BI139" s="12">
        <f t="shared" si="82"/>
        <v>165.35348008834254</v>
      </c>
      <c r="BJ139" s="12">
        <f t="shared" si="82"/>
        <v>167.05521148959258</v>
      </c>
      <c r="BK139" s="12">
        <f t="shared" si="82"/>
        <v>168.75694289084259</v>
      </c>
      <c r="BL139" s="12">
        <f t="shared" si="82"/>
        <v>170.45867429209264</v>
      </c>
    </row>
    <row r="140" spans="1:64" x14ac:dyDescent="0.25">
      <c r="C140" t="s">
        <v>40</v>
      </c>
      <c r="D140" s="6">
        <f t="shared" ref="D140:J140" si="83">(D$27*(D76*D125))+D108</f>
        <v>3.1945000000000006</v>
      </c>
      <c r="E140" s="6">
        <f t="shared" si="83"/>
        <v>2.8557000000000001</v>
      </c>
      <c r="F140" s="6">
        <f t="shared" si="83"/>
        <v>2.8350999999999993</v>
      </c>
      <c r="G140" s="6">
        <f t="shared" si="83"/>
        <v>2.9140999999999995</v>
      </c>
      <c r="H140" s="6">
        <f t="shared" si="83"/>
        <v>2.9857000000000005</v>
      </c>
      <c r="I140" s="6">
        <f t="shared" si="83"/>
        <v>3.048399999999992</v>
      </c>
      <c r="J140" s="10">
        <f t="shared" si="83"/>
        <v>3.0483999999999947</v>
      </c>
      <c r="K140" s="12">
        <f t="shared" si="70"/>
        <v>3.5008857901532497</v>
      </c>
      <c r="L140" s="12">
        <f t="shared" si="70"/>
        <v>3.6399677693076908</v>
      </c>
      <c r="M140" s="12">
        <f t="shared" si="70"/>
        <v>3.7582842858256296</v>
      </c>
      <c r="N140" s="12">
        <f t="shared" si="70"/>
        <v>3.8737733720110317</v>
      </c>
      <c r="O140" s="12">
        <f t="shared" si="70"/>
        <v>3.9874003738776511</v>
      </c>
      <c r="P140" s="12">
        <f t="shared" si="70"/>
        <v>4.0979676247775263</v>
      </c>
      <c r="Q140" s="12">
        <f t="shared" si="70"/>
        <v>4.2052052188694891</v>
      </c>
      <c r="R140" s="12">
        <f t="shared" si="70"/>
        <v>4.3084736762980578</v>
      </c>
      <c r="S140" s="16">
        <f t="shared" si="73"/>
        <v>4.409736029880694</v>
      </c>
      <c r="T140" s="12">
        <f t="shared" si="73"/>
        <v>4.5068340183419586</v>
      </c>
      <c r="U140" s="12">
        <f t="shared" ref="U140:BL140" si="84">(U$23*(U76*U125))+U108</f>
        <v>4.5993207985486952</v>
      </c>
      <c r="V140" s="12">
        <f t="shared" si="84"/>
        <v>4.6872803200603261</v>
      </c>
      <c r="W140" s="12">
        <f t="shared" si="84"/>
        <v>4.7705092087390648</v>
      </c>
      <c r="X140" s="12">
        <f t="shared" si="84"/>
        <v>4.8494860791688863</v>
      </c>
      <c r="Y140" s="12">
        <f t="shared" si="84"/>
        <v>4.9234774178939196</v>
      </c>
      <c r="Z140" s="12">
        <f t="shared" si="84"/>
        <v>4.9923495174018857</v>
      </c>
      <c r="AA140" s="12">
        <f t="shared" si="84"/>
        <v>5.0559665316313263</v>
      </c>
      <c r="AB140" s="12">
        <f t="shared" si="84"/>
        <v>5.114044775084837</v>
      </c>
      <c r="AC140" s="12">
        <f t="shared" si="84"/>
        <v>5.1671149289719045</v>
      </c>
      <c r="AD140" s="12">
        <f t="shared" si="84"/>
        <v>5.2150321011106833</v>
      </c>
      <c r="AE140" s="12">
        <f t="shared" si="84"/>
        <v>5.2575682026292787</v>
      </c>
      <c r="AF140" s="12">
        <f t="shared" si="84"/>
        <v>5.2946409543120296</v>
      </c>
      <c r="AG140" s="12">
        <f t="shared" si="84"/>
        <v>5.3261354837245314</v>
      </c>
      <c r="AH140" s="12">
        <f t="shared" si="84"/>
        <v>5.3510630559488614</v>
      </c>
      <c r="AI140" s="12">
        <f t="shared" si="84"/>
        <v>5.3707199908573422</v>
      </c>
      <c r="AJ140" s="12">
        <f t="shared" si="84"/>
        <v>5.3849655991374972</v>
      </c>
      <c r="AK140" s="12">
        <f t="shared" si="84"/>
        <v>5.393469889767859</v>
      </c>
      <c r="AL140" s="12">
        <f t="shared" si="84"/>
        <v>5.3964635853063037</v>
      </c>
      <c r="AM140" s="12">
        <f t="shared" si="84"/>
        <v>5.3930738703620626</v>
      </c>
      <c r="AN140" s="12">
        <f t="shared" si="84"/>
        <v>5.3842417812659917</v>
      </c>
      <c r="AO140" s="12">
        <f t="shared" si="84"/>
        <v>5.3700873309197332</v>
      </c>
      <c r="AP140" s="12">
        <f t="shared" si="84"/>
        <v>5.3509714649764382</v>
      </c>
      <c r="AQ140" s="12">
        <f t="shared" si="84"/>
        <v>5.3271734455856787</v>
      </c>
      <c r="AR140" s="12">
        <f t="shared" si="84"/>
        <v>5.3048276474409022</v>
      </c>
      <c r="AS140" s="12">
        <f t="shared" si="84"/>
        <v>5.2789763601424786</v>
      </c>
      <c r="AT140" s="12">
        <f t="shared" si="84"/>
        <v>5.2508576008440544</v>
      </c>
      <c r="AU140" s="12">
        <f t="shared" si="84"/>
        <v>5.2204713695456313</v>
      </c>
      <c r="AV140" s="12">
        <f t="shared" si="84"/>
        <v>5.1878176662472075</v>
      </c>
      <c r="AW140" s="12">
        <f t="shared" si="84"/>
        <v>5.152896490948784</v>
      </c>
      <c r="AX140" s="12">
        <f t="shared" si="84"/>
        <v>5.1157078436503598</v>
      </c>
      <c r="AY140" s="12">
        <f t="shared" si="84"/>
        <v>5.0762517243519358</v>
      </c>
      <c r="AZ140" s="12">
        <f t="shared" si="84"/>
        <v>5.034528133053513</v>
      </c>
      <c r="BA140" s="12">
        <f t="shared" si="84"/>
        <v>4.9905370697550886</v>
      </c>
      <c r="BB140" s="12">
        <f t="shared" si="84"/>
        <v>4.9442785344566653</v>
      </c>
      <c r="BC140" s="12">
        <f t="shared" si="84"/>
        <v>4.8957525271582414</v>
      </c>
      <c r="BD140" s="12">
        <f t="shared" si="84"/>
        <v>4.8449590478598177</v>
      </c>
      <c r="BE140" s="12">
        <f t="shared" si="84"/>
        <v>4.7918980965613942</v>
      </c>
      <c r="BF140" s="12">
        <f t="shared" si="84"/>
        <v>4.7365696732629701</v>
      </c>
      <c r="BG140" s="12">
        <f t="shared" si="84"/>
        <v>4.6789737779645471</v>
      </c>
      <c r="BH140" s="12">
        <f t="shared" si="84"/>
        <v>4.6191104106661243</v>
      </c>
      <c r="BI140" s="12">
        <f t="shared" si="84"/>
        <v>4.5569795713676999</v>
      </c>
      <c r="BJ140" s="12">
        <f t="shared" si="84"/>
        <v>4.4925812600692767</v>
      </c>
      <c r="BK140" s="12">
        <f t="shared" si="84"/>
        <v>4.4259154767708528</v>
      </c>
      <c r="BL140" s="12">
        <f t="shared" si="84"/>
        <v>4.3569822214724292</v>
      </c>
    </row>
    <row r="142" spans="1:64" s="8" customFormat="1" x14ac:dyDescent="0.25">
      <c r="A142" s="8" t="s">
        <v>744</v>
      </c>
      <c r="J142" s="10"/>
      <c r="S142" s="16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 s="16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85">SUM(D146:D158)</f>
        <v>0</v>
      </c>
      <c r="E160">
        <f t="shared" si="85"/>
        <v>0</v>
      </c>
      <c r="F160">
        <f t="shared" si="85"/>
        <v>0</v>
      </c>
      <c r="G160">
        <f t="shared" si="85"/>
        <v>0</v>
      </c>
      <c r="H160">
        <f t="shared" si="85"/>
        <v>0</v>
      </c>
      <c r="I160">
        <f t="shared" si="85"/>
        <v>0</v>
      </c>
      <c r="J160" s="10">
        <f t="shared" si="85"/>
        <v>0</v>
      </c>
      <c r="K160">
        <f t="shared" si="85"/>
        <v>0</v>
      </c>
      <c r="L160">
        <f t="shared" si="85"/>
        <v>0</v>
      </c>
      <c r="M160">
        <f t="shared" si="85"/>
        <v>0</v>
      </c>
      <c r="N160">
        <f t="shared" si="85"/>
        <v>0</v>
      </c>
      <c r="O160">
        <f t="shared" si="85"/>
        <v>0</v>
      </c>
      <c r="P160">
        <f t="shared" si="85"/>
        <v>0</v>
      </c>
      <c r="Q160">
        <f t="shared" si="85"/>
        <v>0</v>
      </c>
      <c r="R160">
        <f t="shared" si="85"/>
        <v>0</v>
      </c>
      <c r="S160" s="16">
        <f t="shared" si="85"/>
        <v>0</v>
      </c>
      <c r="T160">
        <f t="shared" si="85"/>
        <v>0</v>
      </c>
      <c r="U160">
        <f t="shared" si="85"/>
        <v>0</v>
      </c>
      <c r="V160">
        <f t="shared" si="85"/>
        <v>0</v>
      </c>
      <c r="W160">
        <f t="shared" si="85"/>
        <v>0</v>
      </c>
      <c r="X160">
        <f t="shared" si="85"/>
        <v>0</v>
      </c>
      <c r="Y160">
        <f t="shared" si="85"/>
        <v>0</v>
      </c>
      <c r="Z160">
        <f t="shared" si="85"/>
        <v>0</v>
      </c>
      <c r="AA160">
        <f t="shared" si="85"/>
        <v>0</v>
      </c>
      <c r="AB160">
        <f t="shared" si="85"/>
        <v>0</v>
      </c>
      <c r="AC160">
        <f t="shared" si="85"/>
        <v>0</v>
      </c>
      <c r="AD160">
        <f t="shared" si="85"/>
        <v>0</v>
      </c>
      <c r="AE160">
        <f t="shared" si="85"/>
        <v>0</v>
      </c>
      <c r="AF160">
        <f t="shared" si="85"/>
        <v>0</v>
      </c>
      <c r="AG160">
        <f t="shared" si="85"/>
        <v>0</v>
      </c>
      <c r="AH160">
        <f t="shared" si="85"/>
        <v>0</v>
      </c>
      <c r="AI160">
        <f t="shared" si="85"/>
        <v>0</v>
      </c>
      <c r="AJ160">
        <f t="shared" si="85"/>
        <v>0</v>
      </c>
      <c r="AK160">
        <f t="shared" si="85"/>
        <v>0</v>
      </c>
      <c r="AL160">
        <f t="shared" si="85"/>
        <v>0</v>
      </c>
      <c r="AM160">
        <f t="shared" si="85"/>
        <v>0</v>
      </c>
      <c r="AN160">
        <f t="shared" si="85"/>
        <v>0</v>
      </c>
      <c r="AO160">
        <f t="shared" si="85"/>
        <v>0</v>
      </c>
      <c r="AP160">
        <f t="shared" si="85"/>
        <v>0</v>
      </c>
      <c r="AQ160">
        <f t="shared" si="85"/>
        <v>0</v>
      </c>
      <c r="AR160">
        <f t="shared" si="85"/>
        <v>0</v>
      </c>
      <c r="AS160">
        <f t="shared" si="85"/>
        <v>0</v>
      </c>
      <c r="AT160">
        <f t="shared" si="85"/>
        <v>0</v>
      </c>
      <c r="AU160">
        <f t="shared" si="85"/>
        <v>0</v>
      </c>
      <c r="AV160">
        <f t="shared" si="85"/>
        <v>0</v>
      </c>
      <c r="AW160">
        <f t="shared" si="85"/>
        <v>0</v>
      </c>
      <c r="AX160">
        <f t="shared" si="85"/>
        <v>0</v>
      </c>
      <c r="AY160">
        <f t="shared" si="85"/>
        <v>0</v>
      </c>
      <c r="AZ160">
        <f t="shared" si="85"/>
        <v>0</v>
      </c>
      <c r="BA160">
        <f t="shared" si="85"/>
        <v>0</v>
      </c>
      <c r="BB160">
        <f t="shared" si="85"/>
        <v>0</v>
      </c>
      <c r="BC160">
        <f t="shared" si="85"/>
        <v>0</v>
      </c>
      <c r="BD160">
        <f t="shared" si="85"/>
        <v>0</v>
      </c>
      <c r="BE160">
        <f t="shared" si="85"/>
        <v>0</v>
      </c>
      <c r="BF160">
        <f t="shared" si="85"/>
        <v>0</v>
      </c>
      <c r="BG160">
        <f t="shared" si="85"/>
        <v>0</v>
      </c>
      <c r="BH160">
        <f t="shared" si="85"/>
        <v>0</v>
      </c>
      <c r="BI160">
        <f t="shared" si="85"/>
        <v>0</v>
      </c>
      <c r="BJ160">
        <f t="shared" si="85"/>
        <v>0</v>
      </c>
      <c r="BK160">
        <f t="shared" si="85"/>
        <v>0</v>
      </c>
      <c r="BL160">
        <f t="shared" si="85"/>
        <v>0</v>
      </c>
    </row>
    <row r="162" spans="3:65" x14ac:dyDescent="0.25">
      <c r="C162" t="s">
        <v>22</v>
      </c>
    </row>
    <row r="163" spans="3:65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 s="6">
        <f>K163-0.01</f>
        <v>0.99</v>
      </c>
      <c r="M163" s="6">
        <f>L163-0.005</f>
        <v>0.98499999999999999</v>
      </c>
      <c r="N163" s="6">
        <f t="shared" ref="N163" si="86">M163-0.005</f>
        <v>0.98</v>
      </c>
      <c r="O163" s="6">
        <f t="shared" ref="O163" si="87">N163-0.005</f>
        <v>0.97499999999999998</v>
      </c>
      <c r="P163" s="6">
        <f t="shared" ref="P163" si="88">O163-0.005</f>
        <v>0.97</v>
      </c>
      <c r="Q163" s="6">
        <f t="shared" ref="Q163" si="89">P163-0.005</f>
        <v>0.96499999999999997</v>
      </c>
      <c r="R163" s="6">
        <f t="shared" ref="R163" si="90">Q163-0.005</f>
        <v>0.96</v>
      </c>
      <c r="S163" s="16">
        <f t="shared" ref="S163" si="91">R163-0.005</f>
        <v>0.95499999999999996</v>
      </c>
      <c r="T163" s="6">
        <f>S163-0.01</f>
        <v>0.94499999999999995</v>
      </c>
      <c r="U163" s="6">
        <f t="shared" ref="U163:BM163" si="92">T163-0.01</f>
        <v>0.93499999999999994</v>
      </c>
      <c r="V163" s="6">
        <f t="shared" si="92"/>
        <v>0.92499999999999993</v>
      </c>
      <c r="W163" s="6">
        <f t="shared" si="92"/>
        <v>0.91499999999999992</v>
      </c>
      <c r="X163" s="6">
        <f t="shared" si="92"/>
        <v>0.90499999999999992</v>
      </c>
      <c r="Y163" s="6">
        <f t="shared" si="92"/>
        <v>0.89499999999999991</v>
      </c>
      <c r="Z163" s="6">
        <f t="shared" si="92"/>
        <v>0.8849999999999999</v>
      </c>
      <c r="AA163" s="6">
        <f t="shared" si="92"/>
        <v>0.87499999999999989</v>
      </c>
      <c r="AB163" s="6">
        <f t="shared" si="92"/>
        <v>0.86499999999999988</v>
      </c>
      <c r="AC163" s="6">
        <f t="shared" si="92"/>
        <v>0.85499999999999987</v>
      </c>
      <c r="AD163" s="6">
        <f t="shared" si="92"/>
        <v>0.84499999999999986</v>
      </c>
      <c r="AE163" s="6">
        <f t="shared" si="92"/>
        <v>0.83499999999999985</v>
      </c>
      <c r="AF163" s="6">
        <f t="shared" si="92"/>
        <v>0.82499999999999984</v>
      </c>
      <c r="AG163" s="6">
        <f t="shared" si="92"/>
        <v>0.81499999999999984</v>
      </c>
      <c r="AH163" s="6">
        <f t="shared" si="92"/>
        <v>0.80499999999999983</v>
      </c>
      <c r="AI163" s="6">
        <f t="shared" si="92"/>
        <v>0.79499999999999982</v>
      </c>
      <c r="AJ163" s="6">
        <f t="shared" si="92"/>
        <v>0.78499999999999981</v>
      </c>
      <c r="AK163" s="6">
        <f t="shared" si="92"/>
        <v>0.7749999999999998</v>
      </c>
      <c r="AL163" s="6">
        <f t="shared" si="92"/>
        <v>0.76499999999999979</v>
      </c>
      <c r="AM163" s="6">
        <f t="shared" si="92"/>
        <v>0.75499999999999978</v>
      </c>
      <c r="AN163" s="6">
        <f t="shared" si="92"/>
        <v>0.74499999999999977</v>
      </c>
      <c r="AO163" s="6">
        <f t="shared" si="92"/>
        <v>0.73499999999999976</v>
      </c>
      <c r="AP163" s="6">
        <f t="shared" si="92"/>
        <v>0.72499999999999976</v>
      </c>
      <c r="AQ163" s="6">
        <f t="shared" si="92"/>
        <v>0.71499999999999975</v>
      </c>
      <c r="AR163" s="6">
        <f t="shared" si="92"/>
        <v>0.70499999999999974</v>
      </c>
      <c r="AS163" s="6">
        <f t="shared" si="92"/>
        <v>0.69499999999999973</v>
      </c>
      <c r="AT163" s="6">
        <f t="shared" si="92"/>
        <v>0.68499999999999972</v>
      </c>
      <c r="AU163" s="6">
        <f t="shared" si="92"/>
        <v>0.67499999999999971</v>
      </c>
      <c r="AV163" s="6">
        <f t="shared" si="92"/>
        <v>0.6649999999999997</v>
      </c>
      <c r="AW163" s="6">
        <f t="shared" si="92"/>
        <v>0.65499999999999969</v>
      </c>
      <c r="AX163" s="6">
        <f t="shared" si="92"/>
        <v>0.64499999999999968</v>
      </c>
      <c r="AY163" s="6">
        <f t="shared" si="92"/>
        <v>0.63499999999999968</v>
      </c>
      <c r="AZ163" s="6">
        <f t="shared" si="92"/>
        <v>0.62499999999999967</v>
      </c>
      <c r="BA163" s="6">
        <f t="shared" si="92"/>
        <v>0.61499999999999966</v>
      </c>
      <c r="BB163" s="6">
        <f t="shared" si="92"/>
        <v>0.60499999999999965</v>
      </c>
      <c r="BC163" s="6">
        <f t="shared" si="92"/>
        <v>0.59499999999999964</v>
      </c>
      <c r="BD163" s="6">
        <f t="shared" si="92"/>
        <v>0.58499999999999963</v>
      </c>
      <c r="BE163" s="6">
        <f t="shared" si="92"/>
        <v>0.57499999999999962</v>
      </c>
      <c r="BF163" s="6">
        <f t="shared" si="92"/>
        <v>0.56499999999999961</v>
      </c>
      <c r="BG163" s="6">
        <f t="shared" si="92"/>
        <v>0.5549999999999996</v>
      </c>
      <c r="BH163" s="6">
        <f t="shared" si="92"/>
        <v>0.5449999999999996</v>
      </c>
      <c r="BI163" s="6">
        <f t="shared" si="92"/>
        <v>0.53499999999999959</v>
      </c>
      <c r="BJ163" s="6">
        <f t="shared" si="92"/>
        <v>0.52499999999999958</v>
      </c>
      <c r="BK163" s="6">
        <f t="shared" si="92"/>
        <v>0.51499999999999957</v>
      </c>
      <c r="BL163" s="6">
        <f t="shared" si="92"/>
        <v>0.50499999999999956</v>
      </c>
      <c r="BM163" s="6">
        <f t="shared" si="92"/>
        <v>0.49499999999999955</v>
      </c>
    </row>
    <row r="164" spans="3:65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 s="16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</row>
    <row r="165" spans="3:65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 s="16">
        <v>1</v>
      </c>
      <c r="T165">
        <v>1.01</v>
      </c>
      <c r="U165">
        <v>1.02</v>
      </c>
      <c r="V165">
        <v>1.03</v>
      </c>
      <c r="W165">
        <v>1.04</v>
      </c>
      <c r="X165">
        <v>1.05</v>
      </c>
      <c r="Y165">
        <v>1.06</v>
      </c>
      <c r="Z165">
        <v>1.07</v>
      </c>
      <c r="AA165">
        <v>1.08</v>
      </c>
      <c r="AB165">
        <v>1.0900000000000001</v>
      </c>
      <c r="AC165">
        <v>1.1000000000000001</v>
      </c>
      <c r="AD165">
        <v>1.1100000000000001</v>
      </c>
      <c r="AE165">
        <v>1.1200000000000001</v>
      </c>
      <c r="AF165">
        <v>1.1300000000000001</v>
      </c>
      <c r="AG165">
        <v>1.1400000000000001</v>
      </c>
      <c r="AH165">
        <v>1.1500000000000001</v>
      </c>
      <c r="AI165">
        <v>1.1600000000000001</v>
      </c>
      <c r="AJ165">
        <v>1.1700000000000002</v>
      </c>
      <c r="AK165">
        <v>1.1800000000000002</v>
      </c>
      <c r="AL165">
        <v>1.1900000000000002</v>
      </c>
      <c r="AM165">
        <v>1.2000000000000002</v>
      </c>
      <c r="AN165">
        <v>1.2100000000000002</v>
      </c>
      <c r="AO165">
        <v>1.2200000000000002</v>
      </c>
      <c r="AP165">
        <v>1.2300000000000002</v>
      </c>
      <c r="AQ165">
        <v>1.2400000000000002</v>
      </c>
      <c r="AR165">
        <v>1.2500000000000002</v>
      </c>
      <c r="AS165">
        <v>1.2600000000000002</v>
      </c>
      <c r="AT165">
        <v>1.2700000000000002</v>
      </c>
      <c r="AU165">
        <v>1.2800000000000002</v>
      </c>
      <c r="AV165">
        <v>1.2900000000000003</v>
      </c>
      <c r="AW165">
        <v>1.3000000000000003</v>
      </c>
      <c r="AX165">
        <v>1.3100000000000003</v>
      </c>
      <c r="AY165">
        <v>1.3200000000000003</v>
      </c>
      <c r="AZ165">
        <v>1.3300000000000003</v>
      </c>
      <c r="BA165">
        <v>1.3400000000000003</v>
      </c>
      <c r="BB165">
        <v>1.3500000000000003</v>
      </c>
      <c r="BC165">
        <v>1.3600000000000003</v>
      </c>
      <c r="BD165">
        <v>1.3700000000000003</v>
      </c>
      <c r="BE165">
        <v>1.3800000000000003</v>
      </c>
      <c r="BF165">
        <v>1.3900000000000003</v>
      </c>
      <c r="BG165">
        <v>1.4000000000000004</v>
      </c>
      <c r="BH165">
        <v>1.4100000000000004</v>
      </c>
      <c r="BI165">
        <v>1.4200000000000004</v>
      </c>
      <c r="BJ165">
        <v>1.4300000000000004</v>
      </c>
      <c r="BK165">
        <v>1.4400000000000004</v>
      </c>
      <c r="BL165">
        <v>1.4500000000000004</v>
      </c>
      <c r="BM165">
        <v>1.4600000000000004</v>
      </c>
    </row>
    <row r="166" spans="3:65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 s="16">
        <v>1</v>
      </c>
      <c r="T166">
        <v>0.99</v>
      </c>
      <c r="U166">
        <v>0.98</v>
      </c>
      <c r="V166">
        <v>0.97</v>
      </c>
      <c r="W166">
        <v>0.96</v>
      </c>
      <c r="X166">
        <v>0.95</v>
      </c>
      <c r="Y166">
        <v>0.94</v>
      </c>
      <c r="Z166">
        <v>0.92999999999999994</v>
      </c>
      <c r="AA166">
        <v>0.91999999999999993</v>
      </c>
      <c r="AB166">
        <v>0.90999999999999992</v>
      </c>
      <c r="AC166">
        <v>0.89999999999999991</v>
      </c>
      <c r="AD166">
        <v>0.8899999999999999</v>
      </c>
      <c r="AE166">
        <v>0.87999999999999989</v>
      </c>
      <c r="AF166">
        <v>0.86999999999999988</v>
      </c>
      <c r="AG166">
        <v>0.85999999999999988</v>
      </c>
      <c r="AH166">
        <v>0.84999999999999987</v>
      </c>
      <c r="AI166">
        <v>0.83999999999999986</v>
      </c>
      <c r="AJ166">
        <v>0.82999999999999985</v>
      </c>
      <c r="AK166">
        <v>0.81999999999999984</v>
      </c>
      <c r="AL166">
        <v>0.80999999999999983</v>
      </c>
      <c r="AM166">
        <v>0.79999999999999982</v>
      </c>
      <c r="AN166">
        <v>0.78999999999999981</v>
      </c>
      <c r="AO166">
        <v>0.7799999999999998</v>
      </c>
      <c r="AP166">
        <v>0.7699999999999998</v>
      </c>
      <c r="AQ166">
        <v>0.75999999999999979</v>
      </c>
      <c r="AR166">
        <v>0.74999999999999978</v>
      </c>
      <c r="AS166">
        <v>0.73999999999999977</v>
      </c>
      <c r="AT166">
        <v>0.72999999999999976</v>
      </c>
      <c r="AU166">
        <v>0.71999999999999975</v>
      </c>
      <c r="AV166">
        <v>0.70999999999999974</v>
      </c>
      <c r="AW166">
        <v>0.69999999999999973</v>
      </c>
      <c r="AX166">
        <v>0.68999999999999972</v>
      </c>
      <c r="AY166">
        <v>0.67999999999999972</v>
      </c>
      <c r="AZ166">
        <v>0.66999999999999971</v>
      </c>
      <c r="BA166">
        <v>0.6599999999999997</v>
      </c>
      <c r="BB166">
        <v>0.64999999999999969</v>
      </c>
      <c r="BC166">
        <v>0.63999999999999968</v>
      </c>
      <c r="BD166">
        <v>0.62999999999999967</v>
      </c>
      <c r="BE166">
        <v>0.61999999999999966</v>
      </c>
      <c r="BF166">
        <v>0.60999999999999965</v>
      </c>
      <c r="BG166">
        <v>0.59999999999999964</v>
      </c>
      <c r="BH166">
        <v>0.58999999999999964</v>
      </c>
      <c r="BI166">
        <v>0.57999999999999963</v>
      </c>
      <c r="BJ166">
        <v>0.56999999999999962</v>
      </c>
      <c r="BK166">
        <v>0.55999999999999961</v>
      </c>
      <c r="BL166">
        <v>0.5499999999999996</v>
      </c>
      <c r="BM166">
        <v>0.53999999999999959</v>
      </c>
    </row>
    <row r="167" spans="3:65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16">
        <v>1</v>
      </c>
      <c r="T167">
        <v>0.99</v>
      </c>
      <c r="U167">
        <v>0.98</v>
      </c>
      <c r="V167">
        <v>0.97</v>
      </c>
      <c r="W167">
        <v>0.96</v>
      </c>
      <c r="X167">
        <v>0.95</v>
      </c>
      <c r="Y167">
        <v>0.94</v>
      </c>
      <c r="Z167">
        <v>0.92999999999999994</v>
      </c>
      <c r="AA167">
        <v>0.91999999999999993</v>
      </c>
      <c r="AB167">
        <v>0.90999999999999992</v>
      </c>
      <c r="AC167">
        <v>0.89999999999999991</v>
      </c>
      <c r="AD167">
        <v>0.8899999999999999</v>
      </c>
      <c r="AE167">
        <v>0.87999999999999989</v>
      </c>
      <c r="AF167">
        <v>0.86999999999999988</v>
      </c>
      <c r="AG167">
        <v>0.85999999999999988</v>
      </c>
      <c r="AH167">
        <v>0.84999999999999987</v>
      </c>
      <c r="AI167">
        <v>0.83999999999999986</v>
      </c>
      <c r="AJ167">
        <v>0.82999999999999985</v>
      </c>
      <c r="AK167">
        <v>0.81999999999999984</v>
      </c>
      <c r="AL167">
        <v>0.80999999999999983</v>
      </c>
      <c r="AM167">
        <v>0.79999999999999982</v>
      </c>
      <c r="AN167">
        <v>0.78999999999999981</v>
      </c>
      <c r="AO167">
        <v>0.7799999999999998</v>
      </c>
      <c r="AP167">
        <v>0.7699999999999998</v>
      </c>
      <c r="AQ167">
        <v>0.75999999999999979</v>
      </c>
      <c r="AR167">
        <v>0.74999999999999978</v>
      </c>
      <c r="AS167">
        <v>0.73999999999999977</v>
      </c>
      <c r="AT167">
        <v>0.72999999999999976</v>
      </c>
      <c r="AU167">
        <v>0.71999999999999975</v>
      </c>
      <c r="AV167">
        <v>0.70999999999999974</v>
      </c>
      <c r="AW167">
        <v>0.69999999999999973</v>
      </c>
      <c r="AX167">
        <v>0.68999999999999972</v>
      </c>
      <c r="AY167">
        <v>0.67999999999999972</v>
      </c>
      <c r="AZ167">
        <v>0.66999999999999971</v>
      </c>
      <c r="BA167">
        <v>0.6599999999999997</v>
      </c>
      <c r="BB167">
        <v>0.64999999999999969</v>
      </c>
      <c r="BC167">
        <v>0.63999999999999968</v>
      </c>
      <c r="BD167">
        <v>0.62999999999999967</v>
      </c>
      <c r="BE167">
        <v>0.61999999999999966</v>
      </c>
      <c r="BF167">
        <v>0.60999999999999965</v>
      </c>
      <c r="BG167">
        <v>0.59999999999999964</v>
      </c>
      <c r="BH167">
        <v>0.58999999999999964</v>
      </c>
      <c r="BI167">
        <v>0.57999999999999963</v>
      </c>
      <c r="BJ167">
        <v>0.56999999999999962</v>
      </c>
      <c r="BK167">
        <v>0.55999999999999961</v>
      </c>
      <c r="BL167">
        <v>0.5499999999999996</v>
      </c>
      <c r="BM167">
        <v>0.53999999999999959</v>
      </c>
    </row>
    <row r="168" spans="3:65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 s="16">
        <v>1</v>
      </c>
      <c r="T168">
        <v>0.99</v>
      </c>
      <c r="U168">
        <v>0.98</v>
      </c>
      <c r="V168">
        <v>0.97</v>
      </c>
      <c r="W168">
        <v>0.96</v>
      </c>
      <c r="X168">
        <v>0.95</v>
      </c>
      <c r="Y168">
        <v>0.94</v>
      </c>
      <c r="Z168">
        <v>0.92999999999999994</v>
      </c>
      <c r="AA168">
        <v>0.91999999999999993</v>
      </c>
      <c r="AB168">
        <v>0.90999999999999992</v>
      </c>
      <c r="AC168">
        <v>0.89999999999999991</v>
      </c>
      <c r="AD168">
        <v>0.8899999999999999</v>
      </c>
      <c r="AE168">
        <v>0.87999999999999989</v>
      </c>
      <c r="AF168">
        <v>0.86999999999999988</v>
      </c>
      <c r="AG168">
        <v>0.85999999999999988</v>
      </c>
      <c r="AH168">
        <v>0.84999999999999987</v>
      </c>
      <c r="AI168">
        <v>0.83999999999999986</v>
      </c>
      <c r="AJ168">
        <v>0.82999999999999985</v>
      </c>
      <c r="AK168">
        <v>0.81999999999999984</v>
      </c>
      <c r="AL168">
        <v>0.80999999999999983</v>
      </c>
      <c r="AM168">
        <v>0.79999999999999982</v>
      </c>
      <c r="AN168">
        <v>0.78999999999999981</v>
      </c>
      <c r="AO168">
        <v>0.7799999999999998</v>
      </c>
      <c r="AP168">
        <v>0.7699999999999998</v>
      </c>
      <c r="AQ168">
        <v>0.75999999999999979</v>
      </c>
      <c r="AR168">
        <v>0.74999999999999978</v>
      </c>
      <c r="AS168">
        <v>0.73999999999999977</v>
      </c>
      <c r="AT168">
        <v>0.72999999999999976</v>
      </c>
      <c r="AU168">
        <v>0.71999999999999975</v>
      </c>
      <c r="AV168">
        <v>0.70999999999999974</v>
      </c>
      <c r="AW168">
        <v>0.69999999999999973</v>
      </c>
      <c r="AX168">
        <v>0.68999999999999972</v>
      </c>
      <c r="AY168">
        <v>0.67999999999999972</v>
      </c>
      <c r="AZ168">
        <v>0.66999999999999971</v>
      </c>
      <c r="BA168">
        <v>0.6599999999999997</v>
      </c>
      <c r="BB168">
        <v>0.64999999999999969</v>
      </c>
      <c r="BC168">
        <v>0.63999999999999968</v>
      </c>
      <c r="BD168">
        <v>0.62999999999999967</v>
      </c>
      <c r="BE168">
        <v>0.61999999999999966</v>
      </c>
      <c r="BF168">
        <v>0.60999999999999965</v>
      </c>
      <c r="BG168">
        <v>0.59999999999999964</v>
      </c>
      <c r="BH168">
        <v>0.58999999999999964</v>
      </c>
      <c r="BI168">
        <v>0.57999999999999963</v>
      </c>
      <c r="BJ168">
        <v>0.56999999999999962</v>
      </c>
      <c r="BK168">
        <v>0.55999999999999961</v>
      </c>
      <c r="BL168">
        <v>0.5499999999999996</v>
      </c>
      <c r="BM168">
        <v>0.53999999999999959</v>
      </c>
    </row>
    <row r="169" spans="3:65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 s="16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</row>
    <row r="170" spans="3:65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0.99</v>
      </c>
      <c r="M170">
        <v>0.98499999999999999</v>
      </c>
      <c r="N170">
        <v>0.98</v>
      </c>
      <c r="O170">
        <v>0.97499999999999998</v>
      </c>
      <c r="P170">
        <v>0.97</v>
      </c>
      <c r="Q170">
        <v>0.96499999999999997</v>
      </c>
      <c r="R170">
        <v>0.96</v>
      </c>
      <c r="S170" s="16">
        <v>0.95499999999999996</v>
      </c>
      <c r="T170">
        <v>0.94499999999999995</v>
      </c>
      <c r="U170">
        <v>0.93499999999999994</v>
      </c>
      <c r="V170">
        <v>0.92499999999999993</v>
      </c>
      <c r="W170">
        <v>0.91499999999999992</v>
      </c>
      <c r="X170">
        <v>0.90499999999999992</v>
      </c>
      <c r="Y170">
        <v>0.89499999999999991</v>
      </c>
      <c r="Z170">
        <v>0.8849999999999999</v>
      </c>
      <c r="AA170">
        <v>0.87499999999999989</v>
      </c>
      <c r="AB170">
        <v>0.86499999999999988</v>
      </c>
      <c r="AC170">
        <v>0.85499999999999987</v>
      </c>
      <c r="AD170">
        <v>0.84499999999999986</v>
      </c>
      <c r="AE170">
        <v>0.83499999999999985</v>
      </c>
      <c r="AF170">
        <v>0.82499999999999984</v>
      </c>
      <c r="AG170">
        <v>0.81499999999999984</v>
      </c>
      <c r="AH170">
        <v>0.80499999999999983</v>
      </c>
      <c r="AI170">
        <v>0.79499999999999982</v>
      </c>
      <c r="AJ170">
        <v>0.78499999999999981</v>
      </c>
      <c r="AK170">
        <v>0.7749999999999998</v>
      </c>
      <c r="AL170">
        <v>0.76499999999999979</v>
      </c>
      <c r="AM170">
        <v>0.75499999999999978</v>
      </c>
      <c r="AN170">
        <v>0.74499999999999977</v>
      </c>
      <c r="AO170">
        <v>0.73499999999999976</v>
      </c>
      <c r="AP170">
        <v>0.72499999999999976</v>
      </c>
      <c r="AQ170">
        <v>0.71499999999999975</v>
      </c>
      <c r="AR170">
        <v>0.70499999999999974</v>
      </c>
      <c r="AS170">
        <v>0.69499999999999973</v>
      </c>
      <c r="AT170">
        <v>0.68499999999999972</v>
      </c>
      <c r="AU170">
        <v>0.67499999999999971</v>
      </c>
      <c r="AV170">
        <v>0.6649999999999997</v>
      </c>
      <c r="AW170">
        <v>0.65499999999999969</v>
      </c>
      <c r="AX170">
        <v>0.64499999999999968</v>
      </c>
      <c r="AY170">
        <v>0.63499999999999968</v>
      </c>
      <c r="AZ170">
        <v>0.62499999999999967</v>
      </c>
      <c r="BA170">
        <v>0.61499999999999966</v>
      </c>
      <c r="BB170">
        <v>0.60499999999999965</v>
      </c>
      <c r="BC170">
        <v>0.59499999999999964</v>
      </c>
      <c r="BD170">
        <v>0.58499999999999963</v>
      </c>
      <c r="BE170">
        <v>0.57499999999999962</v>
      </c>
      <c r="BF170">
        <v>0.56499999999999961</v>
      </c>
      <c r="BG170">
        <v>0.5549999999999996</v>
      </c>
      <c r="BH170">
        <v>0.5449999999999996</v>
      </c>
      <c r="BI170">
        <v>0.53499999999999959</v>
      </c>
      <c r="BJ170">
        <v>0.52499999999999958</v>
      </c>
      <c r="BK170">
        <v>0.51499999999999957</v>
      </c>
      <c r="BL170">
        <v>0.50499999999999956</v>
      </c>
      <c r="BM170">
        <v>0.49499999999999955</v>
      </c>
    </row>
    <row r="171" spans="3:65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 s="16">
        <v>1</v>
      </c>
      <c r="T171">
        <v>1.05</v>
      </c>
      <c r="U171">
        <v>1.1000000000000001</v>
      </c>
      <c r="V171">
        <v>1.1500000000000001</v>
      </c>
      <c r="W171">
        <v>1.2000000000000002</v>
      </c>
      <c r="X171">
        <v>1.2500000000000002</v>
      </c>
      <c r="Y171">
        <v>1.3000000000000003</v>
      </c>
      <c r="Z171">
        <v>1.3500000000000003</v>
      </c>
      <c r="AA171">
        <v>1.4000000000000004</v>
      </c>
      <c r="AB171">
        <v>1.4500000000000004</v>
      </c>
      <c r="AC171">
        <v>1.5000000000000004</v>
      </c>
      <c r="AD171">
        <v>1.5500000000000005</v>
      </c>
      <c r="AE171">
        <v>1.6000000000000005</v>
      </c>
      <c r="AF171">
        <v>1.6500000000000006</v>
      </c>
      <c r="AG171">
        <v>1.7000000000000006</v>
      </c>
      <c r="AH171">
        <v>1.7500000000000007</v>
      </c>
      <c r="AI171">
        <v>1.8000000000000007</v>
      </c>
      <c r="AJ171">
        <v>1.8500000000000008</v>
      </c>
      <c r="AK171">
        <v>1.9000000000000008</v>
      </c>
      <c r="AL171">
        <v>1.9500000000000008</v>
      </c>
      <c r="AM171">
        <v>2.0000000000000009</v>
      </c>
      <c r="AN171">
        <v>2.0500000000000007</v>
      </c>
      <c r="AO171">
        <v>2.1000000000000005</v>
      </c>
      <c r="AP171">
        <v>2.1500000000000004</v>
      </c>
      <c r="AQ171">
        <v>2.2000000000000002</v>
      </c>
      <c r="AR171">
        <v>2.25</v>
      </c>
      <c r="AS171">
        <v>2.2999999999999998</v>
      </c>
      <c r="AT171">
        <v>2.3499999999999996</v>
      </c>
      <c r="AU171">
        <v>2.3999999999999995</v>
      </c>
      <c r="AV171">
        <v>2.4499999999999993</v>
      </c>
      <c r="AW171">
        <v>2.4999999999999991</v>
      </c>
      <c r="AX171">
        <v>2.5499999999999989</v>
      </c>
      <c r="AY171">
        <v>2.5999999999999988</v>
      </c>
      <c r="AZ171">
        <v>2.6499999999999986</v>
      </c>
      <c r="BA171">
        <v>2.6999999999999984</v>
      </c>
      <c r="BB171">
        <v>2.7499999999999982</v>
      </c>
      <c r="BC171">
        <v>2.799999999999998</v>
      </c>
      <c r="BD171">
        <v>2.8499999999999979</v>
      </c>
      <c r="BE171">
        <v>2.8999999999999977</v>
      </c>
      <c r="BF171">
        <v>2.9499999999999975</v>
      </c>
      <c r="BG171">
        <v>2.9999999999999973</v>
      </c>
      <c r="BH171">
        <v>3.0499999999999972</v>
      </c>
      <c r="BI171">
        <v>3.099999999999997</v>
      </c>
      <c r="BJ171">
        <v>3.1499999999999968</v>
      </c>
      <c r="BK171">
        <v>3.1999999999999966</v>
      </c>
      <c r="BL171">
        <v>3.2499999999999964</v>
      </c>
      <c r="BM171">
        <v>3.2999999999999963</v>
      </c>
    </row>
    <row r="172" spans="3:65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 s="16">
        <v>1</v>
      </c>
      <c r="T172">
        <v>0.99</v>
      </c>
      <c r="U172">
        <v>0.98</v>
      </c>
      <c r="V172">
        <v>0.97</v>
      </c>
      <c r="W172">
        <v>0.96</v>
      </c>
      <c r="X172">
        <v>0.95</v>
      </c>
      <c r="Y172">
        <v>0.94</v>
      </c>
      <c r="Z172">
        <v>0.92999999999999994</v>
      </c>
      <c r="AA172">
        <v>0.91999999999999993</v>
      </c>
      <c r="AB172">
        <v>0.90999999999999992</v>
      </c>
      <c r="AC172">
        <v>0.89999999999999991</v>
      </c>
      <c r="AD172">
        <v>0.8899999999999999</v>
      </c>
      <c r="AE172">
        <v>0.87999999999999989</v>
      </c>
      <c r="AF172">
        <v>0.86999999999999988</v>
      </c>
      <c r="AG172">
        <v>0.85999999999999988</v>
      </c>
      <c r="AH172">
        <v>0.84999999999999987</v>
      </c>
      <c r="AI172">
        <v>0.83999999999999986</v>
      </c>
      <c r="AJ172">
        <v>0.82999999999999985</v>
      </c>
      <c r="AK172">
        <v>0.81999999999999984</v>
      </c>
      <c r="AL172">
        <v>0.80999999999999983</v>
      </c>
      <c r="AM172">
        <v>0.79999999999999982</v>
      </c>
      <c r="AN172">
        <v>0.78999999999999981</v>
      </c>
      <c r="AO172">
        <v>0.7799999999999998</v>
      </c>
      <c r="AP172">
        <v>0.7699999999999998</v>
      </c>
      <c r="AQ172">
        <v>0.75999999999999979</v>
      </c>
      <c r="AR172">
        <v>0.74999999999999978</v>
      </c>
      <c r="AS172">
        <v>0.73999999999999977</v>
      </c>
      <c r="AT172">
        <v>0.72999999999999976</v>
      </c>
      <c r="AU172">
        <v>0.71999999999999975</v>
      </c>
      <c r="AV172">
        <v>0.70999999999999974</v>
      </c>
      <c r="AW172">
        <v>0.69999999999999973</v>
      </c>
      <c r="AX172">
        <v>0.68999999999999972</v>
      </c>
      <c r="AY172">
        <v>0.67999999999999972</v>
      </c>
      <c r="AZ172">
        <v>0.66999999999999971</v>
      </c>
      <c r="BA172">
        <v>0.6599999999999997</v>
      </c>
      <c r="BB172">
        <v>0.64999999999999969</v>
      </c>
      <c r="BC172">
        <v>0.63999999999999968</v>
      </c>
      <c r="BD172">
        <v>0.62999999999999967</v>
      </c>
      <c r="BE172">
        <v>0.61999999999999966</v>
      </c>
      <c r="BF172">
        <v>0.60999999999999965</v>
      </c>
      <c r="BG172">
        <v>0.59999999999999964</v>
      </c>
      <c r="BH172">
        <v>0.58999999999999964</v>
      </c>
      <c r="BI172">
        <v>3.099999999999997</v>
      </c>
      <c r="BJ172">
        <v>3.1499999999999968</v>
      </c>
      <c r="BK172">
        <v>3.1999999999999966</v>
      </c>
      <c r="BL172">
        <v>3.2499999999999964</v>
      </c>
      <c r="BM172">
        <v>3.2999999999999963</v>
      </c>
    </row>
    <row r="173" spans="3:65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 s="16">
        <v>1</v>
      </c>
      <c r="T173">
        <f>S173+0.02</f>
        <v>1.02</v>
      </c>
      <c r="U173" s="6">
        <f t="shared" ref="U173:BM173" si="93">T173+0.02</f>
        <v>1.04</v>
      </c>
      <c r="V173" s="6">
        <f t="shared" si="93"/>
        <v>1.06</v>
      </c>
      <c r="W173" s="6">
        <f t="shared" si="93"/>
        <v>1.08</v>
      </c>
      <c r="X173" s="6">
        <f t="shared" si="93"/>
        <v>1.1000000000000001</v>
      </c>
      <c r="Y173" s="6">
        <f t="shared" si="93"/>
        <v>1.1200000000000001</v>
      </c>
      <c r="Z173" s="6">
        <f t="shared" si="93"/>
        <v>1.1400000000000001</v>
      </c>
      <c r="AA173" s="6">
        <f t="shared" si="93"/>
        <v>1.1600000000000001</v>
      </c>
      <c r="AB173" s="6">
        <f t="shared" si="93"/>
        <v>1.1800000000000002</v>
      </c>
      <c r="AC173" s="6">
        <f t="shared" si="93"/>
        <v>1.2000000000000002</v>
      </c>
      <c r="AD173" s="6">
        <f t="shared" si="93"/>
        <v>1.2200000000000002</v>
      </c>
      <c r="AE173" s="6">
        <f t="shared" si="93"/>
        <v>1.2400000000000002</v>
      </c>
      <c r="AF173" s="6">
        <f t="shared" si="93"/>
        <v>1.2600000000000002</v>
      </c>
      <c r="AG173" s="6">
        <f t="shared" si="93"/>
        <v>1.2800000000000002</v>
      </c>
      <c r="AH173" s="6">
        <f t="shared" si="93"/>
        <v>1.3000000000000003</v>
      </c>
      <c r="AI173" s="6">
        <f t="shared" si="93"/>
        <v>1.3200000000000003</v>
      </c>
      <c r="AJ173" s="6">
        <f t="shared" si="93"/>
        <v>1.3400000000000003</v>
      </c>
      <c r="AK173" s="6">
        <f t="shared" si="93"/>
        <v>1.3600000000000003</v>
      </c>
      <c r="AL173" s="6">
        <f t="shared" si="93"/>
        <v>1.3800000000000003</v>
      </c>
      <c r="AM173" s="6">
        <f t="shared" si="93"/>
        <v>1.4000000000000004</v>
      </c>
      <c r="AN173" s="6">
        <f t="shared" si="93"/>
        <v>1.4200000000000004</v>
      </c>
      <c r="AO173" s="6">
        <f t="shared" si="93"/>
        <v>1.4400000000000004</v>
      </c>
      <c r="AP173" s="6">
        <f t="shared" si="93"/>
        <v>1.4600000000000004</v>
      </c>
      <c r="AQ173" s="6">
        <f t="shared" si="93"/>
        <v>1.4800000000000004</v>
      </c>
      <c r="AR173" s="6">
        <f t="shared" si="93"/>
        <v>1.5000000000000004</v>
      </c>
      <c r="AS173" s="6">
        <f t="shared" si="93"/>
        <v>1.5200000000000005</v>
      </c>
      <c r="AT173" s="6">
        <f t="shared" si="93"/>
        <v>1.5400000000000005</v>
      </c>
      <c r="AU173" s="6">
        <f t="shared" si="93"/>
        <v>1.5600000000000005</v>
      </c>
      <c r="AV173" s="6">
        <f t="shared" si="93"/>
        <v>1.5800000000000005</v>
      </c>
      <c r="AW173" s="6">
        <f t="shared" si="93"/>
        <v>1.6000000000000005</v>
      </c>
      <c r="AX173" s="6">
        <f t="shared" si="93"/>
        <v>1.6200000000000006</v>
      </c>
      <c r="AY173" s="6">
        <f t="shared" si="93"/>
        <v>1.6400000000000006</v>
      </c>
      <c r="AZ173" s="6">
        <f t="shared" si="93"/>
        <v>1.6600000000000006</v>
      </c>
      <c r="BA173" s="6">
        <f t="shared" si="93"/>
        <v>1.6800000000000006</v>
      </c>
      <c r="BB173" s="6">
        <f t="shared" si="93"/>
        <v>1.7000000000000006</v>
      </c>
      <c r="BC173" s="6">
        <f t="shared" si="93"/>
        <v>1.7200000000000006</v>
      </c>
      <c r="BD173" s="6">
        <f t="shared" si="93"/>
        <v>1.7400000000000007</v>
      </c>
      <c r="BE173" s="6">
        <f t="shared" si="93"/>
        <v>1.7600000000000007</v>
      </c>
      <c r="BF173" s="6">
        <f t="shared" si="93"/>
        <v>1.7800000000000007</v>
      </c>
      <c r="BG173" s="6">
        <f t="shared" si="93"/>
        <v>1.8000000000000007</v>
      </c>
      <c r="BH173" s="6">
        <f t="shared" si="93"/>
        <v>1.8200000000000007</v>
      </c>
      <c r="BI173" s="6">
        <f t="shared" si="93"/>
        <v>1.8400000000000007</v>
      </c>
      <c r="BJ173" s="6">
        <f t="shared" si="93"/>
        <v>1.8600000000000008</v>
      </c>
      <c r="BK173" s="6">
        <f t="shared" si="93"/>
        <v>1.8800000000000008</v>
      </c>
      <c r="BL173" s="6">
        <f t="shared" si="93"/>
        <v>1.9000000000000008</v>
      </c>
      <c r="BM173" s="6">
        <f t="shared" si="93"/>
        <v>1.9200000000000008</v>
      </c>
    </row>
    <row r="174" spans="3:65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 s="16">
        <v>1</v>
      </c>
      <c r="T174">
        <v>0.99</v>
      </c>
      <c r="U174">
        <v>0.98</v>
      </c>
      <c r="V174">
        <v>0.97</v>
      </c>
      <c r="W174">
        <v>0.96</v>
      </c>
      <c r="X174">
        <v>0.95</v>
      </c>
      <c r="Y174">
        <v>0.94</v>
      </c>
      <c r="Z174">
        <v>0.92999999999999994</v>
      </c>
      <c r="AA174">
        <v>0.91999999999999993</v>
      </c>
      <c r="AB174">
        <v>0.90999999999999992</v>
      </c>
      <c r="AC174">
        <v>0.89999999999999991</v>
      </c>
      <c r="AD174">
        <v>0.8899999999999999</v>
      </c>
      <c r="AE174">
        <v>0.87999999999999989</v>
      </c>
      <c r="AF174">
        <v>0.86999999999999988</v>
      </c>
      <c r="AG174">
        <v>0.85999999999999988</v>
      </c>
      <c r="AH174">
        <v>0.84999999999999987</v>
      </c>
      <c r="AI174">
        <v>0.83999999999999986</v>
      </c>
      <c r="AJ174">
        <v>0.82999999999999985</v>
      </c>
      <c r="AK174">
        <v>0.81999999999999984</v>
      </c>
      <c r="AL174">
        <v>0.80999999999999983</v>
      </c>
      <c r="AM174">
        <v>0.79999999999999982</v>
      </c>
      <c r="AN174">
        <v>0.78999999999999981</v>
      </c>
      <c r="AO174">
        <v>0.7799999999999998</v>
      </c>
      <c r="AP174">
        <v>0.7699999999999998</v>
      </c>
      <c r="AQ174">
        <v>0.75999999999999979</v>
      </c>
      <c r="AR174">
        <v>0.74999999999999978</v>
      </c>
      <c r="AS174">
        <v>0.73999999999999977</v>
      </c>
      <c r="AT174">
        <v>0.72999999999999976</v>
      </c>
      <c r="AU174">
        <v>0.71999999999999975</v>
      </c>
      <c r="AV174">
        <v>0.70999999999999974</v>
      </c>
      <c r="AW174">
        <v>0.69999999999999973</v>
      </c>
      <c r="AX174">
        <v>0.68999999999999972</v>
      </c>
      <c r="AY174">
        <v>0.67999999999999972</v>
      </c>
      <c r="AZ174">
        <v>0.66999999999999971</v>
      </c>
      <c r="BA174">
        <v>0.6599999999999997</v>
      </c>
      <c r="BB174">
        <v>0.64999999999999969</v>
      </c>
      <c r="BC174">
        <v>0.63999999999999968</v>
      </c>
      <c r="BD174">
        <v>0.62999999999999967</v>
      </c>
      <c r="BE174">
        <v>0.61999999999999966</v>
      </c>
      <c r="BF174">
        <v>0.60999999999999965</v>
      </c>
      <c r="BG174">
        <v>0.59999999999999964</v>
      </c>
      <c r="BH174">
        <v>0.58999999999999964</v>
      </c>
      <c r="BI174">
        <v>0.57999999999999963</v>
      </c>
      <c r="BJ174">
        <v>0.56999999999999962</v>
      </c>
      <c r="BK174">
        <v>0.55999999999999961</v>
      </c>
      <c r="BL174">
        <v>0.5499999999999996</v>
      </c>
      <c r="BM174">
        <v>0.53999999999999959</v>
      </c>
    </row>
    <row r="175" spans="3:65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 s="16">
        <v>1</v>
      </c>
      <c r="T175">
        <v>0.99</v>
      </c>
      <c r="U175">
        <v>0.98</v>
      </c>
      <c r="V175">
        <v>0.97</v>
      </c>
      <c r="W175">
        <v>0.96</v>
      </c>
      <c r="X175">
        <v>0.95</v>
      </c>
      <c r="Y175">
        <v>0.94</v>
      </c>
      <c r="Z175">
        <v>0.92999999999999994</v>
      </c>
      <c r="AA175">
        <v>0.91999999999999993</v>
      </c>
      <c r="AB175">
        <v>0.90999999999999992</v>
      </c>
      <c r="AC175">
        <v>0.89999999999999991</v>
      </c>
      <c r="AD175">
        <v>0.8899999999999999</v>
      </c>
      <c r="AE175">
        <v>0.87999999999999989</v>
      </c>
      <c r="AF175">
        <v>0.86999999999999988</v>
      </c>
      <c r="AG175">
        <v>0.85999999999999988</v>
      </c>
      <c r="AH175">
        <v>0.84999999999999987</v>
      </c>
      <c r="AI175">
        <v>0.83999999999999986</v>
      </c>
      <c r="AJ175">
        <v>0.82999999999999985</v>
      </c>
      <c r="AK175">
        <v>0.81999999999999984</v>
      </c>
      <c r="AL175">
        <v>0.80999999999999983</v>
      </c>
      <c r="AM175">
        <v>0.79999999999999982</v>
      </c>
      <c r="AN175">
        <v>0.78999999999999981</v>
      </c>
      <c r="AO175">
        <v>0.7799999999999998</v>
      </c>
      <c r="AP175">
        <v>0.7699999999999998</v>
      </c>
      <c r="AQ175">
        <v>0.75999999999999979</v>
      </c>
      <c r="AR175">
        <v>0.74999999999999978</v>
      </c>
      <c r="AS175">
        <v>0.73999999999999977</v>
      </c>
      <c r="AT175">
        <v>0.72999999999999976</v>
      </c>
      <c r="AU175">
        <v>0.71999999999999975</v>
      </c>
      <c r="AV175">
        <v>0.70999999999999974</v>
      </c>
      <c r="AW175">
        <v>0.69999999999999973</v>
      </c>
      <c r="AX175">
        <v>0.68999999999999972</v>
      </c>
      <c r="AY175">
        <v>0.67999999999999972</v>
      </c>
      <c r="AZ175">
        <v>0.66999999999999971</v>
      </c>
      <c r="BA175">
        <v>0.6599999999999997</v>
      </c>
      <c r="BB175">
        <v>0.64999999999999969</v>
      </c>
      <c r="BC175">
        <v>0.63999999999999968</v>
      </c>
      <c r="BD175">
        <v>0.62999999999999967</v>
      </c>
      <c r="BE175">
        <v>0.61999999999999966</v>
      </c>
      <c r="BF175">
        <v>0.60999999999999965</v>
      </c>
      <c r="BG175">
        <v>0.59999999999999964</v>
      </c>
      <c r="BH175">
        <v>0.58999999999999964</v>
      </c>
      <c r="BI175">
        <v>0.57999999999999963</v>
      </c>
      <c r="BJ175">
        <v>0.56999999999999962</v>
      </c>
      <c r="BK175">
        <v>0.55999999999999961</v>
      </c>
      <c r="BL175">
        <v>0.5499999999999996</v>
      </c>
      <c r="BM175">
        <v>0.53999999999999959</v>
      </c>
    </row>
    <row r="176" spans="3:65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 s="1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</row>
    <row r="178" spans="3:64" x14ac:dyDescent="0.25">
      <c r="C178" t="s">
        <v>6</v>
      </c>
      <c r="D178" s="6">
        <f t="shared" ref="D178:AI178" si="94">(D$24*(D63*D163))+D146</f>
        <v>0.12119999999999996</v>
      </c>
      <c r="E178" s="6">
        <f t="shared" si="94"/>
        <v>0.12749999999999984</v>
      </c>
      <c r="F178" s="6">
        <f t="shared" si="94"/>
        <v>0.13219999999999993</v>
      </c>
      <c r="G178" s="6">
        <f t="shared" si="94"/>
        <v>0.10639999999999999</v>
      </c>
      <c r="H178" s="6">
        <f t="shared" si="94"/>
        <v>0.1094</v>
      </c>
      <c r="I178" s="6">
        <f t="shared" si="94"/>
        <v>0.11679999999999995</v>
      </c>
      <c r="J178" s="10">
        <f t="shared" si="94"/>
        <v>0</v>
      </c>
      <c r="K178" s="6">
        <f t="shared" si="94"/>
        <v>0.13049347440374165</v>
      </c>
      <c r="L178">
        <f t="shared" si="94"/>
        <v>0.13158148925781052</v>
      </c>
      <c r="M178" s="6">
        <f t="shared" si="94"/>
        <v>0.13304539129158366</v>
      </c>
      <c r="N178" s="6">
        <f t="shared" si="94"/>
        <v>0.13496675287858689</v>
      </c>
      <c r="O178" s="6">
        <f t="shared" si="94"/>
        <v>0.13742202479166904</v>
      </c>
      <c r="P178" s="6">
        <f t="shared" si="94"/>
        <v>0.14040415902440462</v>
      </c>
      <c r="Q178" s="6">
        <f t="shared" si="94"/>
        <v>0.14394656134110856</v>
      </c>
      <c r="R178" s="6">
        <f t="shared" si="94"/>
        <v>0.14806788732183615</v>
      </c>
      <c r="S178" s="16">
        <f>(S$24*(S63*S163))+S146</f>
        <v>0.15290609659118595</v>
      </c>
      <c r="T178" s="6">
        <f t="shared" si="94"/>
        <v>0.15757604426292895</v>
      </c>
      <c r="U178" s="6">
        <f t="shared" si="94"/>
        <v>0.16285873011214114</v>
      </c>
      <c r="V178" s="6">
        <f t="shared" si="94"/>
        <v>0.16878402605117215</v>
      </c>
      <c r="W178" s="6">
        <f t="shared" si="94"/>
        <v>0.17536338249969774</v>
      </c>
      <c r="X178" s="6">
        <f t="shared" si="94"/>
        <v>0.18264390777606768</v>
      </c>
      <c r="Y178" s="6">
        <f t="shared" si="94"/>
        <v>0.19059773351965142</v>
      </c>
      <c r="Z178" s="6">
        <f t="shared" si="94"/>
        <v>0.19921875070807146</v>
      </c>
      <c r="AA178" s="6">
        <f t="shared" si="94"/>
        <v>0.20849088491251719</v>
      </c>
      <c r="AB178" s="6">
        <f t="shared" si="94"/>
        <v>0.21837648233829621</v>
      </c>
      <c r="AC178" s="6">
        <f t="shared" si="94"/>
        <v>0.22889107075570608</v>
      </c>
      <c r="AD178" s="6">
        <f t="shared" si="94"/>
        <v>0.23999244401738862</v>
      </c>
      <c r="AE178" s="6">
        <f t="shared" si="94"/>
        <v>0.25162310746297978</v>
      </c>
      <c r="AF178" s="6">
        <f t="shared" si="94"/>
        <v>0.26372318540611617</v>
      </c>
      <c r="AG178" s="6">
        <f t="shared" si="94"/>
        <v>0.27621551504347286</v>
      </c>
      <c r="AH178" s="6">
        <f t="shared" si="94"/>
        <v>0.28892610169566013</v>
      </c>
      <c r="AI178" s="6">
        <f t="shared" si="94"/>
        <v>0.30188259087290503</v>
      </c>
      <c r="AJ178" s="6">
        <f t="shared" ref="AJ178:BL178" si="95">(AJ$24*(AJ63*AJ163))+AJ146</f>
        <v>0.31498599962693014</v>
      </c>
      <c r="AK178" s="6">
        <f t="shared" si="95"/>
        <v>0.32808994784046974</v>
      </c>
      <c r="AL178" s="6">
        <f t="shared" si="95"/>
        <v>0.34110472122307722</v>
      </c>
      <c r="AM178" s="6">
        <f t="shared" si="95"/>
        <v>0.35379596585179396</v>
      </c>
      <c r="AN178" s="6">
        <f t="shared" si="95"/>
        <v>0.36613236011781664</v>
      </c>
      <c r="AO178" s="6">
        <f t="shared" si="95"/>
        <v>0.37799225864967229</v>
      </c>
      <c r="AP178" s="6">
        <f t="shared" si="95"/>
        <v>0.3892811795050774</v>
      </c>
      <c r="AQ178" s="6">
        <f t="shared" si="95"/>
        <v>0.39988958672528224</v>
      </c>
      <c r="AR178" s="6">
        <f t="shared" si="95"/>
        <v>0.40879273424999968</v>
      </c>
      <c r="AS178" s="6">
        <f t="shared" si="95"/>
        <v>0.41702475589999966</v>
      </c>
      <c r="AT178" s="6">
        <f t="shared" si="95"/>
        <v>0.42485302214999965</v>
      </c>
      <c r="AU178" s="6">
        <f t="shared" si="95"/>
        <v>0.4322775329999996</v>
      </c>
      <c r="AV178" s="6">
        <f t="shared" si="95"/>
        <v>0.43929828844999963</v>
      </c>
      <c r="AW178" s="6">
        <f t="shared" si="95"/>
        <v>0.44591528849999962</v>
      </c>
      <c r="AX178" s="6">
        <f t="shared" si="95"/>
        <v>0.45212853314999957</v>
      </c>
      <c r="AY178" s="6">
        <f t="shared" si="95"/>
        <v>0.45793802239999953</v>
      </c>
      <c r="AZ178" s="6">
        <f t="shared" si="95"/>
        <v>0.46334375624999952</v>
      </c>
      <c r="BA178" s="6">
        <f t="shared" si="95"/>
        <v>0.46834573469999957</v>
      </c>
      <c r="BB178" s="6">
        <f t="shared" si="95"/>
        <v>0.47294395774999953</v>
      </c>
      <c r="BC178" s="6">
        <f t="shared" si="95"/>
        <v>0.47713842539999951</v>
      </c>
      <c r="BD178" s="6">
        <f t="shared" si="95"/>
        <v>0.48092913764999951</v>
      </c>
      <c r="BE178" s="6">
        <f t="shared" si="95"/>
        <v>0.48431609449999946</v>
      </c>
      <c r="BF178" s="6">
        <f t="shared" si="95"/>
        <v>0.48729929594999949</v>
      </c>
      <c r="BG178" s="6">
        <f t="shared" si="95"/>
        <v>0.48987874199999948</v>
      </c>
      <c r="BH178" s="6">
        <f t="shared" si="95"/>
        <v>0.49205443264999943</v>
      </c>
      <c r="BI178" s="6">
        <f t="shared" si="95"/>
        <v>0.4938263678999994</v>
      </c>
      <c r="BJ178" s="6">
        <f t="shared" si="95"/>
        <v>0.49519454774999938</v>
      </c>
      <c r="BK178" s="6">
        <f t="shared" si="95"/>
        <v>0.49615897219999944</v>
      </c>
      <c r="BL178" s="6">
        <f t="shared" si="95"/>
        <v>0.4967196412499994</v>
      </c>
    </row>
    <row r="179" spans="3:64" x14ac:dyDescent="0.25">
      <c r="C179" t="s">
        <v>7</v>
      </c>
      <c r="D179" s="6">
        <f t="shared" ref="D179:AI179" si="96">(D$24*(D64*D164))+D147</f>
        <v>0</v>
      </c>
      <c r="E179" s="6">
        <f t="shared" si="96"/>
        <v>0</v>
      </c>
      <c r="F179" s="6">
        <f t="shared" si="96"/>
        <v>0</v>
      </c>
      <c r="G179" s="6">
        <f t="shared" si="96"/>
        <v>0</v>
      </c>
      <c r="H179" s="6">
        <f t="shared" si="96"/>
        <v>0</v>
      </c>
      <c r="I179" s="6">
        <f t="shared" si="96"/>
        <v>0</v>
      </c>
      <c r="J179" s="10">
        <f t="shared" si="96"/>
        <v>0</v>
      </c>
      <c r="K179" s="6">
        <f t="shared" si="96"/>
        <v>0</v>
      </c>
      <c r="L179" s="6">
        <f t="shared" si="96"/>
        <v>0</v>
      </c>
      <c r="M179" s="6">
        <f t="shared" si="96"/>
        <v>0</v>
      </c>
      <c r="N179" s="6">
        <f t="shared" si="96"/>
        <v>0</v>
      </c>
      <c r="O179" s="6">
        <f t="shared" si="96"/>
        <v>0</v>
      </c>
      <c r="P179" s="6">
        <f t="shared" si="96"/>
        <v>0</v>
      </c>
      <c r="Q179" s="6">
        <f t="shared" si="96"/>
        <v>0</v>
      </c>
      <c r="R179" s="6">
        <f t="shared" si="96"/>
        <v>0</v>
      </c>
      <c r="S179" s="16">
        <f t="shared" si="96"/>
        <v>0</v>
      </c>
      <c r="T179" s="6">
        <f t="shared" si="96"/>
        <v>0</v>
      </c>
      <c r="U179" s="6">
        <f t="shared" si="96"/>
        <v>0</v>
      </c>
      <c r="V179" s="6">
        <f t="shared" si="96"/>
        <v>0</v>
      </c>
      <c r="W179" s="6">
        <f t="shared" si="96"/>
        <v>0</v>
      </c>
      <c r="X179" s="6">
        <f t="shared" si="96"/>
        <v>0</v>
      </c>
      <c r="Y179" s="6">
        <f t="shared" si="96"/>
        <v>0</v>
      </c>
      <c r="Z179" s="6">
        <f t="shared" si="96"/>
        <v>0</v>
      </c>
      <c r="AA179" s="6">
        <f t="shared" si="96"/>
        <v>0</v>
      </c>
      <c r="AB179" s="6">
        <f t="shared" si="96"/>
        <v>0</v>
      </c>
      <c r="AC179" s="6">
        <f t="shared" si="96"/>
        <v>0</v>
      </c>
      <c r="AD179" s="6">
        <f t="shared" si="96"/>
        <v>0</v>
      </c>
      <c r="AE179" s="6">
        <f t="shared" si="96"/>
        <v>0</v>
      </c>
      <c r="AF179" s="6">
        <f t="shared" si="96"/>
        <v>0</v>
      </c>
      <c r="AG179" s="6">
        <f t="shared" si="96"/>
        <v>0</v>
      </c>
      <c r="AH179" s="6">
        <f t="shared" si="96"/>
        <v>0</v>
      </c>
      <c r="AI179" s="6">
        <f t="shared" si="96"/>
        <v>0</v>
      </c>
      <c r="AJ179" s="6">
        <f t="shared" ref="AJ179:BL179" si="97">(AJ$24*(AJ64*AJ164))+AJ147</f>
        <v>0</v>
      </c>
      <c r="AK179" s="6">
        <f t="shared" si="97"/>
        <v>0</v>
      </c>
      <c r="AL179" s="6">
        <f t="shared" si="97"/>
        <v>0</v>
      </c>
      <c r="AM179" s="6">
        <f t="shared" si="97"/>
        <v>0</v>
      </c>
      <c r="AN179" s="6">
        <f t="shared" si="97"/>
        <v>0</v>
      </c>
      <c r="AO179" s="6">
        <f t="shared" si="97"/>
        <v>0</v>
      </c>
      <c r="AP179" s="6">
        <f t="shared" si="97"/>
        <v>0</v>
      </c>
      <c r="AQ179" s="6">
        <f t="shared" si="97"/>
        <v>0</v>
      </c>
      <c r="AR179" s="6">
        <f t="shared" si="97"/>
        <v>0</v>
      </c>
      <c r="AS179" s="6">
        <f t="shared" si="97"/>
        <v>0</v>
      </c>
      <c r="AT179" s="6">
        <f t="shared" si="97"/>
        <v>0</v>
      </c>
      <c r="AU179" s="6">
        <f t="shared" si="97"/>
        <v>0</v>
      </c>
      <c r="AV179" s="6">
        <f t="shared" si="97"/>
        <v>0</v>
      </c>
      <c r="AW179" s="6">
        <f t="shared" si="97"/>
        <v>0</v>
      </c>
      <c r="AX179" s="6">
        <f t="shared" si="97"/>
        <v>0</v>
      </c>
      <c r="AY179" s="6">
        <f t="shared" si="97"/>
        <v>0</v>
      </c>
      <c r="AZ179" s="6">
        <f t="shared" si="97"/>
        <v>0</v>
      </c>
      <c r="BA179" s="6">
        <f t="shared" si="97"/>
        <v>0</v>
      </c>
      <c r="BB179" s="6">
        <f t="shared" si="97"/>
        <v>0</v>
      </c>
      <c r="BC179" s="6">
        <f t="shared" si="97"/>
        <v>0</v>
      </c>
      <c r="BD179" s="6">
        <f t="shared" si="97"/>
        <v>0</v>
      </c>
      <c r="BE179" s="6">
        <f t="shared" si="97"/>
        <v>0</v>
      </c>
      <c r="BF179" s="6">
        <f t="shared" si="97"/>
        <v>0</v>
      </c>
      <c r="BG179" s="6">
        <f t="shared" si="97"/>
        <v>0</v>
      </c>
      <c r="BH179" s="6">
        <f t="shared" si="97"/>
        <v>0</v>
      </c>
      <c r="BI179" s="6">
        <f t="shared" si="97"/>
        <v>0</v>
      </c>
      <c r="BJ179" s="6">
        <f t="shared" si="97"/>
        <v>0</v>
      </c>
      <c r="BK179" s="6">
        <f t="shared" si="97"/>
        <v>0</v>
      </c>
      <c r="BL179" s="6">
        <f t="shared" si="97"/>
        <v>0</v>
      </c>
    </row>
    <row r="180" spans="3:64" x14ac:dyDescent="0.25">
      <c r="C180" t="s">
        <v>8</v>
      </c>
      <c r="D180" s="6">
        <f t="shared" ref="D180:AI180" si="98">(D$24*(D65*D165))+D148</f>
        <v>3.9609000000000005</v>
      </c>
      <c r="E180" s="6">
        <f t="shared" si="98"/>
        <v>4.1619999999999955</v>
      </c>
      <c r="F180" s="6">
        <f t="shared" si="98"/>
        <v>4.0233999999999979</v>
      </c>
      <c r="G180" s="6">
        <f t="shared" si="98"/>
        <v>3.8040999999999996</v>
      </c>
      <c r="H180" s="6">
        <f t="shared" si="98"/>
        <v>4.3114999999999997</v>
      </c>
      <c r="I180" s="6">
        <f t="shared" si="98"/>
        <v>4.0355999999999996</v>
      </c>
      <c r="J180" s="10">
        <f t="shared" si="98"/>
        <v>0</v>
      </c>
      <c r="K180" s="6">
        <f t="shared" si="98"/>
        <v>4.1626551373114022</v>
      </c>
      <c r="L180" s="6">
        <f t="shared" si="98"/>
        <v>4.0701503096394607</v>
      </c>
      <c r="M180" s="6">
        <f t="shared" si="98"/>
        <v>3.9713859212953864</v>
      </c>
      <c r="N180" s="6">
        <f t="shared" si="98"/>
        <v>3.8909637561407706</v>
      </c>
      <c r="O180" s="6">
        <f t="shared" si="98"/>
        <v>3.832329338240815</v>
      </c>
      <c r="P180" s="6">
        <f t="shared" si="98"/>
        <v>3.796628940423167</v>
      </c>
      <c r="Q180" s="6">
        <f t="shared" si="98"/>
        <v>3.7863176696442302</v>
      </c>
      <c r="R180" s="6">
        <f t="shared" si="98"/>
        <v>3.8035593105346517</v>
      </c>
      <c r="S180" s="16">
        <f t="shared" si="98"/>
        <v>3.8536207104963816</v>
      </c>
      <c r="T180" s="6">
        <f t="shared" si="98"/>
        <v>3.9763161762066837</v>
      </c>
      <c r="U180" s="6">
        <f t="shared" si="98"/>
        <v>4.1370598357211215</v>
      </c>
      <c r="V180" s="6">
        <f t="shared" si="98"/>
        <v>4.3399220015647479</v>
      </c>
      <c r="W180" s="6">
        <f t="shared" si="98"/>
        <v>4.5885843701873803</v>
      </c>
      <c r="X180" s="6">
        <f t="shared" si="98"/>
        <v>4.887715136495876</v>
      </c>
      <c r="Y180" s="6">
        <f t="shared" si="98"/>
        <v>5.2400178807287903</v>
      </c>
      <c r="Z180" s="6">
        <f t="shared" si="98"/>
        <v>5.6486626276447298</v>
      </c>
      <c r="AA180" s="6">
        <f t="shared" si="98"/>
        <v>6.1163812678608576</v>
      </c>
      <c r="AB180" s="6">
        <f t="shared" si="98"/>
        <v>6.6450148676678529</v>
      </c>
      <c r="AC180" s="6">
        <f t="shared" si="98"/>
        <v>7.2377015998990499</v>
      </c>
      <c r="AD180" s="6">
        <f t="shared" si="98"/>
        <v>7.895509284953464</v>
      </c>
      <c r="AE180" s="6">
        <f t="shared" si="98"/>
        <v>8.6184907261193899</v>
      </c>
      <c r="AF180" s="6">
        <f t="shared" si="98"/>
        <v>9.4059867099855357</v>
      </c>
      <c r="AG180" s="6">
        <f t="shared" si="98"/>
        <v>10.256003622488713</v>
      </c>
      <c r="AH180" s="6">
        <f t="shared" si="98"/>
        <v>11.161963349563365</v>
      </c>
      <c r="AI180" s="6">
        <f t="shared" si="98"/>
        <v>12.123899910194128</v>
      </c>
      <c r="AJ180" s="6">
        <f t="shared" ref="AJ180:BL180" si="99">(AJ$24*(AJ65*AJ165))+AJ148</f>
        <v>13.136261498190521</v>
      </c>
      <c r="AK180" s="6">
        <f t="shared" si="99"/>
        <v>14.190319879551392</v>
      </c>
      <c r="AL180" s="6">
        <f t="shared" si="99"/>
        <v>15.278406779578091</v>
      </c>
      <c r="AM180" s="6">
        <f t="shared" si="99"/>
        <v>16.384963756069808</v>
      </c>
      <c r="AN180" s="6">
        <f t="shared" si="99"/>
        <v>17.502007832090872</v>
      </c>
      <c r="AO180" s="6">
        <f t="shared" si="99"/>
        <v>18.616121285282659</v>
      </c>
      <c r="AP180" s="6">
        <f t="shared" si="99"/>
        <v>19.713642566949645</v>
      </c>
      <c r="AQ180" s="6">
        <f t="shared" si="99"/>
        <v>20.778542462363088</v>
      </c>
      <c r="AR180" s="6">
        <f t="shared" si="99"/>
        <v>21.744294375000031</v>
      </c>
      <c r="AS180" s="6">
        <f t="shared" si="99"/>
        <v>22.681346436000034</v>
      </c>
      <c r="AT180" s="6">
        <f t="shared" si="99"/>
        <v>23.630511159000037</v>
      </c>
      <c r="AU180" s="6">
        <f t="shared" si="99"/>
        <v>24.591788544000039</v>
      </c>
      <c r="AV180" s="6">
        <f t="shared" si="99"/>
        <v>25.565178591000041</v>
      </c>
      <c r="AW180" s="6">
        <f t="shared" si="99"/>
        <v>26.550681300000043</v>
      </c>
      <c r="AX180" s="6">
        <f t="shared" si="99"/>
        <v>27.548296671000045</v>
      </c>
      <c r="AY180" s="6">
        <f t="shared" si="99"/>
        <v>28.558024704000044</v>
      </c>
      <c r="AZ180" s="6">
        <f t="shared" si="99"/>
        <v>29.579865399000045</v>
      </c>
      <c r="BA180" s="6">
        <f t="shared" si="99"/>
        <v>30.613818756000047</v>
      </c>
      <c r="BB180" s="6">
        <f t="shared" si="99"/>
        <v>31.659884775000048</v>
      </c>
      <c r="BC180" s="6">
        <f t="shared" si="99"/>
        <v>32.718063456000053</v>
      </c>
      <c r="BD180" s="6">
        <f t="shared" si="99"/>
        <v>33.788354799000054</v>
      </c>
      <c r="BE180" s="6">
        <f t="shared" si="99"/>
        <v>34.870758804000054</v>
      </c>
      <c r="BF180" s="6">
        <f t="shared" si="99"/>
        <v>35.965275471000055</v>
      </c>
      <c r="BG180" s="6">
        <f t="shared" si="99"/>
        <v>37.071904800000056</v>
      </c>
      <c r="BH180" s="6">
        <f t="shared" si="99"/>
        <v>38.190646791000063</v>
      </c>
      <c r="BI180" s="6">
        <f t="shared" si="99"/>
        <v>39.321501444000063</v>
      </c>
      <c r="BJ180" s="6">
        <f t="shared" si="99"/>
        <v>40.464468759000063</v>
      </c>
      <c r="BK180" s="6">
        <f t="shared" si="99"/>
        <v>41.61954873600007</v>
      </c>
      <c r="BL180" s="6">
        <f t="shared" si="99"/>
        <v>42.786741375000069</v>
      </c>
    </row>
    <row r="181" spans="3:64" x14ac:dyDescent="0.25">
      <c r="C181" t="s">
        <v>9</v>
      </c>
      <c r="D181" s="6">
        <f t="shared" ref="D181:AI181" si="100">(D$24*(D66*D166))+D149</f>
        <v>0.14486086086086092</v>
      </c>
      <c r="E181" s="6">
        <f t="shared" si="100"/>
        <v>0.16068108108108095</v>
      </c>
      <c r="F181" s="6">
        <f t="shared" si="100"/>
        <v>0.17404804804804777</v>
      </c>
      <c r="G181" s="6">
        <f t="shared" si="100"/>
        <v>0.18285645645645654</v>
      </c>
      <c r="H181" s="6">
        <f t="shared" si="100"/>
        <v>0.19295215215215211</v>
      </c>
      <c r="I181" s="6">
        <f t="shared" si="100"/>
        <v>0.20587987987987991</v>
      </c>
      <c r="J181" s="10">
        <f t="shared" si="100"/>
        <v>0</v>
      </c>
      <c r="K181" s="6">
        <f t="shared" si="100"/>
        <v>0.260031448905018</v>
      </c>
      <c r="L181" s="6">
        <f t="shared" si="100"/>
        <v>0.27945384905784587</v>
      </c>
      <c r="M181" s="6">
        <f t="shared" si="100"/>
        <v>0.29812078631784705</v>
      </c>
      <c r="N181" s="6">
        <f t="shared" si="100"/>
        <v>0.31743732818162956</v>
      </c>
      <c r="O181" s="6">
        <f t="shared" si="100"/>
        <v>0.33750574271211581</v>
      </c>
      <c r="P181" s="6">
        <f t="shared" si="100"/>
        <v>0.35822660141548079</v>
      </c>
      <c r="Q181" s="6">
        <f t="shared" si="100"/>
        <v>0.37958650844451863</v>
      </c>
      <c r="R181" s="6">
        <f t="shared" si="100"/>
        <v>0.40152886734874166</v>
      </c>
      <c r="S181" s="16">
        <f t="shared" si="100"/>
        <v>0.42432317900916106</v>
      </c>
      <c r="T181" s="6">
        <f t="shared" si="100"/>
        <v>0.44325011811228388</v>
      </c>
      <c r="U181" s="6">
        <f t="shared" si="100"/>
        <v>0.46225885890850582</v>
      </c>
      <c r="V181" s="6">
        <f t="shared" si="100"/>
        <v>0.48134942191850655</v>
      </c>
      <c r="W181" s="6">
        <f t="shared" si="100"/>
        <v>0.50048228407352757</v>
      </c>
      <c r="X181" s="6">
        <f t="shared" si="100"/>
        <v>0.51973420308077745</v>
      </c>
      <c r="Y181" s="6">
        <f t="shared" si="100"/>
        <v>0.53898473195387087</v>
      </c>
      <c r="Z181" s="6">
        <f t="shared" si="100"/>
        <v>0.55819588530446795</v>
      </c>
      <c r="AA181" s="6">
        <f t="shared" si="100"/>
        <v>0.57732504376450688</v>
      </c>
      <c r="AB181" s="6">
        <f t="shared" si="100"/>
        <v>0.59629672142181056</v>
      </c>
      <c r="AC181" s="6">
        <f t="shared" si="100"/>
        <v>0.61520930110418515</v>
      </c>
      <c r="AD181" s="6">
        <f t="shared" si="100"/>
        <v>0.63403080592957128</v>
      </c>
      <c r="AE181" s="6">
        <f t="shared" si="100"/>
        <v>0.65272171905040288</v>
      </c>
      <c r="AF181" s="6">
        <f t="shared" si="100"/>
        <v>0.6712713783823796</v>
      </c>
      <c r="AG181" s="6">
        <f t="shared" si="100"/>
        <v>0.68966058012450193</v>
      </c>
      <c r="AH181" s="6">
        <f t="shared" si="100"/>
        <v>0.7076695662938689</v>
      </c>
      <c r="AI181" s="6">
        <f t="shared" si="100"/>
        <v>0.72561573601757601</v>
      </c>
      <c r="AJ181" s="6">
        <f t="shared" ref="AJ181:BL181" si="101">(AJ$24*(AJ66*AJ166))+AJ149</f>
        <v>0.74353082376375701</v>
      </c>
      <c r="AK181" s="6">
        <f t="shared" si="101"/>
        <v>0.76137089387436563</v>
      </c>
      <c r="AL181" s="6">
        <f t="shared" si="101"/>
        <v>0.77926036272661126</v>
      </c>
      <c r="AM181" s="6">
        <f t="shared" si="101"/>
        <v>0.79702547927858702</v>
      </c>
      <c r="AN181" s="6">
        <f t="shared" si="101"/>
        <v>0.8149863753382991</v>
      </c>
      <c r="AO181" s="6">
        <f t="shared" si="101"/>
        <v>0.83328028551054911</v>
      </c>
      <c r="AP181" s="6">
        <f t="shared" si="101"/>
        <v>0.8521288518518535</v>
      </c>
      <c r="AQ181" s="6">
        <f t="shared" si="101"/>
        <v>0.87174379050020845</v>
      </c>
      <c r="AR181" s="6">
        <f t="shared" si="101"/>
        <v>0.89036811881329447</v>
      </c>
      <c r="AS181" s="6">
        <f t="shared" si="101"/>
        <v>0.90908195724855045</v>
      </c>
      <c r="AT181" s="6">
        <f t="shared" si="101"/>
        <v>0.92696916289048836</v>
      </c>
      <c r="AU181" s="6">
        <f t="shared" si="101"/>
        <v>0.94402973573910831</v>
      </c>
      <c r="AV181" s="6">
        <f t="shared" si="101"/>
        <v>0.9602636757944103</v>
      </c>
      <c r="AW181" s="6">
        <f t="shared" si="101"/>
        <v>0.9756709830563941</v>
      </c>
      <c r="AX181" s="6">
        <f t="shared" si="101"/>
        <v>0.99025165752506006</v>
      </c>
      <c r="AY181" s="6">
        <f t="shared" si="101"/>
        <v>1.0040056992004078</v>
      </c>
      <c r="AZ181" s="6">
        <f t="shared" si="101"/>
        <v>1.0169331080824378</v>
      </c>
      <c r="BA181" s="6">
        <f t="shared" si="101"/>
        <v>1.0290338841711495</v>
      </c>
      <c r="BB181" s="6">
        <f t="shared" si="101"/>
        <v>1.0403080274665435</v>
      </c>
      <c r="BC181" s="6">
        <f t="shared" si="101"/>
        <v>1.0507555379686191</v>
      </c>
      <c r="BD181" s="6">
        <f t="shared" si="101"/>
        <v>1.0603764156773769</v>
      </c>
      <c r="BE181" s="6">
        <f t="shared" si="101"/>
        <v>1.0691706605928168</v>
      </c>
      <c r="BF181" s="6">
        <f t="shared" si="101"/>
        <v>1.0771382727149383</v>
      </c>
      <c r="BG181" s="6">
        <f t="shared" si="101"/>
        <v>1.0842792520437423</v>
      </c>
      <c r="BH181" s="6">
        <f t="shared" si="101"/>
        <v>1.0905935985792279</v>
      </c>
      <c r="BI181" s="6">
        <f t="shared" si="101"/>
        <v>1.0960813123213955</v>
      </c>
      <c r="BJ181" s="6">
        <f t="shared" si="101"/>
        <v>1.1007423932702454</v>
      </c>
      <c r="BK181" s="6">
        <f t="shared" si="101"/>
        <v>1.1045768414257771</v>
      </c>
      <c r="BL181" s="6">
        <f t="shared" si="101"/>
        <v>1.1075846567879906</v>
      </c>
    </row>
    <row r="182" spans="3:64" x14ac:dyDescent="0.25">
      <c r="C182" t="s">
        <v>10</v>
      </c>
      <c r="D182" s="6">
        <f t="shared" ref="D182:AI182" si="102">(D$24*(D67*D167))+D150</f>
        <v>35.309834834834852</v>
      </c>
      <c r="E182" s="6">
        <f t="shared" si="102"/>
        <v>39.166013513513469</v>
      </c>
      <c r="F182" s="6">
        <f t="shared" si="102"/>
        <v>42.424211711711649</v>
      </c>
      <c r="G182" s="6">
        <f t="shared" si="102"/>
        <v>44.571261261261263</v>
      </c>
      <c r="H182" s="6">
        <f t="shared" si="102"/>
        <v>47.032087087087092</v>
      </c>
      <c r="I182" s="6">
        <f t="shared" si="102"/>
        <v>50.183220720720719</v>
      </c>
      <c r="J182" s="10">
        <f t="shared" si="102"/>
        <v>0</v>
      </c>
      <c r="K182" s="6">
        <f t="shared" si="102"/>
        <v>63.428631663011863</v>
      </c>
      <c r="L182" s="6">
        <f t="shared" si="102"/>
        <v>68.224411088805041</v>
      </c>
      <c r="M182" s="6">
        <f t="shared" si="102"/>
        <v>72.864585936695121</v>
      </c>
      <c r="N182" s="6">
        <f t="shared" si="102"/>
        <v>77.694495840471632</v>
      </c>
      <c r="O182" s="6">
        <f t="shared" si="102"/>
        <v>82.741894113288097</v>
      </c>
      <c r="P182" s="6">
        <f t="shared" si="102"/>
        <v>87.985236447169697</v>
      </c>
      <c r="Q182" s="6">
        <f t="shared" si="102"/>
        <v>93.424014292346627</v>
      </c>
      <c r="R182" s="6">
        <f t="shared" si="102"/>
        <v>99.047037460384814</v>
      </c>
      <c r="S182" s="16">
        <f t="shared" si="102"/>
        <v>104.92358551630919</v>
      </c>
      <c r="T182" s="6">
        <f t="shared" si="102"/>
        <v>109.8867603240851</v>
      </c>
      <c r="U182" s="6">
        <f t="shared" si="102"/>
        <v>114.91172429285879</v>
      </c>
      <c r="V182" s="6">
        <f t="shared" si="102"/>
        <v>119.99926184302657</v>
      </c>
      <c r="W182" s="6">
        <f t="shared" si="102"/>
        <v>125.14001216085344</v>
      </c>
      <c r="X182" s="6">
        <f t="shared" si="102"/>
        <v>130.35335730096304</v>
      </c>
      <c r="Y182" s="6">
        <f t="shared" si="102"/>
        <v>135.60895323239254</v>
      </c>
      <c r="Z182" s="6">
        <f t="shared" si="102"/>
        <v>140.89648400491473</v>
      </c>
      <c r="AA182" s="6">
        <f t="shared" si="102"/>
        <v>146.20386854981982</v>
      </c>
      <c r="AB182" s="6">
        <f t="shared" si="102"/>
        <v>151.5100044124423</v>
      </c>
      <c r="AC182" s="6">
        <f t="shared" si="102"/>
        <v>156.83726856008013</v>
      </c>
      <c r="AD182" s="6">
        <f t="shared" si="102"/>
        <v>162.17437803558923</v>
      </c>
      <c r="AE182" s="6">
        <f t="shared" si="102"/>
        <v>167.5072971660114</v>
      </c>
      <c r="AF182" s="6">
        <f t="shared" si="102"/>
        <v>172.82851907732376</v>
      </c>
      <c r="AG182" s="6">
        <f t="shared" si="102"/>
        <v>178.12747687634499</v>
      </c>
      <c r="AH182" s="6">
        <f t="shared" si="102"/>
        <v>183.34072126729146</v>
      </c>
      <c r="AI182" s="6">
        <f t="shared" si="102"/>
        <v>188.54281482174778</v>
      </c>
      <c r="AJ182" s="6">
        <f t="shared" ref="AJ182:BL182" si="103">(AJ$24*(AJ67*AJ167))+AJ150</f>
        <v>193.73394573433782</v>
      </c>
      <c r="AK182" s="6">
        <f t="shared" si="103"/>
        <v>198.89368843858355</v>
      </c>
      <c r="AL182" s="6">
        <f t="shared" si="103"/>
        <v>204.04466317847269</v>
      </c>
      <c r="AM182" s="6">
        <f t="shared" si="103"/>
        <v>209.13065258632395</v>
      </c>
      <c r="AN182" s="6">
        <f t="shared" si="103"/>
        <v>214.22407557519497</v>
      </c>
      <c r="AO182" s="6">
        <f t="shared" si="103"/>
        <v>219.34901756994506</v>
      </c>
      <c r="AP182" s="6">
        <f t="shared" si="103"/>
        <v>224.55124721225448</v>
      </c>
      <c r="AQ182" s="6">
        <f t="shared" si="103"/>
        <v>229.87342287343952</v>
      </c>
      <c r="AR182" s="6">
        <f t="shared" si="103"/>
        <v>234.83837924999997</v>
      </c>
      <c r="AS182" s="6">
        <f t="shared" si="103"/>
        <v>239.77423375200001</v>
      </c>
      <c r="AT182" s="6">
        <f t="shared" si="103"/>
        <v>244.49206033799999</v>
      </c>
      <c r="AU182" s="6">
        <f t="shared" si="103"/>
        <v>248.99185900799998</v>
      </c>
      <c r="AV182" s="6">
        <f t="shared" si="103"/>
        <v>253.27362976199998</v>
      </c>
      <c r="AW182" s="6">
        <f t="shared" si="103"/>
        <v>257.33737259999998</v>
      </c>
      <c r="AX182" s="6">
        <f t="shared" si="103"/>
        <v>261.18308752199994</v>
      </c>
      <c r="AY182" s="6">
        <f t="shared" si="103"/>
        <v>264.81077452799997</v>
      </c>
      <c r="AZ182" s="6">
        <f t="shared" si="103"/>
        <v>268.22043361799996</v>
      </c>
      <c r="BA182" s="6">
        <f t="shared" si="103"/>
        <v>271.41206479199997</v>
      </c>
      <c r="BB182" s="6">
        <f t="shared" si="103"/>
        <v>274.38566804999994</v>
      </c>
      <c r="BC182" s="6">
        <f t="shared" si="103"/>
        <v>277.14124339199992</v>
      </c>
      <c r="BD182" s="6">
        <f t="shared" si="103"/>
        <v>279.67879081799992</v>
      </c>
      <c r="BE182" s="6">
        <f t="shared" si="103"/>
        <v>281.99831032799995</v>
      </c>
      <c r="BF182" s="6">
        <f t="shared" si="103"/>
        <v>284.09980192199993</v>
      </c>
      <c r="BG182" s="6">
        <f t="shared" si="103"/>
        <v>285.98326559999992</v>
      </c>
      <c r="BH182" s="6">
        <f t="shared" si="103"/>
        <v>287.64870136199988</v>
      </c>
      <c r="BI182" s="6">
        <f t="shared" si="103"/>
        <v>289.09610920799986</v>
      </c>
      <c r="BJ182" s="6">
        <f t="shared" si="103"/>
        <v>290.32548913799985</v>
      </c>
      <c r="BK182" s="6">
        <f t="shared" si="103"/>
        <v>291.33684115199992</v>
      </c>
      <c r="BL182" s="6">
        <f t="shared" si="103"/>
        <v>292.13016524999989</v>
      </c>
    </row>
    <row r="183" spans="3:64" x14ac:dyDescent="0.25">
      <c r="C183" t="s">
        <v>11</v>
      </c>
      <c r="D183" s="6">
        <f t="shared" ref="D183:AI183" si="104">(D$24*(D68*D168))+D151</f>
        <v>0.72430430430430415</v>
      </c>
      <c r="E183" s="6">
        <f t="shared" si="104"/>
        <v>0.80340540540540439</v>
      </c>
      <c r="F183" s="6">
        <f t="shared" si="104"/>
        <v>0.87024024024023983</v>
      </c>
      <c r="G183" s="6">
        <f t="shared" si="104"/>
        <v>0.91428228228228225</v>
      </c>
      <c r="H183" s="6">
        <f t="shared" si="104"/>
        <v>0.96476076076076089</v>
      </c>
      <c r="I183" s="6">
        <f t="shared" si="104"/>
        <v>1.0293993993994002</v>
      </c>
      <c r="J183" s="10">
        <f t="shared" si="104"/>
        <v>0</v>
      </c>
      <c r="K183" s="6">
        <f t="shared" si="104"/>
        <v>1.3001572445250902</v>
      </c>
      <c r="L183" s="6">
        <f t="shared" si="104"/>
        <v>1.3972692452892281</v>
      </c>
      <c r="M183" s="6">
        <f t="shared" si="104"/>
        <v>1.4906039315892345</v>
      </c>
      <c r="N183" s="6">
        <f t="shared" si="104"/>
        <v>1.5871866409081472</v>
      </c>
      <c r="O183" s="6">
        <f t="shared" si="104"/>
        <v>1.6875287135605797</v>
      </c>
      <c r="P183" s="6">
        <f t="shared" si="104"/>
        <v>1.791133007077403</v>
      </c>
      <c r="Q183" s="6">
        <f t="shared" si="104"/>
        <v>1.8979325422225912</v>
      </c>
      <c r="R183" s="6">
        <f t="shared" si="104"/>
        <v>2.0076443367437076</v>
      </c>
      <c r="S183" s="16">
        <f t="shared" si="104"/>
        <v>2.1216158950458044</v>
      </c>
      <c r="T183" s="6">
        <f t="shared" si="104"/>
        <v>2.216250590561418</v>
      </c>
      <c r="U183" s="6">
        <f t="shared" si="104"/>
        <v>2.311294294542527</v>
      </c>
      <c r="V183" s="6">
        <f t="shared" si="104"/>
        <v>2.4067471095925317</v>
      </c>
      <c r="W183" s="6">
        <f t="shared" si="104"/>
        <v>2.5024114203676366</v>
      </c>
      <c r="X183" s="6">
        <f t="shared" si="104"/>
        <v>2.5986710154038866</v>
      </c>
      <c r="Y183" s="6">
        <f t="shared" si="104"/>
        <v>2.6949236597693518</v>
      </c>
      <c r="Z183" s="6">
        <f t="shared" si="104"/>
        <v>2.7909794265223384</v>
      </c>
      <c r="AA183" s="6">
        <f t="shared" si="104"/>
        <v>2.8866252188225348</v>
      </c>
      <c r="AB183" s="6">
        <f t="shared" si="104"/>
        <v>2.981483607109054</v>
      </c>
      <c r="AC183" s="6">
        <f t="shared" si="104"/>
        <v>3.0760465055209241</v>
      </c>
      <c r="AD183" s="6">
        <f t="shared" si="104"/>
        <v>3.1701540296478532</v>
      </c>
      <c r="AE183" s="6">
        <f t="shared" si="104"/>
        <v>3.2636085952520157</v>
      </c>
      <c r="AF183" s="6">
        <f t="shared" si="104"/>
        <v>3.3563568919118962</v>
      </c>
      <c r="AG183" s="6">
        <f t="shared" si="104"/>
        <v>3.4483029006225077</v>
      </c>
      <c r="AH183" s="6">
        <f t="shared" si="104"/>
        <v>3.5383478314693475</v>
      </c>
      <c r="AI183" s="6">
        <f t="shared" si="104"/>
        <v>3.6280786800878784</v>
      </c>
      <c r="AJ183" s="6">
        <f t="shared" ref="AJ183:BL183" si="105">(AJ$24*(AJ68*AJ168))+AJ151</f>
        <v>3.7176541188187819</v>
      </c>
      <c r="AK183" s="6">
        <f t="shared" si="105"/>
        <v>3.8068544693718249</v>
      </c>
      <c r="AL183" s="6">
        <f t="shared" si="105"/>
        <v>3.8963018136330549</v>
      </c>
      <c r="AM183" s="6">
        <f t="shared" si="105"/>
        <v>3.9851273963929357</v>
      </c>
      <c r="AN183" s="6">
        <f t="shared" si="105"/>
        <v>4.0749318766914939</v>
      </c>
      <c r="AO183" s="6">
        <f t="shared" si="105"/>
        <v>4.1664014275527421</v>
      </c>
      <c r="AP183" s="6">
        <f t="shared" si="105"/>
        <v>4.2606442592592693</v>
      </c>
      <c r="AQ183" s="6">
        <f t="shared" si="105"/>
        <v>4.3587189525010466</v>
      </c>
      <c r="AR183" s="6">
        <f t="shared" si="105"/>
        <v>4.451840594066474</v>
      </c>
      <c r="AS183" s="6">
        <f t="shared" si="105"/>
        <v>4.5454097862427538</v>
      </c>
      <c r="AT183" s="6">
        <f t="shared" si="105"/>
        <v>4.6348458144524436</v>
      </c>
      <c r="AU183" s="6">
        <f t="shared" si="105"/>
        <v>4.7201486786955433</v>
      </c>
      <c r="AV183" s="6">
        <f t="shared" si="105"/>
        <v>4.801318378972053</v>
      </c>
      <c r="AW183" s="6">
        <f t="shared" si="105"/>
        <v>4.8783549152819727</v>
      </c>
      <c r="AX183" s="6">
        <f t="shared" si="105"/>
        <v>4.9512582876253024</v>
      </c>
      <c r="AY183" s="6">
        <f t="shared" si="105"/>
        <v>5.0200284960020412</v>
      </c>
      <c r="AZ183" s="6">
        <f t="shared" si="105"/>
        <v>5.0846655404121908</v>
      </c>
      <c r="BA183" s="6">
        <f t="shared" si="105"/>
        <v>5.1451694208557504</v>
      </c>
      <c r="BB183" s="6">
        <f t="shared" si="105"/>
        <v>5.201540137332719</v>
      </c>
      <c r="BC183" s="6">
        <f t="shared" si="105"/>
        <v>5.2537776898430986</v>
      </c>
      <c r="BD183" s="6">
        <f t="shared" si="105"/>
        <v>5.3018820783868872</v>
      </c>
      <c r="BE183" s="6">
        <f t="shared" si="105"/>
        <v>5.3458533029640858</v>
      </c>
      <c r="BF183" s="6">
        <f t="shared" si="105"/>
        <v>5.3856913635746944</v>
      </c>
      <c r="BG183" s="6">
        <f t="shared" si="105"/>
        <v>5.4213962602187138</v>
      </c>
      <c r="BH183" s="6">
        <f t="shared" si="105"/>
        <v>5.4529679928961423</v>
      </c>
      <c r="BI183" s="6">
        <f t="shared" si="105"/>
        <v>5.4804065616069799</v>
      </c>
      <c r="BJ183" s="6">
        <f t="shared" si="105"/>
        <v>5.5037119663512284</v>
      </c>
      <c r="BK183" s="6">
        <f t="shared" si="105"/>
        <v>5.5228842071288877</v>
      </c>
      <c r="BL183" s="6">
        <f t="shared" si="105"/>
        <v>5.5379232839399561</v>
      </c>
    </row>
    <row r="184" spans="3:64" x14ac:dyDescent="0.25">
      <c r="C184" t="s">
        <v>12</v>
      </c>
      <c r="D184" s="6">
        <f t="shared" ref="D184:AI184" si="106">(D$24*(D69*D169))+D152</f>
        <v>31.678999999999995</v>
      </c>
      <c r="E184" s="6">
        <f t="shared" si="106"/>
        <v>34.371699999999954</v>
      </c>
      <c r="F184" s="6">
        <f t="shared" si="106"/>
        <v>36.622499999999967</v>
      </c>
      <c r="G184" s="6">
        <f t="shared" si="106"/>
        <v>38.454300000000003</v>
      </c>
      <c r="H184" s="6">
        <f t="shared" si="106"/>
        <v>40.099900000000005</v>
      </c>
      <c r="I184" s="6">
        <f t="shared" si="106"/>
        <v>41.904400000000003</v>
      </c>
      <c r="J184" s="10">
        <f t="shared" si="106"/>
        <v>0</v>
      </c>
      <c r="K184" s="6">
        <f t="shared" si="106"/>
        <v>49.826531031842912</v>
      </c>
      <c r="L184" s="6">
        <f t="shared" si="106"/>
        <v>52.241704911998504</v>
      </c>
      <c r="M184" s="6">
        <f t="shared" si="106"/>
        <v>54.555531960862211</v>
      </c>
      <c r="N184" s="6">
        <f t="shared" si="106"/>
        <v>57.046495257891117</v>
      </c>
      <c r="O184" s="6">
        <f t="shared" si="106"/>
        <v>59.74259642574539</v>
      </c>
      <c r="P184" s="6">
        <f t="shared" si="106"/>
        <v>62.636228448218986</v>
      </c>
      <c r="Q184" s="6">
        <f t="shared" si="106"/>
        <v>65.736081566263124</v>
      </c>
      <c r="R184" s="6">
        <f t="shared" si="106"/>
        <v>69.043792642361169</v>
      </c>
      <c r="S184" s="16">
        <f t="shared" si="106"/>
        <v>72.617143603232492</v>
      </c>
      <c r="T184" s="6">
        <f t="shared" si="106"/>
        <v>76.426014201816642</v>
      </c>
      <c r="U184" s="6">
        <f t="shared" si="106"/>
        <v>80.473660722217176</v>
      </c>
      <c r="V184" s="6">
        <f t="shared" si="106"/>
        <v>84.774215952008262</v>
      </c>
      <c r="W184" s="6">
        <f t="shared" si="106"/>
        <v>89.334252064423694</v>
      </c>
      <c r="X184" s="6">
        <f t="shared" si="106"/>
        <v>94.180324604922134</v>
      </c>
      <c r="Y184" s="6">
        <f t="shared" si="106"/>
        <v>99.302656602949696</v>
      </c>
      <c r="Z184" s="6">
        <f t="shared" si="106"/>
        <v>104.70431063555948</v>
      </c>
      <c r="AA184" s="6">
        <f t="shared" si="106"/>
        <v>110.38539696158091</v>
      </c>
      <c r="AB184" s="6">
        <f t="shared" si="106"/>
        <v>116.33706064563123</v>
      </c>
      <c r="AC184" s="6">
        <f t="shared" si="106"/>
        <v>122.58153534401708</v>
      </c>
      <c r="AD184" s="6">
        <f t="shared" si="106"/>
        <v>129.11344657449249</v>
      </c>
      <c r="AE184" s="6">
        <f t="shared" si="106"/>
        <v>135.92219727348365</v>
      </c>
      <c r="AF184" s="6">
        <f t="shared" si="106"/>
        <v>142.99902550283812</v>
      </c>
      <c r="AG184" s="6">
        <f t="shared" si="106"/>
        <v>150.32903229716533</v>
      </c>
      <c r="AH184" s="6">
        <f t="shared" si="106"/>
        <v>157.84764971896155</v>
      </c>
      <c r="AI184" s="6">
        <f t="shared" si="106"/>
        <v>165.6033341433496</v>
      </c>
      <c r="AJ184" s="6">
        <f t="shared" ref="AJ184:BL184" si="107">(AJ$24*(AJ69*AJ169))+AJ152</f>
        <v>173.57895595086364</v>
      </c>
      <c r="AK184" s="6">
        <f t="shared" si="107"/>
        <v>181.73417819445694</v>
      </c>
      <c r="AL184" s="6">
        <f t="shared" si="107"/>
        <v>190.0626236202408</v>
      </c>
      <c r="AM184" s="6">
        <f t="shared" si="107"/>
        <v>198.47975278083356</v>
      </c>
      <c r="AN184" s="6">
        <f t="shared" si="107"/>
        <v>207.0162920276608</v>
      </c>
      <c r="AO184" s="6">
        <f t="shared" si="107"/>
        <v>215.6551714682366</v>
      </c>
      <c r="AP184" s="6">
        <f t="shared" si="107"/>
        <v>224.39714730269876</v>
      </c>
      <c r="AQ184" s="6">
        <f t="shared" si="107"/>
        <v>233.23710686579949</v>
      </c>
      <c r="AR184" s="6">
        <f t="shared" si="107"/>
        <v>241.63178269949353</v>
      </c>
      <c r="AS184" s="6">
        <f t="shared" si="107"/>
        <v>250.04434619149814</v>
      </c>
      <c r="AT184" s="6">
        <f t="shared" si="107"/>
        <v>258.45690968350272</v>
      </c>
      <c r="AU184" s="6">
        <f t="shared" si="107"/>
        <v>266.86947317550732</v>
      </c>
      <c r="AV184" s="6">
        <f t="shared" si="107"/>
        <v>275.28203666751193</v>
      </c>
      <c r="AW184" s="6">
        <f t="shared" si="107"/>
        <v>283.69460015951648</v>
      </c>
      <c r="AX184" s="6">
        <f t="shared" si="107"/>
        <v>292.10716365152109</v>
      </c>
      <c r="AY184" s="6">
        <f t="shared" si="107"/>
        <v>300.5197271435257</v>
      </c>
      <c r="AZ184" s="6">
        <f t="shared" si="107"/>
        <v>308.93229063553025</v>
      </c>
      <c r="BA184" s="6">
        <f t="shared" si="107"/>
        <v>317.34485412753486</v>
      </c>
      <c r="BB184" s="6">
        <f t="shared" si="107"/>
        <v>325.75741761953947</v>
      </c>
      <c r="BC184" s="6">
        <f t="shared" si="107"/>
        <v>334.16998111154408</v>
      </c>
      <c r="BD184" s="6">
        <f t="shared" si="107"/>
        <v>342.58254460354863</v>
      </c>
      <c r="BE184" s="6">
        <f t="shared" si="107"/>
        <v>350.99510809555323</v>
      </c>
      <c r="BF184" s="6">
        <f t="shared" si="107"/>
        <v>359.40767158755784</v>
      </c>
      <c r="BG184" s="6">
        <f t="shared" si="107"/>
        <v>367.82023507956239</v>
      </c>
      <c r="BH184" s="6">
        <f t="shared" si="107"/>
        <v>376.232798571567</v>
      </c>
      <c r="BI184" s="6">
        <f t="shared" si="107"/>
        <v>384.64536206357161</v>
      </c>
      <c r="BJ184" s="6">
        <f t="shared" si="107"/>
        <v>393.05792555557622</v>
      </c>
      <c r="BK184" s="6">
        <f t="shared" si="107"/>
        <v>401.47048904758077</v>
      </c>
      <c r="BL184" s="6">
        <f t="shared" si="107"/>
        <v>409.88305253958538</v>
      </c>
    </row>
    <row r="185" spans="3:64" x14ac:dyDescent="0.25">
      <c r="C185" t="s">
        <v>13</v>
      </c>
      <c r="D185" s="6">
        <f t="shared" ref="D185:AI185" si="108">(D$23*(D70*D170))+D153</f>
        <v>8.4122999999999983</v>
      </c>
      <c r="E185" s="6">
        <f t="shared" si="108"/>
        <v>9.0851000000000024</v>
      </c>
      <c r="F185" s="6">
        <f t="shared" si="108"/>
        <v>7.3162000000000011</v>
      </c>
      <c r="G185" s="6">
        <f t="shared" si="108"/>
        <v>8.6865000000000006</v>
      </c>
      <c r="H185" s="6">
        <f t="shared" si="108"/>
        <v>11.0229</v>
      </c>
      <c r="I185" s="6">
        <f t="shared" si="108"/>
        <v>12.620499999999968</v>
      </c>
      <c r="J185" s="10">
        <f t="shared" si="108"/>
        <v>12.620499999999979</v>
      </c>
      <c r="K185" s="6">
        <f t="shared" si="108"/>
        <v>14.862986575363413</v>
      </c>
      <c r="L185">
        <f t="shared" si="108"/>
        <v>15.8317581219746</v>
      </c>
      <c r="M185" s="6">
        <f t="shared" si="108"/>
        <v>16.802546377602059</v>
      </c>
      <c r="N185" s="6">
        <f t="shared" si="108"/>
        <v>17.774886388935215</v>
      </c>
      <c r="O185" s="6">
        <f t="shared" si="108"/>
        <v>18.751516733571286</v>
      </c>
      <c r="P185" s="6">
        <f t="shared" si="108"/>
        <v>19.72531431157843</v>
      </c>
      <c r="Q185" s="6">
        <f t="shared" si="108"/>
        <v>20.693308136797587</v>
      </c>
      <c r="R185" s="6">
        <f t="shared" si="108"/>
        <v>21.637048684769383</v>
      </c>
      <c r="S185" s="16">
        <f t="shared" si="108"/>
        <v>22.580186060218239</v>
      </c>
      <c r="T185" s="6">
        <f t="shared" si="108"/>
        <v>23.387226033359649</v>
      </c>
      <c r="U185" s="6">
        <f t="shared" si="108"/>
        <v>24.16723310084058</v>
      </c>
      <c r="V185" s="6">
        <f t="shared" si="108"/>
        <v>24.919410063571238</v>
      </c>
      <c r="W185" s="6">
        <f t="shared" si="108"/>
        <v>25.641558449265229</v>
      </c>
      <c r="X185" s="6">
        <f t="shared" si="108"/>
        <v>26.335254613968509</v>
      </c>
      <c r="Y185" s="6">
        <f t="shared" si="108"/>
        <v>26.995644440395441</v>
      </c>
      <c r="Z185" s="6">
        <f t="shared" si="108"/>
        <v>27.621148687791145</v>
      </c>
      <c r="AA185" s="6">
        <f t="shared" si="108"/>
        <v>28.21026117015964</v>
      </c>
      <c r="AB185" s="6">
        <f t="shared" si="108"/>
        <v>28.760727711536173</v>
      </c>
      <c r="AC185" s="6">
        <f t="shared" si="108"/>
        <v>29.274965551238278</v>
      </c>
      <c r="AD185" s="6">
        <f t="shared" si="108"/>
        <v>29.751725680694779</v>
      </c>
      <c r="AE185" s="6">
        <f t="shared" si="108"/>
        <v>30.179614145242667</v>
      </c>
      <c r="AF185" s="6">
        <f t="shared" si="108"/>
        <v>30.562614453452227</v>
      </c>
      <c r="AG185" s="6">
        <f t="shared" si="108"/>
        <v>30.904124715333761</v>
      </c>
      <c r="AH185" s="6">
        <f t="shared" si="108"/>
        <v>31.198580001454044</v>
      </c>
      <c r="AI185" s="6">
        <f t="shared" si="108"/>
        <v>31.453788978035909</v>
      </c>
      <c r="AJ185" s="6">
        <f t="shared" ref="AJ185:BL185" si="109">(AJ$23*(AJ70*AJ170))+AJ153</f>
        <v>31.669332117386617</v>
      </c>
      <c r="AK185" s="6">
        <f t="shared" si="109"/>
        <v>31.843733086910984</v>
      </c>
      <c r="AL185" s="6">
        <f t="shared" si="109"/>
        <v>31.978876203357874</v>
      </c>
      <c r="AM185" s="6">
        <f t="shared" si="109"/>
        <v>32.070162863341359</v>
      </c>
      <c r="AN185" s="6">
        <f t="shared" si="109"/>
        <v>32.12379722378062</v>
      </c>
      <c r="AO185" s="6">
        <f t="shared" si="109"/>
        <v>32.141185456624591</v>
      </c>
      <c r="AP185" s="6">
        <f t="shared" si="109"/>
        <v>32.12521977117283</v>
      </c>
      <c r="AQ185" s="6">
        <f t="shared" si="109"/>
        <v>32.078347892301622</v>
      </c>
      <c r="AR185" s="6">
        <f t="shared" si="109"/>
        <v>32.038411275000023</v>
      </c>
      <c r="AS185" s="6">
        <f t="shared" si="109"/>
        <v>31.977938985000023</v>
      </c>
      <c r="AT185" s="6">
        <f t="shared" si="109"/>
        <v>31.906129335000024</v>
      </c>
      <c r="AU185" s="6">
        <f t="shared" si="109"/>
        <v>31.822982325000023</v>
      </c>
      <c r="AV185" s="6">
        <f t="shared" si="109"/>
        <v>31.728497955000023</v>
      </c>
      <c r="AW185" s="6">
        <f t="shared" si="109"/>
        <v>31.622676225000014</v>
      </c>
      <c r="AX185" s="6">
        <f t="shared" si="109"/>
        <v>31.505517135000016</v>
      </c>
      <c r="AY185" s="6">
        <f t="shared" si="109"/>
        <v>31.377020685000012</v>
      </c>
      <c r="AZ185" s="6">
        <f t="shared" si="109"/>
        <v>31.237186875000013</v>
      </c>
      <c r="BA185" s="6">
        <f t="shared" si="109"/>
        <v>31.086015705000012</v>
      </c>
      <c r="BB185" s="6">
        <f t="shared" si="109"/>
        <v>30.923507175000012</v>
      </c>
      <c r="BC185" s="6">
        <f t="shared" si="109"/>
        <v>30.749661285000013</v>
      </c>
      <c r="BD185" s="6">
        <f t="shared" si="109"/>
        <v>30.564478035000011</v>
      </c>
      <c r="BE185" s="6">
        <f t="shared" si="109"/>
        <v>30.367957425000011</v>
      </c>
      <c r="BF185" s="6">
        <f t="shared" si="109"/>
        <v>30.160099455000008</v>
      </c>
      <c r="BG185" s="6">
        <f t="shared" si="109"/>
        <v>29.940904125000007</v>
      </c>
      <c r="BH185" s="6">
        <f t="shared" si="109"/>
        <v>29.71037143500001</v>
      </c>
      <c r="BI185" s="6">
        <f t="shared" si="109"/>
        <v>29.46850138500001</v>
      </c>
      <c r="BJ185" s="6">
        <f t="shared" si="109"/>
        <v>29.215293975000009</v>
      </c>
      <c r="BK185" s="6">
        <f t="shared" si="109"/>
        <v>28.950749205000008</v>
      </c>
      <c r="BL185" s="6">
        <f t="shared" si="109"/>
        <v>28.674867075000009</v>
      </c>
    </row>
    <row r="186" spans="3:64" x14ac:dyDescent="0.25">
      <c r="C186" t="s">
        <v>14</v>
      </c>
      <c r="D186" s="6">
        <f t="shared" ref="D186:AI186" si="110">(D$23*(D71*D171))+D154</f>
        <v>4.3779000000000012</v>
      </c>
      <c r="E186" s="6">
        <f t="shared" si="110"/>
        <v>4.5710000000000033</v>
      </c>
      <c r="F186" s="6">
        <f t="shared" si="110"/>
        <v>4.6006000000000009</v>
      </c>
      <c r="G186" s="6">
        <f t="shared" si="110"/>
        <v>4.4166000000000016</v>
      </c>
      <c r="H186" s="6">
        <f t="shared" si="110"/>
        <v>4.4818999999999996</v>
      </c>
      <c r="I186" s="6">
        <f t="shared" si="110"/>
        <v>4.2407999999999886</v>
      </c>
      <c r="J186" s="10">
        <f t="shared" si="110"/>
        <v>4.2407999999999912</v>
      </c>
      <c r="K186" s="6">
        <f t="shared" si="110"/>
        <v>3.9436478260068153</v>
      </c>
      <c r="L186" s="6">
        <f t="shared" si="110"/>
        <v>3.3031091732126336</v>
      </c>
      <c r="M186" s="6">
        <f t="shared" si="110"/>
        <v>2.6996629958498293</v>
      </c>
      <c r="N186" s="6">
        <f t="shared" si="110"/>
        <v>2.162796024727736</v>
      </c>
      <c r="O186" s="6">
        <f t="shared" si="110"/>
        <v>1.7012140865705183</v>
      </c>
      <c r="P186" s="6">
        <f t="shared" si="110"/>
        <v>1.3215313245796294</v>
      </c>
      <c r="Q186" s="6">
        <f t="shared" si="110"/>
        <v>1.0301166454709878</v>
      </c>
      <c r="R186" s="6">
        <f t="shared" si="110"/>
        <v>0.83175515183124438</v>
      </c>
      <c r="S186" s="16">
        <f t="shared" si="110"/>
        <v>0.73190901327188307</v>
      </c>
      <c r="T186" s="6">
        <f t="shared" si="110"/>
        <v>0.76989299986031889</v>
      </c>
      <c r="U186" s="6">
        <f t="shared" si="110"/>
        <v>0.92143684524081004</v>
      </c>
      <c r="V186" s="6">
        <f t="shared" si="110"/>
        <v>1.2029906526147278</v>
      </c>
      <c r="W186" s="6">
        <f t="shared" si="110"/>
        <v>1.6296695982256628</v>
      </c>
      <c r="X186" s="6">
        <f t="shared" si="110"/>
        <v>2.2152619497922958</v>
      </c>
      <c r="Y186" s="6">
        <f t="shared" si="110"/>
        <v>2.97122846170025</v>
      </c>
      <c r="Z186" s="6">
        <f t="shared" si="110"/>
        <v>3.9068943919153583</v>
      </c>
      <c r="AA186" s="6">
        <f t="shared" si="110"/>
        <v>5.0289533717727855</v>
      </c>
      <c r="AB186" s="6">
        <f t="shared" si="110"/>
        <v>6.340946471061641</v>
      </c>
      <c r="AC186" s="6">
        <f t="shared" si="110"/>
        <v>7.8441843797636723</v>
      </c>
      <c r="AD186" s="6">
        <f t="shared" si="110"/>
        <v>9.5359154960716719</v>
      </c>
      <c r="AE186" s="6">
        <f t="shared" si="110"/>
        <v>11.405675702557259</v>
      </c>
      <c r="AF186" s="6">
        <f t="shared" si="110"/>
        <v>13.443047764799587</v>
      </c>
      <c r="AG186" s="6">
        <f t="shared" si="110"/>
        <v>15.633936197561649</v>
      </c>
      <c r="AH186" s="6">
        <f t="shared" si="110"/>
        <v>17.95549353707144</v>
      </c>
      <c r="AI186" s="6">
        <f t="shared" si="110"/>
        <v>20.387259717841101</v>
      </c>
      <c r="AJ186" s="6">
        <f t="shared" ref="AJ186:BL186" si="111">(AJ$23*(AJ71*AJ171))+AJ154</f>
        <v>22.900246944605524</v>
      </c>
      <c r="AK186" s="6">
        <f t="shared" si="111"/>
        <v>25.459544611742185</v>
      </c>
      <c r="AL186" s="6">
        <f t="shared" si="111"/>
        <v>28.027657689902323</v>
      </c>
      <c r="AM186" s="6">
        <f t="shared" si="111"/>
        <v>30.556342114915186</v>
      </c>
      <c r="AN186" s="6">
        <f t="shared" si="111"/>
        <v>33.001905985778258</v>
      </c>
      <c r="AO186" s="6">
        <f t="shared" si="111"/>
        <v>35.312102050470791</v>
      </c>
      <c r="AP186" s="6">
        <f t="shared" si="111"/>
        <v>37.431731763611928</v>
      </c>
      <c r="AQ186" s="6">
        <f t="shared" si="111"/>
        <v>39.300794335614086</v>
      </c>
      <c r="AR186" s="6">
        <f t="shared" si="111"/>
        <v>40.900099500000124</v>
      </c>
      <c r="AS186" s="6">
        <f t="shared" si="111"/>
        <v>42.330509160000119</v>
      </c>
      <c r="AT186" s="6">
        <f t="shared" si="111"/>
        <v>43.783593540000126</v>
      </c>
      <c r="AU186" s="6">
        <f t="shared" si="111"/>
        <v>45.259352640000124</v>
      </c>
      <c r="AV186" s="6">
        <f t="shared" si="111"/>
        <v>46.757786460000126</v>
      </c>
      <c r="AW186" s="6">
        <f t="shared" si="111"/>
        <v>48.278895000000126</v>
      </c>
      <c r="AX186" s="6">
        <f t="shared" si="111"/>
        <v>49.822678260000124</v>
      </c>
      <c r="AY186" s="6">
        <f t="shared" si="111"/>
        <v>51.389136240000127</v>
      </c>
      <c r="AZ186" s="6">
        <f t="shared" si="111"/>
        <v>52.978268940000127</v>
      </c>
      <c r="BA186" s="6">
        <f t="shared" si="111"/>
        <v>54.590076360000133</v>
      </c>
      <c r="BB186" s="6">
        <f t="shared" si="111"/>
        <v>56.224558500000128</v>
      </c>
      <c r="BC186" s="6">
        <f t="shared" si="111"/>
        <v>57.881715360000129</v>
      </c>
      <c r="BD186" s="6">
        <f t="shared" si="111"/>
        <v>59.561546940000127</v>
      </c>
      <c r="BE186" s="6">
        <f t="shared" si="111"/>
        <v>61.264053240000131</v>
      </c>
      <c r="BF186" s="6">
        <f t="shared" si="111"/>
        <v>62.989234260000131</v>
      </c>
      <c r="BG186" s="6">
        <f t="shared" si="111"/>
        <v>64.737090000000123</v>
      </c>
      <c r="BH186" s="6">
        <f t="shared" si="111"/>
        <v>66.50762046000014</v>
      </c>
      <c r="BI186" s="6">
        <f t="shared" si="111"/>
        <v>68.300825640000141</v>
      </c>
      <c r="BJ186" s="6">
        <f t="shared" si="111"/>
        <v>70.11670554000014</v>
      </c>
      <c r="BK186" s="6">
        <f t="shared" si="111"/>
        <v>71.955260160000151</v>
      </c>
      <c r="BL186" s="6">
        <f t="shared" si="111"/>
        <v>73.816489500000145</v>
      </c>
    </row>
    <row r="187" spans="3:64" x14ac:dyDescent="0.25">
      <c r="C187" t="s">
        <v>15</v>
      </c>
      <c r="D187" s="6">
        <f t="shared" ref="D187:AI187" si="112">(D$23*(D72*D172))+D155</f>
        <v>91.595699999999994</v>
      </c>
      <c r="E187" s="6">
        <f t="shared" si="112"/>
        <v>99.295559999999995</v>
      </c>
      <c r="F187" s="6">
        <f t="shared" si="112"/>
        <v>108.46836000000002</v>
      </c>
      <c r="G187" s="6">
        <f t="shared" si="112"/>
        <v>112.00223999999997</v>
      </c>
      <c r="H187" s="6">
        <f t="shared" si="112"/>
        <v>115.53612000000003</v>
      </c>
      <c r="I187" s="6">
        <f t="shared" si="112"/>
        <v>119.06999999999969</v>
      </c>
      <c r="J187" s="10">
        <f t="shared" si="112"/>
        <v>149.20382765455693</v>
      </c>
      <c r="K187" s="6">
        <f t="shared" si="112"/>
        <v>171.89976093548262</v>
      </c>
      <c r="L187" s="6">
        <f t="shared" si="112"/>
        <v>180.94920114318163</v>
      </c>
      <c r="M187" s="6">
        <f t="shared" si="112"/>
        <v>188.84558555904849</v>
      </c>
      <c r="N187" s="6">
        <f t="shared" si="112"/>
        <v>196.45046827285151</v>
      </c>
      <c r="O187" s="6">
        <f t="shared" si="112"/>
        <v>203.7970939438209</v>
      </c>
      <c r="P187" s="6">
        <f t="shared" si="112"/>
        <v>210.81188425390297</v>
      </c>
      <c r="Q187" s="6">
        <f t="shared" si="112"/>
        <v>217.47077298559719</v>
      </c>
      <c r="R187" s="6">
        <f t="shared" si="112"/>
        <v>223.5927031631366</v>
      </c>
      <c r="S187" s="16">
        <f t="shared" si="112"/>
        <v>229.43816134178451</v>
      </c>
      <c r="T187" s="6">
        <f t="shared" si="112"/>
        <v>232.54975798364282</v>
      </c>
      <c r="U187" s="6">
        <f t="shared" si="112"/>
        <v>235.15550685019659</v>
      </c>
      <c r="V187" s="6">
        <f t="shared" si="112"/>
        <v>237.2782339241779</v>
      </c>
      <c r="W187" s="6">
        <f t="shared" si="112"/>
        <v>238.92909390568093</v>
      </c>
      <c r="X187" s="6">
        <f t="shared" si="112"/>
        <v>240.15619156109258</v>
      </c>
      <c r="Y187" s="6">
        <f t="shared" si="112"/>
        <v>240.9497751334959</v>
      </c>
      <c r="Z187" s="6">
        <f t="shared" si="112"/>
        <v>241.33320357438888</v>
      </c>
      <c r="AA187" s="6">
        <f t="shared" si="112"/>
        <v>241.33230989286471</v>
      </c>
      <c r="AB187" s="6">
        <f t="shared" si="112"/>
        <v>240.96835292177937</v>
      </c>
      <c r="AC187" s="6">
        <f t="shared" si="112"/>
        <v>240.30300969331267</v>
      </c>
      <c r="AD187" s="6">
        <f t="shared" si="112"/>
        <v>239.36727825110705</v>
      </c>
      <c r="AE187" s="6">
        <f t="shared" si="112"/>
        <v>238.11330979556067</v>
      </c>
      <c r="AF187" s="6">
        <f t="shared" si="112"/>
        <v>236.61931188550417</v>
      </c>
      <c r="AG187" s="6">
        <f t="shared" si="112"/>
        <v>234.95639784699983</v>
      </c>
      <c r="AH187" s="6">
        <f t="shared" si="112"/>
        <v>233.12652165360342</v>
      </c>
      <c r="AI187" s="6">
        <f t="shared" si="112"/>
        <v>231.23221888582449</v>
      </c>
      <c r="AJ187" s="6">
        <f t="shared" ref="AJ187:BL187" si="113">(AJ$23*(AJ72*AJ172))+AJ155</f>
        <v>229.31201213831866</v>
      </c>
      <c r="AK187" s="6">
        <f t="shared" si="113"/>
        <v>227.39629976289871</v>
      </c>
      <c r="AL187" s="6">
        <f t="shared" si="113"/>
        <v>225.53867770277373</v>
      </c>
      <c r="AM187" s="6">
        <f t="shared" si="113"/>
        <v>223.7455243743056</v>
      </c>
      <c r="AN187" s="6">
        <f t="shared" si="113"/>
        <v>222.09747728388896</v>
      </c>
      <c r="AO187" s="6">
        <f t="shared" si="113"/>
        <v>220.63871712996033</v>
      </c>
      <c r="AP187" s="6">
        <f t="shared" si="113"/>
        <v>219.42122703876151</v>
      </c>
      <c r="AQ187" s="6">
        <f t="shared" si="113"/>
        <v>218.49134585136323</v>
      </c>
      <c r="AR187" s="6">
        <f t="shared" si="113"/>
        <v>218.13386400000027</v>
      </c>
      <c r="AS187" s="6">
        <f t="shared" si="113"/>
        <v>217.91009932800029</v>
      </c>
      <c r="AT187" s="6">
        <f t="shared" si="113"/>
        <v>217.61377555200028</v>
      </c>
      <c r="AU187" s="6">
        <f t="shared" si="113"/>
        <v>217.24489267200025</v>
      </c>
      <c r="AV187" s="6">
        <f t="shared" si="113"/>
        <v>216.80345068800028</v>
      </c>
      <c r="AW187" s="6">
        <f t="shared" si="113"/>
        <v>216.28944960000027</v>
      </c>
      <c r="AX187" s="6">
        <f t="shared" si="113"/>
        <v>215.70288940800026</v>
      </c>
      <c r="AY187" s="6">
        <f t="shared" si="113"/>
        <v>215.04377011200026</v>
      </c>
      <c r="AZ187" s="6">
        <f t="shared" si="113"/>
        <v>214.31209171200024</v>
      </c>
      <c r="BA187" s="6">
        <f t="shared" si="113"/>
        <v>213.50785420800025</v>
      </c>
      <c r="BB187" s="6">
        <f t="shared" si="113"/>
        <v>212.63105760000025</v>
      </c>
      <c r="BC187" s="6">
        <f t="shared" si="113"/>
        <v>211.68170188800022</v>
      </c>
      <c r="BD187" s="6">
        <f t="shared" si="113"/>
        <v>210.65978707200023</v>
      </c>
      <c r="BE187" s="6">
        <f t="shared" si="113"/>
        <v>209.56531315200021</v>
      </c>
      <c r="BF187" s="6">
        <f t="shared" si="113"/>
        <v>208.39828012800021</v>
      </c>
      <c r="BG187" s="6">
        <f t="shared" si="113"/>
        <v>207.15868800000018</v>
      </c>
      <c r="BH187" s="6">
        <f t="shared" si="113"/>
        <v>205.84653676800022</v>
      </c>
      <c r="BI187" s="6">
        <f t="shared" si="113"/>
        <v>1092.8132102400007</v>
      </c>
      <c r="BJ187" s="6">
        <f t="shared" si="113"/>
        <v>1121.8672886400009</v>
      </c>
      <c r="BK187" s="6">
        <f t="shared" si="113"/>
        <v>1151.2841625600006</v>
      </c>
      <c r="BL187" s="6">
        <f t="shared" si="113"/>
        <v>1181.0638320000007</v>
      </c>
    </row>
    <row r="188" spans="3:64" x14ac:dyDescent="0.25">
      <c r="C188" t="s">
        <v>16</v>
      </c>
      <c r="D188" s="6">
        <f t="shared" ref="D188:AI188" si="114">(D$23*(D73*D173))+D156</f>
        <v>69.197399999999988</v>
      </c>
      <c r="E188" s="6">
        <f t="shared" si="114"/>
        <v>78.013299999999987</v>
      </c>
      <c r="F188" s="6">
        <f t="shared" si="114"/>
        <v>84.982000000000014</v>
      </c>
      <c r="G188" s="6">
        <f t="shared" si="114"/>
        <v>90.319800000000001</v>
      </c>
      <c r="H188" s="6">
        <f t="shared" si="114"/>
        <v>96.885300000000001</v>
      </c>
      <c r="I188" s="6">
        <f t="shared" si="114"/>
        <v>104.99069999999973</v>
      </c>
      <c r="J188" s="10">
        <f t="shared" si="114"/>
        <v>104.99069999999983</v>
      </c>
      <c r="K188" s="6">
        <f t="shared" si="114"/>
        <v>119.48748341468405</v>
      </c>
      <c r="L188" s="6">
        <f t="shared" si="114"/>
        <v>124.63461795766501</v>
      </c>
      <c r="M188" s="6">
        <f t="shared" si="114"/>
        <v>129.27555294492885</v>
      </c>
      <c r="N188" s="6">
        <f t="shared" si="114"/>
        <v>134.0350432501057</v>
      </c>
      <c r="O188" s="6">
        <f t="shared" si="114"/>
        <v>138.95799063157259</v>
      </c>
      <c r="P188" s="6">
        <f t="shared" si="114"/>
        <v>144.0131518147742</v>
      </c>
      <c r="Q188" s="6">
        <f t="shared" si="114"/>
        <v>149.19956919766619</v>
      </c>
      <c r="R188" s="6">
        <f t="shared" si="114"/>
        <v>154.40399830845408</v>
      </c>
      <c r="S188" s="16">
        <f t="shared" si="114"/>
        <v>159.81279034275249</v>
      </c>
      <c r="T188" s="6">
        <f t="shared" si="114"/>
        <v>168.66222725469356</v>
      </c>
      <c r="U188" s="6">
        <f t="shared" si="114"/>
        <v>177.85705653783117</v>
      </c>
      <c r="V188" s="6">
        <f t="shared" si="114"/>
        <v>187.40731922096319</v>
      </c>
      <c r="W188" s="6">
        <f t="shared" si="114"/>
        <v>197.30961715469559</v>
      </c>
      <c r="X188" s="6">
        <f t="shared" si="114"/>
        <v>207.58640119837744</v>
      </c>
      <c r="Y188" s="6">
        <f t="shared" si="114"/>
        <v>218.2068630803717</v>
      </c>
      <c r="Z188" s="6">
        <f t="shared" si="114"/>
        <v>229.16065767198702</v>
      </c>
      <c r="AA188" s="6">
        <f t="shared" si="114"/>
        <v>240.43353859205868</v>
      </c>
      <c r="AB188" s="6">
        <f t="shared" si="114"/>
        <v>251.99987961691085</v>
      </c>
      <c r="AC188" s="6">
        <f t="shared" si="114"/>
        <v>263.87020845373144</v>
      </c>
      <c r="AD188" s="6">
        <f t="shared" si="114"/>
        <v>276.01954650862609</v>
      </c>
      <c r="AE188" s="6">
        <f t="shared" si="114"/>
        <v>288.32054942360986</v>
      </c>
      <c r="AF188" s="6">
        <f t="shared" si="114"/>
        <v>300.7797208181517</v>
      </c>
      <c r="AG188" s="6">
        <f t="shared" si="114"/>
        <v>313.39703536321178</v>
      </c>
      <c r="AH188" s="6">
        <f t="shared" si="114"/>
        <v>326.07774976993255</v>
      </c>
      <c r="AI188" s="6">
        <f t="shared" si="114"/>
        <v>338.85883086081981</v>
      </c>
      <c r="AJ188" s="6">
        <f t="shared" ref="AJ188:BL188" si="115">(AJ$23*(AJ73*AJ173))+AJ156</f>
        <v>351.69051732097302</v>
      </c>
      <c r="AK188" s="6">
        <f t="shared" si="115"/>
        <v>364.5050022378195</v>
      </c>
      <c r="AL188" s="6">
        <f t="shared" si="115"/>
        <v>377.26652555796983</v>
      </c>
      <c r="AM188" s="6">
        <f t="shared" si="115"/>
        <v>389.8575241781644</v>
      </c>
      <c r="AN188" s="6">
        <f t="shared" si="115"/>
        <v>402.28331274572662</v>
      </c>
      <c r="AO188" s="6">
        <f t="shared" si="115"/>
        <v>414.49072942428171</v>
      </c>
      <c r="AP188" s="6">
        <f t="shared" si="115"/>
        <v>426.44289619777811</v>
      </c>
      <c r="AQ188" s="6">
        <f t="shared" si="115"/>
        <v>438.09583726671599</v>
      </c>
      <c r="AR188" s="6">
        <f t="shared" si="115"/>
        <v>449.90109450000017</v>
      </c>
      <c r="AS188" s="6">
        <f t="shared" si="115"/>
        <v>461.58659553600017</v>
      </c>
      <c r="AT188" s="6">
        <f t="shared" si="115"/>
        <v>473.42174972400022</v>
      </c>
      <c r="AU188" s="6">
        <f t="shared" si="115"/>
        <v>485.40655706400014</v>
      </c>
      <c r="AV188" s="6">
        <f t="shared" si="115"/>
        <v>497.54101755600021</v>
      </c>
      <c r="AW188" s="6">
        <f t="shared" si="115"/>
        <v>509.82513120000021</v>
      </c>
      <c r="AX188" s="6">
        <f t="shared" si="115"/>
        <v>522.2588979960002</v>
      </c>
      <c r="AY188" s="6">
        <f t="shared" si="115"/>
        <v>534.84231794400023</v>
      </c>
      <c r="AZ188" s="6">
        <f t="shared" si="115"/>
        <v>547.57539104400018</v>
      </c>
      <c r="BA188" s="6">
        <f t="shared" si="115"/>
        <v>560.45811729600018</v>
      </c>
      <c r="BB188" s="6">
        <f t="shared" si="115"/>
        <v>573.49049670000022</v>
      </c>
      <c r="BC188" s="6">
        <f t="shared" si="115"/>
        <v>586.67252925600019</v>
      </c>
      <c r="BD188" s="6">
        <f t="shared" si="115"/>
        <v>600.0042149640002</v>
      </c>
      <c r="BE188" s="6">
        <f t="shared" si="115"/>
        <v>613.48555382400014</v>
      </c>
      <c r="BF188" s="6">
        <f t="shared" si="115"/>
        <v>627.11654583600023</v>
      </c>
      <c r="BG188" s="6">
        <f t="shared" si="115"/>
        <v>640.89719100000025</v>
      </c>
      <c r="BH188" s="6">
        <f t="shared" si="115"/>
        <v>654.82748931600031</v>
      </c>
      <c r="BI188" s="6">
        <f t="shared" si="115"/>
        <v>668.90744078400041</v>
      </c>
      <c r="BJ188" s="6">
        <f t="shared" si="115"/>
        <v>683.13704540400033</v>
      </c>
      <c r="BK188" s="6">
        <f t="shared" si="115"/>
        <v>697.51630317600041</v>
      </c>
      <c r="BL188" s="6">
        <f t="shared" si="115"/>
        <v>712.04521410000041</v>
      </c>
    </row>
    <row r="189" spans="3:64" x14ac:dyDescent="0.25">
      <c r="C189" t="s">
        <v>17</v>
      </c>
      <c r="D189" s="6">
        <f t="shared" ref="D189:AI189" si="116">(D$23*(D74*D174))+D157</f>
        <v>14.625</v>
      </c>
      <c r="E189" s="6">
        <f t="shared" si="116"/>
        <v>15.853500000000002</v>
      </c>
      <c r="F189" s="6">
        <f t="shared" si="116"/>
        <v>17.302499999999998</v>
      </c>
      <c r="G189" s="6">
        <f t="shared" si="116"/>
        <v>19.465026429256561</v>
      </c>
      <c r="H189" s="6">
        <f t="shared" si="116"/>
        <v>21.627552858513127</v>
      </c>
      <c r="I189" s="6">
        <f t="shared" si="116"/>
        <v>23.790079287769629</v>
      </c>
      <c r="J189" s="10">
        <f t="shared" si="116"/>
        <v>27.043518505218525</v>
      </c>
      <c r="K189" s="6">
        <f t="shared" si="116"/>
        <v>31.721856861008895</v>
      </c>
      <c r="L189" s="6">
        <f t="shared" si="116"/>
        <v>34.053560635138219</v>
      </c>
      <c r="M189" s="6">
        <f t="shared" si="116"/>
        <v>36.298307857276853</v>
      </c>
      <c r="N189" s="6">
        <f t="shared" si="116"/>
        <v>38.618200423052301</v>
      </c>
      <c r="O189" s="6">
        <f t="shared" si="116"/>
        <v>41.022452597877226</v>
      </c>
      <c r="P189" s="6">
        <f t="shared" si="116"/>
        <v>43.498297576141539</v>
      </c>
      <c r="Q189" s="6">
        <f t="shared" si="116"/>
        <v>46.041284765087504</v>
      </c>
      <c r="R189" s="6">
        <f t="shared" si="116"/>
        <v>48.61149707170334</v>
      </c>
      <c r="S189" s="16">
        <f t="shared" si="116"/>
        <v>51.262407750526073</v>
      </c>
      <c r="T189" s="6">
        <f t="shared" si="116"/>
        <v>53.428315748561417</v>
      </c>
      <c r="U189" s="6">
        <f t="shared" si="116"/>
        <v>55.584956814411569</v>
      </c>
      <c r="V189" s="6">
        <f t="shared" si="116"/>
        <v>57.727826192852156</v>
      </c>
      <c r="W189" s="6">
        <f t="shared" si="116"/>
        <v>59.848656157474494</v>
      </c>
      <c r="X189" s="6">
        <f t="shared" si="116"/>
        <v>61.947485421559932</v>
      </c>
      <c r="Y189" s="6">
        <f t="shared" si="116"/>
        <v>64.0088278201859</v>
      </c>
      <c r="Z189" s="6">
        <f t="shared" si="116"/>
        <v>66.024283245754816</v>
      </c>
      <c r="AA189" s="6">
        <f t="shared" si="116"/>
        <v>67.985146257943768</v>
      </c>
      <c r="AB189" s="6">
        <f t="shared" si="116"/>
        <v>69.880440004347221</v>
      </c>
      <c r="AC189" s="6">
        <f t="shared" si="116"/>
        <v>71.710141969230747</v>
      </c>
      <c r="AD189" s="6">
        <f t="shared" si="116"/>
        <v>73.465086073556321</v>
      </c>
      <c r="AE189" s="6">
        <f t="shared" si="116"/>
        <v>75.11050600488052</v>
      </c>
      <c r="AF189" s="6">
        <f t="shared" si="116"/>
        <v>76.649104695648631</v>
      </c>
      <c r="AG189" s="6">
        <f t="shared" si="116"/>
        <v>78.082244690384684</v>
      </c>
      <c r="AH189" s="6">
        <f t="shared" si="116"/>
        <v>79.388600968883267</v>
      </c>
      <c r="AI189" s="6">
        <f t="shared" si="116"/>
        <v>80.580630972786125</v>
      </c>
      <c r="AJ189" s="6">
        <f t="shared" ref="AJ189:BL189" si="117">(AJ$23*(AJ74*AJ174))+AJ157</f>
        <v>81.650067991989687</v>
      </c>
      <c r="AK189" s="6">
        <f t="shared" si="117"/>
        <v>82.585864155658271</v>
      </c>
      <c r="AL189" s="6">
        <f t="shared" si="117"/>
        <v>83.385687615471596</v>
      </c>
      <c r="AM189" s="6">
        <f t="shared" si="117"/>
        <v>84.030415901365316</v>
      </c>
      <c r="AN189" s="6">
        <f t="shared" si="117"/>
        <v>84.52928910735956</v>
      </c>
      <c r="AO189" s="6">
        <f t="shared" si="117"/>
        <v>84.87936004306556</v>
      </c>
      <c r="AP189" s="6">
        <f t="shared" si="117"/>
        <v>85.081911609723264</v>
      </c>
      <c r="AQ189" s="6">
        <f t="shared" si="117"/>
        <v>85.137412760428944</v>
      </c>
      <c r="AR189" s="6">
        <f t="shared" si="117"/>
        <v>85.140754674680537</v>
      </c>
      <c r="AS189" s="6">
        <f t="shared" si="117"/>
        <v>85.053416135426431</v>
      </c>
      <c r="AT189" s="6">
        <f t="shared" si="117"/>
        <v>84.93775674419733</v>
      </c>
      <c r="AU189" s="6">
        <f t="shared" si="117"/>
        <v>84.793776500993232</v>
      </c>
      <c r="AV189" s="6">
        <f t="shared" si="117"/>
        <v>84.621475405814124</v>
      </c>
      <c r="AW189" s="6">
        <f t="shared" si="117"/>
        <v>84.420853458660034</v>
      </c>
      <c r="AX189" s="6">
        <f t="shared" si="117"/>
        <v>84.191910659530933</v>
      </c>
      <c r="AY189" s="6">
        <f t="shared" si="117"/>
        <v>83.934647008426836</v>
      </c>
      <c r="AZ189" s="6">
        <f t="shared" si="117"/>
        <v>83.649062505347729</v>
      </c>
      <c r="BA189" s="6">
        <f t="shared" si="117"/>
        <v>83.335157150293639</v>
      </c>
      <c r="BB189" s="6">
        <f t="shared" si="117"/>
        <v>82.99293094326454</v>
      </c>
      <c r="BC189" s="6">
        <f t="shared" si="117"/>
        <v>82.622383884260444</v>
      </c>
      <c r="BD189" s="6">
        <f t="shared" si="117"/>
        <v>82.223515973281351</v>
      </c>
      <c r="BE189" s="6">
        <f t="shared" si="117"/>
        <v>81.796327210327263</v>
      </c>
      <c r="BF189" s="6">
        <f t="shared" si="117"/>
        <v>81.340817595398164</v>
      </c>
      <c r="BG189" s="6">
        <f t="shared" si="117"/>
        <v>80.856987128494069</v>
      </c>
      <c r="BH189" s="6">
        <f t="shared" si="117"/>
        <v>80.344835809614992</v>
      </c>
      <c r="BI189" s="6">
        <f t="shared" si="117"/>
        <v>79.804363638760918</v>
      </c>
      <c r="BJ189" s="6">
        <f t="shared" si="117"/>
        <v>79.23557061593182</v>
      </c>
      <c r="BK189" s="6">
        <f t="shared" si="117"/>
        <v>78.63845674112774</v>
      </c>
      <c r="BL189" s="6">
        <f t="shared" si="117"/>
        <v>78.01302201434865</v>
      </c>
    </row>
    <row r="190" spans="3:64" x14ac:dyDescent="0.25">
      <c r="C190" t="s">
        <v>18</v>
      </c>
      <c r="D190" s="6">
        <f t="shared" ref="D190:AI190" si="118">(D$23*(D75*D175))+D158</f>
        <v>14.976000000000003</v>
      </c>
      <c r="E190" s="6">
        <f t="shared" si="118"/>
        <v>18.20160000000001</v>
      </c>
      <c r="F190" s="6">
        <f t="shared" si="118"/>
        <v>19.704000000000001</v>
      </c>
      <c r="G190" s="6">
        <f t="shared" si="118"/>
        <v>21.401047999999996</v>
      </c>
      <c r="H190" s="6">
        <f t="shared" si="118"/>
        <v>23.098096000000005</v>
      </c>
      <c r="I190" s="6">
        <f t="shared" si="118"/>
        <v>24.79514399999994</v>
      </c>
      <c r="J190" s="10">
        <f t="shared" si="118"/>
        <v>32.499590535794766</v>
      </c>
      <c r="K190" s="6">
        <f t="shared" si="118"/>
        <v>38.468197583518624</v>
      </c>
      <c r="L190" s="6">
        <f t="shared" si="118"/>
        <v>41.608756924531704</v>
      </c>
      <c r="M190" s="6">
        <f t="shared" si="118"/>
        <v>44.628078589110352</v>
      </c>
      <c r="N190" s="6">
        <f t="shared" si="118"/>
        <v>47.719618981617721</v>
      </c>
      <c r="O190" s="6">
        <f t="shared" si="118"/>
        <v>50.89202609138885</v>
      </c>
      <c r="P190" s="6">
        <f t="shared" si="118"/>
        <v>54.127072782853269</v>
      </c>
      <c r="Q190" s="6">
        <f t="shared" si="118"/>
        <v>57.417043493510832</v>
      </c>
      <c r="R190" s="6">
        <f t="shared" si="118"/>
        <v>60.710253924906588</v>
      </c>
      <c r="S190" s="16">
        <f t="shared" si="118"/>
        <v>64.071957666619838</v>
      </c>
      <c r="T190" s="6">
        <f t="shared" si="118"/>
        <v>66.793929178213759</v>
      </c>
      <c r="U190" s="6">
        <f t="shared" si="118"/>
        <v>69.470611399809329</v>
      </c>
      <c r="V190" s="6">
        <f t="shared" si="118"/>
        <v>72.097094708217668</v>
      </c>
      <c r="W190" s="6">
        <f t="shared" si="118"/>
        <v>74.664161197666246</v>
      </c>
      <c r="X190" s="6">
        <f t="shared" si="118"/>
        <v>77.173326851726117</v>
      </c>
      <c r="Y190" s="6">
        <f t="shared" si="118"/>
        <v>79.607102024798678</v>
      </c>
      <c r="Z190" s="6">
        <f t="shared" si="118"/>
        <v>81.957202856539794</v>
      </c>
      <c r="AA190" s="6">
        <f t="shared" si="118"/>
        <v>84.21530392172923</v>
      </c>
      <c r="AB190" s="6">
        <f t="shared" si="118"/>
        <v>86.370590776464383</v>
      </c>
      <c r="AC190" s="6">
        <f t="shared" si="118"/>
        <v>88.426078157470045</v>
      </c>
      <c r="AD190" s="6">
        <f t="shared" si="118"/>
        <v>90.373701778708295</v>
      </c>
      <c r="AE190" s="6">
        <f t="shared" si="118"/>
        <v>92.174229039867384</v>
      </c>
      <c r="AF190" s="6">
        <f t="shared" si="118"/>
        <v>93.83482433273636</v>
      </c>
      <c r="AG190" s="6">
        <f t="shared" si="118"/>
        <v>95.36106503239165</v>
      </c>
      <c r="AH190" s="6">
        <f t="shared" si="118"/>
        <v>96.730922109419666</v>
      </c>
      <c r="AI190" s="6">
        <f t="shared" si="118"/>
        <v>97.963698728445905</v>
      </c>
      <c r="AJ190" s="6">
        <f t="shared" ref="AJ190:BL190" si="119">(AJ$23*(AJ75*AJ175))+AJ158</f>
        <v>99.053419657441623</v>
      </c>
      <c r="AK190" s="6">
        <f t="shared" si="119"/>
        <v>99.990804553725269</v>
      </c>
      <c r="AL190" s="6">
        <f t="shared" si="119"/>
        <v>100.77716147635924</v>
      </c>
      <c r="AM190" s="6">
        <f t="shared" si="119"/>
        <v>101.39348452397307</v>
      </c>
      <c r="AN190" s="6">
        <f t="shared" si="119"/>
        <v>101.85498039293613</v>
      </c>
      <c r="AO190" s="6">
        <f t="shared" si="119"/>
        <v>102.16199805741729</v>
      </c>
      <c r="AP190" s="6">
        <f t="shared" si="119"/>
        <v>102.31984801913597</v>
      </c>
      <c r="AQ190" s="6">
        <f t="shared" si="119"/>
        <v>102.33270177033221</v>
      </c>
      <c r="AR190" s="6">
        <f t="shared" si="119"/>
        <v>102.31803470031902</v>
      </c>
      <c r="AS190" s="6">
        <f t="shared" si="119"/>
        <v>102.21307547457312</v>
      </c>
      <c r="AT190" s="6">
        <f t="shared" si="119"/>
        <v>102.07408162080222</v>
      </c>
      <c r="AU190" s="6">
        <f t="shared" si="119"/>
        <v>101.90105313900631</v>
      </c>
      <c r="AV190" s="6">
        <f t="shared" si="119"/>
        <v>101.69399002918541</v>
      </c>
      <c r="AW190" s="6">
        <f t="shared" si="119"/>
        <v>101.45289229133951</v>
      </c>
      <c r="AX190" s="6">
        <f t="shared" si="119"/>
        <v>101.17775992546859</v>
      </c>
      <c r="AY190" s="6">
        <f t="shared" si="119"/>
        <v>100.86859293157269</v>
      </c>
      <c r="AZ190" s="6">
        <f t="shared" si="119"/>
        <v>100.52539130965178</v>
      </c>
      <c r="BA190" s="6">
        <f t="shared" si="119"/>
        <v>100.14815505970587</v>
      </c>
      <c r="BB190" s="6">
        <f t="shared" si="119"/>
        <v>99.736884181734979</v>
      </c>
      <c r="BC190" s="6">
        <f t="shared" si="119"/>
        <v>99.291578675739061</v>
      </c>
      <c r="BD190" s="6">
        <f t="shared" si="119"/>
        <v>98.812238541718145</v>
      </c>
      <c r="BE190" s="6">
        <f t="shared" si="119"/>
        <v>98.298863779672246</v>
      </c>
      <c r="BF190" s="6">
        <f t="shared" si="119"/>
        <v>97.751454389601335</v>
      </c>
      <c r="BG190" s="6">
        <f t="shared" si="119"/>
        <v>97.170010371505427</v>
      </c>
      <c r="BH190" s="6">
        <f t="shared" si="119"/>
        <v>96.554531725384535</v>
      </c>
      <c r="BI190" s="6">
        <f t="shared" si="119"/>
        <v>95.905018451238618</v>
      </c>
      <c r="BJ190" s="6">
        <f t="shared" si="119"/>
        <v>95.221470549067703</v>
      </c>
      <c r="BK190" s="6">
        <f t="shared" si="119"/>
        <v>94.503888018871791</v>
      </c>
      <c r="BL190" s="6">
        <f t="shared" si="119"/>
        <v>93.752270860650867</v>
      </c>
    </row>
    <row r="191" spans="3:64" x14ac:dyDescent="0.25">
      <c r="C191" t="s">
        <v>40</v>
      </c>
      <c r="D191" s="6">
        <f t="shared" ref="D191:AI191" si="120">(D$23*(D76*D176))+D159</f>
        <v>3.1945000000000006</v>
      </c>
      <c r="E191" s="6">
        <f t="shared" si="120"/>
        <v>2.8557000000000001</v>
      </c>
      <c r="F191" s="6">
        <f t="shared" si="120"/>
        <v>2.8350999999999993</v>
      </c>
      <c r="G191" s="6">
        <f t="shared" si="120"/>
        <v>2.9140999999999995</v>
      </c>
      <c r="H191" s="6">
        <f t="shared" si="120"/>
        <v>2.9857000000000005</v>
      </c>
      <c r="I191" s="6">
        <f t="shared" si="120"/>
        <v>3.048399999999992</v>
      </c>
      <c r="J191" s="10">
        <f t="shared" si="120"/>
        <v>3.0483999999999947</v>
      </c>
      <c r="K191" s="6">
        <f t="shared" si="120"/>
        <v>3.5008857901532497</v>
      </c>
      <c r="L191" s="6">
        <f t="shared" si="120"/>
        <v>3.6399677693076908</v>
      </c>
      <c r="M191" s="6">
        <f t="shared" si="120"/>
        <v>3.7582842858256296</v>
      </c>
      <c r="N191" s="6">
        <f t="shared" si="120"/>
        <v>3.8737733720110317</v>
      </c>
      <c r="O191" s="6">
        <f t="shared" si="120"/>
        <v>3.9874003738776511</v>
      </c>
      <c r="P191" s="6">
        <f t="shared" si="120"/>
        <v>4.0979676247775263</v>
      </c>
      <c r="Q191" s="6">
        <f t="shared" si="120"/>
        <v>4.2052052188694891</v>
      </c>
      <c r="R191" s="6">
        <f t="shared" si="120"/>
        <v>4.3084736762980578</v>
      </c>
      <c r="S191" s="16">
        <f t="shared" si="120"/>
        <v>4.409736029880694</v>
      </c>
      <c r="T191" s="6">
        <f t="shared" si="120"/>
        <v>4.5068340183419586</v>
      </c>
      <c r="U191" s="6">
        <f t="shared" si="120"/>
        <v>4.5993207985486952</v>
      </c>
      <c r="V191" s="6">
        <f t="shared" si="120"/>
        <v>4.6872803200603261</v>
      </c>
      <c r="W191" s="6">
        <f t="shared" si="120"/>
        <v>4.7705092087390648</v>
      </c>
      <c r="X191" s="6">
        <f t="shared" si="120"/>
        <v>4.8494860791688863</v>
      </c>
      <c r="Y191" s="6">
        <f t="shared" si="120"/>
        <v>4.9234774178939196</v>
      </c>
      <c r="Z191" s="6">
        <f t="shared" si="120"/>
        <v>4.9923495174018857</v>
      </c>
      <c r="AA191" s="6">
        <f t="shared" si="120"/>
        <v>5.0559665316313263</v>
      </c>
      <c r="AB191" s="6">
        <f t="shared" si="120"/>
        <v>5.114044775084837</v>
      </c>
      <c r="AC191" s="6">
        <f t="shared" si="120"/>
        <v>5.1671149289719045</v>
      </c>
      <c r="AD191" s="6">
        <f t="shared" si="120"/>
        <v>5.2150321011106833</v>
      </c>
      <c r="AE191" s="6">
        <f t="shared" si="120"/>
        <v>5.2575682026292787</v>
      </c>
      <c r="AF191" s="6">
        <f t="shared" si="120"/>
        <v>5.2946409543120296</v>
      </c>
      <c r="AG191" s="6">
        <f t="shared" si="120"/>
        <v>5.3261354837245314</v>
      </c>
      <c r="AH191" s="6">
        <f t="shared" si="120"/>
        <v>5.3510630559488614</v>
      </c>
      <c r="AI191" s="6">
        <f t="shared" si="120"/>
        <v>5.3707199908573422</v>
      </c>
      <c r="AJ191" s="6">
        <f t="shared" ref="AJ191:BL191" si="121">(AJ$23*(AJ76*AJ176))+AJ159</f>
        <v>5.3849655991374972</v>
      </c>
      <c r="AK191" s="6">
        <f t="shared" si="121"/>
        <v>5.393469889767859</v>
      </c>
      <c r="AL191" s="6">
        <f t="shared" si="121"/>
        <v>5.3964635853063037</v>
      </c>
      <c r="AM191" s="6">
        <f t="shared" si="121"/>
        <v>5.3930738703620626</v>
      </c>
      <c r="AN191" s="6">
        <f t="shared" si="121"/>
        <v>5.3842417812659917</v>
      </c>
      <c r="AO191" s="6">
        <f t="shared" si="121"/>
        <v>5.3700873309197332</v>
      </c>
      <c r="AP191" s="6">
        <f t="shared" si="121"/>
        <v>5.3509714649764382</v>
      </c>
      <c r="AQ191" s="6">
        <f t="shared" si="121"/>
        <v>5.3271734455856787</v>
      </c>
      <c r="AR191" s="6">
        <f t="shared" si="121"/>
        <v>5.3048276474409022</v>
      </c>
      <c r="AS191" s="6">
        <f t="shared" si="121"/>
        <v>5.2789763601424786</v>
      </c>
      <c r="AT191" s="6">
        <f t="shared" si="121"/>
        <v>5.2508576008440544</v>
      </c>
      <c r="AU191" s="6">
        <f t="shared" si="121"/>
        <v>5.2204713695456313</v>
      </c>
      <c r="AV191" s="6">
        <f t="shared" si="121"/>
        <v>5.1878176662472075</v>
      </c>
      <c r="AW191" s="6">
        <f t="shared" si="121"/>
        <v>5.152896490948784</v>
      </c>
      <c r="AX191" s="6">
        <f t="shared" si="121"/>
        <v>5.1157078436503598</v>
      </c>
      <c r="AY191" s="6">
        <f t="shared" si="121"/>
        <v>5.0762517243519358</v>
      </c>
      <c r="AZ191" s="6">
        <f t="shared" si="121"/>
        <v>5.034528133053513</v>
      </c>
      <c r="BA191" s="6">
        <f t="shared" si="121"/>
        <v>4.9905370697550886</v>
      </c>
      <c r="BB191" s="6">
        <f t="shared" si="121"/>
        <v>4.9442785344566653</v>
      </c>
      <c r="BC191" s="6">
        <f t="shared" si="121"/>
        <v>4.8957525271582414</v>
      </c>
      <c r="BD191" s="6">
        <f t="shared" si="121"/>
        <v>4.8449590478598177</v>
      </c>
      <c r="BE191" s="6">
        <f t="shared" si="121"/>
        <v>4.7918980965613942</v>
      </c>
      <c r="BF191" s="6">
        <f t="shared" si="121"/>
        <v>4.7365696732629701</v>
      </c>
      <c r="BG191" s="6">
        <f t="shared" si="121"/>
        <v>4.6789737779645471</v>
      </c>
      <c r="BH191" s="6">
        <f t="shared" si="121"/>
        <v>4.6191104106661243</v>
      </c>
      <c r="BI191" s="6">
        <f t="shared" si="121"/>
        <v>4.5569795713676999</v>
      </c>
      <c r="BJ191" s="6">
        <f t="shared" si="121"/>
        <v>4.4925812600692767</v>
      </c>
      <c r="BK191" s="6">
        <f t="shared" si="121"/>
        <v>4.4259154767708528</v>
      </c>
      <c r="BL191" s="6">
        <f t="shared" si="121"/>
        <v>4.3569822214724292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rgb="FF92D050"/>
  </sheetPr>
  <dimension ref="A1:BL191"/>
  <sheetViews>
    <sheetView workbookViewId="0">
      <selection activeCell="F117" sqref="E117:F117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19_THA</v>
      </c>
      <c r="D1" t="s">
        <v>297</v>
      </c>
    </row>
    <row r="18" spans="1:64" x14ac:dyDescent="0.25">
      <c r="J18" s="10" t="s">
        <v>746</v>
      </c>
      <c r="N18" s="15">
        <f>M18+0.001</f>
        <v>1E-3</v>
      </c>
      <c r="O18" s="15">
        <f t="shared" ref="O18:AR18" si="0">N18+0.001</f>
        <v>2E-3</v>
      </c>
      <c r="P18" s="15">
        <f t="shared" si="0"/>
        <v>3.0000000000000001E-3</v>
      </c>
      <c r="Q18" s="15">
        <f t="shared" si="0"/>
        <v>4.0000000000000001E-3</v>
      </c>
      <c r="R18" s="15">
        <f t="shared" si="0"/>
        <v>5.0000000000000001E-3</v>
      </c>
      <c r="S18" s="15">
        <f t="shared" si="0"/>
        <v>6.0000000000000001E-3</v>
      </c>
      <c r="T18" s="15">
        <f t="shared" si="0"/>
        <v>7.0000000000000001E-3</v>
      </c>
      <c r="U18" s="15">
        <f t="shared" si="0"/>
        <v>8.0000000000000002E-3</v>
      </c>
      <c r="V18" s="15">
        <f t="shared" si="0"/>
        <v>9.0000000000000011E-3</v>
      </c>
      <c r="W18" s="15">
        <f t="shared" si="0"/>
        <v>1.0000000000000002E-2</v>
      </c>
      <c r="X18" s="15">
        <f t="shared" si="0"/>
        <v>1.1000000000000003E-2</v>
      </c>
      <c r="Y18" s="15">
        <f t="shared" si="0"/>
        <v>1.2000000000000004E-2</v>
      </c>
      <c r="Z18" s="15">
        <f t="shared" si="0"/>
        <v>1.3000000000000005E-2</v>
      </c>
      <c r="AA18" s="15">
        <f t="shared" si="0"/>
        <v>1.4000000000000005E-2</v>
      </c>
      <c r="AB18" s="15">
        <f t="shared" si="0"/>
        <v>1.5000000000000006E-2</v>
      </c>
      <c r="AC18" s="15">
        <f t="shared" si="0"/>
        <v>1.6000000000000007E-2</v>
      </c>
      <c r="AD18" s="15">
        <f t="shared" si="0"/>
        <v>1.7000000000000008E-2</v>
      </c>
      <c r="AE18" s="15">
        <f t="shared" si="0"/>
        <v>1.8000000000000009E-2</v>
      </c>
      <c r="AF18" s="15">
        <f t="shared" si="0"/>
        <v>1.900000000000001E-2</v>
      </c>
      <c r="AG18" s="15">
        <f t="shared" si="0"/>
        <v>2.0000000000000011E-2</v>
      </c>
      <c r="AH18" s="15">
        <f t="shared" si="0"/>
        <v>2.1000000000000012E-2</v>
      </c>
      <c r="AI18" s="15">
        <f t="shared" si="0"/>
        <v>2.2000000000000013E-2</v>
      </c>
      <c r="AJ18" s="15">
        <f t="shared" si="0"/>
        <v>2.3000000000000013E-2</v>
      </c>
      <c r="AK18" s="15">
        <f t="shared" si="0"/>
        <v>2.4000000000000014E-2</v>
      </c>
      <c r="AL18" s="15">
        <f t="shared" si="0"/>
        <v>2.5000000000000015E-2</v>
      </c>
      <c r="AM18" s="15">
        <f t="shared" si="0"/>
        <v>2.6000000000000016E-2</v>
      </c>
      <c r="AN18" s="15">
        <f t="shared" si="0"/>
        <v>2.7000000000000017E-2</v>
      </c>
      <c r="AO18" s="15">
        <f>AN18+0.001</f>
        <v>2.8000000000000018E-2</v>
      </c>
      <c r="AP18" s="15">
        <f t="shared" si="0"/>
        <v>2.9000000000000019E-2</v>
      </c>
      <c r="AQ18" s="15">
        <f t="shared" si="0"/>
        <v>3.000000000000002E-2</v>
      </c>
      <c r="AR18" s="15">
        <f t="shared" si="0"/>
        <v>3.1000000000000021E-2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346.39968323049999</v>
      </c>
      <c r="E23" s="6">
        <f>INDEX(Activity_Demand_tot!X:X,MATCH($C$1&amp;"-"&amp;$C23,Activity_Demand_tot!$CH:$CH,0))</f>
        <v>347.105212200643</v>
      </c>
      <c r="F23" s="6">
        <f>INDEX(Activity_Demand_tot!Y:Y,MATCH($C$1&amp;"-"&amp;$C23,Activity_Demand_tot!$CH:$CH,0))</f>
        <v>376.87537283573403</v>
      </c>
      <c r="G23" s="6">
        <f>INDEX(Activity_Demand_tot!Z:Z,MATCH($C$1&amp;"-"&amp;$C23,Activity_Demand_tot!$CH:$CH,0))</f>
        <v>393.96163649963597</v>
      </c>
      <c r="H23" s="6">
        <f>INDEX(Activity_Demand_tot!AA:AA,MATCH($C$1&amp;"-"&amp;$C23,Activity_Demand_tot!$CH:$CH,0))</f>
        <v>407.06188108907799</v>
      </c>
      <c r="I23" s="6">
        <f>INDEX(Activity_Demand_tot!AB:AB,MATCH($C$1&amp;"-"&amp;$C23,Activity_Demand_tot!$CH:$CH,0))</f>
        <v>401.98885009649302</v>
      </c>
      <c r="J23" s="10">
        <f>J27</f>
        <v>433.78273218731101</v>
      </c>
      <c r="K23" s="6">
        <f>K27 -10</f>
        <v>458.74071782561299</v>
      </c>
      <c r="L23" s="6">
        <f>L27 +15</f>
        <v>509.79393470023098</v>
      </c>
      <c r="M23" s="6">
        <f t="shared" ref="M23:BL23" si="1">M27 +15</f>
        <v>524.87685206897208</v>
      </c>
      <c r="N23" s="6">
        <f t="shared" si="1"/>
        <v>478.38554801937801</v>
      </c>
      <c r="O23" s="6">
        <f t="shared" si="1"/>
        <v>495.62225453272799</v>
      </c>
      <c r="P23" s="6">
        <f t="shared" si="1"/>
        <v>525.37876115285803</v>
      </c>
      <c r="Q23" s="6">
        <f t="shared" si="1"/>
        <v>553.38284859767896</v>
      </c>
      <c r="R23" s="6">
        <f t="shared" si="1"/>
        <v>581.53584662053197</v>
      </c>
      <c r="S23" s="6">
        <f t="shared" si="1"/>
        <v>605.90879856591596</v>
      </c>
      <c r="T23" s="6">
        <f t="shared" si="1"/>
        <v>632.24173740483195</v>
      </c>
      <c r="U23" s="6">
        <f t="shared" si="1"/>
        <v>658.34550407434403</v>
      </c>
      <c r="V23" s="6">
        <f t="shared" si="1"/>
        <v>681.51744516271503</v>
      </c>
      <c r="W23" s="6">
        <f t="shared" si="1"/>
        <v>714.24202295434895</v>
      </c>
      <c r="X23" s="6">
        <f t="shared" si="1"/>
        <v>739.33782406504497</v>
      </c>
      <c r="Y23" s="6">
        <f t="shared" si="1"/>
        <v>763.52328619296202</v>
      </c>
      <c r="Z23" s="6">
        <f t="shared" si="1"/>
        <v>792.54026551062896</v>
      </c>
      <c r="AA23" s="6">
        <f t="shared" si="1"/>
        <v>814.83971587666394</v>
      </c>
      <c r="AB23" s="6">
        <f t="shared" si="1"/>
        <v>841.63850906330401</v>
      </c>
      <c r="AC23" s="6">
        <f t="shared" si="1"/>
        <v>867.30782329270198</v>
      </c>
      <c r="AD23" s="6">
        <f t="shared" si="1"/>
        <v>891.90826245217897</v>
      </c>
      <c r="AE23" s="6">
        <f t="shared" si="1"/>
        <v>915.49319704601896</v>
      </c>
      <c r="AF23" s="6">
        <f t="shared" si="1"/>
        <v>938.10889169473899</v>
      </c>
      <c r="AG23" s="6">
        <f t="shared" si="1"/>
        <v>964.131378257503</v>
      </c>
      <c r="AH23" s="6">
        <f t="shared" si="1"/>
        <v>984.77423015612499</v>
      </c>
      <c r="AI23" s="6">
        <f t="shared" si="1"/>
        <v>1008.5829626572799</v>
      </c>
      <c r="AJ23" s="6">
        <f t="shared" si="1"/>
        <v>1031.2781825361799</v>
      </c>
      <c r="AK23" s="6">
        <f t="shared" si="1"/>
        <v>1052.9099396506799</v>
      </c>
      <c r="AL23" s="6">
        <f t="shared" si="1"/>
        <v>1073.52361832969</v>
      </c>
      <c r="AM23" s="6">
        <f t="shared" si="1"/>
        <v>1093.1603468175001</v>
      </c>
      <c r="AN23" s="6">
        <f t="shared" si="1"/>
        <v>1111.8575543660099</v>
      </c>
      <c r="AO23" s="6">
        <f t="shared" si="1"/>
        <v>1132.8477583558199</v>
      </c>
      <c r="AP23" s="6">
        <f t="shared" si="1"/>
        <v>1152.73341856756</v>
      </c>
      <c r="AQ23" s="6">
        <f t="shared" si="1"/>
        <v>1168.6059489050899</v>
      </c>
      <c r="AR23" s="6">
        <f t="shared" si="1"/>
        <v>1186.53849020656</v>
      </c>
      <c r="AS23" s="6">
        <f t="shared" si="1"/>
        <v>1204.12669821175</v>
      </c>
      <c r="AT23" s="6">
        <f t="shared" si="1"/>
        <v>1221.3629495376599</v>
      </c>
      <c r="AU23" s="6">
        <f t="shared" si="1"/>
        <v>1238.24204515309</v>
      </c>
      <c r="AV23" s="6">
        <f t="shared" si="1"/>
        <v>1254.76109056733</v>
      </c>
      <c r="AW23" s="6">
        <f t="shared" si="1"/>
        <v>1270.91879122558</v>
      </c>
      <c r="AX23" s="6">
        <f t="shared" si="1"/>
        <v>1286.7133887483701</v>
      </c>
      <c r="AY23" s="6">
        <f t="shared" si="1"/>
        <v>1302.14535038534</v>
      </c>
      <c r="AZ23" s="6">
        <f t="shared" si="1"/>
        <v>1317.2210281416001</v>
      </c>
      <c r="BA23" s="6">
        <f t="shared" si="1"/>
        <v>1331.94948365138</v>
      </c>
      <c r="BB23" s="6">
        <f t="shared" si="1"/>
        <v>1346.3408712895</v>
      </c>
      <c r="BC23" s="6">
        <f t="shared" si="1"/>
        <v>1360.40327245652</v>
      </c>
      <c r="BD23" s="6">
        <f t="shared" si="1"/>
        <v>1374.1435285345599</v>
      </c>
      <c r="BE23" s="6">
        <f t="shared" si="1"/>
        <v>1387.57122433226</v>
      </c>
      <c r="BF23" s="6">
        <f t="shared" si="1"/>
        <v>1400.6958092103</v>
      </c>
      <c r="BG23" s="6">
        <f t="shared" si="1"/>
        <v>1413.52723487507</v>
      </c>
      <c r="BH23" s="6">
        <f t="shared" si="1"/>
        <v>1426.07530253653</v>
      </c>
      <c r="BI23" s="6">
        <f t="shared" si="1"/>
        <v>1438.35032977627</v>
      </c>
      <c r="BJ23" s="6">
        <f t="shared" si="1"/>
        <v>1450.36450868217</v>
      </c>
      <c r="BK23" s="6">
        <f t="shared" si="1"/>
        <v>1462.1309525735201</v>
      </c>
      <c r="BL23" s="6">
        <f t="shared" si="1"/>
        <v>1473.6618854835001</v>
      </c>
    </row>
    <row r="24" spans="1:64" s="6" customFormat="1" x14ac:dyDescent="0.25">
      <c r="C24" s="6" t="s">
        <v>1</v>
      </c>
      <c r="D24" s="6">
        <f>D28</f>
        <v>203.146023467362</v>
      </c>
      <c r="E24" s="6">
        <f>INDEX(Activity_Demand_tot!X:X,MATCH($C$1&amp;"-"&amp;$C24,Activity_Demand_tot!$CH:$CH,0))</f>
        <v>180.25953715589</v>
      </c>
      <c r="F24" s="6">
        <f>INDEX(Activity_Demand_tot!Y:Y,MATCH($C$1&amp;"-"&amp;$C24,Activity_Demand_tot!$CH:$CH,0))</f>
        <v>210.700339553314</v>
      </c>
      <c r="G24" s="6">
        <f>INDEX(Activity_Demand_tot!Z:Z,MATCH($C$1&amp;"-"&amp;$C24,Activity_Demand_tot!$CH:$CH,0))</f>
        <v>197.70597671668401</v>
      </c>
      <c r="H24" s="6">
        <f>INDEX(Activity_Demand_tot!AA:AA,MATCH($C$1&amp;"-"&amp;$C24,Activity_Demand_tot!$CH:$CH,0))</f>
        <v>220.10115727625501</v>
      </c>
      <c r="I24" s="6">
        <f>INDEX(Activity_Demand_tot!AB:AB,MATCH($C$1&amp;"-"&amp;$C24,Activity_Demand_tot!$CH:$CH,0))</f>
        <v>223.83992472990801</v>
      </c>
      <c r="J24" s="10">
        <f>J28</f>
        <v>230.54923698988199</v>
      </c>
      <c r="K24" s="6">
        <f>K28</f>
        <v>237.86007962622699</v>
      </c>
      <c r="L24" s="6">
        <f>L28 -10</f>
        <v>237.853684451563</v>
      </c>
      <c r="M24" s="6">
        <f t="shared" ref="M24:BL24" si="2">M28 -10</f>
        <v>244.00472455465501</v>
      </c>
      <c r="N24" s="6">
        <f t="shared" si="2"/>
        <v>226.59518467529301</v>
      </c>
      <c r="O24" s="6">
        <f t="shared" si="2"/>
        <v>232.45158571232301</v>
      </c>
      <c r="P24" s="6">
        <f t="shared" si="2"/>
        <v>244.048079490703</v>
      </c>
      <c r="Q24" s="6">
        <f t="shared" si="2"/>
        <v>255.33188195579697</v>
      </c>
      <c r="R24" s="6">
        <f t="shared" si="2"/>
        <v>267.07733292703102</v>
      </c>
      <c r="S24" s="6">
        <f t="shared" si="2"/>
        <v>277.45520145377299</v>
      </c>
      <c r="T24" s="6">
        <f t="shared" si="2"/>
        <v>289.10788223898902</v>
      </c>
      <c r="U24" s="6">
        <f t="shared" si="2"/>
        <v>301.07606179654903</v>
      </c>
      <c r="V24" s="6">
        <f t="shared" si="2"/>
        <v>312.050282760568</v>
      </c>
      <c r="W24" s="6">
        <f t="shared" si="2"/>
        <v>328.24616229018102</v>
      </c>
      <c r="X24" s="6">
        <f t="shared" si="2"/>
        <v>341.15608364435099</v>
      </c>
      <c r="Y24" s="6">
        <f t="shared" si="2"/>
        <v>354.05273656944303</v>
      </c>
      <c r="Z24" s="6">
        <f t="shared" si="2"/>
        <v>370.20167903119602</v>
      </c>
      <c r="AA24" s="6">
        <f t="shared" si="2"/>
        <v>383.06903084207602</v>
      </c>
      <c r="AB24" s="6">
        <f t="shared" si="2"/>
        <v>399.18535508234697</v>
      </c>
      <c r="AC24" s="6">
        <f t="shared" si="2"/>
        <v>415.284264509455</v>
      </c>
      <c r="AD24" s="6">
        <f t="shared" si="2"/>
        <v>431.36603554900603</v>
      </c>
      <c r="AE24" s="6">
        <f t="shared" si="2"/>
        <v>447.430115349787</v>
      </c>
      <c r="AF24" s="6">
        <f t="shared" si="2"/>
        <v>463.476503911799</v>
      </c>
      <c r="AG24" s="6">
        <f t="shared" si="2"/>
        <v>482.759425750942</v>
      </c>
      <c r="AH24" s="6">
        <f t="shared" si="2"/>
        <v>498.76849685617498</v>
      </c>
      <c r="AI24" s="6">
        <f t="shared" si="2"/>
        <v>518.01050770566496</v>
      </c>
      <c r="AJ24" s="6">
        <f t="shared" si="2"/>
        <v>537.23068093229597</v>
      </c>
      <c r="AK24" s="6">
        <f t="shared" si="2"/>
        <v>556.42901653607396</v>
      </c>
      <c r="AL24" s="6">
        <f t="shared" si="2"/>
        <v>575.605514516997</v>
      </c>
      <c r="AM24" s="6">
        <f t="shared" si="2"/>
        <v>594.75962202385199</v>
      </c>
      <c r="AN24" s="6">
        <f t="shared" si="2"/>
        <v>613.89133905663903</v>
      </c>
      <c r="AO24" s="6">
        <f t="shared" si="2"/>
        <v>636.24162170218096</v>
      </c>
      <c r="AP24" s="6">
        <f t="shared" si="2"/>
        <v>658.56536748957103</v>
      </c>
      <c r="AQ24" s="6">
        <f t="shared" si="2"/>
        <v>677.62521386485901</v>
      </c>
      <c r="AR24" s="6">
        <f t="shared" si="2"/>
        <v>699.89782091517998</v>
      </c>
      <c r="AS24" s="6">
        <f t="shared" si="2"/>
        <v>723.28545843082998</v>
      </c>
      <c r="AT24" s="6">
        <f t="shared" si="2"/>
        <v>747.43460405442499</v>
      </c>
      <c r="AU24" s="6">
        <f t="shared" si="2"/>
        <v>772.37018864315303</v>
      </c>
      <c r="AV24" s="6">
        <f t="shared" si="2"/>
        <v>798.11719747894006</v>
      </c>
      <c r="AW24" s="6">
        <f t="shared" si="2"/>
        <v>824.70291044497196</v>
      </c>
      <c r="AX24" s="6">
        <f t="shared" si="2"/>
        <v>852.15389105246697</v>
      </c>
      <c r="AY24" s="6">
        <f t="shared" si="2"/>
        <v>880.49878137241001</v>
      </c>
      <c r="AZ24" s="6">
        <f t="shared" si="2"/>
        <v>909.76667515634597</v>
      </c>
      <c r="BA24" s="6">
        <f t="shared" si="2"/>
        <v>939.98715054206696</v>
      </c>
      <c r="BB24" s="6">
        <f t="shared" si="2"/>
        <v>971.19168595216001</v>
      </c>
      <c r="BC24" s="6">
        <f t="shared" si="2"/>
        <v>1003.412312836</v>
      </c>
      <c r="BD24" s="6">
        <f t="shared" si="2"/>
        <v>1036.6819281007099</v>
      </c>
      <c r="BE24" s="6">
        <f t="shared" si="2"/>
        <v>1071.0346077143299</v>
      </c>
      <c r="BF24" s="6">
        <f t="shared" si="2"/>
        <v>1106.5059215194699</v>
      </c>
      <c r="BG24" s="6">
        <f t="shared" si="2"/>
        <v>1143.13186716877</v>
      </c>
      <c r="BH24" s="6">
        <f t="shared" si="2"/>
        <v>1180.95056960693</v>
      </c>
      <c r="BI24" s="6">
        <f t="shared" si="2"/>
        <v>1220.00038835243</v>
      </c>
      <c r="BJ24" s="6">
        <f t="shared" si="2"/>
        <v>1260.3216196880601</v>
      </c>
      <c r="BK24" s="6">
        <f t="shared" si="2"/>
        <v>1301.9557124417599</v>
      </c>
      <c r="BL24" s="6">
        <f t="shared" si="2"/>
        <v>1344.94531451124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346.39968323049999</v>
      </c>
      <c r="E27">
        <f>INDEX(Activity_Demand_tot!X:X,MATCH($C$1&amp;"-"&amp;$C27,Activity_Demand_tot!$CH:$CH,0))</f>
        <v>347.105212200643</v>
      </c>
      <c r="F27">
        <f>INDEX(Activity_Demand_tot!Y:Y,MATCH($C$1&amp;"-"&amp;$C27,Activity_Demand_tot!$CH:$CH,0))</f>
        <v>376.87537283573403</v>
      </c>
      <c r="G27">
        <f>INDEX(Activity_Demand_tot!Z:Z,MATCH($C$1&amp;"-"&amp;$C27,Activity_Demand_tot!$CH:$CH,0))</f>
        <v>393.96163649963597</v>
      </c>
      <c r="H27">
        <f>INDEX(Activity_Demand_tot!AA:AA,MATCH($C$1&amp;"-"&amp;$C27,Activity_Demand_tot!$CH:$CH,0))</f>
        <v>407.06188108907799</v>
      </c>
      <c r="I27">
        <f>INDEX(Activity_Demand_tot!AB:AB,MATCH($C$1&amp;"-"&amp;$C27,Activity_Demand_tot!$CH:$CH,0))</f>
        <v>401.98885009649302</v>
      </c>
      <c r="J27" s="10">
        <f>INDEX(Activity_Demand_tot!AC:AC,MATCH($C$1&amp;"-"&amp;$C27,Activity_Demand_tot!$CH:$CH,0))</f>
        <v>433.78273218731101</v>
      </c>
      <c r="K27" s="6">
        <f>INDEX(Activity_Demand_tot!AD:AD,MATCH($C$1&amp;"-"&amp;$C27,Activity_Demand_tot!$CH:$CH,0))</f>
        <v>468.74071782561299</v>
      </c>
      <c r="L27" s="6">
        <f>INDEX(Activity_Demand_tot!AE:AE,MATCH($C$1&amp;"-"&amp;$C27,Activity_Demand_tot!$CH:$CH,0))</f>
        <v>494.79393470023098</v>
      </c>
      <c r="M27" s="6">
        <f>INDEX(Activity_Demand_tot!AF:AF,MATCH($C$1&amp;"-"&amp;$C27,Activity_Demand_tot!$CH:$CH,0))</f>
        <v>509.87685206897203</v>
      </c>
      <c r="N27" s="6">
        <f>INDEX(Activity_Demand_tot!AG:AG,MATCH($C$1&amp;"-"&amp;$C27,Activity_Demand_tot!$CH:$CH,0))</f>
        <v>463.38554801937801</v>
      </c>
      <c r="O27" s="6">
        <f>INDEX(Activity_Demand_tot!AH:AH,MATCH($C$1&amp;"-"&amp;$C27,Activity_Demand_tot!$CH:$CH,0))</f>
        <v>480.62225453272799</v>
      </c>
      <c r="P27" s="6">
        <f>INDEX(Activity_Demand_tot!AI:AI,MATCH($C$1&amp;"-"&amp;$C27,Activity_Demand_tot!$CH:$CH,0))</f>
        <v>510.37876115285798</v>
      </c>
      <c r="Q27" s="6">
        <f>INDEX(Activity_Demand_tot!AJ:AJ,MATCH($C$1&amp;"-"&amp;$C27,Activity_Demand_tot!$CH:$CH,0))</f>
        <v>538.38284859767896</v>
      </c>
      <c r="R27" s="6">
        <f>INDEX(Activity_Demand_tot!AK:AK,MATCH($C$1&amp;"-"&amp;$C27,Activity_Demand_tot!$CH:$CH,0))</f>
        <v>566.53584662053197</v>
      </c>
      <c r="S27" s="6">
        <f>INDEX(Activity_Demand_tot!AL:AL,MATCH($C$1&amp;"-"&amp;$C27,Activity_Demand_tot!$CH:$CH,0))</f>
        <v>590.90879856591596</v>
      </c>
      <c r="T27" s="6">
        <f>INDEX(Activity_Demand_tot!AM:AM,MATCH($C$1&amp;"-"&amp;$C27,Activity_Demand_tot!$CH:$CH,0))</f>
        <v>617.24173740483195</v>
      </c>
      <c r="U27" s="6">
        <f>INDEX(Activity_Demand_tot!AN:AN,MATCH($C$1&amp;"-"&amp;$C27,Activity_Demand_tot!$CH:$CH,0))</f>
        <v>643.34550407434403</v>
      </c>
      <c r="V27" s="6">
        <f>INDEX(Activity_Demand_tot!AO:AO,MATCH($C$1&amp;"-"&amp;$C27,Activity_Demand_tot!$CH:$CH,0))</f>
        <v>666.51744516271503</v>
      </c>
      <c r="W27" s="6">
        <f>INDEX(Activity_Demand_tot!AP:AP,MATCH($C$1&amp;"-"&amp;$C27,Activity_Demand_tot!$CH:$CH,0))</f>
        <v>699.24202295434895</v>
      </c>
      <c r="X27" s="6">
        <f>INDEX(Activity_Demand_tot!AQ:AQ,MATCH($C$1&amp;"-"&amp;$C27,Activity_Demand_tot!$CH:$CH,0))</f>
        <v>724.33782406504497</v>
      </c>
      <c r="Y27" s="6">
        <f>INDEX(Activity_Demand_tot!AR:AR,MATCH($C$1&amp;"-"&amp;$C27,Activity_Demand_tot!$CH:$CH,0))</f>
        <v>748.52328619296202</v>
      </c>
      <c r="Z27" s="6">
        <f>INDEX(Activity_Demand_tot!AS:AS,MATCH($C$1&amp;"-"&amp;$C27,Activity_Demand_tot!$CH:$CH,0))</f>
        <v>777.54026551062896</v>
      </c>
      <c r="AA27" s="6">
        <f>INDEX(Activity_Demand_tot!AT:AT,MATCH($C$1&amp;"-"&amp;$C27,Activity_Demand_tot!$CH:$CH,0))</f>
        <v>799.83971587666394</v>
      </c>
      <c r="AB27" s="6">
        <f>INDEX(Activity_Demand_tot!AU:AU,MATCH($C$1&amp;"-"&amp;$C27,Activity_Demand_tot!$CH:$CH,0))</f>
        <v>826.63850906330401</v>
      </c>
      <c r="AC27" s="6">
        <f>INDEX(Activity_Demand_tot!AV:AV,MATCH($C$1&amp;"-"&amp;$C27,Activity_Demand_tot!$CH:$CH,0))</f>
        <v>852.30782329270198</v>
      </c>
      <c r="AD27" s="6">
        <f>INDEX(Activity_Demand_tot!AW:AW,MATCH($C$1&amp;"-"&amp;$C27,Activity_Demand_tot!$CH:$CH,0))</f>
        <v>876.90826245217897</v>
      </c>
      <c r="AE27" s="6">
        <f>INDEX(Activity_Demand_tot!AX:AX,MATCH($C$1&amp;"-"&amp;$C27,Activity_Demand_tot!$CH:$CH,0))</f>
        <v>900.49319704601896</v>
      </c>
      <c r="AF27" s="6">
        <f>INDEX(Activity_Demand_tot!AY:AY,MATCH($C$1&amp;"-"&amp;$C27,Activity_Demand_tot!$CH:$CH,0))</f>
        <v>923.10889169473899</v>
      </c>
      <c r="AG27" s="6">
        <f>INDEX(Activity_Demand_tot!AZ:AZ,MATCH($C$1&amp;"-"&amp;$C27,Activity_Demand_tot!$CH:$CH,0))</f>
        <v>949.131378257503</v>
      </c>
      <c r="AH27" s="6">
        <f>INDEX(Activity_Demand_tot!BA:BA,MATCH($C$1&amp;"-"&amp;$C27,Activity_Demand_tot!$CH:$CH,0))</f>
        <v>969.77423015612499</v>
      </c>
      <c r="AI27" s="6">
        <f>INDEX(Activity_Demand_tot!BB:BB,MATCH($C$1&amp;"-"&amp;$C27,Activity_Demand_tot!$CH:$CH,0))</f>
        <v>993.58296265727995</v>
      </c>
      <c r="AJ27" s="6">
        <f>INDEX(Activity_Demand_tot!BC:BC,MATCH($C$1&amp;"-"&amp;$C27,Activity_Demand_tot!$CH:$CH,0))</f>
        <v>1016.27818253618</v>
      </c>
      <c r="AK27" s="6">
        <f>INDEX(Activity_Demand_tot!BD:BD,MATCH($C$1&amp;"-"&amp;$C27,Activity_Demand_tot!$CH:$CH,0))</f>
        <v>1037.9099396506799</v>
      </c>
      <c r="AL27" s="6">
        <f>INDEX(Activity_Demand_tot!BE:BE,MATCH($C$1&amp;"-"&amp;$C27,Activity_Demand_tot!$CH:$CH,0))</f>
        <v>1058.52361832969</v>
      </c>
      <c r="AM27" s="6">
        <f>INDEX(Activity_Demand_tot!BF:BF,MATCH($C$1&amp;"-"&amp;$C27,Activity_Demand_tot!$CH:$CH,0))</f>
        <v>1078.1603468175001</v>
      </c>
      <c r="AN27" s="6">
        <f>INDEX(Activity_Demand_tot!BG:BG,MATCH($C$1&amp;"-"&amp;$C27,Activity_Demand_tot!$CH:$CH,0))</f>
        <v>1096.8575543660099</v>
      </c>
      <c r="AO27" s="6">
        <f>INDEX(Activity_Demand_tot!BH:BH,MATCH($C$1&amp;"-"&amp;$C27,Activity_Demand_tot!$CH:$CH,0))</f>
        <v>1117.8477583558199</v>
      </c>
      <c r="AP27" s="6">
        <f>INDEX(Activity_Demand_tot!BI:BI,MATCH($C$1&amp;"-"&amp;$C27,Activity_Demand_tot!$CH:$CH,0))</f>
        <v>1137.73341856756</v>
      </c>
      <c r="AQ27" s="6">
        <f>INDEX(Activity_Demand_tot!BJ:BJ,MATCH($C$1&amp;"-"&amp;$C27,Activity_Demand_tot!$CH:$CH,0))</f>
        <v>1153.6059489050899</v>
      </c>
      <c r="AR27" s="6">
        <f>INDEX(Activity_Demand_tot!BK:BK,MATCH($C$1&amp;"-"&amp;$C27,Activity_Demand_tot!$CH:$CH,0))</f>
        <v>1171.53849020656</v>
      </c>
      <c r="AS27" s="6">
        <f>INDEX(Activity_Demand_tot!BL:BL,MATCH($C$1&amp;"-"&amp;$C27,Activity_Demand_tot!$CH:$CH,0))</f>
        <v>1189.12669821175</v>
      </c>
      <c r="AT27" s="6">
        <f>INDEX(Activity_Demand_tot!BM:BM,MATCH($C$1&amp;"-"&amp;$C27,Activity_Demand_tot!$CH:$CH,0))</f>
        <v>1206.3629495376599</v>
      </c>
      <c r="AU27" s="6">
        <f>INDEX(Activity_Demand_tot!BN:BN,MATCH($C$1&amp;"-"&amp;$C27,Activity_Demand_tot!$CH:$CH,0))</f>
        <v>1223.24204515309</v>
      </c>
      <c r="AV27" s="6">
        <f>INDEX(Activity_Demand_tot!BO:BO,MATCH($C$1&amp;"-"&amp;$C27,Activity_Demand_tot!$CH:$CH,0))</f>
        <v>1239.76109056733</v>
      </c>
      <c r="AW27" s="6">
        <f>INDEX(Activity_Demand_tot!BP:BP,MATCH($C$1&amp;"-"&amp;$C27,Activity_Demand_tot!$CH:$CH,0))</f>
        <v>1255.91879122558</v>
      </c>
      <c r="AX27" s="6">
        <f>INDEX(Activity_Demand_tot!BQ:BQ,MATCH($C$1&amp;"-"&amp;$C27,Activity_Demand_tot!$CH:$CH,0))</f>
        <v>1271.7133887483701</v>
      </c>
      <c r="AY27" s="6">
        <f>INDEX(Activity_Demand_tot!BR:BR,MATCH($C$1&amp;"-"&amp;$C27,Activity_Demand_tot!$CH:$CH,0))</f>
        <v>1287.14535038534</v>
      </c>
      <c r="AZ27" s="6">
        <f>INDEX(Activity_Demand_tot!BS:BS,MATCH($C$1&amp;"-"&amp;$C27,Activity_Demand_tot!$CH:$CH,0))</f>
        <v>1302.2210281416001</v>
      </c>
      <c r="BA27" s="6">
        <f>INDEX(Activity_Demand_tot!BT:BT,MATCH($C$1&amp;"-"&amp;$C27,Activity_Demand_tot!$CH:$CH,0))</f>
        <v>1316.94948365138</v>
      </c>
      <c r="BB27" s="6">
        <f>INDEX(Activity_Demand_tot!BU:BU,MATCH($C$1&amp;"-"&amp;$C27,Activity_Demand_tot!$CH:$CH,0))</f>
        <v>1331.3408712895</v>
      </c>
      <c r="BC27" s="6">
        <f>INDEX(Activity_Demand_tot!BV:BV,MATCH($C$1&amp;"-"&amp;$C27,Activity_Demand_tot!$CH:$CH,0))</f>
        <v>1345.40327245652</v>
      </c>
      <c r="BD27" s="6">
        <f>INDEX(Activity_Demand_tot!BW:BW,MATCH($C$1&amp;"-"&amp;$C27,Activity_Demand_tot!$CH:$CH,0))</f>
        <v>1359.1435285345599</v>
      </c>
      <c r="BE27" s="6">
        <f>INDEX(Activity_Demand_tot!BX:BX,MATCH($C$1&amp;"-"&amp;$C27,Activity_Demand_tot!$CH:$CH,0))</f>
        <v>1372.57122433226</v>
      </c>
      <c r="BF27" s="6">
        <f>INDEX(Activity_Demand_tot!BY:BY,MATCH($C$1&amp;"-"&amp;$C27,Activity_Demand_tot!$CH:$CH,0))</f>
        <v>1385.6958092103</v>
      </c>
      <c r="BG27" s="6">
        <f>INDEX(Activity_Demand_tot!BZ:BZ,MATCH($C$1&amp;"-"&amp;$C27,Activity_Demand_tot!$CH:$CH,0))</f>
        <v>1398.52723487507</v>
      </c>
      <c r="BH27" s="6">
        <f>INDEX(Activity_Demand_tot!CA:CA,MATCH($C$1&amp;"-"&amp;$C27,Activity_Demand_tot!$CH:$CH,0))</f>
        <v>1411.07530253653</v>
      </c>
      <c r="BI27" s="6">
        <f>INDEX(Activity_Demand_tot!CB:CB,MATCH($C$1&amp;"-"&amp;$C27,Activity_Demand_tot!$CH:$CH,0))</f>
        <v>1423.35032977627</v>
      </c>
      <c r="BJ27" s="6">
        <f>INDEX(Activity_Demand_tot!CC:CC,MATCH($C$1&amp;"-"&amp;$C27,Activity_Demand_tot!$CH:$CH,0))</f>
        <v>1435.36450868217</v>
      </c>
      <c r="BK27" s="6">
        <f>INDEX(Activity_Demand_tot!CD:CD,MATCH($C$1&amp;"-"&amp;$C27,Activity_Demand_tot!$CH:$CH,0))</f>
        <v>1447.1309525735201</v>
      </c>
      <c r="BL27" s="6">
        <f>INDEX(Activity_Demand_tot!CE:CE,MATCH($C$1&amp;"-"&amp;$C27,Activity_Demand_tot!$CH:$CH,0))</f>
        <v>1458.6618854835001</v>
      </c>
    </row>
    <row r="28" spans="1:64" x14ac:dyDescent="0.25">
      <c r="C28" t="s">
        <v>1</v>
      </c>
      <c r="D28">
        <f>INDEX(Activity_Demand_tot!W:W,MATCH($C$1&amp;"-"&amp;$C28,Activity_Demand_tot!$CH:$CH,0))</f>
        <v>203.146023467362</v>
      </c>
      <c r="E28">
        <f>INDEX(Activity_Demand_tot!X:X,MATCH($C$1&amp;"-"&amp;$C28,Activity_Demand_tot!$CH:$CH,0))</f>
        <v>180.25953715589</v>
      </c>
      <c r="F28">
        <f>INDEX(Activity_Demand_tot!Y:Y,MATCH($C$1&amp;"-"&amp;$C28,Activity_Demand_tot!$CH:$CH,0))</f>
        <v>210.700339553314</v>
      </c>
      <c r="G28">
        <f>INDEX(Activity_Demand_tot!Z:Z,MATCH($C$1&amp;"-"&amp;$C28,Activity_Demand_tot!$CH:$CH,0))</f>
        <v>197.70597671668401</v>
      </c>
      <c r="H28">
        <f>INDEX(Activity_Demand_tot!AA:AA,MATCH($C$1&amp;"-"&amp;$C28,Activity_Demand_tot!$CH:$CH,0))</f>
        <v>220.10115727625501</v>
      </c>
      <c r="I28">
        <f>INDEX(Activity_Demand_tot!AB:AB,MATCH($C$1&amp;"-"&amp;$C28,Activity_Demand_tot!$CH:$CH,0))</f>
        <v>223.83992472990801</v>
      </c>
      <c r="J28" s="10">
        <f>INDEX(Activity_Demand_tot!AC:AC,MATCH($C$1&amp;"-"&amp;$C28,Activity_Demand_tot!$CH:$CH,0))</f>
        <v>230.54923698988199</v>
      </c>
      <c r="K28" s="6">
        <f>INDEX(Activity_Demand_tot!AD:AD,MATCH($C$1&amp;"-"&amp;$C28,Activity_Demand_tot!$CH:$CH,0))</f>
        <v>237.86007962622699</v>
      </c>
      <c r="L28" s="6">
        <f>INDEX(Activity_Demand_tot!AE:AE,MATCH($C$1&amp;"-"&amp;$C28,Activity_Demand_tot!$CH:$CH,0))</f>
        <v>247.853684451563</v>
      </c>
      <c r="M28" s="6">
        <f>INDEX(Activity_Demand_tot!AF:AF,MATCH($C$1&amp;"-"&amp;$C28,Activity_Demand_tot!$CH:$CH,0))</f>
        <v>254.00472455465501</v>
      </c>
      <c r="N28" s="6">
        <f>INDEX(Activity_Demand_tot!AG:AG,MATCH($C$1&amp;"-"&amp;$C28,Activity_Demand_tot!$CH:$CH,0))</f>
        <v>236.59518467529301</v>
      </c>
      <c r="O28" s="6">
        <f>INDEX(Activity_Demand_tot!AH:AH,MATCH($C$1&amp;"-"&amp;$C28,Activity_Demand_tot!$CH:$CH,0))</f>
        <v>242.45158571232301</v>
      </c>
      <c r="P28" s="6">
        <f>INDEX(Activity_Demand_tot!AI:AI,MATCH($C$1&amp;"-"&amp;$C28,Activity_Demand_tot!$CH:$CH,0))</f>
        <v>254.048079490703</v>
      </c>
      <c r="Q28" s="6">
        <f>INDEX(Activity_Demand_tot!AJ:AJ,MATCH($C$1&amp;"-"&amp;$C28,Activity_Demand_tot!$CH:$CH,0))</f>
        <v>265.33188195579697</v>
      </c>
      <c r="R28" s="6">
        <f>INDEX(Activity_Demand_tot!AK:AK,MATCH($C$1&amp;"-"&amp;$C28,Activity_Demand_tot!$CH:$CH,0))</f>
        <v>277.07733292703102</v>
      </c>
      <c r="S28" s="6">
        <f>INDEX(Activity_Demand_tot!AL:AL,MATCH($C$1&amp;"-"&amp;$C28,Activity_Demand_tot!$CH:$CH,0))</f>
        <v>287.45520145377299</v>
      </c>
      <c r="T28" s="6">
        <f>INDEX(Activity_Demand_tot!AM:AM,MATCH($C$1&amp;"-"&amp;$C28,Activity_Demand_tot!$CH:$CH,0))</f>
        <v>299.10788223898902</v>
      </c>
      <c r="U28" s="6">
        <f>INDEX(Activity_Demand_tot!AN:AN,MATCH($C$1&amp;"-"&amp;$C28,Activity_Demand_tot!$CH:$CH,0))</f>
        <v>311.07606179654903</v>
      </c>
      <c r="V28" s="6">
        <f>INDEX(Activity_Demand_tot!AO:AO,MATCH($C$1&amp;"-"&amp;$C28,Activity_Demand_tot!$CH:$CH,0))</f>
        <v>322.050282760568</v>
      </c>
      <c r="W28" s="6">
        <f>INDEX(Activity_Demand_tot!AP:AP,MATCH($C$1&amp;"-"&amp;$C28,Activity_Demand_tot!$CH:$CH,0))</f>
        <v>338.24616229018102</v>
      </c>
      <c r="X28" s="6">
        <f>INDEX(Activity_Demand_tot!AQ:AQ,MATCH($C$1&amp;"-"&amp;$C28,Activity_Demand_tot!$CH:$CH,0))</f>
        <v>351.15608364435099</v>
      </c>
      <c r="Y28" s="6">
        <f>INDEX(Activity_Demand_tot!AR:AR,MATCH($C$1&amp;"-"&amp;$C28,Activity_Demand_tot!$CH:$CH,0))</f>
        <v>364.05273656944303</v>
      </c>
      <c r="Z28" s="6">
        <f>INDEX(Activity_Demand_tot!AS:AS,MATCH($C$1&amp;"-"&amp;$C28,Activity_Demand_tot!$CH:$CH,0))</f>
        <v>380.20167903119602</v>
      </c>
      <c r="AA28" s="6">
        <f>INDEX(Activity_Demand_tot!AT:AT,MATCH($C$1&amp;"-"&amp;$C28,Activity_Demand_tot!$CH:$CH,0))</f>
        <v>393.06903084207602</v>
      </c>
      <c r="AB28" s="6">
        <f>INDEX(Activity_Demand_tot!AU:AU,MATCH($C$1&amp;"-"&amp;$C28,Activity_Demand_tot!$CH:$CH,0))</f>
        <v>409.18535508234697</v>
      </c>
      <c r="AC28" s="6">
        <f>INDEX(Activity_Demand_tot!AV:AV,MATCH($C$1&amp;"-"&amp;$C28,Activity_Demand_tot!$CH:$CH,0))</f>
        <v>425.284264509455</v>
      </c>
      <c r="AD28" s="6">
        <f>INDEX(Activity_Demand_tot!AW:AW,MATCH($C$1&amp;"-"&amp;$C28,Activity_Demand_tot!$CH:$CH,0))</f>
        <v>441.36603554900603</v>
      </c>
      <c r="AE28" s="6">
        <f>INDEX(Activity_Demand_tot!AX:AX,MATCH($C$1&amp;"-"&amp;$C28,Activity_Demand_tot!$CH:$CH,0))</f>
        <v>457.430115349787</v>
      </c>
      <c r="AF28" s="6">
        <f>INDEX(Activity_Demand_tot!AY:AY,MATCH($C$1&amp;"-"&amp;$C28,Activity_Demand_tot!$CH:$CH,0))</f>
        <v>473.476503911799</v>
      </c>
      <c r="AG28" s="6">
        <f>INDEX(Activity_Demand_tot!AZ:AZ,MATCH($C$1&amp;"-"&amp;$C28,Activity_Demand_tot!$CH:$CH,0))</f>
        <v>492.759425750942</v>
      </c>
      <c r="AH28" s="6">
        <f>INDEX(Activity_Demand_tot!BA:BA,MATCH($C$1&amp;"-"&amp;$C28,Activity_Demand_tot!$CH:$CH,0))</f>
        <v>508.76849685617498</v>
      </c>
      <c r="AI28" s="6">
        <f>INDEX(Activity_Demand_tot!BB:BB,MATCH($C$1&amp;"-"&amp;$C28,Activity_Demand_tot!$CH:$CH,0))</f>
        <v>528.01050770566496</v>
      </c>
      <c r="AJ28" s="6">
        <f>INDEX(Activity_Demand_tot!BC:BC,MATCH($C$1&amp;"-"&amp;$C28,Activity_Demand_tot!$CH:$CH,0))</f>
        <v>547.23068093229597</v>
      </c>
      <c r="AK28" s="6">
        <f>INDEX(Activity_Demand_tot!BD:BD,MATCH($C$1&amp;"-"&amp;$C28,Activity_Demand_tot!$CH:$CH,0))</f>
        <v>566.42901653607396</v>
      </c>
      <c r="AL28" s="6">
        <f>INDEX(Activity_Demand_tot!BE:BE,MATCH($C$1&amp;"-"&amp;$C28,Activity_Demand_tot!$CH:$CH,0))</f>
        <v>585.605514516997</v>
      </c>
      <c r="AM28" s="6">
        <f>INDEX(Activity_Demand_tot!BF:BF,MATCH($C$1&amp;"-"&amp;$C28,Activity_Demand_tot!$CH:$CH,0))</f>
        <v>604.75962202385199</v>
      </c>
      <c r="AN28" s="6">
        <f>INDEX(Activity_Demand_tot!BG:BG,MATCH($C$1&amp;"-"&amp;$C28,Activity_Demand_tot!$CH:$CH,0))</f>
        <v>623.89133905663903</v>
      </c>
      <c r="AO28" s="6">
        <f>INDEX(Activity_Demand_tot!BH:BH,MATCH($C$1&amp;"-"&amp;$C28,Activity_Demand_tot!$CH:$CH,0))</f>
        <v>646.24162170218096</v>
      </c>
      <c r="AP28" s="6">
        <f>INDEX(Activity_Demand_tot!BI:BI,MATCH($C$1&amp;"-"&amp;$C28,Activity_Demand_tot!$CH:$CH,0))</f>
        <v>668.56536748957103</v>
      </c>
      <c r="AQ28" s="6">
        <f>INDEX(Activity_Demand_tot!BJ:BJ,MATCH($C$1&amp;"-"&amp;$C28,Activity_Demand_tot!$CH:$CH,0))</f>
        <v>687.62521386485901</v>
      </c>
      <c r="AR28" s="6">
        <f>INDEX(Activity_Demand_tot!BK:BK,MATCH($C$1&amp;"-"&amp;$C28,Activity_Demand_tot!$CH:$CH,0))</f>
        <v>709.89782091517998</v>
      </c>
      <c r="AS28" s="6">
        <f>INDEX(Activity_Demand_tot!BL:BL,MATCH($C$1&amp;"-"&amp;$C28,Activity_Demand_tot!$CH:$CH,0))</f>
        <v>733.28545843082998</v>
      </c>
      <c r="AT28" s="6">
        <f>INDEX(Activity_Demand_tot!BM:BM,MATCH($C$1&amp;"-"&amp;$C28,Activity_Demand_tot!$CH:$CH,0))</f>
        <v>757.43460405442499</v>
      </c>
      <c r="AU28" s="6">
        <f>INDEX(Activity_Demand_tot!BN:BN,MATCH($C$1&amp;"-"&amp;$C28,Activity_Demand_tot!$CH:$CH,0))</f>
        <v>782.37018864315303</v>
      </c>
      <c r="AV28" s="6">
        <f>INDEX(Activity_Demand_tot!BO:BO,MATCH($C$1&amp;"-"&amp;$C28,Activity_Demand_tot!$CH:$CH,0))</f>
        <v>808.11719747894006</v>
      </c>
      <c r="AW28" s="6">
        <f>INDEX(Activity_Demand_tot!BP:BP,MATCH($C$1&amp;"-"&amp;$C28,Activity_Demand_tot!$CH:$CH,0))</f>
        <v>834.70291044497196</v>
      </c>
      <c r="AX28" s="6">
        <f>INDEX(Activity_Demand_tot!BQ:BQ,MATCH($C$1&amp;"-"&amp;$C28,Activity_Demand_tot!$CH:$CH,0))</f>
        <v>862.15389105246697</v>
      </c>
      <c r="AY28" s="6">
        <f>INDEX(Activity_Demand_tot!BR:BR,MATCH($C$1&amp;"-"&amp;$C28,Activity_Demand_tot!$CH:$CH,0))</f>
        <v>890.49878137241001</v>
      </c>
      <c r="AZ28" s="6">
        <f>INDEX(Activity_Demand_tot!BS:BS,MATCH($C$1&amp;"-"&amp;$C28,Activity_Demand_tot!$CH:$CH,0))</f>
        <v>919.76667515634597</v>
      </c>
      <c r="BA28" s="6">
        <f>INDEX(Activity_Demand_tot!BT:BT,MATCH($C$1&amp;"-"&amp;$C28,Activity_Demand_tot!$CH:$CH,0))</f>
        <v>949.98715054206696</v>
      </c>
      <c r="BB28" s="6">
        <f>INDEX(Activity_Demand_tot!BU:BU,MATCH($C$1&amp;"-"&amp;$C28,Activity_Demand_tot!$CH:$CH,0))</f>
        <v>981.19168595216001</v>
      </c>
      <c r="BC28" s="6">
        <f>INDEX(Activity_Demand_tot!BV:BV,MATCH($C$1&amp;"-"&amp;$C28,Activity_Demand_tot!$CH:$CH,0))</f>
        <v>1013.412312836</v>
      </c>
      <c r="BD28" s="6">
        <f>INDEX(Activity_Demand_tot!BW:BW,MATCH($C$1&amp;"-"&amp;$C28,Activity_Demand_tot!$CH:$CH,0))</f>
        <v>1046.6819281007099</v>
      </c>
      <c r="BE28" s="6">
        <f>INDEX(Activity_Demand_tot!BX:BX,MATCH($C$1&amp;"-"&amp;$C28,Activity_Demand_tot!$CH:$CH,0))</f>
        <v>1081.0346077143299</v>
      </c>
      <c r="BF28" s="6">
        <f>INDEX(Activity_Demand_tot!BY:BY,MATCH($C$1&amp;"-"&amp;$C28,Activity_Demand_tot!$CH:$CH,0))</f>
        <v>1116.5059215194699</v>
      </c>
      <c r="BG28" s="6">
        <f>INDEX(Activity_Demand_tot!BZ:BZ,MATCH($C$1&amp;"-"&amp;$C28,Activity_Demand_tot!$CH:$CH,0))</f>
        <v>1153.13186716877</v>
      </c>
      <c r="BH28" s="6">
        <f>INDEX(Activity_Demand_tot!CA:CA,MATCH($C$1&amp;"-"&amp;$C28,Activity_Demand_tot!$CH:$CH,0))</f>
        <v>1190.95056960693</v>
      </c>
      <c r="BI28" s="6">
        <f>INDEX(Activity_Demand_tot!CB:CB,MATCH($C$1&amp;"-"&amp;$C28,Activity_Demand_tot!$CH:$CH,0))</f>
        <v>1230.00038835243</v>
      </c>
      <c r="BJ28" s="6">
        <f>INDEX(Activity_Demand_tot!CC:CC,MATCH($C$1&amp;"-"&amp;$C28,Activity_Demand_tot!$CH:$CH,0))</f>
        <v>1270.3216196880601</v>
      </c>
      <c r="BK28" s="6">
        <f>INDEX(Activity_Demand_tot!CD:CD,MATCH($C$1&amp;"-"&amp;$C28,Activity_Demand_tot!$CH:$CH,0))</f>
        <v>1311.9557124417599</v>
      </c>
      <c r="BL28" s="6">
        <f>INDEX(Activity_Demand_tot!CE:CE,MATCH($C$1&amp;"-"&amp;$C28,Activity_Demand_tot!$CH:$CH,0))</f>
        <v>1354.94531451124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19_THA</v>
      </c>
      <c r="B32" t="s">
        <v>742</v>
      </c>
      <c r="C32" t="str">
        <f t="shared" ref="C32:AH32" si="3">C127</f>
        <v>air_freight(gtkm)</v>
      </c>
      <c r="D32">
        <f t="shared" si="3"/>
        <v>0.10177304119186331</v>
      </c>
      <c r="E32">
        <f t="shared" si="3"/>
        <v>0.10336767283420505</v>
      </c>
      <c r="F32">
        <f t="shared" si="3"/>
        <v>0.10498728997412973</v>
      </c>
      <c r="G32">
        <f t="shared" si="3"/>
        <v>0.10663228409708987</v>
      </c>
      <c r="H32">
        <f t="shared" si="3"/>
        <v>0.10830305282253055</v>
      </c>
      <c r="I32">
        <f t="shared" si="3"/>
        <v>0.10999999999999961</v>
      </c>
      <c r="J32" s="10">
        <f t="shared" si="3"/>
        <v>0</v>
      </c>
      <c r="K32">
        <f t="shared" si="3"/>
        <v>0.12522205879794052</v>
      </c>
      <c r="L32">
        <f t="shared" si="3"/>
        <v>0.12865400227948384</v>
      </c>
      <c r="M32">
        <f t="shared" si="3"/>
        <v>0.13503603569178427</v>
      </c>
      <c r="N32">
        <f t="shared" si="3"/>
        <v>0.12782387971906445</v>
      </c>
      <c r="O32">
        <f t="shared" si="3"/>
        <v>0.13320935567649908</v>
      </c>
      <c r="P32">
        <f t="shared" si="3"/>
        <v>0.14164003624666802</v>
      </c>
      <c r="Q32">
        <f t="shared" si="3"/>
        <v>0.1496615158444719</v>
      </c>
      <c r="R32">
        <f t="shared" si="3"/>
        <v>0.15769822029534966</v>
      </c>
      <c r="S32">
        <f t="shared" si="3"/>
        <v>0.16464563783911257</v>
      </c>
      <c r="T32">
        <f t="shared" si="3"/>
        <v>0.17118846234607146</v>
      </c>
      <c r="U32">
        <f t="shared" si="3"/>
        <v>0.17753333903002028</v>
      </c>
      <c r="V32">
        <f t="shared" si="3"/>
        <v>0.18290264577935927</v>
      </c>
      <c r="W32">
        <f t="shared" si="3"/>
        <v>0.19092188442525587</v>
      </c>
      <c r="X32">
        <f t="shared" si="3"/>
        <v>0.19660836506343268</v>
      </c>
      <c r="Y32">
        <f t="shared" si="3"/>
        <v>0.20188447989753044</v>
      </c>
      <c r="Z32">
        <f t="shared" si="3"/>
        <v>0.2085992115271402</v>
      </c>
      <c r="AA32">
        <f t="shared" si="3"/>
        <v>0.21306067902861378</v>
      </c>
      <c r="AB32">
        <f t="shared" si="3"/>
        <v>0.21894011183757683</v>
      </c>
      <c r="AC32">
        <f t="shared" si="3"/>
        <v>0.22441606213542467</v>
      </c>
      <c r="AD32">
        <f t="shared" si="3"/>
        <v>0.2295132253162992</v>
      </c>
      <c r="AE32">
        <f t="shared" si="3"/>
        <v>0.23426115568902353</v>
      </c>
      <c r="AF32">
        <f t="shared" si="3"/>
        <v>0.23869484639810004</v>
      </c>
      <c r="AG32">
        <f t="shared" si="3"/>
        <v>0.24450242131767647</v>
      </c>
      <c r="AH32">
        <f t="shared" si="3"/>
        <v>0.24840391059338932</v>
      </c>
      <c r="AI32">
        <f t="shared" ref="AI32:BL32" si="4">AI127</f>
        <v>0.25371808292263931</v>
      </c>
      <c r="AJ32">
        <f t="shared" si="4"/>
        <v>0.25885316518077783</v>
      </c>
      <c r="AK32">
        <f t="shared" si="4"/>
        <v>0.26387118864865361</v>
      </c>
      <c r="AL32">
        <f t="shared" si="4"/>
        <v>0.26883934862583941</v>
      </c>
      <c r="AM32">
        <f t="shared" si="4"/>
        <v>0.27382955219414623</v>
      </c>
      <c r="AN32">
        <f t="shared" si="4"/>
        <v>0.27891874024844482</v>
      </c>
      <c r="AO32">
        <f t="shared" si="4"/>
        <v>0.28564346567423149</v>
      </c>
      <c r="AP32">
        <f t="shared" si="4"/>
        <v>0.29260258075863615</v>
      </c>
      <c r="AQ32">
        <f t="shared" si="4"/>
        <v>0.29846814123378967</v>
      </c>
      <c r="AR32">
        <f t="shared" si="4"/>
        <v>0.30620529665039314</v>
      </c>
      <c r="AS32">
        <f t="shared" si="4"/>
        <v>0.314629174417413</v>
      </c>
      <c r="AT32">
        <f t="shared" si="4"/>
        <v>0.3232654662535408</v>
      </c>
      <c r="AU32">
        <f t="shared" si="4"/>
        <v>0.33211918111655786</v>
      </c>
      <c r="AV32">
        <f t="shared" si="4"/>
        <v>0.341195101922249</v>
      </c>
      <c r="AW32">
        <f t="shared" si="4"/>
        <v>0.35049873693911526</v>
      </c>
      <c r="AX32">
        <f t="shared" si="4"/>
        <v>0.3600350189696695</v>
      </c>
      <c r="AY32">
        <f t="shared" si="4"/>
        <v>0.36980948817641446</v>
      </c>
      <c r="AZ32">
        <f t="shared" si="4"/>
        <v>0.37982758687777679</v>
      </c>
      <c r="BA32">
        <f t="shared" si="4"/>
        <v>0.39009466747496019</v>
      </c>
      <c r="BB32">
        <f t="shared" si="4"/>
        <v>0.40061657045526849</v>
      </c>
      <c r="BC32">
        <f t="shared" si="4"/>
        <v>0.41139904826276247</v>
      </c>
      <c r="BD32">
        <f t="shared" si="4"/>
        <v>0.42244788570104186</v>
      </c>
      <c r="BE32">
        <f t="shared" si="4"/>
        <v>0.43376901612430624</v>
      </c>
      <c r="BF32">
        <f t="shared" si="4"/>
        <v>0.44536863341158939</v>
      </c>
      <c r="BG32">
        <f t="shared" si="4"/>
        <v>0.45725274686751083</v>
      </c>
      <c r="BH32">
        <f t="shared" si="4"/>
        <v>0.46942785141875748</v>
      </c>
      <c r="BI32">
        <f t="shared" si="4"/>
        <v>0.48190015339921277</v>
      </c>
      <c r="BJ32">
        <f t="shared" si="4"/>
        <v>0.49467623572756658</v>
      </c>
      <c r="BK32">
        <f t="shared" si="4"/>
        <v>0.50776272785228949</v>
      </c>
      <c r="BL32">
        <f t="shared" si="4"/>
        <v>0.5211663093731087</v>
      </c>
    </row>
    <row r="33" spans="1:64" x14ac:dyDescent="0.25">
      <c r="A33" t="str">
        <f t="shared" ref="A33:A60" si="5">$C$1</f>
        <v>19_THA</v>
      </c>
      <c r="B33" t="s">
        <v>742</v>
      </c>
      <c r="C33" t="str">
        <f t="shared" ref="C33:AH33" si="6">C128</f>
        <v>pipeline_freight(gtkm)</v>
      </c>
      <c r="D33">
        <f t="shared" si="6"/>
        <v>0</v>
      </c>
      <c r="E33">
        <f t="shared" si="6"/>
        <v>0</v>
      </c>
      <c r="F33">
        <f t="shared" si="6"/>
        <v>0</v>
      </c>
      <c r="G33">
        <f t="shared" si="6"/>
        <v>0</v>
      </c>
      <c r="H33">
        <f t="shared" si="6"/>
        <v>0</v>
      </c>
      <c r="I33">
        <f t="shared" si="6"/>
        <v>0</v>
      </c>
      <c r="J33" s="10">
        <f t="shared" si="6"/>
        <v>0</v>
      </c>
      <c r="K33">
        <f t="shared" si="6"/>
        <v>0</v>
      </c>
      <c r="L33">
        <f t="shared" si="6"/>
        <v>0</v>
      </c>
      <c r="M33">
        <f t="shared" si="6"/>
        <v>0</v>
      </c>
      <c r="N33">
        <f t="shared" si="6"/>
        <v>0</v>
      </c>
      <c r="O33">
        <f t="shared" si="6"/>
        <v>0</v>
      </c>
      <c r="P33">
        <f t="shared" si="6"/>
        <v>0</v>
      </c>
      <c r="Q33">
        <f t="shared" si="6"/>
        <v>0</v>
      </c>
      <c r="R33">
        <f t="shared" si="6"/>
        <v>0</v>
      </c>
      <c r="S33">
        <f t="shared" si="6"/>
        <v>0</v>
      </c>
      <c r="T33">
        <f t="shared" si="6"/>
        <v>0</v>
      </c>
      <c r="U33">
        <f t="shared" si="6"/>
        <v>0</v>
      </c>
      <c r="V33">
        <f t="shared" si="6"/>
        <v>0</v>
      </c>
      <c r="W33">
        <f t="shared" si="6"/>
        <v>0</v>
      </c>
      <c r="X33">
        <f t="shared" si="6"/>
        <v>0</v>
      </c>
      <c r="Y33">
        <f t="shared" si="6"/>
        <v>0</v>
      </c>
      <c r="Z33">
        <f t="shared" si="6"/>
        <v>0</v>
      </c>
      <c r="AA33">
        <f t="shared" si="6"/>
        <v>0</v>
      </c>
      <c r="AB33">
        <f t="shared" si="6"/>
        <v>0</v>
      </c>
      <c r="AC33">
        <f t="shared" si="6"/>
        <v>0</v>
      </c>
      <c r="AD33">
        <f t="shared" si="6"/>
        <v>0</v>
      </c>
      <c r="AE33">
        <f t="shared" si="6"/>
        <v>0</v>
      </c>
      <c r="AF33">
        <f t="shared" si="6"/>
        <v>0</v>
      </c>
      <c r="AG33">
        <f t="shared" si="6"/>
        <v>0</v>
      </c>
      <c r="AH33">
        <f t="shared" si="6"/>
        <v>0</v>
      </c>
      <c r="AI33">
        <f t="shared" ref="AI33:BL33" si="7">AI128</f>
        <v>0</v>
      </c>
      <c r="AJ33">
        <f t="shared" si="7"/>
        <v>0</v>
      </c>
      <c r="AK33">
        <f t="shared" si="7"/>
        <v>0</v>
      </c>
      <c r="AL33">
        <f t="shared" si="7"/>
        <v>0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>
        <f t="shared" si="7"/>
        <v>0</v>
      </c>
      <c r="AS33">
        <f t="shared" si="7"/>
        <v>0</v>
      </c>
      <c r="AT33">
        <f t="shared" si="7"/>
        <v>0</v>
      </c>
      <c r="AU33">
        <f t="shared" si="7"/>
        <v>0</v>
      </c>
      <c r="AV33">
        <f t="shared" si="7"/>
        <v>0</v>
      </c>
      <c r="AW33">
        <f t="shared" si="7"/>
        <v>0</v>
      </c>
      <c r="AX33">
        <f t="shared" si="7"/>
        <v>0</v>
      </c>
      <c r="AY33">
        <f t="shared" si="7"/>
        <v>0</v>
      </c>
      <c r="AZ33">
        <f t="shared" si="7"/>
        <v>0</v>
      </c>
      <c r="BA33">
        <f t="shared" si="7"/>
        <v>0</v>
      </c>
      <c r="BB33">
        <f t="shared" si="7"/>
        <v>0</v>
      </c>
      <c r="BC33">
        <f t="shared" si="7"/>
        <v>0</v>
      </c>
      <c r="BD33">
        <f t="shared" si="7"/>
        <v>0</v>
      </c>
      <c r="BE33">
        <f t="shared" si="7"/>
        <v>0</v>
      </c>
      <c r="BF33">
        <f t="shared" si="7"/>
        <v>0</v>
      </c>
      <c r="BG33">
        <f t="shared" si="7"/>
        <v>0</v>
      </c>
      <c r="BH33">
        <f t="shared" si="7"/>
        <v>0</v>
      </c>
      <c r="BI33">
        <f t="shared" si="7"/>
        <v>0</v>
      </c>
      <c r="BJ33">
        <f t="shared" si="7"/>
        <v>0</v>
      </c>
      <c r="BK33">
        <f t="shared" si="7"/>
        <v>0</v>
      </c>
      <c r="BL33">
        <f t="shared" si="7"/>
        <v>0</v>
      </c>
    </row>
    <row r="34" spans="1:64" x14ac:dyDescent="0.25">
      <c r="A34" t="str">
        <f t="shared" si="5"/>
        <v>19_THA</v>
      </c>
      <c r="B34" t="s">
        <v>742</v>
      </c>
      <c r="C34" t="str">
        <f t="shared" ref="C34:AH34" si="8">C129</f>
        <v>rail_freight(gtkm)</v>
      </c>
      <c r="D34">
        <f t="shared" si="8"/>
        <v>3.1609999999999885</v>
      </c>
      <c r="E34">
        <f t="shared" si="8"/>
        <v>2.4550000000000001</v>
      </c>
      <c r="F34">
        <f t="shared" si="8"/>
        <v>2.4549999999999956</v>
      </c>
      <c r="G34">
        <f t="shared" si="8"/>
        <v>2.4549999999999934</v>
      </c>
      <c r="H34">
        <f t="shared" si="8"/>
        <v>2.4549999999999934</v>
      </c>
      <c r="I34">
        <f t="shared" si="8"/>
        <v>2.4299247299087838</v>
      </c>
      <c r="J34" s="10">
        <f t="shared" si="8"/>
        <v>0</v>
      </c>
      <c r="K34">
        <f t="shared" si="8"/>
        <v>1.9530827378212321</v>
      </c>
      <c r="L34">
        <f t="shared" si="8"/>
        <v>1.6933117926223975</v>
      </c>
      <c r="M34">
        <f t="shared" si="8"/>
        <v>1.5058551662309414</v>
      </c>
      <c r="N34">
        <f t="shared" si="8"/>
        <v>1.2147522287147077</v>
      </c>
      <c r="O34">
        <f t="shared" si="8"/>
        <v>1.0879964100332631</v>
      </c>
      <c r="P34">
        <f t="shared" si="8"/>
        <v>1.006285109310082</v>
      </c>
      <c r="Q34">
        <f t="shared" si="8"/>
        <v>0.94018334622710609</v>
      </c>
      <c r="R34">
        <f t="shared" si="8"/>
        <v>0.89475938574115355</v>
      </c>
      <c r="S34">
        <f t="shared" si="8"/>
        <v>0.86572820072808498</v>
      </c>
      <c r="T34">
        <f t="shared" si="8"/>
        <v>0.8630874080731874</v>
      </c>
      <c r="U34">
        <f t="shared" si="8"/>
        <v>0.88470340294113448</v>
      </c>
      <c r="V34">
        <f t="shared" si="8"/>
        <v>0.92759879193075045</v>
      </c>
      <c r="W34">
        <f t="shared" si="8"/>
        <v>1.0112250738331852</v>
      </c>
      <c r="X34">
        <f t="shared" si="8"/>
        <v>1.1107153449126226</v>
      </c>
      <c r="Y34">
        <f t="shared" si="8"/>
        <v>1.2358972700052815</v>
      </c>
      <c r="Z34">
        <f t="shared" si="8"/>
        <v>1.3988420722284238</v>
      </c>
      <c r="AA34">
        <f t="shared" si="8"/>
        <v>1.5753155071177103</v>
      </c>
      <c r="AB34">
        <f t="shared" si="8"/>
        <v>1.7903343633825328</v>
      </c>
      <c r="AC34">
        <f t="shared" si="8"/>
        <v>2.0304986771965696</v>
      </c>
      <c r="AD34">
        <f t="shared" si="8"/>
        <v>2.2942964448694996</v>
      </c>
      <c r="AE34">
        <f t="shared" si="8"/>
        <v>2.5797567354463822</v>
      </c>
      <c r="AF34">
        <f t="shared" si="8"/>
        <v>2.8844576470841123</v>
      </c>
      <c r="AG34">
        <f t="shared" si="8"/>
        <v>3.227279783590808</v>
      </c>
      <c r="AH34">
        <f t="shared" si="8"/>
        <v>3.5628660947605328</v>
      </c>
      <c r="AI34">
        <f t="shared" ref="AI34:BL34" si="9">AI129</f>
        <v>3.9323601965396913</v>
      </c>
      <c r="AJ34">
        <f t="shared" si="9"/>
        <v>4.3096059067881569</v>
      </c>
      <c r="AK34">
        <f t="shared" si="9"/>
        <v>4.6896674337665418</v>
      </c>
      <c r="AL34">
        <f t="shared" si="9"/>
        <v>5.0670725005975319</v>
      </c>
      <c r="AM34">
        <f t="shared" si="9"/>
        <v>5.4358088262777793</v>
      </c>
      <c r="AN34">
        <f t="shared" si="9"/>
        <v>5.7893352823308266</v>
      </c>
      <c r="AO34">
        <f t="shared" si="9"/>
        <v>6.151916324370708</v>
      </c>
      <c r="AP34">
        <f t="shared" si="9"/>
        <v>6.4857319051367961</v>
      </c>
      <c r="AQ34">
        <f t="shared" si="9"/>
        <v>6.7497554916885951</v>
      </c>
      <c r="AR34">
        <f t="shared" si="9"/>
        <v>6.998978209151856</v>
      </c>
      <c r="AS34">
        <f t="shared" si="9"/>
        <v>7.2328545843083578</v>
      </c>
      <c r="AT34">
        <f t="shared" si="9"/>
        <v>7.4743460405443098</v>
      </c>
      <c r="AU34">
        <f t="shared" si="9"/>
        <v>7.7237018864315923</v>
      </c>
      <c r="AV34">
        <f t="shared" si="9"/>
        <v>7.9811719747894641</v>
      </c>
      <c r="AW34">
        <f t="shared" si="9"/>
        <v>8.2470291044497852</v>
      </c>
      <c r="AX34">
        <f t="shared" si="9"/>
        <v>8.5215389105247379</v>
      </c>
      <c r="AY34">
        <f t="shared" si="9"/>
        <v>8.8049878137241713</v>
      </c>
      <c r="AZ34">
        <f t="shared" si="9"/>
        <v>9.0976667515635317</v>
      </c>
      <c r="BA34">
        <f t="shared" si="9"/>
        <v>9.3998715054207445</v>
      </c>
      <c r="BB34">
        <f t="shared" si="9"/>
        <v>9.7119168595216774</v>
      </c>
      <c r="BC34">
        <f t="shared" si="9"/>
        <v>10.034123128360079</v>
      </c>
      <c r="BD34">
        <f t="shared" si="9"/>
        <v>10.366819281007182</v>
      </c>
      <c r="BE34">
        <f t="shared" si="9"/>
        <v>10.710346077143384</v>
      </c>
      <c r="BF34">
        <f t="shared" si="9"/>
        <v>11.065059215194788</v>
      </c>
      <c r="BG34">
        <f t="shared" si="9"/>
        <v>11.431318671687791</v>
      </c>
      <c r="BH34">
        <f t="shared" si="9"/>
        <v>11.809505696069394</v>
      </c>
      <c r="BI34">
        <f t="shared" si="9"/>
        <v>12.200003883524397</v>
      </c>
      <c r="BJ34">
        <f t="shared" si="9"/>
        <v>12.603216196880702</v>
      </c>
      <c r="BK34">
        <f t="shared" si="9"/>
        <v>13.019557124417704</v>
      </c>
      <c r="BL34">
        <f t="shared" si="9"/>
        <v>13.449453145112507</v>
      </c>
    </row>
    <row r="35" spans="1:64" x14ac:dyDescent="0.25">
      <c r="A35" t="str">
        <f t="shared" si="5"/>
        <v>19_THA</v>
      </c>
      <c r="B35" t="s">
        <v>742</v>
      </c>
      <c r="C35" t="str">
        <f t="shared" ref="C35:AH35" si="10">C130</f>
        <v>road_freight_2w(gtkm)</v>
      </c>
      <c r="D35">
        <f t="shared" si="10"/>
        <v>0</v>
      </c>
      <c r="E35">
        <f t="shared" si="10"/>
        <v>0</v>
      </c>
      <c r="F35">
        <f t="shared" si="10"/>
        <v>0</v>
      </c>
      <c r="G35">
        <f t="shared" si="10"/>
        <v>0</v>
      </c>
      <c r="H35">
        <f t="shared" si="10"/>
        <v>0</v>
      </c>
      <c r="I35">
        <f t="shared" si="10"/>
        <v>0</v>
      </c>
      <c r="J35" s="10">
        <f t="shared" si="10"/>
        <v>0</v>
      </c>
      <c r="K35">
        <f t="shared" si="10"/>
        <v>0</v>
      </c>
      <c r="L35">
        <f t="shared" si="10"/>
        <v>0</v>
      </c>
      <c r="M35">
        <f t="shared" si="10"/>
        <v>0</v>
      </c>
      <c r="N35">
        <f t="shared" si="10"/>
        <v>0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S35">
        <f t="shared" si="10"/>
        <v>0</v>
      </c>
      <c r="T35">
        <f t="shared" si="10"/>
        <v>0</v>
      </c>
      <c r="U35">
        <f t="shared" si="10"/>
        <v>0</v>
      </c>
      <c r="V35">
        <f t="shared" si="10"/>
        <v>0</v>
      </c>
      <c r="W35">
        <f t="shared" si="10"/>
        <v>0</v>
      </c>
      <c r="X35">
        <f t="shared" si="10"/>
        <v>0</v>
      </c>
      <c r="Y35">
        <f t="shared" si="10"/>
        <v>0</v>
      </c>
      <c r="Z35">
        <f t="shared" si="10"/>
        <v>0</v>
      </c>
      <c r="AA35">
        <f t="shared" si="10"/>
        <v>0</v>
      </c>
      <c r="AB35">
        <f t="shared" si="10"/>
        <v>0</v>
      </c>
      <c r="AC35">
        <f t="shared" si="10"/>
        <v>0</v>
      </c>
      <c r="AD35">
        <f t="shared" si="10"/>
        <v>0</v>
      </c>
      <c r="AE35">
        <f t="shared" si="10"/>
        <v>0</v>
      </c>
      <c r="AF35">
        <f t="shared" si="10"/>
        <v>0</v>
      </c>
      <c r="AG35">
        <f t="shared" si="10"/>
        <v>0</v>
      </c>
      <c r="AH35">
        <f t="shared" si="10"/>
        <v>0</v>
      </c>
      <c r="AI35">
        <f t="shared" ref="AI35:BL35" si="11">AI130</f>
        <v>0</v>
      </c>
      <c r="AJ35">
        <f t="shared" si="11"/>
        <v>0</v>
      </c>
      <c r="AK35">
        <f t="shared" si="11"/>
        <v>0</v>
      </c>
      <c r="AL35">
        <f t="shared" si="11"/>
        <v>0</v>
      </c>
      <c r="AM35">
        <f t="shared" si="11"/>
        <v>0</v>
      </c>
      <c r="AN35">
        <f t="shared" si="11"/>
        <v>0</v>
      </c>
      <c r="AO35">
        <f t="shared" si="11"/>
        <v>0</v>
      </c>
      <c r="AP35">
        <f t="shared" si="11"/>
        <v>0</v>
      </c>
      <c r="AQ35">
        <f t="shared" si="11"/>
        <v>0</v>
      </c>
      <c r="AR35">
        <f t="shared" si="11"/>
        <v>0</v>
      </c>
      <c r="AS35">
        <f t="shared" si="11"/>
        <v>0</v>
      </c>
      <c r="AT35">
        <f t="shared" si="11"/>
        <v>0</v>
      </c>
      <c r="AU35">
        <f t="shared" si="11"/>
        <v>0</v>
      </c>
      <c r="AV35">
        <f t="shared" si="11"/>
        <v>0</v>
      </c>
      <c r="AW35">
        <f t="shared" si="11"/>
        <v>0</v>
      </c>
      <c r="AX35">
        <f t="shared" si="11"/>
        <v>0</v>
      </c>
      <c r="AY35">
        <f t="shared" si="11"/>
        <v>0</v>
      </c>
      <c r="AZ35">
        <f t="shared" si="11"/>
        <v>0</v>
      </c>
      <c r="BA35">
        <f t="shared" si="11"/>
        <v>0</v>
      </c>
      <c r="BB35">
        <f t="shared" si="11"/>
        <v>0</v>
      </c>
      <c r="BC35">
        <f t="shared" si="11"/>
        <v>0</v>
      </c>
      <c r="BD35">
        <f t="shared" si="11"/>
        <v>0</v>
      </c>
      <c r="BE35">
        <f t="shared" si="11"/>
        <v>0</v>
      </c>
      <c r="BF35">
        <f t="shared" si="11"/>
        <v>0</v>
      </c>
      <c r="BG35">
        <f t="shared" si="11"/>
        <v>0</v>
      </c>
      <c r="BH35">
        <f t="shared" si="11"/>
        <v>0</v>
      </c>
      <c r="BI35">
        <f t="shared" si="11"/>
        <v>0</v>
      </c>
      <c r="BJ35">
        <f t="shared" si="11"/>
        <v>0</v>
      </c>
      <c r="BK35">
        <f t="shared" si="11"/>
        <v>0</v>
      </c>
      <c r="BL35">
        <f t="shared" si="11"/>
        <v>0</v>
      </c>
    </row>
    <row r="36" spans="1:64" x14ac:dyDescent="0.25">
      <c r="A36" t="str">
        <f t="shared" si="5"/>
        <v>19_THA</v>
      </c>
      <c r="B36" t="s">
        <v>742</v>
      </c>
      <c r="C36" t="str">
        <f t="shared" ref="C36:AH36" si="12">C131</f>
        <v>road_freight_ht(gtkm)</v>
      </c>
      <c r="D36">
        <f t="shared" si="12"/>
        <v>168.85649409627544</v>
      </c>
      <c r="E36">
        <f t="shared" si="12"/>
        <v>148.62636520363023</v>
      </c>
      <c r="F36">
        <f t="shared" si="12"/>
        <v>176.23342415985434</v>
      </c>
      <c r="G36">
        <f t="shared" si="12"/>
        <v>164.35361993871541</v>
      </c>
      <c r="H36">
        <f t="shared" si="12"/>
        <v>184.64577656675692</v>
      </c>
      <c r="I36">
        <f t="shared" si="12"/>
        <v>187.99999999999935</v>
      </c>
      <c r="J36" s="10">
        <f t="shared" si="12"/>
        <v>0</v>
      </c>
      <c r="K36">
        <f t="shared" si="12"/>
        <v>199.37353423848666</v>
      </c>
      <c r="L36">
        <f t="shared" si="12"/>
        <v>199.22856303011011</v>
      </c>
      <c r="M36">
        <f t="shared" si="12"/>
        <v>204.27649672410723</v>
      </c>
      <c r="N36">
        <f t="shared" si="12"/>
        <v>189.63889707576041</v>
      </c>
      <c r="O36">
        <f t="shared" si="12"/>
        <v>194.50885419497763</v>
      </c>
      <c r="P36">
        <f t="shared" si="12"/>
        <v>204.21200994096461</v>
      </c>
      <c r="Q36">
        <f t="shared" si="12"/>
        <v>213.68507568340752</v>
      </c>
      <c r="R36">
        <f t="shared" si="12"/>
        <v>223.57795250305074</v>
      </c>
      <c r="S36">
        <f t="shared" si="12"/>
        <v>232.36057237071751</v>
      </c>
      <c r="T36">
        <f t="shared" si="12"/>
        <v>242.24633445979316</v>
      </c>
      <c r="U36">
        <f t="shared" si="12"/>
        <v>252.43326038114719</v>
      </c>
      <c r="V36">
        <f t="shared" si="12"/>
        <v>261.82349060423536</v>
      </c>
      <c r="W36">
        <f t="shared" si="12"/>
        <v>275.63428186642471</v>
      </c>
      <c r="X36">
        <f t="shared" si="12"/>
        <v>286.72619617054539</v>
      </c>
      <c r="Y36">
        <f t="shared" si="12"/>
        <v>297.84429902036061</v>
      </c>
      <c r="Z36">
        <f t="shared" si="12"/>
        <v>311.73710167951168</v>
      </c>
      <c r="AA36">
        <f t="shared" si="12"/>
        <v>322.90362032772254</v>
      </c>
      <c r="AB36">
        <f t="shared" si="12"/>
        <v>336.84378521874993</v>
      </c>
      <c r="AC36">
        <f t="shared" si="12"/>
        <v>350.80447326498955</v>
      </c>
      <c r="AD36">
        <f t="shared" si="12"/>
        <v>364.78275257054747</v>
      </c>
      <c r="AE36">
        <f t="shared" si="12"/>
        <v>378.77441039056259</v>
      </c>
      <c r="AF36">
        <f t="shared" si="12"/>
        <v>392.77512223088183</v>
      </c>
      <c r="AG36">
        <f t="shared" si="12"/>
        <v>409.54065230327046</v>
      </c>
      <c r="AH36">
        <f t="shared" si="12"/>
        <v>423.54531453022349</v>
      </c>
      <c r="AI36">
        <f t="shared" ref="AI36:BL36" si="13">AI131</f>
        <v>440.30549098200197</v>
      </c>
      <c r="AJ36">
        <f t="shared" si="13"/>
        <v>457.05295569583654</v>
      </c>
      <c r="AK36">
        <f t="shared" si="13"/>
        <v>473.77993110615859</v>
      </c>
      <c r="AL36">
        <f t="shared" si="13"/>
        <v>490.47795563300735</v>
      </c>
      <c r="AM36">
        <f t="shared" si="13"/>
        <v>507.13741424386797</v>
      </c>
      <c r="AN36">
        <f t="shared" si="13"/>
        <v>523.74848241996995</v>
      </c>
      <c r="AO36">
        <f t="shared" si="13"/>
        <v>543.06699094783357</v>
      </c>
      <c r="AP36">
        <f t="shared" si="13"/>
        <v>562.31378044198686</v>
      </c>
      <c r="AQ36">
        <f t="shared" si="13"/>
        <v>578.7111262184402</v>
      </c>
      <c r="AR36">
        <f t="shared" si="13"/>
        <v>597.77636613619211</v>
      </c>
      <c r="AS36">
        <f t="shared" si="13"/>
        <v>617.75153472342231</v>
      </c>
      <c r="AT36">
        <f t="shared" si="13"/>
        <v>638.37710046284735</v>
      </c>
      <c r="AU36">
        <f t="shared" si="13"/>
        <v>659.67435657294732</v>
      </c>
      <c r="AV36">
        <f t="shared" si="13"/>
        <v>681.66464275587634</v>
      </c>
      <c r="AW36">
        <f t="shared" si="13"/>
        <v>704.37125851186443</v>
      </c>
      <c r="AX36">
        <f t="shared" si="13"/>
        <v>727.81689149435681</v>
      </c>
      <c r="AY36">
        <f t="shared" si="13"/>
        <v>752.02600463579904</v>
      </c>
      <c r="AZ36">
        <f t="shared" si="13"/>
        <v>777.02344664489704</v>
      </c>
      <c r="BA36">
        <f t="shared" si="13"/>
        <v>802.83447994024687</v>
      </c>
      <c r="BB36">
        <f t="shared" si="13"/>
        <v>829.48598995641271</v>
      </c>
      <c r="BC36">
        <f t="shared" si="13"/>
        <v>857.00533446311056</v>
      </c>
      <c r="BD36">
        <f t="shared" si="13"/>
        <v>885.42061040965143</v>
      </c>
      <c r="BE36">
        <f t="shared" si="13"/>
        <v>914.76092177055693</v>
      </c>
      <c r="BF36">
        <f t="shared" si="13"/>
        <v>945.05664842503779</v>
      </c>
      <c r="BG36">
        <f t="shared" si="13"/>
        <v>976.33853564096273</v>
      </c>
      <c r="BH36">
        <f t="shared" si="13"/>
        <v>1008.6391455870094</v>
      </c>
      <c r="BI36">
        <f t="shared" si="13"/>
        <v>1041.9912407791887</v>
      </c>
      <c r="BJ36">
        <f t="shared" si="13"/>
        <v>1076.4292379063018</v>
      </c>
      <c r="BK36">
        <f t="shared" si="13"/>
        <v>1111.9885380354847</v>
      </c>
      <c r="BL36">
        <f t="shared" si="13"/>
        <v>1148.7055663484632</v>
      </c>
    </row>
    <row r="37" spans="1:64" x14ac:dyDescent="0.25">
      <c r="A37" t="str">
        <f t="shared" si="5"/>
        <v>19_THA</v>
      </c>
      <c r="B37" t="s">
        <v>742</v>
      </c>
      <c r="C37" t="str">
        <f t="shared" ref="C37:AH37" si="14">C132</f>
        <v>road_freight_lt(gtkm)</v>
      </c>
      <c r="D37">
        <f t="shared" si="14"/>
        <v>16.885649409627558</v>
      </c>
      <c r="E37">
        <f t="shared" si="14"/>
        <v>14.862636520363022</v>
      </c>
      <c r="F37">
        <f t="shared" si="14"/>
        <v>17.623342415985444</v>
      </c>
      <c r="G37">
        <f t="shared" si="14"/>
        <v>16.435361993871542</v>
      </c>
      <c r="H37">
        <f t="shared" si="14"/>
        <v>18.464577656675694</v>
      </c>
      <c r="I37">
        <f t="shared" si="14"/>
        <v>18.799999999999933</v>
      </c>
      <c r="J37" s="10">
        <f t="shared" si="14"/>
        <v>0</v>
      </c>
      <c r="K37">
        <f t="shared" si="14"/>
        <v>19.937353423848677</v>
      </c>
      <c r="L37">
        <f t="shared" si="14"/>
        <v>19.922856303011034</v>
      </c>
      <c r="M37">
        <f t="shared" si="14"/>
        <v>20.427649672410745</v>
      </c>
      <c r="N37">
        <f t="shared" si="14"/>
        <v>18.963889707576062</v>
      </c>
      <c r="O37">
        <f t="shared" si="14"/>
        <v>19.450885419497787</v>
      </c>
      <c r="P37">
        <f t="shared" si="14"/>
        <v>20.42120099409648</v>
      </c>
      <c r="Q37">
        <f t="shared" si="14"/>
        <v>21.368507568340775</v>
      </c>
      <c r="R37">
        <f t="shared" si="14"/>
        <v>22.357795250305106</v>
      </c>
      <c r="S37">
        <f t="shared" si="14"/>
        <v>23.23605723707179</v>
      </c>
      <c r="T37">
        <f t="shared" si="14"/>
        <v>24.224633445979354</v>
      </c>
      <c r="U37">
        <f t="shared" si="14"/>
        <v>25.243326038114763</v>
      </c>
      <c r="V37">
        <f t="shared" si="14"/>
        <v>26.182349060423583</v>
      </c>
      <c r="W37">
        <f t="shared" si="14"/>
        <v>27.563428186642529</v>
      </c>
      <c r="X37">
        <f t="shared" si="14"/>
        <v>28.67261961705459</v>
      </c>
      <c r="Y37">
        <f t="shared" si="14"/>
        <v>29.784429902036127</v>
      </c>
      <c r="Z37">
        <f t="shared" si="14"/>
        <v>31.173710167951217</v>
      </c>
      <c r="AA37">
        <f t="shared" si="14"/>
        <v>32.290362032772322</v>
      </c>
      <c r="AB37">
        <f t="shared" si="14"/>
        <v>33.684378521875068</v>
      </c>
      <c r="AC37">
        <f t="shared" si="14"/>
        <v>35.080447326499048</v>
      </c>
      <c r="AD37">
        <f t="shared" si="14"/>
        <v>36.478275257054847</v>
      </c>
      <c r="AE37">
        <f t="shared" si="14"/>
        <v>37.877441039056365</v>
      </c>
      <c r="AF37">
        <f t="shared" si="14"/>
        <v>39.27751222308828</v>
      </c>
      <c r="AG37">
        <f t="shared" si="14"/>
        <v>40.954065230327153</v>
      </c>
      <c r="AH37">
        <f t="shared" si="14"/>
        <v>42.354531453022481</v>
      </c>
      <c r="AI37">
        <f t="shared" ref="AI37:BL37" si="15">AI132</f>
        <v>44.030549098200339</v>
      </c>
      <c r="AJ37">
        <f t="shared" si="15"/>
        <v>45.705295569583782</v>
      </c>
      <c r="AK37">
        <f t="shared" si="15"/>
        <v>47.377993110616025</v>
      </c>
      <c r="AL37">
        <f t="shared" si="15"/>
        <v>49.04779556330088</v>
      </c>
      <c r="AM37">
        <f t="shared" si="15"/>
        <v>50.71374142438696</v>
      </c>
      <c r="AN37">
        <f t="shared" si="15"/>
        <v>52.374848241997199</v>
      </c>
      <c r="AO37">
        <f t="shared" si="15"/>
        <v>54.306699094783568</v>
      </c>
      <c r="AP37">
        <f t="shared" si="15"/>
        <v>56.231378044198919</v>
      </c>
      <c r="AQ37">
        <f t="shared" si="15"/>
        <v>57.871112621844254</v>
      </c>
      <c r="AR37">
        <f t="shared" si="15"/>
        <v>59.777636613619485</v>
      </c>
      <c r="AS37">
        <f t="shared" si="15"/>
        <v>61.77515347234251</v>
      </c>
      <c r="AT37">
        <f t="shared" si="15"/>
        <v>63.837710046285018</v>
      </c>
      <c r="AU37">
        <f t="shared" si="15"/>
        <v>65.967435657295027</v>
      </c>
      <c r="AV37">
        <f t="shared" si="15"/>
        <v>68.166464275587941</v>
      </c>
      <c r="AW37">
        <f t="shared" si="15"/>
        <v>70.437125851186764</v>
      </c>
      <c r="AX37">
        <f t="shared" si="15"/>
        <v>72.781689149436005</v>
      </c>
      <c r="AY37">
        <f t="shared" si="15"/>
        <v>75.202600463580239</v>
      </c>
      <c r="AZ37">
        <f t="shared" si="15"/>
        <v>77.702344664490056</v>
      </c>
      <c r="BA37">
        <f t="shared" si="15"/>
        <v>80.283447994025053</v>
      </c>
      <c r="BB37">
        <f t="shared" si="15"/>
        <v>82.948598995641646</v>
      </c>
      <c r="BC37">
        <f t="shared" si="15"/>
        <v>85.700533446311454</v>
      </c>
      <c r="BD37">
        <f t="shared" si="15"/>
        <v>88.54206104096555</v>
      </c>
      <c r="BE37">
        <f t="shared" si="15"/>
        <v>91.476092177056103</v>
      </c>
      <c r="BF37">
        <f t="shared" si="15"/>
        <v>94.505664842504217</v>
      </c>
      <c r="BG37">
        <f t="shared" si="15"/>
        <v>97.633853564096725</v>
      </c>
      <c r="BH37">
        <f t="shared" si="15"/>
        <v>100.8639145587014</v>
      </c>
      <c r="BI37">
        <f t="shared" si="15"/>
        <v>104.19912407791935</v>
      </c>
      <c r="BJ37">
        <f t="shared" si="15"/>
        <v>107.64292379063068</v>
      </c>
      <c r="BK37">
        <f t="shared" si="15"/>
        <v>111.19885380354896</v>
      </c>
      <c r="BL37">
        <f t="shared" si="15"/>
        <v>114.87055663484685</v>
      </c>
    </row>
    <row r="38" spans="1:64" x14ac:dyDescent="0.25">
      <c r="A38" t="str">
        <f t="shared" si="5"/>
        <v>19_THA</v>
      </c>
      <c r="B38" t="s">
        <v>742</v>
      </c>
      <c r="C38" t="str">
        <f t="shared" ref="C38:AH38" si="16">C133</f>
        <v>ship_freight(gtkm)</v>
      </c>
      <c r="D38">
        <f t="shared" si="16"/>
        <v>14.141106920267134</v>
      </c>
      <c r="E38">
        <f t="shared" si="16"/>
        <v>14.212167759062494</v>
      </c>
      <c r="F38">
        <f t="shared" si="16"/>
        <v>14.283585687499979</v>
      </c>
      <c r="G38">
        <f t="shared" si="16"/>
        <v>14.355362499999957</v>
      </c>
      <c r="H38">
        <f t="shared" si="16"/>
        <v>14.427499999999956</v>
      </c>
      <c r="I38">
        <f t="shared" si="16"/>
        <v>14.49999999999995</v>
      </c>
      <c r="J38" s="10">
        <f t="shared" si="16"/>
        <v>0</v>
      </c>
      <c r="K38">
        <f t="shared" si="16"/>
        <v>16.470887167272473</v>
      </c>
      <c r="L38">
        <f t="shared" si="16"/>
        <v>16.880299323539962</v>
      </c>
      <c r="M38">
        <f t="shared" si="16"/>
        <v>17.659686956214291</v>
      </c>
      <c r="N38">
        <f t="shared" si="16"/>
        <v>16.649821783522746</v>
      </c>
      <c r="O38">
        <f t="shared" si="16"/>
        <v>17.270640332137798</v>
      </c>
      <c r="P38">
        <f t="shared" si="16"/>
        <v>18.266943410085194</v>
      </c>
      <c r="Q38">
        <f t="shared" si="16"/>
        <v>19.188453841977108</v>
      </c>
      <c r="R38">
        <f t="shared" si="16"/>
        <v>20.089127567638652</v>
      </c>
      <c r="S38">
        <f t="shared" si="16"/>
        <v>20.828198007416546</v>
      </c>
      <c r="T38">
        <f t="shared" si="16"/>
        <v>21.601778219267853</v>
      </c>
      <c r="U38">
        <f t="shared" si="16"/>
        <v>22.335445369265067</v>
      </c>
      <c r="V38">
        <f t="shared" si="16"/>
        <v>22.931156338720118</v>
      </c>
      <c r="W38">
        <f t="shared" si="16"/>
        <v>23.842408913867086</v>
      </c>
      <c r="X38">
        <f t="shared" si="16"/>
        <v>24.44490290664508</v>
      </c>
      <c r="Y38">
        <f t="shared" si="16"/>
        <v>24.979982047249738</v>
      </c>
      <c r="Z38">
        <f t="shared" si="16"/>
        <v>25.675860125466205</v>
      </c>
      <c r="AA38">
        <f t="shared" si="16"/>
        <v>26.077794767141953</v>
      </c>
      <c r="AB38">
        <f t="shared" si="16"/>
        <v>26.637600316729355</v>
      </c>
      <c r="AC38">
        <f t="shared" si="16"/>
        <v>27.132617806943092</v>
      </c>
      <c r="AD38">
        <f t="shared" si="16"/>
        <v>27.567840138633436</v>
      </c>
      <c r="AE38">
        <f t="shared" si="16"/>
        <v>27.949293189307777</v>
      </c>
      <c r="AF38">
        <f t="shared" si="16"/>
        <v>28.284123204971387</v>
      </c>
      <c r="AG38">
        <f t="shared" si="16"/>
        <v>28.774522604379694</v>
      </c>
      <c r="AH38">
        <f t="shared" si="16"/>
        <v>29.037240009959412</v>
      </c>
      <c r="AI38">
        <f t="shared" ref="AI38:BL38" si="17">AI133</f>
        <v>29.466326904007047</v>
      </c>
      <c r="AJ38">
        <f t="shared" si="17"/>
        <v>29.879924126010128</v>
      </c>
      <c r="AK38">
        <f t="shared" si="17"/>
        <v>30.29145654635839</v>
      </c>
      <c r="AL38">
        <f t="shared" si="17"/>
        <v>30.715630766361038</v>
      </c>
      <c r="AM38">
        <f t="shared" si="17"/>
        <v>31.168402471325788</v>
      </c>
      <c r="AN38">
        <f t="shared" si="17"/>
        <v>31.66703206178418</v>
      </c>
      <c r="AO38">
        <f t="shared" si="17"/>
        <v>32.39506762095246</v>
      </c>
      <c r="AP38">
        <f t="shared" si="17"/>
        <v>33.203852713210324</v>
      </c>
      <c r="AQ38">
        <f t="shared" si="17"/>
        <v>33.954051190574738</v>
      </c>
      <c r="AR38">
        <f t="shared" si="17"/>
        <v>34.994891045758891</v>
      </c>
      <c r="AS38">
        <f t="shared" si="17"/>
        <v>36.164272921541382</v>
      </c>
      <c r="AT38">
        <f t="shared" si="17"/>
        <v>37.371730202721132</v>
      </c>
      <c r="AU38">
        <f t="shared" si="17"/>
        <v>38.618509432157531</v>
      </c>
      <c r="AV38">
        <f t="shared" si="17"/>
        <v>39.905859873946881</v>
      </c>
      <c r="AW38">
        <f t="shared" si="17"/>
        <v>41.235145522248466</v>
      </c>
      <c r="AX38">
        <f t="shared" si="17"/>
        <v>42.607694552623215</v>
      </c>
      <c r="AY38">
        <f t="shared" si="17"/>
        <v>44.024939068620363</v>
      </c>
      <c r="AZ38">
        <f t="shared" si="17"/>
        <v>45.488333757817159</v>
      </c>
      <c r="BA38">
        <f t="shared" si="17"/>
        <v>46.9993575271032</v>
      </c>
      <c r="BB38">
        <f t="shared" si="17"/>
        <v>48.559584297607849</v>
      </c>
      <c r="BC38">
        <f t="shared" si="17"/>
        <v>50.170615641799841</v>
      </c>
      <c r="BD38">
        <f t="shared" si="17"/>
        <v>51.834096405035332</v>
      </c>
      <c r="BE38">
        <f t="shared" si="17"/>
        <v>53.551730385716326</v>
      </c>
      <c r="BF38">
        <f t="shared" si="17"/>
        <v>55.32529607597332</v>
      </c>
      <c r="BG38">
        <f t="shared" si="17"/>
        <v>57.156593358438322</v>
      </c>
      <c r="BH38">
        <f t="shared" si="17"/>
        <v>59.047528480346315</v>
      </c>
      <c r="BI38">
        <f t="shared" si="17"/>
        <v>61.00001941762131</v>
      </c>
      <c r="BJ38">
        <f t="shared" si="17"/>
        <v>63.016080984402805</v>
      </c>
      <c r="BK38">
        <f t="shared" si="17"/>
        <v>65.097785622087798</v>
      </c>
      <c r="BL38">
        <f t="shared" si="17"/>
        <v>67.247265725561789</v>
      </c>
    </row>
    <row r="39" spans="1:64" x14ac:dyDescent="0.25">
      <c r="A39" t="str">
        <f t="shared" si="5"/>
        <v>19_THA</v>
      </c>
      <c r="B39" t="s">
        <v>742</v>
      </c>
      <c r="C39" t="str">
        <f t="shared" ref="C39:AH39" si="18">C134</f>
        <v>air_passenger(gpkm)</v>
      </c>
      <c r="D39">
        <f t="shared" si="18"/>
        <v>41.634425942125979</v>
      </c>
      <c r="E39">
        <f t="shared" si="18"/>
        <v>42.286775250356655</v>
      </c>
      <c r="F39">
        <f t="shared" si="18"/>
        <v>42.949345898507673</v>
      </c>
      <c r="G39">
        <f t="shared" si="18"/>
        <v>43.6222980397187</v>
      </c>
      <c r="H39">
        <f t="shared" si="18"/>
        <v>44.305794336489875</v>
      </c>
      <c r="I39">
        <f t="shared" si="18"/>
        <v>0</v>
      </c>
      <c r="J39" s="10">
        <f t="shared" si="18"/>
        <v>0</v>
      </c>
      <c r="K39">
        <f t="shared" si="18"/>
        <v>45.328990675470102</v>
      </c>
      <c r="L39">
        <f t="shared" si="18"/>
        <v>49.155304013009456</v>
      </c>
      <c r="M39">
        <f t="shared" si="18"/>
        <v>49.585292711235283</v>
      </c>
      <c r="N39">
        <f t="shared" si="18"/>
        <v>44.458239522103241</v>
      </c>
      <c r="O39">
        <f t="shared" si="18"/>
        <v>45.492902954977666</v>
      </c>
      <c r="P39">
        <f t="shared" si="18"/>
        <v>47.81674223930122</v>
      </c>
      <c r="Q39">
        <f t="shared" si="18"/>
        <v>50.127568902201944</v>
      </c>
      <c r="R39">
        <f t="shared" si="18"/>
        <v>52.615282973787636</v>
      </c>
      <c r="S39">
        <f t="shared" si="18"/>
        <v>54.936717348230637</v>
      </c>
      <c r="T39">
        <f t="shared" si="18"/>
        <v>57.332096754202766</v>
      </c>
      <c r="U39">
        <f t="shared" si="18"/>
        <v>59.869164761463324</v>
      </c>
      <c r="V39">
        <f t="shared" si="18"/>
        <v>62.301719628407909</v>
      </c>
      <c r="W39">
        <f t="shared" si="18"/>
        <v>65.77210285395067</v>
      </c>
      <c r="X39">
        <f t="shared" si="18"/>
        <v>68.70247717047188</v>
      </c>
      <c r="Y39">
        <f t="shared" si="18"/>
        <v>71.69807256902233</v>
      </c>
      <c r="Z39">
        <f t="shared" si="18"/>
        <v>75.292532575064911</v>
      </c>
      <c r="AA39">
        <f t="shared" si="18"/>
        <v>78.380979579536572</v>
      </c>
      <c r="AB39">
        <f t="shared" si="18"/>
        <v>82.018964134740941</v>
      </c>
      <c r="AC39">
        <f t="shared" si="18"/>
        <v>85.6527731562539</v>
      </c>
      <c r="AD39">
        <f t="shared" si="18"/>
        <v>89.26715585114961</v>
      </c>
      <c r="AE39">
        <f t="shared" si="18"/>
        <v>92.844418264296465</v>
      </c>
      <c r="AF39">
        <f t="shared" si="18"/>
        <v>96.364686397129319</v>
      </c>
      <c r="AG39">
        <f t="shared" si="18"/>
        <v>100.25710608933565</v>
      </c>
      <c r="AH39">
        <f t="shared" si="18"/>
        <v>103.58611135930092</v>
      </c>
      <c r="AI39">
        <f t="shared" ref="AI39:BL39" si="19">AI134</f>
        <v>107.21619339506718</v>
      </c>
      <c r="AJ39">
        <f t="shared" si="19"/>
        <v>110.67182734783549</v>
      </c>
      <c r="AK39">
        <f t="shared" si="19"/>
        <v>113.92722058198203</v>
      </c>
      <c r="AL39">
        <f t="shared" si="19"/>
        <v>116.9558080604763</v>
      </c>
      <c r="AM39">
        <f t="shared" si="19"/>
        <v>119.73046616095151</v>
      </c>
      <c r="AN39">
        <f t="shared" si="19"/>
        <v>122.22373031635375</v>
      </c>
      <c r="AO39">
        <f t="shared" si="19"/>
        <v>124.76022266587921</v>
      </c>
      <c r="AP39">
        <f t="shared" si="19"/>
        <v>126.93466479872986</v>
      </c>
      <c r="AQ39">
        <f t="shared" si="19"/>
        <v>128.39488800196267</v>
      </c>
      <c r="AR39">
        <f t="shared" si="19"/>
        <v>129.77764736634248</v>
      </c>
      <c r="AS39">
        <f t="shared" si="19"/>
        <v>130.9487784305278</v>
      </c>
      <c r="AT39">
        <f t="shared" si="19"/>
        <v>132.05986891875946</v>
      </c>
      <c r="AU39">
        <f t="shared" si="19"/>
        <v>133.11101985395715</v>
      </c>
      <c r="AV39">
        <f t="shared" si="19"/>
        <v>134.10259155438337</v>
      </c>
      <c r="AW39">
        <f t="shared" si="19"/>
        <v>135.03512156771785</v>
      </c>
      <c r="AX39">
        <f t="shared" si="19"/>
        <v>135.90910168654656</v>
      </c>
      <c r="AY39">
        <f t="shared" si="19"/>
        <v>136.72526179046068</v>
      </c>
      <c r="AZ39">
        <f t="shared" si="19"/>
        <v>137.48494481227948</v>
      </c>
      <c r="BA39">
        <f t="shared" si="19"/>
        <v>138.18975892883066</v>
      </c>
      <c r="BB39">
        <f t="shared" si="19"/>
        <v>138.84140235172967</v>
      </c>
      <c r="BC39">
        <f t="shared" si="19"/>
        <v>139.44133542679327</v>
      </c>
      <c r="BD39">
        <f t="shared" si="19"/>
        <v>139.99087196945825</v>
      </c>
      <c r="BE39">
        <f t="shared" si="19"/>
        <v>140.49158646364131</v>
      </c>
      <c r="BF39">
        <f t="shared" si="19"/>
        <v>140.94501580178641</v>
      </c>
      <c r="BG39">
        <f t="shared" si="19"/>
        <v>141.35272348750698</v>
      </c>
      <c r="BH39">
        <f t="shared" si="19"/>
        <v>141.71623318956765</v>
      </c>
      <c r="BI39">
        <f t="shared" si="19"/>
        <v>142.03709506540662</v>
      </c>
      <c r="BJ39">
        <f t="shared" si="19"/>
        <v>142.31701741443791</v>
      </c>
      <c r="BK39">
        <f t="shared" si="19"/>
        <v>142.55776787591816</v>
      </c>
      <c r="BL39">
        <f t="shared" si="19"/>
        <v>142.76099515621402</v>
      </c>
    </row>
    <row r="40" spans="1:64" x14ac:dyDescent="0.25">
      <c r="A40" t="str">
        <f t="shared" si="5"/>
        <v>19_THA</v>
      </c>
      <c r="B40" t="s">
        <v>742</v>
      </c>
      <c r="C40" t="str">
        <f t="shared" ref="C40:AH40" si="20">C135</f>
        <v>rail_passenger(gpkm)</v>
      </c>
      <c r="D40">
        <f t="shared" si="20"/>
        <v>8.036999999999983</v>
      </c>
      <c r="E40">
        <f>E135</f>
        <v>7.5039999999999987</v>
      </c>
      <c r="F40">
        <f t="shared" si="20"/>
        <v>7.5039999999999951</v>
      </c>
      <c r="G40">
        <f t="shared" si="20"/>
        <v>7.5039999999999987</v>
      </c>
      <c r="H40">
        <f t="shared" si="20"/>
        <v>7.5039999999999907</v>
      </c>
      <c r="I40">
        <f t="shared" si="20"/>
        <v>0</v>
      </c>
      <c r="J40" s="10">
        <f t="shared" si="20"/>
        <v>0</v>
      </c>
      <c r="K40">
        <f t="shared" si="20"/>
        <v>6.4130187475255234</v>
      </c>
      <c r="L40">
        <f t="shared" si="20"/>
        <v>6.5826481991772932</v>
      </c>
      <c r="M40">
        <f t="shared" si="20"/>
        <v>6.3180190884438279</v>
      </c>
      <c r="N40">
        <f t="shared" si="20"/>
        <v>5.905111207259699</v>
      </c>
      <c r="O40">
        <f t="shared" si="20"/>
        <v>6.3550293914451128</v>
      </c>
      <c r="P40">
        <f t="shared" si="20"/>
        <v>7.0729185461703468</v>
      </c>
      <c r="Q40">
        <f t="shared" si="20"/>
        <v>7.888080397330012</v>
      </c>
      <c r="R40">
        <f t="shared" si="20"/>
        <v>8.8321055735075973</v>
      </c>
      <c r="S40">
        <f t="shared" si="20"/>
        <v>9.8473422874525198</v>
      </c>
      <c r="T40">
        <f t="shared" si="20"/>
        <v>11.02508615003603</v>
      </c>
      <c r="U40">
        <f t="shared" si="20"/>
        <v>12.334199512177019</v>
      </c>
      <c r="V40">
        <f t="shared" si="20"/>
        <v>13.721166608127255</v>
      </c>
      <c r="W40">
        <f t="shared" si="20"/>
        <v>15.443564945973293</v>
      </c>
      <c r="X40">
        <f t="shared" si="20"/>
        <v>17.146874601875151</v>
      </c>
      <c r="Y40">
        <f t="shared" si="20"/>
        <v>18.960440800421772</v>
      </c>
      <c r="Z40">
        <f t="shared" si="20"/>
        <v>21.029316974326388</v>
      </c>
      <c r="AA40">
        <f t="shared" si="20"/>
        <v>23.048411925641204</v>
      </c>
      <c r="AB40">
        <f t="shared" si="20"/>
        <v>25.314789869137229</v>
      </c>
      <c r="AC40">
        <f t="shared" si="20"/>
        <v>27.667504756105981</v>
      </c>
      <c r="AD40">
        <f t="shared" si="20"/>
        <v>30.095745058087349</v>
      </c>
      <c r="AE40">
        <f t="shared" si="20"/>
        <v>32.587739082891368</v>
      </c>
      <c r="AF40">
        <f t="shared" si="20"/>
        <v>35.130806890737254</v>
      </c>
      <c r="AG40">
        <f t="shared" si="20"/>
        <v>37.881798044439094</v>
      </c>
      <c r="AH40">
        <f t="shared" si="20"/>
        <v>40.487470567159725</v>
      </c>
      <c r="AI40">
        <f t="shared" ref="AI40:BL40" si="21">AI135</f>
        <v>43.273701698651557</v>
      </c>
      <c r="AJ40">
        <f t="shared" si="21"/>
        <v>46.053771786678965</v>
      </c>
      <c r="AK40">
        <f t="shared" si="21"/>
        <v>48.810753720236974</v>
      </c>
      <c r="AL40">
        <f t="shared" si="21"/>
        <v>51.527267583776116</v>
      </c>
      <c r="AM40">
        <f t="shared" si="21"/>
        <v>54.185541464293145</v>
      </c>
      <c r="AN40">
        <f t="shared" si="21"/>
        <v>56.767478996800136</v>
      </c>
      <c r="AO40">
        <f t="shared" si="21"/>
        <v>59.422488434073358</v>
      </c>
      <c r="AP40">
        <f t="shared" si="21"/>
        <v>61.960148722153392</v>
      </c>
      <c r="AQ40">
        <f t="shared" si="21"/>
        <v>64.198505060947255</v>
      </c>
      <c r="AR40">
        <f t="shared" si="21"/>
        <v>66.446155451567407</v>
      </c>
      <c r="AS40">
        <f t="shared" si="21"/>
        <v>67.431095099858041</v>
      </c>
      <c r="AT40">
        <f t="shared" si="21"/>
        <v>68.396325174108995</v>
      </c>
      <c r="AU40">
        <f t="shared" si="21"/>
        <v>69.341554528573084</v>
      </c>
      <c r="AV40">
        <f t="shared" si="21"/>
        <v>70.26662107177053</v>
      </c>
      <c r="AW40">
        <f t="shared" si="21"/>
        <v>71.171452308632524</v>
      </c>
      <c r="AX40">
        <f t="shared" si="21"/>
        <v>72.055949769908779</v>
      </c>
      <c r="AY40">
        <f t="shared" si="21"/>
        <v>72.920139621579082</v>
      </c>
      <c r="AZ40">
        <f t="shared" si="21"/>
        <v>73.764377575929657</v>
      </c>
      <c r="BA40">
        <f t="shared" si="21"/>
        <v>74.589171084477329</v>
      </c>
      <c r="BB40">
        <f t="shared" si="21"/>
        <v>75.39508879221205</v>
      </c>
      <c r="BC40">
        <f t="shared" si="21"/>
        <v>76.18258325756517</v>
      </c>
      <c r="BD40">
        <f t="shared" si="21"/>
        <v>76.952037597935401</v>
      </c>
      <c r="BE40">
        <f t="shared" si="21"/>
        <v>77.703988562606611</v>
      </c>
      <c r="BF40">
        <f t="shared" si="21"/>
        <v>78.438965315776855</v>
      </c>
      <c r="BG40">
        <f t="shared" si="21"/>
        <v>79.157525153003974</v>
      </c>
      <c r="BH40">
        <f t="shared" si="21"/>
        <v>79.860216942045724</v>
      </c>
      <c r="BI40">
        <f t="shared" si="21"/>
        <v>80.547618467471167</v>
      </c>
      <c r="BJ40">
        <f t="shared" si="21"/>
        <v>81.220412486201568</v>
      </c>
      <c r="BK40">
        <f t="shared" si="21"/>
        <v>81.879333344117171</v>
      </c>
      <c r="BL40">
        <f t="shared" si="21"/>
        <v>82.525065587076057</v>
      </c>
    </row>
    <row r="41" spans="1:64" x14ac:dyDescent="0.25">
      <c r="A41" t="str">
        <f t="shared" si="5"/>
        <v>19_THA</v>
      </c>
      <c r="B41" t="s">
        <v>742</v>
      </c>
      <c r="C41" t="str">
        <f t="shared" ref="C41:AH41" si="22">C136</f>
        <v>road_passenger_2w(gpkm)</v>
      </c>
      <c r="D41">
        <f t="shared" si="22"/>
        <v>74.058436260844005</v>
      </c>
      <c r="E41">
        <f t="shared" si="22"/>
        <v>74.058436260844132</v>
      </c>
      <c r="F41">
        <f t="shared" si="22"/>
        <v>81.80583030004118</v>
      </c>
      <c r="G41">
        <f t="shared" si="22"/>
        <v>86.35083080156798</v>
      </c>
      <c r="H41">
        <f t="shared" si="22"/>
        <v>89.999999999999901</v>
      </c>
      <c r="I41">
        <f t="shared" si="22"/>
        <v>0</v>
      </c>
      <c r="J41" s="10">
        <f t="shared" si="22"/>
        <v>0</v>
      </c>
      <c r="K41">
        <f t="shared" si="22"/>
        <v>104.42414254793999</v>
      </c>
      <c r="L41">
        <f t="shared" si="22"/>
        <v>116.92330000126159</v>
      </c>
      <c r="M41">
        <f t="shared" si="22"/>
        <v>121.17536950742434</v>
      </c>
      <c r="N41">
        <f t="shared" si="22"/>
        <v>110.82913296629435</v>
      </c>
      <c r="O41">
        <f t="shared" si="22"/>
        <v>115.12844425170805</v>
      </c>
      <c r="P41">
        <f t="shared" si="22"/>
        <v>122.26973505777765</v>
      </c>
      <c r="Q41">
        <f t="shared" si="22"/>
        <v>128.93360490376787</v>
      </c>
      <c r="R41">
        <f t="shared" si="22"/>
        <v>135.55329968156778</v>
      </c>
      <c r="S41">
        <f t="shared" si="22"/>
        <v>141.20575582704254</v>
      </c>
      <c r="T41">
        <f t="shared" si="22"/>
        <v>147.22338904785184</v>
      </c>
      <c r="U41">
        <f t="shared" si="22"/>
        <v>153.09153058903334</v>
      </c>
      <c r="V41">
        <f t="shared" si="22"/>
        <v>158.17974642313843</v>
      </c>
      <c r="W41">
        <f t="shared" si="22"/>
        <v>165.38132205520799</v>
      </c>
      <c r="X41">
        <f t="shared" si="22"/>
        <v>170.71007304840751</v>
      </c>
      <c r="Y41">
        <f t="shared" si="22"/>
        <v>175.72722416458558</v>
      </c>
      <c r="Z41">
        <f t="shared" si="22"/>
        <v>181.75292053187968</v>
      </c>
      <c r="AA41">
        <f t="shared" si="22"/>
        <v>186.13831299569898</v>
      </c>
      <c r="AB41">
        <f t="shared" si="22"/>
        <v>191.45668220250073</v>
      </c>
      <c r="AC41">
        <f t="shared" si="22"/>
        <v>196.42427408116043</v>
      </c>
      <c r="AD41">
        <f t="shared" si="22"/>
        <v>201.06325022156065</v>
      </c>
      <c r="AE41">
        <f t="shared" si="22"/>
        <v>205.39517328333403</v>
      </c>
      <c r="AF41">
        <f t="shared" si="22"/>
        <v>209.44094911257054</v>
      </c>
      <c r="AG41">
        <f t="shared" si="22"/>
        <v>214.18420022100051</v>
      </c>
      <c r="AH41">
        <f t="shared" si="22"/>
        <v>217.68062336819082</v>
      </c>
      <c r="AI41">
        <f t="shared" ref="AI41:BL41" si="23">AI136</f>
        <v>221.83771957853904</v>
      </c>
      <c r="AJ41">
        <f t="shared" si="23"/>
        <v>225.71956748909361</v>
      </c>
      <c r="AK41">
        <f t="shared" si="23"/>
        <v>229.35262850826135</v>
      </c>
      <c r="AL41">
        <f t="shared" si="23"/>
        <v>232.76284155856885</v>
      </c>
      <c r="AM41">
        <f t="shared" si="23"/>
        <v>235.97564678897038</v>
      </c>
      <c r="AN41">
        <f t="shared" si="23"/>
        <v>239.01604468534319</v>
      </c>
      <c r="AO41">
        <f t="shared" si="23"/>
        <v>242.59354163913181</v>
      </c>
      <c r="AP41">
        <f t="shared" si="23"/>
        <v>245.99349687665654</v>
      </c>
      <c r="AQ41">
        <f t="shared" si="23"/>
        <v>248.61618158857297</v>
      </c>
      <c r="AR41">
        <f t="shared" si="23"/>
        <v>251.7743404026765</v>
      </c>
      <c r="AS41">
        <f t="shared" si="23"/>
        <v>255.50642284747005</v>
      </c>
      <c r="AT41">
        <f t="shared" si="23"/>
        <v>259.16382279227946</v>
      </c>
      <c r="AU41">
        <f t="shared" si="23"/>
        <v>262.74543704267671</v>
      </c>
      <c r="AV41">
        <f t="shared" si="23"/>
        <v>266.25065140999834</v>
      </c>
      <c r="AW41">
        <f t="shared" si="23"/>
        <v>269.67919119967388</v>
      </c>
      <c r="AX41">
        <f t="shared" si="23"/>
        <v>273.03068329710595</v>
      </c>
      <c r="AY41">
        <f t="shared" si="23"/>
        <v>276.30522684907373</v>
      </c>
      <c r="AZ41">
        <f t="shared" si="23"/>
        <v>279.50416970220016</v>
      </c>
      <c r="BA41">
        <f t="shared" si="23"/>
        <v>282.62943466556385</v>
      </c>
      <c r="BB41">
        <f t="shared" si="23"/>
        <v>285.68317641939109</v>
      </c>
      <c r="BC41">
        <f t="shared" si="23"/>
        <v>288.66710977471604</v>
      </c>
      <c r="BD41">
        <f t="shared" si="23"/>
        <v>291.58268642019857</v>
      </c>
      <c r="BE41">
        <f t="shared" si="23"/>
        <v>294.43194017850288</v>
      </c>
      <c r="BF41">
        <f t="shared" si="23"/>
        <v>297.21687613127773</v>
      </c>
      <c r="BG41">
        <f t="shared" si="23"/>
        <v>299.93960595406759</v>
      </c>
      <c r="BH41">
        <f t="shared" si="23"/>
        <v>302.60220938823204</v>
      </c>
      <c r="BI41">
        <f t="shared" si="23"/>
        <v>305.20687574521838</v>
      </c>
      <c r="BJ41">
        <f t="shared" si="23"/>
        <v>307.75619209228955</v>
      </c>
      <c r="BK41">
        <f t="shared" si="23"/>
        <v>310.25294097492718</v>
      </c>
      <c r="BL41">
        <f t="shared" si="23"/>
        <v>312.69971623894099</v>
      </c>
    </row>
    <row r="42" spans="1:64" x14ac:dyDescent="0.25">
      <c r="A42" t="str">
        <f t="shared" si="5"/>
        <v>19_THA</v>
      </c>
      <c r="B42" t="s">
        <v>742</v>
      </c>
      <c r="C42" t="str">
        <f t="shared" ref="C42:AH42" si="24">C137</f>
        <v>road_passenger_bus(gpkm)</v>
      </c>
      <c r="D42">
        <f t="shared" si="24"/>
        <v>51.660593981074605</v>
      </c>
      <c r="E42">
        <f t="shared" si="24"/>
        <v>52.224774922084158</v>
      </c>
      <c r="F42">
        <f t="shared" si="24"/>
        <v>56.131225014395298</v>
      </c>
      <c r="G42">
        <f t="shared" si="24"/>
        <v>57.751064538040261</v>
      </c>
      <c r="H42">
        <f t="shared" si="24"/>
        <v>58.285680906577305</v>
      </c>
      <c r="I42">
        <f t="shared" si="24"/>
        <v>0</v>
      </c>
      <c r="J42" s="10">
        <f t="shared" si="24"/>
        <v>0</v>
      </c>
      <c r="K42">
        <f t="shared" si="24"/>
        <v>63.261973936699867</v>
      </c>
      <c r="L42">
        <f t="shared" si="24"/>
        <v>69.407116355915946</v>
      </c>
      <c r="M42">
        <f t="shared" si="24"/>
        <v>70.542694229436833</v>
      </c>
      <c r="N42">
        <f t="shared" si="24"/>
        <v>63.462635223935465</v>
      </c>
      <c r="O42">
        <f t="shared" si="24"/>
        <v>64.894164994004655</v>
      </c>
      <c r="P42">
        <f t="shared" si="24"/>
        <v>67.892416592094719</v>
      </c>
      <c r="Q42">
        <f t="shared" si="24"/>
        <v>70.576111623079413</v>
      </c>
      <c r="R42">
        <f t="shared" si="24"/>
        <v>73.19678212956353</v>
      </c>
      <c r="S42">
        <f t="shared" si="24"/>
        <v>75.269286628338577</v>
      </c>
      <c r="T42">
        <f t="shared" si="24"/>
        <v>77.519738232216596</v>
      </c>
      <c r="U42">
        <f t="shared" si="24"/>
        <v>79.677873250275709</v>
      </c>
      <c r="V42">
        <f t="shared" si="24"/>
        <v>81.426333949036533</v>
      </c>
      <c r="W42">
        <f t="shared" si="24"/>
        <v>84.255930886818362</v>
      </c>
      <c r="X42">
        <f t="shared" si="24"/>
        <v>86.127680265190705</v>
      </c>
      <c r="Y42">
        <f t="shared" si="24"/>
        <v>87.853581456988891</v>
      </c>
      <c r="Z42">
        <f t="shared" si="24"/>
        <v>90.095718685144121</v>
      </c>
      <c r="AA42">
        <f t="shared" si="24"/>
        <v>91.543005545515612</v>
      </c>
      <c r="AB42">
        <f t="shared" si="24"/>
        <v>93.473839553112938</v>
      </c>
      <c r="AC42">
        <f t="shared" si="24"/>
        <v>95.259423932542362</v>
      </c>
      <c r="AD42">
        <f t="shared" si="24"/>
        <v>96.917369940727554</v>
      </c>
      <c r="AE42">
        <f t="shared" si="24"/>
        <v>98.464148336393407</v>
      </c>
      <c r="AF42">
        <f t="shared" si="24"/>
        <v>99.915145885286577</v>
      </c>
      <c r="AG42">
        <f t="shared" si="24"/>
        <v>101.74236335599301</v>
      </c>
      <c r="AH42">
        <f t="shared" si="24"/>
        <v>103.0247249341832</v>
      </c>
      <c r="AI42">
        <f t="shared" ref="AI42:BL42" si="25">AI137</f>
        <v>104.67104849526231</v>
      </c>
      <c r="AJ42">
        <f t="shared" si="25"/>
        <v>106.24078034545666</v>
      </c>
      <c r="AK42">
        <f t="shared" si="25"/>
        <v>107.74985344006292</v>
      </c>
      <c r="AL42">
        <f t="shared" si="25"/>
        <v>109.21334375142889</v>
      </c>
      <c r="AM42">
        <f t="shared" si="25"/>
        <v>110.6455330142623</v>
      </c>
      <c r="AN42">
        <f t="shared" si="25"/>
        <v>112.05998214765029</v>
      </c>
      <c r="AO42">
        <f t="shared" si="25"/>
        <v>113.79085221102746</v>
      </c>
      <c r="AP42">
        <f t="shared" si="25"/>
        <v>115.50449237225837</v>
      </c>
      <c r="AQ42">
        <f t="shared" si="25"/>
        <v>116.91975593521651</v>
      </c>
      <c r="AR42">
        <f t="shared" si="25"/>
        <v>118.65384902065612</v>
      </c>
      <c r="AS42">
        <f t="shared" si="25"/>
        <v>120.41266982117511</v>
      </c>
      <c r="AT42">
        <f t="shared" si="25"/>
        <v>122.13629495376611</v>
      </c>
      <c r="AU42">
        <f t="shared" si="25"/>
        <v>123.82420451530912</v>
      </c>
      <c r="AV42">
        <f t="shared" si="25"/>
        <v>125.47610905673314</v>
      </c>
      <c r="AW42">
        <f t="shared" si="25"/>
        <v>127.09187912255813</v>
      </c>
      <c r="AX42">
        <f t="shared" si="25"/>
        <v>128.67133887483715</v>
      </c>
      <c r="AY42">
        <f t="shared" si="25"/>
        <v>130.21453503853414</v>
      </c>
      <c r="AZ42">
        <f t="shared" si="25"/>
        <v>131.72210281416014</v>
      </c>
      <c r="BA42">
        <f t="shared" si="25"/>
        <v>133.19494836513815</v>
      </c>
      <c r="BB42">
        <f t="shared" si="25"/>
        <v>134.63408712895014</v>
      </c>
      <c r="BC42">
        <f t="shared" si="25"/>
        <v>136.04032724565215</v>
      </c>
      <c r="BD42">
        <f t="shared" si="25"/>
        <v>137.41435285345614</v>
      </c>
      <c r="BE42">
        <f t="shared" si="25"/>
        <v>138.75712243322616</v>
      </c>
      <c r="BF42">
        <f t="shared" si="25"/>
        <v>140.06958092103014</v>
      </c>
      <c r="BG42">
        <f t="shared" si="25"/>
        <v>141.35272348750715</v>
      </c>
      <c r="BH42">
        <f t="shared" si="25"/>
        <v>142.60753025365315</v>
      </c>
      <c r="BI42">
        <f t="shared" si="25"/>
        <v>143.83503297762715</v>
      </c>
      <c r="BJ42">
        <f t="shared" si="25"/>
        <v>145.03645086821714</v>
      </c>
      <c r="BK42">
        <f t="shared" si="25"/>
        <v>146.21309525735217</v>
      </c>
      <c r="BL42">
        <f t="shared" si="25"/>
        <v>147.36618854835015</v>
      </c>
    </row>
    <row r="43" spans="1:64" x14ac:dyDescent="0.25">
      <c r="A43" t="str">
        <f t="shared" si="5"/>
        <v>19_THA</v>
      </c>
      <c r="B43" t="s">
        <v>742</v>
      </c>
      <c r="C43" t="str">
        <f t="shared" ref="C43:AH43" si="26">C138</f>
        <v>road_passenger_lt(gpkm)</v>
      </c>
      <c r="D43">
        <f t="shared" si="26"/>
        <v>18.514609065211001</v>
      </c>
      <c r="E43">
        <f t="shared" si="26"/>
        <v>18.51460906521104</v>
      </c>
      <c r="F43">
        <f t="shared" si="26"/>
        <v>20.451457575010306</v>
      </c>
      <c r="G43">
        <f t="shared" si="26"/>
        <v>21.587707700391995</v>
      </c>
      <c r="H43">
        <f t="shared" si="26"/>
        <v>22.499999999999972</v>
      </c>
      <c r="I43">
        <f t="shared" si="26"/>
        <v>0</v>
      </c>
      <c r="J43" s="10">
        <f t="shared" si="26"/>
        <v>0</v>
      </c>
      <c r="K43">
        <f t="shared" si="26"/>
        <v>26.106035636985002</v>
      </c>
      <c r="L43">
        <f t="shared" si="26"/>
        <v>29.230825000315395</v>
      </c>
      <c r="M43">
        <f t="shared" si="26"/>
        <v>30.293842376856077</v>
      </c>
      <c r="N43">
        <f t="shared" si="26"/>
        <v>27.767081435076015</v>
      </c>
      <c r="O43">
        <f t="shared" si="26"/>
        <v>28.906016626560213</v>
      </c>
      <c r="P43">
        <f t="shared" si="26"/>
        <v>30.764450799876741</v>
      </c>
      <c r="Q43">
        <f t="shared" si="26"/>
        <v>32.510092650240807</v>
      </c>
      <c r="R43">
        <f t="shared" si="26"/>
        <v>34.251784824529786</v>
      </c>
      <c r="S43">
        <f t="shared" si="26"/>
        <v>35.755870555685071</v>
      </c>
      <c r="T43">
        <f t="shared" si="26"/>
        <v>37.359058782192186</v>
      </c>
      <c r="U43">
        <f t="shared" si="26"/>
        <v>38.931228151332668</v>
      </c>
      <c r="V43">
        <f t="shared" si="26"/>
        <v>40.31164373159266</v>
      </c>
      <c r="W43">
        <f t="shared" si="26"/>
        <v>42.23813304249493</v>
      </c>
      <c r="X43">
        <f t="shared" si="26"/>
        <v>43.694107770191323</v>
      </c>
      <c r="Y43">
        <f t="shared" si="26"/>
        <v>45.077090970435833</v>
      </c>
      <c r="Z43">
        <f t="shared" si="26"/>
        <v>46.726108064424693</v>
      </c>
      <c r="AA43">
        <f t="shared" si="26"/>
        <v>47.960547751708908</v>
      </c>
      <c r="AB43">
        <f t="shared" si="26"/>
        <v>49.442242755118869</v>
      </c>
      <c r="AC43">
        <f t="shared" si="26"/>
        <v>50.840684166875512</v>
      </c>
      <c r="AD43">
        <f t="shared" si="26"/>
        <v>52.161117613101062</v>
      </c>
      <c r="AE43">
        <f t="shared" si="26"/>
        <v>53.408653014187067</v>
      </c>
      <c r="AF43">
        <f t="shared" si="26"/>
        <v>54.588245895917652</v>
      </c>
      <c r="AG43">
        <f t="shared" si="26"/>
        <v>55.956378500893898</v>
      </c>
      <c r="AH43">
        <f t="shared" si="26"/>
        <v>57.005188196207548</v>
      </c>
      <c r="AI43">
        <f t="shared" ref="AI43:BL43" si="27">AI138</f>
        <v>58.233033041942278</v>
      </c>
      <c r="AJ43">
        <f t="shared" si="27"/>
        <v>59.394816647064907</v>
      </c>
      <c r="AK43">
        <f t="shared" si="27"/>
        <v>60.496886946017341</v>
      </c>
      <c r="AL43">
        <f t="shared" si="27"/>
        <v>61.545471696922498</v>
      </c>
      <c r="AM43">
        <f t="shared" si="27"/>
        <v>62.546682824399468</v>
      </c>
      <c r="AN43">
        <f t="shared" si="27"/>
        <v>63.506530417321088</v>
      </c>
      <c r="AO43">
        <f t="shared" si="27"/>
        <v>64.613352564028332</v>
      </c>
      <c r="AP43">
        <f t="shared" si="27"/>
        <v>65.677032861471574</v>
      </c>
      <c r="AQ43">
        <f t="shared" si="27"/>
        <v>66.536317705537343</v>
      </c>
      <c r="AR43">
        <f t="shared" si="27"/>
        <v>67.541421750219556</v>
      </c>
      <c r="AS43">
        <f t="shared" si="27"/>
        <v>68.542596667438062</v>
      </c>
      <c r="AT43">
        <f t="shared" si="27"/>
        <v>69.523737127528321</v>
      </c>
      <c r="AU43">
        <f t="shared" si="27"/>
        <v>70.48454718563741</v>
      </c>
      <c r="AV43">
        <f t="shared" si="27"/>
        <v>71.424862078448001</v>
      </c>
      <c r="AW43">
        <f t="shared" si="27"/>
        <v>72.344608115917609</v>
      </c>
      <c r="AX43">
        <f t="shared" si="27"/>
        <v>73.243685205676428</v>
      </c>
      <c r="AY43">
        <f t="shared" si="27"/>
        <v>74.122119945011647</v>
      </c>
      <c r="AZ43">
        <f t="shared" si="27"/>
        <v>74.98027390959875</v>
      </c>
      <c r="BA43">
        <f t="shared" si="27"/>
        <v>75.818662915540074</v>
      </c>
      <c r="BB43">
        <f t="shared" si="27"/>
        <v>76.637864981094594</v>
      </c>
      <c r="BC43">
        <f t="shared" si="27"/>
        <v>77.438340124448047</v>
      </c>
      <c r="BD43">
        <f t="shared" si="27"/>
        <v>78.220477778121079</v>
      </c>
      <c r="BE43">
        <f t="shared" si="27"/>
        <v>78.984823538913247</v>
      </c>
      <c r="BF43">
        <f t="shared" si="27"/>
        <v>79.73191529350936</v>
      </c>
      <c r="BG43">
        <f t="shared" si="27"/>
        <v>80.462319523657811</v>
      </c>
      <c r="BH43">
        <f t="shared" si="27"/>
        <v>81.176594144387067</v>
      </c>
      <c r="BI43">
        <f t="shared" si="27"/>
        <v>81.875326464187651</v>
      </c>
      <c r="BJ43">
        <f t="shared" si="27"/>
        <v>82.559210494215819</v>
      </c>
      <c r="BK43">
        <f t="shared" si="27"/>
        <v>83.228992684954193</v>
      </c>
      <c r="BL43">
        <f t="shared" si="27"/>
        <v>83.885368865983835</v>
      </c>
    </row>
    <row r="44" spans="1:64" x14ac:dyDescent="0.25">
      <c r="A44" t="str">
        <f t="shared" si="5"/>
        <v>19_THA</v>
      </c>
      <c r="B44" t="s">
        <v>742</v>
      </c>
      <c r="C44" t="str">
        <f t="shared" ref="C44:AH44" si="28">C139</f>
        <v>road_passenger_lv(gpkm)</v>
      </c>
      <c r="D44">
        <f t="shared" si="28"/>
        <v>148.11687252168801</v>
      </c>
      <c r="E44">
        <f t="shared" si="28"/>
        <v>148.11687252168832</v>
      </c>
      <c r="F44">
        <f t="shared" si="28"/>
        <v>163.61166060008236</v>
      </c>
      <c r="G44">
        <f t="shared" si="28"/>
        <v>172.70166160313593</v>
      </c>
      <c r="H44">
        <f t="shared" si="28"/>
        <v>179.9999999999998</v>
      </c>
      <c r="I44">
        <f t="shared" si="28"/>
        <v>0</v>
      </c>
      <c r="J44" s="10">
        <f t="shared" si="28"/>
        <v>0</v>
      </c>
      <c r="K44">
        <f t="shared" si="28"/>
        <v>208.84828509588013</v>
      </c>
      <c r="L44">
        <f t="shared" si="28"/>
        <v>233.84660000252319</v>
      </c>
      <c r="M44">
        <f t="shared" si="28"/>
        <v>242.35073901484873</v>
      </c>
      <c r="N44">
        <f t="shared" si="28"/>
        <v>222.13665148060815</v>
      </c>
      <c r="O44">
        <f t="shared" si="28"/>
        <v>230.75251075794901</v>
      </c>
      <c r="P44">
        <f t="shared" si="28"/>
        <v>245.32753825728469</v>
      </c>
      <c r="Q44">
        <f t="shared" si="28"/>
        <v>258.97397550473107</v>
      </c>
      <c r="R44">
        <f t="shared" si="28"/>
        <v>272.56043897968692</v>
      </c>
      <c r="S44">
        <f t="shared" si="28"/>
        <v>284.22923804978285</v>
      </c>
      <c r="T44">
        <f t="shared" si="28"/>
        <v>296.65962417662053</v>
      </c>
      <c r="U44">
        <f t="shared" si="28"/>
        <v>308.81644319436396</v>
      </c>
      <c r="V44">
        <f t="shared" si="28"/>
        <v>319.4263213495089</v>
      </c>
      <c r="W44">
        <f t="shared" si="28"/>
        <v>334.33385422518774</v>
      </c>
      <c r="X44">
        <f t="shared" si="28"/>
        <v>345.48650412917294</v>
      </c>
      <c r="Y44">
        <f t="shared" si="28"/>
        <v>356.03558804632894</v>
      </c>
      <c r="Z44">
        <f t="shared" si="28"/>
        <v>368.65735278957845</v>
      </c>
      <c r="AA44">
        <f t="shared" si="28"/>
        <v>377.98050400253464</v>
      </c>
      <c r="AB44">
        <f t="shared" si="28"/>
        <v>389.22565322297618</v>
      </c>
      <c r="AC44">
        <f t="shared" si="28"/>
        <v>399.78701074866257</v>
      </c>
      <c r="AD44">
        <f t="shared" si="28"/>
        <v>409.7077206739649</v>
      </c>
      <c r="AE44">
        <f t="shared" si="28"/>
        <v>419.02978534008224</v>
      </c>
      <c r="AF44">
        <f t="shared" si="28"/>
        <v>427.79393269624103</v>
      </c>
      <c r="AG44">
        <f t="shared" si="28"/>
        <v>438.0097142245761</v>
      </c>
      <c r="AH44">
        <f t="shared" si="28"/>
        <v>445.70137615302104</v>
      </c>
      <c r="AI44">
        <f t="shared" ref="AI44:BL44" si="29">AI139</f>
        <v>454.76985174630812</v>
      </c>
      <c r="AJ44">
        <f t="shared" si="29"/>
        <v>463.29883407735315</v>
      </c>
      <c r="AK44">
        <f t="shared" si="29"/>
        <v>471.34017629233063</v>
      </c>
      <c r="AL44">
        <f t="shared" si="29"/>
        <v>478.94472834625873</v>
      </c>
      <c r="AM44">
        <f t="shared" si="29"/>
        <v>486.16237808656825</v>
      </c>
      <c r="AN44">
        <f t="shared" si="29"/>
        <v>493.04216635462757</v>
      </c>
      <c r="AO44">
        <f t="shared" si="29"/>
        <v>501.04695189524534</v>
      </c>
      <c r="AP44">
        <f t="shared" si="29"/>
        <v>508.70162832254294</v>
      </c>
      <c r="AQ44">
        <f t="shared" si="29"/>
        <v>514.76145241072243</v>
      </c>
      <c r="AR44">
        <f t="shared" si="29"/>
        <v>521.94002740355472</v>
      </c>
      <c r="AS44">
        <f t="shared" si="29"/>
        <v>529.6768095172223</v>
      </c>
      <c r="AT44">
        <f t="shared" si="29"/>
        <v>537.2587713023928</v>
      </c>
      <c r="AU44">
        <f t="shared" si="29"/>
        <v>544.68362578522635</v>
      </c>
      <c r="AV44">
        <f t="shared" si="29"/>
        <v>551.95009972379034</v>
      </c>
      <c r="AW44">
        <f t="shared" si="29"/>
        <v>559.05762366334443</v>
      </c>
      <c r="AX44">
        <f t="shared" si="29"/>
        <v>566.00542411981178</v>
      </c>
      <c r="AY44">
        <f t="shared" si="29"/>
        <v>572.79370662912038</v>
      </c>
      <c r="AZ44">
        <f t="shared" si="29"/>
        <v>579.42526534059527</v>
      </c>
      <c r="BA44">
        <f t="shared" si="29"/>
        <v>585.90408632772414</v>
      </c>
      <c r="BB44">
        <f t="shared" si="29"/>
        <v>592.23463634376947</v>
      </c>
      <c r="BC44">
        <f t="shared" si="29"/>
        <v>598.42047027250828</v>
      </c>
      <c r="BD44">
        <f t="shared" si="29"/>
        <v>604.464597532683</v>
      </c>
      <c r="BE44">
        <f t="shared" si="29"/>
        <v>610.37123433415593</v>
      </c>
      <c r="BF44">
        <f t="shared" si="29"/>
        <v>616.14453730531523</v>
      </c>
      <c r="BG44">
        <f t="shared" si="29"/>
        <v>621.78888404869895</v>
      </c>
      <c r="BH44">
        <f t="shared" si="29"/>
        <v>627.30858596578037</v>
      </c>
      <c r="BI44">
        <f t="shared" si="29"/>
        <v>632.70818160196905</v>
      </c>
      <c r="BJ44">
        <f t="shared" si="29"/>
        <v>637.99303406915283</v>
      </c>
      <c r="BK44">
        <f t="shared" si="29"/>
        <v>643.16891171474401</v>
      </c>
      <c r="BL44">
        <f t="shared" si="29"/>
        <v>648.24119170287634</v>
      </c>
    </row>
    <row r="45" spans="1:64" x14ac:dyDescent="0.25">
      <c r="A45" t="str">
        <f t="shared" si="5"/>
        <v>19_THA</v>
      </c>
      <c r="B45" t="s">
        <v>742</v>
      </c>
      <c r="C45" t="str">
        <f t="shared" ref="C45:AH45" si="30">C140</f>
        <v>ship_passenger(gpkm)</v>
      </c>
      <c r="D45">
        <f t="shared" si="30"/>
        <v>4.3777454595564329</v>
      </c>
      <c r="E45">
        <f t="shared" si="30"/>
        <v>4.3997441804587369</v>
      </c>
      <c r="F45">
        <f t="shared" si="30"/>
        <v>4.4218534476972184</v>
      </c>
      <c r="G45">
        <f t="shared" si="30"/>
        <v>4.4440738167811258</v>
      </c>
      <c r="H45">
        <f t="shared" si="30"/>
        <v>4.4664058460111793</v>
      </c>
      <c r="I45">
        <f t="shared" si="30"/>
        <v>0</v>
      </c>
      <c r="J45" s="10">
        <f t="shared" si="30"/>
        <v>0</v>
      </c>
      <c r="K45">
        <f t="shared" si="30"/>
        <v>4.3582711851123923</v>
      </c>
      <c r="L45">
        <f t="shared" si="30"/>
        <v>4.6481411280281488</v>
      </c>
      <c r="M45">
        <f t="shared" si="30"/>
        <v>4.6108951407270045</v>
      </c>
      <c r="N45">
        <f t="shared" si="30"/>
        <v>4.0658889581108184</v>
      </c>
      <c r="O45">
        <f t="shared" si="30"/>
        <v>4.0931855560832773</v>
      </c>
      <c r="P45">
        <f t="shared" si="30"/>
        <v>4.234959660352632</v>
      </c>
      <c r="Q45">
        <f t="shared" si="30"/>
        <v>4.3734146163278904</v>
      </c>
      <c r="R45">
        <f t="shared" si="30"/>
        <v>4.5261524578887951</v>
      </c>
      <c r="S45">
        <f t="shared" si="30"/>
        <v>4.6645878693836433</v>
      </c>
      <c r="T45">
        <f t="shared" si="30"/>
        <v>4.8346432729975417</v>
      </c>
      <c r="U45">
        <f t="shared" si="30"/>
        <v>5.0203255777034332</v>
      </c>
      <c r="V45">
        <f t="shared" si="30"/>
        <v>5.2017563212017093</v>
      </c>
      <c r="W45">
        <f t="shared" si="30"/>
        <v>5.4748271313700174</v>
      </c>
      <c r="X45">
        <f t="shared" si="30"/>
        <v>5.7085051010052679</v>
      </c>
      <c r="Y45">
        <f t="shared" si="30"/>
        <v>5.9538220232502246</v>
      </c>
      <c r="Z45">
        <f t="shared" si="30"/>
        <v>6.2554986465557034</v>
      </c>
      <c r="AA45">
        <f t="shared" si="30"/>
        <v>6.5220799268807657</v>
      </c>
      <c r="AB45">
        <f t="shared" si="30"/>
        <v>6.8415693821954227</v>
      </c>
      <c r="AC45">
        <f t="shared" si="30"/>
        <v>7.1681117586667771</v>
      </c>
      <c r="AD45">
        <f t="shared" si="30"/>
        <v>7.5004601604519889</v>
      </c>
      <c r="AE45">
        <f t="shared" si="30"/>
        <v>7.8370402611559458</v>
      </c>
      <c r="AF45">
        <f t="shared" si="30"/>
        <v>8.1759754951310093</v>
      </c>
      <c r="AG45">
        <f t="shared" si="30"/>
        <v>8.553584029594191</v>
      </c>
      <c r="AH45">
        <f t="shared" si="30"/>
        <v>8.8898616840644635</v>
      </c>
      <c r="AI45">
        <f t="shared" ref="AI45:BL45" si="31">AI140</f>
        <v>9.2582674497645492</v>
      </c>
      <c r="AJ45">
        <f t="shared" si="31"/>
        <v>9.6175954169420468</v>
      </c>
      <c r="AK45">
        <f t="shared" si="31"/>
        <v>9.9648928514830608</v>
      </c>
      <c r="AL45">
        <f t="shared" si="31"/>
        <v>10.297028309335548</v>
      </c>
      <c r="AM45">
        <f t="shared" si="31"/>
        <v>10.610713349060561</v>
      </c>
      <c r="AN45">
        <f t="shared" si="31"/>
        <v>10.902524595157342</v>
      </c>
      <c r="AO45">
        <f t="shared" si="31"/>
        <v>11.200546145033611</v>
      </c>
      <c r="AP45">
        <f t="shared" si="31"/>
        <v>11.467619639900883</v>
      </c>
      <c r="AQ45">
        <f t="shared" si="31"/>
        <v>11.670454383681262</v>
      </c>
      <c r="AR45">
        <f t="shared" si="31"/>
        <v>11.865384902065612</v>
      </c>
      <c r="AS45">
        <f t="shared" si="31"/>
        <v>12.041266982117513</v>
      </c>
      <c r="AT45">
        <f t="shared" si="31"/>
        <v>12.213629495376612</v>
      </c>
      <c r="AU45">
        <f t="shared" si="31"/>
        <v>12.382420451530914</v>
      </c>
      <c r="AV45">
        <f t="shared" si="31"/>
        <v>12.547610905673313</v>
      </c>
      <c r="AW45">
        <f t="shared" si="31"/>
        <v>12.709187912255814</v>
      </c>
      <c r="AX45">
        <f t="shared" si="31"/>
        <v>12.867133887483714</v>
      </c>
      <c r="AY45">
        <f t="shared" si="31"/>
        <v>13.021453503853413</v>
      </c>
      <c r="AZ45">
        <f t="shared" si="31"/>
        <v>13.172210281416016</v>
      </c>
      <c r="BA45">
        <f t="shared" si="31"/>
        <v>13.319494836513813</v>
      </c>
      <c r="BB45">
        <f t="shared" si="31"/>
        <v>13.463408712895014</v>
      </c>
      <c r="BC45">
        <f t="shared" si="31"/>
        <v>13.604032724565213</v>
      </c>
      <c r="BD45">
        <f t="shared" si="31"/>
        <v>13.741435285345613</v>
      </c>
      <c r="BE45">
        <f t="shared" si="31"/>
        <v>13.875712243322615</v>
      </c>
      <c r="BF45">
        <f t="shared" si="31"/>
        <v>14.006958092103014</v>
      </c>
      <c r="BG45">
        <f t="shared" si="31"/>
        <v>14.135272348750716</v>
      </c>
      <c r="BH45">
        <f t="shared" si="31"/>
        <v>14.260753025365315</v>
      </c>
      <c r="BI45">
        <f t="shared" si="31"/>
        <v>14.383503297762715</v>
      </c>
      <c r="BJ45">
        <f t="shared" si="31"/>
        <v>14.503645086821715</v>
      </c>
      <c r="BK45">
        <f t="shared" si="31"/>
        <v>14.621309525735215</v>
      </c>
      <c r="BL45">
        <f t="shared" si="31"/>
        <v>14.736618854835017</v>
      </c>
    </row>
    <row r="47" spans="1:64" x14ac:dyDescent="0.25">
      <c r="A47" t="str">
        <f t="shared" si="5"/>
        <v>19_THA</v>
      </c>
      <c r="B47" t="s">
        <v>743</v>
      </c>
      <c r="C47" t="str">
        <f>C32</f>
        <v>air_freight(gtkm)</v>
      </c>
      <c r="D47">
        <f t="shared" ref="D47:D60" si="32">D178</f>
        <v>0.10177304119186331</v>
      </c>
      <c r="E47">
        <f t="shared" ref="E47:BL47" si="33">E178</f>
        <v>0.10336767283420505</v>
      </c>
      <c r="F47">
        <f t="shared" si="33"/>
        <v>0.10498728997412973</v>
      </c>
      <c r="G47">
        <f t="shared" si="33"/>
        <v>0.10663228409708987</v>
      </c>
      <c r="H47">
        <f t="shared" si="33"/>
        <v>0.10830305282253055</v>
      </c>
      <c r="I47">
        <f t="shared" si="33"/>
        <v>0.10999999999999961</v>
      </c>
      <c r="J47" s="10">
        <f t="shared" si="33"/>
        <v>0</v>
      </c>
      <c r="K47">
        <f t="shared" si="33"/>
        <v>0.12522205879794052</v>
      </c>
      <c r="L47">
        <f t="shared" si="33"/>
        <v>0.12865400227948384</v>
      </c>
      <c r="M47">
        <f t="shared" si="33"/>
        <v>0.13503603569178427</v>
      </c>
      <c r="N47">
        <f t="shared" si="33"/>
        <v>0.12782387971906445</v>
      </c>
      <c r="O47">
        <f t="shared" si="33"/>
        <v>0.13320935567649908</v>
      </c>
      <c r="P47">
        <f t="shared" si="33"/>
        <v>0.14164003624666802</v>
      </c>
      <c r="Q47">
        <f t="shared" si="33"/>
        <v>0.1496615158444719</v>
      </c>
      <c r="R47">
        <f t="shared" si="33"/>
        <v>0.15769822029534966</v>
      </c>
      <c r="S47">
        <f t="shared" si="33"/>
        <v>0.16464563783911257</v>
      </c>
      <c r="T47">
        <f t="shared" si="33"/>
        <v>0.17204870587544868</v>
      </c>
      <c r="U47">
        <f t="shared" si="33"/>
        <v>0.17932660508082854</v>
      </c>
      <c r="V47">
        <f t="shared" si="33"/>
        <v>0.18568796525823275</v>
      </c>
      <c r="W47">
        <f t="shared" si="33"/>
        <v>0.19481824941352638</v>
      </c>
      <c r="X47">
        <f t="shared" si="33"/>
        <v>0.20164960519326428</v>
      </c>
      <c r="Y47">
        <f t="shared" si="33"/>
        <v>0.2081283297912685</v>
      </c>
      <c r="Z47">
        <f t="shared" si="33"/>
        <v>0.21616498603848727</v>
      </c>
      <c r="AA47">
        <f t="shared" si="33"/>
        <v>0.22193820732147271</v>
      </c>
      <c r="AB47">
        <f t="shared" si="33"/>
        <v>0.22925666161002811</v>
      </c>
      <c r="AC47">
        <f t="shared" si="33"/>
        <v>0.23622743382676281</v>
      </c>
      <c r="AD47">
        <f t="shared" si="33"/>
        <v>0.24287113790084572</v>
      </c>
      <c r="AE47">
        <f t="shared" si="33"/>
        <v>0.24921399541385481</v>
      </c>
      <c r="AF47">
        <f t="shared" si="33"/>
        <v>0.25528860577336904</v>
      </c>
      <c r="AG47">
        <f t="shared" si="33"/>
        <v>0.26290582937384566</v>
      </c>
      <c r="AH47">
        <f t="shared" si="33"/>
        <v>0.26854476820906958</v>
      </c>
      <c r="AI47">
        <f t="shared" si="33"/>
        <v>0.27578052491591232</v>
      </c>
      <c r="AJ47">
        <f t="shared" si="33"/>
        <v>0.2828996340773528</v>
      </c>
      <c r="AK47">
        <f t="shared" si="33"/>
        <v>0.28996833917434467</v>
      </c>
      <c r="AL47">
        <f t="shared" si="33"/>
        <v>0.29706005373020933</v>
      </c>
      <c r="AM47">
        <f t="shared" si="33"/>
        <v>0.30425505799349584</v>
      </c>
      <c r="AN47">
        <f t="shared" si="33"/>
        <v>0.31164105055692159</v>
      </c>
      <c r="AO47">
        <f t="shared" si="33"/>
        <v>0.32094771424070961</v>
      </c>
      <c r="AP47">
        <f t="shared" si="33"/>
        <v>0.33062438503800701</v>
      </c>
      <c r="AQ47">
        <f t="shared" si="33"/>
        <v>0.33916834231112469</v>
      </c>
      <c r="AR47">
        <f t="shared" si="33"/>
        <v>0.34994891045759219</v>
      </c>
      <c r="AS47">
        <f t="shared" si="33"/>
        <v>0.36164272921541729</v>
      </c>
      <c r="AT47">
        <f t="shared" si="33"/>
        <v>0.37371730202721487</v>
      </c>
      <c r="AU47">
        <f t="shared" si="33"/>
        <v>0.38618509432157894</v>
      </c>
      <c r="AV47">
        <f t="shared" si="33"/>
        <v>0.39905859873947253</v>
      </c>
      <c r="AW47">
        <f t="shared" si="33"/>
        <v>0.41235145522248856</v>
      </c>
      <c r="AX47">
        <f t="shared" si="33"/>
        <v>0.42607694552623615</v>
      </c>
      <c r="AY47">
        <f t="shared" si="33"/>
        <v>0.44024939068620778</v>
      </c>
      <c r="AZ47">
        <f t="shared" si="33"/>
        <v>0.45488333757817584</v>
      </c>
      <c r="BA47">
        <f t="shared" si="33"/>
        <v>0.46999357527103647</v>
      </c>
      <c r="BB47">
        <f t="shared" si="33"/>
        <v>0.48559584297608305</v>
      </c>
      <c r="BC47">
        <f t="shared" si="33"/>
        <v>0.50170615641800309</v>
      </c>
      <c r="BD47">
        <f t="shared" si="33"/>
        <v>0.51834096405035823</v>
      </c>
      <c r="BE47">
        <f t="shared" si="33"/>
        <v>0.53551730385716834</v>
      </c>
      <c r="BF47">
        <f t="shared" si="33"/>
        <v>0.5532529607597384</v>
      </c>
      <c r="BG47">
        <f t="shared" si="33"/>
        <v>0.57156593358438856</v>
      </c>
      <c r="BH47">
        <f t="shared" si="33"/>
        <v>0.59047528480346878</v>
      </c>
      <c r="BI47">
        <f t="shared" si="33"/>
        <v>0.61000019417621887</v>
      </c>
      <c r="BJ47">
        <f t="shared" si="33"/>
        <v>0.630160809844034</v>
      </c>
      <c r="BK47">
        <f t="shared" si="33"/>
        <v>0.65097785622088411</v>
      </c>
      <c r="BL47">
        <f t="shared" si="33"/>
        <v>0.67247265725562422</v>
      </c>
    </row>
    <row r="48" spans="1:64" x14ac:dyDescent="0.25">
      <c r="A48" t="str">
        <f t="shared" si="5"/>
        <v>19_THA</v>
      </c>
      <c r="B48" t="s">
        <v>743</v>
      </c>
      <c r="C48" t="str">
        <f t="shared" ref="C48:C60" si="34">C33</f>
        <v>pipeline_freight(gtkm)</v>
      </c>
      <c r="D48">
        <f t="shared" si="32"/>
        <v>0</v>
      </c>
      <c r="E48">
        <f t="shared" ref="E48:BL48" si="35">E179</f>
        <v>0</v>
      </c>
      <c r="F48">
        <f t="shared" si="35"/>
        <v>0</v>
      </c>
      <c r="G48">
        <f t="shared" si="35"/>
        <v>0</v>
      </c>
      <c r="H48">
        <f t="shared" si="35"/>
        <v>0</v>
      </c>
      <c r="I48">
        <f t="shared" si="35"/>
        <v>0</v>
      </c>
      <c r="J48" s="10">
        <f t="shared" si="35"/>
        <v>0</v>
      </c>
      <c r="K48">
        <f t="shared" si="35"/>
        <v>0</v>
      </c>
      <c r="L48">
        <f t="shared" si="35"/>
        <v>0</v>
      </c>
      <c r="M48">
        <f t="shared" si="35"/>
        <v>0</v>
      </c>
      <c r="N48">
        <f t="shared" si="35"/>
        <v>0</v>
      </c>
      <c r="O48">
        <f t="shared" si="35"/>
        <v>0</v>
      </c>
      <c r="P48">
        <f t="shared" si="35"/>
        <v>0</v>
      </c>
      <c r="Q48">
        <f t="shared" si="35"/>
        <v>0</v>
      </c>
      <c r="R48">
        <f t="shared" si="35"/>
        <v>0</v>
      </c>
      <c r="S48">
        <f t="shared" si="35"/>
        <v>0</v>
      </c>
      <c r="T48">
        <f t="shared" si="35"/>
        <v>0</v>
      </c>
      <c r="U48">
        <f t="shared" si="35"/>
        <v>0</v>
      </c>
      <c r="V48">
        <f t="shared" si="35"/>
        <v>0</v>
      </c>
      <c r="W48">
        <f t="shared" si="35"/>
        <v>0</v>
      </c>
      <c r="X48">
        <f t="shared" si="35"/>
        <v>0</v>
      </c>
      <c r="Y48">
        <f t="shared" si="35"/>
        <v>0</v>
      </c>
      <c r="Z48">
        <f t="shared" si="35"/>
        <v>0</v>
      </c>
      <c r="AA48">
        <f t="shared" si="35"/>
        <v>0</v>
      </c>
      <c r="AB48">
        <f t="shared" si="35"/>
        <v>0</v>
      </c>
      <c r="AC48">
        <f t="shared" si="35"/>
        <v>0</v>
      </c>
      <c r="AD48">
        <f t="shared" si="35"/>
        <v>0</v>
      </c>
      <c r="AE48">
        <f t="shared" si="35"/>
        <v>0</v>
      </c>
      <c r="AF48">
        <f t="shared" si="35"/>
        <v>0</v>
      </c>
      <c r="AG48">
        <f t="shared" si="35"/>
        <v>0</v>
      </c>
      <c r="AH48">
        <f t="shared" si="35"/>
        <v>0</v>
      </c>
      <c r="AI48">
        <f t="shared" si="35"/>
        <v>0</v>
      </c>
      <c r="AJ48">
        <f t="shared" si="35"/>
        <v>0</v>
      </c>
      <c r="AK48">
        <f t="shared" si="35"/>
        <v>0</v>
      </c>
      <c r="AL48">
        <f t="shared" si="35"/>
        <v>0</v>
      </c>
      <c r="AM48">
        <f t="shared" si="35"/>
        <v>0</v>
      </c>
      <c r="AN48">
        <f t="shared" si="35"/>
        <v>0</v>
      </c>
      <c r="AO48">
        <f t="shared" si="35"/>
        <v>0</v>
      </c>
      <c r="AP48">
        <f t="shared" si="35"/>
        <v>0</v>
      </c>
      <c r="AQ48">
        <f t="shared" si="35"/>
        <v>0</v>
      </c>
      <c r="AR48">
        <f t="shared" si="35"/>
        <v>0</v>
      </c>
      <c r="AS48">
        <f t="shared" si="35"/>
        <v>0</v>
      </c>
      <c r="AT48">
        <f t="shared" si="35"/>
        <v>0</v>
      </c>
      <c r="AU48">
        <f t="shared" si="35"/>
        <v>0</v>
      </c>
      <c r="AV48">
        <f t="shared" si="35"/>
        <v>0</v>
      </c>
      <c r="AW48">
        <f t="shared" si="35"/>
        <v>0</v>
      </c>
      <c r="AX48">
        <f t="shared" si="35"/>
        <v>0</v>
      </c>
      <c r="AY48">
        <f t="shared" si="35"/>
        <v>0</v>
      </c>
      <c r="AZ48">
        <f t="shared" si="35"/>
        <v>0</v>
      </c>
      <c r="BA48">
        <f t="shared" si="35"/>
        <v>0</v>
      </c>
      <c r="BB48">
        <f t="shared" si="35"/>
        <v>0</v>
      </c>
      <c r="BC48">
        <f t="shared" si="35"/>
        <v>0</v>
      </c>
      <c r="BD48">
        <f t="shared" si="35"/>
        <v>0</v>
      </c>
      <c r="BE48">
        <f t="shared" si="35"/>
        <v>0</v>
      </c>
      <c r="BF48">
        <f t="shared" si="35"/>
        <v>0</v>
      </c>
      <c r="BG48">
        <f t="shared" si="35"/>
        <v>0</v>
      </c>
      <c r="BH48">
        <f t="shared" si="35"/>
        <v>0</v>
      </c>
      <c r="BI48">
        <f t="shared" si="35"/>
        <v>0</v>
      </c>
      <c r="BJ48">
        <f t="shared" si="35"/>
        <v>0</v>
      </c>
      <c r="BK48">
        <f t="shared" si="35"/>
        <v>0</v>
      </c>
      <c r="BL48">
        <f t="shared" si="35"/>
        <v>0</v>
      </c>
    </row>
    <row r="49" spans="1:64" x14ac:dyDescent="0.25">
      <c r="A49" t="str">
        <f t="shared" si="5"/>
        <v>19_THA</v>
      </c>
      <c r="B49" t="s">
        <v>743</v>
      </c>
      <c r="C49" t="str">
        <f t="shared" si="34"/>
        <v>rail_freight(gtkm)</v>
      </c>
      <c r="D49">
        <f t="shared" si="32"/>
        <v>3.1609999999999885</v>
      </c>
      <c r="E49">
        <f t="shared" ref="E49:BL49" si="36">E180</f>
        <v>2.4550000000000001</v>
      </c>
      <c r="F49">
        <f t="shared" si="36"/>
        <v>2.4549999999999956</v>
      </c>
      <c r="G49">
        <f t="shared" si="36"/>
        <v>2.4549999999999934</v>
      </c>
      <c r="H49">
        <f t="shared" si="36"/>
        <v>2.4549999999999934</v>
      </c>
      <c r="I49">
        <f t="shared" si="36"/>
        <v>2.4299247299087838</v>
      </c>
      <c r="J49" s="10">
        <f t="shared" si="36"/>
        <v>0</v>
      </c>
      <c r="K49">
        <f t="shared" si="36"/>
        <v>1.9530827378212321</v>
      </c>
      <c r="L49">
        <f t="shared" si="36"/>
        <v>1.6933117926223975</v>
      </c>
      <c r="M49">
        <f t="shared" si="36"/>
        <v>1.5058551662309414</v>
      </c>
      <c r="N49">
        <f t="shared" si="36"/>
        <v>1.2147522287147077</v>
      </c>
      <c r="O49">
        <f t="shared" si="36"/>
        <v>1.0879964100332631</v>
      </c>
      <c r="P49">
        <f t="shared" si="36"/>
        <v>1.006285109310082</v>
      </c>
      <c r="Q49">
        <f t="shared" si="36"/>
        <v>0.94018334622710609</v>
      </c>
      <c r="R49">
        <f t="shared" si="36"/>
        <v>0.89475938574115355</v>
      </c>
      <c r="S49">
        <f t="shared" si="36"/>
        <v>0.87438548273536576</v>
      </c>
      <c r="T49">
        <f t="shared" si="36"/>
        <v>0.88034915623465115</v>
      </c>
      <c r="U49">
        <f t="shared" si="36"/>
        <v>0.9112445050293686</v>
      </c>
      <c r="V49">
        <f t="shared" si="36"/>
        <v>0.96470274360798047</v>
      </c>
      <c r="W49">
        <f t="shared" si="36"/>
        <v>1.0617863275248445</v>
      </c>
      <c r="X49">
        <f t="shared" si="36"/>
        <v>1.17735826560738</v>
      </c>
      <c r="Y49">
        <f t="shared" si="36"/>
        <v>1.3224100789056514</v>
      </c>
      <c r="Z49">
        <f t="shared" si="36"/>
        <v>1.5107494380066977</v>
      </c>
      <c r="AA49">
        <f t="shared" si="36"/>
        <v>1.7170939027583043</v>
      </c>
      <c r="AB49">
        <f t="shared" si="36"/>
        <v>1.9693677997207863</v>
      </c>
      <c r="AC49">
        <f t="shared" si="36"/>
        <v>2.2538535316881925</v>
      </c>
      <c r="AD49">
        <f t="shared" si="36"/>
        <v>2.56961201825384</v>
      </c>
      <c r="AE49">
        <f t="shared" si="36"/>
        <v>2.9151251110544121</v>
      </c>
      <c r="AF49">
        <f t="shared" si="36"/>
        <v>3.2882817176758885</v>
      </c>
      <c r="AG49">
        <f t="shared" si="36"/>
        <v>3.7113717511294295</v>
      </c>
      <c r="AH49">
        <f t="shared" si="36"/>
        <v>4.1329246699222182</v>
      </c>
      <c r="AI49">
        <f t="shared" si="36"/>
        <v>4.6008614299514399</v>
      </c>
      <c r="AJ49">
        <f t="shared" si="36"/>
        <v>5.0853349700100265</v>
      </c>
      <c r="AK49">
        <f t="shared" si="36"/>
        <v>5.5807042461821865</v>
      </c>
      <c r="AL49">
        <f t="shared" si="36"/>
        <v>6.0804870007170395</v>
      </c>
      <c r="AM49">
        <f t="shared" si="36"/>
        <v>6.5773286797961141</v>
      </c>
      <c r="AN49">
        <f t="shared" si="36"/>
        <v>7.0629890444436096</v>
      </c>
      <c r="AO49">
        <f t="shared" si="36"/>
        <v>7.5668570789759722</v>
      </c>
      <c r="AP49">
        <f t="shared" si="36"/>
        <v>8.0423075623696292</v>
      </c>
      <c r="AQ49">
        <f t="shared" si="36"/>
        <v>8.437194364610745</v>
      </c>
      <c r="AR49">
        <f t="shared" si="36"/>
        <v>8.8187125435313387</v>
      </c>
      <c r="AS49">
        <f t="shared" si="36"/>
        <v>9.1857253220716153</v>
      </c>
      <c r="AT49">
        <f t="shared" si="36"/>
        <v>9.5671629318967177</v>
      </c>
      <c r="AU49">
        <f t="shared" si="36"/>
        <v>9.9635754334967555</v>
      </c>
      <c r="AV49">
        <f t="shared" si="36"/>
        <v>10.375523567226306</v>
      </c>
      <c r="AW49">
        <f t="shared" si="36"/>
        <v>10.803608126829221</v>
      </c>
      <c r="AX49">
        <f t="shared" si="36"/>
        <v>11.248431361892656</v>
      </c>
      <c r="AY49">
        <f t="shared" si="36"/>
        <v>11.710633792253148</v>
      </c>
      <c r="AZ49">
        <f t="shared" si="36"/>
        <v>12.190873447095136</v>
      </c>
      <c r="BA49">
        <f t="shared" si="36"/>
        <v>12.689826532318008</v>
      </c>
      <c r="BB49">
        <f t="shared" si="36"/>
        <v>13.208206928949485</v>
      </c>
      <c r="BC49">
        <f t="shared" si="36"/>
        <v>13.746748685853312</v>
      </c>
      <c r="BD49">
        <f t="shared" si="36"/>
        <v>14.306210607789914</v>
      </c>
      <c r="BE49">
        <f t="shared" si="36"/>
        <v>14.88738104722931</v>
      </c>
      <c r="BF49">
        <f t="shared" si="36"/>
        <v>15.491082901272705</v>
      </c>
      <c r="BG49">
        <f t="shared" si="36"/>
        <v>16.118159327079788</v>
      </c>
      <c r="BH49">
        <f t="shared" si="36"/>
        <v>16.769498088418544</v>
      </c>
      <c r="BI49">
        <f t="shared" si="36"/>
        <v>17.446005553439893</v>
      </c>
      <c r="BJ49">
        <f t="shared" si="36"/>
        <v>18.148631323508216</v>
      </c>
      <c r="BK49">
        <f t="shared" si="36"/>
        <v>18.878357830405676</v>
      </c>
      <c r="BL49">
        <f t="shared" si="36"/>
        <v>19.636201591864268</v>
      </c>
    </row>
    <row r="50" spans="1:64" x14ac:dyDescent="0.25">
      <c r="A50" t="str">
        <f t="shared" si="5"/>
        <v>19_THA</v>
      </c>
      <c r="B50" t="s">
        <v>743</v>
      </c>
      <c r="C50" t="str">
        <f t="shared" si="34"/>
        <v>road_freight_2w(gtkm)</v>
      </c>
      <c r="D50">
        <f t="shared" si="32"/>
        <v>0</v>
      </c>
      <c r="E50">
        <f t="shared" ref="E50:BL50" si="37">E181</f>
        <v>0</v>
      </c>
      <c r="F50">
        <f t="shared" si="37"/>
        <v>0</v>
      </c>
      <c r="G50">
        <f t="shared" si="37"/>
        <v>0</v>
      </c>
      <c r="H50">
        <f t="shared" si="37"/>
        <v>0</v>
      </c>
      <c r="I50">
        <f t="shared" si="37"/>
        <v>0</v>
      </c>
      <c r="J50" s="10">
        <f t="shared" si="37"/>
        <v>0</v>
      </c>
      <c r="K50">
        <f t="shared" si="37"/>
        <v>0</v>
      </c>
      <c r="L50">
        <f t="shared" si="37"/>
        <v>0</v>
      </c>
      <c r="M50">
        <f t="shared" si="37"/>
        <v>0</v>
      </c>
      <c r="N50">
        <f t="shared" si="37"/>
        <v>0</v>
      </c>
      <c r="O50">
        <f t="shared" si="37"/>
        <v>0</v>
      </c>
      <c r="P50">
        <f t="shared" si="37"/>
        <v>0</v>
      </c>
      <c r="Q50">
        <f t="shared" si="37"/>
        <v>0</v>
      </c>
      <c r="R50">
        <f t="shared" si="37"/>
        <v>0</v>
      </c>
      <c r="S50">
        <f t="shared" si="37"/>
        <v>0</v>
      </c>
      <c r="T50">
        <f t="shared" si="37"/>
        <v>0</v>
      </c>
      <c r="U50">
        <f t="shared" si="37"/>
        <v>0</v>
      </c>
      <c r="V50">
        <f t="shared" si="37"/>
        <v>0</v>
      </c>
      <c r="W50">
        <f t="shared" si="37"/>
        <v>0</v>
      </c>
      <c r="X50">
        <f t="shared" si="37"/>
        <v>0</v>
      </c>
      <c r="Y50">
        <f t="shared" si="37"/>
        <v>0</v>
      </c>
      <c r="Z50">
        <f t="shared" si="37"/>
        <v>0</v>
      </c>
      <c r="AA50">
        <f t="shared" si="37"/>
        <v>0</v>
      </c>
      <c r="AB50">
        <f t="shared" si="37"/>
        <v>0</v>
      </c>
      <c r="AC50">
        <f t="shared" si="37"/>
        <v>0</v>
      </c>
      <c r="AD50">
        <f t="shared" si="37"/>
        <v>0</v>
      </c>
      <c r="AE50">
        <f t="shared" si="37"/>
        <v>0</v>
      </c>
      <c r="AF50">
        <f t="shared" si="37"/>
        <v>0</v>
      </c>
      <c r="AG50">
        <f t="shared" si="37"/>
        <v>0</v>
      </c>
      <c r="AH50">
        <f t="shared" si="37"/>
        <v>0</v>
      </c>
      <c r="AI50">
        <f t="shared" si="37"/>
        <v>0</v>
      </c>
      <c r="AJ50">
        <f t="shared" si="37"/>
        <v>0</v>
      </c>
      <c r="AK50">
        <f t="shared" si="37"/>
        <v>0</v>
      </c>
      <c r="AL50">
        <f t="shared" si="37"/>
        <v>0</v>
      </c>
      <c r="AM50">
        <f t="shared" si="37"/>
        <v>0</v>
      </c>
      <c r="AN50">
        <f t="shared" si="37"/>
        <v>0</v>
      </c>
      <c r="AO50">
        <f t="shared" si="37"/>
        <v>0</v>
      </c>
      <c r="AP50">
        <f t="shared" si="37"/>
        <v>0</v>
      </c>
      <c r="AQ50">
        <f t="shared" si="37"/>
        <v>0</v>
      </c>
      <c r="AR50">
        <f t="shared" si="37"/>
        <v>0</v>
      </c>
      <c r="AS50">
        <f t="shared" si="37"/>
        <v>0</v>
      </c>
      <c r="AT50">
        <f t="shared" si="37"/>
        <v>0</v>
      </c>
      <c r="AU50">
        <f t="shared" si="37"/>
        <v>0</v>
      </c>
      <c r="AV50">
        <f t="shared" si="37"/>
        <v>0</v>
      </c>
      <c r="AW50">
        <f t="shared" si="37"/>
        <v>0</v>
      </c>
      <c r="AX50">
        <f t="shared" si="37"/>
        <v>0</v>
      </c>
      <c r="AY50">
        <f t="shared" si="37"/>
        <v>0</v>
      </c>
      <c r="AZ50">
        <f t="shared" si="37"/>
        <v>0</v>
      </c>
      <c r="BA50">
        <f t="shared" si="37"/>
        <v>0</v>
      </c>
      <c r="BB50">
        <f t="shared" si="37"/>
        <v>0</v>
      </c>
      <c r="BC50">
        <f t="shared" si="37"/>
        <v>0</v>
      </c>
      <c r="BD50">
        <f t="shared" si="37"/>
        <v>0</v>
      </c>
      <c r="BE50">
        <f t="shared" si="37"/>
        <v>0</v>
      </c>
      <c r="BF50">
        <f t="shared" si="37"/>
        <v>0</v>
      </c>
      <c r="BG50">
        <f t="shared" si="37"/>
        <v>0</v>
      </c>
      <c r="BH50">
        <f t="shared" si="37"/>
        <v>0</v>
      </c>
      <c r="BI50">
        <f t="shared" si="37"/>
        <v>0</v>
      </c>
      <c r="BJ50">
        <f t="shared" si="37"/>
        <v>0</v>
      </c>
      <c r="BK50">
        <f t="shared" si="37"/>
        <v>0</v>
      </c>
      <c r="BL50">
        <f t="shared" si="37"/>
        <v>0</v>
      </c>
    </row>
    <row r="51" spans="1:64" x14ac:dyDescent="0.25">
      <c r="A51" t="str">
        <f t="shared" si="5"/>
        <v>19_THA</v>
      </c>
      <c r="B51" t="s">
        <v>743</v>
      </c>
      <c r="C51" t="str">
        <f t="shared" si="34"/>
        <v>road_freight_ht(gtkm)</v>
      </c>
      <c r="D51">
        <f t="shared" si="32"/>
        <v>168.85649409627544</v>
      </c>
      <c r="E51">
        <f t="shared" ref="E51:BL51" si="38">E182</f>
        <v>148.62636520363023</v>
      </c>
      <c r="F51">
        <f t="shared" si="38"/>
        <v>176.23342415985434</v>
      </c>
      <c r="G51">
        <f t="shared" si="38"/>
        <v>164.35361993871541</v>
      </c>
      <c r="H51">
        <f t="shared" si="38"/>
        <v>184.64577656675692</v>
      </c>
      <c r="I51">
        <f t="shared" si="38"/>
        <v>187.99999999999935</v>
      </c>
      <c r="J51" s="10">
        <f t="shared" si="38"/>
        <v>0</v>
      </c>
      <c r="K51">
        <f t="shared" si="38"/>
        <v>199.37353423848666</v>
      </c>
      <c r="L51">
        <f t="shared" si="38"/>
        <v>199.22856303011011</v>
      </c>
      <c r="M51">
        <f t="shared" si="38"/>
        <v>204.27649672410723</v>
      </c>
      <c r="N51">
        <f t="shared" si="38"/>
        <v>189.63889707576041</v>
      </c>
      <c r="O51">
        <f t="shared" si="38"/>
        <v>194.50885419497763</v>
      </c>
      <c r="P51">
        <f t="shared" si="38"/>
        <v>204.21200994096461</v>
      </c>
      <c r="Q51">
        <f t="shared" si="38"/>
        <v>213.68507568340752</v>
      </c>
      <c r="R51">
        <f t="shared" si="38"/>
        <v>223.57795250305074</v>
      </c>
      <c r="S51">
        <f t="shared" si="38"/>
        <v>230.0369666470103</v>
      </c>
      <c r="T51">
        <f t="shared" si="38"/>
        <v>237.40140777059733</v>
      </c>
      <c r="U51">
        <f t="shared" si="38"/>
        <v>244.8602625697128</v>
      </c>
      <c r="V51">
        <f t="shared" si="38"/>
        <v>251.35055098006595</v>
      </c>
      <c r="W51">
        <f t="shared" si="38"/>
        <v>261.85256777310349</v>
      </c>
      <c r="X51">
        <f t="shared" si="38"/>
        <v>269.52262440031262</v>
      </c>
      <c r="Y51">
        <f t="shared" si="38"/>
        <v>276.99519808893535</v>
      </c>
      <c r="Z51">
        <f t="shared" si="38"/>
        <v>286.79813354515068</v>
      </c>
      <c r="AA51">
        <f t="shared" si="38"/>
        <v>293.84229449822749</v>
      </c>
      <c r="AB51">
        <f t="shared" si="38"/>
        <v>303.15940669687495</v>
      </c>
      <c r="AC51">
        <f t="shared" si="38"/>
        <v>312.21598120584071</v>
      </c>
      <c r="AD51">
        <f t="shared" si="38"/>
        <v>321.00882226208171</v>
      </c>
      <c r="AE51">
        <f t="shared" si="38"/>
        <v>329.53373703978946</v>
      </c>
      <c r="AF51">
        <f t="shared" si="38"/>
        <v>337.78660511855833</v>
      </c>
      <c r="AG51">
        <f t="shared" si="38"/>
        <v>348.10955445777984</v>
      </c>
      <c r="AH51">
        <f t="shared" si="38"/>
        <v>355.77806420538769</v>
      </c>
      <c r="AI51">
        <f t="shared" si="38"/>
        <v>365.45355751506162</v>
      </c>
      <c r="AJ51">
        <f t="shared" si="38"/>
        <v>374.78342367058588</v>
      </c>
      <c r="AK51">
        <f t="shared" si="38"/>
        <v>383.76174419598834</v>
      </c>
      <c r="AL51">
        <f t="shared" si="38"/>
        <v>392.38236450640579</v>
      </c>
      <c r="AM51">
        <f t="shared" si="38"/>
        <v>400.63855725265563</v>
      </c>
      <c r="AN51">
        <f t="shared" si="38"/>
        <v>408.52381628757649</v>
      </c>
      <c r="AO51">
        <f t="shared" si="38"/>
        <v>418.16158302983172</v>
      </c>
      <c r="AP51">
        <f t="shared" si="38"/>
        <v>427.35847313590989</v>
      </c>
      <c r="AQ51">
        <f t="shared" si="38"/>
        <v>434.03334466383001</v>
      </c>
      <c r="AR51">
        <f t="shared" si="38"/>
        <v>442.35451094078206</v>
      </c>
      <c r="AS51">
        <f t="shared" si="38"/>
        <v>450.95862034809812</v>
      </c>
      <c r="AT51">
        <f t="shared" si="38"/>
        <v>459.63151233324993</v>
      </c>
      <c r="AU51">
        <f t="shared" si="38"/>
        <v>468.36879316679239</v>
      </c>
      <c r="AV51">
        <f t="shared" si="38"/>
        <v>477.1652499291132</v>
      </c>
      <c r="AW51">
        <f t="shared" si="38"/>
        <v>486.01616837318625</v>
      </c>
      <c r="AX51">
        <f t="shared" si="38"/>
        <v>494.91548621616238</v>
      </c>
      <c r="AY51">
        <f t="shared" si="38"/>
        <v>503.85742310598511</v>
      </c>
      <c r="AZ51">
        <f t="shared" si="38"/>
        <v>512.83547478563185</v>
      </c>
      <c r="BA51">
        <f t="shared" si="38"/>
        <v>521.84241196116022</v>
      </c>
      <c r="BB51">
        <f t="shared" si="38"/>
        <v>530.8710335721039</v>
      </c>
      <c r="BC51">
        <f t="shared" si="38"/>
        <v>539.91336071175931</v>
      </c>
      <c r="BD51">
        <f t="shared" si="38"/>
        <v>548.96077845398361</v>
      </c>
      <c r="BE51">
        <f t="shared" si="38"/>
        <v>558.0041622800394</v>
      </c>
      <c r="BF51">
        <f t="shared" si="38"/>
        <v>567.03398905502229</v>
      </c>
      <c r="BG51">
        <f t="shared" si="38"/>
        <v>576.03973602816768</v>
      </c>
      <c r="BH51">
        <f t="shared" si="38"/>
        <v>585.01070444046513</v>
      </c>
      <c r="BI51">
        <f t="shared" si="38"/>
        <v>593.93500724413718</v>
      </c>
      <c r="BJ51">
        <f t="shared" si="38"/>
        <v>602.80037322752867</v>
      </c>
      <c r="BK51">
        <f t="shared" si="38"/>
        <v>611.59369591951611</v>
      </c>
      <c r="BL51">
        <f t="shared" si="38"/>
        <v>620.30100582816965</v>
      </c>
    </row>
    <row r="52" spans="1:64" x14ac:dyDescent="0.25">
      <c r="A52" t="str">
        <f t="shared" si="5"/>
        <v>19_THA</v>
      </c>
      <c r="B52" t="s">
        <v>743</v>
      </c>
      <c r="C52" t="str">
        <f t="shared" si="34"/>
        <v>road_freight_lt(gtkm)</v>
      </c>
      <c r="D52">
        <f t="shared" si="32"/>
        <v>16.885649409627558</v>
      </c>
      <c r="E52">
        <f t="shared" ref="E52:BL52" si="39">E183</f>
        <v>14.862636520363022</v>
      </c>
      <c r="F52">
        <f t="shared" si="39"/>
        <v>17.623342415985444</v>
      </c>
      <c r="G52">
        <f t="shared" si="39"/>
        <v>16.435361993871542</v>
      </c>
      <c r="H52">
        <f t="shared" si="39"/>
        <v>18.464577656675694</v>
      </c>
      <c r="I52">
        <f t="shared" si="39"/>
        <v>18.799999999999933</v>
      </c>
      <c r="J52" s="10">
        <f t="shared" si="39"/>
        <v>0</v>
      </c>
      <c r="K52">
        <f t="shared" si="39"/>
        <v>19.937353423848677</v>
      </c>
      <c r="L52">
        <f t="shared" si="39"/>
        <v>19.922856303011034</v>
      </c>
      <c r="M52">
        <f t="shared" si="39"/>
        <v>20.427649672410745</v>
      </c>
      <c r="N52">
        <f t="shared" si="39"/>
        <v>18.963889707576062</v>
      </c>
      <c r="O52">
        <f t="shared" si="39"/>
        <v>19.450885419497787</v>
      </c>
      <c r="P52">
        <f t="shared" si="39"/>
        <v>20.42120099409648</v>
      </c>
      <c r="Q52">
        <f t="shared" si="39"/>
        <v>21.368507568340775</v>
      </c>
      <c r="R52">
        <f t="shared" si="39"/>
        <v>22.357795250305106</v>
      </c>
      <c r="S52">
        <f t="shared" si="39"/>
        <v>23.003696664701071</v>
      </c>
      <c r="T52">
        <f t="shared" si="39"/>
        <v>23.740140777059768</v>
      </c>
      <c r="U52">
        <f t="shared" si="39"/>
        <v>24.486026256971321</v>
      </c>
      <c r="V52">
        <f t="shared" si="39"/>
        <v>25.135055098006639</v>
      </c>
      <c r="W52">
        <f t="shared" si="39"/>
        <v>26.185256777310403</v>
      </c>
      <c r="X52">
        <f t="shared" si="39"/>
        <v>26.952262440031312</v>
      </c>
      <c r="Y52">
        <f t="shared" si="39"/>
        <v>27.699519808893591</v>
      </c>
      <c r="Z52">
        <f t="shared" si="39"/>
        <v>28.679813354515119</v>
      </c>
      <c r="AA52">
        <f t="shared" si="39"/>
        <v>29.384229449822811</v>
      </c>
      <c r="AB52">
        <f t="shared" si="39"/>
        <v>30.31594066968756</v>
      </c>
      <c r="AC52">
        <f t="shared" si="39"/>
        <v>31.221598120584147</v>
      </c>
      <c r="AD52">
        <f t="shared" si="39"/>
        <v>32.100882226208263</v>
      </c>
      <c r="AE52">
        <f t="shared" si="39"/>
        <v>32.953373703979032</v>
      </c>
      <c r="AF52">
        <f t="shared" si="39"/>
        <v>33.778660511855918</v>
      </c>
      <c r="AG52">
        <f t="shared" si="39"/>
        <v>34.81095544577807</v>
      </c>
      <c r="AH52">
        <f t="shared" si="39"/>
        <v>35.577806420538877</v>
      </c>
      <c r="AI52">
        <f t="shared" si="39"/>
        <v>36.545355751506271</v>
      </c>
      <c r="AJ52">
        <f t="shared" si="39"/>
        <v>37.478342367058694</v>
      </c>
      <c r="AK52">
        <f t="shared" si="39"/>
        <v>38.376174419598968</v>
      </c>
      <c r="AL52">
        <f t="shared" si="39"/>
        <v>39.238236450640692</v>
      </c>
      <c r="AM52">
        <f t="shared" si="39"/>
        <v>40.06385572526569</v>
      </c>
      <c r="AN52">
        <f t="shared" si="39"/>
        <v>40.852381628757797</v>
      </c>
      <c r="AO52">
        <f t="shared" si="39"/>
        <v>41.816158302983339</v>
      </c>
      <c r="AP52">
        <f t="shared" si="39"/>
        <v>42.735847313591165</v>
      </c>
      <c r="AQ52">
        <f t="shared" si="39"/>
        <v>43.403334466383178</v>
      </c>
      <c r="AR52">
        <f t="shared" si="39"/>
        <v>44.235451094078407</v>
      </c>
      <c r="AS52">
        <f t="shared" si="39"/>
        <v>45.095862034810018</v>
      </c>
      <c r="AT52">
        <f t="shared" si="39"/>
        <v>45.963151233325199</v>
      </c>
      <c r="AU52">
        <f t="shared" si="39"/>
        <v>46.83687931667945</v>
      </c>
      <c r="AV52">
        <f t="shared" si="39"/>
        <v>47.716524992911538</v>
      </c>
      <c r="AW52">
        <f t="shared" si="39"/>
        <v>48.601616837318851</v>
      </c>
      <c r="AX52">
        <f t="shared" si="39"/>
        <v>49.49154862161646</v>
      </c>
      <c r="AY52">
        <f t="shared" si="39"/>
        <v>50.385742310598744</v>
      </c>
      <c r="AZ52">
        <f t="shared" si="39"/>
        <v>51.283547478563413</v>
      </c>
      <c r="BA52">
        <f t="shared" si="39"/>
        <v>52.184241196116261</v>
      </c>
      <c r="BB52">
        <f t="shared" si="39"/>
        <v>53.08710335721063</v>
      </c>
      <c r="BC52">
        <f t="shared" si="39"/>
        <v>53.991336071176185</v>
      </c>
      <c r="BD52">
        <f t="shared" si="39"/>
        <v>54.896077845398608</v>
      </c>
      <c r="BE52">
        <f t="shared" si="39"/>
        <v>55.800416228004188</v>
      </c>
      <c r="BF52">
        <f t="shared" si="39"/>
        <v>56.703398905502496</v>
      </c>
      <c r="BG52">
        <f t="shared" si="39"/>
        <v>57.603973602817028</v>
      </c>
      <c r="BH52">
        <f t="shared" si="39"/>
        <v>58.501070444046775</v>
      </c>
      <c r="BI52">
        <f t="shared" si="39"/>
        <v>59.393500724413983</v>
      </c>
      <c r="BJ52">
        <f t="shared" si="39"/>
        <v>60.280037322753138</v>
      </c>
      <c r="BK52">
        <f t="shared" si="39"/>
        <v>61.159369591951886</v>
      </c>
      <c r="BL52">
        <f t="shared" si="39"/>
        <v>62.030100582817248</v>
      </c>
    </row>
    <row r="53" spans="1:64" x14ac:dyDescent="0.25">
      <c r="A53" t="str">
        <f t="shared" si="5"/>
        <v>19_THA</v>
      </c>
      <c r="B53" t="s">
        <v>743</v>
      </c>
      <c r="C53" t="str">
        <f t="shared" si="34"/>
        <v>ship_freight(gtkm)</v>
      </c>
      <c r="D53">
        <f t="shared" si="32"/>
        <v>14.141106920267134</v>
      </c>
      <c r="E53">
        <f t="shared" ref="E53:BL53" si="40">E184</f>
        <v>14.212167759062494</v>
      </c>
      <c r="F53">
        <f t="shared" si="40"/>
        <v>14.283585687499979</v>
      </c>
      <c r="G53">
        <f t="shared" si="40"/>
        <v>14.355362499999957</v>
      </c>
      <c r="H53">
        <f t="shared" si="40"/>
        <v>14.427499999999956</v>
      </c>
      <c r="I53">
        <f t="shared" si="40"/>
        <v>14.49999999999995</v>
      </c>
      <c r="J53" s="10">
        <f t="shared" si="40"/>
        <v>0</v>
      </c>
      <c r="K53">
        <f t="shared" si="40"/>
        <v>16.470887167272473</v>
      </c>
      <c r="L53">
        <f t="shared" si="40"/>
        <v>16.880299323539962</v>
      </c>
      <c r="M53">
        <f t="shared" si="40"/>
        <v>17.659686956214291</v>
      </c>
      <c r="N53">
        <f t="shared" si="40"/>
        <v>16.649821783522746</v>
      </c>
      <c r="O53">
        <f t="shared" si="40"/>
        <v>17.270640332137798</v>
      </c>
      <c r="P53">
        <f t="shared" si="40"/>
        <v>18.266943410085194</v>
      </c>
      <c r="Q53">
        <f t="shared" si="40"/>
        <v>19.188453841977108</v>
      </c>
      <c r="R53">
        <f t="shared" si="40"/>
        <v>20.089127567638652</v>
      </c>
      <c r="S53">
        <f t="shared" si="40"/>
        <v>20.828198007416546</v>
      </c>
      <c r="T53">
        <f t="shared" si="40"/>
        <v>21.601778219267853</v>
      </c>
      <c r="U53">
        <f t="shared" si="40"/>
        <v>22.335445369265067</v>
      </c>
      <c r="V53">
        <f t="shared" si="40"/>
        <v>22.931156338720118</v>
      </c>
      <c r="W53">
        <f t="shared" si="40"/>
        <v>23.842408913867086</v>
      </c>
      <c r="X53">
        <f t="shared" si="40"/>
        <v>24.44490290664508</v>
      </c>
      <c r="Y53">
        <f t="shared" si="40"/>
        <v>24.979982047249738</v>
      </c>
      <c r="Z53">
        <f t="shared" si="40"/>
        <v>25.675860125466205</v>
      </c>
      <c r="AA53">
        <f t="shared" si="40"/>
        <v>26.077794767141953</v>
      </c>
      <c r="AB53">
        <f t="shared" si="40"/>
        <v>26.637600316729355</v>
      </c>
      <c r="AC53">
        <f t="shared" si="40"/>
        <v>27.132617806943092</v>
      </c>
      <c r="AD53">
        <f t="shared" si="40"/>
        <v>27.567840138633436</v>
      </c>
      <c r="AE53">
        <f t="shared" si="40"/>
        <v>27.949293189307777</v>
      </c>
      <c r="AF53">
        <f t="shared" si="40"/>
        <v>28.284123204971387</v>
      </c>
      <c r="AG53">
        <f t="shared" si="40"/>
        <v>28.774522604379694</v>
      </c>
      <c r="AH53">
        <f t="shared" si="40"/>
        <v>29.037240009959412</v>
      </c>
      <c r="AI53">
        <f t="shared" si="40"/>
        <v>29.466326904007047</v>
      </c>
      <c r="AJ53">
        <f t="shared" si="40"/>
        <v>29.879924126010128</v>
      </c>
      <c r="AK53">
        <f t="shared" si="40"/>
        <v>30.29145654635839</v>
      </c>
      <c r="AL53">
        <f t="shared" si="40"/>
        <v>30.715630766361038</v>
      </c>
      <c r="AM53">
        <f t="shared" si="40"/>
        <v>31.168402471325788</v>
      </c>
      <c r="AN53">
        <f t="shared" si="40"/>
        <v>31.66703206178418</v>
      </c>
      <c r="AO53">
        <f t="shared" si="40"/>
        <v>32.39506762095246</v>
      </c>
      <c r="AP53">
        <f t="shared" si="40"/>
        <v>33.203852713210324</v>
      </c>
      <c r="AQ53">
        <f t="shared" si="40"/>
        <v>33.954051190574738</v>
      </c>
      <c r="AR53">
        <f t="shared" si="40"/>
        <v>34.994891045758891</v>
      </c>
      <c r="AS53">
        <f t="shared" si="40"/>
        <v>36.164272921541382</v>
      </c>
      <c r="AT53">
        <f t="shared" si="40"/>
        <v>37.371730202721132</v>
      </c>
      <c r="AU53">
        <f t="shared" si="40"/>
        <v>38.618509432157531</v>
      </c>
      <c r="AV53">
        <f t="shared" si="40"/>
        <v>39.905859873946881</v>
      </c>
      <c r="AW53">
        <f t="shared" si="40"/>
        <v>41.235145522248466</v>
      </c>
      <c r="AX53">
        <f t="shared" si="40"/>
        <v>42.607694552623215</v>
      </c>
      <c r="AY53">
        <f t="shared" si="40"/>
        <v>44.024939068620363</v>
      </c>
      <c r="AZ53">
        <f t="shared" si="40"/>
        <v>45.488333757817159</v>
      </c>
      <c r="BA53">
        <f t="shared" si="40"/>
        <v>46.9993575271032</v>
      </c>
      <c r="BB53">
        <f t="shared" si="40"/>
        <v>48.559584297607849</v>
      </c>
      <c r="BC53">
        <f t="shared" si="40"/>
        <v>50.170615641799841</v>
      </c>
      <c r="BD53">
        <f t="shared" si="40"/>
        <v>51.834096405035332</v>
      </c>
      <c r="BE53">
        <f t="shared" si="40"/>
        <v>53.551730385716326</v>
      </c>
      <c r="BF53">
        <f t="shared" si="40"/>
        <v>55.32529607597332</v>
      </c>
      <c r="BG53">
        <f t="shared" si="40"/>
        <v>57.156593358438322</v>
      </c>
      <c r="BH53">
        <f t="shared" si="40"/>
        <v>59.047528480346315</v>
      </c>
      <c r="BI53">
        <f t="shared" si="40"/>
        <v>61.00001941762131</v>
      </c>
      <c r="BJ53">
        <f t="shared" si="40"/>
        <v>63.016080984402805</v>
      </c>
      <c r="BK53">
        <f t="shared" si="40"/>
        <v>65.097785622087798</v>
      </c>
      <c r="BL53">
        <f t="shared" si="40"/>
        <v>67.247265725561789</v>
      </c>
    </row>
    <row r="54" spans="1:64" x14ac:dyDescent="0.25">
      <c r="A54" t="str">
        <f t="shared" si="5"/>
        <v>19_THA</v>
      </c>
      <c r="B54" t="s">
        <v>743</v>
      </c>
      <c r="C54" t="str">
        <f t="shared" si="34"/>
        <v>air_passenger(gpkm)</v>
      </c>
      <c r="D54">
        <f t="shared" si="32"/>
        <v>41.634425942125979</v>
      </c>
      <c r="E54">
        <f t="shared" ref="E54:BL54" si="41">E185</f>
        <v>42.286775250356655</v>
      </c>
      <c r="F54">
        <f t="shared" si="41"/>
        <v>42.949345898507673</v>
      </c>
      <c r="G54">
        <f t="shared" si="41"/>
        <v>43.6222980397187</v>
      </c>
      <c r="H54">
        <f t="shared" si="41"/>
        <v>44.305794336489875</v>
      </c>
      <c r="I54">
        <f t="shared" si="41"/>
        <v>0</v>
      </c>
      <c r="J54" s="10">
        <f t="shared" si="41"/>
        <v>0</v>
      </c>
      <c r="K54">
        <f t="shared" si="41"/>
        <v>45.328990675470102</v>
      </c>
      <c r="L54">
        <f t="shared" si="41"/>
        <v>49.155304013009456</v>
      </c>
      <c r="M54">
        <f t="shared" si="41"/>
        <v>49.585292711235283</v>
      </c>
      <c r="N54">
        <f t="shared" si="41"/>
        <v>44.458239522103241</v>
      </c>
      <c r="O54">
        <f t="shared" si="41"/>
        <v>45.492902954977666</v>
      </c>
      <c r="P54">
        <f t="shared" si="41"/>
        <v>47.81674223930122</v>
      </c>
      <c r="Q54">
        <f t="shared" si="41"/>
        <v>50.127568902201944</v>
      </c>
      <c r="R54">
        <f t="shared" si="41"/>
        <v>52.615282973787636</v>
      </c>
      <c r="S54">
        <f t="shared" si="41"/>
        <v>53.837983001266025</v>
      </c>
      <c r="T54">
        <f t="shared" si="41"/>
        <v>55.315389833200655</v>
      </c>
      <c r="U54">
        <f t="shared" si="41"/>
        <v>56.845469571490426</v>
      </c>
      <c r="V54">
        <f t="shared" si="41"/>
        <v>58.190438637700787</v>
      </c>
      <c r="W54">
        <f t="shared" si="41"/>
        <v>60.402951600566944</v>
      </c>
      <c r="X54">
        <f t="shared" si="41"/>
        <v>62.008389651297698</v>
      </c>
      <c r="Y54">
        <f t="shared" si="41"/>
        <v>63.567363308617736</v>
      </c>
      <c r="Z54">
        <f t="shared" si="41"/>
        <v>65.539613847724894</v>
      </c>
      <c r="AA54">
        <f t="shared" si="41"/>
        <v>66.950420057520816</v>
      </c>
      <c r="AB54">
        <f t="shared" si="41"/>
        <v>68.706985662610194</v>
      </c>
      <c r="AC54">
        <f t="shared" si="41"/>
        <v>70.325434801976868</v>
      </c>
      <c r="AD54">
        <f t="shared" si="41"/>
        <v>71.791575076056816</v>
      </c>
      <c r="AE54">
        <f t="shared" si="41"/>
        <v>73.090286718701464</v>
      </c>
      <c r="AF54">
        <f t="shared" si="41"/>
        <v>74.205961717575491</v>
      </c>
      <c r="AG54">
        <f t="shared" si="41"/>
        <v>75.462337916704243</v>
      </c>
      <c r="AH54">
        <f t="shared" si="41"/>
        <v>76.149789972242814</v>
      </c>
      <c r="AI54">
        <f t="shared" si="41"/>
        <v>76.915964826895987</v>
      </c>
      <c r="AJ54">
        <f t="shared" si="41"/>
        <v>77.409802735098012</v>
      </c>
      <c r="AK54">
        <f t="shared" si="41"/>
        <v>77.620743693218486</v>
      </c>
      <c r="AL54">
        <f t="shared" si="41"/>
        <v>77.539762250039502</v>
      </c>
      <c r="AM54">
        <f t="shared" si="41"/>
        <v>77.159633748168702</v>
      </c>
      <c r="AN54">
        <f t="shared" si="41"/>
        <v>76.475183214701744</v>
      </c>
      <c r="AO54">
        <f t="shared" si="41"/>
        <v>75.697213752331152</v>
      </c>
      <c r="AP54">
        <f t="shared" si="41"/>
        <v>74.583079881739522</v>
      </c>
      <c r="AQ54">
        <f t="shared" si="41"/>
        <v>72.951640910206009</v>
      </c>
      <c r="AR54">
        <f t="shared" si="41"/>
        <v>71.192309412393527</v>
      </c>
      <c r="AS54">
        <f t="shared" si="41"/>
        <v>72.247601892704921</v>
      </c>
      <c r="AT54">
        <f t="shared" si="41"/>
        <v>73.281776972259522</v>
      </c>
      <c r="AU54">
        <f t="shared" si="41"/>
        <v>74.29452270918533</v>
      </c>
      <c r="AV54">
        <f t="shared" si="41"/>
        <v>75.285665434039728</v>
      </c>
      <c r="AW54">
        <f t="shared" si="41"/>
        <v>76.255127473534728</v>
      </c>
      <c r="AX54">
        <f t="shared" si="41"/>
        <v>77.202803324902135</v>
      </c>
      <c r="AY54">
        <f t="shared" si="41"/>
        <v>78.12872102312032</v>
      </c>
      <c r="AZ54">
        <f t="shared" si="41"/>
        <v>79.033261688495926</v>
      </c>
      <c r="BA54">
        <f t="shared" si="41"/>
        <v>79.916969019082728</v>
      </c>
      <c r="BB54">
        <f t="shared" si="41"/>
        <v>80.780452277369918</v>
      </c>
      <c r="BC54">
        <f t="shared" si="41"/>
        <v>81.62419634739112</v>
      </c>
      <c r="BD54">
        <f t="shared" si="41"/>
        <v>82.448611712073514</v>
      </c>
      <c r="BE54">
        <f t="shared" si="41"/>
        <v>83.254273459935519</v>
      </c>
      <c r="BF54">
        <f t="shared" si="41"/>
        <v>84.041748552617918</v>
      </c>
      <c r="BG54">
        <f t="shared" si="41"/>
        <v>84.811634092504121</v>
      </c>
      <c r="BH54">
        <f t="shared" si="41"/>
        <v>85.564518152191724</v>
      </c>
      <c r="BI54">
        <f t="shared" si="41"/>
        <v>86.30101978657612</v>
      </c>
      <c r="BJ54">
        <f t="shared" si="41"/>
        <v>87.021870520930122</v>
      </c>
      <c r="BK54">
        <f t="shared" si="41"/>
        <v>87.727857154411126</v>
      </c>
      <c r="BL54">
        <f t="shared" si="41"/>
        <v>88.419713129009921</v>
      </c>
    </row>
    <row r="55" spans="1:64" x14ac:dyDescent="0.25">
      <c r="A55" t="str">
        <f t="shared" si="5"/>
        <v>19_THA</v>
      </c>
      <c r="B55" t="s">
        <v>743</v>
      </c>
      <c r="C55" t="str">
        <f t="shared" si="34"/>
        <v>rail_passenger(gpkm)</v>
      </c>
      <c r="D55">
        <f t="shared" si="32"/>
        <v>8.036999999999983</v>
      </c>
      <c r="E55">
        <f t="shared" ref="E55:BL55" si="42">E186</f>
        <v>7.5039999999999987</v>
      </c>
      <c r="F55">
        <f t="shared" si="42"/>
        <v>7.5039999999999951</v>
      </c>
      <c r="G55">
        <f t="shared" si="42"/>
        <v>7.5039999999999987</v>
      </c>
      <c r="H55">
        <f t="shared" si="42"/>
        <v>7.5039999999999907</v>
      </c>
      <c r="I55">
        <f t="shared" si="42"/>
        <v>0</v>
      </c>
      <c r="J55" s="10">
        <f t="shared" si="42"/>
        <v>0</v>
      </c>
      <c r="K55">
        <f t="shared" si="42"/>
        <v>6.4130187475255234</v>
      </c>
      <c r="L55">
        <f t="shared" si="42"/>
        <v>6.5826481991772932</v>
      </c>
      <c r="M55">
        <f t="shared" si="42"/>
        <v>6.3180190884438279</v>
      </c>
      <c r="N55">
        <f t="shared" si="42"/>
        <v>5.905111207259699</v>
      </c>
      <c r="O55">
        <f t="shared" si="42"/>
        <v>6.3550293914451128</v>
      </c>
      <c r="P55">
        <f t="shared" si="42"/>
        <v>7.0729185461703468</v>
      </c>
      <c r="Q55">
        <f t="shared" si="42"/>
        <v>7.888080397330012</v>
      </c>
      <c r="R55">
        <f t="shared" si="42"/>
        <v>8.8321055735075973</v>
      </c>
      <c r="S55">
        <f t="shared" si="42"/>
        <v>10.339709401825147</v>
      </c>
      <c r="T55">
        <f t="shared" si="42"/>
        <v>12.127594765039634</v>
      </c>
      <c r="U55">
        <f t="shared" si="42"/>
        <v>14.184329439003575</v>
      </c>
      <c r="V55">
        <f t="shared" si="42"/>
        <v>16.465399929752706</v>
      </c>
      <c r="W55">
        <f t="shared" si="42"/>
        <v>19.30445618246662</v>
      </c>
      <c r="X55">
        <f t="shared" si="42"/>
        <v>22.290936982437696</v>
      </c>
      <c r="Y55">
        <f t="shared" si="42"/>
        <v>25.596595080569401</v>
      </c>
      <c r="Z55">
        <f t="shared" si="42"/>
        <v>29.441043764056953</v>
      </c>
      <c r="AA55">
        <f t="shared" si="42"/>
        <v>33.420197292179751</v>
      </c>
      <c r="AB55">
        <f t="shared" si="42"/>
        <v>37.972184803705858</v>
      </c>
      <c r="AC55">
        <f t="shared" si="42"/>
        <v>42.884632371964287</v>
      </c>
      <c r="AD55">
        <f t="shared" si="42"/>
        <v>48.153192092939776</v>
      </c>
      <c r="AE55">
        <f t="shared" si="42"/>
        <v>53.76976948677077</v>
      </c>
      <c r="AF55">
        <f t="shared" si="42"/>
        <v>59.722371714253349</v>
      </c>
      <c r="AG55">
        <f t="shared" si="42"/>
        <v>66.293146577768439</v>
      </c>
      <c r="AH55">
        <f t="shared" si="42"/>
        <v>72.87744702088753</v>
      </c>
      <c r="AI55">
        <f t="shared" si="42"/>
        <v>80.056348142505414</v>
      </c>
      <c r="AJ55">
        <f t="shared" si="42"/>
        <v>87.502166394690079</v>
      </c>
      <c r="AK55">
        <f t="shared" si="42"/>
        <v>95.180969754462126</v>
      </c>
      <c r="AL55">
        <f t="shared" si="42"/>
        <v>103.05453516755227</v>
      </c>
      <c r="AM55">
        <f t="shared" si="42"/>
        <v>111.08036000180098</v>
      </c>
      <c r="AN55">
        <f t="shared" si="42"/>
        <v>119.21170589328032</v>
      </c>
      <c r="AO55">
        <f t="shared" si="42"/>
        <v>127.75835013325774</v>
      </c>
      <c r="AP55">
        <f t="shared" si="42"/>
        <v>136.31232718873747</v>
      </c>
      <c r="AQ55">
        <f t="shared" si="42"/>
        <v>144.44663638713132</v>
      </c>
      <c r="AR55">
        <f t="shared" si="42"/>
        <v>152.82615753860503</v>
      </c>
      <c r="AS55">
        <f t="shared" si="42"/>
        <v>158.46307348466638</v>
      </c>
      <c r="AT55">
        <f t="shared" si="42"/>
        <v>164.15118041786155</v>
      </c>
      <c r="AU55">
        <f t="shared" si="42"/>
        <v>169.886808595004</v>
      </c>
      <c r="AV55">
        <f t="shared" si="42"/>
        <v>175.66655267942625</v>
      </c>
      <c r="AW55">
        <f t="shared" si="42"/>
        <v>181.48720338701287</v>
      </c>
      <c r="AX55">
        <f t="shared" si="42"/>
        <v>187.34546940176273</v>
      </c>
      <c r="AY55">
        <f t="shared" si="42"/>
        <v>193.23836999718446</v>
      </c>
      <c r="AZ55">
        <f t="shared" si="42"/>
        <v>199.16381945500993</v>
      </c>
      <c r="BA55">
        <f t="shared" si="42"/>
        <v>205.1202204823125</v>
      </c>
      <c r="BB55">
        <f t="shared" si="42"/>
        <v>211.1062486181936</v>
      </c>
      <c r="BC55">
        <f t="shared" si="42"/>
        <v>217.12036228406058</v>
      </c>
      <c r="BD55">
        <f t="shared" si="42"/>
        <v>223.16090903401246</v>
      </c>
      <c r="BE55">
        <f t="shared" si="42"/>
        <v>229.2267662596893</v>
      </c>
      <c r="BF55">
        <f t="shared" si="42"/>
        <v>235.31689594733035</v>
      </c>
      <c r="BG55">
        <f t="shared" si="42"/>
        <v>241.43045171666188</v>
      </c>
      <c r="BH55">
        <f t="shared" si="42"/>
        <v>247.56667252034154</v>
      </c>
      <c r="BI55">
        <f t="shared" si="42"/>
        <v>253.72499817253396</v>
      </c>
      <c r="BJ55">
        <f t="shared" si="42"/>
        <v>259.90531995584473</v>
      </c>
      <c r="BK55">
        <f t="shared" si="42"/>
        <v>266.10783336838051</v>
      </c>
      <c r="BL55">
        <f t="shared" si="42"/>
        <v>272.33271643735071</v>
      </c>
    </row>
    <row r="56" spans="1:64" x14ac:dyDescent="0.25">
      <c r="A56" t="str">
        <f t="shared" si="5"/>
        <v>19_THA</v>
      </c>
      <c r="B56" t="s">
        <v>743</v>
      </c>
      <c r="C56" t="str">
        <f t="shared" si="34"/>
        <v>road_passenger_2w(gpkm)</v>
      </c>
      <c r="D56">
        <f t="shared" si="32"/>
        <v>74.058436260844005</v>
      </c>
      <c r="E56">
        <f t="shared" ref="E56:BL56" si="43">E187</f>
        <v>74.058436260844132</v>
      </c>
      <c r="F56">
        <f t="shared" si="43"/>
        <v>81.80583030004118</v>
      </c>
      <c r="G56">
        <f t="shared" si="43"/>
        <v>86.35083080156798</v>
      </c>
      <c r="H56">
        <f t="shared" si="43"/>
        <v>89.999999999999901</v>
      </c>
      <c r="I56">
        <f t="shared" si="43"/>
        <v>0</v>
      </c>
      <c r="J56" s="10">
        <f t="shared" si="43"/>
        <v>0</v>
      </c>
      <c r="K56">
        <f t="shared" si="43"/>
        <v>104.42414254793999</v>
      </c>
      <c r="L56">
        <f t="shared" si="43"/>
        <v>116.92330000126159</v>
      </c>
      <c r="M56">
        <f t="shared" si="43"/>
        <v>121.17536950742434</v>
      </c>
      <c r="N56">
        <f t="shared" si="43"/>
        <v>110.82913296629435</v>
      </c>
      <c r="O56">
        <f t="shared" si="43"/>
        <v>115.12844425170805</v>
      </c>
      <c r="P56">
        <f t="shared" si="43"/>
        <v>122.26973505777765</v>
      </c>
      <c r="Q56">
        <f t="shared" si="43"/>
        <v>128.93360490376787</v>
      </c>
      <c r="R56">
        <f t="shared" si="43"/>
        <v>135.55329968156778</v>
      </c>
      <c r="S56">
        <f t="shared" si="43"/>
        <v>139.79369826877212</v>
      </c>
      <c r="T56">
        <f t="shared" si="43"/>
        <v>145.01503821213404</v>
      </c>
      <c r="U56">
        <f t="shared" si="43"/>
        <v>150.02969997725265</v>
      </c>
      <c r="V56">
        <f t="shared" si="43"/>
        <v>154.22525276255996</v>
      </c>
      <c r="W56">
        <f t="shared" si="43"/>
        <v>160.41988239355175</v>
      </c>
      <c r="X56">
        <f t="shared" si="43"/>
        <v>164.73522049171325</v>
      </c>
      <c r="Y56">
        <f t="shared" si="43"/>
        <v>168.69813519800215</v>
      </c>
      <c r="Z56">
        <f t="shared" si="43"/>
        <v>173.57403910794508</v>
      </c>
      <c r="AA56">
        <f t="shared" si="43"/>
        <v>176.83139734591401</v>
      </c>
      <c r="AB56">
        <f t="shared" si="43"/>
        <v>180.92656468136317</v>
      </c>
      <c r="AC56">
        <f t="shared" si="43"/>
        <v>184.63881763629081</v>
      </c>
      <c r="AD56">
        <f t="shared" si="43"/>
        <v>187.99413895715918</v>
      </c>
      <c r="AE56">
        <f t="shared" si="43"/>
        <v>191.01751115350064</v>
      </c>
      <c r="AF56">
        <f t="shared" si="43"/>
        <v>193.73287792912774</v>
      </c>
      <c r="AG56">
        <f t="shared" si="43"/>
        <v>197.04946420332047</v>
      </c>
      <c r="AH56">
        <f t="shared" si="43"/>
        <v>199.17777038189459</v>
      </c>
      <c r="AI56">
        <f t="shared" si="43"/>
        <v>201.8723248164705</v>
      </c>
      <c r="AJ56">
        <f t="shared" si="43"/>
        <v>204.27620857762969</v>
      </c>
      <c r="AK56">
        <f t="shared" si="43"/>
        <v>206.4173656574352</v>
      </c>
      <c r="AL56">
        <f t="shared" si="43"/>
        <v>208.3227431949191</v>
      </c>
      <c r="AM56">
        <f t="shared" si="43"/>
        <v>210.01832564218361</v>
      </c>
      <c r="AN56">
        <f t="shared" si="43"/>
        <v>211.5291995465287</v>
      </c>
      <c r="AO56">
        <f t="shared" si="43"/>
        <v>213.48231664243596</v>
      </c>
      <c r="AP56">
        <f t="shared" si="43"/>
        <v>215.24430976707444</v>
      </c>
      <c r="AQ56">
        <f t="shared" si="43"/>
        <v>216.29607798205848</v>
      </c>
      <c r="AR56">
        <f t="shared" si="43"/>
        <v>217.78480444831513</v>
      </c>
      <c r="AS56">
        <f t="shared" si="43"/>
        <v>219.7355236488242</v>
      </c>
      <c r="AT56">
        <f t="shared" si="43"/>
        <v>221.58506848739893</v>
      </c>
      <c r="AU56">
        <f t="shared" si="43"/>
        <v>223.33362148627515</v>
      </c>
      <c r="AV56">
        <f t="shared" si="43"/>
        <v>224.98180044144857</v>
      </c>
      <c r="AW56">
        <f t="shared" si="43"/>
        <v>226.53052060772603</v>
      </c>
      <c r="AX56">
        <f t="shared" si="43"/>
        <v>227.98062055308344</v>
      </c>
      <c r="AY56">
        <f t="shared" si="43"/>
        <v>229.33333828473116</v>
      </c>
      <c r="AZ56">
        <f t="shared" si="43"/>
        <v>230.59094000431509</v>
      </c>
      <c r="BA56">
        <f t="shared" si="43"/>
        <v>231.75613642576229</v>
      </c>
      <c r="BB56">
        <f t="shared" si="43"/>
        <v>232.83178878180368</v>
      </c>
      <c r="BC56">
        <f t="shared" si="43"/>
        <v>233.82035891751994</v>
      </c>
      <c r="BD56">
        <f t="shared" si="43"/>
        <v>234.72406256825982</v>
      </c>
      <c r="BE56">
        <f t="shared" si="43"/>
        <v>235.54555214280225</v>
      </c>
      <c r="BF56">
        <f t="shared" si="43"/>
        <v>236.28741652436577</v>
      </c>
      <c r="BG56">
        <f t="shared" si="43"/>
        <v>236.95228870371335</v>
      </c>
      <c r="BH56">
        <f t="shared" si="43"/>
        <v>237.54273436976209</v>
      </c>
      <c r="BI56">
        <f t="shared" si="43"/>
        <v>238.06136308127026</v>
      </c>
      <c r="BJ56">
        <f t="shared" si="43"/>
        <v>238.51104887152437</v>
      </c>
      <c r="BK56">
        <f t="shared" si="43"/>
        <v>238.89476455069385</v>
      </c>
      <c r="BL56">
        <f t="shared" si="43"/>
        <v>239.21528292278984</v>
      </c>
    </row>
    <row r="57" spans="1:64" x14ac:dyDescent="0.25">
      <c r="A57" t="str">
        <f t="shared" si="5"/>
        <v>19_THA</v>
      </c>
      <c r="B57" t="s">
        <v>743</v>
      </c>
      <c r="C57" t="str">
        <f t="shared" si="34"/>
        <v>road_passenger_bus(gpkm)</v>
      </c>
      <c r="D57">
        <f t="shared" si="32"/>
        <v>51.660593981074605</v>
      </c>
      <c r="E57">
        <f t="shared" ref="E57:BL57" si="44">E188</f>
        <v>52.224774922084158</v>
      </c>
      <c r="F57">
        <f t="shared" si="44"/>
        <v>56.131225014395298</v>
      </c>
      <c r="G57">
        <f t="shared" si="44"/>
        <v>57.751064538040261</v>
      </c>
      <c r="H57">
        <f t="shared" si="44"/>
        <v>58.285680906577305</v>
      </c>
      <c r="I57">
        <f t="shared" si="44"/>
        <v>0</v>
      </c>
      <c r="J57" s="10">
        <f t="shared" si="44"/>
        <v>0</v>
      </c>
      <c r="K57">
        <f t="shared" si="44"/>
        <v>63.261973936699867</v>
      </c>
      <c r="L57">
        <f t="shared" si="44"/>
        <v>69.407116355915946</v>
      </c>
      <c r="M57">
        <f t="shared" si="44"/>
        <v>70.542694229436833</v>
      </c>
      <c r="N57">
        <f t="shared" si="44"/>
        <v>63.462635223935465</v>
      </c>
      <c r="O57">
        <f t="shared" si="44"/>
        <v>64.894164994004655</v>
      </c>
      <c r="P57">
        <f t="shared" si="44"/>
        <v>67.892416592094719</v>
      </c>
      <c r="Q57">
        <f t="shared" si="44"/>
        <v>70.576111623079413</v>
      </c>
      <c r="R57">
        <f t="shared" si="44"/>
        <v>73.19678212956353</v>
      </c>
      <c r="S57">
        <f t="shared" si="44"/>
        <v>75.269286628338577</v>
      </c>
      <c r="T57">
        <f t="shared" si="44"/>
        <v>77.519738232216596</v>
      </c>
      <c r="U57">
        <f t="shared" si="44"/>
        <v>79.677873250275709</v>
      </c>
      <c r="V57">
        <f t="shared" si="44"/>
        <v>81.426333949036533</v>
      </c>
      <c r="W57">
        <f t="shared" si="44"/>
        <v>84.255930886818362</v>
      </c>
      <c r="X57">
        <f t="shared" si="44"/>
        <v>86.127680265190705</v>
      </c>
      <c r="Y57">
        <f t="shared" si="44"/>
        <v>87.853581456988891</v>
      </c>
      <c r="Z57">
        <f t="shared" si="44"/>
        <v>90.095718685144121</v>
      </c>
      <c r="AA57">
        <f t="shared" si="44"/>
        <v>91.543005545515612</v>
      </c>
      <c r="AB57">
        <f t="shared" si="44"/>
        <v>93.473839553112938</v>
      </c>
      <c r="AC57">
        <f t="shared" si="44"/>
        <v>95.259423932542362</v>
      </c>
      <c r="AD57">
        <f t="shared" si="44"/>
        <v>96.917369940727554</v>
      </c>
      <c r="AE57">
        <f t="shared" si="44"/>
        <v>98.464148336393407</v>
      </c>
      <c r="AF57">
        <f t="shared" si="44"/>
        <v>99.915145885286577</v>
      </c>
      <c r="AG57">
        <f t="shared" si="44"/>
        <v>101.74236335599301</v>
      </c>
      <c r="AH57">
        <f t="shared" si="44"/>
        <v>103.0247249341832</v>
      </c>
      <c r="AI57">
        <f t="shared" si="44"/>
        <v>104.67104849526231</v>
      </c>
      <c r="AJ57">
        <f t="shared" si="44"/>
        <v>106.24078034545666</v>
      </c>
      <c r="AK57">
        <f t="shared" si="44"/>
        <v>107.74985344006292</v>
      </c>
      <c r="AL57">
        <f t="shared" si="44"/>
        <v>109.21334375142889</v>
      </c>
      <c r="AM57">
        <f t="shared" si="44"/>
        <v>110.6455330142623</v>
      </c>
      <c r="AN57">
        <f t="shared" si="44"/>
        <v>112.05998214765029</v>
      </c>
      <c r="AO57">
        <f t="shared" si="44"/>
        <v>113.79085221102746</v>
      </c>
      <c r="AP57">
        <f t="shared" si="44"/>
        <v>115.50449237225837</v>
      </c>
      <c r="AQ57">
        <f t="shared" si="44"/>
        <v>116.91975593521651</v>
      </c>
      <c r="AR57">
        <f t="shared" si="44"/>
        <v>118.65384902065612</v>
      </c>
      <c r="AS57">
        <f t="shared" si="44"/>
        <v>120.41266982117511</v>
      </c>
      <c r="AT57">
        <f t="shared" si="44"/>
        <v>122.13629495376611</v>
      </c>
      <c r="AU57">
        <f t="shared" si="44"/>
        <v>123.82420451530912</v>
      </c>
      <c r="AV57">
        <f t="shared" si="44"/>
        <v>125.47610905673314</v>
      </c>
      <c r="AW57">
        <f t="shared" si="44"/>
        <v>127.09187912255813</v>
      </c>
      <c r="AX57">
        <f t="shared" si="44"/>
        <v>128.67133887483715</v>
      </c>
      <c r="AY57">
        <f t="shared" si="44"/>
        <v>130.21453503853414</v>
      </c>
      <c r="AZ57">
        <f t="shared" si="44"/>
        <v>131.72210281416014</v>
      </c>
      <c r="BA57">
        <f t="shared" si="44"/>
        <v>133.19494836513815</v>
      </c>
      <c r="BB57">
        <f t="shared" si="44"/>
        <v>134.63408712895014</v>
      </c>
      <c r="BC57">
        <f t="shared" si="44"/>
        <v>136.04032724565215</v>
      </c>
      <c r="BD57">
        <f t="shared" si="44"/>
        <v>137.41435285345614</v>
      </c>
      <c r="BE57">
        <f t="shared" si="44"/>
        <v>138.75712243322616</v>
      </c>
      <c r="BF57">
        <f t="shared" si="44"/>
        <v>140.06958092103014</v>
      </c>
      <c r="BG57">
        <f t="shared" si="44"/>
        <v>141.35272348750715</v>
      </c>
      <c r="BH57">
        <f t="shared" si="44"/>
        <v>142.60753025365315</v>
      </c>
      <c r="BI57">
        <f t="shared" si="44"/>
        <v>143.83503297762715</v>
      </c>
      <c r="BJ57">
        <f t="shared" si="44"/>
        <v>145.03645086821714</v>
      </c>
      <c r="BK57">
        <f t="shared" si="44"/>
        <v>146.21309525735217</v>
      </c>
      <c r="BL57">
        <f t="shared" si="44"/>
        <v>147.36618854835015</v>
      </c>
    </row>
    <row r="58" spans="1:64" x14ac:dyDescent="0.25">
      <c r="A58" t="str">
        <f t="shared" si="5"/>
        <v>19_THA</v>
      </c>
      <c r="B58" t="s">
        <v>743</v>
      </c>
      <c r="C58" t="str">
        <f t="shared" si="34"/>
        <v>road_passenger_lt(gpkm)</v>
      </c>
      <c r="D58">
        <f t="shared" si="32"/>
        <v>18.514609065211001</v>
      </c>
      <c r="E58">
        <f t="shared" ref="E58:BL58" si="45">E189</f>
        <v>18.51460906521104</v>
      </c>
      <c r="F58">
        <f t="shared" si="45"/>
        <v>20.451457575010306</v>
      </c>
      <c r="G58">
        <f t="shared" si="45"/>
        <v>21.587707700391995</v>
      </c>
      <c r="H58">
        <f t="shared" si="45"/>
        <v>22.499999999999972</v>
      </c>
      <c r="I58">
        <f t="shared" si="45"/>
        <v>0</v>
      </c>
      <c r="J58" s="10">
        <f t="shared" si="45"/>
        <v>0</v>
      </c>
      <c r="K58">
        <f t="shared" si="45"/>
        <v>26.106035636985002</v>
      </c>
      <c r="L58">
        <f t="shared" si="45"/>
        <v>29.230825000315395</v>
      </c>
      <c r="M58">
        <f t="shared" si="45"/>
        <v>30.293842376856077</v>
      </c>
      <c r="N58">
        <f t="shared" si="45"/>
        <v>27.767081435076015</v>
      </c>
      <c r="O58">
        <f t="shared" si="45"/>
        <v>28.906016626560213</v>
      </c>
      <c r="P58">
        <f t="shared" si="45"/>
        <v>30.764450799876741</v>
      </c>
      <c r="Q58">
        <f t="shared" si="45"/>
        <v>32.510092650240807</v>
      </c>
      <c r="R58">
        <f t="shared" si="45"/>
        <v>34.251784824529786</v>
      </c>
      <c r="S58">
        <f t="shared" si="45"/>
        <v>35.219532497349796</v>
      </c>
      <c r="T58">
        <f t="shared" si="45"/>
        <v>36.238287018726417</v>
      </c>
      <c r="U58">
        <f t="shared" si="45"/>
        <v>37.179322884522698</v>
      </c>
      <c r="V58">
        <f t="shared" si="45"/>
        <v>37.892945107697102</v>
      </c>
      <c r="W58">
        <f t="shared" si="45"/>
        <v>39.070273064307806</v>
      </c>
      <c r="X58">
        <f t="shared" si="45"/>
        <v>39.761638070874099</v>
      </c>
      <c r="Y58">
        <f t="shared" si="45"/>
        <v>40.343996418540065</v>
      </c>
      <c r="Z58">
        <f t="shared" si="45"/>
        <v>41.118975096693724</v>
      </c>
      <c r="AA58">
        <f t="shared" si="45"/>
        <v>41.485873805228202</v>
      </c>
      <c r="AB58">
        <f t="shared" si="45"/>
        <v>42.025906341851034</v>
      </c>
      <c r="AC58">
        <f t="shared" si="45"/>
        <v>42.451971279341045</v>
      </c>
      <c r="AD58">
        <f t="shared" si="45"/>
        <v>42.772116442742863</v>
      </c>
      <c r="AE58">
        <f t="shared" si="45"/>
        <v>42.993965676420572</v>
      </c>
      <c r="AF58">
        <f t="shared" si="45"/>
        <v>43.124714257774933</v>
      </c>
      <c r="AG58">
        <f t="shared" si="45"/>
        <v>43.366193338192758</v>
      </c>
      <c r="AH58">
        <f t="shared" si="45"/>
        <v>43.323943029117721</v>
      </c>
      <c r="AI58">
        <f t="shared" si="45"/>
        <v>43.383609616246979</v>
      </c>
      <c r="AJ58">
        <f t="shared" si="45"/>
        <v>43.358216152357365</v>
      </c>
      <c r="AK58">
        <f t="shared" si="45"/>
        <v>43.255274166402387</v>
      </c>
      <c r="AL58">
        <f t="shared" si="45"/>
        <v>43.081830187845739</v>
      </c>
      <c r="AM58">
        <f t="shared" si="45"/>
        <v>42.844477734713621</v>
      </c>
      <c r="AN58">
        <f t="shared" si="45"/>
        <v>42.54937537960511</v>
      </c>
      <c r="AO58">
        <f t="shared" si="45"/>
        <v>42.321745929438542</v>
      </c>
      <c r="AP58">
        <f t="shared" si="45"/>
        <v>42.033301031341786</v>
      </c>
      <c r="AQ58">
        <f t="shared" si="45"/>
        <v>41.585198565960816</v>
      </c>
      <c r="AR58">
        <f t="shared" si="45"/>
        <v>41.200267267633912</v>
      </c>
      <c r="AS58">
        <f t="shared" si="45"/>
        <v>41.12555800046281</v>
      </c>
      <c r="AT58">
        <f t="shared" si="45"/>
        <v>41.019004905241687</v>
      </c>
      <c r="AU58">
        <f t="shared" si="45"/>
        <v>40.88103736766967</v>
      </c>
      <c r="AV58">
        <f t="shared" si="45"/>
        <v>40.712171384715333</v>
      </c>
      <c r="AW58">
        <f t="shared" si="45"/>
        <v>40.51298054491383</v>
      </c>
      <c r="AX58">
        <f t="shared" si="45"/>
        <v>40.284026863122016</v>
      </c>
      <c r="AY58">
        <f t="shared" si="45"/>
        <v>40.025944770306253</v>
      </c>
      <c r="AZ58">
        <f t="shared" si="45"/>
        <v>39.739545172087311</v>
      </c>
      <c r="BA58">
        <f t="shared" si="45"/>
        <v>39.425704716080809</v>
      </c>
      <c r="BB58">
        <f t="shared" si="45"/>
        <v>39.085311140358215</v>
      </c>
      <c r="BC58">
        <f t="shared" si="45"/>
        <v>38.719170062223988</v>
      </c>
      <c r="BD58">
        <f t="shared" si="45"/>
        <v>38.328034111279294</v>
      </c>
      <c r="BE58">
        <f t="shared" si="45"/>
        <v>37.912715298678322</v>
      </c>
      <c r="BF58">
        <f t="shared" si="45"/>
        <v>37.474000187949365</v>
      </c>
      <c r="BG58">
        <f t="shared" si="45"/>
        <v>37.012666980882557</v>
      </c>
      <c r="BH58">
        <f t="shared" si="45"/>
        <v>36.529467364974145</v>
      </c>
      <c r="BI58">
        <f t="shared" si="45"/>
        <v>36.025143644242526</v>
      </c>
      <c r="BJ58">
        <f t="shared" si="45"/>
        <v>35.50046051251276</v>
      </c>
      <c r="BK58">
        <f t="shared" si="45"/>
        <v>34.956176927680723</v>
      </c>
      <c r="BL58">
        <f t="shared" si="45"/>
        <v>34.393001235053326</v>
      </c>
    </row>
    <row r="59" spans="1:64" x14ac:dyDescent="0.25">
      <c r="A59" t="str">
        <f t="shared" si="5"/>
        <v>19_THA</v>
      </c>
      <c r="B59" t="s">
        <v>743</v>
      </c>
      <c r="C59" t="str">
        <f t="shared" si="34"/>
        <v>road_passenger_lv(gpkm)</v>
      </c>
      <c r="D59">
        <f t="shared" si="32"/>
        <v>148.11687252168801</v>
      </c>
      <c r="E59">
        <f t="shared" ref="E59:BL60" si="46">E190</f>
        <v>148.11687252168832</v>
      </c>
      <c r="F59">
        <f t="shared" si="46"/>
        <v>163.61166060008236</v>
      </c>
      <c r="G59">
        <f t="shared" si="46"/>
        <v>172.70166160313593</v>
      </c>
      <c r="H59">
        <f t="shared" si="46"/>
        <v>179.9999999999998</v>
      </c>
      <c r="I59">
        <f t="shared" si="46"/>
        <v>0</v>
      </c>
      <c r="J59" s="10">
        <f t="shared" si="46"/>
        <v>0</v>
      </c>
      <c r="K59">
        <f t="shared" si="46"/>
        <v>208.84828509588013</v>
      </c>
      <c r="L59">
        <f t="shared" si="46"/>
        <v>233.84660000252319</v>
      </c>
      <c r="M59">
        <f t="shared" si="46"/>
        <v>242.35073901484873</v>
      </c>
      <c r="N59">
        <f t="shared" si="46"/>
        <v>222.13665148060815</v>
      </c>
      <c r="O59">
        <f t="shared" si="46"/>
        <v>230.75251075794901</v>
      </c>
      <c r="P59">
        <f t="shared" si="46"/>
        <v>245.32753825728469</v>
      </c>
      <c r="Q59">
        <f t="shared" si="46"/>
        <v>258.97397550473107</v>
      </c>
      <c r="R59">
        <f t="shared" si="46"/>
        <v>272.56043897968692</v>
      </c>
      <c r="S59">
        <f t="shared" si="46"/>
        <v>281.38694566928501</v>
      </c>
      <c r="T59">
        <f t="shared" si="46"/>
        <v>290.7264316930881</v>
      </c>
      <c r="U59">
        <f t="shared" si="46"/>
        <v>299.551949898533</v>
      </c>
      <c r="V59">
        <f t="shared" si="46"/>
        <v>306.64926849552853</v>
      </c>
      <c r="W59">
        <f t="shared" si="46"/>
        <v>317.61716151392829</v>
      </c>
      <c r="X59">
        <f t="shared" si="46"/>
        <v>324.75731388142253</v>
      </c>
      <c r="Y59">
        <f t="shared" si="46"/>
        <v>331.11309688308586</v>
      </c>
      <c r="Z59">
        <f t="shared" si="46"/>
        <v>339.16476456641215</v>
      </c>
      <c r="AA59">
        <f t="shared" si="46"/>
        <v>343.96225864230649</v>
      </c>
      <c r="AB59">
        <f t="shared" si="46"/>
        <v>350.30308790067852</v>
      </c>
      <c r="AC59">
        <f t="shared" si="46"/>
        <v>355.81043956630964</v>
      </c>
      <c r="AD59">
        <f t="shared" si="46"/>
        <v>360.54279419308904</v>
      </c>
      <c r="AE59">
        <f t="shared" si="46"/>
        <v>364.55591324587147</v>
      </c>
      <c r="AF59">
        <f t="shared" si="46"/>
        <v>367.90278211876722</v>
      </c>
      <c r="AG59">
        <f t="shared" si="46"/>
        <v>372.30825709088964</v>
      </c>
      <c r="AH59">
        <f t="shared" si="46"/>
        <v>374.38915596853764</v>
      </c>
      <c r="AI59">
        <f t="shared" si="46"/>
        <v>377.45897694943568</v>
      </c>
      <c r="AJ59">
        <f t="shared" si="46"/>
        <v>379.90504394342958</v>
      </c>
      <c r="AK59">
        <f t="shared" si="46"/>
        <v>381.78554279678769</v>
      </c>
      <c r="AL59">
        <f t="shared" si="46"/>
        <v>383.15578267700693</v>
      </c>
      <c r="AM59">
        <f t="shared" si="46"/>
        <v>384.06827868838883</v>
      </c>
      <c r="AN59">
        <f t="shared" si="46"/>
        <v>384.57288975660936</v>
      </c>
      <c r="AO59">
        <f t="shared" si="46"/>
        <v>385.80615295933882</v>
      </c>
      <c r="AP59">
        <f t="shared" si="46"/>
        <v>386.61323752513255</v>
      </c>
      <c r="AQ59">
        <f t="shared" si="46"/>
        <v>386.07108930804162</v>
      </c>
      <c r="AR59">
        <f t="shared" si="46"/>
        <v>386.23562027863039</v>
      </c>
      <c r="AS59">
        <f t="shared" si="46"/>
        <v>386.66407094757216</v>
      </c>
      <c r="AT59">
        <f t="shared" si="46"/>
        <v>386.82631533772269</v>
      </c>
      <c r="AU59">
        <f t="shared" si="46"/>
        <v>386.72537430751061</v>
      </c>
      <c r="AV59">
        <f t="shared" si="46"/>
        <v>386.36506980665308</v>
      </c>
      <c r="AW59">
        <f t="shared" si="46"/>
        <v>385.74976032770746</v>
      </c>
      <c r="AX59">
        <f t="shared" si="46"/>
        <v>384.88368840147183</v>
      </c>
      <c r="AY59">
        <f t="shared" si="46"/>
        <v>383.77178344151048</v>
      </c>
      <c r="AZ59">
        <f t="shared" si="46"/>
        <v>382.42067512479264</v>
      </c>
      <c r="BA59">
        <f t="shared" si="46"/>
        <v>380.8376561130205</v>
      </c>
      <c r="BB59">
        <f t="shared" si="46"/>
        <v>379.03016726001232</v>
      </c>
      <c r="BC59">
        <f t="shared" si="46"/>
        <v>377.00489627168002</v>
      </c>
      <c r="BD59">
        <f t="shared" si="46"/>
        <v>374.76805047026323</v>
      </c>
      <c r="BE59">
        <f t="shared" si="46"/>
        <v>372.32645294383485</v>
      </c>
      <c r="BF59">
        <f t="shared" si="46"/>
        <v>369.68672238318896</v>
      </c>
      <c r="BG59">
        <f t="shared" si="46"/>
        <v>366.85544158873211</v>
      </c>
      <c r="BH59">
        <f t="shared" si="46"/>
        <v>363.83897986015234</v>
      </c>
      <c r="BI59">
        <f t="shared" si="46"/>
        <v>360.64366351312208</v>
      </c>
      <c r="BJ59">
        <f t="shared" si="46"/>
        <v>357.27609907872534</v>
      </c>
      <c r="BK59">
        <f t="shared" si="46"/>
        <v>353.74290144310896</v>
      </c>
      <c r="BL59">
        <f t="shared" si="46"/>
        <v>350.05024351955296</v>
      </c>
    </row>
    <row r="60" spans="1:64" x14ac:dyDescent="0.25">
      <c r="A60" t="str">
        <f t="shared" si="5"/>
        <v>19_THA</v>
      </c>
      <c r="B60" t="s">
        <v>743</v>
      </c>
      <c r="C60" t="str">
        <f t="shared" si="34"/>
        <v>ship_passenger(gpkm)</v>
      </c>
      <c r="D60">
        <f t="shared" si="32"/>
        <v>4.3777454595564329</v>
      </c>
      <c r="E60">
        <f t="shared" si="46"/>
        <v>4.3997441804587369</v>
      </c>
      <c r="F60">
        <f t="shared" si="46"/>
        <v>4.4218534476972184</v>
      </c>
      <c r="G60">
        <f t="shared" si="46"/>
        <v>4.4440738167811258</v>
      </c>
      <c r="H60">
        <f t="shared" si="46"/>
        <v>4.4664058460111793</v>
      </c>
      <c r="I60">
        <f t="shared" si="46"/>
        <v>0</v>
      </c>
      <c r="J60" s="10">
        <f t="shared" si="46"/>
        <v>0</v>
      </c>
      <c r="K60">
        <f t="shared" si="46"/>
        <v>4.3582711851123923</v>
      </c>
      <c r="L60">
        <f t="shared" si="46"/>
        <v>4.6481411280281488</v>
      </c>
      <c r="M60">
        <f t="shared" si="46"/>
        <v>4.6108951407270045</v>
      </c>
      <c r="N60">
        <f t="shared" si="46"/>
        <v>4.0658889581108184</v>
      </c>
      <c r="O60">
        <f t="shared" si="46"/>
        <v>4.0931855560832773</v>
      </c>
      <c r="P60">
        <f t="shared" si="46"/>
        <v>4.234959660352632</v>
      </c>
      <c r="Q60">
        <f t="shared" si="46"/>
        <v>4.3734146163278904</v>
      </c>
      <c r="R60">
        <f t="shared" si="46"/>
        <v>4.5261524578887951</v>
      </c>
      <c r="S60">
        <f t="shared" si="46"/>
        <v>4.6645878693836433</v>
      </c>
      <c r="T60">
        <f t="shared" si="46"/>
        <v>4.8346432729975417</v>
      </c>
      <c r="U60">
        <f t="shared" si="46"/>
        <v>5.0203255777034332</v>
      </c>
      <c r="V60">
        <f t="shared" si="46"/>
        <v>5.2017563212017093</v>
      </c>
      <c r="W60">
        <f t="shared" si="46"/>
        <v>5.4748271313700174</v>
      </c>
      <c r="X60">
        <f t="shared" si="46"/>
        <v>5.7085051010052679</v>
      </c>
      <c r="Y60">
        <f t="shared" si="46"/>
        <v>5.9538220232502246</v>
      </c>
      <c r="Z60">
        <f t="shared" si="46"/>
        <v>6.2554986465557034</v>
      </c>
      <c r="AA60">
        <f t="shared" si="46"/>
        <v>6.5220799268807657</v>
      </c>
      <c r="AB60">
        <f t="shared" si="46"/>
        <v>6.8415693821954227</v>
      </c>
      <c r="AC60">
        <f t="shared" si="46"/>
        <v>7.1681117586667771</v>
      </c>
      <c r="AD60">
        <f t="shared" si="46"/>
        <v>7.5004601604519889</v>
      </c>
      <c r="AE60">
        <f t="shared" si="46"/>
        <v>7.8370402611559458</v>
      </c>
      <c r="AF60">
        <f t="shared" si="46"/>
        <v>8.1759754951310093</v>
      </c>
      <c r="AG60">
        <f t="shared" si="46"/>
        <v>8.553584029594191</v>
      </c>
      <c r="AH60">
        <f t="shared" si="46"/>
        <v>8.8898616840644635</v>
      </c>
      <c r="AI60">
        <f t="shared" si="46"/>
        <v>9.2582674497645492</v>
      </c>
      <c r="AJ60">
        <f t="shared" si="46"/>
        <v>9.6175954169420468</v>
      </c>
      <c r="AK60">
        <f t="shared" si="46"/>
        <v>9.9648928514830608</v>
      </c>
      <c r="AL60">
        <f t="shared" si="46"/>
        <v>10.297028309335548</v>
      </c>
      <c r="AM60">
        <f t="shared" si="46"/>
        <v>10.610713349060561</v>
      </c>
      <c r="AN60">
        <f t="shared" si="46"/>
        <v>10.902524595157342</v>
      </c>
      <c r="AO60">
        <f t="shared" si="46"/>
        <v>11.200546145033611</v>
      </c>
      <c r="AP60">
        <f t="shared" si="46"/>
        <v>11.467619639900883</v>
      </c>
      <c r="AQ60">
        <f t="shared" si="46"/>
        <v>11.670454383681262</v>
      </c>
      <c r="AR60">
        <f t="shared" si="46"/>
        <v>11.865384902065612</v>
      </c>
      <c r="AS60">
        <f t="shared" si="46"/>
        <v>12.041266982117513</v>
      </c>
      <c r="AT60">
        <f t="shared" si="46"/>
        <v>12.213629495376612</v>
      </c>
      <c r="AU60">
        <f t="shared" si="46"/>
        <v>12.382420451530914</v>
      </c>
      <c r="AV60">
        <f t="shared" si="46"/>
        <v>12.547610905673313</v>
      </c>
      <c r="AW60">
        <f t="shared" si="46"/>
        <v>12.709187912255814</v>
      </c>
      <c r="AX60">
        <f t="shared" si="46"/>
        <v>12.867133887483714</v>
      </c>
      <c r="AY60">
        <f t="shared" si="46"/>
        <v>13.021453503853413</v>
      </c>
      <c r="AZ60">
        <f t="shared" si="46"/>
        <v>13.172210281416016</v>
      </c>
      <c r="BA60">
        <f t="shared" si="46"/>
        <v>13.319494836513813</v>
      </c>
      <c r="BB60">
        <f t="shared" si="46"/>
        <v>13.463408712895014</v>
      </c>
      <c r="BC60">
        <f t="shared" si="46"/>
        <v>13.604032724565213</v>
      </c>
      <c r="BD60">
        <f t="shared" si="46"/>
        <v>13.741435285345613</v>
      </c>
      <c r="BE60">
        <f t="shared" si="46"/>
        <v>13.875712243322615</v>
      </c>
      <c r="BF60">
        <f t="shared" si="46"/>
        <v>14.006958092103014</v>
      </c>
      <c r="BG60">
        <f t="shared" si="46"/>
        <v>14.135272348750716</v>
      </c>
      <c r="BH60">
        <f t="shared" si="46"/>
        <v>14.260753025365315</v>
      </c>
      <c r="BI60">
        <f t="shared" si="46"/>
        <v>14.383503297762715</v>
      </c>
      <c r="BJ60">
        <f t="shared" si="46"/>
        <v>14.503645086821715</v>
      </c>
      <c r="BK60">
        <f t="shared" si="46"/>
        <v>14.621309525735215</v>
      </c>
      <c r="BL60">
        <f t="shared" si="46"/>
        <v>14.736618854835017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5.0098465849721368E-4</v>
      </c>
      <c r="E63">
        <f>INDEX(hist_share!X:X,MATCH($C$1&amp;"-"&amp;$C63,hist_share!$AF:$AF,0))</f>
        <v>5.7343802422399315E-4</v>
      </c>
      <c r="F63">
        <f>INDEX(hist_share!Y:Y,MATCH($C$1&amp;"-"&amp;$C63,hist_share!$AF:$AF,0))</f>
        <v>4.9827774457650818E-4</v>
      </c>
      <c r="G63">
        <f>INDEX(hist_share!Z:Z,MATCH($C$1&amp;"-"&amp;$C63,hist_share!$AF:$AF,0))</f>
        <v>5.3934780256995334E-4</v>
      </c>
      <c r="H63">
        <f>INDEX(hist_share!AA:AA,MATCH($C$1&amp;"-"&amp;$C63,hist_share!$AF:$AF,0))</f>
        <v>4.9206035153461923E-4</v>
      </c>
      <c r="I63">
        <f>INDEX(hist_share!AB:AB,MATCH($C$1&amp;"-"&amp;$C63,hist_share!$AF:$AF,0))</f>
        <v>4.9142260985268347E-4</v>
      </c>
      <c r="J63" s="10">
        <f>INDEX(hist_share!AC:AC,MATCH($C$1&amp;"-"&amp;$C63,hist_share!$AF:$AF,0))</f>
        <v>0</v>
      </c>
      <c r="K63" s="15">
        <f>INDEX('7th_share'!C:C,MATCH($C$1&amp;"-"&amp;$C63,'7th_share'!$AK:$AK,0))</f>
        <v>5.2645260606451613E-4</v>
      </c>
      <c r="L63" s="15">
        <f>INDEX('7th_share'!D:D,MATCH($C$1&amp;"-"&amp;$C63,'7th_share'!$AK:$AK,0))</f>
        <v>5.4089556180780211E-4</v>
      </c>
      <c r="M63" s="15">
        <f>INDEX('7th_share'!E:E,MATCH($C$1&amp;"-"&amp;$C63,'7th_share'!$AK:$AK,0))</f>
        <v>5.5341566003791595E-4</v>
      </c>
      <c r="N63" s="15">
        <f>INDEX('7th_share'!F:F,MATCH($C$1&amp;"-"&amp;$C63,'7th_share'!$AK:$AK,0))</f>
        <v>5.6410677880129655E-4</v>
      </c>
      <c r="O63" s="15">
        <f>INDEX('7th_share'!G:G,MATCH($C$1&amp;"-"&amp;$C63,'7th_share'!$AK:$AK,0))</f>
        <v>5.7306279614438105E-4</v>
      </c>
      <c r="P63" s="15">
        <f>INDEX('7th_share'!H:H,MATCH($C$1&amp;"-"&amp;$C63,'7th_share'!$AK:$AK,0))</f>
        <v>5.8037759011360618E-4</v>
      </c>
      <c r="Q63" s="15">
        <f>INDEX('7th_share'!I:I,MATCH($C$1&amp;"-"&amp;$C63,'7th_share'!$AK:$AK,0))</f>
        <v>5.8614503875540811E-4</v>
      </c>
      <c r="R63" s="15">
        <f>INDEX('7th_share'!J:J,MATCH($C$1&amp;"-"&amp;$C63,'7th_share'!$AK:$AK,0))</f>
        <v>5.9045902011622552E-4</v>
      </c>
      <c r="S63" s="15">
        <f>INDEX('7th_share'!K:K,MATCH($C$1&amp;"-"&amp;$C63,'7th_share'!$AK:$AK,0))</f>
        <v>5.9341341224249599E-4</v>
      </c>
      <c r="T63" s="15">
        <f>INDEX('7th_share'!L:L,MATCH($C$1&amp;"-"&amp;$C63,'7th_share'!$AK:$AK,0))</f>
        <v>5.9510209318065505E-4</v>
      </c>
      <c r="U63" s="15">
        <f>INDEX('7th_share'!M:M,MATCH($C$1&amp;"-"&amp;$C63,'7th_share'!$AK:$AK,0))</f>
        <v>5.9561894097714019E-4</v>
      </c>
      <c r="V63" s="15">
        <f>INDEX('7th_share'!N:N,MATCH($C$1&amp;"-"&amp;$C63,'7th_share'!$AK:$AK,0))</f>
        <v>5.9505783367839039E-4</v>
      </c>
      <c r="W63" s="15">
        <f>INDEX('7th_share'!O:O,MATCH($C$1&amp;"-"&amp;$C63,'7th_share'!$AK:$AK,0))</f>
        <v>5.9351264933084054E-4</v>
      </c>
      <c r="X63" s="15">
        <f>INDEX('7th_share'!P:P,MATCH($C$1&amp;"-"&amp;$C63,'7th_share'!$AK:$AK,0))</f>
        <v>5.9107726598092952E-4</v>
      </c>
      <c r="Y63" s="15">
        <f>INDEX('7th_share'!Q:Q,MATCH($C$1&amp;"-"&amp;$C63,'7th_share'!$AK:$AK,0))</f>
        <v>5.8784556167509449E-4</v>
      </c>
      <c r="Z63" s="15">
        <f>INDEX('7th_share'!R:R,MATCH($C$1&amp;"-"&amp;$C63,'7th_share'!$AK:$AK,0))</f>
        <v>5.8391141445976956E-4</v>
      </c>
      <c r="AA63" s="15">
        <f>INDEX('7th_share'!S:S,MATCH($C$1&amp;"-"&amp;$C63,'7th_share'!$AK:$AK,0))</f>
        <v>5.7936870238139645E-4</v>
      </c>
      <c r="AB63" s="15">
        <f>INDEX('7th_share'!T:T,MATCH($C$1&amp;"-"&amp;$C63,'7th_share'!$AK:$AK,0))</f>
        <v>5.7431130348641003E-4</v>
      </c>
      <c r="AC63" s="15">
        <f>INDEX('7th_share'!U:U,MATCH($C$1&amp;"-"&amp;$C63,'7th_share'!$AK:$AK,0))</f>
        <v>5.688330958212468E-4</v>
      </c>
      <c r="AD63" s="15">
        <f>INDEX('7th_share'!V:V,MATCH($C$1&amp;"-"&amp;$C63,'7th_share'!$AK:$AK,0))</f>
        <v>5.630279574323462E-4</v>
      </c>
      <c r="AE63" s="15">
        <f>INDEX('7th_share'!W:W,MATCH($C$1&amp;"-"&amp;$C63,'7th_share'!$AK:$AK,0))</f>
        <v>5.5698976636614419E-4</v>
      </c>
      <c r="AF63" s="15">
        <f>INDEX('7th_share'!X:X,MATCH($C$1&amp;"-"&amp;$C63,'7th_share'!$AK:$AK,0))</f>
        <v>5.5081240066907737E-4</v>
      </c>
      <c r="AG63" s="15">
        <f>INDEX('7th_share'!Y:Y,MATCH($C$1&amp;"-"&amp;$C63,'7th_share'!$AK:$AK,0))</f>
        <v>5.4458973838758377E-4</v>
      </c>
      <c r="AH63" s="15">
        <f>INDEX('7th_share'!Z:Z,MATCH($C$1&amp;"-"&amp;$C63,'7th_share'!$AK:$AK,0))</f>
        <v>5.3841565756809859E-4</v>
      </c>
      <c r="AI63" s="15">
        <f>INDEX('7th_share'!AA:AA,MATCH($C$1&amp;"-"&amp;$C63,'7th_share'!$AK:$AK,0))</f>
        <v>5.3238403625706289E-4</v>
      </c>
      <c r="AJ63" s="15">
        <f>INDEX('7th_share'!AB:AB,MATCH($C$1&amp;"-"&amp;$C63,'7th_share'!$AK:$AK,0))</f>
        <v>5.2658875250091123E-4</v>
      </c>
      <c r="AK63" s="15">
        <f>INDEX('7th_share'!AC:AC,MATCH($C$1&amp;"-"&amp;$C63,'7th_share'!$AK:$AK,0))</f>
        <v>5.2112368434607988E-4</v>
      </c>
      <c r="AL63" s="15">
        <f>INDEX('7th_share'!AD:AD,MATCH($C$1&amp;"-"&amp;$C63,'7th_share'!$AK:$AK,0))</f>
        <v>5.1608270983900979E-4</v>
      </c>
      <c r="AM63" s="15">
        <f>INDEX('7th_share'!AE:AE,MATCH($C$1&amp;"-"&amp;$C63,'7th_share'!$AK:$AK,0))</f>
        <v>5.115597070261339E-4</v>
      </c>
      <c r="AN63" s="15">
        <f>INDEX('7th_share'!AF:AF,MATCH($C$1&amp;"-"&amp;$C63,'7th_share'!$AK:$AK,0))</f>
        <v>5.0764855395389261E-4</v>
      </c>
      <c r="AO63" s="15">
        <f>INDEX('7th_share'!AG:AG,MATCH($C$1&amp;"-"&amp;$C63,'7th_share'!$AK:$AK,0))</f>
        <v>5.0444312866872198E-4</v>
      </c>
      <c r="AP63" s="15">
        <f>INDEX('7th_share'!AH:AH,MATCH($C$1&amp;"-"&amp;$C63,'7th_share'!$AK:$AK,0))</f>
        <v>5.0203730921705766E-4</v>
      </c>
      <c r="AQ63" s="15">
        <f>INDEX('7th_share'!AI:AI,MATCH($C$1&amp;"-"&amp;$C63,'7th_share'!$AK:$AK,0))</f>
        <v>5.0052497364533744E-4</v>
      </c>
      <c r="AR63" s="15">
        <f>INDEX('7th_share'!AJ:AJ,MATCH($C$1&amp;"-"&amp;$C63,'7th_share'!$AK:$AK,0))</f>
        <v>5.0000000000000315E-4</v>
      </c>
      <c r="AS63">
        <f>AR63</f>
        <v>5.0000000000000315E-4</v>
      </c>
      <c r="AT63" s="6">
        <f t="shared" ref="AT63:BL76" si="47">AS63</f>
        <v>5.0000000000000315E-4</v>
      </c>
      <c r="AU63" s="6">
        <f t="shared" si="47"/>
        <v>5.0000000000000315E-4</v>
      </c>
      <c r="AV63" s="6">
        <f t="shared" si="47"/>
        <v>5.0000000000000315E-4</v>
      </c>
      <c r="AW63" s="6">
        <f t="shared" si="47"/>
        <v>5.0000000000000315E-4</v>
      </c>
      <c r="AX63" s="6">
        <f t="shared" si="47"/>
        <v>5.0000000000000315E-4</v>
      </c>
      <c r="AY63" s="6">
        <f t="shared" si="47"/>
        <v>5.0000000000000315E-4</v>
      </c>
      <c r="AZ63" s="6">
        <f t="shared" si="47"/>
        <v>5.0000000000000315E-4</v>
      </c>
      <c r="BA63" s="6">
        <f t="shared" si="47"/>
        <v>5.0000000000000315E-4</v>
      </c>
      <c r="BB63" s="6">
        <f t="shared" si="47"/>
        <v>5.0000000000000315E-4</v>
      </c>
      <c r="BC63" s="6">
        <f t="shared" si="47"/>
        <v>5.0000000000000315E-4</v>
      </c>
      <c r="BD63" s="6">
        <f t="shared" si="47"/>
        <v>5.0000000000000315E-4</v>
      </c>
      <c r="BE63" s="6">
        <f t="shared" si="47"/>
        <v>5.0000000000000315E-4</v>
      </c>
      <c r="BF63" s="6">
        <f t="shared" si="47"/>
        <v>5.0000000000000315E-4</v>
      </c>
      <c r="BG63" s="6">
        <f t="shared" si="47"/>
        <v>5.0000000000000315E-4</v>
      </c>
      <c r="BH63" s="6">
        <f t="shared" si="47"/>
        <v>5.0000000000000315E-4</v>
      </c>
      <c r="BI63" s="6">
        <f t="shared" si="47"/>
        <v>5.0000000000000315E-4</v>
      </c>
      <c r="BJ63" s="6">
        <f t="shared" si="47"/>
        <v>5.0000000000000315E-4</v>
      </c>
      <c r="BK63" s="6">
        <f t="shared" si="47"/>
        <v>5.0000000000000315E-4</v>
      </c>
      <c r="BL63" s="6">
        <f t="shared" si="47"/>
        <v>5.0000000000000315E-4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 s="15">
        <f>INDEX('7th_share'!C:C,MATCH($C$1&amp;"-"&amp;$C64,'7th_share'!$AK:$AK,0))</f>
        <v>0</v>
      </c>
      <c r="L64" s="15">
        <f>INDEX('7th_share'!D:D,MATCH($C$1&amp;"-"&amp;$C64,'7th_share'!$AK:$AK,0))</f>
        <v>0</v>
      </c>
      <c r="M64" s="15">
        <f>INDEX('7th_share'!E:E,MATCH($C$1&amp;"-"&amp;$C64,'7th_share'!$AK:$AK,0))</f>
        <v>0</v>
      </c>
      <c r="N64" s="15">
        <f>INDEX('7th_share'!F:F,MATCH($C$1&amp;"-"&amp;$C64,'7th_share'!$AK:$AK,0))</f>
        <v>0</v>
      </c>
      <c r="O64" s="15">
        <f>INDEX('7th_share'!G:G,MATCH($C$1&amp;"-"&amp;$C64,'7th_share'!$AK:$AK,0))</f>
        <v>0</v>
      </c>
      <c r="P64" s="15">
        <f>INDEX('7th_share'!H:H,MATCH($C$1&amp;"-"&amp;$C64,'7th_share'!$AK:$AK,0))</f>
        <v>0</v>
      </c>
      <c r="Q64" s="15">
        <f>INDEX('7th_share'!I:I,MATCH($C$1&amp;"-"&amp;$C64,'7th_share'!$AK:$AK,0))</f>
        <v>0</v>
      </c>
      <c r="R64" s="15">
        <f>INDEX('7th_share'!J:J,MATCH($C$1&amp;"-"&amp;$C64,'7th_share'!$AK:$AK,0))</f>
        <v>0</v>
      </c>
      <c r="S64" s="15">
        <f>INDEX('7th_share'!K:K,MATCH($C$1&amp;"-"&amp;$C64,'7th_share'!$AK:$AK,0))</f>
        <v>0</v>
      </c>
      <c r="T64" s="15">
        <f>INDEX('7th_share'!L:L,MATCH($C$1&amp;"-"&amp;$C64,'7th_share'!$AK:$AK,0))</f>
        <v>0</v>
      </c>
      <c r="U64" s="15">
        <f>INDEX('7th_share'!M:M,MATCH($C$1&amp;"-"&amp;$C64,'7th_share'!$AK:$AK,0))</f>
        <v>0</v>
      </c>
      <c r="V64" s="15">
        <f>INDEX('7th_share'!N:N,MATCH($C$1&amp;"-"&amp;$C64,'7th_share'!$AK:$AK,0))</f>
        <v>0</v>
      </c>
      <c r="W64" s="15">
        <f>INDEX('7th_share'!O:O,MATCH($C$1&amp;"-"&amp;$C64,'7th_share'!$AK:$AK,0))</f>
        <v>0</v>
      </c>
      <c r="X64" s="15">
        <f>INDEX('7th_share'!P:P,MATCH($C$1&amp;"-"&amp;$C64,'7th_share'!$AK:$AK,0))</f>
        <v>0</v>
      </c>
      <c r="Y64" s="15">
        <f>INDEX('7th_share'!Q:Q,MATCH($C$1&amp;"-"&amp;$C64,'7th_share'!$AK:$AK,0))</f>
        <v>0</v>
      </c>
      <c r="Z64" s="15">
        <f>INDEX('7th_share'!R:R,MATCH($C$1&amp;"-"&amp;$C64,'7th_share'!$AK:$AK,0))</f>
        <v>0</v>
      </c>
      <c r="AA64" s="15">
        <f>INDEX('7th_share'!S:S,MATCH($C$1&amp;"-"&amp;$C64,'7th_share'!$AK:$AK,0))</f>
        <v>0</v>
      </c>
      <c r="AB64" s="15">
        <f>INDEX('7th_share'!T:T,MATCH($C$1&amp;"-"&amp;$C64,'7th_share'!$AK:$AK,0))</f>
        <v>0</v>
      </c>
      <c r="AC64" s="15">
        <f>INDEX('7th_share'!U:U,MATCH($C$1&amp;"-"&amp;$C64,'7th_share'!$AK:$AK,0))</f>
        <v>0</v>
      </c>
      <c r="AD64" s="15">
        <f>INDEX('7th_share'!V:V,MATCH($C$1&amp;"-"&amp;$C64,'7th_share'!$AK:$AK,0))</f>
        <v>0</v>
      </c>
      <c r="AE64" s="15">
        <f>INDEX('7th_share'!W:W,MATCH($C$1&amp;"-"&amp;$C64,'7th_share'!$AK:$AK,0))</f>
        <v>0</v>
      </c>
      <c r="AF64" s="15">
        <f>INDEX('7th_share'!X:X,MATCH($C$1&amp;"-"&amp;$C64,'7th_share'!$AK:$AK,0))</f>
        <v>0</v>
      </c>
      <c r="AG64" s="15">
        <f>INDEX('7th_share'!Y:Y,MATCH($C$1&amp;"-"&amp;$C64,'7th_share'!$AK:$AK,0))</f>
        <v>0</v>
      </c>
      <c r="AH64" s="15">
        <f>INDEX('7th_share'!Z:Z,MATCH($C$1&amp;"-"&amp;$C64,'7th_share'!$AK:$AK,0))</f>
        <v>0</v>
      </c>
      <c r="AI64" s="15">
        <f>INDEX('7th_share'!AA:AA,MATCH($C$1&amp;"-"&amp;$C64,'7th_share'!$AK:$AK,0))</f>
        <v>0</v>
      </c>
      <c r="AJ64" s="15">
        <f>INDEX('7th_share'!AB:AB,MATCH($C$1&amp;"-"&amp;$C64,'7th_share'!$AK:$AK,0))</f>
        <v>0</v>
      </c>
      <c r="AK64" s="15">
        <f>INDEX('7th_share'!AC:AC,MATCH($C$1&amp;"-"&amp;$C64,'7th_share'!$AK:$AK,0))</f>
        <v>0</v>
      </c>
      <c r="AL64" s="15">
        <f>INDEX('7th_share'!AD:AD,MATCH($C$1&amp;"-"&amp;$C64,'7th_share'!$AK:$AK,0))</f>
        <v>0</v>
      </c>
      <c r="AM64" s="15">
        <f>INDEX('7th_share'!AE:AE,MATCH($C$1&amp;"-"&amp;$C64,'7th_share'!$AK:$AK,0))</f>
        <v>0</v>
      </c>
      <c r="AN64" s="15">
        <f>INDEX('7th_share'!AF:AF,MATCH($C$1&amp;"-"&amp;$C64,'7th_share'!$AK:$AK,0))</f>
        <v>0</v>
      </c>
      <c r="AO64" s="15">
        <f>INDEX('7th_share'!AG:AG,MATCH($C$1&amp;"-"&amp;$C64,'7th_share'!$AK:$AK,0))</f>
        <v>0</v>
      </c>
      <c r="AP64" s="15">
        <f>INDEX('7th_share'!AH:AH,MATCH($C$1&amp;"-"&amp;$C64,'7th_share'!$AK:$AK,0))</f>
        <v>0</v>
      </c>
      <c r="AQ64" s="15">
        <f>INDEX('7th_share'!AI:AI,MATCH($C$1&amp;"-"&amp;$C64,'7th_share'!$AK:$AK,0))</f>
        <v>0</v>
      </c>
      <c r="AR64" s="15">
        <f>INDEX('7th_share'!AJ:AJ,MATCH($C$1&amp;"-"&amp;$C64,'7th_share'!$AK:$AK,0))</f>
        <v>0</v>
      </c>
      <c r="AS64" s="6">
        <f t="shared" ref="AS64:BH76" si="48">AR64</f>
        <v>0</v>
      </c>
      <c r="AT64" s="6">
        <f t="shared" si="48"/>
        <v>0</v>
      </c>
      <c r="AU64" s="6">
        <f t="shared" si="48"/>
        <v>0</v>
      </c>
      <c r="AV64" s="6">
        <f t="shared" si="48"/>
        <v>0</v>
      </c>
      <c r="AW64" s="6">
        <f t="shared" si="48"/>
        <v>0</v>
      </c>
      <c r="AX64" s="6">
        <f t="shared" si="48"/>
        <v>0</v>
      </c>
      <c r="AY64" s="6">
        <f t="shared" si="48"/>
        <v>0</v>
      </c>
      <c r="AZ64" s="6">
        <f t="shared" si="48"/>
        <v>0</v>
      </c>
      <c r="BA64" s="6">
        <f t="shared" si="48"/>
        <v>0</v>
      </c>
      <c r="BB64" s="6">
        <f t="shared" si="48"/>
        <v>0</v>
      </c>
      <c r="BC64" s="6">
        <f t="shared" si="48"/>
        <v>0</v>
      </c>
      <c r="BD64" s="6">
        <f t="shared" si="48"/>
        <v>0</v>
      </c>
      <c r="BE64" s="6">
        <f t="shared" si="48"/>
        <v>0</v>
      </c>
      <c r="BF64" s="6">
        <f t="shared" si="48"/>
        <v>0</v>
      </c>
      <c r="BG64" s="6">
        <f t="shared" si="48"/>
        <v>0</v>
      </c>
      <c r="BH64" s="6">
        <f t="shared" si="48"/>
        <v>0</v>
      </c>
      <c r="BI64" s="6">
        <f t="shared" si="47"/>
        <v>0</v>
      </c>
      <c r="BJ64" s="6">
        <f t="shared" si="47"/>
        <v>0</v>
      </c>
      <c r="BK64" s="6">
        <f t="shared" si="47"/>
        <v>0</v>
      </c>
      <c r="BL64" s="6">
        <f t="shared" si="47"/>
        <v>0</v>
      </c>
    </row>
    <row r="65" spans="2:64" x14ac:dyDescent="0.25">
      <c r="C65" t="s">
        <v>8</v>
      </c>
      <c r="D65">
        <f>INDEX(hist_share!W:W,MATCH($C$1&amp;"-"&amp;$C65,hist_share!$AF:$AF,0))</f>
        <v>1.556023566716699E-2</v>
      </c>
      <c r="E65">
        <f>INDEX(hist_share!X:X,MATCH($C$1&amp;"-"&amp;$C65,hist_share!$AF:$AF,0))</f>
        <v>1.361925165644298E-2</v>
      </c>
      <c r="F65">
        <f>INDEX(hist_share!Y:Y,MATCH($C$1&amp;"-"&amp;$C65,hist_share!$AF:$AF,0))</f>
        <v>1.165161862199468E-2</v>
      </c>
      <c r="G65">
        <f>INDEX(hist_share!Z:Z,MATCH($C$1&amp;"-"&amp;$C65,hist_share!$AF:$AF,0))</f>
        <v>1.241742936035793E-2</v>
      </c>
      <c r="H65">
        <f>INDEX(hist_share!AA:AA,MATCH($C$1&amp;"-"&amp;$C65,hist_share!$AF:$AF,0))</f>
        <v>1.115396225254125E-2</v>
      </c>
      <c r="I65">
        <f>INDEX(hist_share!AB:AB,MATCH($C$1&amp;"-"&amp;$C65,hist_share!$AF:$AF,0))</f>
        <v>1.0855635931975961E-2</v>
      </c>
      <c r="J65" s="10">
        <f>INDEX(hist_share!AC:AC,MATCH($C$1&amp;"-"&amp;$C65,hist_share!$AF:$AF,0))</f>
        <v>0</v>
      </c>
      <c r="K65" s="15">
        <f>INDEX('7th_share'!C:C,MATCH($C$1&amp;"-"&amp;$C65,'7th_share'!$AK:$AK,0))</f>
        <v>8.211057277414115E-3</v>
      </c>
      <c r="L65" s="15">
        <f>INDEX('7th_share'!D:D,MATCH($C$1&amp;"-"&amp;$C65,'7th_share'!$AK:$AK,0))</f>
        <v>7.1191320686361994E-3</v>
      </c>
      <c r="M65" s="15">
        <f>INDEX('7th_share'!E:E,MATCH($C$1&amp;"-"&amp;$C65,'7th_share'!$AK:$AK,0))</f>
        <v>6.1714180697908681E-3</v>
      </c>
      <c r="N65" s="15">
        <f>INDEX('7th_share'!F:F,MATCH($C$1&amp;"-"&amp;$C65,'7th_share'!$AK:$AK,0))</f>
        <v>5.3608916290759957E-3</v>
      </c>
      <c r="O65" s="15">
        <f>INDEX('7th_share'!G:G,MATCH($C$1&amp;"-"&amp;$C65,'7th_share'!$AK:$AK,0))</f>
        <v>4.6805290946896087E-3</v>
      </c>
      <c r="P65" s="15">
        <f>INDEX('7th_share'!H:H,MATCH($C$1&amp;"-"&amp;$C65,'7th_share'!$AK:$AK,0))</f>
        <v>4.1233068148295608E-3</v>
      </c>
      <c r="Q65" s="15">
        <f>INDEX('7th_share'!I:I,MATCH($C$1&amp;"-"&amp;$C65,'7th_share'!$AK:$AK,0))</f>
        <v>3.682201137693688E-3</v>
      </c>
      <c r="R65" s="15">
        <f>INDEX('7th_share'!J:J,MATCH($C$1&amp;"-"&amp;$C65,'7th_share'!$AK:$AK,0))</f>
        <v>3.3501884114801061E-3</v>
      </c>
      <c r="S65" s="15">
        <f>INDEX('7th_share'!K:K,MATCH($C$1&amp;"-"&amp;$C65,'7th_share'!$AK:$AK,0))</f>
        <v>3.120244984386514E-3</v>
      </c>
      <c r="T65" s="15">
        <f>INDEX('7th_share'!L:L,MATCH($C$1&amp;"-"&amp;$C65,'7th_share'!$AK:$AK,0))</f>
        <v>2.9853472046110531E-3</v>
      </c>
      <c r="U65" s="15">
        <f>INDEX('7th_share'!M:M,MATCH($C$1&amp;"-"&amp;$C65,'7th_share'!$AK:$AK,0))</f>
        <v>2.9384714203514769E-3</v>
      </c>
      <c r="V65" s="15">
        <f>INDEX('7th_share'!N:N,MATCH($C$1&amp;"-"&amp;$C65,'7th_share'!$AK:$AK,0))</f>
        <v>2.9725939798057629E-3</v>
      </c>
      <c r="W65" s="15">
        <f>INDEX('7th_share'!O:O,MATCH($C$1&amp;"-"&amp;$C65,'7th_share'!$AK:$AK,0))</f>
        <v>3.080691231171888E-3</v>
      </c>
      <c r="X65" s="15">
        <f>INDEX('7th_share'!P:P,MATCH($C$1&amp;"-"&amp;$C65,'7th_share'!$AK:$AK,0))</f>
        <v>3.255739522647713E-3</v>
      </c>
      <c r="Y65" s="15">
        <f>INDEX('7th_share'!Q:Q,MATCH($C$1&amp;"-"&amp;$C65,'7th_share'!$AK:$AK,0))</f>
        <v>3.4907152024310811E-3</v>
      </c>
      <c r="Z65" s="15">
        <f>INDEX('7th_share'!R:R,MATCH($C$1&amp;"-"&amp;$C65,'7th_share'!$AK:$AK,0))</f>
        <v>3.7785946187201022E-3</v>
      </c>
      <c r="AA65" s="15">
        <f>INDEX('7th_share'!S:S,MATCH($C$1&amp;"-"&amp;$C65,'7th_share'!$AK:$AK,0))</f>
        <v>4.1123541197125631E-3</v>
      </c>
      <c r="AB65" s="15">
        <f>INDEX('7th_share'!T:T,MATCH($C$1&amp;"-"&amp;$C65,'7th_share'!$AK:$AK,0))</f>
        <v>4.484970053606323E-3</v>
      </c>
      <c r="AC65" s="15">
        <f>INDEX('7th_share'!U:U,MATCH($C$1&amp;"-"&amp;$C65,'7th_share'!$AK:$AK,0))</f>
        <v>4.889418768599503E-3</v>
      </c>
      <c r="AD65" s="15">
        <f>INDEX('7th_share'!V:V,MATCH($C$1&amp;"-"&amp;$C65,'7th_share'!$AK:$AK,0))</f>
        <v>5.3186766128898262E-3</v>
      </c>
      <c r="AE65" s="15">
        <f>INDEX('7th_share'!W:W,MATCH($C$1&amp;"-"&amp;$C65,'7th_share'!$AK:$AK,0))</f>
        <v>5.7657199346754038E-3</v>
      </c>
      <c r="AF65" s="15">
        <f>INDEX('7th_share'!X:X,MATCH($C$1&amp;"-"&amp;$C65,'7th_share'!$AK:$AK,0))</f>
        <v>6.2235250821539674E-3</v>
      </c>
      <c r="AG65" s="15">
        <f>INDEX('7th_share'!Y:Y,MATCH($C$1&amp;"-"&amp;$C65,'7th_share'!$AK:$AK,0))</f>
        <v>6.6850684035235754E-3</v>
      </c>
      <c r="AH65" s="15">
        <f>INDEX('7th_share'!Z:Z,MATCH($C$1&amp;"-"&amp;$C65,'7th_share'!$AK:$AK,0))</f>
        <v>7.1433262469821181E-3</v>
      </c>
      <c r="AI65" s="15">
        <f>INDEX('7th_share'!AA:AA,MATCH($C$1&amp;"-"&amp;$C65,'7th_share'!$AK:$AK,0))</f>
        <v>7.591274960727379E-3</v>
      </c>
      <c r="AJ65" s="15">
        <f>INDEX('7th_share'!AB:AB,MATCH($C$1&amp;"-"&amp;$C65,'7th_share'!$AK:$AK,0))</f>
        <v>8.0218908929575294E-3</v>
      </c>
      <c r="AK65" s="15">
        <f>INDEX('7th_share'!AC:AC,MATCH($C$1&amp;"-"&amp;$C65,'7th_share'!$AK:$AK,0))</f>
        <v>8.428150391870344E-3</v>
      </c>
      <c r="AL65" s="15">
        <f>INDEX('7th_share'!AD:AD,MATCH($C$1&amp;"-"&amp;$C65,'7th_share'!$AK:$AK,0))</f>
        <v>8.8030298056637306E-3</v>
      </c>
      <c r="AM65" s="15">
        <f>INDEX('7th_share'!AE:AE,MATCH($C$1&amp;"-"&amp;$C65,'7th_share'!$AK:$AK,0))</f>
        <v>9.1395054825355714E-3</v>
      </c>
      <c r="AN65" s="15">
        <f>INDEX('7th_share'!AF:AF,MATCH($C$1&amp;"-"&amp;$C65,'7th_share'!$AK:$AK,0))</f>
        <v>9.4305537706839832E-3</v>
      </c>
      <c r="AO65" s="15">
        <f>INDEX('7th_share'!AG:AG,MATCH($C$1&amp;"-"&amp;$C65,'7th_share'!$AK:$AK,0))</f>
        <v>9.6691510183066348E-3</v>
      </c>
      <c r="AP65" s="15">
        <f>INDEX('7th_share'!AH:AH,MATCH($C$1&amp;"-"&amp;$C65,'7th_share'!$AK:$AK,0))</f>
        <v>9.8482735736016413E-3</v>
      </c>
      <c r="AQ65" s="15">
        <f>INDEX('7th_share'!AI:AI,MATCH($C$1&amp;"-"&amp;$C65,'7th_share'!$AK:$AK,0))</f>
        <v>9.9608977847667878E-3</v>
      </c>
      <c r="AR65" s="15">
        <f>INDEX('7th_share'!AJ:AJ,MATCH($C$1&amp;"-"&amp;$C65,'7th_share'!$AK:$AK,0))</f>
        <v>1.000000000000008E-2</v>
      </c>
      <c r="AS65" s="6">
        <f t="shared" si="48"/>
        <v>1.000000000000008E-2</v>
      </c>
      <c r="AT65" s="6">
        <f t="shared" si="47"/>
        <v>1.000000000000008E-2</v>
      </c>
      <c r="AU65" s="6">
        <f t="shared" si="47"/>
        <v>1.000000000000008E-2</v>
      </c>
      <c r="AV65" s="6">
        <f t="shared" si="47"/>
        <v>1.000000000000008E-2</v>
      </c>
      <c r="AW65" s="6">
        <f t="shared" si="47"/>
        <v>1.000000000000008E-2</v>
      </c>
      <c r="AX65" s="6">
        <f t="shared" si="47"/>
        <v>1.000000000000008E-2</v>
      </c>
      <c r="AY65" s="6">
        <f t="shared" si="47"/>
        <v>1.000000000000008E-2</v>
      </c>
      <c r="AZ65" s="6">
        <f t="shared" si="47"/>
        <v>1.000000000000008E-2</v>
      </c>
      <c r="BA65" s="6">
        <f t="shared" si="47"/>
        <v>1.000000000000008E-2</v>
      </c>
      <c r="BB65" s="6">
        <f t="shared" si="47"/>
        <v>1.000000000000008E-2</v>
      </c>
      <c r="BC65" s="6">
        <f t="shared" si="47"/>
        <v>1.000000000000008E-2</v>
      </c>
      <c r="BD65" s="6">
        <f t="shared" si="47"/>
        <v>1.000000000000008E-2</v>
      </c>
      <c r="BE65" s="6">
        <f t="shared" si="47"/>
        <v>1.000000000000008E-2</v>
      </c>
      <c r="BF65" s="6">
        <f t="shared" si="47"/>
        <v>1.000000000000008E-2</v>
      </c>
      <c r="BG65" s="6">
        <f t="shared" si="47"/>
        <v>1.000000000000008E-2</v>
      </c>
      <c r="BH65" s="6">
        <f t="shared" si="47"/>
        <v>1.000000000000008E-2</v>
      </c>
      <c r="BI65" s="6">
        <f t="shared" si="47"/>
        <v>1.000000000000008E-2</v>
      </c>
      <c r="BJ65" s="6">
        <f t="shared" si="47"/>
        <v>1.000000000000008E-2</v>
      </c>
      <c r="BK65" s="6">
        <f t="shared" si="47"/>
        <v>1.000000000000008E-2</v>
      </c>
      <c r="BL65" s="6">
        <f t="shared" si="47"/>
        <v>1.000000000000008E-2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 s="15">
        <f>INDEX('7th_share'!C:C,MATCH($C$1&amp;"-"&amp;$C66,'7th_share'!$AK:$AK,0))</f>
        <v>0</v>
      </c>
      <c r="L66" s="15">
        <f>INDEX('7th_share'!D:D,MATCH($C$1&amp;"-"&amp;$C66,'7th_share'!$AK:$AK,0))</f>
        <v>0</v>
      </c>
      <c r="M66" s="15">
        <f>INDEX('7th_share'!E:E,MATCH($C$1&amp;"-"&amp;$C66,'7th_share'!$AK:$AK,0))</f>
        <v>0</v>
      </c>
      <c r="N66" s="15">
        <f>INDEX('7th_share'!F:F,MATCH($C$1&amp;"-"&amp;$C66,'7th_share'!$AK:$AK,0))</f>
        <v>0</v>
      </c>
      <c r="O66" s="15">
        <f>INDEX('7th_share'!G:G,MATCH($C$1&amp;"-"&amp;$C66,'7th_share'!$AK:$AK,0))</f>
        <v>0</v>
      </c>
      <c r="P66" s="15">
        <f>INDEX('7th_share'!H:H,MATCH($C$1&amp;"-"&amp;$C66,'7th_share'!$AK:$AK,0))</f>
        <v>0</v>
      </c>
      <c r="Q66" s="15">
        <f>INDEX('7th_share'!I:I,MATCH($C$1&amp;"-"&amp;$C66,'7th_share'!$AK:$AK,0))</f>
        <v>0</v>
      </c>
      <c r="R66" s="15">
        <f>INDEX('7th_share'!J:J,MATCH($C$1&amp;"-"&amp;$C66,'7th_share'!$AK:$AK,0))</f>
        <v>0</v>
      </c>
      <c r="S66" s="15">
        <f>INDEX('7th_share'!K:K,MATCH($C$1&amp;"-"&amp;$C66,'7th_share'!$AK:$AK,0))</f>
        <v>0</v>
      </c>
      <c r="T66" s="15">
        <f>INDEX('7th_share'!L:L,MATCH($C$1&amp;"-"&amp;$C66,'7th_share'!$AK:$AK,0))</f>
        <v>0</v>
      </c>
      <c r="U66" s="15">
        <f>INDEX('7th_share'!M:M,MATCH($C$1&amp;"-"&amp;$C66,'7th_share'!$AK:$AK,0))</f>
        <v>0</v>
      </c>
      <c r="V66" s="15">
        <f>INDEX('7th_share'!N:N,MATCH($C$1&amp;"-"&amp;$C66,'7th_share'!$AK:$AK,0))</f>
        <v>0</v>
      </c>
      <c r="W66" s="15">
        <f>INDEX('7th_share'!O:O,MATCH($C$1&amp;"-"&amp;$C66,'7th_share'!$AK:$AK,0))</f>
        <v>0</v>
      </c>
      <c r="X66" s="15">
        <f>INDEX('7th_share'!P:P,MATCH($C$1&amp;"-"&amp;$C66,'7th_share'!$AK:$AK,0))</f>
        <v>0</v>
      </c>
      <c r="Y66" s="15">
        <f>INDEX('7th_share'!Q:Q,MATCH($C$1&amp;"-"&amp;$C66,'7th_share'!$AK:$AK,0))</f>
        <v>0</v>
      </c>
      <c r="Z66" s="15">
        <f>INDEX('7th_share'!R:R,MATCH($C$1&amp;"-"&amp;$C66,'7th_share'!$AK:$AK,0))</f>
        <v>0</v>
      </c>
      <c r="AA66" s="15">
        <f>INDEX('7th_share'!S:S,MATCH($C$1&amp;"-"&amp;$C66,'7th_share'!$AK:$AK,0))</f>
        <v>0</v>
      </c>
      <c r="AB66" s="15">
        <f>INDEX('7th_share'!T:T,MATCH($C$1&amp;"-"&amp;$C66,'7th_share'!$AK:$AK,0))</f>
        <v>0</v>
      </c>
      <c r="AC66" s="15">
        <f>INDEX('7th_share'!U:U,MATCH($C$1&amp;"-"&amp;$C66,'7th_share'!$AK:$AK,0))</f>
        <v>0</v>
      </c>
      <c r="AD66" s="15">
        <f>INDEX('7th_share'!V:V,MATCH($C$1&amp;"-"&amp;$C66,'7th_share'!$AK:$AK,0))</f>
        <v>0</v>
      </c>
      <c r="AE66" s="15">
        <f>INDEX('7th_share'!W:W,MATCH($C$1&amp;"-"&amp;$C66,'7th_share'!$AK:$AK,0))</f>
        <v>0</v>
      </c>
      <c r="AF66" s="15">
        <f>INDEX('7th_share'!X:X,MATCH($C$1&amp;"-"&amp;$C66,'7th_share'!$AK:$AK,0))</f>
        <v>0</v>
      </c>
      <c r="AG66" s="15">
        <f>INDEX('7th_share'!Y:Y,MATCH($C$1&amp;"-"&amp;$C66,'7th_share'!$AK:$AK,0))</f>
        <v>0</v>
      </c>
      <c r="AH66" s="15">
        <f>INDEX('7th_share'!Z:Z,MATCH($C$1&amp;"-"&amp;$C66,'7th_share'!$AK:$AK,0))</f>
        <v>0</v>
      </c>
      <c r="AI66" s="15">
        <f>INDEX('7th_share'!AA:AA,MATCH($C$1&amp;"-"&amp;$C66,'7th_share'!$AK:$AK,0))</f>
        <v>0</v>
      </c>
      <c r="AJ66" s="15">
        <f>INDEX('7th_share'!AB:AB,MATCH($C$1&amp;"-"&amp;$C66,'7th_share'!$AK:$AK,0))</f>
        <v>0</v>
      </c>
      <c r="AK66" s="15">
        <f>INDEX('7th_share'!AC:AC,MATCH($C$1&amp;"-"&amp;$C66,'7th_share'!$AK:$AK,0))</f>
        <v>0</v>
      </c>
      <c r="AL66" s="15">
        <f>INDEX('7th_share'!AD:AD,MATCH($C$1&amp;"-"&amp;$C66,'7th_share'!$AK:$AK,0))</f>
        <v>0</v>
      </c>
      <c r="AM66" s="15">
        <f>INDEX('7th_share'!AE:AE,MATCH($C$1&amp;"-"&amp;$C66,'7th_share'!$AK:$AK,0))</f>
        <v>0</v>
      </c>
      <c r="AN66" s="15">
        <f>INDEX('7th_share'!AF:AF,MATCH($C$1&amp;"-"&amp;$C66,'7th_share'!$AK:$AK,0))</f>
        <v>0</v>
      </c>
      <c r="AO66" s="15">
        <f>INDEX('7th_share'!AG:AG,MATCH($C$1&amp;"-"&amp;$C66,'7th_share'!$AK:$AK,0))</f>
        <v>0</v>
      </c>
      <c r="AP66" s="15">
        <f>INDEX('7th_share'!AH:AH,MATCH($C$1&amp;"-"&amp;$C66,'7th_share'!$AK:$AK,0))</f>
        <v>0</v>
      </c>
      <c r="AQ66" s="15">
        <f>INDEX('7th_share'!AI:AI,MATCH($C$1&amp;"-"&amp;$C66,'7th_share'!$AK:$AK,0))</f>
        <v>0</v>
      </c>
      <c r="AR66" s="15">
        <f>INDEX('7th_share'!AJ:AJ,MATCH($C$1&amp;"-"&amp;$C66,'7th_share'!$AK:$AK,0))</f>
        <v>0</v>
      </c>
      <c r="AS66" s="6">
        <f t="shared" si="48"/>
        <v>0</v>
      </c>
      <c r="AT66" s="6">
        <f t="shared" si="47"/>
        <v>0</v>
      </c>
      <c r="AU66" s="6">
        <f t="shared" si="47"/>
        <v>0</v>
      </c>
      <c r="AV66" s="6">
        <f t="shared" si="47"/>
        <v>0</v>
      </c>
      <c r="AW66" s="6">
        <f t="shared" si="47"/>
        <v>0</v>
      </c>
      <c r="AX66" s="6">
        <f t="shared" si="47"/>
        <v>0</v>
      </c>
      <c r="AY66" s="6">
        <f t="shared" si="47"/>
        <v>0</v>
      </c>
      <c r="AZ66" s="6">
        <f t="shared" si="47"/>
        <v>0</v>
      </c>
      <c r="BA66" s="6">
        <f t="shared" si="47"/>
        <v>0</v>
      </c>
      <c r="BB66" s="6">
        <f t="shared" si="47"/>
        <v>0</v>
      </c>
      <c r="BC66" s="6">
        <f t="shared" si="47"/>
        <v>0</v>
      </c>
      <c r="BD66" s="6">
        <f t="shared" si="47"/>
        <v>0</v>
      </c>
      <c r="BE66" s="6">
        <f t="shared" si="47"/>
        <v>0</v>
      </c>
      <c r="BF66" s="6">
        <f t="shared" si="47"/>
        <v>0</v>
      </c>
      <c r="BG66" s="6">
        <f t="shared" si="47"/>
        <v>0</v>
      </c>
      <c r="BH66" s="6">
        <f t="shared" si="47"/>
        <v>0</v>
      </c>
      <c r="BI66" s="6">
        <f t="shared" si="47"/>
        <v>0</v>
      </c>
      <c r="BJ66" s="6">
        <f t="shared" si="47"/>
        <v>0</v>
      </c>
      <c r="BK66" s="6">
        <f t="shared" si="47"/>
        <v>0</v>
      </c>
      <c r="BL66" s="6">
        <f t="shared" si="47"/>
        <v>0</v>
      </c>
    </row>
    <row r="67" spans="2:64" x14ac:dyDescent="0.25">
      <c r="C67" t="s">
        <v>10</v>
      </c>
      <c r="D67">
        <f>INDEX(hist_share!W:W,MATCH($C$1&amp;"-"&amp;$C67,hist_share!$AF:$AF,0))</f>
        <v>0.83120747930074246</v>
      </c>
      <c r="E67">
        <f>INDEX(hist_share!X:X,MATCH($C$1&amp;"-"&amp;$C67,hist_share!$AF:$AF,0))</f>
        <v>0.82451318553590236</v>
      </c>
      <c r="F67">
        <f>INDEX(hist_share!Y:Y,MATCH($C$1&amp;"-"&amp;$C67,hist_share!$AF:$AF,0))</f>
        <v>0.83641737138853345</v>
      </c>
      <c r="G67">
        <f>INDEX(hist_share!Z:Z,MATCH($C$1&amp;"-"&amp;$C67,hist_share!$AF:$AF,0))</f>
        <v>0.83130324468762473</v>
      </c>
      <c r="H67">
        <f>INDEX(hist_share!AA:AA,MATCH($C$1&amp;"-"&amp;$C67,hist_share!$AF:$AF,0))</f>
        <v>0.8389132472166102</v>
      </c>
      <c r="I67">
        <f>INDEX(hist_share!AB:AB,MATCH($C$1&amp;"-"&amp;$C67,hist_share!$AF:$AF,0))</f>
        <v>0.83988591502094989</v>
      </c>
      <c r="J67" s="10">
        <f>INDEX(hist_share!AC:AC,MATCH($C$1&amp;"-"&amp;$C67,hist_share!$AF:$AF,0))</f>
        <v>0</v>
      </c>
      <c r="K67" s="15">
        <f>INDEX('7th_share'!C:C,MATCH($C$1&amp;"-"&amp;$C67,'7th_share'!$AK:$AK,0))</f>
        <v>0.83819670182479533</v>
      </c>
      <c r="L67" s="15">
        <f>INDEX('7th_share'!D:D,MATCH($C$1&amp;"-"&amp;$C67,'7th_share'!$AK:$AK,0))</f>
        <v>0.83760974100311414</v>
      </c>
      <c r="M67" s="15">
        <f>INDEX('7th_share'!E:E,MATCH($C$1&amp;"-"&amp;$C67,'7th_share'!$AK:$AK,0))</f>
        <v>0.83718254675987225</v>
      </c>
      <c r="N67" s="15">
        <f>INDEX('7th_share'!F:F,MATCH($C$1&amp;"-"&amp;$C67,'7th_share'!$AK:$AK,0))</f>
        <v>0.83690612114070151</v>
      </c>
      <c r="O67" s="15">
        <f>INDEX('7th_share'!G:G,MATCH($C$1&amp;"-"&amp;$C67,'7th_share'!$AK:$AK,0))</f>
        <v>0.83677146619123322</v>
      </c>
      <c r="P67" s="15">
        <f>INDEX('7th_share'!H:H,MATCH($C$1&amp;"-"&amp;$C67,'7th_share'!$AK:$AK,0))</f>
        <v>0.83676958395709911</v>
      </c>
      <c r="Q67" s="15">
        <f>INDEX('7th_share'!I:I,MATCH($C$1&amp;"-"&amp;$C67,'7th_share'!$AK:$AK,0))</f>
        <v>0.83689147648393025</v>
      </c>
      <c r="R67" s="15">
        <f>INDEX('7th_share'!J:J,MATCH($C$1&amp;"-"&amp;$C67,'7th_share'!$AK:$AK,0))</f>
        <v>0.83712814581735817</v>
      </c>
      <c r="S67" s="15">
        <f>INDEX('7th_share'!K:K,MATCH($C$1&amp;"-"&amp;$C67,'7th_share'!$AK:$AK,0))</f>
        <v>0.83747059400301516</v>
      </c>
      <c r="T67" s="15">
        <f>INDEX('7th_share'!L:L,MATCH($C$1&amp;"-"&amp;$C67,'7th_share'!$AK:$AK,0))</f>
        <v>0.83790982308653184</v>
      </c>
      <c r="U67" s="15">
        <f>INDEX('7th_share'!M:M,MATCH($C$1&amp;"-"&amp;$C67,'7th_share'!$AK:$AK,0))</f>
        <v>0.83843683511354017</v>
      </c>
      <c r="V67" s="15">
        <f>INDEX('7th_share'!N:N,MATCH($C$1&amp;"-"&amp;$C67,'7th_share'!$AK:$AK,0))</f>
        <v>0.83904263212967189</v>
      </c>
      <c r="W67" s="15">
        <f>INDEX('7th_share'!O:O,MATCH($C$1&amp;"-"&amp;$C67,'7th_share'!$AK:$AK,0))</f>
        <v>0.83971821618055786</v>
      </c>
      <c r="X67" s="15">
        <f>INDEX('7th_share'!P:P,MATCH($C$1&amp;"-"&amp;$C67,'7th_share'!$AK:$AK,0))</f>
        <v>0.84045458931183015</v>
      </c>
      <c r="Y67" s="15">
        <f>INDEX('7th_share'!Q:Q,MATCH($C$1&amp;"-"&amp;$C67,'7th_share'!$AK:$AK,0))</f>
        <v>0.84124275356912026</v>
      </c>
      <c r="Z67" s="15">
        <f>INDEX('7th_share'!R:R,MATCH($C$1&amp;"-"&amp;$C67,'7th_share'!$AK:$AK,0))</f>
        <v>0.84207371099805928</v>
      </c>
      <c r="AA67" s="15">
        <f>INDEX('7th_share'!S:S,MATCH($C$1&amp;"-"&amp;$C67,'7th_share'!$AK:$AK,0))</f>
        <v>0.84293846364427916</v>
      </c>
      <c r="AB67" s="15">
        <f>INDEX('7th_share'!T:T,MATCH($C$1&amp;"-"&amp;$C67,'7th_share'!$AK:$AK,0))</f>
        <v>0.84382801355341119</v>
      </c>
      <c r="AC67" s="15">
        <f>INDEX('7th_share'!U:U,MATCH($C$1&amp;"-"&amp;$C67,'7th_share'!$AK:$AK,0))</f>
        <v>0.84473336277108713</v>
      </c>
      <c r="AD67" s="15">
        <f>INDEX('7th_share'!V:V,MATCH($C$1&amp;"-"&amp;$C67,'7th_share'!$AK:$AK,0))</f>
        <v>0.84564551334293847</v>
      </c>
      <c r="AE67" s="15">
        <f>INDEX('7th_share'!W:W,MATCH($C$1&amp;"-"&amp;$C67,'7th_share'!$AK:$AK,0))</f>
        <v>0.84655546731459619</v>
      </c>
      <c r="AF67" s="15">
        <f>INDEX('7th_share'!X:X,MATCH($C$1&amp;"-"&amp;$C67,'7th_share'!$AK:$AK,0))</f>
        <v>0.84745422673169235</v>
      </c>
      <c r="AG67" s="15">
        <f>INDEX('7th_share'!Y:Y,MATCH($C$1&amp;"-"&amp;$C67,'7th_share'!$AK:$AK,0))</f>
        <v>0.84833279363985847</v>
      </c>
      <c r="AH67" s="15">
        <f>INDEX('7th_share'!Z:Z,MATCH($C$1&amp;"-"&amp;$C67,'7th_share'!$AK:$AK,0))</f>
        <v>0.84918217008472596</v>
      </c>
      <c r="AI67" s="15">
        <f>INDEX('7th_share'!AA:AA,MATCH($C$1&amp;"-"&amp;$C67,'7th_share'!$AK:$AK,0))</f>
        <v>0.84999335811192622</v>
      </c>
      <c r="AJ67" s="15">
        <f>INDEX('7th_share'!AB:AB,MATCH($C$1&amp;"-"&amp;$C67,'7th_share'!$AK:$AK,0))</f>
        <v>0.85075735976709088</v>
      </c>
      <c r="AK67" s="15">
        <f>INDEX('7th_share'!AC:AC,MATCH($C$1&amp;"-"&amp;$C67,'7th_share'!$AK:$AK,0))</f>
        <v>0.85146517709585134</v>
      </c>
      <c r="AL67" s="15">
        <f>INDEX('7th_share'!AD:AD,MATCH($C$1&amp;"-"&amp;$C67,'7th_share'!$AK:$AK,0))</f>
        <v>0.85210781214383946</v>
      </c>
      <c r="AM67" s="15">
        <f>INDEX('7th_share'!AE:AE,MATCH($C$1&amp;"-"&amp;$C67,'7th_share'!$AK:$AK,0))</f>
        <v>0.85267626695668652</v>
      </c>
      <c r="AN67" s="15">
        <f>INDEX('7th_share'!AF:AF,MATCH($C$1&amp;"-"&amp;$C67,'7th_share'!$AK:$AK,0))</f>
        <v>0.85316154358002394</v>
      </c>
      <c r="AO67" s="15">
        <f>INDEX('7th_share'!AG:AG,MATCH($C$1&amp;"-"&amp;$C67,'7th_share'!$AK:$AK,0))</f>
        <v>0.85355464405948345</v>
      </c>
      <c r="AP67" s="15">
        <f>INDEX('7th_share'!AH:AH,MATCH($C$1&amp;"-"&amp;$C67,'7th_share'!$AK:$AK,0))</f>
        <v>0.85384657044069601</v>
      </c>
      <c r="AQ67" s="15">
        <f>INDEX('7th_share'!AI:AI,MATCH($C$1&amp;"-"&amp;$C67,'7th_share'!$AK:$AK,0))</f>
        <v>0.85402832476929413</v>
      </c>
      <c r="AR67" s="15">
        <f>INDEX('7th_share'!AJ:AJ,MATCH($C$1&amp;"-"&amp;$C67,'7th_share'!$AK:$AK,0))</f>
        <v>0.85409090909090879</v>
      </c>
      <c r="AS67" s="6">
        <f t="shared" si="48"/>
        <v>0.85409090909090879</v>
      </c>
      <c r="AT67" s="6">
        <f t="shared" si="47"/>
        <v>0.85409090909090879</v>
      </c>
      <c r="AU67" s="6">
        <f t="shared" si="47"/>
        <v>0.85409090909090879</v>
      </c>
      <c r="AV67" s="6">
        <f t="shared" si="47"/>
        <v>0.85409090909090879</v>
      </c>
      <c r="AW67" s="6">
        <f t="shared" si="47"/>
        <v>0.85409090909090879</v>
      </c>
      <c r="AX67" s="6">
        <f t="shared" si="47"/>
        <v>0.85409090909090879</v>
      </c>
      <c r="AY67" s="6">
        <f t="shared" si="47"/>
        <v>0.85409090909090879</v>
      </c>
      <c r="AZ67" s="6">
        <f t="shared" si="47"/>
        <v>0.85409090909090879</v>
      </c>
      <c r="BA67" s="6">
        <f t="shared" si="47"/>
        <v>0.85409090909090879</v>
      </c>
      <c r="BB67" s="6">
        <f t="shared" si="47"/>
        <v>0.85409090909090879</v>
      </c>
      <c r="BC67" s="6">
        <f t="shared" si="47"/>
        <v>0.85409090909090879</v>
      </c>
      <c r="BD67" s="6">
        <f t="shared" si="47"/>
        <v>0.85409090909090879</v>
      </c>
      <c r="BE67" s="6">
        <f t="shared" si="47"/>
        <v>0.85409090909090879</v>
      </c>
      <c r="BF67" s="6">
        <f t="shared" si="47"/>
        <v>0.85409090909090879</v>
      </c>
      <c r="BG67" s="6">
        <f t="shared" si="47"/>
        <v>0.85409090909090879</v>
      </c>
      <c r="BH67" s="6">
        <f t="shared" si="47"/>
        <v>0.85409090909090879</v>
      </c>
      <c r="BI67" s="6">
        <f t="shared" si="47"/>
        <v>0.85409090909090879</v>
      </c>
      <c r="BJ67" s="6">
        <f t="shared" si="47"/>
        <v>0.85409090909090879</v>
      </c>
      <c r="BK67" s="6">
        <f t="shared" si="47"/>
        <v>0.85409090909090879</v>
      </c>
      <c r="BL67" s="6">
        <f t="shared" si="47"/>
        <v>0.85409090909090879</v>
      </c>
    </row>
    <row r="68" spans="2:64" x14ac:dyDescent="0.25">
      <c r="C68" t="s">
        <v>11</v>
      </c>
      <c r="D68">
        <f>INDEX(hist_share!W:W,MATCH($C$1&amp;"-"&amp;$C68,hist_share!$AF:$AF,0))</f>
        <v>8.3120747930074304E-2</v>
      </c>
      <c r="E68">
        <f>INDEX(hist_share!X:X,MATCH($C$1&amp;"-"&amp;$C68,hist_share!$AF:$AF,0))</f>
        <v>8.2451318553590239E-2</v>
      </c>
      <c r="F68">
        <f>INDEX(hist_share!Y:Y,MATCH($C$1&amp;"-"&amp;$C68,hist_share!$AF:$AF,0))</f>
        <v>8.3641737138853395E-2</v>
      </c>
      <c r="G68">
        <f>INDEX(hist_share!Z:Z,MATCH($C$1&amp;"-"&amp;$C68,hist_share!$AF:$AF,0))</f>
        <v>8.3130324468762479E-2</v>
      </c>
      <c r="H68">
        <f>INDEX(hist_share!AA:AA,MATCH($C$1&amp;"-"&amp;$C68,hist_share!$AF:$AF,0))</f>
        <v>8.3891324721661026E-2</v>
      </c>
      <c r="I68">
        <f>INDEX(hist_share!AB:AB,MATCH($C$1&amp;"-"&amp;$C68,hist_share!$AF:$AF,0))</f>
        <v>8.3988591502094992E-2</v>
      </c>
      <c r="J68" s="10">
        <f>INDEX(hist_share!AC:AC,MATCH($C$1&amp;"-"&amp;$C68,hist_share!$AF:$AF,0))</f>
        <v>0</v>
      </c>
      <c r="K68" s="15">
        <f>INDEX('7th_share'!C:C,MATCH($C$1&amp;"-"&amp;$C68,'7th_share'!$AK:$AK,0))</f>
        <v>8.3819670182479586E-2</v>
      </c>
      <c r="L68" s="15">
        <f>INDEX('7th_share'!D:D,MATCH($C$1&amp;"-"&amp;$C68,'7th_share'!$AK:$AK,0))</f>
        <v>8.3760974100311511E-2</v>
      </c>
      <c r="M68" s="15">
        <f>INDEX('7th_share'!E:E,MATCH($C$1&amp;"-"&amp;$C68,'7th_share'!$AK:$AK,0))</f>
        <v>8.3718254675987314E-2</v>
      </c>
      <c r="N68" s="15">
        <f>INDEX('7th_share'!F:F,MATCH($C$1&amp;"-"&amp;$C68,'7th_share'!$AK:$AK,0))</f>
        <v>8.3690612114070251E-2</v>
      </c>
      <c r="O68" s="15">
        <f>INDEX('7th_share'!G:G,MATCH($C$1&amp;"-"&amp;$C68,'7th_share'!$AK:$AK,0))</f>
        <v>8.3677146619123413E-2</v>
      </c>
      <c r="P68" s="15">
        <f>INDEX('7th_share'!H:H,MATCH($C$1&amp;"-"&amp;$C68,'7th_share'!$AK:$AK,0))</f>
        <v>8.3676958395709988E-2</v>
      </c>
      <c r="Q68" s="15">
        <f>INDEX('7th_share'!I:I,MATCH($C$1&amp;"-"&amp;$C68,'7th_share'!$AK:$AK,0))</f>
        <v>8.3689147648393108E-2</v>
      </c>
      <c r="R68" s="15">
        <f>INDEX('7th_share'!J:J,MATCH($C$1&amp;"-"&amp;$C68,'7th_share'!$AK:$AK,0))</f>
        <v>8.3712814581735934E-2</v>
      </c>
      <c r="S68" s="15">
        <f>INDEX('7th_share'!K:K,MATCH($C$1&amp;"-"&amp;$C68,'7th_share'!$AK:$AK,0))</f>
        <v>8.3747059400301666E-2</v>
      </c>
      <c r="T68" s="15">
        <f>INDEX('7th_share'!L:L,MATCH($C$1&amp;"-"&amp;$C68,'7th_share'!$AK:$AK,0))</f>
        <v>8.3790982308653311E-2</v>
      </c>
      <c r="U68" s="15">
        <f>INDEX('7th_share'!M:M,MATCH($C$1&amp;"-"&amp;$C68,'7th_share'!$AK:$AK,0))</f>
        <v>8.3843683511354156E-2</v>
      </c>
      <c r="V68" s="15">
        <f>INDEX('7th_share'!N:N,MATCH($C$1&amp;"-"&amp;$C68,'7th_share'!$AK:$AK,0))</f>
        <v>8.3904263212967345E-2</v>
      </c>
      <c r="W68" s="15">
        <f>INDEX('7th_share'!O:O,MATCH($C$1&amp;"-"&amp;$C68,'7th_share'!$AK:$AK,0))</f>
        <v>8.397182161805597E-2</v>
      </c>
      <c r="X68" s="15">
        <f>INDEX('7th_share'!P:P,MATCH($C$1&amp;"-"&amp;$C68,'7th_share'!$AK:$AK,0))</f>
        <v>8.4045458931183162E-2</v>
      </c>
      <c r="Y68" s="15">
        <f>INDEX('7th_share'!Q:Q,MATCH($C$1&amp;"-"&amp;$C68,'7th_share'!$AK:$AK,0))</f>
        <v>8.4124275356912206E-2</v>
      </c>
      <c r="Z68" s="15">
        <f>INDEX('7th_share'!R:R,MATCH($C$1&amp;"-"&amp;$C68,'7th_share'!$AK:$AK,0))</f>
        <v>8.4207371099806069E-2</v>
      </c>
      <c r="AA68" s="15">
        <f>INDEX('7th_share'!S:S,MATCH($C$1&amp;"-"&amp;$C68,'7th_share'!$AK:$AK,0))</f>
        <v>8.4293846364428091E-2</v>
      </c>
      <c r="AB68" s="15">
        <f>INDEX('7th_share'!T:T,MATCH($C$1&amp;"-"&amp;$C68,'7th_share'!$AK:$AK,0))</f>
        <v>8.4382801355341305E-2</v>
      </c>
      <c r="AC68" s="15">
        <f>INDEX('7th_share'!U:U,MATCH($C$1&amp;"-"&amp;$C68,'7th_share'!$AK:$AK,0))</f>
        <v>8.4473336277108929E-2</v>
      </c>
      <c r="AD68" s="15">
        <f>INDEX('7th_share'!V:V,MATCH($C$1&amp;"-"&amp;$C68,'7th_share'!$AK:$AK,0))</f>
        <v>8.456455133429408E-2</v>
      </c>
      <c r="AE68" s="15">
        <f>INDEX('7th_share'!W:W,MATCH($C$1&amp;"-"&amp;$C68,'7th_share'!$AK:$AK,0))</f>
        <v>8.4655546731459849E-2</v>
      </c>
      <c r="AF68" s="15">
        <f>INDEX('7th_share'!X:X,MATCH($C$1&amp;"-"&amp;$C68,'7th_share'!$AK:$AK,0))</f>
        <v>8.4745422673169452E-2</v>
      </c>
      <c r="AG68" s="15">
        <f>INDEX('7th_share'!Y:Y,MATCH($C$1&amp;"-"&amp;$C68,'7th_share'!$AK:$AK,0))</f>
        <v>8.4833279363986075E-2</v>
      </c>
      <c r="AH68" s="15">
        <f>INDEX('7th_share'!Z:Z,MATCH($C$1&amp;"-"&amp;$C68,'7th_share'!$AK:$AK,0))</f>
        <v>8.4918217008472865E-2</v>
      </c>
      <c r="AI68" s="15">
        <f>INDEX('7th_share'!AA:AA,MATCH($C$1&amp;"-"&amp;$C68,'7th_share'!$AK:$AK,0))</f>
        <v>8.4999335811192886E-2</v>
      </c>
      <c r="AJ68" s="15">
        <f>INDEX('7th_share'!AB:AB,MATCH($C$1&amp;"-"&amp;$C68,'7th_share'!$AK:$AK,0))</f>
        <v>8.5075735976709324E-2</v>
      </c>
      <c r="AK68" s="15">
        <f>INDEX('7th_share'!AC:AC,MATCH($C$1&amp;"-"&amp;$C68,'7th_share'!$AK:$AK,0))</f>
        <v>8.5146517709585423E-2</v>
      </c>
      <c r="AL68" s="15">
        <f>INDEX('7th_share'!AD:AD,MATCH($C$1&amp;"-"&amp;$C68,'7th_share'!$AK:$AK,0))</f>
        <v>8.5210781214384204E-2</v>
      </c>
      <c r="AM68" s="15">
        <f>INDEX('7th_share'!AE:AE,MATCH($C$1&amp;"-"&amp;$C68,'7th_share'!$AK:$AK,0))</f>
        <v>8.5267626695668924E-2</v>
      </c>
      <c r="AN68" s="15">
        <f>INDEX('7th_share'!AF:AF,MATCH($C$1&amp;"-"&amp;$C68,'7th_share'!$AK:$AK,0))</f>
        <v>8.5316154358002716E-2</v>
      </c>
      <c r="AO68" s="15">
        <f>INDEX('7th_share'!AG:AG,MATCH($C$1&amp;"-"&amp;$C68,'7th_share'!$AK:$AK,0))</f>
        <v>8.5355464405948669E-2</v>
      </c>
      <c r="AP68" s="15">
        <f>INDEX('7th_share'!AH:AH,MATCH($C$1&amp;"-"&amp;$C68,'7th_share'!$AK:$AK,0))</f>
        <v>8.5384657044069959E-2</v>
      </c>
      <c r="AQ68" s="15">
        <f>INDEX('7th_share'!AI:AI,MATCH($C$1&amp;"-"&amp;$C68,'7th_share'!$AK:$AK,0))</f>
        <v>8.5402832476929758E-2</v>
      </c>
      <c r="AR68" s="15">
        <f>INDEX('7th_share'!AJ:AJ,MATCH($C$1&amp;"-"&amp;$C68,'7th_share'!$AK:$AK,0))</f>
        <v>8.5409090909091268E-2</v>
      </c>
      <c r="AS68" s="6">
        <f t="shared" si="48"/>
        <v>8.5409090909091268E-2</v>
      </c>
      <c r="AT68" s="6">
        <f t="shared" si="47"/>
        <v>8.5409090909091268E-2</v>
      </c>
      <c r="AU68" s="6">
        <f t="shared" si="47"/>
        <v>8.5409090909091268E-2</v>
      </c>
      <c r="AV68" s="6">
        <f t="shared" si="47"/>
        <v>8.5409090909091268E-2</v>
      </c>
      <c r="AW68" s="6">
        <f t="shared" si="47"/>
        <v>8.5409090909091268E-2</v>
      </c>
      <c r="AX68" s="6">
        <f t="shared" si="47"/>
        <v>8.5409090909091268E-2</v>
      </c>
      <c r="AY68" s="6">
        <f t="shared" si="47"/>
        <v>8.5409090909091268E-2</v>
      </c>
      <c r="AZ68" s="6">
        <f t="shared" si="47"/>
        <v>8.5409090909091268E-2</v>
      </c>
      <c r="BA68" s="6">
        <f t="shared" si="47"/>
        <v>8.5409090909091268E-2</v>
      </c>
      <c r="BB68" s="6">
        <f t="shared" si="47"/>
        <v>8.5409090909091268E-2</v>
      </c>
      <c r="BC68" s="6">
        <f t="shared" si="47"/>
        <v>8.5409090909091268E-2</v>
      </c>
      <c r="BD68" s="6">
        <f t="shared" si="47"/>
        <v>8.5409090909091268E-2</v>
      </c>
      <c r="BE68" s="6">
        <f t="shared" si="47"/>
        <v>8.5409090909091268E-2</v>
      </c>
      <c r="BF68" s="6">
        <f t="shared" si="47"/>
        <v>8.5409090909091268E-2</v>
      </c>
      <c r="BG68" s="6">
        <f t="shared" si="47"/>
        <v>8.5409090909091268E-2</v>
      </c>
      <c r="BH68" s="6">
        <f t="shared" si="47"/>
        <v>8.5409090909091268E-2</v>
      </c>
      <c r="BI68" s="6">
        <f t="shared" si="47"/>
        <v>8.5409090909091268E-2</v>
      </c>
      <c r="BJ68" s="6">
        <f t="shared" si="47"/>
        <v>8.5409090909091268E-2</v>
      </c>
      <c r="BK68" s="6">
        <f t="shared" si="47"/>
        <v>8.5409090909091268E-2</v>
      </c>
      <c r="BL68" s="6">
        <f t="shared" si="47"/>
        <v>8.5409090909091268E-2</v>
      </c>
    </row>
    <row r="69" spans="2:64" x14ac:dyDescent="0.25">
      <c r="C69" t="s">
        <v>12</v>
      </c>
      <c r="D69">
        <f>INDEX(hist_share!W:W,MATCH($C$1&amp;"-"&amp;$C69,hist_share!$AF:$AF,0))</f>
        <v>6.961055244351895E-2</v>
      </c>
      <c r="E69">
        <f>INDEX(hist_share!X:X,MATCH($C$1&amp;"-"&amp;$C69,hist_share!$AF:$AF,0))</f>
        <v>7.8842806229840079E-2</v>
      </c>
      <c r="F69">
        <f>INDEX(hist_share!Y:Y,MATCH($C$1&amp;"-"&amp;$C69,hist_share!$AF:$AF,0))</f>
        <v>6.7790995106041446E-2</v>
      </c>
      <c r="G69">
        <f>INDEX(hist_share!Z:Z,MATCH($C$1&amp;"-"&amp;$C69,hist_share!$AF:$AF,0))</f>
        <v>7.2609653680684796E-2</v>
      </c>
      <c r="H69">
        <f>INDEX(hist_share!AA:AA,MATCH($C$1&amp;"-"&amp;$C69,hist_share!$AF:$AF,0))</f>
        <v>6.5549405457653295E-2</v>
      </c>
      <c r="I69">
        <f>INDEX(hist_share!AB:AB,MATCH($C$1&amp;"-"&amp;$C69,hist_share!$AF:$AF,0))</f>
        <v>6.4778434935126458E-2</v>
      </c>
      <c r="J69" s="10">
        <f>INDEX(hist_share!AC:AC,MATCH($C$1&amp;"-"&amp;$C69,hist_share!$AF:$AF,0))</f>
        <v>0</v>
      </c>
      <c r="K69" s="15">
        <f>INDEX('7th_share'!C:C,MATCH($C$1&amp;"-"&amp;$C69,'7th_share'!$AK:$AK,0))</f>
        <v>6.9246118109246427E-2</v>
      </c>
      <c r="L69" s="15">
        <f>INDEX('7th_share'!D:D,MATCH($C$1&amp;"-"&amp;$C69,'7th_share'!$AK:$AK,0))</f>
        <v>7.0969257266130348E-2</v>
      </c>
      <c r="M69" s="15">
        <f>INDEX('7th_share'!E:E,MATCH($C$1&amp;"-"&amp;$C69,'7th_share'!$AK:$AK,0))</f>
        <v>7.2374364834311519E-2</v>
      </c>
      <c r="N69" s="15">
        <f>INDEX('7th_share'!F:F,MATCH($C$1&amp;"-"&amp;$C69,'7th_share'!$AK:$AK,0))</f>
        <v>7.3478268337350827E-2</v>
      </c>
      <c r="O69" s="15">
        <f>INDEX('7th_share'!G:G,MATCH($C$1&amp;"-"&amp;$C69,'7th_share'!$AK:$AK,0))</f>
        <v>7.4297795298809297E-2</v>
      </c>
      <c r="P69" s="15">
        <f>INDEX('7th_share'!H:H,MATCH($C$1&amp;"-"&amp;$C69,'7th_share'!$AK:$AK,0))</f>
        <v>7.4849773242247827E-2</v>
      </c>
      <c r="Q69" s="15">
        <f>INDEX('7th_share'!I:I,MATCH($C$1&amp;"-"&amp;$C69,'7th_share'!$AK:$AK,0))</f>
        <v>7.5151029691227555E-2</v>
      </c>
      <c r="R69" s="15">
        <f>INDEX('7th_share'!J:J,MATCH($C$1&amp;"-"&amp;$C69,'7th_share'!$AK:$AK,0))</f>
        <v>7.5218392169309478E-2</v>
      </c>
      <c r="S69" s="15">
        <f>INDEX('7th_share'!K:K,MATCH($C$1&amp;"-"&amp;$C69,'7th_share'!$AK:$AK,0))</f>
        <v>7.5068688200054329E-2</v>
      </c>
      <c r="T69" s="15">
        <f>INDEX('7th_share'!L:L,MATCH($C$1&amp;"-"&amp;$C69,'7th_share'!$AK:$AK,0))</f>
        <v>7.4718745307023118E-2</v>
      </c>
      <c r="U69" s="15">
        <f>INDEX('7th_share'!M:M,MATCH($C$1&amp;"-"&amp;$C69,'7th_share'!$AK:$AK,0))</f>
        <v>7.4185391013776969E-2</v>
      </c>
      <c r="V69" s="15">
        <f>INDEX('7th_share'!N:N,MATCH($C$1&amp;"-"&amp;$C69,'7th_share'!$AK:$AK,0))</f>
        <v>7.3485452843876725E-2</v>
      </c>
      <c r="W69" s="15">
        <f>INDEX('7th_share'!O:O,MATCH($C$1&amp;"-"&amp;$C69,'7th_share'!$AK:$AK,0))</f>
        <v>7.2635758320883481E-2</v>
      </c>
      <c r="X69" s="15">
        <f>INDEX('7th_share'!P:P,MATCH($C$1&amp;"-"&amp;$C69,'7th_share'!$AK:$AK,0))</f>
        <v>7.1653134968357901E-2</v>
      </c>
      <c r="Y69" s="15">
        <f>INDEX('7th_share'!Q:Q,MATCH($C$1&amp;"-"&amp;$C69,'7th_share'!$AK:$AK,0))</f>
        <v>7.0554410309861357E-2</v>
      </c>
      <c r="Z69" s="15">
        <f>INDEX('7th_share'!R:R,MATCH($C$1&amp;"-"&amp;$C69,'7th_share'!$AK:$AK,0))</f>
        <v>6.9356411868954707E-2</v>
      </c>
      <c r="AA69" s="15">
        <f>INDEX('7th_share'!S:S,MATCH($C$1&amp;"-"&amp;$C69,'7th_share'!$AK:$AK,0))</f>
        <v>6.8075967169198753E-2</v>
      </c>
      <c r="AB69" s="15">
        <f>INDEX('7th_share'!T:T,MATCH($C$1&amp;"-"&amp;$C69,'7th_share'!$AK:$AK,0))</f>
        <v>6.6729903734154647E-2</v>
      </c>
      <c r="AC69" s="15">
        <f>INDEX('7th_share'!U:U,MATCH($C$1&amp;"-"&amp;$C69,'7th_share'!$AK:$AK,0))</f>
        <v>6.5335049087383246E-2</v>
      </c>
      <c r="AD69" s="15">
        <f>INDEX('7th_share'!V:V,MATCH($C$1&amp;"-"&amp;$C69,'7th_share'!$AK:$AK,0))</f>
        <v>6.390823075244538E-2</v>
      </c>
      <c r="AE69" s="15">
        <f>INDEX('7th_share'!W:W,MATCH($C$1&amp;"-"&amp;$C69,'7th_share'!$AK:$AK,0))</f>
        <v>6.2466276252902388E-2</v>
      </c>
      <c r="AF69" s="15">
        <f>INDEX('7th_share'!X:X,MATCH($C$1&amp;"-"&amp;$C69,'7th_share'!$AK:$AK,0))</f>
        <v>6.1026013112315057E-2</v>
      </c>
      <c r="AG69" s="15">
        <f>INDEX('7th_share'!Y:Y,MATCH($C$1&amp;"-"&amp;$C69,'7th_share'!$AK:$AK,0))</f>
        <v>5.9604268854244212E-2</v>
      </c>
      <c r="AH69" s="15">
        <f>INDEX('7th_share'!Z:Z,MATCH($C$1&amp;"-"&amp;$C69,'7th_share'!$AK:$AK,0))</f>
        <v>5.8217871002250968E-2</v>
      </c>
      <c r="AI69" s="15">
        <f>INDEX('7th_share'!AA:AA,MATCH($C$1&amp;"-"&amp;$C69,'7th_share'!$AK:$AK,0))</f>
        <v>5.6883647079896488E-2</v>
      </c>
      <c r="AJ69" s="15">
        <f>INDEX('7th_share'!AB:AB,MATCH($C$1&amp;"-"&amp;$C69,'7th_share'!$AK:$AK,0))</f>
        <v>5.5618424610741318E-2</v>
      </c>
      <c r="AK69" s="15">
        <f>INDEX('7th_share'!AC:AC,MATCH($C$1&amp;"-"&amp;$C69,'7th_share'!$AK:$AK,0))</f>
        <v>5.4439031118346713E-2</v>
      </c>
      <c r="AL69" s="15">
        <f>INDEX('7th_share'!AD:AD,MATCH($C$1&amp;"-"&amp;$C69,'7th_share'!$AK:$AK,0))</f>
        <v>5.3362294126273593E-2</v>
      </c>
      <c r="AM69" s="15">
        <f>INDEX('7th_share'!AE:AE,MATCH($C$1&amp;"-"&amp;$C69,'7th_share'!$AK:$AK,0))</f>
        <v>5.2405041158082893E-2</v>
      </c>
      <c r="AN69" s="15">
        <f>INDEX('7th_share'!AF:AF,MATCH($C$1&amp;"-"&amp;$C69,'7th_share'!$AK:$AK,0))</f>
        <v>5.1584099737335611E-2</v>
      </c>
      <c r="AO69" s="15">
        <f>INDEX('7th_share'!AG:AG,MATCH($C$1&amp;"-"&amp;$C69,'7th_share'!$AK:$AK,0))</f>
        <v>5.0916297387592638E-2</v>
      </c>
      <c r="AP69" s="15">
        <f>INDEX('7th_share'!AH:AH,MATCH($C$1&amp;"-"&amp;$C69,'7th_share'!$AK:$AK,0))</f>
        <v>5.041846163241516E-2</v>
      </c>
      <c r="AQ69" s="15">
        <f>INDEX('7th_share'!AI:AI,MATCH($C$1&amp;"-"&amp;$C69,'7th_share'!$AK:$AK,0))</f>
        <v>5.0107419995363847E-2</v>
      </c>
      <c r="AR69" s="15">
        <f>INDEX('7th_share'!AJ:AJ,MATCH($C$1&amp;"-"&amp;$C69,'7th_share'!$AK:$AK,0))</f>
        <v>4.9999999999999843E-2</v>
      </c>
      <c r="AS69" s="6">
        <f t="shared" si="48"/>
        <v>4.9999999999999843E-2</v>
      </c>
      <c r="AT69" s="6">
        <f t="shared" si="47"/>
        <v>4.9999999999999843E-2</v>
      </c>
      <c r="AU69" s="6">
        <f t="shared" si="47"/>
        <v>4.9999999999999843E-2</v>
      </c>
      <c r="AV69" s="6">
        <f t="shared" si="47"/>
        <v>4.9999999999999843E-2</v>
      </c>
      <c r="AW69" s="6">
        <f t="shared" si="47"/>
        <v>4.9999999999999843E-2</v>
      </c>
      <c r="AX69" s="6">
        <f t="shared" si="47"/>
        <v>4.9999999999999843E-2</v>
      </c>
      <c r="AY69" s="6">
        <f t="shared" si="47"/>
        <v>4.9999999999999843E-2</v>
      </c>
      <c r="AZ69" s="6">
        <f t="shared" si="47"/>
        <v>4.9999999999999843E-2</v>
      </c>
      <c r="BA69" s="6">
        <f t="shared" si="47"/>
        <v>4.9999999999999843E-2</v>
      </c>
      <c r="BB69" s="6">
        <f t="shared" si="47"/>
        <v>4.9999999999999843E-2</v>
      </c>
      <c r="BC69" s="6">
        <f t="shared" si="47"/>
        <v>4.9999999999999843E-2</v>
      </c>
      <c r="BD69" s="6">
        <f t="shared" si="47"/>
        <v>4.9999999999999843E-2</v>
      </c>
      <c r="BE69" s="6">
        <f t="shared" si="47"/>
        <v>4.9999999999999843E-2</v>
      </c>
      <c r="BF69" s="6">
        <f t="shared" si="47"/>
        <v>4.9999999999999843E-2</v>
      </c>
      <c r="BG69" s="6">
        <f t="shared" si="47"/>
        <v>4.9999999999999843E-2</v>
      </c>
      <c r="BH69" s="6">
        <f t="shared" si="47"/>
        <v>4.9999999999999843E-2</v>
      </c>
      <c r="BI69" s="6">
        <f t="shared" si="47"/>
        <v>4.9999999999999843E-2</v>
      </c>
      <c r="BJ69" s="6">
        <f t="shared" si="47"/>
        <v>4.9999999999999843E-2</v>
      </c>
      <c r="BK69" s="6">
        <f t="shared" si="47"/>
        <v>4.9999999999999843E-2</v>
      </c>
      <c r="BL69" s="6">
        <f t="shared" si="47"/>
        <v>4.9999999999999843E-2</v>
      </c>
    </row>
    <row r="70" spans="2:64" x14ac:dyDescent="0.25">
      <c r="C70" t="s">
        <v>13</v>
      </c>
      <c r="D70">
        <f>INDEX(hist_share!W:W,MATCH($C$1&amp;"-"&amp;$C70,hist_share!$AF:$AF,0))</f>
        <v>0.1201918707137551</v>
      </c>
      <c r="E70">
        <f>INDEX(hist_share!X:X,MATCH($C$1&amp;"-"&amp;$C70,hist_share!$AF:$AF,0))</f>
        <v>0.121826967052033</v>
      </c>
      <c r="F70">
        <f>INDEX(hist_share!Y:Y,MATCH($C$1&amp;"-"&amp;$C70,hist_share!$AF:$AF,0))</f>
        <v>0.11396166742162719</v>
      </c>
      <c r="G70">
        <f>INDEX(hist_share!Z:Z,MATCH($C$1&amp;"-"&amp;$C70,hist_share!$AF:$AF,0))</f>
        <v>0.1107272739226704</v>
      </c>
      <c r="H70">
        <f>INDEX(hist_share!AA:AA,MATCH($C$1&amp;"-"&amp;$C70,hist_share!$AF:$AF,0))</f>
        <v>0.108842896853794</v>
      </c>
      <c r="I70">
        <f>INDEX(hist_share!AB:AB,MATCH($C$1&amp;"-"&amp;$C70,hist_share!$AF:$AF,0))</f>
        <v>0</v>
      </c>
      <c r="J70" s="10">
        <f>INDEX(hist_share!AC:AC,MATCH($C$1&amp;"-"&amp;$C70,hist_share!$AF:$AF,0))</f>
        <v>0</v>
      </c>
      <c r="K70" s="15">
        <f>INDEX('7th_share'!C:C,MATCH($C$1&amp;"-"&amp;$C70,'7th_share'!$AK:$AK,0))</f>
        <v>9.8811788258790653E-2</v>
      </c>
      <c r="L70" s="15">
        <f>INDEX('7th_share'!D:D,MATCH($C$1&amp;"-"&amp;$C70,'7th_share'!$AK:$AK,0))</f>
        <v>9.6421908279300653E-2</v>
      </c>
      <c r="M70" s="15">
        <f>INDEX('7th_share'!E:E,MATCH($C$1&amp;"-"&amp;$C70,'7th_share'!$AK:$AK,0))</f>
        <v>9.4470336262265697E-2</v>
      </c>
      <c r="N70" s="15">
        <f>INDEX('7th_share'!F:F,MATCH($C$1&amp;"-"&amp;$C70,'7th_share'!$AK:$AK,0))</f>
        <v>9.293391011950547E-2</v>
      </c>
      <c r="O70" s="15">
        <f>INDEX('7th_share'!G:G,MATCH($C$1&amp;"-"&amp;$C70,'7th_share'!$AK:$AK,0))</f>
        <v>9.1789467762839486E-2</v>
      </c>
      <c r="P70" s="15">
        <f>INDEX('7th_share'!H:H,MATCH($C$1&amp;"-"&amp;$C70,'7th_share'!$AK:$AK,0))</f>
        <v>9.1013847104087678E-2</v>
      </c>
      <c r="Q70" s="15">
        <f>INDEX('7th_share'!I:I,MATCH($C$1&amp;"-"&amp;$C70,'7th_share'!$AK:$AK,0))</f>
        <v>9.0583886055069535E-2</v>
      </c>
      <c r="R70" s="15">
        <f>INDEX('7th_share'!J:J,MATCH($C$1&amp;"-"&amp;$C70,'7th_share'!$AK:$AK,0))</f>
        <v>9.0476422527604808E-2</v>
      </c>
      <c r="S70" s="15">
        <f>INDEX('7th_share'!K:K,MATCH($C$1&amp;"-"&amp;$C70,'7th_share'!$AK:$AK,0))</f>
        <v>9.0668294433513083E-2</v>
      </c>
      <c r="T70" s="15">
        <f>INDEX('7th_share'!L:L,MATCH($C$1&amp;"-"&amp;$C70,'7th_share'!$AK:$AK,0))</f>
        <v>9.1136339684614098E-2</v>
      </c>
      <c r="U70" s="15">
        <f>INDEX('7th_share'!M:M,MATCH($C$1&amp;"-"&amp;$C70,'7th_share'!$AK:$AK,0))</f>
        <v>9.1857396192727481E-2</v>
      </c>
      <c r="V70" s="15">
        <f>INDEX('7th_share'!N:N,MATCH($C$1&amp;"-"&amp;$C70,'7th_share'!$AK:$AK,0))</f>
        <v>9.2808301869672982E-2</v>
      </c>
      <c r="W70" s="15">
        <f>INDEX('7th_share'!O:O,MATCH($C$1&amp;"-"&amp;$C70,'7th_share'!$AK:$AK,0))</f>
        <v>9.3965894627270133E-2</v>
      </c>
      <c r="X70" s="15">
        <f>INDEX('7th_share'!P:P,MATCH($C$1&amp;"-"&amp;$C70,'7th_share'!$AK:$AK,0))</f>
        <v>9.530701237733874E-2</v>
      </c>
      <c r="Y70" s="15">
        <f>INDEX('7th_share'!Q:Q,MATCH($C$1&amp;"-"&amp;$C70,'7th_share'!$AK:$AK,0))</f>
        <v>9.6808493031698445E-2</v>
      </c>
      <c r="Z70" s="15">
        <f>INDEX('7th_share'!R:R,MATCH($C$1&amp;"-"&amp;$C70,'7th_share'!$AK:$AK,0))</f>
        <v>9.8447174502168847E-2</v>
      </c>
      <c r="AA70" s="15">
        <f>INDEX('7th_share'!S:S,MATCH($C$1&amp;"-"&amp;$C70,'7th_share'!$AK:$AK,0))</f>
        <v>0.10019989470056979</v>
      </c>
      <c r="AB70" s="15">
        <f>INDEX('7th_share'!T:T,MATCH($C$1&amp;"-"&amp;$C70,'7th_share'!$AK:$AK,0))</f>
        <v>0.10204349153872069</v>
      </c>
      <c r="AC70" s="15">
        <f>INDEX('7th_share'!U:U,MATCH($C$1&amp;"-"&amp;$C70,'7th_share'!$AK:$AK,0))</f>
        <v>0.10395480292844141</v>
      </c>
      <c r="AD70" s="15">
        <f>INDEX('7th_share'!V:V,MATCH($C$1&amp;"-"&amp;$C70,'7th_share'!$AK:$AK,0))</f>
        <v>0.1059106667815515</v>
      </c>
      <c r="AE70" s="15">
        <f>INDEX('7th_share'!W:W,MATCH($C$1&amp;"-"&amp;$C70,'7th_share'!$AK:$AK,0))</f>
        <v>0.1078879210098708</v>
      </c>
      <c r="AF70" s="15">
        <f>INDEX('7th_share'!X:X,MATCH($C$1&amp;"-"&amp;$C70,'7th_share'!$AK:$AK,0))</f>
        <v>0.1098634035252188</v>
      </c>
      <c r="AG70" s="15">
        <f>INDEX('7th_share'!Y:Y,MATCH($C$1&amp;"-"&amp;$C70,'7th_share'!$AK:$AK,0))</f>
        <v>0.1118139522394153</v>
      </c>
      <c r="AH70" s="15">
        <f>INDEX('7th_share'!Z:Z,MATCH($C$1&amp;"-"&amp;$C70,'7th_share'!$AK:$AK,0))</f>
        <v>0.11371640506427989</v>
      </c>
      <c r="AI70" s="15">
        <f>INDEX('7th_share'!AA:AA,MATCH($C$1&amp;"-"&amp;$C70,'7th_share'!$AK:$AK,0))</f>
        <v>0.1155475999116323</v>
      </c>
      <c r="AJ70" s="15">
        <f>INDEX('7th_share'!AB:AB,MATCH($C$1&amp;"-"&amp;$C70,'7th_share'!$AK:$AK,0))</f>
        <v>0.1172843746932922</v>
      </c>
      <c r="AK70" s="15">
        <f>INDEX('7th_share'!AC:AC,MATCH($C$1&amp;"-"&amp;$C70,'7th_share'!$AK:$AK,0))</f>
        <v>0.1189035673210791</v>
      </c>
      <c r="AL70" s="15">
        <f>INDEX('7th_share'!AD:AD,MATCH($C$1&amp;"-"&amp;$C70,'7th_share'!$AK:$AK,0))</f>
        <v>0.1203820157068128</v>
      </c>
      <c r="AM70" s="15">
        <f>INDEX('7th_share'!AE:AE,MATCH($C$1&amp;"-"&amp;$C70,'7th_share'!$AK:$AK,0))</f>
        <v>0.1216965577623131</v>
      </c>
      <c r="AN70" s="15">
        <f>INDEX('7th_share'!AF:AF,MATCH($C$1&amp;"-"&amp;$C70,'7th_share'!$AK:$AK,0))</f>
        <v>0.1228240313993995</v>
      </c>
      <c r="AO70" s="15">
        <f>INDEX('7th_share'!AG:AG,MATCH($C$1&amp;"-"&amp;$C70,'7th_share'!$AK:$AK,0))</f>
        <v>0.1237412745298918</v>
      </c>
      <c r="AP70" s="15">
        <f>INDEX('7th_share'!AH:AH,MATCH($C$1&amp;"-"&amp;$C70,'7th_share'!$AK:$AK,0))</f>
        <v>0.1244251250656094</v>
      </c>
      <c r="AQ70" s="15">
        <f>INDEX('7th_share'!AI:AI,MATCH($C$1&amp;"-"&amp;$C70,'7th_share'!$AK:$AK,0))</f>
        <v>0.1248524209183723</v>
      </c>
      <c r="AR70" s="15">
        <f>INDEX('7th_share'!AJ:AJ,MATCH($C$1&amp;"-"&amp;$C70,'7th_share'!$AK:$AK,0))</f>
        <v>0.125</v>
      </c>
      <c r="AS70" s="6">
        <f t="shared" si="48"/>
        <v>0.125</v>
      </c>
      <c r="AT70" s="6">
        <f t="shared" si="47"/>
        <v>0.125</v>
      </c>
      <c r="AU70" s="6">
        <f t="shared" si="47"/>
        <v>0.125</v>
      </c>
      <c r="AV70" s="6">
        <f t="shared" si="47"/>
        <v>0.125</v>
      </c>
      <c r="AW70" s="6">
        <f t="shared" si="47"/>
        <v>0.125</v>
      </c>
      <c r="AX70" s="6">
        <f t="shared" si="47"/>
        <v>0.125</v>
      </c>
      <c r="AY70" s="6">
        <f t="shared" si="47"/>
        <v>0.125</v>
      </c>
      <c r="AZ70" s="6">
        <f t="shared" si="47"/>
        <v>0.125</v>
      </c>
      <c r="BA70" s="6">
        <f t="shared" si="47"/>
        <v>0.125</v>
      </c>
      <c r="BB70" s="6">
        <f t="shared" si="47"/>
        <v>0.125</v>
      </c>
      <c r="BC70" s="6">
        <f t="shared" si="47"/>
        <v>0.125</v>
      </c>
      <c r="BD70" s="6">
        <f t="shared" si="47"/>
        <v>0.125</v>
      </c>
      <c r="BE70" s="6">
        <f t="shared" si="47"/>
        <v>0.125</v>
      </c>
      <c r="BF70" s="6">
        <f t="shared" si="47"/>
        <v>0.125</v>
      </c>
      <c r="BG70" s="6">
        <f t="shared" si="47"/>
        <v>0.125</v>
      </c>
      <c r="BH70" s="6">
        <f t="shared" si="47"/>
        <v>0.125</v>
      </c>
      <c r="BI70" s="6">
        <f t="shared" si="47"/>
        <v>0.125</v>
      </c>
      <c r="BJ70" s="6">
        <f t="shared" si="47"/>
        <v>0.125</v>
      </c>
      <c r="BK70" s="6">
        <f t="shared" si="47"/>
        <v>0.125</v>
      </c>
      <c r="BL70" s="6">
        <f t="shared" si="47"/>
        <v>0.125</v>
      </c>
    </row>
    <row r="71" spans="2:64" x14ac:dyDescent="0.25">
      <c r="C71" t="s">
        <v>14</v>
      </c>
      <c r="D71">
        <f>INDEX(hist_share!W:W,MATCH($C$1&amp;"-"&amp;$C71,hist_share!$AF:$AF,0))</f>
        <v>2.3201522371635749E-2</v>
      </c>
      <c r="E71">
        <f>INDEX(hist_share!X:X,MATCH($C$1&amp;"-"&amp;$C71,hist_share!$AF:$AF,0))</f>
        <v>2.16188052965979E-2</v>
      </c>
      <c r="F71">
        <f>INDEX(hist_share!Y:Y,MATCH($C$1&amp;"-"&amp;$C71,hist_share!$AF:$AF,0))</f>
        <v>1.9911091413422521E-2</v>
      </c>
      <c r="G71">
        <f>INDEX(hist_share!Z:Z,MATCH($C$1&amp;"-"&amp;$C71,hist_share!$AF:$AF,0))</f>
        <v>1.9047539924631551E-2</v>
      </c>
      <c r="H71">
        <f>INDEX(hist_share!AA:AA,MATCH($C$1&amp;"-"&amp;$C71,hist_share!$AF:$AF,0))</f>
        <v>1.843454361268939E-2</v>
      </c>
      <c r="I71">
        <f>INDEX(hist_share!AB:AB,MATCH($C$1&amp;"-"&amp;$C71,hist_share!$AF:$AF,0))</f>
        <v>0</v>
      </c>
      <c r="J71" s="10">
        <f>INDEX(hist_share!AC:AC,MATCH($C$1&amp;"-"&amp;$C71,hist_share!$AF:$AF,0))</f>
        <v>0</v>
      </c>
      <c r="K71" s="15">
        <f>INDEX('7th_share'!C:C,MATCH($C$1&amp;"-"&amp;$C71,'7th_share'!$AK:$AK,0))</f>
        <v>1.3979615277934379E-2</v>
      </c>
      <c r="L71" s="15">
        <f>INDEX('7th_share'!D:D,MATCH($C$1&amp;"-"&amp;$C71,'7th_share'!$AK:$AK,0))</f>
        <v>1.2912370569979461E-2</v>
      </c>
      <c r="M71" s="15">
        <f>INDEX('7th_share'!E:E,MATCH($C$1&amp;"-"&amp;$C71,'7th_share'!$AK:$AK,0))</f>
        <v>1.2037145596227591E-2</v>
      </c>
      <c r="N71" s="15">
        <f>INDEX('7th_share'!F:F,MATCH($C$1&amp;"-"&amp;$C71,'7th_share'!$AK:$AK,0))+N18</f>
        <v>1.234383277611158E-2</v>
      </c>
      <c r="O71" s="15">
        <f>INDEX('7th_share'!G:G,MATCH($C$1&amp;"-"&amp;$C71,'7th_share'!$AK:$AK,0))+O18</f>
        <v>1.2822324529064229E-2</v>
      </c>
      <c r="P71" s="15">
        <f>INDEX('7th_share'!H:H,MATCH($C$1&amp;"-"&amp;$C71,'7th_share'!$AK:$AK,0))+P18</f>
        <v>1.3462513274518331E-2</v>
      </c>
      <c r="Q71" s="15">
        <f>INDEX('7th_share'!I:I,MATCH($C$1&amp;"-"&amp;$C71,'7th_share'!$AK:$AK,0))+Q18</f>
        <v>1.425429143190669E-2</v>
      </c>
      <c r="R71" s="15">
        <f>INDEX('7th_share'!J:J,MATCH($C$1&amp;"-"&amp;$C71,'7th_share'!$AK:$AK,0))+R18</f>
        <v>1.5187551420662099E-2</v>
      </c>
      <c r="S71" s="15">
        <f>INDEX('7th_share'!K:K,MATCH($C$1&amp;"-"&amp;$C71,'7th_share'!$AK:$AK,0))+S18</f>
        <v>1.625218566021738E-2</v>
      </c>
      <c r="T71" s="15">
        <f>INDEX('7th_share'!L:L,MATCH($C$1&amp;"-"&amp;$C71,'7th_share'!$AK:$AK,0))+T18</f>
        <v>1.7438086570005319E-2</v>
      </c>
      <c r="U71" s="15">
        <f>INDEX('7th_share'!M:M,MATCH($C$1&amp;"-"&amp;$C71,'7th_share'!$AK:$AK,0))+U18</f>
        <v>1.8735146569458721E-2</v>
      </c>
      <c r="V71" s="15">
        <f>INDEX('7th_share'!N:N,MATCH($C$1&amp;"-"&amp;$C71,'7th_share'!$AK:$AK,0))+V18</f>
        <v>2.0133258078010419E-2</v>
      </c>
      <c r="W71" s="15">
        <f>INDEX('7th_share'!O:O,MATCH($C$1&amp;"-"&amp;$C71,'7th_share'!$AK:$AK,0))+W18</f>
        <v>2.1622313515093153E-2</v>
      </c>
      <c r="X71" s="15">
        <f>INDEX('7th_share'!P:P,MATCH($C$1&amp;"-"&amp;$C71,'7th_share'!$AK:$AK,0))+X18</f>
        <v>2.3192205300139782E-2</v>
      </c>
      <c r="Y71" s="15">
        <f>INDEX('7th_share'!Q:Q,MATCH($C$1&amp;"-"&amp;$C71,'7th_share'!$AK:$AK,0))+Y18</f>
        <v>2.4832825852583073E-2</v>
      </c>
      <c r="Z71" s="15">
        <f>INDEX('7th_share'!R:R,MATCH($C$1&amp;"-"&amp;$C71,'7th_share'!$AK:$AK,0))+Z18</f>
        <v>2.6534067591855823E-2</v>
      </c>
      <c r="AA71" s="15">
        <f>INDEX('7th_share'!S:S,MATCH($C$1&amp;"-"&amp;$C71,'7th_share'!$AK:$AK,0))+AA18</f>
        <v>2.8285822937390875E-2</v>
      </c>
      <c r="AB71" s="15">
        <f>INDEX('7th_share'!T:T,MATCH($C$1&amp;"-"&amp;$C71,'7th_share'!$AK:$AK,0))+AB18</f>
        <v>3.0077984308620999E-2</v>
      </c>
      <c r="AC71" s="15">
        <f>INDEX('7th_share'!U:U,MATCH($C$1&amp;"-"&amp;$C71,'7th_share'!$AK:$AK,0))+AC18</f>
        <v>3.1900444124978979E-2</v>
      </c>
      <c r="AD71" s="15">
        <f>INDEX('7th_share'!V:V,MATCH($C$1&amp;"-"&amp;$C71,'7th_share'!$AK:$AK,0))+AD18</f>
        <v>3.3743094805897683E-2</v>
      </c>
      <c r="AE71" s="15">
        <f>INDEX('7th_share'!W:W,MATCH($C$1&amp;"-"&amp;$C71,'7th_share'!$AK:$AK,0))+AE18</f>
        <v>3.5595828770809843E-2</v>
      </c>
      <c r="AF71" s="15">
        <f>INDEX('7th_share'!X:X,MATCH($C$1&amp;"-"&amp;$C71,'7th_share'!$AK:$AK,0))+AF18</f>
        <v>3.7448538439148311E-2</v>
      </c>
      <c r="AG71" s="15">
        <f>INDEX('7th_share'!Y:Y,MATCH($C$1&amp;"-"&amp;$C71,'7th_share'!$AK:$AK,0))+AG18</f>
        <v>3.9291116230345854E-2</v>
      </c>
      <c r="AH71" s="15">
        <f>INDEX('7th_share'!Z:Z,MATCH($C$1&amp;"-"&amp;$C71,'7th_share'!$AK:$AK,0))+AH18</f>
        <v>4.1113454563835292E-2</v>
      </c>
      <c r="AI71" s="15">
        <f>INDEX('7th_share'!AA:AA,MATCH($C$1&amp;"-"&amp;$C71,'7th_share'!$AK:$AK,0))+AI18</f>
        <v>4.2905445859049388E-2</v>
      </c>
      <c r="AJ71" s="15">
        <f>INDEX('7th_share'!AB:AB,MATCH($C$1&amp;"-"&amp;$C71,'7th_share'!$AK:$AK,0))+AJ18</f>
        <v>4.4656982535421066E-2</v>
      </c>
      <c r="AK71" s="15">
        <f>INDEX('7th_share'!AC:AC,MATCH($C$1&amp;"-"&amp;$C71,'7th_share'!$AK:$AK,0))+AK18</f>
        <v>4.6357957012382975E-2</v>
      </c>
      <c r="AL71" s="15">
        <f>INDEX('7th_share'!AD:AD,MATCH($C$1&amp;"-"&amp;$C71,'7th_share'!$AK:$AK,0))+AL18</f>
        <v>4.7998261709367974E-2</v>
      </c>
      <c r="AM71" s="15">
        <f>INDEX('7th_share'!AE:AE,MATCH($C$1&amp;"-"&amp;$C71,'7th_share'!$AK:$AK,0))+AM18</f>
        <v>4.9567789045808906E-2</v>
      </c>
      <c r="AN71" s="15">
        <f>INDEX('7th_share'!AF:AF,MATCH($C$1&amp;"-"&amp;$C71,'7th_share'!$AK:$AK,0))+AN18</f>
        <v>5.1056431441138528E-2</v>
      </c>
      <c r="AO71" s="15">
        <f>INDEX('7th_share'!AG:AG,MATCH($C$1&amp;"-"&amp;$C71,'7th_share'!$AK:$AK,0))+AO18</f>
        <v>5.2454081314789652E-2</v>
      </c>
      <c r="AP71" s="15">
        <f>INDEX('7th_share'!AH:AH,MATCH($C$1&amp;"-"&amp;$C71,'7th_share'!$AK:$AK,0))+AP18</f>
        <v>5.3750631086195058E-2</v>
      </c>
      <c r="AQ71" s="15">
        <f>INDEX('7th_share'!AI:AI,MATCH($C$1&amp;"-"&amp;$C71,'7th_share'!$AK:$AK,0))+AQ18</f>
        <v>5.4935973174787621E-2</v>
      </c>
      <c r="AR71" s="15">
        <f>INDEX('7th_share'!AJ:AJ,MATCH($C$1&amp;"-"&amp;$C71,'7th_share'!$AK:$AK,0))+AR18</f>
        <v>5.6000000000000036E-2</v>
      </c>
      <c r="AS71" s="6">
        <f t="shared" si="48"/>
        <v>5.6000000000000036E-2</v>
      </c>
      <c r="AT71" s="6">
        <f t="shared" si="47"/>
        <v>5.6000000000000036E-2</v>
      </c>
      <c r="AU71" s="6">
        <f t="shared" si="47"/>
        <v>5.6000000000000036E-2</v>
      </c>
      <c r="AV71" s="6">
        <f t="shared" si="47"/>
        <v>5.6000000000000036E-2</v>
      </c>
      <c r="AW71" s="6">
        <f t="shared" si="47"/>
        <v>5.6000000000000036E-2</v>
      </c>
      <c r="AX71" s="6">
        <f t="shared" si="47"/>
        <v>5.6000000000000036E-2</v>
      </c>
      <c r="AY71" s="6">
        <f t="shared" si="47"/>
        <v>5.6000000000000036E-2</v>
      </c>
      <c r="AZ71" s="6">
        <f t="shared" si="47"/>
        <v>5.6000000000000036E-2</v>
      </c>
      <c r="BA71" s="6">
        <f t="shared" si="47"/>
        <v>5.6000000000000036E-2</v>
      </c>
      <c r="BB71" s="6">
        <f t="shared" si="47"/>
        <v>5.6000000000000036E-2</v>
      </c>
      <c r="BC71" s="6">
        <f t="shared" si="47"/>
        <v>5.6000000000000036E-2</v>
      </c>
      <c r="BD71" s="6">
        <f t="shared" si="47"/>
        <v>5.6000000000000036E-2</v>
      </c>
      <c r="BE71" s="6">
        <f t="shared" si="47"/>
        <v>5.6000000000000036E-2</v>
      </c>
      <c r="BF71" s="6">
        <f t="shared" si="47"/>
        <v>5.6000000000000036E-2</v>
      </c>
      <c r="BG71" s="6">
        <f t="shared" si="47"/>
        <v>5.6000000000000036E-2</v>
      </c>
      <c r="BH71" s="6">
        <f t="shared" si="47"/>
        <v>5.6000000000000036E-2</v>
      </c>
      <c r="BI71" s="6">
        <f t="shared" si="47"/>
        <v>5.6000000000000036E-2</v>
      </c>
      <c r="BJ71" s="6">
        <f t="shared" si="47"/>
        <v>5.6000000000000036E-2</v>
      </c>
      <c r="BK71" s="6">
        <f t="shared" si="47"/>
        <v>5.6000000000000036E-2</v>
      </c>
      <c r="BL71" s="6">
        <f t="shared" si="47"/>
        <v>5.6000000000000036E-2</v>
      </c>
    </row>
    <row r="72" spans="2:64" x14ac:dyDescent="0.25">
      <c r="C72" t="s">
        <v>15</v>
      </c>
      <c r="D72">
        <f>INDEX(hist_share!W:W,MATCH($C$1&amp;"-"&amp;$C72,hist_share!$AF:$AF,0))</f>
        <v>0.21379475746103471</v>
      </c>
      <c r="E72">
        <f>INDEX(hist_share!X:X,MATCH($C$1&amp;"-"&amp;$C72,hist_share!$AF:$AF,0))</f>
        <v>0.2133601964410575</v>
      </c>
      <c r="F72">
        <f>INDEX(hist_share!Y:Y,MATCH($C$1&amp;"-"&amp;$C72,hist_share!$AF:$AF,0))</f>
        <v>0.21706334824827439</v>
      </c>
      <c r="G72">
        <f>INDEX(hist_share!Z:Z,MATCH($C$1&amp;"-"&amp;$C72,hist_share!$AF:$AF,0))</f>
        <v>0.21918588715591289</v>
      </c>
      <c r="H72">
        <f>INDEX(hist_share!AA:AA,MATCH($C$1&amp;"-"&amp;$C72,hist_share!$AF:$AF,0))</f>
        <v>0.22109660516285251</v>
      </c>
      <c r="I72">
        <f>INDEX(hist_share!AB:AB,MATCH($C$1&amp;"-"&amp;$C72,hist_share!$AF:$AF,0))</f>
        <v>0</v>
      </c>
      <c r="J72" s="10">
        <f>INDEX(hist_share!AC:AC,MATCH($C$1&amp;"-"&amp;$C72,hist_share!$AF:$AF,0))</f>
        <v>0</v>
      </c>
      <c r="K72" s="15">
        <f>INDEX('7th_share'!C:C,MATCH($C$1&amp;"-"&amp;$C72,'7th_share'!$AK:$AK,0))</f>
        <v>0.22763216451092549</v>
      </c>
      <c r="L72" s="15">
        <f>INDEX('7th_share'!D:D,MATCH($C$1&amp;"-"&amp;$C72,'7th_share'!$AK:$AK,0))</f>
        <v>0.22935404296250569</v>
      </c>
      <c r="M72" s="15">
        <f>INDEX('7th_share'!E:E,MATCH($C$1&amp;"-"&amp;$C72,'7th_share'!$AK:$AK,0))</f>
        <v>0.2308643809110125</v>
      </c>
      <c r="N72" s="15">
        <f>INDEX('7th_share'!F:F,MATCH($C$1&amp;"-"&amp;$C72,'7th_share'!$AK:$AK,0))-N18/2</f>
        <v>0.2316732464539355</v>
      </c>
      <c r="O72" s="15">
        <f>INDEX('7th_share'!G:G,MATCH($C$1&amp;"-"&amp;$C72,'7th_share'!$AK:$AK,0))-O18/2</f>
        <v>0.23229070768876389</v>
      </c>
      <c r="P72" s="15">
        <f>INDEX('7th_share'!H:H,MATCH($C$1&amp;"-"&amp;$C72,'7th_share'!$AK:$AK,0))-P18/2</f>
        <v>0.23272683271298719</v>
      </c>
      <c r="Q72" s="15">
        <f>INDEX('7th_share'!I:I,MATCH($C$1&amp;"-"&amp;$C72,'7th_share'!$AK:$AK,0))-Q18/2</f>
        <v>0.23299168962409481</v>
      </c>
      <c r="R72" s="15">
        <f>INDEX('7th_share'!J:J,MATCH($C$1&amp;"-"&amp;$C72,'7th_share'!$AK:$AK,0))-R18/2</f>
        <v>0.23309534651957581</v>
      </c>
      <c r="S72" s="15">
        <f>INDEX('7th_share'!K:K,MATCH($C$1&amp;"-"&amp;$C72,'7th_share'!$AK:$AK,0))-S18/2</f>
        <v>0.23304787149691961</v>
      </c>
      <c r="T72" s="15">
        <f>INDEX('7th_share'!L:L,MATCH($C$1&amp;"-"&amp;$C72,'7th_share'!$AK:$AK,0))-T18/2</f>
        <v>0.23285933265361589</v>
      </c>
      <c r="U72" s="15">
        <f>INDEX('7th_share'!M:M,MATCH($C$1&amp;"-"&amp;$C72,'7th_share'!$AK:$AK,0))-U18/2</f>
        <v>0.23253979808715361</v>
      </c>
      <c r="V72" s="15">
        <f>INDEX('7th_share'!N:N,MATCH($C$1&amp;"-"&amp;$C72,'7th_share'!$AK:$AK,0))-V18/2</f>
        <v>0.2320993358950223</v>
      </c>
      <c r="W72" s="15">
        <f>INDEX('7th_share'!O:O,MATCH($C$1&amp;"-"&amp;$C72,'7th_share'!$AK:$AK,0))-W18/2</f>
        <v>0.23154801417471119</v>
      </c>
      <c r="X72" s="15">
        <f>INDEX('7th_share'!P:P,MATCH($C$1&amp;"-"&amp;$C72,'7th_share'!$AK:$AK,0))-X18/2</f>
        <v>0.23089590102370969</v>
      </c>
      <c r="Y72" s="15">
        <f>INDEX('7th_share'!Q:Q,MATCH($C$1&amp;"-"&amp;$C72,'7th_share'!$AK:$AK,0))-Y18/2</f>
        <v>0.2301530645395074</v>
      </c>
      <c r="Z72" s="15">
        <f>INDEX('7th_share'!R:R,MATCH($C$1&amp;"-"&amp;$C72,'7th_share'!$AK:$AK,0))-Z18/2</f>
        <v>0.2293295728195934</v>
      </c>
      <c r="AA72" s="15">
        <f>INDEX('7th_share'!S:S,MATCH($C$1&amp;"-"&amp;$C72,'7th_share'!$AK:$AK,0))-AA18/2</f>
        <v>0.22843549396145699</v>
      </c>
      <c r="AB72" s="15">
        <f>INDEX('7th_share'!T:T,MATCH($C$1&amp;"-"&amp;$C72,'7th_share'!$AK:$AK,0))-AB18/2</f>
        <v>0.2274808960625877</v>
      </c>
      <c r="AC72" s="15">
        <f>INDEX('7th_share'!U:U,MATCH($C$1&amp;"-"&amp;$C72,'7th_share'!$AK:$AK,0))-AC18/2</f>
        <v>0.2264758472204747</v>
      </c>
      <c r="AD72" s="15">
        <f>INDEX('7th_share'!V:V,MATCH($C$1&amp;"-"&amp;$C72,'7th_share'!$AK:$AK,0))-AD18/2</f>
        <v>0.22543041553260748</v>
      </c>
      <c r="AE72" s="15">
        <f>INDEX('7th_share'!W:W,MATCH($C$1&amp;"-"&amp;$C72,'7th_share'!$AK:$AK,0))-AE18/2</f>
        <v>0.2243546690964755</v>
      </c>
      <c r="AF72" s="15">
        <f>INDEX('7th_share'!X:X,MATCH($C$1&amp;"-"&amp;$C72,'7th_share'!$AK:$AK,0))-AF18/2</f>
        <v>0.22325867600956789</v>
      </c>
      <c r="AG72" s="15">
        <f>INDEX('7th_share'!Y:Y,MATCH($C$1&amp;"-"&amp;$C72,'7th_share'!$AK:$AK,0))-AG18/2</f>
        <v>0.222152504369374</v>
      </c>
      <c r="AH72" s="15">
        <f>INDEX('7th_share'!Z:Z,MATCH($C$1&amp;"-"&amp;$C72,'7th_share'!$AK:$AK,0))-AH18/2</f>
        <v>0.22104622227338339</v>
      </c>
      <c r="AI72" s="15">
        <f>INDEX('7th_share'!AA:AA,MATCH($C$1&amp;"-"&amp;$C72,'7th_share'!$AK:$AK,0))-AI18/2</f>
        <v>0.21994989781908528</v>
      </c>
      <c r="AJ72" s="15">
        <f>INDEX('7th_share'!AB:AB,MATCH($C$1&amp;"-"&amp;$C72,'7th_share'!$AK:$AK,0))-AJ18/2</f>
        <v>0.218873599103969</v>
      </c>
      <c r="AK72" s="15">
        <f>INDEX('7th_share'!AC:AC,MATCH($C$1&amp;"-"&amp;$C72,'7th_share'!$AK:$AK,0))-AK18/2</f>
        <v>0.217827394225524</v>
      </c>
      <c r="AL72" s="15">
        <f>INDEX('7th_share'!AD:AD,MATCH($C$1&amp;"-"&amp;$C72,'7th_share'!$AK:$AK,0))-AL18/2</f>
        <v>0.21682135128123939</v>
      </c>
      <c r="AM72" s="15">
        <f>INDEX('7th_share'!AE:AE,MATCH($C$1&amp;"-"&amp;$C72,'7th_share'!$AK:$AK,0))-AM18/2</f>
        <v>0.21586553836860478</v>
      </c>
      <c r="AN72" s="15">
        <f>INDEX('7th_share'!AF:AF,MATCH($C$1&amp;"-"&amp;$C72,'7th_share'!$AK:$AK,0))-AN18/2</f>
        <v>0.21497002358510939</v>
      </c>
      <c r="AO72" s="15">
        <f>INDEX('7th_share'!AG:AG,MATCH($C$1&amp;"-"&amp;$C72,'7th_share'!$AK:$AK,0))-AO18/2</f>
        <v>0.21414487502824259</v>
      </c>
      <c r="AP72" s="15">
        <f>INDEX('7th_share'!AH:AH,MATCH($C$1&amp;"-"&amp;$C72,'7th_share'!$AK:$AK,0))-AP18/2</f>
        <v>0.21340016079549379</v>
      </c>
      <c r="AQ72" s="15">
        <f>INDEX('7th_share'!AI:AI,MATCH($C$1&amp;"-"&amp;$C72,'7th_share'!$AK:$AK,0))-AQ18/2</f>
        <v>0.2127459489843524</v>
      </c>
      <c r="AR72" s="15">
        <f>INDEX('7th_share'!AJ:AJ,MATCH($C$1&amp;"-"&amp;$C72,'7th_share'!$AK:$AK,0))-AR18/2</f>
        <v>0.2121923076923076</v>
      </c>
      <c r="AS72" s="6">
        <f t="shared" si="48"/>
        <v>0.2121923076923076</v>
      </c>
      <c r="AT72" s="6">
        <f t="shared" si="47"/>
        <v>0.2121923076923076</v>
      </c>
      <c r="AU72" s="6">
        <f t="shared" si="47"/>
        <v>0.2121923076923076</v>
      </c>
      <c r="AV72" s="6">
        <f t="shared" si="47"/>
        <v>0.2121923076923076</v>
      </c>
      <c r="AW72" s="6">
        <f t="shared" si="47"/>
        <v>0.2121923076923076</v>
      </c>
      <c r="AX72" s="6">
        <f t="shared" si="47"/>
        <v>0.2121923076923076</v>
      </c>
      <c r="AY72" s="6">
        <f t="shared" si="47"/>
        <v>0.2121923076923076</v>
      </c>
      <c r="AZ72" s="6">
        <f t="shared" si="47"/>
        <v>0.2121923076923076</v>
      </c>
      <c r="BA72" s="6">
        <f t="shared" si="47"/>
        <v>0.2121923076923076</v>
      </c>
      <c r="BB72" s="6">
        <f t="shared" si="47"/>
        <v>0.2121923076923076</v>
      </c>
      <c r="BC72" s="6">
        <f t="shared" si="47"/>
        <v>0.2121923076923076</v>
      </c>
      <c r="BD72" s="6">
        <f t="shared" si="47"/>
        <v>0.2121923076923076</v>
      </c>
      <c r="BE72" s="6">
        <f t="shared" si="47"/>
        <v>0.2121923076923076</v>
      </c>
      <c r="BF72" s="6">
        <f t="shared" si="47"/>
        <v>0.2121923076923076</v>
      </c>
      <c r="BG72" s="6">
        <f t="shared" si="47"/>
        <v>0.2121923076923076</v>
      </c>
      <c r="BH72" s="6">
        <f t="shared" si="47"/>
        <v>0.2121923076923076</v>
      </c>
      <c r="BI72" s="6">
        <f t="shared" si="47"/>
        <v>0.2121923076923076</v>
      </c>
      <c r="BJ72" s="6">
        <f t="shared" si="47"/>
        <v>0.2121923076923076</v>
      </c>
      <c r="BK72" s="6">
        <f t="shared" si="47"/>
        <v>0.2121923076923076</v>
      </c>
      <c r="BL72" s="6">
        <f t="shared" si="47"/>
        <v>0.2121923076923076</v>
      </c>
    </row>
    <row r="73" spans="2:64" x14ac:dyDescent="0.25">
      <c r="C73" t="s">
        <v>16</v>
      </c>
      <c r="D73">
        <f>INDEX(hist_share!W:W,MATCH($C$1&amp;"-"&amp;$C73,hist_share!$AF:$AF,0))</f>
        <v>0.14913580029661519</v>
      </c>
      <c r="E73">
        <f>INDEX(hist_share!X:X,MATCH($C$1&amp;"-"&amp;$C73,hist_share!$AF:$AF,0))</f>
        <v>0.15045805446417729</v>
      </c>
      <c r="F73">
        <f>INDEX(hist_share!Y:Y,MATCH($C$1&amp;"-"&amp;$C73,hist_share!$AF:$AF,0))</f>
        <v>0.14893842649373859</v>
      </c>
      <c r="G73">
        <f>INDEX(hist_share!Z:Z,MATCH($C$1&amp;"-"&amp;$C73,hist_share!$AF:$AF,0))</f>
        <v>0.14659057935478351</v>
      </c>
      <c r="H73">
        <f>INDEX(hist_share!AA:AA,MATCH($C$1&amp;"-"&amp;$C73,hist_share!$AF:$AF,0))</f>
        <v>0.14318629086721721</v>
      </c>
      <c r="I73">
        <f>INDEX(hist_share!AB:AB,MATCH($C$1&amp;"-"&amp;$C73,hist_share!$AF:$AF,0))</f>
        <v>0</v>
      </c>
      <c r="J73" s="10">
        <f>INDEX(hist_share!AC:AC,MATCH($C$1&amp;"-"&amp;$C73,hist_share!$AF:$AF,0))</f>
        <v>0</v>
      </c>
      <c r="K73" s="15">
        <f>INDEX('7th_share'!C:C,MATCH($C$1&amp;"-"&amp;$C73,'7th_share'!$AK:$AK,0))</f>
        <v>0.13790355091336901</v>
      </c>
      <c r="L73" s="15">
        <f>INDEX('7th_share'!D:D,MATCH($C$1&amp;"-"&amp;$C73,'7th_share'!$AK:$AK,0))</f>
        <v>0.1361473953132234</v>
      </c>
      <c r="M73" s="15">
        <f>INDEX('7th_share'!E:E,MATCH($C$1&amp;"-"&amp;$C73,'7th_share'!$AK:$AK,0))</f>
        <v>0.1343985621605715</v>
      </c>
      <c r="N73" s="15">
        <f>INDEX('7th_share'!F:F,MATCH($C$1&amp;"-"&amp;$C73,'7th_share'!$AK:$AK,0))</f>
        <v>0.13266001760856869</v>
      </c>
      <c r="O73" s="15">
        <f>INDEX('7th_share'!G:G,MATCH($C$1&amp;"-"&amp;$C73,'7th_share'!$AK:$AK,0))</f>
        <v>0.13093472781036999</v>
      </c>
      <c r="P73" s="15">
        <f>INDEX('7th_share'!H:H,MATCH($C$1&amp;"-"&amp;$C73,'7th_share'!$AK:$AK,0))</f>
        <v>0.12922565891913079</v>
      </c>
      <c r="Q73" s="15">
        <f>INDEX('7th_share'!I:I,MATCH($C$1&amp;"-"&amp;$C73,'7th_share'!$AK:$AK,0))</f>
        <v>0.12753577708800609</v>
      </c>
      <c r="R73" s="15">
        <f>INDEX('7th_share'!J:J,MATCH($C$1&amp;"-"&amp;$C73,'7th_share'!$AK:$AK,0))</f>
        <v>0.12586804847015121</v>
      </c>
      <c r="S73" s="15">
        <f>INDEX('7th_share'!K:K,MATCH($C$1&amp;"-"&amp;$C73,'7th_share'!$AK:$AK,0))</f>
        <v>0.1242254392187212</v>
      </c>
      <c r="T73" s="15">
        <f>INDEX('7th_share'!L:L,MATCH($C$1&amp;"-"&amp;$C73,'7th_share'!$AK:$AK,0))</f>
        <v>0.12261091548687141</v>
      </c>
      <c r="U73" s="15">
        <f>INDEX('7th_share'!M:M,MATCH($C$1&amp;"-"&amp;$C73,'7th_share'!$AK:$AK,0))</f>
        <v>0.1210274434277568</v>
      </c>
      <c r="V73" s="15">
        <f>INDEX('7th_share'!N:N,MATCH($C$1&amp;"-"&amp;$C73,'7th_share'!$AK:$AK,0))</f>
        <v>0.1194779891945329</v>
      </c>
      <c r="W73" s="15">
        <f>INDEX('7th_share'!O:O,MATCH($C$1&amp;"-"&amp;$C73,'7th_share'!$AK:$AK,0))</f>
        <v>0.11796551894035449</v>
      </c>
      <c r="X73" s="15">
        <f>INDEX('7th_share'!P:P,MATCH($C$1&amp;"-"&amp;$C73,'7th_share'!$AK:$AK,0))</f>
        <v>0.11649299881837701</v>
      </c>
      <c r="Y73" s="15">
        <f>INDEX('7th_share'!Q:Q,MATCH($C$1&amp;"-"&amp;$C73,'7th_share'!$AK:$AK,0))</f>
        <v>0.1150633949817557</v>
      </c>
      <c r="Z73" s="15">
        <f>INDEX('7th_share'!R:R,MATCH($C$1&amp;"-"&amp;$C73,'7th_share'!$AK:$AK,0))</f>
        <v>0.1136796735836456</v>
      </c>
      <c r="AA73" s="15">
        <f>INDEX('7th_share'!S:S,MATCH($C$1&amp;"-"&amp;$C73,'7th_share'!$AK:$AK,0))</f>
        <v>0.11234480077720189</v>
      </c>
      <c r="AB73" s="15">
        <f>INDEX('7th_share'!T:T,MATCH($C$1&amp;"-"&amp;$C73,'7th_share'!$AK:$AK,0))</f>
        <v>0.11106174271557991</v>
      </c>
      <c r="AC73" s="15">
        <f>INDEX('7th_share'!U:U,MATCH($C$1&amp;"-"&amp;$C73,'7th_share'!$AK:$AK,0))</f>
        <v>0.1098334655519346</v>
      </c>
      <c r="AD73" s="15">
        <f>INDEX('7th_share'!V:V,MATCH($C$1&amp;"-"&amp;$C73,'7th_share'!$AK:$AK,0))</f>
        <v>0.10866293543942129</v>
      </c>
      <c r="AE73" s="15">
        <f>INDEX('7th_share'!W:W,MATCH($C$1&amp;"-"&amp;$C73,'7th_share'!$AK:$AK,0))</f>
        <v>0.1075531185311953</v>
      </c>
      <c r="AF73" s="15">
        <f>INDEX('7th_share'!X:X,MATCH($C$1&amp;"-"&amp;$C73,'7th_share'!$AK:$AK,0))</f>
        <v>0.1065069809804116</v>
      </c>
      <c r="AG73" s="15">
        <f>INDEX('7th_share'!Y:Y,MATCH($C$1&amp;"-"&amp;$C73,'7th_share'!$AK:$AK,0))</f>
        <v>0.1055274889402255</v>
      </c>
      <c r="AH73" s="15">
        <f>INDEX('7th_share'!Z:Z,MATCH($C$1&amp;"-"&amp;$C73,'7th_share'!$AK:$AK,0))</f>
        <v>0.1046176085637921</v>
      </c>
      <c r="AI73" s="15">
        <f>INDEX('7th_share'!AA:AA,MATCH($C$1&amp;"-"&amp;$C73,'7th_share'!$AK:$AK,0))</f>
        <v>0.1037803060042666</v>
      </c>
      <c r="AJ73" s="15">
        <f>INDEX('7th_share'!AB:AB,MATCH($C$1&amp;"-"&amp;$C73,'7th_share'!$AK:$AK,0))</f>
        <v>0.1030185474148043</v>
      </c>
      <c r="AK73" s="15">
        <f>INDEX('7th_share'!AC:AC,MATCH($C$1&amp;"-"&amp;$C73,'7th_share'!$AK:$AK,0))</f>
        <v>0.1023352989485603</v>
      </c>
      <c r="AL73" s="15">
        <f>INDEX('7th_share'!AD:AD,MATCH($C$1&amp;"-"&amp;$C73,'7th_share'!$AK:$AK,0))</f>
        <v>0.1017335267586897</v>
      </c>
      <c r="AM73" s="15">
        <f>INDEX('7th_share'!AE:AE,MATCH($C$1&amp;"-"&amp;$C73,'7th_share'!$AK:$AK,0))</f>
        <v>0.1012161969983478</v>
      </c>
      <c r="AN73" s="15">
        <f>INDEX('7th_share'!AF:AF,MATCH($C$1&amp;"-"&amp;$C73,'7th_share'!$AK:$AK,0))</f>
        <v>0.1007862758206898</v>
      </c>
      <c r="AO73" s="15">
        <f>INDEX('7th_share'!AG:AG,MATCH($C$1&amp;"-"&amp;$C73,'7th_share'!$AK:$AK,0))</f>
        <v>0.10044672937887079</v>
      </c>
      <c r="AP73" s="15">
        <f>INDEX('7th_share'!AH:AH,MATCH($C$1&amp;"-"&amp;$C73,'7th_share'!$AK:$AK,0))</f>
        <v>0.10020052382604611</v>
      </c>
      <c r="AQ73" s="15">
        <f>INDEX('7th_share'!AI:AI,MATCH($C$1&amp;"-"&amp;$C73,'7th_share'!$AK:$AK,0))</f>
        <v>0.1000506253153708</v>
      </c>
      <c r="AR73" s="15">
        <f>INDEX('7th_share'!AJ:AJ,MATCH($C$1&amp;"-"&amp;$C73,'7th_share'!$AK:$AK,0))</f>
        <v>0.1000000000000001</v>
      </c>
      <c r="AS73" s="6">
        <f t="shared" si="48"/>
        <v>0.1000000000000001</v>
      </c>
      <c r="AT73" s="6">
        <f t="shared" si="47"/>
        <v>0.1000000000000001</v>
      </c>
      <c r="AU73" s="6">
        <f t="shared" si="47"/>
        <v>0.1000000000000001</v>
      </c>
      <c r="AV73" s="6">
        <f t="shared" si="47"/>
        <v>0.1000000000000001</v>
      </c>
      <c r="AW73" s="6">
        <f t="shared" si="47"/>
        <v>0.1000000000000001</v>
      </c>
      <c r="AX73" s="6">
        <f t="shared" si="47"/>
        <v>0.1000000000000001</v>
      </c>
      <c r="AY73" s="6">
        <f t="shared" si="47"/>
        <v>0.1000000000000001</v>
      </c>
      <c r="AZ73" s="6">
        <f t="shared" si="47"/>
        <v>0.1000000000000001</v>
      </c>
      <c r="BA73" s="6">
        <f t="shared" si="47"/>
        <v>0.1000000000000001</v>
      </c>
      <c r="BB73" s="6">
        <f t="shared" si="47"/>
        <v>0.1000000000000001</v>
      </c>
      <c r="BC73" s="6">
        <f t="shared" si="47"/>
        <v>0.1000000000000001</v>
      </c>
      <c r="BD73" s="6">
        <f t="shared" si="47"/>
        <v>0.1000000000000001</v>
      </c>
      <c r="BE73" s="6">
        <f t="shared" si="47"/>
        <v>0.1000000000000001</v>
      </c>
      <c r="BF73" s="6">
        <f t="shared" si="47"/>
        <v>0.1000000000000001</v>
      </c>
      <c r="BG73" s="6">
        <f t="shared" si="47"/>
        <v>0.1000000000000001</v>
      </c>
      <c r="BH73" s="6">
        <f t="shared" si="47"/>
        <v>0.1000000000000001</v>
      </c>
      <c r="BI73" s="6">
        <f t="shared" si="47"/>
        <v>0.1000000000000001</v>
      </c>
      <c r="BJ73" s="6">
        <f t="shared" si="47"/>
        <v>0.1000000000000001</v>
      </c>
      <c r="BK73" s="6">
        <f t="shared" si="47"/>
        <v>0.1000000000000001</v>
      </c>
      <c r="BL73" s="6">
        <f t="shared" si="47"/>
        <v>0.1000000000000001</v>
      </c>
    </row>
    <row r="74" spans="2:64" x14ac:dyDescent="0.25">
      <c r="C74" t="s">
        <v>17</v>
      </c>
      <c r="D74">
        <f>INDEX(hist_share!W:W,MATCH($C$1&amp;"-"&amp;$C74,hist_share!$AF:$AF,0))</f>
        <v>5.3448689365258678E-2</v>
      </c>
      <c r="E74">
        <f>INDEX(hist_share!X:X,MATCH($C$1&amp;"-"&amp;$C74,hist_share!$AF:$AF,0))</f>
        <v>5.3340049110264388E-2</v>
      </c>
      <c r="F74">
        <f>INDEX(hist_share!Y:Y,MATCH($C$1&amp;"-"&amp;$C74,hist_share!$AF:$AF,0))</f>
        <v>5.4265837062068618E-2</v>
      </c>
      <c r="G74">
        <f>INDEX(hist_share!Z:Z,MATCH($C$1&amp;"-"&amp;$C74,hist_share!$AF:$AF,0))</f>
        <v>5.4796471788978222E-2</v>
      </c>
      <c r="H74">
        <f>INDEX(hist_share!AA:AA,MATCH($C$1&amp;"-"&amp;$C74,hist_share!$AF:$AF,0))</f>
        <v>5.5274151290713121E-2</v>
      </c>
      <c r="I74">
        <f>INDEX(hist_share!AB:AB,MATCH($C$1&amp;"-"&amp;$C74,hist_share!$AF:$AF,0))</f>
        <v>0</v>
      </c>
      <c r="J74" s="10">
        <f>INDEX(hist_share!AC:AC,MATCH($C$1&amp;"-"&amp;$C74,hist_share!$AF:$AF,0))</f>
        <v>0</v>
      </c>
      <c r="K74" s="15">
        <f>INDEX('7th_share'!C:C,MATCH($C$1&amp;"-"&amp;$C74,'7th_share'!$AK:$AK,0))</f>
        <v>5.6908041127731387E-2</v>
      </c>
      <c r="L74" s="15">
        <f>INDEX('7th_share'!D:D,MATCH($C$1&amp;"-"&amp;$C74,'7th_share'!$AK:$AK,0))</f>
        <v>5.7338510740626417E-2</v>
      </c>
      <c r="M74" s="15">
        <f>INDEX('7th_share'!E:E,MATCH($C$1&amp;"-"&amp;$C74,'7th_share'!$AK:$AK,0))</f>
        <v>5.7716095227753117E-2</v>
      </c>
      <c r="N74" s="15">
        <f>INDEX('7th_share'!F:F,MATCH($C$1&amp;"-"&amp;$C74,'7th_share'!$AK:$AK,0))</f>
        <v>5.8043311613483882E-2</v>
      </c>
      <c r="O74" s="15">
        <f>INDEX('7th_share'!G:G,MATCH($C$1&amp;"-"&amp;$C74,'7th_share'!$AK:$AK,0))</f>
        <v>5.8322676922191008E-2</v>
      </c>
      <c r="P74" s="15">
        <f>INDEX('7th_share'!H:H,MATCH($C$1&amp;"-"&amp;$C74,'7th_share'!$AK:$AK,0))</f>
        <v>5.8556708178246812E-2</v>
      </c>
      <c r="Q74" s="15">
        <f>INDEX('7th_share'!I:I,MATCH($C$1&amp;"-"&amp;$C74,'7th_share'!$AK:$AK,0))</f>
        <v>5.8747922406023702E-2</v>
      </c>
      <c r="R74" s="15">
        <f>INDEX('7th_share'!J:J,MATCH($C$1&amp;"-"&amp;$C74,'7th_share'!$AK:$AK,0))</f>
        <v>5.8898836629893959E-2</v>
      </c>
      <c r="S74" s="15">
        <f>INDEX('7th_share'!K:K,MATCH($C$1&amp;"-"&amp;$C74,'7th_share'!$AK:$AK,0))</f>
        <v>5.9011967874229909E-2</v>
      </c>
      <c r="T74" s="15">
        <f>INDEX('7th_share'!L:L,MATCH($C$1&amp;"-"&amp;$C74,'7th_share'!$AK:$AK,0))</f>
        <v>5.9089833163403972E-2</v>
      </c>
      <c r="U74" s="15">
        <f>INDEX('7th_share'!M:M,MATCH($C$1&amp;"-"&amp;$C74,'7th_share'!$AK:$AK,0))</f>
        <v>5.9134949521788389E-2</v>
      </c>
      <c r="V74" s="15">
        <f>INDEX('7th_share'!N:N,MATCH($C$1&amp;"-"&amp;$C74,'7th_share'!$AK:$AK,0))</f>
        <v>5.9149833973755568E-2</v>
      </c>
      <c r="W74" s="15">
        <f>INDEX('7th_share'!O:O,MATCH($C$1&amp;"-"&amp;$C74,'7th_share'!$AK:$AK,0))</f>
        <v>5.9137003543677798E-2</v>
      </c>
      <c r="X74" s="15">
        <f>INDEX('7th_share'!P:P,MATCH($C$1&amp;"-"&amp;$C74,'7th_share'!$AK:$AK,0))</f>
        <v>5.9098975255927437E-2</v>
      </c>
      <c r="Y74" s="15">
        <f>INDEX('7th_share'!Q:Q,MATCH($C$1&amp;"-"&amp;$C74,'7th_share'!$AK:$AK,0))</f>
        <v>5.9038266134876852E-2</v>
      </c>
      <c r="Z74" s="15">
        <f>INDEX('7th_share'!R:R,MATCH($C$1&amp;"-"&amp;$C74,'7th_share'!$AK:$AK,0))</f>
        <v>5.8957393204898352E-2</v>
      </c>
      <c r="AA74" s="15">
        <f>INDEX('7th_share'!S:S,MATCH($C$1&amp;"-"&amp;$C74,'7th_share'!$AK:$AK,0))</f>
        <v>5.8858873490364248E-2</v>
      </c>
      <c r="AB74" s="15">
        <f>INDEX('7th_share'!T:T,MATCH($C$1&amp;"-"&amp;$C74,'7th_share'!$AK:$AK,0))</f>
        <v>5.8745224015646913E-2</v>
      </c>
      <c r="AC74" s="15">
        <f>INDEX('7th_share'!U:U,MATCH($C$1&amp;"-"&amp;$C74,'7th_share'!$AK:$AK,0))</f>
        <v>5.861896180511867E-2</v>
      </c>
      <c r="AD74" s="15">
        <f>INDEX('7th_share'!V:V,MATCH($C$1&amp;"-"&amp;$C74,'7th_share'!$AK:$AK,0))</f>
        <v>5.8482603883151893E-2</v>
      </c>
      <c r="AE74" s="15">
        <f>INDEX('7th_share'!W:W,MATCH($C$1&amp;"-"&amp;$C74,'7th_share'!$AK:$AK,0))</f>
        <v>5.8338667274118891E-2</v>
      </c>
      <c r="AF74" s="15">
        <f>INDEX('7th_share'!X:X,MATCH($C$1&amp;"-"&amp;$C74,'7th_share'!$AK:$AK,0))</f>
        <v>5.8189669002391982E-2</v>
      </c>
      <c r="AG74" s="15">
        <f>INDEX('7th_share'!Y:Y,MATCH($C$1&amp;"-"&amp;$C74,'7th_share'!$AK:$AK,0))</f>
        <v>5.803812609234351E-2</v>
      </c>
      <c r="AH74" s="15">
        <f>INDEX('7th_share'!Z:Z,MATCH($C$1&amp;"-"&amp;$C74,'7th_share'!$AK:$AK,0))</f>
        <v>5.7886555568345863E-2</v>
      </c>
      <c r="AI74" s="15">
        <f>INDEX('7th_share'!AA:AA,MATCH($C$1&amp;"-"&amp;$C74,'7th_share'!$AK:$AK,0))</f>
        <v>5.7737474454771322E-2</v>
      </c>
      <c r="AJ74" s="15">
        <f>INDEX('7th_share'!AB:AB,MATCH($C$1&amp;"-"&amp;$C74,'7th_share'!$AK:$AK,0))</f>
        <v>5.7593399775992239E-2</v>
      </c>
      <c r="AK74" s="15">
        <f>INDEX('7th_share'!AC:AC,MATCH($C$1&amp;"-"&amp;$C74,'7th_share'!$AK:$AK,0))</f>
        <v>5.7456848556380967E-2</v>
      </c>
      <c r="AL74" s="15">
        <f>INDEX('7th_share'!AD:AD,MATCH($C$1&amp;"-"&amp;$C74,'7th_share'!$AK:$AK,0))</f>
        <v>5.733033782030985E-2</v>
      </c>
      <c r="AM74" s="15">
        <f>INDEX('7th_share'!AE:AE,MATCH($C$1&amp;"-"&amp;$C74,'7th_share'!$AK:$AK,0))</f>
        <v>5.7216384592151191E-2</v>
      </c>
      <c r="AN74" s="15">
        <f>INDEX('7th_share'!AF:AF,MATCH($C$1&amp;"-"&amp;$C74,'7th_share'!$AK:$AK,0))</f>
        <v>5.711750589627735E-2</v>
      </c>
      <c r="AO74" s="15">
        <f>INDEX('7th_share'!AG:AG,MATCH($C$1&amp;"-"&amp;$C74,'7th_share'!$AK:$AK,0))</f>
        <v>5.7036218757060657E-2</v>
      </c>
      <c r="AP74" s="15">
        <f>INDEX('7th_share'!AH:AH,MATCH($C$1&amp;"-"&amp;$C74,'7th_share'!$AK:$AK,0))</f>
        <v>5.6975040198873471E-2</v>
      </c>
      <c r="AQ74" s="15">
        <f>INDEX('7th_share'!AI:AI,MATCH($C$1&amp;"-"&amp;$C74,'7th_share'!$AK:$AK,0))</f>
        <v>5.6936487246088109E-2</v>
      </c>
      <c r="AR74" s="15">
        <f>INDEX('7th_share'!AJ:AJ,MATCH($C$1&amp;"-"&amp;$C74,'7th_share'!$AK:$AK,0))</f>
        <v>5.692307692307691E-2</v>
      </c>
      <c r="AS74" s="6">
        <f t="shared" si="48"/>
        <v>5.692307692307691E-2</v>
      </c>
      <c r="AT74" s="6">
        <f t="shared" si="47"/>
        <v>5.692307692307691E-2</v>
      </c>
      <c r="AU74" s="6">
        <f t="shared" si="47"/>
        <v>5.692307692307691E-2</v>
      </c>
      <c r="AV74" s="6">
        <f t="shared" si="47"/>
        <v>5.692307692307691E-2</v>
      </c>
      <c r="AW74" s="6">
        <f t="shared" si="47"/>
        <v>5.692307692307691E-2</v>
      </c>
      <c r="AX74" s="6">
        <f t="shared" si="47"/>
        <v>5.692307692307691E-2</v>
      </c>
      <c r="AY74" s="6">
        <f t="shared" si="47"/>
        <v>5.692307692307691E-2</v>
      </c>
      <c r="AZ74" s="6">
        <f t="shared" si="47"/>
        <v>5.692307692307691E-2</v>
      </c>
      <c r="BA74" s="6">
        <f t="shared" si="47"/>
        <v>5.692307692307691E-2</v>
      </c>
      <c r="BB74" s="6">
        <f t="shared" si="47"/>
        <v>5.692307692307691E-2</v>
      </c>
      <c r="BC74" s="6">
        <f t="shared" si="47"/>
        <v>5.692307692307691E-2</v>
      </c>
      <c r="BD74" s="6">
        <f t="shared" si="47"/>
        <v>5.692307692307691E-2</v>
      </c>
      <c r="BE74" s="6">
        <f t="shared" si="47"/>
        <v>5.692307692307691E-2</v>
      </c>
      <c r="BF74" s="6">
        <f t="shared" si="47"/>
        <v>5.692307692307691E-2</v>
      </c>
      <c r="BG74" s="6">
        <f t="shared" si="47"/>
        <v>5.692307692307691E-2</v>
      </c>
      <c r="BH74" s="6">
        <f t="shared" si="47"/>
        <v>5.692307692307691E-2</v>
      </c>
      <c r="BI74" s="6">
        <f t="shared" si="47"/>
        <v>5.692307692307691E-2</v>
      </c>
      <c r="BJ74" s="6">
        <f t="shared" si="47"/>
        <v>5.692307692307691E-2</v>
      </c>
      <c r="BK74" s="6">
        <f t="shared" si="47"/>
        <v>5.692307692307691E-2</v>
      </c>
      <c r="BL74" s="6">
        <f t="shared" si="47"/>
        <v>5.692307692307691E-2</v>
      </c>
    </row>
    <row r="75" spans="2:64" x14ac:dyDescent="0.25">
      <c r="C75" t="s">
        <v>18</v>
      </c>
      <c r="D75">
        <f>INDEX(hist_share!W:W,MATCH($C$1&amp;"-"&amp;$C75,hist_share!$AF:$AF,0))</f>
        <v>0.42758951492206942</v>
      </c>
      <c r="E75">
        <f>INDEX(hist_share!X:X,MATCH($C$1&amp;"-"&amp;$C75,hist_share!$AF:$AF,0))</f>
        <v>0.42672039288211511</v>
      </c>
      <c r="F75">
        <f>INDEX(hist_share!Y:Y,MATCH($C$1&amp;"-"&amp;$C75,hist_share!$AF:$AF,0))</f>
        <v>0.43412669649654878</v>
      </c>
      <c r="G75">
        <f>INDEX(hist_share!Z:Z,MATCH($C$1&amp;"-"&amp;$C75,hist_share!$AF:$AF,0))</f>
        <v>0.43837177431182572</v>
      </c>
      <c r="H75">
        <f>INDEX(hist_share!AA:AA,MATCH($C$1&amp;"-"&amp;$C75,hist_share!$AF:$AF,0))</f>
        <v>0.44219321032570502</v>
      </c>
      <c r="I75">
        <f>INDEX(hist_share!AB:AB,MATCH($C$1&amp;"-"&amp;$C75,hist_share!$AF:$AF,0))</f>
        <v>0</v>
      </c>
      <c r="J75" s="10">
        <f>INDEX(hist_share!AC:AC,MATCH($C$1&amp;"-"&amp;$C75,hist_share!$AF:$AF,0))</f>
        <v>0</v>
      </c>
      <c r="K75" s="15">
        <f>INDEX('7th_share'!C:C,MATCH($C$1&amp;"-"&amp;$C75,'7th_share'!$AK:$AK,0))</f>
        <v>0.45526432902185132</v>
      </c>
      <c r="L75" s="15">
        <f>INDEX('7th_share'!D:D,MATCH($C$1&amp;"-"&amp;$C75,'7th_share'!$AK:$AK,0))</f>
        <v>0.45870808592501139</v>
      </c>
      <c r="M75" s="15">
        <f>INDEX('7th_share'!E:E,MATCH($C$1&amp;"-"&amp;$C75,'7th_share'!$AK:$AK,0))</f>
        <v>0.4617287618220251</v>
      </c>
      <c r="N75" s="15">
        <f>INDEX('7th_share'!F:F,MATCH($C$1&amp;"-"&amp;$C75,'7th_share'!$AK:$AK,0))</f>
        <v>0.46434649290787111</v>
      </c>
      <c r="O75" s="15">
        <f>INDEX('7th_share'!G:G,MATCH($C$1&amp;"-"&amp;$C75,'7th_share'!$AK:$AK,0))-O18/2</f>
        <v>0.46558141537752812</v>
      </c>
      <c r="P75" s="15">
        <f>INDEX('7th_share'!H:H,MATCH($C$1&amp;"-"&amp;$C75,'7th_share'!$AK:$AK,0))-P18/2</f>
        <v>0.46695366542597461</v>
      </c>
      <c r="Q75" s="15">
        <f>INDEX('7th_share'!I:I,MATCH($C$1&amp;"-"&amp;$C75,'7th_share'!$AK:$AK,0))-Q18/2</f>
        <v>0.46798337924818961</v>
      </c>
      <c r="R75" s="15">
        <f>INDEX('7th_share'!J:J,MATCH($C$1&amp;"-"&amp;$C75,'7th_share'!$AK:$AK,0))-R18/2</f>
        <v>0.46869069303915167</v>
      </c>
      <c r="S75" s="15">
        <f>INDEX('7th_share'!K:K,MATCH($C$1&amp;"-"&amp;$C75,'7th_share'!$AK:$AK,0))-S18/2</f>
        <v>0.46909574299383927</v>
      </c>
      <c r="T75" s="15">
        <f>INDEX('7th_share'!L:L,MATCH($C$1&amp;"-"&amp;$C75,'7th_share'!$AK:$AK,0))-T18/2</f>
        <v>0.46921866530723172</v>
      </c>
      <c r="U75" s="15">
        <f>INDEX('7th_share'!M:M,MATCH($C$1&amp;"-"&amp;$C75,'7th_share'!$AK:$AK,0))-U18/2</f>
        <v>0.46907959617430711</v>
      </c>
      <c r="V75" s="15">
        <f>INDEX('7th_share'!N:N,MATCH($C$1&amp;"-"&amp;$C75,'7th_share'!$AK:$AK,0))-V18/2</f>
        <v>0.46869867179004432</v>
      </c>
      <c r="W75" s="15">
        <f>INDEX('7th_share'!O:O,MATCH($C$1&amp;"-"&amp;$C75,'7th_share'!$AK:$AK,0))-W18/2</f>
        <v>0.46809602834942238</v>
      </c>
      <c r="X75" s="15">
        <f>INDEX('7th_share'!P:P,MATCH($C$1&amp;"-"&amp;$C75,'7th_share'!$AK:$AK,0))-X18/2</f>
        <v>0.4672918020474196</v>
      </c>
      <c r="Y75" s="15">
        <f>INDEX('7th_share'!Q:Q,MATCH($C$1&amp;"-"&amp;$C75,'7th_share'!$AK:$AK,0))-Y18/2</f>
        <v>0.46630612907901481</v>
      </c>
      <c r="Z75" s="15">
        <f>INDEX('7th_share'!R:R,MATCH($C$1&amp;"-"&amp;$C75,'7th_share'!$AK:$AK,0))-Z18/2</f>
        <v>0.46515914563918681</v>
      </c>
      <c r="AA75" s="15">
        <f>INDEX('7th_share'!S:S,MATCH($C$1&amp;"-"&amp;$C75,'7th_share'!$AK:$AK,0))-AA18/2</f>
        <v>0.46387098792291398</v>
      </c>
      <c r="AB75" s="15">
        <f>INDEX('7th_share'!T:T,MATCH($C$1&amp;"-"&amp;$C75,'7th_share'!$AK:$AK,0))-AB18/2</f>
        <v>0.4624617921251753</v>
      </c>
      <c r="AC75" s="15">
        <f>INDEX('7th_share'!U:U,MATCH($C$1&amp;"-"&amp;$C75,'7th_share'!$AK:$AK,0))-AC18/2</f>
        <v>0.46095169444094947</v>
      </c>
      <c r="AD75" s="15">
        <f>INDEX('7th_share'!V:V,MATCH($C$1&amp;"-"&amp;$C75,'7th_share'!$AK:$AK,0))-AD18/2</f>
        <v>0.45936083106521508</v>
      </c>
      <c r="AE75" s="15">
        <f>INDEX('7th_share'!W:W,MATCH($C$1&amp;"-"&amp;$C75,'7th_share'!$AK:$AK,0))-AE18/2</f>
        <v>0.45770933819295101</v>
      </c>
      <c r="AF75" s="15">
        <f>INDEX('7th_share'!X:X,MATCH($C$1&amp;"-"&amp;$C75,'7th_share'!$AK:$AK,0))-AF18/2</f>
        <v>0.45601735201913568</v>
      </c>
      <c r="AG75" s="15">
        <f>INDEX('7th_share'!Y:Y,MATCH($C$1&amp;"-"&amp;$C75,'7th_share'!$AK:$AK,0))-AG18/2</f>
        <v>0.45430500873874807</v>
      </c>
      <c r="AH75" s="15">
        <f>INDEX('7th_share'!Z:Z,MATCH($C$1&amp;"-"&amp;$C75,'7th_share'!$AK:$AK,0))-AH18/2</f>
        <v>0.45259244454676689</v>
      </c>
      <c r="AI75" s="15">
        <f>INDEX('7th_share'!AA:AA,MATCH($C$1&amp;"-"&amp;$C75,'7th_share'!$AK:$AK,0))-AI18/2</f>
        <v>0.45089979563817056</v>
      </c>
      <c r="AJ75" s="15">
        <f>INDEX('7th_share'!AB:AB,MATCH($C$1&amp;"-"&amp;$C75,'7th_share'!$AK:$AK,0))-AJ18/2</f>
        <v>0.4492471982079379</v>
      </c>
      <c r="AK75" s="15">
        <f>INDEX('7th_share'!AC:AC,MATCH($C$1&amp;"-"&amp;$C75,'7th_share'!$AK:$AK,0))-AK18/2</f>
        <v>0.44765478845104778</v>
      </c>
      <c r="AL75" s="15">
        <f>INDEX('7th_share'!AD:AD,MATCH($C$1&amp;"-"&amp;$C75,'7th_share'!$AK:$AK,0))-AL18/2</f>
        <v>0.44614270256247868</v>
      </c>
      <c r="AM75" s="15">
        <f>INDEX('7th_share'!AE:AE,MATCH($C$1&amp;"-"&amp;$C75,'7th_share'!$AK:$AK,0))-AM18/2</f>
        <v>0.44473107673720957</v>
      </c>
      <c r="AN75" s="15">
        <f>INDEX('7th_share'!AF:AF,MATCH($C$1&amp;"-"&amp;$C75,'7th_share'!$AK:$AK,0))-AN18/2</f>
        <v>0.44344004717021879</v>
      </c>
      <c r="AO75" s="15">
        <f>INDEX('7th_share'!AG:AG,MATCH($C$1&amp;"-"&amp;$C75,'7th_share'!$AK:$AK,0))-AO18/2</f>
        <v>0.44228975005648541</v>
      </c>
      <c r="AP75" s="15">
        <f>INDEX('7th_share'!AH:AH,MATCH($C$1&amp;"-"&amp;$C75,'7th_share'!$AK:$AK,0))-AP18/2</f>
        <v>0.44130032159098781</v>
      </c>
      <c r="AQ75" s="15">
        <f>INDEX('7th_share'!AI:AI,MATCH($C$1&amp;"-"&amp;$C75,'7th_share'!$AK:$AK,0))-AQ18/2</f>
        <v>0.44049189796870486</v>
      </c>
      <c r="AR75" s="15">
        <f>INDEX('7th_share'!AJ:AJ,MATCH($C$1&amp;"-"&amp;$C75,'7th_share'!$AK:$AK,0))-AR18/2</f>
        <v>0.43988461538461526</v>
      </c>
      <c r="AS75" s="6">
        <f t="shared" si="48"/>
        <v>0.43988461538461526</v>
      </c>
      <c r="AT75" s="6">
        <f t="shared" si="47"/>
        <v>0.43988461538461526</v>
      </c>
      <c r="AU75" s="6">
        <f t="shared" si="47"/>
        <v>0.43988461538461526</v>
      </c>
      <c r="AV75" s="6">
        <f t="shared" si="47"/>
        <v>0.43988461538461526</v>
      </c>
      <c r="AW75" s="6">
        <f t="shared" si="47"/>
        <v>0.43988461538461526</v>
      </c>
      <c r="AX75" s="6">
        <f t="shared" si="47"/>
        <v>0.43988461538461526</v>
      </c>
      <c r="AY75" s="6">
        <f t="shared" si="47"/>
        <v>0.43988461538461526</v>
      </c>
      <c r="AZ75" s="6">
        <f t="shared" si="47"/>
        <v>0.43988461538461526</v>
      </c>
      <c r="BA75" s="6">
        <f t="shared" si="47"/>
        <v>0.43988461538461526</v>
      </c>
      <c r="BB75" s="6">
        <f t="shared" si="47"/>
        <v>0.43988461538461526</v>
      </c>
      <c r="BC75" s="6">
        <f t="shared" si="47"/>
        <v>0.43988461538461526</v>
      </c>
      <c r="BD75" s="6">
        <f t="shared" si="47"/>
        <v>0.43988461538461526</v>
      </c>
      <c r="BE75" s="6">
        <f t="shared" si="47"/>
        <v>0.43988461538461526</v>
      </c>
      <c r="BF75" s="6">
        <f t="shared" si="47"/>
        <v>0.43988461538461526</v>
      </c>
      <c r="BG75" s="6">
        <f t="shared" si="47"/>
        <v>0.43988461538461526</v>
      </c>
      <c r="BH75" s="6">
        <f t="shared" si="47"/>
        <v>0.43988461538461526</v>
      </c>
      <c r="BI75" s="6">
        <f t="shared" si="47"/>
        <v>0.43988461538461526</v>
      </c>
      <c r="BJ75" s="6">
        <f t="shared" si="47"/>
        <v>0.43988461538461526</v>
      </c>
      <c r="BK75" s="6">
        <f t="shared" si="47"/>
        <v>0.43988461538461526</v>
      </c>
      <c r="BL75" s="6">
        <f t="shared" si="47"/>
        <v>0.43988461538461526</v>
      </c>
    </row>
    <row r="76" spans="2:64" x14ac:dyDescent="0.25">
      <c r="C76" t="s">
        <v>40</v>
      </c>
      <c r="D76">
        <f>INDEX(hist_share!W:W,MATCH($C$1&amp;"-"&amp;$C76,hist_share!$AF:$AF,0))</f>
        <v>1.2637844869631159E-2</v>
      </c>
      <c r="E76">
        <f>INDEX(hist_share!X:X,MATCH($C$1&amp;"-"&amp;$C76,hist_share!$AF:$AF,0))</f>
        <v>1.267553475375495E-2</v>
      </c>
      <c r="F76">
        <f>INDEX(hist_share!Y:Y,MATCH($C$1&amp;"-"&amp;$C76,hist_share!$AF:$AF,0))</f>
        <v>1.173293286431995E-2</v>
      </c>
      <c r="G76">
        <f>INDEX(hist_share!Z:Z,MATCH($C$1&amp;"-"&amp;$C76,hist_share!$AF:$AF,0))</f>
        <v>1.1280473541197791E-2</v>
      </c>
      <c r="H76">
        <f>INDEX(hist_share!AA:AA,MATCH($C$1&amp;"-"&amp;$C76,hist_share!$AF:$AF,0))</f>
        <v>1.0972301887028789E-2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 s="15">
        <f>INDEX('7th_share'!C:C,MATCH($C$1&amp;"-"&amp;$C76,'7th_share'!$AK:$AK,0))</f>
        <v>9.5005108893977848E-3</v>
      </c>
      <c r="L76" s="15">
        <f>INDEX('7th_share'!D:D,MATCH($C$1&amp;"-"&amp;$C76,'7th_share'!$AK:$AK,0))</f>
        <v>9.1176862093530955E-3</v>
      </c>
      <c r="M76" s="15">
        <f>INDEX('7th_share'!E:E,MATCH($C$1&amp;"-"&amp;$C76,'7th_share'!$AK:$AK,0))</f>
        <v>8.7847180201444733E-3</v>
      </c>
      <c r="N76" s="15">
        <f>INDEX('7th_share'!F:F,MATCH($C$1&amp;"-"&amp;$C76,'7th_share'!$AK:$AK,0))</f>
        <v>8.4991885205238701E-3</v>
      </c>
      <c r="O76" s="15">
        <f>INDEX('7th_share'!G:G,MATCH($C$1&amp;"-"&amp;$C76,'7th_share'!$AK:$AK,0))</f>
        <v>8.2586799092432342E-3</v>
      </c>
      <c r="P76" s="15">
        <f>INDEX('7th_share'!H:H,MATCH($C$1&amp;"-"&amp;$C76,'7th_share'!$AK:$AK,0))</f>
        <v>8.060774385054514E-3</v>
      </c>
      <c r="Q76" s="15">
        <f>INDEX('7th_share'!I:I,MATCH($C$1&amp;"-"&amp;$C76,'7th_share'!$AK:$AK,0))</f>
        <v>7.9030541467096597E-3</v>
      </c>
      <c r="R76" s="15">
        <f>INDEX('7th_share'!J:J,MATCH($C$1&amp;"-"&amp;$C76,'7th_share'!$AK:$AK,0))</f>
        <v>7.7831013929606186E-3</v>
      </c>
      <c r="S76" s="15">
        <f>INDEX('7th_share'!K:K,MATCH($C$1&amp;"-"&amp;$C76,'7th_share'!$AK:$AK,0))</f>
        <v>7.6984983225593306E-3</v>
      </c>
      <c r="T76" s="15">
        <f>INDEX('7th_share'!L:L,MATCH($C$1&amp;"-"&amp;$C76,'7th_share'!$AK:$AK,0))</f>
        <v>7.6468271342577656E-3</v>
      </c>
      <c r="U76" s="15">
        <f>INDEX('7th_share'!M:M,MATCH($C$1&amp;"-"&amp;$C76,'7th_share'!$AK:$AK,0))</f>
        <v>7.6256700268078539E-3</v>
      </c>
      <c r="V76" s="15">
        <f>INDEX('7th_share'!N:N,MATCH($C$1&amp;"-"&amp;$C76,'7th_share'!$AK:$AK,0))</f>
        <v>7.6326091989615454E-3</v>
      </c>
      <c r="W76" s="15">
        <f>INDEX('7th_share'!O:O,MATCH($C$1&amp;"-"&amp;$C76,'7th_share'!$AK:$AK,0))</f>
        <v>7.6652268494708034E-3</v>
      </c>
      <c r="X76" s="15">
        <f>INDEX('7th_share'!P:P,MATCH($C$1&amp;"-"&amp;$C76,'7th_share'!$AK:$AK,0))</f>
        <v>7.7211051770875571E-3</v>
      </c>
      <c r="Y76" s="15">
        <f>INDEX('7th_share'!Q:Q,MATCH($C$1&amp;"-"&amp;$C76,'7th_share'!$AK:$AK,0))</f>
        <v>7.7978263805637757E-3</v>
      </c>
      <c r="Z76" s="15">
        <f>INDEX('7th_share'!R:R,MATCH($C$1&amp;"-"&amp;$C76,'7th_share'!$AK:$AK,0))</f>
        <v>7.892972658651385E-3</v>
      </c>
      <c r="AA76" s="15">
        <f>INDEX('7th_share'!S:S,MATCH($C$1&amp;"-"&amp;$C76,'7th_share'!$AK:$AK,0))</f>
        <v>8.0041262101023594E-3</v>
      </c>
      <c r="AB76" s="15">
        <f>INDEX('7th_share'!T:T,MATCH($C$1&amp;"-"&amp;$C76,'7th_share'!$AK:$AK,0))</f>
        <v>8.128869233668623E-3</v>
      </c>
      <c r="AC76" s="15">
        <f>INDEX('7th_share'!U:U,MATCH($C$1&amp;"-"&amp;$C76,'7th_share'!$AK:$AK,0))</f>
        <v>8.2647839281021433E-3</v>
      </c>
      <c r="AD76" s="15">
        <f>INDEX('7th_share'!V:V,MATCH($C$1&amp;"-"&amp;$C76,'7th_share'!$AK:$AK,0))</f>
        <v>8.4094524921548616E-3</v>
      </c>
      <c r="AE76" s="15">
        <f>INDEX('7th_share'!W:W,MATCH($C$1&amp;"-"&amp;$C76,'7th_share'!$AK:$AK,0))</f>
        <v>8.5604571245787228E-3</v>
      </c>
      <c r="AF76" s="15">
        <f>INDEX('7th_share'!X:X,MATCH($C$1&amp;"-"&amp;$C76,'7th_share'!$AK:$AK,0))</f>
        <v>8.7153800241256806E-3</v>
      </c>
      <c r="AG76" s="15">
        <f>INDEX('7th_share'!Y:Y,MATCH($C$1&amp;"-"&amp;$C76,'7th_share'!$AK:$AK,0))</f>
        <v>8.8718033895476799E-3</v>
      </c>
      <c r="AH76" s="15">
        <f>INDEX('7th_share'!Z:Z,MATCH($C$1&amp;"-"&amp;$C76,'7th_share'!$AK:$AK,0))</f>
        <v>9.027309419596688E-3</v>
      </c>
      <c r="AI76" s="15">
        <f>INDEX('7th_share'!AA:AA,MATCH($C$1&amp;"-"&amp;$C76,'7th_share'!$AK:$AK,0))</f>
        <v>9.1794803130246221E-3</v>
      </c>
      <c r="AJ76" s="15">
        <f>INDEX('7th_share'!AB:AB,MATCH($C$1&amp;"-"&amp;$C76,'7th_share'!$AK:$AK,0))</f>
        <v>9.3258982685834498E-3</v>
      </c>
      <c r="AK76" s="15">
        <f>INDEX('7th_share'!AC:AC,MATCH($C$1&amp;"-"&amp;$C76,'7th_share'!$AK:$AK,0))</f>
        <v>9.4641454850251262E-3</v>
      </c>
      <c r="AL76" s="15">
        <f>INDEX('7th_share'!AD:AD,MATCH($C$1&amp;"-"&amp;$C76,'7th_share'!$AK:$AK,0))</f>
        <v>9.5918041611015841E-3</v>
      </c>
      <c r="AM76" s="15">
        <f>INDEX('7th_share'!AE:AE,MATCH($C$1&amp;"-"&amp;$C76,'7th_share'!$AK:$AK,0))</f>
        <v>9.7064564955647702E-3</v>
      </c>
      <c r="AN76" s="15">
        <f>INDEX('7th_share'!AF:AF,MATCH($C$1&amp;"-"&amp;$C76,'7th_share'!$AK:$AK,0))</f>
        <v>9.8056846871666468E-3</v>
      </c>
      <c r="AO76" s="15">
        <f>INDEX('7th_share'!AG:AG,MATCH($C$1&amp;"-"&amp;$C76,'7th_share'!$AK:$AK,0))</f>
        <v>9.8870709346591604E-3</v>
      </c>
      <c r="AP76" s="15">
        <f>INDEX('7th_share'!AH:AH,MATCH($C$1&amp;"-"&amp;$C76,'7th_share'!$AK:$AK,0))</f>
        <v>9.9481974367942594E-3</v>
      </c>
      <c r="AQ76" s="15">
        <f>INDEX('7th_share'!AI:AI,MATCH($C$1&amp;"-"&amp;$C76,'7th_share'!$AK:$AK,0))</f>
        <v>9.9866463923238991E-3</v>
      </c>
      <c r="AR76" s="15">
        <f>INDEX('7th_share'!AJ:AJ,MATCH($C$1&amp;"-"&amp;$C76,'7th_share'!$AK:$AK,0))</f>
        <v>1.0000000000000011E-2</v>
      </c>
      <c r="AS76" s="6">
        <f t="shared" si="48"/>
        <v>1.0000000000000011E-2</v>
      </c>
      <c r="AT76" s="6">
        <f t="shared" si="47"/>
        <v>1.0000000000000011E-2</v>
      </c>
      <c r="AU76" s="6">
        <f t="shared" si="47"/>
        <v>1.0000000000000011E-2</v>
      </c>
      <c r="AV76" s="6">
        <f t="shared" si="47"/>
        <v>1.0000000000000011E-2</v>
      </c>
      <c r="AW76" s="6">
        <f t="shared" si="47"/>
        <v>1.0000000000000011E-2</v>
      </c>
      <c r="AX76" s="6">
        <f t="shared" si="47"/>
        <v>1.0000000000000011E-2</v>
      </c>
      <c r="AY76" s="6">
        <f t="shared" si="47"/>
        <v>1.0000000000000011E-2</v>
      </c>
      <c r="AZ76" s="6">
        <f t="shared" si="47"/>
        <v>1.0000000000000011E-2</v>
      </c>
      <c r="BA76" s="6">
        <f t="shared" si="47"/>
        <v>1.0000000000000011E-2</v>
      </c>
      <c r="BB76" s="6">
        <f t="shared" si="47"/>
        <v>1.0000000000000011E-2</v>
      </c>
      <c r="BC76" s="6">
        <f t="shared" si="47"/>
        <v>1.0000000000000011E-2</v>
      </c>
      <c r="BD76" s="6">
        <f t="shared" si="47"/>
        <v>1.0000000000000011E-2</v>
      </c>
      <c r="BE76" s="6">
        <f t="shared" si="47"/>
        <v>1.0000000000000011E-2</v>
      </c>
      <c r="BF76" s="6">
        <f t="shared" si="47"/>
        <v>1.0000000000000011E-2</v>
      </c>
      <c r="BG76" s="6">
        <f t="shared" si="47"/>
        <v>1.0000000000000011E-2</v>
      </c>
      <c r="BH76" s="6">
        <f t="shared" si="47"/>
        <v>1.0000000000000011E-2</v>
      </c>
      <c r="BI76" s="6">
        <f t="shared" si="47"/>
        <v>1.0000000000000011E-2</v>
      </c>
      <c r="BJ76" s="6">
        <f t="shared" si="47"/>
        <v>1.0000000000000011E-2</v>
      </c>
      <c r="BK76" s="6">
        <f t="shared" si="47"/>
        <v>1.0000000000000011E-2</v>
      </c>
      <c r="BL76" s="6">
        <f t="shared" si="47"/>
        <v>1.0000000000000011E-2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19_THA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9">$C$1</f>
        <v>19_THA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9"/>
        <v>19_THA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9"/>
        <v>19_THA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9"/>
        <v>19_THA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9"/>
        <v>19_THA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9"/>
        <v>19_THA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9"/>
        <v>19_THA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9"/>
        <v>19_THA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9"/>
        <v>19_THA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9"/>
        <v>19_THA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9"/>
        <v>19_THA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 s="6">
        <v>1.02</v>
      </c>
      <c r="M90" s="6">
        <v>1.02</v>
      </c>
      <c r="N90" s="6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9"/>
        <v>19_THA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 s="6">
        <v>1.02</v>
      </c>
      <c r="M91" s="6">
        <v>1.02</v>
      </c>
      <c r="N91" s="6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9"/>
        <v>19_THA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50">SUM(D95:D107)</f>
        <v>0</v>
      </c>
      <c r="E109">
        <f t="shared" si="50"/>
        <v>0</v>
      </c>
      <c r="F109">
        <f t="shared" si="50"/>
        <v>0</v>
      </c>
      <c r="G109">
        <f t="shared" si="50"/>
        <v>0</v>
      </c>
      <c r="H109">
        <f t="shared" si="50"/>
        <v>0</v>
      </c>
      <c r="I109">
        <f t="shared" si="50"/>
        <v>0</v>
      </c>
      <c r="J109" s="10">
        <f t="shared" si="50"/>
        <v>0</v>
      </c>
      <c r="K109">
        <f t="shared" si="50"/>
        <v>0</v>
      </c>
      <c r="L109">
        <f t="shared" si="50"/>
        <v>0</v>
      </c>
      <c r="M109">
        <f t="shared" si="50"/>
        <v>0</v>
      </c>
      <c r="N109">
        <f t="shared" si="50"/>
        <v>0</v>
      </c>
      <c r="O109">
        <f t="shared" si="50"/>
        <v>0</v>
      </c>
      <c r="P109">
        <f t="shared" si="50"/>
        <v>0</v>
      </c>
      <c r="Q109">
        <f t="shared" si="50"/>
        <v>0</v>
      </c>
      <c r="R109">
        <f t="shared" si="50"/>
        <v>0</v>
      </c>
      <c r="S109">
        <f t="shared" si="50"/>
        <v>0</v>
      </c>
      <c r="T109">
        <f t="shared" si="50"/>
        <v>0</v>
      </c>
      <c r="U109">
        <f t="shared" si="50"/>
        <v>0</v>
      </c>
      <c r="V109">
        <f t="shared" si="50"/>
        <v>0</v>
      </c>
      <c r="W109">
        <f t="shared" si="50"/>
        <v>0</v>
      </c>
      <c r="X109">
        <f t="shared" si="50"/>
        <v>0</v>
      </c>
      <c r="Y109">
        <f t="shared" si="50"/>
        <v>0</v>
      </c>
      <c r="Z109">
        <f t="shared" si="50"/>
        <v>0</v>
      </c>
      <c r="AA109">
        <f t="shared" si="50"/>
        <v>0</v>
      </c>
      <c r="AB109">
        <f t="shared" si="50"/>
        <v>0</v>
      </c>
      <c r="AC109">
        <f t="shared" si="50"/>
        <v>0</v>
      </c>
      <c r="AD109">
        <f t="shared" si="50"/>
        <v>0</v>
      </c>
      <c r="AE109">
        <f t="shared" si="50"/>
        <v>0</v>
      </c>
      <c r="AF109">
        <f t="shared" si="50"/>
        <v>0</v>
      </c>
      <c r="AG109">
        <f t="shared" si="50"/>
        <v>0</v>
      </c>
      <c r="AH109">
        <f t="shared" si="50"/>
        <v>0</v>
      </c>
      <c r="AI109">
        <f t="shared" si="50"/>
        <v>0</v>
      </c>
      <c r="AJ109">
        <f t="shared" ref="AJ109:BL109" si="51">SUM(AJ95:AJ107)</f>
        <v>0</v>
      </c>
      <c r="AK109">
        <f t="shared" si="51"/>
        <v>0</v>
      </c>
      <c r="AL109">
        <f t="shared" si="51"/>
        <v>0</v>
      </c>
      <c r="AM109">
        <f t="shared" si="51"/>
        <v>0</v>
      </c>
      <c r="AN109">
        <f t="shared" si="51"/>
        <v>0</v>
      </c>
      <c r="AO109">
        <f t="shared" si="51"/>
        <v>0</v>
      </c>
      <c r="AP109">
        <f t="shared" si="51"/>
        <v>0</v>
      </c>
      <c r="AQ109">
        <f t="shared" si="51"/>
        <v>0</v>
      </c>
      <c r="AR109">
        <f t="shared" si="51"/>
        <v>0</v>
      </c>
      <c r="AS109">
        <f t="shared" si="51"/>
        <v>0</v>
      </c>
      <c r="AT109">
        <f t="shared" si="51"/>
        <v>0</v>
      </c>
      <c r="AU109">
        <f t="shared" si="51"/>
        <v>0</v>
      </c>
      <c r="AV109">
        <f t="shared" si="51"/>
        <v>0</v>
      </c>
      <c r="AW109">
        <f t="shared" si="51"/>
        <v>0</v>
      </c>
      <c r="AX109">
        <f t="shared" si="51"/>
        <v>0</v>
      </c>
      <c r="AY109">
        <f t="shared" si="51"/>
        <v>0</v>
      </c>
      <c r="AZ109">
        <f t="shared" si="51"/>
        <v>0</v>
      </c>
      <c r="BA109">
        <f t="shared" si="51"/>
        <v>0</v>
      </c>
      <c r="BB109">
        <f t="shared" si="51"/>
        <v>0</v>
      </c>
      <c r="BC109">
        <f t="shared" si="51"/>
        <v>0</v>
      </c>
      <c r="BD109">
        <f t="shared" si="51"/>
        <v>0</v>
      </c>
      <c r="BE109">
        <f t="shared" si="51"/>
        <v>0</v>
      </c>
      <c r="BF109">
        <f t="shared" si="51"/>
        <v>0</v>
      </c>
      <c r="BG109">
        <f t="shared" si="51"/>
        <v>0</v>
      </c>
      <c r="BH109">
        <f t="shared" si="51"/>
        <v>0</v>
      </c>
      <c r="BI109">
        <f t="shared" si="51"/>
        <v>0</v>
      </c>
      <c r="BJ109">
        <f t="shared" si="51"/>
        <v>0</v>
      </c>
      <c r="BK109">
        <f t="shared" si="51"/>
        <v>0</v>
      </c>
      <c r="BL109">
        <f t="shared" si="51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>
        <f t="shared" ref="T112:BL112" si="52">S112-0.005</f>
        <v>0.995</v>
      </c>
      <c r="U112">
        <f t="shared" si="52"/>
        <v>0.99</v>
      </c>
      <c r="V112">
        <f t="shared" si="52"/>
        <v>0.98499999999999999</v>
      </c>
      <c r="W112">
        <f t="shared" si="52"/>
        <v>0.98</v>
      </c>
      <c r="X112">
        <f t="shared" si="52"/>
        <v>0.97499999999999998</v>
      </c>
      <c r="Y112">
        <f t="shared" si="52"/>
        <v>0.97</v>
      </c>
      <c r="Z112">
        <f t="shared" si="52"/>
        <v>0.96499999999999997</v>
      </c>
      <c r="AA112">
        <f t="shared" si="52"/>
        <v>0.96</v>
      </c>
      <c r="AB112">
        <f t="shared" si="52"/>
        <v>0.95499999999999996</v>
      </c>
      <c r="AC112">
        <f t="shared" si="52"/>
        <v>0.95</v>
      </c>
      <c r="AD112">
        <f t="shared" si="52"/>
        <v>0.94499999999999995</v>
      </c>
      <c r="AE112">
        <f t="shared" si="52"/>
        <v>0.94</v>
      </c>
      <c r="AF112">
        <f t="shared" si="52"/>
        <v>0.93499999999999994</v>
      </c>
      <c r="AG112">
        <f t="shared" si="52"/>
        <v>0.92999999999999994</v>
      </c>
      <c r="AH112">
        <f t="shared" si="52"/>
        <v>0.92499999999999993</v>
      </c>
      <c r="AI112">
        <f t="shared" si="52"/>
        <v>0.91999999999999993</v>
      </c>
      <c r="AJ112">
        <f t="shared" si="52"/>
        <v>0.91499999999999992</v>
      </c>
      <c r="AK112">
        <f t="shared" si="52"/>
        <v>0.90999999999999992</v>
      </c>
      <c r="AL112">
        <f t="shared" si="52"/>
        <v>0.90499999999999992</v>
      </c>
      <c r="AM112">
        <f t="shared" si="52"/>
        <v>0.89999999999999991</v>
      </c>
      <c r="AN112">
        <f t="shared" si="52"/>
        <v>0.89499999999999991</v>
      </c>
      <c r="AO112">
        <f t="shared" si="52"/>
        <v>0.8899999999999999</v>
      </c>
      <c r="AP112">
        <f t="shared" si="52"/>
        <v>0.8849999999999999</v>
      </c>
      <c r="AQ112">
        <f t="shared" si="52"/>
        <v>0.87999999999999989</v>
      </c>
      <c r="AR112">
        <f t="shared" si="52"/>
        <v>0.87499999999999989</v>
      </c>
      <c r="AS112">
        <f t="shared" si="52"/>
        <v>0.86999999999999988</v>
      </c>
      <c r="AT112">
        <f t="shared" si="52"/>
        <v>0.86499999999999988</v>
      </c>
      <c r="AU112">
        <f t="shared" si="52"/>
        <v>0.85999999999999988</v>
      </c>
      <c r="AV112">
        <f t="shared" si="52"/>
        <v>0.85499999999999987</v>
      </c>
      <c r="AW112">
        <f t="shared" si="52"/>
        <v>0.84999999999999987</v>
      </c>
      <c r="AX112">
        <f t="shared" si="52"/>
        <v>0.84499999999999986</v>
      </c>
      <c r="AY112">
        <f t="shared" si="52"/>
        <v>0.83999999999999986</v>
      </c>
      <c r="AZ112">
        <f t="shared" si="52"/>
        <v>0.83499999999999985</v>
      </c>
      <c r="BA112">
        <f t="shared" si="52"/>
        <v>0.82999999999999985</v>
      </c>
      <c r="BB112">
        <f t="shared" si="52"/>
        <v>0.82499999999999984</v>
      </c>
      <c r="BC112">
        <f t="shared" si="52"/>
        <v>0.81999999999999984</v>
      </c>
      <c r="BD112">
        <f t="shared" si="52"/>
        <v>0.81499999999999984</v>
      </c>
      <c r="BE112">
        <f t="shared" si="52"/>
        <v>0.80999999999999983</v>
      </c>
      <c r="BF112">
        <f t="shared" si="52"/>
        <v>0.80499999999999983</v>
      </c>
      <c r="BG112">
        <f t="shared" si="52"/>
        <v>0.79999999999999982</v>
      </c>
      <c r="BH112">
        <f t="shared" si="52"/>
        <v>0.79499999999999982</v>
      </c>
      <c r="BI112">
        <f t="shared" si="52"/>
        <v>0.78999999999999981</v>
      </c>
      <c r="BJ112">
        <f t="shared" si="52"/>
        <v>0.78499999999999981</v>
      </c>
      <c r="BK112">
        <f t="shared" si="52"/>
        <v>0.7799999999999998</v>
      </c>
      <c r="BL112">
        <f t="shared" si="52"/>
        <v>0.7749999999999998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ht="17.45" customHeight="1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>
        <f t="shared" ref="T119:BL119" si="53">S119-0.005</f>
        <v>0.995</v>
      </c>
      <c r="U119">
        <f t="shared" si="53"/>
        <v>0.99</v>
      </c>
      <c r="V119">
        <f t="shared" si="53"/>
        <v>0.98499999999999999</v>
      </c>
      <c r="W119">
        <f t="shared" si="53"/>
        <v>0.98</v>
      </c>
      <c r="X119">
        <f t="shared" si="53"/>
        <v>0.97499999999999998</v>
      </c>
      <c r="Y119">
        <f t="shared" si="53"/>
        <v>0.97</v>
      </c>
      <c r="Z119">
        <f t="shared" si="53"/>
        <v>0.96499999999999997</v>
      </c>
      <c r="AA119">
        <f t="shared" si="53"/>
        <v>0.96</v>
      </c>
      <c r="AB119">
        <f t="shared" si="53"/>
        <v>0.95499999999999996</v>
      </c>
      <c r="AC119">
        <f t="shared" si="53"/>
        <v>0.95</v>
      </c>
      <c r="AD119">
        <f t="shared" si="53"/>
        <v>0.94499999999999995</v>
      </c>
      <c r="AE119">
        <f t="shared" si="53"/>
        <v>0.94</v>
      </c>
      <c r="AF119">
        <f t="shared" si="53"/>
        <v>0.93499999999999994</v>
      </c>
      <c r="AG119">
        <f t="shared" si="53"/>
        <v>0.92999999999999994</v>
      </c>
      <c r="AH119">
        <f t="shared" si="53"/>
        <v>0.92499999999999993</v>
      </c>
      <c r="AI119">
        <f t="shared" si="53"/>
        <v>0.91999999999999993</v>
      </c>
      <c r="AJ119">
        <f t="shared" si="53"/>
        <v>0.91499999999999992</v>
      </c>
      <c r="AK119">
        <f t="shared" si="53"/>
        <v>0.90999999999999992</v>
      </c>
      <c r="AL119">
        <f t="shared" si="53"/>
        <v>0.90499999999999992</v>
      </c>
      <c r="AM119">
        <f t="shared" si="53"/>
        <v>0.89999999999999991</v>
      </c>
      <c r="AN119">
        <f t="shared" si="53"/>
        <v>0.89499999999999991</v>
      </c>
      <c r="AO119">
        <f t="shared" si="53"/>
        <v>0.8899999999999999</v>
      </c>
      <c r="AP119">
        <f t="shared" si="53"/>
        <v>0.8849999999999999</v>
      </c>
      <c r="AQ119">
        <f t="shared" si="53"/>
        <v>0.87999999999999989</v>
      </c>
      <c r="AR119">
        <f t="shared" si="53"/>
        <v>0.87499999999999989</v>
      </c>
      <c r="AS119">
        <f t="shared" si="53"/>
        <v>0.86999999999999988</v>
      </c>
      <c r="AT119">
        <f t="shared" si="53"/>
        <v>0.86499999999999988</v>
      </c>
      <c r="AU119">
        <f t="shared" si="53"/>
        <v>0.85999999999999988</v>
      </c>
      <c r="AV119">
        <f t="shared" si="53"/>
        <v>0.85499999999999987</v>
      </c>
      <c r="AW119">
        <f t="shared" si="53"/>
        <v>0.84999999999999987</v>
      </c>
      <c r="AX119">
        <f t="shared" si="53"/>
        <v>0.84499999999999986</v>
      </c>
      <c r="AY119">
        <f t="shared" si="53"/>
        <v>0.83999999999999986</v>
      </c>
      <c r="AZ119">
        <f t="shared" si="53"/>
        <v>0.83499999999999985</v>
      </c>
      <c r="BA119">
        <f t="shared" si="53"/>
        <v>0.82999999999999985</v>
      </c>
      <c r="BB119">
        <f t="shared" si="53"/>
        <v>0.82499999999999984</v>
      </c>
      <c r="BC119">
        <f t="shared" si="53"/>
        <v>0.81999999999999984</v>
      </c>
      <c r="BD119">
        <f t="shared" si="53"/>
        <v>0.81499999999999984</v>
      </c>
      <c r="BE119">
        <f t="shared" si="53"/>
        <v>0.80999999999999983</v>
      </c>
      <c r="BF119">
        <f t="shared" si="53"/>
        <v>0.80499999999999983</v>
      </c>
      <c r="BG119">
        <f t="shared" si="53"/>
        <v>0.79999999999999982</v>
      </c>
      <c r="BH119">
        <f t="shared" si="53"/>
        <v>0.79499999999999982</v>
      </c>
      <c r="BI119">
        <f t="shared" si="53"/>
        <v>0.78999999999999981</v>
      </c>
      <c r="BJ119">
        <f t="shared" si="53"/>
        <v>0.78499999999999981</v>
      </c>
      <c r="BK119">
        <f t="shared" si="53"/>
        <v>0.7799999999999998</v>
      </c>
      <c r="BL119">
        <f t="shared" si="53"/>
        <v>0.7749999999999998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 s="6">
        <v>1</v>
      </c>
      <c r="P120" s="6">
        <v>1</v>
      </c>
      <c r="Q120" s="6">
        <v>1</v>
      </c>
      <c r="R120" s="6">
        <v>1</v>
      </c>
      <c r="S120" s="6">
        <v>1</v>
      </c>
      <c r="T120" s="6">
        <v>1</v>
      </c>
      <c r="U120" s="6">
        <v>1</v>
      </c>
      <c r="V120" s="6">
        <v>1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1</v>
      </c>
      <c r="AK120" s="6">
        <v>1</v>
      </c>
      <c r="AL120" s="6">
        <v>1</v>
      </c>
      <c r="AM120" s="6">
        <v>1</v>
      </c>
      <c r="AN120" s="6">
        <v>1</v>
      </c>
      <c r="AO120" s="6">
        <v>1</v>
      </c>
      <c r="AP120" s="6">
        <v>1</v>
      </c>
      <c r="AQ120" s="6">
        <v>1</v>
      </c>
      <c r="AR120" s="6">
        <v>1</v>
      </c>
      <c r="AS120" s="6">
        <v>1</v>
      </c>
      <c r="AT120" s="6">
        <v>1</v>
      </c>
      <c r="AU120" s="6">
        <v>1</v>
      </c>
      <c r="AV120" s="6">
        <v>1</v>
      </c>
      <c r="AW120" s="6">
        <v>1</v>
      </c>
      <c r="AX120" s="6">
        <v>1</v>
      </c>
      <c r="AY120" s="6">
        <v>1</v>
      </c>
      <c r="AZ120" s="6">
        <v>1</v>
      </c>
      <c r="BA120" s="6">
        <v>1</v>
      </c>
      <c r="BB120" s="6">
        <v>1</v>
      </c>
      <c r="BC120" s="6">
        <v>1</v>
      </c>
      <c r="BD120" s="6">
        <v>1</v>
      </c>
      <c r="BE120" s="6">
        <v>1</v>
      </c>
      <c r="BF120" s="6">
        <v>1</v>
      </c>
      <c r="BG120" s="6">
        <v>1</v>
      </c>
      <c r="BH120" s="6">
        <v>1</v>
      </c>
      <c r="BI120" s="6">
        <v>1</v>
      </c>
      <c r="BJ120" s="6">
        <v>1</v>
      </c>
      <c r="BK120" s="6">
        <v>1</v>
      </c>
      <c r="BL120" s="6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4">(D$28*(D63*D112))+D95</f>
        <v>0.10177304119186331</v>
      </c>
      <c r="E127" s="6">
        <f t="shared" si="54"/>
        <v>0.10336767283420505</v>
      </c>
      <c r="F127" s="6">
        <f t="shared" si="54"/>
        <v>0.10498728997412973</v>
      </c>
      <c r="G127" s="6">
        <f t="shared" si="54"/>
        <v>0.10663228409708987</v>
      </c>
      <c r="H127" s="6">
        <f t="shared" si="54"/>
        <v>0.10830305282253055</v>
      </c>
      <c r="I127" s="6">
        <f t="shared" si="54"/>
        <v>0.10999999999999961</v>
      </c>
      <c r="J127" s="10">
        <f t="shared" si="54"/>
        <v>0</v>
      </c>
      <c r="K127" s="6">
        <f>(K$24*(K63*K112))+K95</f>
        <v>0.12522205879794052</v>
      </c>
      <c r="L127">
        <f>(L$24*(L63*L112))+L95</f>
        <v>0.12865400227948384</v>
      </c>
      <c r="M127" s="6">
        <f t="shared" ref="M127:BL132" si="55">(M$24*(M63*M112))+M95</f>
        <v>0.13503603569178427</v>
      </c>
      <c r="N127" s="6">
        <f t="shared" si="55"/>
        <v>0.12782387971906445</v>
      </c>
      <c r="O127" s="6">
        <f t="shared" si="55"/>
        <v>0.13320935567649908</v>
      </c>
      <c r="P127" s="6">
        <f t="shared" si="55"/>
        <v>0.14164003624666802</v>
      </c>
      <c r="Q127" s="6">
        <f t="shared" si="55"/>
        <v>0.1496615158444719</v>
      </c>
      <c r="R127" s="6">
        <f t="shared" si="55"/>
        <v>0.15769822029534966</v>
      </c>
      <c r="S127" s="6">
        <f t="shared" si="55"/>
        <v>0.16464563783911257</v>
      </c>
      <c r="T127" s="6">
        <f t="shared" si="55"/>
        <v>0.17118846234607146</v>
      </c>
      <c r="U127" s="6">
        <f t="shared" si="55"/>
        <v>0.17753333903002028</v>
      </c>
      <c r="V127" s="6">
        <f t="shared" si="55"/>
        <v>0.18290264577935927</v>
      </c>
      <c r="W127" s="6">
        <f t="shared" si="55"/>
        <v>0.19092188442525587</v>
      </c>
      <c r="X127" s="6">
        <f t="shared" si="55"/>
        <v>0.19660836506343268</v>
      </c>
      <c r="Y127" s="6">
        <f t="shared" si="55"/>
        <v>0.20188447989753044</v>
      </c>
      <c r="Z127" s="6">
        <f t="shared" si="55"/>
        <v>0.2085992115271402</v>
      </c>
      <c r="AA127" s="6">
        <f t="shared" si="55"/>
        <v>0.21306067902861378</v>
      </c>
      <c r="AB127" s="6">
        <f t="shared" si="55"/>
        <v>0.21894011183757683</v>
      </c>
      <c r="AC127" s="6">
        <f t="shared" si="55"/>
        <v>0.22441606213542467</v>
      </c>
      <c r="AD127" s="6">
        <f t="shared" si="55"/>
        <v>0.2295132253162992</v>
      </c>
      <c r="AE127" s="6">
        <f t="shared" si="55"/>
        <v>0.23426115568902353</v>
      </c>
      <c r="AF127" s="6">
        <f t="shared" si="55"/>
        <v>0.23869484639810004</v>
      </c>
      <c r="AG127" s="6">
        <f t="shared" si="55"/>
        <v>0.24450242131767647</v>
      </c>
      <c r="AH127" s="6">
        <f t="shared" si="55"/>
        <v>0.24840391059338932</v>
      </c>
      <c r="AI127" s="6">
        <f t="shared" si="55"/>
        <v>0.25371808292263931</v>
      </c>
      <c r="AJ127" s="6">
        <f t="shared" si="55"/>
        <v>0.25885316518077783</v>
      </c>
      <c r="AK127" s="6">
        <f t="shared" si="55"/>
        <v>0.26387118864865361</v>
      </c>
      <c r="AL127" s="6">
        <f t="shared" si="55"/>
        <v>0.26883934862583941</v>
      </c>
      <c r="AM127" s="6">
        <f t="shared" si="55"/>
        <v>0.27382955219414623</v>
      </c>
      <c r="AN127" s="6">
        <f t="shared" si="55"/>
        <v>0.27891874024844482</v>
      </c>
      <c r="AO127" s="6">
        <f t="shared" si="55"/>
        <v>0.28564346567423149</v>
      </c>
      <c r="AP127" s="6">
        <f t="shared" si="55"/>
        <v>0.29260258075863615</v>
      </c>
      <c r="AQ127" s="6">
        <f t="shared" si="55"/>
        <v>0.29846814123378967</v>
      </c>
      <c r="AR127" s="6">
        <f t="shared" si="55"/>
        <v>0.30620529665039314</v>
      </c>
      <c r="AS127" s="6">
        <f t="shared" si="55"/>
        <v>0.314629174417413</v>
      </c>
      <c r="AT127" s="6">
        <f t="shared" si="55"/>
        <v>0.3232654662535408</v>
      </c>
      <c r="AU127" s="6">
        <f t="shared" si="55"/>
        <v>0.33211918111655786</v>
      </c>
      <c r="AV127" s="6">
        <f t="shared" si="55"/>
        <v>0.341195101922249</v>
      </c>
      <c r="AW127" s="6">
        <f t="shared" si="55"/>
        <v>0.35049873693911526</v>
      </c>
      <c r="AX127" s="6">
        <f t="shared" si="55"/>
        <v>0.3600350189696695</v>
      </c>
      <c r="AY127" s="6">
        <f t="shared" si="55"/>
        <v>0.36980948817641446</v>
      </c>
      <c r="AZ127" s="6">
        <f t="shared" si="55"/>
        <v>0.37982758687777679</v>
      </c>
      <c r="BA127" s="6">
        <f t="shared" si="55"/>
        <v>0.39009466747496019</v>
      </c>
      <c r="BB127" s="6">
        <f t="shared" si="55"/>
        <v>0.40061657045526849</v>
      </c>
      <c r="BC127" s="6">
        <f t="shared" si="55"/>
        <v>0.41139904826276247</v>
      </c>
      <c r="BD127" s="6">
        <f t="shared" si="55"/>
        <v>0.42244788570104186</v>
      </c>
      <c r="BE127" s="6">
        <f t="shared" si="55"/>
        <v>0.43376901612430624</v>
      </c>
      <c r="BF127" s="6">
        <f t="shared" si="55"/>
        <v>0.44536863341158939</v>
      </c>
      <c r="BG127" s="6">
        <f t="shared" si="55"/>
        <v>0.45725274686751083</v>
      </c>
      <c r="BH127" s="6">
        <f t="shared" si="55"/>
        <v>0.46942785141875748</v>
      </c>
      <c r="BI127" s="6">
        <f t="shared" si="55"/>
        <v>0.48190015339921277</v>
      </c>
      <c r="BJ127" s="6">
        <f t="shared" si="55"/>
        <v>0.49467623572756658</v>
      </c>
      <c r="BK127" s="6">
        <f t="shared" si="55"/>
        <v>0.50776272785228949</v>
      </c>
      <c r="BL127" s="6">
        <f t="shared" si="55"/>
        <v>0.5211663093731087</v>
      </c>
    </row>
    <row r="128" spans="3:64" x14ac:dyDescent="0.25">
      <c r="C128" t="s">
        <v>7</v>
      </c>
      <c r="D128" s="6">
        <f t="shared" ref="D128:J128" si="56">(D$28*(D64*D113))+D96</f>
        <v>0</v>
      </c>
      <c r="E128" s="6">
        <f t="shared" si="56"/>
        <v>0</v>
      </c>
      <c r="F128" s="6">
        <f t="shared" si="56"/>
        <v>0</v>
      </c>
      <c r="G128" s="6">
        <f t="shared" si="56"/>
        <v>0</v>
      </c>
      <c r="H128" s="6">
        <f t="shared" si="56"/>
        <v>0</v>
      </c>
      <c r="I128" s="6">
        <f t="shared" si="56"/>
        <v>0</v>
      </c>
      <c r="J128" s="10">
        <f t="shared" si="56"/>
        <v>0</v>
      </c>
      <c r="K128" s="6">
        <f t="shared" ref="K128" si="57">(K$24*(K64*K113))+K96</f>
        <v>0</v>
      </c>
      <c r="L128" s="6">
        <f t="shared" ref="L128:AA133" si="58">(L$24*(L64*L113))+L96</f>
        <v>0</v>
      </c>
      <c r="M128" s="6">
        <f t="shared" si="58"/>
        <v>0</v>
      </c>
      <c r="N128" s="6">
        <f t="shared" si="58"/>
        <v>0</v>
      </c>
      <c r="O128" s="6">
        <f t="shared" si="58"/>
        <v>0</v>
      </c>
      <c r="P128" s="6">
        <f t="shared" si="58"/>
        <v>0</v>
      </c>
      <c r="Q128" s="6">
        <f t="shared" si="58"/>
        <v>0</v>
      </c>
      <c r="R128" s="6">
        <f t="shared" si="58"/>
        <v>0</v>
      </c>
      <c r="S128" s="6">
        <f t="shared" si="58"/>
        <v>0</v>
      </c>
      <c r="T128" s="6">
        <f t="shared" si="58"/>
        <v>0</v>
      </c>
      <c r="U128" s="6">
        <f t="shared" si="58"/>
        <v>0</v>
      </c>
      <c r="V128" s="6">
        <f t="shared" si="58"/>
        <v>0</v>
      </c>
      <c r="W128" s="6">
        <f t="shared" si="58"/>
        <v>0</v>
      </c>
      <c r="X128" s="6">
        <f t="shared" si="58"/>
        <v>0</v>
      </c>
      <c r="Y128" s="6">
        <f t="shared" si="58"/>
        <v>0</v>
      </c>
      <c r="Z128" s="6">
        <f t="shared" si="58"/>
        <v>0</v>
      </c>
      <c r="AA128" s="6">
        <f t="shared" si="58"/>
        <v>0</v>
      </c>
      <c r="AB128" s="6">
        <f t="shared" si="55"/>
        <v>0</v>
      </c>
      <c r="AC128" s="6">
        <f t="shared" si="55"/>
        <v>0</v>
      </c>
      <c r="AD128" s="6">
        <f t="shared" si="55"/>
        <v>0</v>
      </c>
      <c r="AE128" s="6">
        <f t="shared" si="55"/>
        <v>0</v>
      </c>
      <c r="AF128" s="6">
        <f t="shared" si="55"/>
        <v>0</v>
      </c>
      <c r="AG128" s="6">
        <f t="shared" si="55"/>
        <v>0</v>
      </c>
      <c r="AH128" s="6">
        <f t="shared" si="55"/>
        <v>0</v>
      </c>
      <c r="AI128" s="6">
        <f t="shared" si="55"/>
        <v>0</v>
      </c>
      <c r="AJ128" s="6">
        <f t="shared" si="55"/>
        <v>0</v>
      </c>
      <c r="AK128" s="6">
        <f t="shared" si="55"/>
        <v>0</v>
      </c>
      <c r="AL128" s="6">
        <f t="shared" si="55"/>
        <v>0</v>
      </c>
      <c r="AM128" s="6">
        <f t="shared" si="55"/>
        <v>0</v>
      </c>
      <c r="AN128" s="6">
        <f t="shared" si="55"/>
        <v>0</v>
      </c>
      <c r="AO128" s="6">
        <f t="shared" si="55"/>
        <v>0</v>
      </c>
      <c r="AP128" s="6">
        <f t="shared" si="55"/>
        <v>0</v>
      </c>
      <c r="AQ128" s="6">
        <f t="shared" si="55"/>
        <v>0</v>
      </c>
      <c r="AR128" s="6">
        <f t="shared" si="55"/>
        <v>0</v>
      </c>
      <c r="AS128" s="6">
        <f t="shared" si="55"/>
        <v>0</v>
      </c>
      <c r="AT128" s="6">
        <f t="shared" si="55"/>
        <v>0</v>
      </c>
      <c r="AU128" s="6">
        <f t="shared" si="55"/>
        <v>0</v>
      </c>
      <c r="AV128" s="6">
        <f t="shared" si="55"/>
        <v>0</v>
      </c>
      <c r="AW128" s="6">
        <f t="shared" si="55"/>
        <v>0</v>
      </c>
      <c r="AX128" s="6">
        <f t="shared" si="55"/>
        <v>0</v>
      </c>
      <c r="AY128" s="6">
        <f t="shared" si="55"/>
        <v>0</v>
      </c>
      <c r="AZ128" s="6">
        <f t="shared" si="55"/>
        <v>0</v>
      </c>
      <c r="BA128" s="6">
        <f t="shared" si="55"/>
        <v>0</v>
      </c>
      <c r="BB128" s="6">
        <f t="shared" si="55"/>
        <v>0</v>
      </c>
      <c r="BC128" s="6">
        <f t="shared" si="55"/>
        <v>0</v>
      </c>
      <c r="BD128" s="6">
        <f t="shared" si="55"/>
        <v>0</v>
      </c>
      <c r="BE128" s="6">
        <f t="shared" si="55"/>
        <v>0</v>
      </c>
      <c r="BF128" s="6">
        <f t="shared" si="55"/>
        <v>0</v>
      </c>
      <c r="BG128" s="6">
        <f t="shared" si="55"/>
        <v>0</v>
      </c>
      <c r="BH128" s="6">
        <f t="shared" si="55"/>
        <v>0</v>
      </c>
      <c r="BI128" s="6">
        <f t="shared" si="55"/>
        <v>0</v>
      </c>
      <c r="BJ128" s="6">
        <f t="shared" si="55"/>
        <v>0</v>
      </c>
      <c r="BK128" s="6">
        <f t="shared" si="55"/>
        <v>0</v>
      </c>
      <c r="BL128" s="6">
        <f t="shared" si="55"/>
        <v>0</v>
      </c>
    </row>
    <row r="129" spans="1:64" x14ac:dyDescent="0.25">
      <c r="C129" t="s">
        <v>8</v>
      </c>
      <c r="D129" s="6">
        <f t="shared" ref="D129:J129" si="59">(D$28*(D65*D114))+D97</f>
        <v>3.1609999999999885</v>
      </c>
      <c r="E129" s="6">
        <f t="shared" si="59"/>
        <v>2.4550000000000001</v>
      </c>
      <c r="F129" s="6">
        <f t="shared" si="59"/>
        <v>2.4549999999999956</v>
      </c>
      <c r="G129" s="6">
        <f t="shared" si="59"/>
        <v>2.4549999999999934</v>
      </c>
      <c r="H129" s="6">
        <f t="shared" si="59"/>
        <v>2.4549999999999934</v>
      </c>
      <c r="I129" s="6">
        <f t="shared" si="59"/>
        <v>2.4299247299087838</v>
      </c>
      <c r="J129" s="10">
        <f t="shared" si="59"/>
        <v>0</v>
      </c>
      <c r="K129" s="6">
        <f t="shared" ref="K129" si="60">(K$24*(K65*K114))+K97</f>
        <v>1.9530827378212321</v>
      </c>
      <c r="L129" s="6">
        <f t="shared" si="58"/>
        <v>1.6933117926223975</v>
      </c>
      <c r="M129" s="6">
        <f t="shared" si="55"/>
        <v>1.5058551662309414</v>
      </c>
      <c r="N129" s="6">
        <f t="shared" si="55"/>
        <v>1.2147522287147077</v>
      </c>
      <c r="O129" s="6">
        <f t="shared" si="55"/>
        <v>1.0879964100332631</v>
      </c>
      <c r="P129" s="6">
        <f t="shared" si="55"/>
        <v>1.006285109310082</v>
      </c>
      <c r="Q129" s="6">
        <f t="shared" si="55"/>
        <v>0.94018334622710609</v>
      </c>
      <c r="R129" s="6">
        <f t="shared" si="55"/>
        <v>0.89475938574115355</v>
      </c>
      <c r="S129" s="6">
        <f t="shared" si="55"/>
        <v>0.86572820072808498</v>
      </c>
      <c r="T129" s="6">
        <f t="shared" si="55"/>
        <v>0.8630874080731874</v>
      </c>
      <c r="U129" s="6">
        <f t="shared" si="55"/>
        <v>0.88470340294113448</v>
      </c>
      <c r="V129" s="6">
        <f t="shared" si="55"/>
        <v>0.92759879193075045</v>
      </c>
      <c r="W129" s="6">
        <f t="shared" si="55"/>
        <v>1.0112250738331852</v>
      </c>
      <c r="X129" s="6">
        <f t="shared" si="55"/>
        <v>1.1107153449126226</v>
      </c>
      <c r="Y129" s="6">
        <f t="shared" si="55"/>
        <v>1.2358972700052815</v>
      </c>
      <c r="Z129" s="6">
        <f t="shared" si="55"/>
        <v>1.3988420722284238</v>
      </c>
      <c r="AA129" s="6">
        <f t="shared" si="55"/>
        <v>1.5753155071177103</v>
      </c>
      <c r="AB129" s="6">
        <f t="shared" si="55"/>
        <v>1.7903343633825328</v>
      </c>
      <c r="AC129" s="6">
        <f t="shared" si="55"/>
        <v>2.0304986771965696</v>
      </c>
      <c r="AD129" s="6">
        <f t="shared" si="55"/>
        <v>2.2942964448694996</v>
      </c>
      <c r="AE129" s="6">
        <f t="shared" si="55"/>
        <v>2.5797567354463822</v>
      </c>
      <c r="AF129" s="6">
        <f t="shared" si="55"/>
        <v>2.8844576470841123</v>
      </c>
      <c r="AG129" s="6">
        <f t="shared" si="55"/>
        <v>3.227279783590808</v>
      </c>
      <c r="AH129" s="6">
        <f t="shared" si="55"/>
        <v>3.5628660947605328</v>
      </c>
      <c r="AI129" s="6">
        <f t="shared" si="55"/>
        <v>3.9323601965396913</v>
      </c>
      <c r="AJ129" s="6">
        <f t="shared" si="55"/>
        <v>4.3096059067881569</v>
      </c>
      <c r="AK129" s="6">
        <f t="shared" si="55"/>
        <v>4.6896674337665418</v>
      </c>
      <c r="AL129" s="6">
        <f t="shared" si="55"/>
        <v>5.0670725005975319</v>
      </c>
      <c r="AM129" s="6">
        <f t="shared" si="55"/>
        <v>5.4358088262777793</v>
      </c>
      <c r="AN129" s="6">
        <f t="shared" si="55"/>
        <v>5.7893352823308266</v>
      </c>
      <c r="AO129" s="6">
        <f t="shared" si="55"/>
        <v>6.151916324370708</v>
      </c>
      <c r="AP129" s="6">
        <f t="shared" si="55"/>
        <v>6.4857319051367961</v>
      </c>
      <c r="AQ129" s="6">
        <f t="shared" si="55"/>
        <v>6.7497554916885951</v>
      </c>
      <c r="AR129" s="6">
        <f t="shared" si="55"/>
        <v>6.998978209151856</v>
      </c>
      <c r="AS129" s="6">
        <f t="shared" si="55"/>
        <v>7.2328545843083578</v>
      </c>
      <c r="AT129" s="6">
        <f t="shared" si="55"/>
        <v>7.4743460405443098</v>
      </c>
      <c r="AU129" s="6">
        <f t="shared" si="55"/>
        <v>7.7237018864315923</v>
      </c>
      <c r="AV129" s="6">
        <f t="shared" si="55"/>
        <v>7.9811719747894641</v>
      </c>
      <c r="AW129" s="6">
        <f t="shared" si="55"/>
        <v>8.2470291044497852</v>
      </c>
      <c r="AX129" s="6">
        <f t="shared" si="55"/>
        <v>8.5215389105247379</v>
      </c>
      <c r="AY129" s="6">
        <f t="shared" si="55"/>
        <v>8.8049878137241713</v>
      </c>
      <c r="AZ129" s="6">
        <f t="shared" si="55"/>
        <v>9.0976667515635317</v>
      </c>
      <c r="BA129" s="6">
        <f t="shared" si="55"/>
        <v>9.3998715054207445</v>
      </c>
      <c r="BB129" s="6">
        <f t="shared" si="55"/>
        <v>9.7119168595216774</v>
      </c>
      <c r="BC129" s="6">
        <f t="shared" si="55"/>
        <v>10.034123128360079</v>
      </c>
      <c r="BD129" s="6">
        <f t="shared" si="55"/>
        <v>10.366819281007182</v>
      </c>
      <c r="BE129" s="6">
        <f t="shared" si="55"/>
        <v>10.710346077143384</v>
      </c>
      <c r="BF129" s="6">
        <f t="shared" si="55"/>
        <v>11.065059215194788</v>
      </c>
      <c r="BG129" s="6">
        <f t="shared" si="55"/>
        <v>11.431318671687791</v>
      </c>
      <c r="BH129" s="6">
        <f t="shared" si="55"/>
        <v>11.809505696069394</v>
      </c>
      <c r="BI129" s="6">
        <f t="shared" si="55"/>
        <v>12.200003883524397</v>
      </c>
      <c r="BJ129" s="6">
        <f t="shared" si="55"/>
        <v>12.603216196880702</v>
      </c>
      <c r="BK129" s="6">
        <f t="shared" si="55"/>
        <v>13.019557124417704</v>
      </c>
      <c r="BL129" s="6">
        <f t="shared" si="55"/>
        <v>13.449453145112507</v>
      </c>
    </row>
    <row r="130" spans="1:64" x14ac:dyDescent="0.25">
      <c r="C130" t="s">
        <v>9</v>
      </c>
      <c r="D130" s="6">
        <f t="shared" ref="D130:J130" si="61">(D$28*(D66*D115))+D98</f>
        <v>0</v>
      </c>
      <c r="E130" s="6">
        <f t="shared" si="61"/>
        <v>0</v>
      </c>
      <c r="F130" s="6">
        <f t="shared" si="61"/>
        <v>0</v>
      </c>
      <c r="G130" s="6">
        <f t="shared" si="61"/>
        <v>0</v>
      </c>
      <c r="H130" s="6">
        <f t="shared" si="61"/>
        <v>0</v>
      </c>
      <c r="I130" s="6">
        <f t="shared" si="61"/>
        <v>0</v>
      </c>
      <c r="J130" s="10">
        <f t="shared" si="61"/>
        <v>0</v>
      </c>
      <c r="K130" s="6">
        <f t="shared" ref="K130" si="62">(K$24*(K66*K115))+K98</f>
        <v>0</v>
      </c>
      <c r="L130" s="6">
        <f t="shared" si="58"/>
        <v>0</v>
      </c>
      <c r="M130" s="6">
        <f t="shared" si="55"/>
        <v>0</v>
      </c>
      <c r="N130" s="6">
        <f t="shared" si="55"/>
        <v>0</v>
      </c>
      <c r="O130" s="6">
        <f t="shared" si="55"/>
        <v>0</v>
      </c>
      <c r="P130" s="6">
        <f t="shared" si="55"/>
        <v>0</v>
      </c>
      <c r="Q130" s="6">
        <f t="shared" si="55"/>
        <v>0</v>
      </c>
      <c r="R130" s="6">
        <f t="shared" si="55"/>
        <v>0</v>
      </c>
      <c r="S130" s="6">
        <f t="shared" si="55"/>
        <v>0</v>
      </c>
      <c r="T130" s="6">
        <f t="shared" si="55"/>
        <v>0</v>
      </c>
      <c r="U130" s="6">
        <f t="shared" si="55"/>
        <v>0</v>
      </c>
      <c r="V130" s="6">
        <f t="shared" si="55"/>
        <v>0</v>
      </c>
      <c r="W130" s="6">
        <f t="shared" si="55"/>
        <v>0</v>
      </c>
      <c r="X130" s="6">
        <f t="shared" si="55"/>
        <v>0</v>
      </c>
      <c r="Y130" s="6">
        <f t="shared" si="55"/>
        <v>0</v>
      </c>
      <c r="Z130" s="6">
        <f t="shared" si="55"/>
        <v>0</v>
      </c>
      <c r="AA130" s="6">
        <f t="shared" si="55"/>
        <v>0</v>
      </c>
      <c r="AB130" s="6">
        <f t="shared" si="55"/>
        <v>0</v>
      </c>
      <c r="AC130" s="6">
        <f t="shared" si="55"/>
        <v>0</v>
      </c>
      <c r="AD130" s="6">
        <f t="shared" si="55"/>
        <v>0</v>
      </c>
      <c r="AE130" s="6">
        <f t="shared" si="55"/>
        <v>0</v>
      </c>
      <c r="AF130" s="6">
        <f t="shared" si="55"/>
        <v>0</v>
      </c>
      <c r="AG130" s="6">
        <f t="shared" si="55"/>
        <v>0</v>
      </c>
      <c r="AH130" s="6">
        <f t="shared" si="55"/>
        <v>0</v>
      </c>
      <c r="AI130" s="6">
        <f t="shared" si="55"/>
        <v>0</v>
      </c>
      <c r="AJ130" s="6">
        <f t="shared" si="55"/>
        <v>0</v>
      </c>
      <c r="AK130" s="6">
        <f t="shared" si="55"/>
        <v>0</v>
      </c>
      <c r="AL130" s="6">
        <f t="shared" si="55"/>
        <v>0</v>
      </c>
      <c r="AM130" s="6">
        <f t="shared" si="55"/>
        <v>0</v>
      </c>
      <c r="AN130" s="6">
        <f t="shared" si="55"/>
        <v>0</v>
      </c>
      <c r="AO130" s="6">
        <f t="shared" si="55"/>
        <v>0</v>
      </c>
      <c r="AP130" s="6">
        <f t="shared" si="55"/>
        <v>0</v>
      </c>
      <c r="AQ130" s="6">
        <f t="shared" si="55"/>
        <v>0</v>
      </c>
      <c r="AR130" s="6">
        <f t="shared" si="55"/>
        <v>0</v>
      </c>
      <c r="AS130" s="6">
        <f t="shared" si="55"/>
        <v>0</v>
      </c>
      <c r="AT130" s="6">
        <f t="shared" si="55"/>
        <v>0</v>
      </c>
      <c r="AU130" s="6">
        <f t="shared" si="55"/>
        <v>0</v>
      </c>
      <c r="AV130" s="6">
        <f t="shared" si="55"/>
        <v>0</v>
      </c>
      <c r="AW130" s="6">
        <f t="shared" si="55"/>
        <v>0</v>
      </c>
      <c r="AX130" s="6">
        <f t="shared" si="55"/>
        <v>0</v>
      </c>
      <c r="AY130" s="6">
        <f t="shared" si="55"/>
        <v>0</v>
      </c>
      <c r="AZ130" s="6">
        <f t="shared" si="55"/>
        <v>0</v>
      </c>
      <c r="BA130" s="6">
        <f t="shared" si="55"/>
        <v>0</v>
      </c>
      <c r="BB130" s="6">
        <f t="shared" si="55"/>
        <v>0</v>
      </c>
      <c r="BC130" s="6">
        <f t="shared" si="55"/>
        <v>0</v>
      </c>
      <c r="BD130" s="6">
        <f t="shared" si="55"/>
        <v>0</v>
      </c>
      <c r="BE130" s="6">
        <f t="shared" si="55"/>
        <v>0</v>
      </c>
      <c r="BF130" s="6">
        <f t="shared" si="55"/>
        <v>0</v>
      </c>
      <c r="BG130" s="6">
        <f t="shared" si="55"/>
        <v>0</v>
      </c>
      <c r="BH130" s="6">
        <f t="shared" si="55"/>
        <v>0</v>
      </c>
      <c r="BI130" s="6">
        <f t="shared" si="55"/>
        <v>0</v>
      </c>
      <c r="BJ130" s="6">
        <f t="shared" si="55"/>
        <v>0</v>
      </c>
      <c r="BK130" s="6">
        <f t="shared" si="55"/>
        <v>0</v>
      </c>
      <c r="BL130" s="6">
        <f t="shared" si="55"/>
        <v>0</v>
      </c>
    </row>
    <row r="131" spans="1:64" x14ac:dyDescent="0.25">
      <c r="C131" t="s">
        <v>10</v>
      </c>
      <c r="D131" s="6">
        <f t="shared" ref="D131:J131" si="63">(D$28*(D67*D116))+D99</f>
        <v>168.85649409627544</v>
      </c>
      <c r="E131" s="6">
        <f t="shared" si="63"/>
        <v>148.62636520363023</v>
      </c>
      <c r="F131" s="6">
        <f t="shared" si="63"/>
        <v>176.23342415985434</v>
      </c>
      <c r="G131" s="6">
        <f t="shared" si="63"/>
        <v>164.35361993871541</v>
      </c>
      <c r="H131" s="6">
        <f t="shared" si="63"/>
        <v>184.64577656675692</v>
      </c>
      <c r="I131" s="6">
        <f t="shared" si="63"/>
        <v>187.99999999999935</v>
      </c>
      <c r="J131" s="10">
        <f t="shared" si="63"/>
        <v>0</v>
      </c>
      <c r="K131" s="6">
        <f t="shared" ref="K131" si="64">(K$24*(K67*K116))+K99</f>
        <v>199.37353423848666</v>
      </c>
      <c r="L131" s="6">
        <f t="shared" si="58"/>
        <v>199.22856303011011</v>
      </c>
      <c r="M131" s="6">
        <f t="shared" si="55"/>
        <v>204.27649672410723</v>
      </c>
      <c r="N131" s="6">
        <f t="shared" si="55"/>
        <v>189.63889707576041</v>
      </c>
      <c r="O131" s="6">
        <f t="shared" si="55"/>
        <v>194.50885419497763</v>
      </c>
      <c r="P131" s="6">
        <f t="shared" si="55"/>
        <v>204.21200994096461</v>
      </c>
      <c r="Q131" s="6">
        <f t="shared" si="55"/>
        <v>213.68507568340752</v>
      </c>
      <c r="R131" s="6">
        <f t="shared" si="55"/>
        <v>223.57795250305074</v>
      </c>
      <c r="S131" s="6">
        <f t="shared" si="55"/>
        <v>232.36057237071751</v>
      </c>
      <c r="T131" s="6">
        <f t="shared" si="55"/>
        <v>242.24633445979316</v>
      </c>
      <c r="U131" s="6">
        <f t="shared" si="55"/>
        <v>252.43326038114719</v>
      </c>
      <c r="V131" s="6">
        <f t="shared" si="55"/>
        <v>261.82349060423536</v>
      </c>
      <c r="W131" s="6">
        <f t="shared" si="55"/>
        <v>275.63428186642471</v>
      </c>
      <c r="X131" s="6">
        <f t="shared" si="55"/>
        <v>286.72619617054539</v>
      </c>
      <c r="Y131" s="6">
        <f t="shared" si="55"/>
        <v>297.84429902036061</v>
      </c>
      <c r="Z131" s="6">
        <f t="shared" si="55"/>
        <v>311.73710167951168</v>
      </c>
      <c r="AA131" s="6">
        <f t="shared" si="55"/>
        <v>322.90362032772254</v>
      </c>
      <c r="AB131" s="6">
        <f t="shared" si="55"/>
        <v>336.84378521874993</v>
      </c>
      <c r="AC131" s="6">
        <f t="shared" si="55"/>
        <v>350.80447326498955</v>
      </c>
      <c r="AD131" s="6">
        <f t="shared" si="55"/>
        <v>364.78275257054747</v>
      </c>
      <c r="AE131" s="6">
        <f t="shared" si="55"/>
        <v>378.77441039056259</v>
      </c>
      <c r="AF131" s="6">
        <f t="shared" si="55"/>
        <v>392.77512223088183</v>
      </c>
      <c r="AG131" s="6">
        <f t="shared" si="55"/>
        <v>409.54065230327046</v>
      </c>
      <c r="AH131" s="6">
        <f t="shared" si="55"/>
        <v>423.54531453022349</v>
      </c>
      <c r="AI131" s="6">
        <f t="shared" si="55"/>
        <v>440.30549098200197</v>
      </c>
      <c r="AJ131" s="6">
        <f t="shared" si="55"/>
        <v>457.05295569583654</v>
      </c>
      <c r="AK131" s="6">
        <f t="shared" si="55"/>
        <v>473.77993110615859</v>
      </c>
      <c r="AL131" s="6">
        <f t="shared" si="55"/>
        <v>490.47795563300735</v>
      </c>
      <c r="AM131" s="6">
        <f t="shared" si="55"/>
        <v>507.13741424386797</v>
      </c>
      <c r="AN131" s="6">
        <f t="shared" si="55"/>
        <v>523.74848241996995</v>
      </c>
      <c r="AO131" s="6">
        <f t="shared" si="55"/>
        <v>543.06699094783357</v>
      </c>
      <c r="AP131" s="6">
        <f t="shared" si="55"/>
        <v>562.31378044198686</v>
      </c>
      <c r="AQ131" s="6">
        <f t="shared" si="55"/>
        <v>578.7111262184402</v>
      </c>
      <c r="AR131" s="6">
        <f t="shared" si="55"/>
        <v>597.77636613619211</v>
      </c>
      <c r="AS131" s="6">
        <f t="shared" si="55"/>
        <v>617.75153472342231</v>
      </c>
      <c r="AT131" s="6">
        <f t="shared" si="55"/>
        <v>638.37710046284735</v>
      </c>
      <c r="AU131" s="6">
        <f t="shared" si="55"/>
        <v>659.67435657294732</v>
      </c>
      <c r="AV131" s="6">
        <f t="shared" si="55"/>
        <v>681.66464275587634</v>
      </c>
      <c r="AW131" s="6">
        <f t="shared" si="55"/>
        <v>704.37125851186443</v>
      </c>
      <c r="AX131" s="6">
        <f t="shared" si="55"/>
        <v>727.81689149435681</v>
      </c>
      <c r="AY131" s="6">
        <f t="shared" si="55"/>
        <v>752.02600463579904</v>
      </c>
      <c r="AZ131" s="6">
        <f t="shared" si="55"/>
        <v>777.02344664489704</v>
      </c>
      <c r="BA131" s="6">
        <f t="shared" si="55"/>
        <v>802.83447994024687</v>
      </c>
      <c r="BB131" s="6">
        <f t="shared" si="55"/>
        <v>829.48598995641271</v>
      </c>
      <c r="BC131" s="6">
        <f t="shared" si="55"/>
        <v>857.00533446311056</v>
      </c>
      <c r="BD131" s="6">
        <f t="shared" si="55"/>
        <v>885.42061040965143</v>
      </c>
      <c r="BE131" s="6">
        <f t="shared" si="55"/>
        <v>914.76092177055693</v>
      </c>
      <c r="BF131" s="6">
        <f t="shared" si="55"/>
        <v>945.05664842503779</v>
      </c>
      <c r="BG131" s="6">
        <f t="shared" si="55"/>
        <v>976.33853564096273</v>
      </c>
      <c r="BH131" s="6">
        <f t="shared" si="55"/>
        <v>1008.6391455870094</v>
      </c>
      <c r="BI131" s="6">
        <f t="shared" si="55"/>
        <v>1041.9912407791887</v>
      </c>
      <c r="BJ131" s="6">
        <f t="shared" si="55"/>
        <v>1076.4292379063018</v>
      </c>
      <c r="BK131" s="6">
        <f t="shared" si="55"/>
        <v>1111.9885380354847</v>
      </c>
      <c r="BL131" s="6">
        <f t="shared" si="55"/>
        <v>1148.7055663484632</v>
      </c>
    </row>
    <row r="132" spans="1:64" x14ac:dyDescent="0.25">
      <c r="C132" t="s">
        <v>11</v>
      </c>
      <c r="D132" s="6">
        <f t="shared" ref="D132:J132" si="65">(D$28*(D68*D117))+D100</f>
        <v>16.885649409627558</v>
      </c>
      <c r="E132" s="6">
        <f t="shared" si="65"/>
        <v>14.862636520363022</v>
      </c>
      <c r="F132" s="6">
        <f t="shared" si="65"/>
        <v>17.623342415985444</v>
      </c>
      <c r="G132" s="6">
        <f t="shared" si="65"/>
        <v>16.435361993871542</v>
      </c>
      <c r="H132" s="6">
        <f t="shared" si="65"/>
        <v>18.464577656675694</v>
      </c>
      <c r="I132" s="6">
        <f t="shared" si="65"/>
        <v>18.799999999999933</v>
      </c>
      <c r="J132" s="10">
        <f t="shared" si="65"/>
        <v>0</v>
      </c>
      <c r="K132" s="6">
        <f t="shared" ref="K132" si="66">(K$24*(K68*K117))+K100</f>
        <v>19.937353423848677</v>
      </c>
      <c r="L132" s="6">
        <f t="shared" si="58"/>
        <v>19.922856303011034</v>
      </c>
      <c r="M132" s="6">
        <f t="shared" si="55"/>
        <v>20.427649672410745</v>
      </c>
      <c r="N132" s="6">
        <f t="shared" si="55"/>
        <v>18.963889707576062</v>
      </c>
      <c r="O132" s="6">
        <f t="shared" si="55"/>
        <v>19.450885419497787</v>
      </c>
      <c r="P132" s="6">
        <f t="shared" si="55"/>
        <v>20.42120099409648</v>
      </c>
      <c r="Q132" s="6">
        <f t="shared" si="55"/>
        <v>21.368507568340775</v>
      </c>
      <c r="R132" s="6">
        <f t="shared" si="55"/>
        <v>22.357795250305106</v>
      </c>
      <c r="S132" s="6">
        <f t="shared" si="55"/>
        <v>23.23605723707179</v>
      </c>
      <c r="T132" s="6">
        <f t="shared" si="55"/>
        <v>24.224633445979354</v>
      </c>
      <c r="U132" s="6">
        <f t="shared" si="55"/>
        <v>25.243326038114763</v>
      </c>
      <c r="V132" s="6">
        <f t="shared" si="55"/>
        <v>26.182349060423583</v>
      </c>
      <c r="W132" s="6">
        <f t="shared" ref="M132:BL133" si="67">(W$24*(W68*W117))+W100</f>
        <v>27.563428186642529</v>
      </c>
      <c r="X132" s="6">
        <f t="shared" si="67"/>
        <v>28.67261961705459</v>
      </c>
      <c r="Y132" s="6">
        <f t="shared" si="67"/>
        <v>29.784429902036127</v>
      </c>
      <c r="Z132" s="6">
        <f t="shared" si="67"/>
        <v>31.173710167951217</v>
      </c>
      <c r="AA132" s="6">
        <f t="shared" si="67"/>
        <v>32.290362032772322</v>
      </c>
      <c r="AB132" s="6">
        <f t="shared" si="67"/>
        <v>33.684378521875068</v>
      </c>
      <c r="AC132" s="6">
        <f t="shared" si="67"/>
        <v>35.080447326499048</v>
      </c>
      <c r="AD132" s="6">
        <f t="shared" si="67"/>
        <v>36.478275257054847</v>
      </c>
      <c r="AE132" s="6">
        <f t="shared" si="67"/>
        <v>37.877441039056365</v>
      </c>
      <c r="AF132" s="6">
        <f t="shared" si="67"/>
        <v>39.27751222308828</v>
      </c>
      <c r="AG132" s="6">
        <f t="shared" si="67"/>
        <v>40.954065230327153</v>
      </c>
      <c r="AH132" s="6">
        <f t="shared" si="67"/>
        <v>42.354531453022481</v>
      </c>
      <c r="AI132" s="6">
        <f t="shared" si="67"/>
        <v>44.030549098200339</v>
      </c>
      <c r="AJ132" s="6">
        <f t="shared" si="67"/>
        <v>45.705295569583782</v>
      </c>
      <c r="AK132" s="6">
        <f t="shared" si="67"/>
        <v>47.377993110616025</v>
      </c>
      <c r="AL132" s="6">
        <f t="shared" si="67"/>
        <v>49.04779556330088</v>
      </c>
      <c r="AM132" s="6">
        <f t="shared" si="67"/>
        <v>50.71374142438696</v>
      </c>
      <c r="AN132" s="6">
        <f t="shared" si="67"/>
        <v>52.374848241997199</v>
      </c>
      <c r="AO132" s="6">
        <f t="shared" si="67"/>
        <v>54.306699094783568</v>
      </c>
      <c r="AP132" s="6">
        <f t="shared" si="67"/>
        <v>56.231378044198919</v>
      </c>
      <c r="AQ132" s="6">
        <f t="shared" si="67"/>
        <v>57.871112621844254</v>
      </c>
      <c r="AR132" s="6">
        <f t="shared" si="67"/>
        <v>59.777636613619485</v>
      </c>
      <c r="AS132" s="6">
        <f t="shared" si="67"/>
        <v>61.77515347234251</v>
      </c>
      <c r="AT132" s="6">
        <f t="shared" si="67"/>
        <v>63.837710046285018</v>
      </c>
      <c r="AU132" s="6">
        <f t="shared" si="67"/>
        <v>65.967435657295027</v>
      </c>
      <c r="AV132" s="6">
        <f t="shared" si="67"/>
        <v>68.166464275587941</v>
      </c>
      <c r="AW132" s="6">
        <f t="shared" si="67"/>
        <v>70.437125851186764</v>
      </c>
      <c r="AX132" s="6">
        <f t="shared" si="67"/>
        <v>72.781689149436005</v>
      </c>
      <c r="AY132" s="6">
        <f t="shared" si="67"/>
        <v>75.202600463580239</v>
      </c>
      <c r="AZ132" s="6">
        <f t="shared" si="67"/>
        <v>77.702344664490056</v>
      </c>
      <c r="BA132" s="6">
        <f t="shared" si="67"/>
        <v>80.283447994025053</v>
      </c>
      <c r="BB132" s="6">
        <f t="shared" si="67"/>
        <v>82.948598995641646</v>
      </c>
      <c r="BC132" s="6">
        <f t="shared" si="67"/>
        <v>85.700533446311454</v>
      </c>
      <c r="BD132" s="6">
        <f t="shared" si="67"/>
        <v>88.54206104096555</v>
      </c>
      <c r="BE132" s="6">
        <f t="shared" si="67"/>
        <v>91.476092177056103</v>
      </c>
      <c r="BF132" s="6">
        <f t="shared" si="67"/>
        <v>94.505664842504217</v>
      </c>
      <c r="BG132" s="6">
        <f t="shared" si="67"/>
        <v>97.633853564096725</v>
      </c>
      <c r="BH132" s="6">
        <f t="shared" si="67"/>
        <v>100.8639145587014</v>
      </c>
      <c r="BI132" s="6">
        <f t="shared" si="67"/>
        <v>104.19912407791935</v>
      </c>
      <c r="BJ132" s="6">
        <f t="shared" si="67"/>
        <v>107.64292379063068</v>
      </c>
      <c r="BK132" s="6">
        <f t="shared" si="67"/>
        <v>111.19885380354896</v>
      </c>
      <c r="BL132" s="6">
        <f t="shared" si="67"/>
        <v>114.87055663484685</v>
      </c>
    </row>
    <row r="133" spans="1:64" x14ac:dyDescent="0.25">
      <c r="C133" t="s">
        <v>12</v>
      </c>
      <c r="D133" s="6">
        <f t="shared" ref="D133:J133" si="68">(D$28*(D69*D118))+D101</f>
        <v>14.141106920267134</v>
      </c>
      <c r="E133" s="6">
        <f t="shared" si="68"/>
        <v>14.212167759062494</v>
      </c>
      <c r="F133" s="6">
        <f t="shared" si="68"/>
        <v>14.283585687499979</v>
      </c>
      <c r="G133" s="6">
        <f t="shared" si="68"/>
        <v>14.355362499999957</v>
      </c>
      <c r="H133" s="6">
        <f t="shared" si="68"/>
        <v>14.427499999999956</v>
      </c>
      <c r="I133" s="6">
        <f t="shared" si="68"/>
        <v>14.49999999999995</v>
      </c>
      <c r="J133" s="10">
        <f t="shared" si="68"/>
        <v>0</v>
      </c>
      <c r="K133" s="6">
        <f t="shared" ref="K133" si="69">(K$24*(K69*K118))+K101</f>
        <v>16.470887167272473</v>
      </c>
      <c r="L133" s="6">
        <f t="shared" si="58"/>
        <v>16.880299323539962</v>
      </c>
      <c r="M133" s="6">
        <f t="shared" si="67"/>
        <v>17.659686956214291</v>
      </c>
      <c r="N133" s="6">
        <f t="shared" si="67"/>
        <v>16.649821783522746</v>
      </c>
      <c r="O133" s="6">
        <f t="shared" si="67"/>
        <v>17.270640332137798</v>
      </c>
      <c r="P133" s="6">
        <f t="shared" si="67"/>
        <v>18.266943410085194</v>
      </c>
      <c r="Q133" s="6">
        <f t="shared" si="67"/>
        <v>19.188453841977108</v>
      </c>
      <c r="R133" s="6">
        <f t="shared" si="67"/>
        <v>20.089127567638652</v>
      </c>
      <c r="S133" s="6">
        <f t="shared" si="67"/>
        <v>20.828198007416546</v>
      </c>
      <c r="T133" s="6">
        <f t="shared" si="67"/>
        <v>21.601778219267853</v>
      </c>
      <c r="U133" s="6">
        <f t="shared" si="67"/>
        <v>22.335445369265067</v>
      </c>
      <c r="V133" s="6">
        <f t="shared" si="67"/>
        <v>22.931156338720118</v>
      </c>
      <c r="W133" s="6">
        <f t="shared" si="67"/>
        <v>23.842408913867086</v>
      </c>
      <c r="X133" s="6">
        <f t="shared" si="67"/>
        <v>24.44490290664508</v>
      </c>
      <c r="Y133" s="6">
        <f t="shared" si="67"/>
        <v>24.979982047249738</v>
      </c>
      <c r="Z133" s="6">
        <f t="shared" si="67"/>
        <v>25.675860125466205</v>
      </c>
      <c r="AA133" s="6">
        <f t="shared" si="67"/>
        <v>26.077794767141953</v>
      </c>
      <c r="AB133" s="6">
        <f t="shared" si="67"/>
        <v>26.637600316729355</v>
      </c>
      <c r="AC133" s="6">
        <f t="shared" si="67"/>
        <v>27.132617806943092</v>
      </c>
      <c r="AD133" s="6">
        <f t="shared" si="67"/>
        <v>27.567840138633436</v>
      </c>
      <c r="AE133" s="6">
        <f t="shared" si="67"/>
        <v>27.949293189307777</v>
      </c>
      <c r="AF133" s="6">
        <f t="shared" si="67"/>
        <v>28.284123204971387</v>
      </c>
      <c r="AG133" s="6">
        <f t="shared" si="67"/>
        <v>28.774522604379694</v>
      </c>
      <c r="AH133" s="6">
        <f t="shared" si="67"/>
        <v>29.037240009959412</v>
      </c>
      <c r="AI133" s="6">
        <f t="shared" si="67"/>
        <v>29.466326904007047</v>
      </c>
      <c r="AJ133" s="6">
        <f t="shared" si="67"/>
        <v>29.879924126010128</v>
      </c>
      <c r="AK133" s="6">
        <f t="shared" si="67"/>
        <v>30.29145654635839</v>
      </c>
      <c r="AL133" s="6">
        <f t="shared" si="67"/>
        <v>30.715630766361038</v>
      </c>
      <c r="AM133" s="6">
        <f t="shared" si="67"/>
        <v>31.168402471325788</v>
      </c>
      <c r="AN133" s="6">
        <f t="shared" si="67"/>
        <v>31.66703206178418</v>
      </c>
      <c r="AO133" s="6">
        <f t="shared" si="67"/>
        <v>32.39506762095246</v>
      </c>
      <c r="AP133" s="6">
        <f t="shared" si="67"/>
        <v>33.203852713210324</v>
      </c>
      <c r="AQ133" s="6">
        <f t="shared" si="67"/>
        <v>33.954051190574738</v>
      </c>
      <c r="AR133" s="6">
        <f t="shared" si="67"/>
        <v>34.994891045758891</v>
      </c>
      <c r="AS133" s="6">
        <f t="shared" si="67"/>
        <v>36.164272921541382</v>
      </c>
      <c r="AT133" s="6">
        <f t="shared" si="67"/>
        <v>37.371730202721132</v>
      </c>
      <c r="AU133" s="6">
        <f t="shared" si="67"/>
        <v>38.618509432157531</v>
      </c>
      <c r="AV133" s="6">
        <f t="shared" si="67"/>
        <v>39.905859873946881</v>
      </c>
      <c r="AW133" s="6">
        <f t="shared" si="67"/>
        <v>41.235145522248466</v>
      </c>
      <c r="AX133" s="6">
        <f t="shared" si="67"/>
        <v>42.607694552623215</v>
      </c>
      <c r="AY133" s="6">
        <f t="shared" si="67"/>
        <v>44.024939068620363</v>
      </c>
      <c r="AZ133" s="6">
        <f t="shared" si="67"/>
        <v>45.488333757817159</v>
      </c>
      <c r="BA133" s="6">
        <f t="shared" si="67"/>
        <v>46.9993575271032</v>
      </c>
      <c r="BB133" s="6">
        <f t="shared" si="67"/>
        <v>48.559584297607849</v>
      </c>
      <c r="BC133" s="6">
        <f t="shared" si="67"/>
        <v>50.170615641799841</v>
      </c>
      <c r="BD133" s="6">
        <f t="shared" si="67"/>
        <v>51.834096405035332</v>
      </c>
      <c r="BE133" s="6">
        <f t="shared" si="67"/>
        <v>53.551730385716326</v>
      </c>
      <c r="BF133" s="6">
        <f t="shared" si="67"/>
        <v>55.32529607597332</v>
      </c>
      <c r="BG133" s="6">
        <f t="shared" si="67"/>
        <v>57.156593358438322</v>
      </c>
      <c r="BH133" s="6">
        <f t="shared" si="67"/>
        <v>59.047528480346315</v>
      </c>
      <c r="BI133" s="6">
        <f t="shared" si="67"/>
        <v>61.00001941762131</v>
      </c>
      <c r="BJ133" s="6">
        <f t="shared" si="67"/>
        <v>63.016080984402805</v>
      </c>
      <c r="BK133" s="6">
        <f t="shared" si="67"/>
        <v>65.097785622087798</v>
      </c>
      <c r="BL133" s="6">
        <f t="shared" si="67"/>
        <v>67.247265725561789</v>
      </c>
    </row>
    <row r="134" spans="1:64" x14ac:dyDescent="0.25">
      <c r="C134" t="s">
        <v>13</v>
      </c>
      <c r="D134" s="6">
        <f t="shared" ref="D134:J134" si="70">(D$27*(D70*D119))+D102</f>
        <v>41.634425942125979</v>
      </c>
      <c r="E134" s="6">
        <f t="shared" si="70"/>
        <v>42.286775250356655</v>
      </c>
      <c r="F134" s="6">
        <f t="shared" si="70"/>
        <v>42.949345898507673</v>
      </c>
      <c r="G134" s="6">
        <f t="shared" si="70"/>
        <v>43.6222980397187</v>
      </c>
      <c r="H134" s="6">
        <f t="shared" si="70"/>
        <v>44.305794336489875</v>
      </c>
      <c r="I134" s="6">
        <f t="shared" si="70"/>
        <v>0</v>
      </c>
      <c r="J134" s="10">
        <f t="shared" si="70"/>
        <v>0</v>
      </c>
      <c r="K134" s="6">
        <f>(K$23*(K70*K119))+K102</f>
        <v>45.328990675470102</v>
      </c>
      <c r="L134">
        <f>(L$23*(L70*L119))+L102</f>
        <v>49.155304013009456</v>
      </c>
      <c r="M134" s="6">
        <f t="shared" ref="M134:BL139" si="71">(M$23*(M70*M119))+M102</f>
        <v>49.585292711235283</v>
      </c>
      <c r="N134" s="6">
        <f t="shared" si="71"/>
        <v>44.458239522103241</v>
      </c>
      <c r="O134" s="6">
        <f t="shared" si="71"/>
        <v>45.492902954977666</v>
      </c>
      <c r="P134" s="6">
        <f t="shared" si="71"/>
        <v>47.81674223930122</v>
      </c>
      <c r="Q134" s="6">
        <f t="shared" si="71"/>
        <v>50.127568902201944</v>
      </c>
      <c r="R134" s="6">
        <f t="shared" si="71"/>
        <v>52.615282973787636</v>
      </c>
      <c r="S134" s="6">
        <f t="shared" si="71"/>
        <v>54.936717348230637</v>
      </c>
      <c r="T134" s="6">
        <f t="shared" si="71"/>
        <v>57.332096754202766</v>
      </c>
      <c r="U134" s="6">
        <f t="shared" si="71"/>
        <v>59.869164761463324</v>
      </c>
      <c r="V134" s="6">
        <f t="shared" si="71"/>
        <v>62.301719628407909</v>
      </c>
      <c r="W134" s="6">
        <f t="shared" si="71"/>
        <v>65.77210285395067</v>
      </c>
      <c r="X134" s="6">
        <f t="shared" si="71"/>
        <v>68.70247717047188</v>
      </c>
      <c r="Y134" s="6">
        <f t="shared" si="71"/>
        <v>71.69807256902233</v>
      </c>
      <c r="Z134" s="6">
        <f t="shared" si="71"/>
        <v>75.292532575064911</v>
      </c>
      <c r="AA134" s="6">
        <f t="shared" si="71"/>
        <v>78.380979579536572</v>
      </c>
      <c r="AB134" s="6">
        <f t="shared" si="71"/>
        <v>82.018964134740941</v>
      </c>
      <c r="AC134" s="6">
        <f t="shared" si="71"/>
        <v>85.6527731562539</v>
      </c>
      <c r="AD134" s="6">
        <f t="shared" si="71"/>
        <v>89.26715585114961</v>
      </c>
      <c r="AE134" s="6">
        <f t="shared" si="71"/>
        <v>92.844418264296465</v>
      </c>
      <c r="AF134" s="6">
        <f t="shared" si="71"/>
        <v>96.364686397129319</v>
      </c>
      <c r="AG134" s="6">
        <f t="shared" si="71"/>
        <v>100.25710608933565</v>
      </c>
      <c r="AH134" s="6">
        <f t="shared" si="71"/>
        <v>103.58611135930092</v>
      </c>
      <c r="AI134" s="6">
        <f t="shared" si="71"/>
        <v>107.21619339506718</v>
      </c>
      <c r="AJ134" s="6">
        <f t="shared" si="71"/>
        <v>110.67182734783549</v>
      </c>
      <c r="AK134" s="6">
        <f t="shared" si="71"/>
        <v>113.92722058198203</v>
      </c>
      <c r="AL134" s="6">
        <f t="shared" si="71"/>
        <v>116.9558080604763</v>
      </c>
      <c r="AM134" s="6">
        <f t="shared" si="71"/>
        <v>119.73046616095151</v>
      </c>
      <c r="AN134" s="6">
        <f t="shared" si="71"/>
        <v>122.22373031635375</v>
      </c>
      <c r="AO134" s="6">
        <f t="shared" si="71"/>
        <v>124.76022266587921</v>
      </c>
      <c r="AP134" s="6">
        <f t="shared" si="71"/>
        <v>126.93466479872986</v>
      </c>
      <c r="AQ134" s="6">
        <f t="shared" si="71"/>
        <v>128.39488800196267</v>
      </c>
      <c r="AR134" s="6">
        <f t="shared" si="71"/>
        <v>129.77764736634248</v>
      </c>
      <c r="AS134" s="6">
        <f t="shared" si="71"/>
        <v>130.9487784305278</v>
      </c>
      <c r="AT134" s="6">
        <f t="shared" si="71"/>
        <v>132.05986891875946</v>
      </c>
      <c r="AU134" s="6">
        <f t="shared" si="71"/>
        <v>133.11101985395715</v>
      </c>
      <c r="AV134" s="6">
        <f t="shared" si="71"/>
        <v>134.10259155438337</v>
      </c>
      <c r="AW134" s="6">
        <f t="shared" si="71"/>
        <v>135.03512156771785</v>
      </c>
      <c r="AX134" s="6">
        <f t="shared" si="71"/>
        <v>135.90910168654656</v>
      </c>
      <c r="AY134" s="6">
        <f t="shared" si="71"/>
        <v>136.72526179046068</v>
      </c>
      <c r="AZ134" s="6">
        <f t="shared" si="71"/>
        <v>137.48494481227948</v>
      </c>
      <c r="BA134" s="6">
        <f t="shared" si="71"/>
        <v>138.18975892883066</v>
      </c>
      <c r="BB134" s="6">
        <f t="shared" si="71"/>
        <v>138.84140235172967</v>
      </c>
      <c r="BC134" s="6">
        <f t="shared" si="71"/>
        <v>139.44133542679327</v>
      </c>
      <c r="BD134" s="6">
        <f t="shared" si="71"/>
        <v>139.99087196945825</v>
      </c>
      <c r="BE134" s="6">
        <f t="shared" si="71"/>
        <v>140.49158646364131</v>
      </c>
      <c r="BF134" s="6">
        <f t="shared" si="71"/>
        <v>140.94501580178641</v>
      </c>
      <c r="BG134" s="6">
        <f t="shared" si="71"/>
        <v>141.35272348750698</v>
      </c>
      <c r="BH134" s="6">
        <f t="shared" si="71"/>
        <v>141.71623318956765</v>
      </c>
      <c r="BI134" s="6">
        <f t="shared" si="71"/>
        <v>142.03709506540662</v>
      </c>
      <c r="BJ134" s="6">
        <f t="shared" si="71"/>
        <v>142.31701741443791</v>
      </c>
      <c r="BK134" s="6">
        <f t="shared" si="71"/>
        <v>142.55776787591816</v>
      </c>
      <c r="BL134" s="6">
        <f t="shared" si="71"/>
        <v>142.76099515621402</v>
      </c>
    </row>
    <row r="135" spans="1:64" x14ac:dyDescent="0.25">
      <c r="C135" t="s">
        <v>14</v>
      </c>
      <c r="D135" s="6">
        <f t="shared" ref="D135:J135" si="72">(D$27*(D71*D120))+D103</f>
        <v>8.036999999999983</v>
      </c>
      <c r="E135" s="6">
        <f t="shared" si="72"/>
        <v>7.5039999999999987</v>
      </c>
      <c r="F135" s="6">
        <f>(F$27*(F71*F120))+F103</f>
        <v>7.5039999999999951</v>
      </c>
      <c r="G135" s="6">
        <f t="shared" si="72"/>
        <v>7.5039999999999987</v>
      </c>
      <c r="H135" s="6">
        <f t="shared" si="72"/>
        <v>7.5039999999999907</v>
      </c>
      <c r="I135" s="6">
        <f t="shared" si="72"/>
        <v>0</v>
      </c>
      <c r="J135" s="10">
        <f t="shared" si="72"/>
        <v>0</v>
      </c>
      <c r="K135" s="6">
        <f t="shared" ref="K135" si="73">(K$23*(K71*K120))+K103</f>
        <v>6.4130187475255234</v>
      </c>
      <c r="L135" s="6">
        <f t="shared" ref="L135:AA140" si="74">(L$23*(L71*L120))+L103</f>
        <v>6.5826481991772932</v>
      </c>
      <c r="M135" s="6">
        <f t="shared" si="74"/>
        <v>6.3180190884438279</v>
      </c>
      <c r="N135" s="6">
        <f t="shared" si="74"/>
        <v>5.905111207259699</v>
      </c>
      <c r="O135" s="6">
        <f t="shared" si="74"/>
        <v>6.3550293914451128</v>
      </c>
      <c r="P135" s="6">
        <f t="shared" si="74"/>
        <v>7.0729185461703468</v>
      </c>
      <c r="Q135" s="6">
        <f t="shared" si="74"/>
        <v>7.888080397330012</v>
      </c>
      <c r="R135" s="6">
        <f t="shared" si="74"/>
        <v>8.8321055735075973</v>
      </c>
      <c r="S135" s="6">
        <f t="shared" si="74"/>
        <v>9.8473422874525198</v>
      </c>
      <c r="T135" s="6">
        <f t="shared" si="74"/>
        <v>11.02508615003603</v>
      </c>
      <c r="U135" s="6">
        <f t="shared" si="74"/>
        <v>12.334199512177019</v>
      </c>
      <c r="V135" s="6">
        <f t="shared" si="74"/>
        <v>13.721166608127255</v>
      </c>
      <c r="W135" s="6">
        <f t="shared" si="74"/>
        <v>15.443564945973293</v>
      </c>
      <c r="X135" s="6">
        <f t="shared" si="74"/>
        <v>17.146874601875151</v>
      </c>
      <c r="Y135" s="6">
        <f t="shared" si="74"/>
        <v>18.960440800421772</v>
      </c>
      <c r="Z135" s="6">
        <f t="shared" si="74"/>
        <v>21.029316974326388</v>
      </c>
      <c r="AA135" s="6">
        <f t="shared" si="74"/>
        <v>23.048411925641204</v>
      </c>
      <c r="AB135" s="6">
        <f t="shared" si="71"/>
        <v>25.314789869137229</v>
      </c>
      <c r="AC135" s="6">
        <f t="shared" si="71"/>
        <v>27.667504756105981</v>
      </c>
      <c r="AD135" s="6">
        <f t="shared" si="71"/>
        <v>30.095745058087349</v>
      </c>
      <c r="AE135" s="6">
        <f t="shared" si="71"/>
        <v>32.587739082891368</v>
      </c>
      <c r="AF135" s="6">
        <f t="shared" si="71"/>
        <v>35.130806890737254</v>
      </c>
      <c r="AG135" s="6">
        <f t="shared" si="71"/>
        <v>37.881798044439094</v>
      </c>
      <c r="AH135" s="6">
        <f t="shared" si="71"/>
        <v>40.487470567159725</v>
      </c>
      <c r="AI135" s="6">
        <f t="shared" si="71"/>
        <v>43.273701698651557</v>
      </c>
      <c r="AJ135" s="6">
        <f t="shared" si="71"/>
        <v>46.053771786678965</v>
      </c>
      <c r="AK135" s="6">
        <f t="shared" si="71"/>
        <v>48.810753720236974</v>
      </c>
      <c r="AL135" s="6">
        <f t="shared" si="71"/>
        <v>51.527267583776116</v>
      </c>
      <c r="AM135" s="6">
        <f t="shared" si="71"/>
        <v>54.185541464293145</v>
      </c>
      <c r="AN135" s="6">
        <f t="shared" si="71"/>
        <v>56.767478996800136</v>
      </c>
      <c r="AO135" s="6">
        <f t="shared" si="71"/>
        <v>59.422488434073358</v>
      </c>
      <c r="AP135" s="6">
        <f t="shared" si="71"/>
        <v>61.960148722153392</v>
      </c>
      <c r="AQ135" s="6">
        <f t="shared" si="71"/>
        <v>64.198505060947255</v>
      </c>
      <c r="AR135" s="6">
        <f t="shared" si="71"/>
        <v>66.446155451567407</v>
      </c>
      <c r="AS135" s="6">
        <f t="shared" si="71"/>
        <v>67.431095099858041</v>
      </c>
      <c r="AT135" s="6">
        <f t="shared" si="71"/>
        <v>68.396325174108995</v>
      </c>
      <c r="AU135" s="6">
        <f t="shared" si="71"/>
        <v>69.341554528573084</v>
      </c>
      <c r="AV135" s="6">
        <f t="shared" si="71"/>
        <v>70.26662107177053</v>
      </c>
      <c r="AW135" s="6">
        <f t="shared" si="71"/>
        <v>71.171452308632524</v>
      </c>
      <c r="AX135" s="6">
        <f t="shared" si="71"/>
        <v>72.055949769908779</v>
      </c>
      <c r="AY135" s="6">
        <f t="shared" si="71"/>
        <v>72.920139621579082</v>
      </c>
      <c r="AZ135" s="6">
        <f t="shared" si="71"/>
        <v>73.764377575929657</v>
      </c>
      <c r="BA135" s="6">
        <f t="shared" si="71"/>
        <v>74.589171084477329</v>
      </c>
      <c r="BB135" s="6">
        <f t="shared" si="71"/>
        <v>75.39508879221205</v>
      </c>
      <c r="BC135" s="6">
        <f t="shared" si="71"/>
        <v>76.18258325756517</v>
      </c>
      <c r="BD135" s="6">
        <f t="shared" si="71"/>
        <v>76.952037597935401</v>
      </c>
      <c r="BE135" s="6">
        <f t="shared" si="71"/>
        <v>77.703988562606611</v>
      </c>
      <c r="BF135" s="6">
        <f t="shared" si="71"/>
        <v>78.438965315776855</v>
      </c>
      <c r="BG135" s="6">
        <f t="shared" si="71"/>
        <v>79.157525153003974</v>
      </c>
      <c r="BH135" s="6">
        <f t="shared" si="71"/>
        <v>79.860216942045724</v>
      </c>
      <c r="BI135" s="6">
        <f t="shared" si="71"/>
        <v>80.547618467471167</v>
      </c>
      <c r="BJ135" s="6">
        <f t="shared" si="71"/>
        <v>81.220412486201568</v>
      </c>
      <c r="BK135" s="6">
        <f t="shared" si="71"/>
        <v>81.879333344117171</v>
      </c>
      <c r="BL135" s="6">
        <f t="shared" si="71"/>
        <v>82.525065587076057</v>
      </c>
    </row>
    <row r="136" spans="1:64" x14ac:dyDescent="0.25">
      <c r="C136" t="s">
        <v>15</v>
      </c>
      <c r="D136" s="6">
        <f t="shared" ref="D136:J136" si="75">(D$27*(D72*D121))+D104</f>
        <v>74.058436260844005</v>
      </c>
      <c r="E136" s="6">
        <f t="shared" si="75"/>
        <v>74.058436260844132</v>
      </c>
      <c r="F136" s="6">
        <f t="shared" si="75"/>
        <v>81.80583030004118</v>
      </c>
      <c r="G136" s="6">
        <f t="shared" si="75"/>
        <v>86.35083080156798</v>
      </c>
      <c r="H136" s="6">
        <f t="shared" si="75"/>
        <v>89.999999999999901</v>
      </c>
      <c r="I136" s="6">
        <f t="shared" si="75"/>
        <v>0</v>
      </c>
      <c r="J136" s="10">
        <f t="shared" si="75"/>
        <v>0</v>
      </c>
      <c r="K136" s="6">
        <f t="shared" ref="K136" si="76">(K$23*(K72*K121))+K104</f>
        <v>104.42414254793999</v>
      </c>
      <c r="L136" s="6">
        <f t="shared" si="74"/>
        <v>116.92330000126159</v>
      </c>
      <c r="M136" s="6">
        <f t="shared" si="71"/>
        <v>121.17536950742434</v>
      </c>
      <c r="N136" s="6">
        <f t="shared" si="71"/>
        <v>110.82913296629435</v>
      </c>
      <c r="O136" s="6">
        <f t="shared" si="71"/>
        <v>115.12844425170805</v>
      </c>
      <c r="P136" s="6">
        <f t="shared" si="71"/>
        <v>122.26973505777765</v>
      </c>
      <c r="Q136" s="6">
        <f t="shared" si="71"/>
        <v>128.93360490376787</v>
      </c>
      <c r="R136" s="6">
        <f t="shared" si="71"/>
        <v>135.55329968156778</v>
      </c>
      <c r="S136" s="6">
        <f t="shared" si="71"/>
        <v>141.20575582704254</v>
      </c>
      <c r="T136" s="6">
        <f t="shared" si="71"/>
        <v>147.22338904785184</v>
      </c>
      <c r="U136" s="6">
        <f t="shared" si="71"/>
        <v>153.09153058903334</v>
      </c>
      <c r="V136" s="6">
        <f t="shared" si="71"/>
        <v>158.17974642313843</v>
      </c>
      <c r="W136" s="6">
        <f t="shared" si="71"/>
        <v>165.38132205520799</v>
      </c>
      <c r="X136" s="6">
        <f t="shared" si="71"/>
        <v>170.71007304840751</v>
      </c>
      <c r="Y136" s="6">
        <f t="shared" si="71"/>
        <v>175.72722416458558</v>
      </c>
      <c r="Z136" s="6">
        <f t="shared" si="71"/>
        <v>181.75292053187968</v>
      </c>
      <c r="AA136" s="6">
        <f t="shared" si="71"/>
        <v>186.13831299569898</v>
      </c>
      <c r="AB136" s="6">
        <f t="shared" si="71"/>
        <v>191.45668220250073</v>
      </c>
      <c r="AC136" s="6">
        <f t="shared" si="71"/>
        <v>196.42427408116043</v>
      </c>
      <c r="AD136" s="6">
        <f t="shared" si="71"/>
        <v>201.06325022156065</v>
      </c>
      <c r="AE136" s="6">
        <f t="shared" si="71"/>
        <v>205.39517328333403</v>
      </c>
      <c r="AF136" s="6">
        <f t="shared" si="71"/>
        <v>209.44094911257054</v>
      </c>
      <c r="AG136" s="6">
        <f t="shared" si="71"/>
        <v>214.18420022100051</v>
      </c>
      <c r="AH136" s="6">
        <f t="shared" si="71"/>
        <v>217.68062336819082</v>
      </c>
      <c r="AI136" s="6">
        <f t="shared" si="71"/>
        <v>221.83771957853904</v>
      </c>
      <c r="AJ136" s="6">
        <f t="shared" si="71"/>
        <v>225.71956748909361</v>
      </c>
      <c r="AK136" s="6">
        <f t="shared" si="71"/>
        <v>229.35262850826135</v>
      </c>
      <c r="AL136" s="6">
        <f t="shared" si="71"/>
        <v>232.76284155856885</v>
      </c>
      <c r="AM136" s="6">
        <f t="shared" si="71"/>
        <v>235.97564678897038</v>
      </c>
      <c r="AN136" s="6">
        <f t="shared" si="71"/>
        <v>239.01604468534319</v>
      </c>
      <c r="AO136" s="6">
        <f t="shared" si="71"/>
        <v>242.59354163913181</v>
      </c>
      <c r="AP136" s="6">
        <f t="shared" si="71"/>
        <v>245.99349687665654</v>
      </c>
      <c r="AQ136" s="6">
        <f t="shared" si="71"/>
        <v>248.61618158857297</v>
      </c>
      <c r="AR136" s="6">
        <f t="shared" si="71"/>
        <v>251.7743404026765</v>
      </c>
      <c r="AS136" s="6">
        <f t="shared" si="71"/>
        <v>255.50642284747005</v>
      </c>
      <c r="AT136" s="6">
        <f t="shared" si="71"/>
        <v>259.16382279227946</v>
      </c>
      <c r="AU136" s="6">
        <f t="shared" si="71"/>
        <v>262.74543704267671</v>
      </c>
      <c r="AV136" s="6">
        <f t="shared" si="71"/>
        <v>266.25065140999834</v>
      </c>
      <c r="AW136" s="6">
        <f t="shared" si="71"/>
        <v>269.67919119967388</v>
      </c>
      <c r="AX136" s="6">
        <f t="shared" si="71"/>
        <v>273.03068329710595</v>
      </c>
      <c r="AY136" s="6">
        <f t="shared" si="71"/>
        <v>276.30522684907373</v>
      </c>
      <c r="AZ136" s="6">
        <f t="shared" si="71"/>
        <v>279.50416970220016</v>
      </c>
      <c r="BA136" s="6">
        <f t="shared" si="71"/>
        <v>282.62943466556385</v>
      </c>
      <c r="BB136" s="6">
        <f t="shared" si="71"/>
        <v>285.68317641939109</v>
      </c>
      <c r="BC136" s="6">
        <f t="shared" si="71"/>
        <v>288.66710977471604</v>
      </c>
      <c r="BD136" s="6">
        <f t="shared" si="71"/>
        <v>291.58268642019857</v>
      </c>
      <c r="BE136" s="6">
        <f t="shared" si="71"/>
        <v>294.43194017850288</v>
      </c>
      <c r="BF136" s="6">
        <f t="shared" si="71"/>
        <v>297.21687613127773</v>
      </c>
      <c r="BG136" s="6">
        <f t="shared" si="71"/>
        <v>299.93960595406759</v>
      </c>
      <c r="BH136" s="6">
        <f t="shared" si="71"/>
        <v>302.60220938823204</v>
      </c>
      <c r="BI136" s="6">
        <f t="shared" si="71"/>
        <v>305.20687574521838</v>
      </c>
      <c r="BJ136" s="6">
        <f t="shared" si="71"/>
        <v>307.75619209228955</v>
      </c>
      <c r="BK136" s="6">
        <f t="shared" si="71"/>
        <v>310.25294097492718</v>
      </c>
      <c r="BL136" s="6">
        <f t="shared" si="71"/>
        <v>312.69971623894099</v>
      </c>
    </row>
    <row r="137" spans="1:64" x14ac:dyDescent="0.25">
      <c r="C137" t="s">
        <v>16</v>
      </c>
      <c r="D137" s="6">
        <f t="shared" ref="D137:J137" si="77">(D$27*(D73*D122))+D105</f>
        <v>51.660593981074605</v>
      </c>
      <c r="E137" s="6">
        <f t="shared" si="77"/>
        <v>52.224774922084158</v>
      </c>
      <c r="F137" s="6">
        <f t="shared" si="77"/>
        <v>56.131225014395298</v>
      </c>
      <c r="G137" s="6">
        <f t="shared" si="77"/>
        <v>57.751064538040261</v>
      </c>
      <c r="H137" s="6">
        <f t="shared" si="77"/>
        <v>58.285680906577305</v>
      </c>
      <c r="I137" s="6">
        <f t="shared" si="77"/>
        <v>0</v>
      </c>
      <c r="J137" s="10">
        <f t="shared" si="77"/>
        <v>0</v>
      </c>
      <c r="K137" s="6">
        <f t="shared" ref="K137" si="78">(K$23*(K73*K122))+K105</f>
        <v>63.261973936699867</v>
      </c>
      <c r="L137" s="6">
        <f t="shared" si="74"/>
        <v>69.407116355915946</v>
      </c>
      <c r="M137" s="6">
        <f t="shared" si="71"/>
        <v>70.542694229436833</v>
      </c>
      <c r="N137" s="6">
        <f t="shared" si="71"/>
        <v>63.462635223935465</v>
      </c>
      <c r="O137" s="6">
        <f t="shared" si="71"/>
        <v>64.894164994004655</v>
      </c>
      <c r="P137" s="6">
        <f t="shared" si="71"/>
        <v>67.892416592094719</v>
      </c>
      <c r="Q137" s="6">
        <f t="shared" si="71"/>
        <v>70.576111623079413</v>
      </c>
      <c r="R137" s="6">
        <f t="shared" si="71"/>
        <v>73.19678212956353</v>
      </c>
      <c r="S137" s="6">
        <f t="shared" si="71"/>
        <v>75.269286628338577</v>
      </c>
      <c r="T137" s="6">
        <f t="shared" si="71"/>
        <v>77.519738232216596</v>
      </c>
      <c r="U137" s="6">
        <f t="shared" si="71"/>
        <v>79.677873250275709</v>
      </c>
      <c r="V137" s="6">
        <f t="shared" si="71"/>
        <v>81.426333949036533</v>
      </c>
      <c r="W137" s="6">
        <f t="shared" si="71"/>
        <v>84.255930886818362</v>
      </c>
      <c r="X137" s="6">
        <f t="shared" si="71"/>
        <v>86.127680265190705</v>
      </c>
      <c r="Y137" s="6">
        <f t="shared" si="71"/>
        <v>87.853581456988891</v>
      </c>
      <c r="Z137" s="6">
        <f t="shared" si="71"/>
        <v>90.095718685144121</v>
      </c>
      <c r="AA137" s="6">
        <f t="shared" si="71"/>
        <v>91.543005545515612</v>
      </c>
      <c r="AB137" s="6">
        <f t="shared" si="71"/>
        <v>93.473839553112938</v>
      </c>
      <c r="AC137" s="6">
        <f t="shared" si="71"/>
        <v>95.259423932542362</v>
      </c>
      <c r="AD137" s="6">
        <f t="shared" si="71"/>
        <v>96.917369940727554</v>
      </c>
      <c r="AE137" s="6">
        <f t="shared" si="71"/>
        <v>98.464148336393407</v>
      </c>
      <c r="AF137" s="6">
        <f t="shared" si="71"/>
        <v>99.915145885286577</v>
      </c>
      <c r="AG137" s="6">
        <f t="shared" si="71"/>
        <v>101.74236335599301</v>
      </c>
      <c r="AH137" s="6">
        <f t="shared" si="71"/>
        <v>103.0247249341832</v>
      </c>
      <c r="AI137" s="6">
        <f t="shared" si="71"/>
        <v>104.67104849526231</v>
      </c>
      <c r="AJ137" s="6">
        <f t="shared" si="71"/>
        <v>106.24078034545666</v>
      </c>
      <c r="AK137" s="6">
        <f t="shared" si="71"/>
        <v>107.74985344006292</v>
      </c>
      <c r="AL137" s="6">
        <f t="shared" si="71"/>
        <v>109.21334375142889</v>
      </c>
      <c r="AM137" s="6">
        <f t="shared" si="71"/>
        <v>110.6455330142623</v>
      </c>
      <c r="AN137" s="6">
        <f t="shared" si="71"/>
        <v>112.05998214765029</v>
      </c>
      <c r="AO137" s="6">
        <f t="shared" si="71"/>
        <v>113.79085221102746</v>
      </c>
      <c r="AP137" s="6">
        <f t="shared" si="71"/>
        <v>115.50449237225837</v>
      </c>
      <c r="AQ137" s="6">
        <f t="shared" si="71"/>
        <v>116.91975593521651</v>
      </c>
      <c r="AR137" s="6">
        <f t="shared" si="71"/>
        <v>118.65384902065612</v>
      </c>
      <c r="AS137" s="6">
        <f t="shared" si="71"/>
        <v>120.41266982117511</v>
      </c>
      <c r="AT137" s="6">
        <f t="shared" si="71"/>
        <v>122.13629495376611</v>
      </c>
      <c r="AU137" s="6">
        <f t="shared" si="71"/>
        <v>123.82420451530912</v>
      </c>
      <c r="AV137" s="6">
        <f t="shared" si="71"/>
        <v>125.47610905673314</v>
      </c>
      <c r="AW137" s="6">
        <f t="shared" si="71"/>
        <v>127.09187912255813</v>
      </c>
      <c r="AX137" s="6">
        <f t="shared" si="71"/>
        <v>128.67133887483715</v>
      </c>
      <c r="AY137" s="6">
        <f t="shared" si="71"/>
        <v>130.21453503853414</v>
      </c>
      <c r="AZ137" s="6">
        <f t="shared" si="71"/>
        <v>131.72210281416014</v>
      </c>
      <c r="BA137" s="6">
        <f t="shared" si="71"/>
        <v>133.19494836513815</v>
      </c>
      <c r="BB137" s="6">
        <f t="shared" si="71"/>
        <v>134.63408712895014</v>
      </c>
      <c r="BC137" s="6">
        <f t="shared" si="71"/>
        <v>136.04032724565215</v>
      </c>
      <c r="BD137" s="6">
        <f t="shared" si="71"/>
        <v>137.41435285345614</v>
      </c>
      <c r="BE137" s="6">
        <f t="shared" si="71"/>
        <v>138.75712243322616</v>
      </c>
      <c r="BF137" s="6">
        <f t="shared" si="71"/>
        <v>140.06958092103014</v>
      </c>
      <c r="BG137" s="6">
        <f t="shared" si="71"/>
        <v>141.35272348750715</v>
      </c>
      <c r="BH137" s="6">
        <f t="shared" si="71"/>
        <v>142.60753025365315</v>
      </c>
      <c r="BI137" s="6">
        <f t="shared" si="71"/>
        <v>143.83503297762715</v>
      </c>
      <c r="BJ137" s="6">
        <f t="shared" si="71"/>
        <v>145.03645086821714</v>
      </c>
      <c r="BK137" s="6">
        <f t="shared" si="71"/>
        <v>146.21309525735217</v>
      </c>
      <c r="BL137" s="6">
        <f t="shared" si="71"/>
        <v>147.36618854835015</v>
      </c>
    </row>
    <row r="138" spans="1:64" x14ac:dyDescent="0.25">
      <c r="C138" t="s">
        <v>17</v>
      </c>
      <c r="D138" s="6">
        <f t="shared" ref="D138:J138" si="79">(D$27*(D74*D123))+D106</f>
        <v>18.514609065211001</v>
      </c>
      <c r="E138" s="6">
        <f t="shared" si="79"/>
        <v>18.51460906521104</v>
      </c>
      <c r="F138" s="6">
        <f t="shared" si="79"/>
        <v>20.451457575010306</v>
      </c>
      <c r="G138" s="6">
        <f t="shared" si="79"/>
        <v>21.587707700391995</v>
      </c>
      <c r="H138" s="6">
        <f t="shared" si="79"/>
        <v>22.499999999999972</v>
      </c>
      <c r="I138" s="6">
        <f t="shared" si="79"/>
        <v>0</v>
      </c>
      <c r="J138" s="10">
        <f t="shared" si="79"/>
        <v>0</v>
      </c>
      <c r="K138" s="6">
        <f t="shared" ref="K138" si="80">(K$23*(K74*K123))+K106</f>
        <v>26.106035636985002</v>
      </c>
      <c r="L138" s="6">
        <f t="shared" si="74"/>
        <v>29.230825000315395</v>
      </c>
      <c r="M138" s="6">
        <f t="shared" si="71"/>
        <v>30.293842376856077</v>
      </c>
      <c r="N138" s="6">
        <f t="shared" si="71"/>
        <v>27.767081435076015</v>
      </c>
      <c r="O138" s="6">
        <f t="shared" si="71"/>
        <v>28.906016626560213</v>
      </c>
      <c r="P138" s="6">
        <f t="shared" si="71"/>
        <v>30.764450799876741</v>
      </c>
      <c r="Q138" s="6">
        <f t="shared" si="71"/>
        <v>32.510092650240807</v>
      </c>
      <c r="R138" s="6">
        <f t="shared" si="71"/>
        <v>34.251784824529786</v>
      </c>
      <c r="S138" s="6">
        <f t="shared" si="71"/>
        <v>35.755870555685071</v>
      </c>
      <c r="T138" s="6">
        <f t="shared" si="71"/>
        <v>37.359058782192186</v>
      </c>
      <c r="U138" s="6">
        <f t="shared" si="71"/>
        <v>38.931228151332668</v>
      </c>
      <c r="V138" s="6">
        <f t="shared" si="71"/>
        <v>40.31164373159266</v>
      </c>
      <c r="W138" s="6">
        <f t="shared" si="71"/>
        <v>42.23813304249493</v>
      </c>
      <c r="X138" s="6">
        <f t="shared" si="71"/>
        <v>43.694107770191323</v>
      </c>
      <c r="Y138" s="6">
        <f t="shared" si="71"/>
        <v>45.077090970435833</v>
      </c>
      <c r="Z138" s="6">
        <f t="shared" si="71"/>
        <v>46.726108064424693</v>
      </c>
      <c r="AA138" s="6">
        <f t="shared" si="71"/>
        <v>47.960547751708908</v>
      </c>
      <c r="AB138" s="6">
        <f t="shared" si="71"/>
        <v>49.442242755118869</v>
      </c>
      <c r="AC138" s="6">
        <f t="shared" si="71"/>
        <v>50.840684166875512</v>
      </c>
      <c r="AD138" s="6">
        <f t="shared" si="71"/>
        <v>52.161117613101062</v>
      </c>
      <c r="AE138" s="6">
        <f t="shared" si="71"/>
        <v>53.408653014187067</v>
      </c>
      <c r="AF138" s="6">
        <f t="shared" si="71"/>
        <v>54.588245895917652</v>
      </c>
      <c r="AG138" s="6">
        <f t="shared" si="71"/>
        <v>55.956378500893898</v>
      </c>
      <c r="AH138" s="6">
        <f t="shared" si="71"/>
        <v>57.005188196207548</v>
      </c>
      <c r="AI138" s="6">
        <f t="shared" si="71"/>
        <v>58.233033041942278</v>
      </c>
      <c r="AJ138" s="6">
        <f t="shared" si="71"/>
        <v>59.394816647064907</v>
      </c>
      <c r="AK138" s="6">
        <f t="shared" si="71"/>
        <v>60.496886946017341</v>
      </c>
      <c r="AL138" s="6">
        <f t="shared" si="71"/>
        <v>61.545471696922498</v>
      </c>
      <c r="AM138" s="6">
        <f t="shared" si="71"/>
        <v>62.546682824399468</v>
      </c>
      <c r="AN138" s="6">
        <f t="shared" si="71"/>
        <v>63.506530417321088</v>
      </c>
      <c r="AO138" s="6">
        <f t="shared" si="71"/>
        <v>64.613352564028332</v>
      </c>
      <c r="AP138" s="6">
        <f t="shared" si="71"/>
        <v>65.677032861471574</v>
      </c>
      <c r="AQ138" s="6">
        <f t="shared" si="71"/>
        <v>66.536317705537343</v>
      </c>
      <c r="AR138" s="6">
        <f t="shared" si="71"/>
        <v>67.541421750219556</v>
      </c>
      <c r="AS138" s="6">
        <f t="shared" si="71"/>
        <v>68.542596667438062</v>
      </c>
      <c r="AT138" s="6">
        <f t="shared" si="71"/>
        <v>69.523737127528321</v>
      </c>
      <c r="AU138" s="6">
        <f t="shared" si="71"/>
        <v>70.48454718563741</v>
      </c>
      <c r="AV138" s="6">
        <f t="shared" si="71"/>
        <v>71.424862078448001</v>
      </c>
      <c r="AW138" s="6">
        <f t="shared" si="71"/>
        <v>72.344608115917609</v>
      </c>
      <c r="AX138" s="6">
        <f t="shared" si="71"/>
        <v>73.243685205676428</v>
      </c>
      <c r="AY138" s="6">
        <f t="shared" si="71"/>
        <v>74.122119945011647</v>
      </c>
      <c r="AZ138" s="6">
        <f t="shared" si="71"/>
        <v>74.98027390959875</v>
      </c>
      <c r="BA138" s="6">
        <f t="shared" si="71"/>
        <v>75.818662915540074</v>
      </c>
      <c r="BB138" s="6">
        <f t="shared" si="71"/>
        <v>76.637864981094594</v>
      </c>
      <c r="BC138" s="6">
        <f t="shared" si="71"/>
        <v>77.438340124448047</v>
      </c>
      <c r="BD138" s="6">
        <f t="shared" si="71"/>
        <v>78.220477778121079</v>
      </c>
      <c r="BE138" s="6">
        <f t="shared" si="71"/>
        <v>78.984823538913247</v>
      </c>
      <c r="BF138" s="6">
        <f t="shared" si="71"/>
        <v>79.73191529350936</v>
      </c>
      <c r="BG138" s="6">
        <f t="shared" si="71"/>
        <v>80.462319523657811</v>
      </c>
      <c r="BH138" s="6">
        <f t="shared" si="71"/>
        <v>81.176594144387067</v>
      </c>
      <c r="BI138" s="6">
        <f t="shared" si="71"/>
        <v>81.875326464187651</v>
      </c>
      <c r="BJ138" s="6">
        <f t="shared" si="71"/>
        <v>82.559210494215819</v>
      </c>
      <c r="BK138" s="6">
        <f t="shared" si="71"/>
        <v>83.228992684954193</v>
      </c>
      <c r="BL138" s="6">
        <f t="shared" si="71"/>
        <v>83.885368865983835</v>
      </c>
    </row>
    <row r="139" spans="1:64" x14ac:dyDescent="0.25">
      <c r="C139" t="s">
        <v>18</v>
      </c>
      <c r="D139" s="6">
        <f t="shared" ref="D139:J139" si="81">(D$27*(D75*D124))+D107</f>
        <v>148.11687252168801</v>
      </c>
      <c r="E139" s="6">
        <f t="shared" si="81"/>
        <v>148.11687252168832</v>
      </c>
      <c r="F139" s="6">
        <f t="shared" si="81"/>
        <v>163.61166060008236</v>
      </c>
      <c r="G139" s="6">
        <f t="shared" si="81"/>
        <v>172.70166160313593</v>
      </c>
      <c r="H139" s="6">
        <f t="shared" si="81"/>
        <v>179.9999999999998</v>
      </c>
      <c r="I139" s="6">
        <f t="shared" si="81"/>
        <v>0</v>
      </c>
      <c r="J139" s="10">
        <f t="shared" si="81"/>
        <v>0</v>
      </c>
      <c r="K139" s="6">
        <f t="shared" ref="K139" si="82">(K$23*(K75*K124))+K107</f>
        <v>208.84828509588013</v>
      </c>
      <c r="L139" s="6">
        <f t="shared" si="74"/>
        <v>233.84660000252319</v>
      </c>
      <c r="M139" s="6">
        <f t="shared" si="71"/>
        <v>242.35073901484873</v>
      </c>
      <c r="N139" s="6">
        <f t="shared" si="71"/>
        <v>222.13665148060815</v>
      </c>
      <c r="O139" s="6">
        <f t="shared" si="71"/>
        <v>230.75251075794901</v>
      </c>
      <c r="P139" s="6">
        <f t="shared" si="71"/>
        <v>245.32753825728469</v>
      </c>
      <c r="Q139" s="6">
        <f t="shared" si="71"/>
        <v>258.97397550473107</v>
      </c>
      <c r="R139" s="6">
        <f t="shared" si="71"/>
        <v>272.56043897968692</v>
      </c>
      <c r="S139" s="6">
        <f t="shared" si="71"/>
        <v>284.22923804978285</v>
      </c>
      <c r="T139" s="6">
        <f t="shared" si="71"/>
        <v>296.65962417662053</v>
      </c>
      <c r="U139" s="6">
        <f t="shared" si="71"/>
        <v>308.81644319436396</v>
      </c>
      <c r="V139" s="6">
        <f t="shared" si="71"/>
        <v>319.4263213495089</v>
      </c>
      <c r="W139" s="6">
        <f t="shared" ref="M139:BL140" si="83">(W$23*(W75*W124))+W107</f>
        <v>334.33385422518774</v>
      </c>
      <c r="X139" s="6">
        <f t="shared" si="83"/>
        <v>345.48650412917294</v>
      </c>
      <c r="Y139" s="6">
        <f t="shared" si="83"/>
        <v>356.03558804632894</v>
      </c>
      <c r="Z139" s="6">
        <f t="shared" si="83"/>
        <v>368.65735278957845</v>
      </c>
      <c r="AA139" s="6">
        <f t="shared" si="83"/>
        <v>377.98050400253464</v>
      </c>
      <c r="AB139" s="6">
        <f t="shared" si="83"/>
        <v>389.22565322297618</v>
      </c>
      <c r="AC139" s="6">
        <f t="shared" si="83"/>
        <v>399.78701074866257</v>
      </c>
      <c r="AD139" s="6">
        <f t="shared" si="83"/>
        <v>409.7077206739649</v>
      </c>
      <c r="AE139" s="6">
        <f t="shared" si="83"/>
        <v>419.02978534008224</v>
      </c>
      <c r="AF139" s="6">
        <f t="shared" si="83"/>
        <v>427.79393269624103</v>
      </c>
      <c r="AG139" s="6">
        <f t="shared" si="83"/>
        <v>438.0097142245761</v>
      </c>
      <c r="AH139" s="6">
        <f t="shared" si="83"/>
        <v>445.70137615302104</v>
      </c>
      <c r="AI139" s="6">
        <f t="shared" si="83"/>
        <v>454.76985174630812</v>
      </c>
      <c r="AJ139" s="6">
        <f t="shared" si="83"/>
        <v>463.29883407735315</v>
      </c>
      <c r="AK139" s="6">
        <f t="shared" si="83"/>
        <v>471.34017629233063</v>
      </c>
      <c r="AL139" s="6">
        <f t="shared" si="83"/>
        <v>478.94472834625873</v>
      </c>
      <c r="AM139" s="6">
        <f t="shared" si="83"/>
        <v>486.16237808656825</v>
      </c>
      <c r="AN139" s="6">
        <f t="shared" si="83"/>
        <v>493.04216635462757</v>
      </c>
      <c r="AO139" s="6">
        <f t="shared" si="83"/>
        <v>501.04695189524534</v>
      </c>
      <c r="AP139" s="6">
        <f t="shared" si="83"/>
        <v>508.70162832254294</v>
      </c>
      <c r="AQ139" s="6">
        <f t="shared" si="83"/>
        <v>514.76145241072243</v>
      </c>
      <c r="AR139" s="6">
        <f t="shared" si="83"/>
        <v>521.94002740355472</v>
      </c>
      <c r="AS139" s="6">
        <f t="shared" si="83"/>
        <v>529.6768095172223</v>
      </c>
      <c r="AT139" s="6">
        <f t="shared" si="83"/>
        <v>537.2587713023928</v>
      </c>
      <c r="AU139" s="6">
        <f t="shared" si="83"/>
        <v>544.68362578522635</v>
      </c>
      <c r="AV139" s="6">
        <f t="shared" si="83"/>
        <v>551.95009972379034</v>
      </c>
      <c r="AW139" s="6">
        <f t="shared" si="83"/>
        <v>559.05762366334443</v>
      </c>
      <c r="AX139" s="6">
        <f t="shared" si="83"/>
        <v>566.00542411981178</v>
      </c>
      <c r="AY139" s="6">
        <f t="shared" si="83"/>
        <v>572.79370662912038</v>
      </c>
      <c r="AZ139" s="6">
        <f t="shared" si="83"/>
        <v>579.42526534059527</v>
      </c>
      <c r="BA139" s="6">
        <f t="shared" si="83"/>
        <v>585.90408632772414</v>
      </c>
      <c r="BB139" s="6">
        <f t="shared" si="83"/>
        <v>592.23463634376947</v>
      </c>
      <c r="BC139" s="6">
        <f t="shared" si="83"/>
        <v>598.42047027250828</v>
      </c>
      <c r="BD139" s="6">
        <f t="shared" si="83"/>
        <v>604.464597532683</v>
      </c>
      <c r="BE139" s="6">
        <f t="shared" si="83"/>
        <v>610.37123433415593</v>
      </c>
      <c r="BF139" s="6">
        <f t="shared" si="83"/>
        <v>616.14453730531523</v>
      </c>
      <c r="BG139" s="6">
        <f t="shared" si="83"/>
        <v>621.78888404869895</v>
      </c>
      <c r="BH139" s="6">
        <f t="shared" si="83"/>
        <v>627.30858596578037</v>
      </c>
      <c r="BI139" s="6">
        <f t="shared" si="83"/>
        <v>632.70818160196905</v>
      </c>
      <c r="BJ139" s="6">
        <f t="shared" si="83"/>
        <v>637.99303406915283</v>
      </c>
      <c r="BK139" s="6">
        <f t="shared" si="83"/>
        <v>643.16891171474401</v>
      </c>
      <c r="BL139" s="6">
        <f t="shared" si="83"/>
        <v>648.24119170287634</v>
      </c>
    </row>
    <row r="140" spans="1:64" x14ac:dyDescent="0.25">
      <c r="C140" t="s">
        <v>40</v>
      </c>
      <c r="D140" s="6">
        <f t="shared" ref="D140:J140" si="84">(D$27*(D76*D125))+D108</f>
        <v>4.3777454595564329</v>
      </c>
      <c r="E140" s="6">
        <f t="shared" si="84"/>
        <v>4.3997441804587369</v>
      </c>
      <c r="F140" s="6">
        <f t="shared" si="84"/>
        <v>4.4218534476972184</v>
      </c>
      <c r="G140" s="6">
        <f t="shared" si="84"/>
        <v>4.4440738167811258</v>
      </c>
      <c r="H140" s="6">
        <f t="shared" si="84"/>
        <v>4.4664058460111793</v>
      </c>
      <c r="I140" s="6">
        <f t="shared" si="84"/>
        <v>0</v>
      </c>
      <c r="J140" s="10">
        <f t="shared" si="84"/>
        <v>0</v>
      </c>
      <c r="K140" s="6">
        <f t="shared" ref="K140" si="85">(K$23*(K76*K125))+K108</f>
        <v>4.3582711851123923</v>
      </c>
      <c r="L140" s="6">
        <f t="shared" si="74"/>
        <v>4.6481411280281488</v>
      </c>
      <c r="M140" s="6">
        <f t="shared" si="83"/>
        <v>4.6108951407270045</v>
      </c>
      <c r="N140" s="6">
        <f t="shared" si="83"/>
        <v>4.0658889581108184</v>
      </c>
      <c r="O140" s="6">
        <f t="shared" si="83"/>
        <v>4.0931855560832773</v>
      </c>
      <c r="P140" s="6">
        <f t="shared" si="83"/>
        <v>4.234959660352632</v>
      </c>
      <c r="Q140" s="6">
        <f t="shared" si="83"/>
        <v>4.3734146163278904</v>
      </c>
      <c r="R140" s="6">
        <f t="shared" si="83"/>
        <v>4.5261524578887951</v>
      </c>
      <c r="S140" s="6">
        <f t="shared" si="83"/>
        <v>4.6645878693836433</v>
      </c>
      <c r="T140" s="6">
        <f t="shared" si="83"/>
        <v>4.8346432729975417</v>
      </c>
      <c r="U140" s="6">
        <f t="shared" si="83"/>
        <v>5.0203255777034332</v>
      </c>
      <c r="V140" s="6">
        <f t="shared" si="83"/>
        <v>5.2017563212017093</v>
      </c>
      <c r="W140" s="6">
        <f t="shared" si="83"/>
        <v>5.4748271313700174</v>
      </c>
      <c r="X140" s="6">
        <f t="shared" si="83"/>
        <v>5.7085051010052679</v>
      </c>
      <c r="Y140" s="6">
        <f t="shared" si="83"/>
        <v>5.9538220232502246</v>
      </c>
      <c r="Z140" s="6">
        <f t="shared" si="83"/>
        <v>6.2554986465557034</v>
      </c>
      <c r="AA140" s="6">
        <f t="shared" si="83"/>
        <v>6.5220799268807657</v>
      </c>
      <c r="AB140" s="6">
        <f t="shared" si="83"/>
        <v>6.8415693821954227</v>
      </c>
      <c r="AC140" s="6">
        <f t="shared" si="83"/>
        <v>7.1681117586667771</v>
      </c>
      <c r="AD140" s="6">
        <f t="shared" si="83"/>
        <v>7.5004601604519889</v>
      </c>
      <c r="AE140" s="6">
        <f t="shared" si="83"/>
        <v>7.8370402611559458</v>
      </c>
      <c r="AF140" s="6">
        <f t="shared" si="83"/>
        <v>8.1759754951310093</v>
      </c>
      <c r="AG140" s="6">
        <f t="shared" si="83"/>
        <v>8.553584029594191</v>
      </c>
      <c r="AH140" s="6">
        <f t="shared" si="83"/>
        <v>8.8898616840644635</v>
      </c>
      <c r="AI140" s="6">
        <f t="shared" si="83"/>
        <v>9.2582674497645492</v>
      </c>
      <c r="AJ140" s="6">
        <f t="shared" si="83"/>
        <v>9.6175954169420468</v>
      </c>
      <c r="AK140" s="6">
        <f t="shared" si="83"/>
        <v>9.9648928514830608</v>
      </c>
      <c r="AL140" s="6">
        <f t="shared" si="83"/>
        <v>10.297028309335548</v>
      </c>
      <c r="AM140" s="6">
        <f t="shared" si="83"/>
        <v>10.610713349060561</v>
      </c>
      <c r="AN140" s="6">
        <f t="shared" si="83"/>
        <v>10.902524595157342</v>
      </c>
      <c r="AO140" s="6">
        <f t="shared" si="83"/>
        <v>11.200546145033611</v>
      </c>
      <c r="AP140" s="6">
        <f t="shared" si="83"/>
        <v>11.467619639900883</v>
      </c>
      <c r="AQ140" s="6">
        <f t="shared" si="83"/>
        <v>11.670454383681262</v>
      </c>
      <c r="AR140" s="6">
        <f t="shared" si="83"/>
        <v>11.865384902065612</v>
      </c>
      <c r="AS140" s="6">
        <f t="shared" si="83"/>
        <v>12.041266982117513</v>
      </c>
      <c r="AT140" s="6">
        <f t="shared" si="83"/>
        <v>12.213629495376612</v>
      </c>
      <c r="AU140" s="6">
        <f t="shared" si="83"/>
        <v>12.382420451530914</v>
      </c>
      <c r="AV140" s="6">
        <f t="shared" si="83"/>
        <v>12.547610905673313</v>
      </c>
      <c r="AW140" s="6">
        <f t="shared" si="83"/>
        <v>12.709187912255814</v>
      </c>
      <c r="AX140" s="6">
        <f t="shared" si="83"/>
        <v>12.867133887483714</v>
      </c>
      <c r="AY140" s="6">
        <f t="shared" si="83"/>
        <v>13.021453503853413</v>
      </c>
      <c r="AZ140" s="6">
        <f t="shared" si="83"/>
        <v>13.172210281416016</v>
      </c>
      <c r="BA140" s="6">
        <f t="shared" si="83"/>
        <v>13.319494836513813</v>
      </c>
      <c r="BB140" s="6">
        <f t="shared" si="83"/>
        <v>13.463408712895014</v>
      </c>
      <c r="BC140" s="6">
        <f t="shared" si="83"/>
        <v>13.604032724565213</v>
      </c>
      <c r="BD140" s="6">
        <f t="shared" si="83"/>
        <v>13.741435285345613</v>
      </c>
      <c r="BE140" s="6">
        <f t="shared" si="83"/>
        <v>13.875712243322615</v>
      </c>
      <c r="BF140" s="6">
        <f t="shared" si="83"/>
        <v>14.006958092103014</v>
      </c>
      <c r="BG140" s="6">
        <f t="shared" si="83"/>
        <v>14.135272348750716</v>
      </c>
      <c r="BH140" s="6">
        <f t="shared" si="83"/>
        <v>14.260753025365315</v>
      </c>
      <c r="BI140" s="6">
        <f t="shared" si="83"/>
        <v>14.383503297762715</v>
      </c>
      <c r="BJ140" s="6">
        <f t="shared" si="83"/>
        <v>14.503645086821715</v>
      </c>
      <c r="BK140" s="6">
        <f t="shared" si="83"/>
        <v>14.621309525735215</v>
      </c>
      <c r="BL140" s="6">
        <f t="shared" si="83"/>
        <v>14.736618854835017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86">SUM(D146:D158)</f>
        <v>0</v>
      </c>
      <c r="E160">
        <f t="shared" si="86"/>
        <v>0</v>
      </c>
      <c r="F160">
        <f t="shared" si="86"/>
        <v>0</v>
      </c>
      <c r="G160">
        <f t="shared" si="86"/>
        <v>0</v>
      </c>
      <c r="H160">
        <f t="shared" si="86"/>
        <v>0</v>
      </c>
      <c r="I160">
        <f t="shared" si="86"/>
        <v>0</v>
      </c>
      <c r="J160" s="10">
        <f t="shared" si="86"/>
        <v>0</v>
      </c>
      <c r="K160">
        <f t="shared" si="86"/>
        <v>0</v>
      </c>
      <c r="L160">
        <f t="shared" si="86"/>
        <v>0</v>
      </c>
      <c r="M160">
        <f t="shared" si="86"/>
        <v>0</v>
      </c>
      <c r="N160">
        <f t="shared" si="86"/>
        <v>0</v>
      </c>
      <c r="O160">
        <f t="shared" si="86"/>
        <v>0</v>
      </c>
      <c r="P160">
        <f t="shared" si="86"/>
        <v>0</v>
      </c>
      <c r="Q160">
        <f t="shared" si="86"/>
        <v>0</v>
      </c>
      <c r="R160">
        <f t="shared" si="86"/>
        <v>0</v>
      </c>
      <c r="S160">
        <f t="shared" si="86"/>
        <v>0</v>
      </c>
      <c r="T160">
        <f t="shared" si="86"/>
        <v>0</v>
      </c>
      <c r="U160">
        <f t="shared" si="86"/>
        <v>0</v>
      </c>
      <c r="V160">
        <f t="shared" si="86"/>
        <v>0</v>
      </c>
      <c r="W160">
        <f t="shared" si="86"/>
        <v>0</v>
      </c>
      <c r="X160">
        <f t="shared" si="86"/>
        <v>0</v>
      </c>
      <c r="Y160">
        <f t="shared" si="86"/>
        <v>0</v>
      </c>
      <c r="Z160">
        <f t="shared" si="86"/>
        <v>0</v>
      </c>
      <c r="AA160">
        <f t="shared" si="86"/>
        <v>0</v>
      </c>
      <c r="AB160">
        <f t="shared" si="86"/>
        <v>0</v>
      </c>
      <c r="AC160">
        <f t="shared" si="86"/>
        <v>0</v>
      </c>
      <c r="AD160">
        <f t="shared" si="86"/>
        <v>0</v>
      </c>
      <c r="AE160">
        <f t="shared" si="86"/>
        <v>0</v>
      </c>
      <c r="AF160">
        <f t="shared" si="86"/>
        <v>0</v>
      </c>
      <c r="AG160">
        <f t="shared" si="86"/>
        <v>0</v>
      </c>
      <c r="AH160">
        <f t="shared" si="86"/>
        <v>0</v>
      </c>
      <c r="AI160">
        <f t="shared" si="86"/>
        <v>0</v>
      </c>
      <c r="AJ160">
        <f t="shared" si="86"/>
        <v>0</v>
      </c>
      <c r="AK160">
        <f t="shared" si="86"/>
        <v>0</v>
      </c>
      <c r="AL160">
        <f t="shared" si="86"/>
        <v>0</v>
      </c>
      <c r="AM160">
        <f t="shared" si="86"/>
        <v>0</v>
      </c>
      <c r="AN160">
        <f t="shared" si="86"/>
        <v>0</v>
      </c>
      <c r="AO160">
        <f t="shared" si="86"/>
        <v>0</v>
      </c>
      <c r="AP160">
        <f t="shared" si="86"/>
        <v>0</v>
      </c>
      <c r="AQ160">
        <f t="shared" si="86"/>
        <v>0</v>
      </c>
      <c r="AR160">
        <f t="shared" si="86"/>
        <v>0</v>
      </c>
      <c r="AS160">
        <f t="shared" si="86"/>
        <v>0</v>
      </c>
      <c r="AT160">
        <f t="shared" si="86"/>
        <v>0</v>
      </c>
      <c r="AU160">
        <f t="shared" si="86"/>
        <v>0</v>
      </c>
      <c r="AV160">
        <f t="shared" si="86"/>
        <v>0</v>
      </c>
      <c r="AW160">
        <f t="shared" si="86"/>
        <v>0</v>
      </c>
      <c r="AX160">
        <f t="shared" si="86"/>
        <v>0</v>
      </c>
      <c r="AY160">
        <f t="shared" si="86"/>
        <v>0</v>
      </c>
      <c r="AZ160">
        <f t="shared" si="86"/>
        <v>0</v>
      </c>
      <c r="BA160">
        <f t="shared" si="86"/>
        <v>0</v>
      </c>
      <c r="BB160">
        <f t="shared" si="86"/>
        <v>0</v>
      </c>
      <c r="BC160">
        <f t="shared" si="86"/>
        <v>0</v>
      </c>
      <c r="BD160">
        <f t="shared" si="86"/>
        <v>0</v>
      </c>
      <c r="BE160">
        <f t="shared" si="86"/>
        <v>0</v>
      </c>
      <c r="BF160">
        <f t="shared" si="86"/>
        <v>0</v>
      </c>
      <c r="BG160">
        <f t="shared" si="86"/>
        <v>0</v>
      </c>
      <c r="BH160">
        <f t="shared" si="86"/>
        <v>0</v>
      </c>
      <c r="BI160">
        <f t="shared" si="86"/>
        <v>0</v>
      </c>
      <c r="BJ160">
        <f t="shared" si="86"/>
        <v>0</v>
      </c>
      <c r="BK160">
        <f t="shared" si="86"/>
        <v>0</v>
      </c>
      <c r="BL160">
        <f t="shared" si="86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 s="6">
        <v>1</v>
      </c>
      <c r="M164" s="6">
        <v>1</v>
      </c>
      <c r="N164" s="6">
        <v>1</v>
      </c>
      <c r="O164" s="6">
        <v>1</v>
      </c>
      <c r="P164" s="6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>
        <v>1.01</v>
      </c>
      <c r="T165">
        <v>1.02</v>
      </c>
      <c r="U165">
        <v>1.03</v>
      </c>
      <c r="V165">
        <v>1.04</v>
      </c>
      <c r="W165">
        <v>1.05</v>
      </c>
      <c r="X165">
        <v>1.06</v>
      </c>
      <c r="Y165">
        <v>1.07</v>
      </c>
      <c r="Z165">
        <v>1.08</v>
      </c>
      <c r="AA165">
        <v>1.0900000000000001</v>
      </c>
      <c r="AB165">
        <v>1.1000000000000001</v>
      </c>
      <c r="AC165">
        <v>1.1100000000000001</v>
      </c>
      <c r="AD165">
        <v>1.1200000000000001</v>
      </c>
      <c r="AE165">
        <v>1.1300000000000001</v>
      </c>
      <c r="AF165">
        <v>1.1400000000000001</v>
      </c>
      <c r="AG165">
        <v>1.1500000000000001</v>
      </c>
      <c r="AH165">
        <v>1.1600000000000001</v>
      </c>
      <c r="AI165">
        <v>1.1700000000000002</v>
      </c>
      <c r="AJ165">
        <v>1.1800000000000002</v>
      </c>
      <c r="AK165">
        <v>1.1900000000000002</v>
      </c>
      <c r="AL165">
        <v>1.2000000000000002</v>
      </c>
      <c r="AM165">
        <v>1.2100000000000002</v>
      </c>
      <c r="AN165">
        <v>1.2200000000000002</v>
      </c>
      <c r="AO165">
        <v>1.2300000000000002</v>
      </c>
      <c r="AP165">
        <v>1.2400000000000002</v>
      </c>
      <c r="AQ165">
        <v>1.2500000000000002</v>
      </c>
      <c r="AR165">
        <v>1.2600000000000002</v>
      </c>
      <c r="AS165">
        <v>1.2700000000000002</v>
      </c>
      <c r="AT165">
        <v>1.2800000000000002</v>
      </c>
      <c r="AU165">
        <v>1.2900000000000003</v>
      </c>
      <c r="AV165">
        <v>1.3000000000000003</v>
      </c>
      <c r="AW165">
        <v>1.3100000000000003</v>
      </c>
      <c r="AX165">
        <v>1.3200000000000003</v>
      </c>
      <c r="AY165">
        <v>1.3300000000000003</v>
      </c>
      <c r="AZ165">
        <v>1.3400000000000003</v>
      </c>
      <c r="BA165">
        <v>1.3500000000000003</v>
      </c>
      <c r="BB165">
        <v>1.3600000000000003</v>
      </c>
      <c r="BC165">
        <v>1.3700000000000003</v>
      </c>
      <c r="BD165">
        <v>1.3800000000000003</v>
      </c>
      <c r="BE165">
        <v>1.3900000000000003</v>
      </c>
      <c r="BF165">
        <v>1.4000000000000004</v>
      </c>
      <c r="BG165">
        <v>1.4100000000000004</v>
      </c>
      <c r="BH165">
        <v>1.4200000000000004</v>
      </c>
      <c r="BI165">
        <v>1.4300000000000004</v>
      </c>
      <c r="BJ165">
        <v>1.4400000000000004</v>
      </c>
      <c r="BK165">
        <v>1.4500000000000004</v>
      </c>
      <c r="BL165">
        <v>1.4600000000000004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 s="6">
        <v>1</v>
      </c>
      <c r="L166" s="6">
        <v>1</v>
      </c>
      <c r="M166" s="6">
        <v>1</v>
      </c>
      <c r="N166" s="6">
        <v>1</v>
      </c>
      <c r="O166" s="6">
        <v>1</v>
      </c>
      <c r="P166" s="6">
        <v>1</v>
      </c>
      <c r="Q166" s="6">
        <v>1</v>
      </c>
      <c r="R166" s="6">
        <v>1</v>
      </c>
      <c r="S166">
        <v>0.99</v>
      </c>
      <c r="T166">
        <v>0.98</v>
      </c>
      <c r="U166">
        <v>0.97</v>
      </c>
      <c r="V166">
        <v>0.96</v>
      </c>
      <c r="W166">
        <v>0.95</v>
      </c>
      <c r="X166">
        <v>0.94</v>
      </c>
      <c r="Y166">
        <v>0.92999999999999994</v>
      </c>
      <c r="Z166">
        <v>0.91999999999999993</v>
      </c>
      <c r="AA166">
        <v>0.90999999999999992</v>
      </c>
      <c r="AB166">
        <v>0.89999999999999991</v>
      </c>
      <c r="AC166">
        <v>0.8899999999999999</v>
      </c>
      <c r="AD166">
        <v>0.87999999999999989</v>
      </c>
      <c r="AE166">
        <v>0.86999999999999988</v>
      </c>
      <c r="AF166">
        <v>0.85999999999999988</v>
      </c>
      <c r="AG166">
        <v>0.84999999999999987</v>
      </c>
      <c r="AH166">
        <v>0.83999999999999986</v>
      </c>
      <c r="AI166">
        <v>0.82999999999999985</v>
      </c>
      <c r="AJ166">
        <v>0.81999999999999984</v>
      </c>
      <c r="AK166">
        <v>0.80999999999999983</v>
      </c>
      <c r="AL166">
        <v>0.79999999999999982</v>
      </c>
      <c r="AM166">
        <v>0.78999999999999981</v>
      </c>
      <c r="AN166">
        <v>0.7799999999999998</v>
      </c>
      <c r="AO166">
        <v>0.7699999999999998</v>
      </c>
      <c r="AP166">
        <v>0.75999999999999979</v>
      </c>
      <c r="AQ166">
        <v>0.74999999999999978</v>
      </c>
      <c r="AR166">
        <v>0.73999999999999977</v>
      </c>
      <c r="AS166">
        <v>0.72999999999999976</v>
      </c>
      <c r="AT166">
        <v>0.71999999999999975</v>
      </c>
      <c r="AU166">
        <v>0.70999999999999974</v>
      </c>
      <c r="AV166">
        <v>0.69999999999999973</v>
      </c>
      <c r="AW166">
        <v>0.68999999999999972</v>
      </c>
      <c r="AX166">
        <v>0.67999999999999972</v>
      </c>
      <c r="AY166">
        <v>0.66999999999999971</v>
      </c>
      <c r="AZ166">
        <v>0.6599999999999997</v>
      </c>
      <c r="BA166">
        <v>0.64999999999999969</v>
      </c>
      <c r="BB166">
        <v>0.63999999999999968</v>
      </c>
      <c r="BC166">
        <v>0.62999999999999967</v>
      </c>
      <c r="BD166">
        <v>0.61999999999999966</v>
      </c>
      <c r="BE166">
        <v>0.60999999999999965</v>
      </c>
      <c r="BF166">
        <v>0.59999999999999964</v>
      </c>
      <c r="BG166">
        <v>0.58999999999999964</v>
      </c>
      <c r="BH166">
        <v>0.57999999999999963</v>
      </c>
      <c r="BI166">
        <v>0.56999999999999962</v>
      </c>
      <c r="BJ166">
        <v>0.55999999999999961</v>
      </c>
      <c r="BK166">
        <v>0.5499999999999996</v>
      </c>
      <c r="BL166">
        <v>0.53999999999999959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 s="6">
        <v>1</v>
      </c>
      <c r="L167" s="6">
        <v>1</v>
      </c>
      <c r="M167" s="6">
        <v>1</v>
      </c>
      <c r="N167" s="6">
        <v>1</v>
      </c>
      <c r="O167" s="6">
        <v>1</v>
      </c>
      <c r="P167" s="6">
        <v>1</v>
      </c>
      <c r="Q167" s="6">
        <v>1</v>
      </c>
      <c r="R167" s="6">
        <v>1</v>
      </c>
      <c r="S167">
        <v>0.99</v>
      </c>
      <c r="T167">
        <v>0.98</v>
      </c>
      <c r="U167">
        <v>0.97</v>
      </c>
      <c r="V167">
        <v>0.96</v>
      </c>
      <c r="W167">
        <v>0.95</v>
      </c>
      <c r="X167">
        <v>0.94</v>
      </c>
      <c r="Y167">
        <v>0.92999999999999994</v>
      </c>
      <c r="Z167">
        <v>0.91999999999999993</v>
      </c>
      <c r="AA167">
        <v>0.90999999999999992</v>
      </c>
      <c r="AB167">
        <v>0.89999999999999991</v>
      </c>
      <c r="AC167">
        <v>0.8899999999999999</v>
      </c>
      <c r="AD167">
        <v>0.87999999999999989</v>
      </c>
      <c r="AE167">
        <v>0.86999999999999988</v>
      </c>
      <c r="AF167">
        <v>0.85999999999999988</v>
      </c>
      <c r="AG167">
        <v>0.84999999999999987</v>
      </c>
      <c r="AH167">
        <v>0.83999999999999986</v>
      </c>
      <c r="AI167">
        <v>0.82999999999999985</v>
      </c>
      <c r="AJ167">
        <v>0.81999999999999984</v>
      </c>
      <c r="AK167">
        <v>0.80999999999999983</v>
      </c>
      <c r="AL167">
        <v>0.79999999999999982</v>
      </c>
      <c r="AM167">
        <v>0.78999999999999981</v>
      </c>
      <c r="AN167">
        <v>0.7799999999999998</v>
      </c>
      <c r="AO167">
        <v>0.7699999999999998</v>
      </c>
      <c r="AP167">
        <v>0.75999999999999979</v>
      </c>
      <c r="AQ167">
        <v>0.74999999999999978</v>
      </c>
      <c r="AR167">
        <v>0.73999999999999977</v>
      </c>
      <c r="AS167">
        <v>0.72999999999999976</v>
      </c>
      <c r="AT167">
        <v>0.71999999999999975</v>
      </c>
      <c r="AU167">
        <v>0.70999999999999974</v>
      </c>
      <c r="AV167">
        <v>0.69999999999999973</v>
      </c>
      <c r="AW167">
        <v>0.68999999999999972</v>
      </c>
      <c r="AX167">
        <v>0.67999999999999972</v>
      </c>
      <c r="AY167">
        <v>0.66999999999999971</v>
      </c>
      <c r="AZ167">
        <v>0.6599999999999997</v>
      </c>
      <c r="BA167">
        <v>0.64999999999999969</v>
      </c>
      <c r="BB167">
        <v>0.63999999999999968</v>
      </c>
      <c r="BC167">
        <v>0.62999999999999967</v>
      </c>
      <c r="BD167">
        <v>0.61999999999999966</v>
      </c>
      <c r="BE167">
        <v>0.60999999999999965</v>
      </c>
      <c r="BF167">
        <v>0.59999999999999964</v>
      </c>
      <c r="BG167">
        <v>0.58999999999999964</v>
      </c>
      <c r="BH167">
        <v>0.57999999999999963</v>
      </c>
      <c r="BI167">
        <v>0.56999999999999962</v>
      </c>
      <c r="BJ167">
        <v>0.55999999999999961</v>
      </c>
      <c r="BK167">
        <v>0.5499999999999996</v>
      </c>
      <c r="BL167">
        <v>0.53999999999999959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 s="6">
        <v>1</v>
      </c>
      <c r="L168" s="6">
        <v>1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1</v>
      </c>
      <c r="S168">
        <v>0.99</v>
      </c>
      <c r="T168">
        <v>0.98</v>
      </c>
      <c r="U168">
        <v>0.97</v>
      </c>
      <c r="V168">
        <v>0.96</v>
      </c>
      <c r="W168">
        <v>0.95</v>
      </c>
      <c r="X168">
        <v>0.94</v>
      </c>
      <c r="Y168">
        <v>0.92999999999999994</v>
      </c>
      <c r="Z168">
        <v>0.91999999999999993</v>
      </c>
      <c r="AA168">
        <v>0.90999999999999992</v>
      </c>
      <c r="AB168">
        <v>0.89999999999999991</v>
      </c>
      <c r="AC168">
        <v>0.8899999999999999</v>
      </c>
      <c r="AD168">
        <v>0.87999999999999989</v>
      </c>
      <c r="AE168">
        <v>0.86999999999999988</v>
      </c>
      <c r="AF168">
        <v>0.85999999999999988</v>
      </c>
      <c r="AG168">
        <v>0.84999999999999987</v>
      </c>
      <c r="AH168">
        <v>0.83999999999999986</v>
      </c>
      <c r="AI168">
        <v>0.82999999999999985</v>
      </c>
      <c r="AJ168">
        <v>0.81999999999999984</v>
      </c>
      <c r="AK168">
        <v>0.80999999999999983</v>
      </c>
      <c r="AL168">
        <v>0.79999999999999982</v>
      </c>
      <c r="AM168">
        <v>0.78999999999999981</v>
      </c>
      <c r="AN168">
        <v>0.7799999999999998</v>
      </c>
      <c r="AO168">
        <v>0.7699999999999998</v>
      </c>
      <c r="AP168">
        <v>0.75999999999999979</v>
      </c>
      <c r="AQ168">
        <v>0.74999999999999978</v>
      </c>
      <c r="AR168">
        <v>0.73999999999999977</v>
      </c>
      <c r="AS168">
        <v>0.72999999999999976</v>
      </c>
      <c r="AT168">
        <v>0.71999999999999975</v>
      </c>
      <c r="AU168">
        <v>0.70999999999999974</v>
      </c>
      <c r="AV168">
        <v>0.69999999999999973</v>
      </c>
      <c r="AW168">
        <v>0.68999999999999972</v>
      </c>
      <c r="AX168">
        <v>0.67999999999999972</v>
      </c>
      <c r="AY168">
        <v>0.66999999999999971</v>
      </c>
      <c r="AZ168">
        <v>0.6599999999999997</v>
      </c>
      <c r="BA168">
        <v>0.64999999999999969</v>
      </c>
      <c r="BB168">
        <v>0.63999999999999968</v>
      </c>
      <c r="BC168">
        <v>0.62999999999999967</v>
      </c>
      <c r="BD168">
        <v>0.61999999999999966</v>
      </c>
      <c r="BE168">
        <v>0.60999999999999965</v>
      </c>
      <c r="BF168">
        <v>0.59999999999999964</v>
      </c>
      <c r="BG168">
        <v>0.58999999999999964</v>
      </c>
      <c r="BH168">
        <v>0.57999999999999963</v>
      </c>
      <c r="BI168">
        <v>0.56999999999999962</v>
      </c>
      <c r="BJ168">
        <v>0.55999999999999961</v>
      </c>
      <c r="BK168">
        <v>0.5499999999999996</v>
      </c>
      <c r="BL168">
        <v>0.53999999999999959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 s="6">
        <v>1</v>
      </c>
      <c r="L169" s="6">
        <v>1</v>
      </c>
      <c r="M169" s="6">
        <v>1</v>
      </c>
      <c r="N169" s="6">
        <v>1</v>
      </c>
      <c r="O169" s="6">
        <v>1</v>
      </c>
      <c r="P169" s="6">
        <v>1</v>
      </c>
      <c r="Q169" s="6">
        <v>1</v>
      </c>
      <c r="R169" s="6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 s="6">
        <v>1</v>
      </c>
      <c r="L170" s="6">
        <v>1</v>
      </c>
      <c r="M170" s="6">
        <v>1</v>
      </c>
      <c r="N170" s="6">
        <v>1</v>
      </c>
      <c r="O170" s="6">
        <v>1</v>
      </c>
      <c r="P170" s="6">
        <v>1</v>
      </c>
      <c r="Q170" s="6">
        <v>1</v>
      </c>
      <c r="R170" s="6">
        <v>1</v>
      </c>
      <c r="S170">
        <v>0.98</v>
      </c>
      <c r="T170">
        <v>0.96</v>
      </c>
      <c r="U170">
        <v>0.94</v>
      </c>
      <c r="V170">
        <v>0.91999999999999993</v>
      </c>
      <c r="W170">
        <v>0.89999999999999991</v>
      </c>
      <c r="X170">
        <v>0.87999999999999989</v>
      </c>
      <c r="Y170">
        <v>0.85999999999999988</v>
      </c>
      <c r="Z170">
        <v>0.83999999999999986</v>
      </c>
      <c r="AA170">
        <v>0.81999999999999984</v>
      </c>
      <c r="AB170">
        <v>0.79999999999999982</v>
      </c>
      <c r="AC170">
        <v>0.7799999999999998</v>
      </c>
      <c r="AD170">
        <v>0.75999999999999979</v>
      </c>
      <c r="AE170">
        <v>0.73999999999999977</v>
      </c>
      <c r="AF170">
        <v>0.71999999999999975</v>
      </c>
      <c r="AG170">
        <v>0.69999999999999973</v>
      </c>
      <c r="AH170">
        <v>0.67999999999999972</v>
      </c>
      <c r="AI170">
        <v>0.6599999999999997</v>
      </c>
      <c r="AJ170">
        <v>0.63999999999999968</v>
      </c>
      <c r="AK170">
        <v>0.61999999999999966</v>
      </c>
      <c r="AL170">
        <v>0.59999999999999964</v>
      </c>
      <c r="AM170">
        <v>0.57999999999999963</v>
      </c>
      <c r="AN170">
        <v>0.55999999999999961</v>
      </c>
      <c r="AO170">
        <v>0.53999999999999959</v>
      </c>
      <c r="AP170">
        <v>0.51999999999999957</v>
      </c>
      <c r="AQ170">
        <v>0.49999999999999956</v>
      </c>
      <c r="AR170">
        <v>0.47999999999999954</v>
      </c>
      <c r="AS170">
        <v>0.47999999999999954</v>
      </c>
      <c r="AT170">
        <v>0.47999999999999954</v>
      </c>
      <c r="AU170">
        <v>0.47999999999999954</v>
      </c>
      <c r="AV170">
        <v>0.47999999999999954</v>
      </c>
      <c r="AW170">
        <v>0.47999999999999954</v>
      </c>
      <c r="AX170">
        <v>0.47999999999999954</v>
      </c>
      <c r="AY170">
        <v>0.47999999999999954</v>
      </c>
      <c r="AZ170">
        <v>0.47999999999999954</v>
      </c>
      <c r="BA170">
        <v>0.47999999999999954</v>
      </c>
      <c r="BB170">
        <v>0.47999999999999954</v>
      </c>
      <c r="BC170">
        <v>0.47999999999999954</v>
      </c>
      <c r="BD170">
        <v>0.47999999999999954</v>
      </c>
      <c r="BE170">
        <v>0.47999999999999954</v>
      </c>
      <c r="BF170">
        <v>0.47999999999999954</v>
      </c>
      <c r="BG170">
        <v>0.47999999999999954</v>
      </c>
      <c r="BH170">
        <v>0.47999999999999954</v>
      </c>
      <c r="BI170">
        <v>0.47999999999999954</v>
      </c>
      <c r="BJ170">
        <v>0.47999999999999954</v>
      </c>
      <c r="BK170">
        <v>0.47999999999999954</v>
      </c>
      <c r="BL170">
        <v>0.47999999999999954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 s="6">
        <v>1</v>
      </c>
      <c r="L171" s="6">
        <v>1</v>
      </c>
      <c r="M171" s="6">
        <v>1</v>
      </c>
      <c r="N171" s="6">
        <v>1</v>
      </c>
      <c r="O171" s="6">
        <v>1</v>
      </c>
      <c r="P171" s="6">
        <v>1</v>
      </c>
      <c r="Q171" s="6">
        <v>1</v>
      </c>
      <c r="R171" s="6">
        <v>1</v>
      </c>
      <c r="S171">
        <v>1.05</v>
      </c>
      <c r="T171">
        <v>1.1000000000000001</v>
      </c>
      <c r="U171">
        <v>1.1500000000000001</v>
      </c>
      <c r="V171">
        <v>1.2000000000000002</v>
      </c>
      <c r="W171">
        <v>1.2500000000000002</v>
      </c>
      <c r="X171">
        <v>1.3000000000000003</v>
      </c>
      <c r="Y171">
        <v>1.3500000000000003</v>
      </c>
      <c r="Z171">
        <v>1.4000000000000004</v>
      </c>
      <c r="AA171">
        <v>1.4500000000000004</v>
      </c>
      <c r="AB171">
        <v>1.5000000000000004</v>
      </c>
      <c r="AC171">
        <v>1.5500000000000005</v>
      </c>
      <c r="AD171">
        <v>1.6000000000000005</v>
      </c>
      <c r="AE171">
        <v>1.6500000000000006</v>
      </c>
      <c r="AF171">
        <v>1.7000000000000006</v>
      </c>
      <c r="AG171">
        <v>1.7500000000000007</v>
      </c>
      <c r="AH171">
        <v>1.8000000000000007</v>
      </c>
      <c r="AI171">
        <v>1.8500000000000008</v>
      </c>
      <c r="AJ171">
        <v>1.9000000000000008</v>
      </c>
      <c r="AK171">
        <v>1.9500000000000008</v>
      </c>
      <c r="AL171">
        <v>2.0000000000000009</v>
      </c>
      <c r="AM171">
        <v>2.0500000000000007</v>
      </c>
      <c r="AN171">
        <v>2.1000000000000005</v>
      </c>
      <c r="AO171">
        <v>2.1500000000000004</v>
      </c>
      <c r="AP171">
        <v>2.2000000000000002</v>
      </c>
      <c r="AQ171">
        <v>2.25</v>
      </c>
      <c r="AR171">
        <v>2.2999999999999998</v>
      </c>
      <c r="AS171">
        <v>2.3499999999999996</v>
      </c>
      <c r="AT171">
        <v>2.3999999999999995</v>
      </c>
      <c r="AU171">
        <v>2.4499999999999993</v>
      </c>
      <c r="AV171">
        <v>2.4999999999999991</v>
      </c>
      <c r="AW171">
        <v>2.5499999999999989</v>
      </c>
      <c r="AX171">
        <v>2.5999999999999988</v>
      </c>
      <c r="AY171">
        <v>2.6499999999999986</v>
      </c>
      <c r="AZ171">
        <v>2.6999999999999984</v>
      </c>
      <c r="BA171">
        <v>2.7499999999999982</v>
      </c>
      <c r="BB171">
        <v>2.799999999999998</v>
      </c>
      <c r="BC171">
        <v>2.8499999999999979</v>
      </c>
      <c r="BD171">
        <v>2.8999999999999977</v>
      </c>
      <c r="BE171">
        <v>2.9499999999999975</v>
      </c>
      <c r="BF171">
        <v>2.9999999999999973</v>
      </c>
      <c r="BG171">
        <v>3.0499999999999972</v>
      </c>
      <c r="BH171">
        <v>3.099999999999997</v>
      </c>
      <c r="BI171">
        <v>3.1499999999999968</v>
      </c>
      <c r="BJ171">
        <v>3.1999999999999966</v>
      </c>
      <c r="BK171">
        <v>3.2499999999999964</v>
      </c>
      <c r="BL171">
        <v>3.2999999999999963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f>R172-0.01</f>
        <v>0.99</v>
      </c>
      <c r="T172" s="6">
        <f t="shared" ref="T172:BL172" si="87">S172-0.005</f>
        <v>0.98499999999999999</v>
      </c>
      <c r="U172" s="6">
        <f t="shared" si="87"/>
        <v>0.98</v>
      </c>
      <c r="V172" s="6">
        <f t="shared" si="87"/>
        <v>0.97499999999999998</v>
      </c>
      <c r="W172" s="6">
        <f t="shared" si="87"/>
        <v>0.97</v>
      </c>
      <c r="X172" s="6">
        <f t="shared" si="87"/>
        <v>0.96499999999999997</v>
      </c>
      <c r="Y172" s="6">
        <f t="shared" si="87"/>
        <v>0.96</v>
      </c>
      <c r="Z172" s="6">
        <f t="shared" si="87"/>
        <v>0.95499999999999996</v>
      </c>
      <c r="AA172" s="6">
        <f t="shared" si="87"/>
        <v>0.95</v>
      </c>
      <c r="AB172" s="6">
        <f t="shared" si="87"/>
        <v>0.94499999999999995</v>
      </c>
      <c r="AC172" s="6">
        <f t="shared" si="87"/>
        <v>0.94</v>
      </c>
      <c r="AD172" s="6">
        <f t="shared" si="87"/>
        <v>0.93499999999999994</v>
      </c>
      <c r="AE172" s="6">
        <f t="shared" si="87"/>
        <v>0.92999999999999994</v>
      </c>
      <c r="AF172" s="6">
        <f t="shared" si="87"/>
        <v>0.92499999999999993</v>
      </c>
      <c r="AG172" s="6">
        <f t="shared" si="87"/>
        <v>0.91999999999999993</v>
      </c>
      <c r="AH172" s="6">
        <f>AG172-0.005</f>
        <v>0.91499999999999992</v>
      </c>
      <c r="AI172" s="6">
        <f t="shared" si="87"/>
        <v>0.90999999999999992</v>
      </c>
      <c r="AJ172" s="6">
        <f t="shared" si="87"/>
        <v>0.90499999999999992</v>
      </c>
      <c r="AK172" s="6">
        <f t="shared" si="87"/>
        <v>0.89999999999999991</v>
      </c>
      <c r="AL172" s="6">
        <f t="shared" si="87"/>
        <v>0.89499999999999991</v>
      </c>
      <c r="AM172" s="6">
        <f t="shared" si="87"/>
        <v>0.8899999999999999</v>
      </c>
      <c r="AN172" s="6">
        <f t="shared" si="87"/>
        <v>0.8849999999999999</v>
      </c>
      <c r="AO172" s="6">
        <f t="shared" si="87"/>
        <v>0.87999999999999989</v>
      </c>
      <c r="AP172" s="6">
        <f t="shared" si="87"/>
        <v>0.87499999999999989</v>
      </c>
      <c r="AQ172" s="6">
        <f t="shared" si="87"/>
        <v>0.86999999999999988</v>
      </c>
      <c r="AR172" s="6">
        <f t="shared" si="87"/>
        <v>0.86499999999999988</v>
      </c>
      <c r="AS172" s="6">
        <f t="shared" si="87"/>
        <v>0.85999999999999988</v>
      </c>
      <c r="AT172" s="6">
        <f t="shared" si="87"/>
        <v>0.85499999999999987</v>
      </c>
      <c r="AU172" s="6">
        <f t="shared" si="87"/>
        <v>0.84999999999999987</v>
      </c>
      <c r="AV172" s="6">
        <f t="shared" si="87"/>
        <v>0.84499999999999986</v>
      </c>
      <c r="AW172" s="6">
        <f t="shared" si="87"/>
        <v>0.83999999999999986</v>
      </c>
      <c r="AX172" s="6">
        <f t="shared" si="87"/>
        <v>0.83499999999999985</v>
      </c>
      <c r="AY172" s="6">
        <f t="shared" si="87"/>
        <v>0.82999999999999985</v>
      </c>
      <c r="AZ172" s="6">
        <f t="shared" si="87"/>
        <v>0.82499999999999984</v>
      </c>
      <c r="BA172" s="6">
        <f t="shared" si="87"/>
        <v>0.81999999999999984</v>
      </c>
      <c r="BB172" s="6">
        <f t="shared" si="87"/>
        <v>0.81499999999999984</v>
      </c>
      <c r="BC172" s="6">
        <f t="shared" si="87"/>
        <v>0.80999999999999983</v>
      </c>
      <c r="BD172" s="6">
        <f t="shared" si="87"/>
        <v>0.80499999999999983</v>
      </c>
      <c r="BE172" s="6">
        <f t="shared" si="87"/>
        <v>0.79999999999999982</v>
      </c>
      <c r="BF172" s="6">
        <f t="shared" si="87"/>
        <v>0.79499999999999982</v>
      </c>
      <c r="BG172" s="6">
        <f t="shared" si="87"/>
        <v>0.78999999999999981</v>
      </c>
      <c r="BH172" s="6">
        <f t="shared" si="87"/>
        <v>0.78499999999999981</v>
      </c>
      <c r="BI172" s="6">
        <f t="shared" si="87"/>
        <v>0.7799999999999998</v>
      </c>
      <c r="BJ172" s="6">
        <f t="shared" si="87"/>
        <v>0.7749999999999998</v>
      </c>
      <c r="BK172" s="6">
        <f t="shared" si="87"/>
        <v>0.7699999999999998</v>
      </c>
      <c r="BL172" s="6">
        <f t="shared" si="87"/>
        <v>0.76499999999999979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 s="6">
        <v>1</v>
      </c>
      <c r="L173" s="6">
        <v>1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 s="6">
        <v>1</v>
      </c>
      <c r="L174" s="6">
        <v>1</v>
      </c>
      <c r="M174" s="6">
        <v>1</v>
      </c>
      <c r="N174" s="6">
        <v>1</v>
      </c>
      <c r="O174" s="6">
        <v>1</v>
      </c>
      <c r="P174" s="6">
        <v>1</v>
      </c>
      <c r="Q174" s="6">
        <v>1</v>
      </c>
      <c r="R174" s="6">
        <v>1</v>
      </c>
      <c r="S174">
        <f>R174-0.015</f>
        <v>0.98499999999999999</v>
      </c>
      <c r="T174" s="6">
        <f t="shared" ref="T174:AR174" si="88">S174-0.015</f>
        <v>0.97</v>
      </c>
      <c r="U174" s="6">
        <f t="shared" si="88"/>
        <v>0.95499999999999996</v>
      </c>
      <c r="V174" s="6">
        <f t="shared" si="88"/>
        <v>0.94</v>
      </c>
      <c r="W174" s="6">
        <f t="shared" si="88"/>
        <v>0.92499999999999993</v>
      </c>
      <c r="X174" s="6">
        <f t="shared" si="88"/>
        <v>0.90999999999999992</v>
      </c>
      <c r="Y174" s="6">
        <f t="shared" si="88"/>
        <v>0.89499999999999991</v>
      </c>
      <c r="Z174" s="6">
        <f t="shared" si="88"/>
        <v>0.87999999999999989</v>
      </c>
      <c r="AA174" s="6">
        <f t="shared" si="88"/>
        <v>0.86499999999999988</v>
      </c>
      <c r="AB174" s="6">
        <f t="shared" si="88"/>
        <v>0.84999999999999987</v>
      </c>
      <c r="AC174" s="6">
        <f t="shared" si="88"/>
        <v>0.83499999999999985</v>
      </c>
      <c r="AD174" s="6">
        <f t="shared" si="88"/>
        <v>0.81999999999999984</v>
      </c>
      <c r="AE174" s="6">
        <f t="shared" si="88"/>
        <v>0.80499999999999983</v>
      </c>
      <c r="AF174" s="6">
        <f t="shared" si="88"/>
        <v>0.78999999999999981</v>
      </c>
      <c r="AG174" s="6">
        <f t="shared" si="88"/>
        <v>0.7749999999999998</v>
      </c>
      <c r="AH174" s="6">
        <f t="shared" si="88"/>
        <v>0.75999999999999979</v>
      </c>
      <c r="AI174" s="6">
        <f t="shared" si="88"/>
        <v>0.74499999999999977</v>
      </c>
      <c r="AJ174" s="6">
        <f t="shared" si="88"/>
        <v>0.72999999999999976</v>
      </c>
      <c r="AK174" s="6">
        <f t="shared" si="88"/>
        <v>0.71499999999999975</v>
      </c>
      <c r="AL174" s="6">
        <f t="shared" si="88"/>
        <v>0.69999999999999973</v>
      </c>
      <c r="AM174" s="6">
        <f t="shared" si="88"/>
        <v>0.68499999999999972</v>
      </c>
      <c r="AN174" s="6">
        <f t="shared" si="88"/>
        <v>0.66999999999999971</v>
      </c>
      <c r="AO174" s="6">
        <f t="shared" si="88"/>
        <v>0.65499999999999969</v>
      </c>
      <c r="AP174" s="6">
        <f t="shared" si="88"/>
        <v>0.63999999999999968</v>
      </c>
      <c r="AQ174" s="6">
        <f t="shared" si="88"/>
        <v>0.62499999999999967</v>
      </c>
      <c r="AR174" s="6">
        <f t="shared" si="88"/>
        <v>0.60999999999999965</v>
      </c>
      <c r="AS174" s="6">
        <f>AR174-0.01</f>
        <v>0.59999999999999964</v>
      </c>
      <c r="AT174" s="6">
        <f t="shared" ref="AT174:BL174" si="89">AS174-0.01</f>
        <v>0.58999999999999964</v>
      </c>
      <c r="AU174" s="6">
        <f t="shared" si="89"/>
        <v>0.57999999999999963</v>
      </c>
      <c r="AV174" s="6">
        <f t="shared" si="89"/>
        <v>0.56999999999999962</v>
      </c>
      <c r="AW174" s="6">
        <f t="shared" si="89"/>
        <v>0.55999999999999961</v>
      </c>
      <c r="AX174" s="6">
        <f t="shared" si="89"/>
        <v>0.5499999999999996</v>
      </c>
      <c r="AY174" s="6">
        <f t="shared" si="89"/>
        <v>0.53999999999999959</v>
      </c>
      <c r="AZ174" s="6">
        <f t="shared" si="89"/>
        <v>0.52999999999999958</v>
      </c>
      <c r="BA174" s="6">
        <f t="shared" si="89"/>
        <v>0.51999999999999957</v>
      </c>
      <c r="BB174" s="6">
        <f t="shared" si="89"/>
        <v>0.50999999999999956</v>
      </c>
      <c r="BC174" s="6">
        <f t="shared" si="89"/>
        <v>0.49999999999999956</v>
      </c>
      <c r="BD174" s="6">
        <f t="shared" si="89"/>
        <v>0.48999999999999955</v>
      </c>
      <c r="BE174" s="6">
        <f t="shared" si="89"/>
        <v>0.47999999999999954</v>
      </c>
      <c r="BF174" s="6">
        <f t="shared" si="89"/>
        <v>0.46999999999999953</v>
      </c>
      <c r="BG174" s="6">
        <f t="shared" si="89"/>
        <v>0.45999999999999952</v>
      </c>
      <c r="BH174" s="6">
        <f t="shared" si="89"/>
        <v>0.44999999999999951</v>
      </c>
      <c r="BI174" s="6">
        <f t="shared" si="89"/>
        <v>0.4399999999999995</v>
      </c>
      <c r="BJ174" s="6">
        <f t="shared" si="89"/>
        <v>0.42999999999999949</v>
      </c>
      <c r="BK174" s="6">
        <f t="shared" si="89"/>
        <v>0.41999999999999948</v>
      </c>
      <c r="BL174" s="6">
        <f t="shared" si="89"/>
        <v>0.40999999999999948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 s="6">
        <v>1</v>
      </c>
      <c r="L175" s="6">
        <v>1</v>
      </c>
      <c r="M175" s="6">
        <v>1</v>
      </c>
      <c r="N175" s="6">
        <v>1</v>
      </c>
      <c r="O175" s="6">
        <v>1</v>
      </c>
      <c r="P175" s="6">
        <v>1</v>
      </c>
      <c r="Q175" s="6">
        <v>1</v>
      </c>
      <c r="R175" s="6">
        <v>1</v>
      </c>
      <c r="S175">
        <v>0.99</v>
      </c>
      <c r="T175">
        <v>0.98</v>
      </c>
      <c r="U175">
        <v>0.97</v>
      </c>
      <c r="V175">
        <v>0.96</v>
      </c>
      <c r="W175">
        <v>0.95</v>
      </c>
      <c r="X175">
        <v>0.94</v>
      </c>
      <c r="Y175">
        <v>0.92999999999999994</v>
      </c>
      <c r="Z175">
        <v>0.91999999999999993</v>
      </c>
      <c r="AA175">
        <v>0.90999999999999992</v>
      </c>
      <c r="AB175">
        <v>0.89999999999999991</v>
      </c>
      <c r="AC175">
        <v>0.8899999999999999</v>
      </c>
      <c r="AD175">
        <v>0.87999999999999989</v>
      </c>
      <c r="AE175">
        <v>0.86999999999999988</v>
      </c>
      <c r="AF175">
        <v>0.85999999999999988</v>
      </c>
      <c r="AG175">
        <v>0.84999999999999987</v>
      </c>
      <c r="AH175">
        <v>0.83999999999999986</v>
      </c>
      <c r="AI175">
        <v>0.82999999999999985</v>
      </c>
      <c r="AJ175">
        <v>0.81999999999999984</v>
      </c>
      <c r="AK175">
        <v>0.80999999999999983</v>
      </c>
      <c r="AL175">
        <v>0.79999999999999982</v>
      </c>
      <c r="AM175">
        <v>0.78999999999999981</v>
      </c>
      <c r="AN175">
        <v>0.7799999999999998</v>
      </c>
      <c r="AO175">
        <v>0.7699999999999998</v>
      </c>
      <c r="AP175">
        <v>0.75999999999999979</v>
      </c>
      <c r="AQ175">
        <v>0.74999999999999978</v>
      </c>
      <c r="AR175">
        <v>0.73999999999999977</v>
      </c>
      <c r="AS175">
        <v>0.72999999999999976</v>
      </c>
      <c r="AT175">
        <v>0.71999999999999975</v>
      </c>
      <c r="AU175">
        <v>0.70999999999999974</v>
      </c>
      <c r="AV175">
        <v>0.69999999999999973</v>
      </c>
      <c r="AW175">
        <v>0.68999999999999972</v>
      </c>
      <c r="AX175">
        <v>0.67999999999999972</v>
      </c>
      <c r="AY175">
        <v>0.66999999999999971</v>
      </c>
      <c r="AZ175">
        <v>0.6599999999999997</v>
      </c>
      <c r="BA175">
        <v>0.64999999999999969</v>
      </c>
      <c r="BB175">
        <v>0.63999999999999968</v>
      </c>
      <c r="BC175">
        <v>0.62999999999999967</v>
      </c>
      <c r="BD175">
        <v>0.61999999999999966</v>
      </c>
      <c r="BE175">
        <v>0.60999999999999965</v>
      </c>
      <c r="BF175">
        <v>0.59999999999999964</v>
      </c>
      <c r="BG175">
        <v>0.58999999999999964</v>
      </c>
      <c r="BH175">
        <v>0.57999999999999963</v>
      </c>
      <c r="BI175">
        <v>0.56999999999999962</v>
      </c>
      <c r="BJ175">
        <v>0.55999999999999961</v>
      </c>
      <c r="BK175">
        <v>0.5499999999999996</v>
      </c>
      <c r="BL175">
        <v>0.53999999999999959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 s="6">
        <v>1</v>
      </c>
      <c r="L176" s="6">
        <v>1</v>
      </c>
      <c r="M176" s="6">
        <v>1</v>
      </c>
      <c r="N176" s="6">
        <v>1</v>
      </c>
      <c r="O176" s="6">
        <v>1</v>
      </c>
      <c r="P176" s="6">
        <v>1</v>
      </c>
      <c r="Q176" s="6">
        <v>1</v>
      </c>
      <c r="R176" s="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90">(D$24*(D63*D163))+D146</f>
        <v>0.10177304119186331</v>
      </c>
      <c r="E178" s="6">
        <f t="shared" si="90"/>
        <v>0.10336767283420505</v>
      </c>
      <c r="F178" s="6">
        <f t="shared" si="90"/>
        <v>0.10498728997412973</v>
      </c>
      <c r="G178" s="6">
        <f t="shared" si="90"/>
        <v>0.10663228409708987</v>
      </c>
      <c r="H178" s="6">
        <f t="shared" si="90"/>
        <v>0.10830305282253055</v>
      </c>
      <c r="I178" s="6">
        <f t="shared" si="90"/>
        <v>0.10999999999999961</v>
      </c>
      <c r="J178" s="10">
        <f t="shared" si="90"/>
        <v>0</v>
      </c>
      <c r="K178" s="6">
        <f t="shared" si="90"/>
        <v>0.12522205879794052</v>
      </c>
      <c r="L178">
        <f>(L$24*(L63*L163))+L146</f>
        <v>0.12865400227948384</v>
      </c>
      <c r="M178" s="6">
        <f t="shared" si="90"/>
        <v>0.13503603569178427</v>
      </c>
      <c r="N178" s="6">
        <f t="shared" si="90"/>
        <v>0.12782387971906445</v>
      </c>
      <c r="O178" s="6">
        <f t="shared" si="90"/>
        <v>0.13320935567649908</v>
      </c>
      <c r="P178" s="6">
        <f t="shared" si="90"/>
        <v>0.14164003624666802</v>
      </c>
      <c r="Q178" s="6">
        <f t="shared" si="90"/>
        <v>0.1496615158444719</v>
      </c>
      <c r="R178" s="6">
        <f t="shared" si="90"/>
        <v>0.15769822029534966</v>
      </c>
      <c r="S178" s="6">
        <f t="shared" si="90"/>
        <v>0.16464563783911257</v>
      </c>
      <c r="T178" s="6">
        <f t="shared" si="90"/>
        <v>0.17204870587544868</v>
      </c>
      <c r="U178" s="6">
        <f t="shared" si="90"/>
        <v>0.17932660508082854</v>
      </c>
      <c r="V178" s="6">
        <f t="shared" si="90"/>
        <v>0.18568796525823275</v>
      </c>
      <c r="W178" s="6">
        <f t="shared" si="90"/>
        <v>0.19481824941352638</v>
      </c>
      <c r="X178" s="6">
        <f t="shared" si="90"/>
        <v>0.20164960519326428</v>
      </c>
      <c r="Y178" s="6">
        <f t="shared" si="90"/>
        <v>0.2081283297912685</v>
      </c>
      <c r="Z178" s="6">
        <f t="shared" si="90"/>
        <v>0.21616498603848727</v>
      </c>
      <c r="AA178" s="6">
        <f t="shared" si="90"/>
        <v>0.22193820732147271</v>
      </c>
      <c r="AB178" s="6">
        <f t="shared" si="90"/>
        <v>0.22925666161002811</v>
      </c>
      <c r="AC178" s="6">
        <f t="shared" si="90"/>
        <v>0.23622743382676281</v>
      </c>
      <c r="AD178" s="6">
        <f t="shared" si="90"/>
        <v>0.24287113790084572</v>
      </c>
      <c r="AE178" s="6">
        <f t="shared" si="90"/>
        <v>0.24921399541385481</v>
      </c>
      <c r="AF178" s="6">
        <f t="shared" si="90"/>
        <v>0.25528860577336904</v>
      </c>
      <c r="AG178" s="6">
        <f t="shared" si="90"/>
        <v>0.26290582937384566</v>
      </c>
      <c r="AH178" s="6">
        <f t="shared" si="90"/>
        <v>0.26854476820906958</v>
      </c>
      <c r="AI178" s="6">
        <f t="shared" si="90"/>
        <v>0.27578052491591232</v>
      </c>
      <c r="AJ178" s="6">
        <f t="shared" ref="AJ178:BL178" si="91">(AJ$24*(AJ63*AJ163))+AJ146</f>
        <v>0.2828996340773528</v>
      </c>
      <c r="AK178" s="6">
        <f t="shared" si="91"/>
        <v>0.28996833917434467</v>
      </c>
      <c r="AL178" s="6">
        <f t="shared" si="91"/>
        <v>0.29706005373020933</v>
      </c>
      <c r="AM178" s="6">
        <f t="shared" si="91"/>
        <v>0.30425505799349584</v>
      </c>
      <c r="AN178" s="6">
        <f t="shared" si="91"/>
        <v>0.31164105055692159</v>
      </c>
      <c r="AO178" s="6">
        <f t="shared" si="91"/>
        <v>0.32094771424070961</v>
      </c>
      <c r="AP178" s="6">
        <f t="shared" si="91"/>
        <v>0.33062438503800701</v>
      </c>
      <c r="AQ178" s="6">
        <f t="shared" si="91"/>
        <v>0.33916834231112469</v>
      </c>
      <c r="AR178" s="6">
        <f t="shared" si="91"/>
        <v>0.34994891045759219</v>
      </c>
      <c r="AS178" s="6">
        <f t="shared" si="91"/>
        <v>0.36164272921541729</v>
      </c>
      <c r="AT178" s="6">
        <f t="shared" si="91"/>
        <v>0.37371730202721487</v>
      </c>
      <c r="AU178" s="6">
        <f t="shared" si="91"/>
        <v>0.38618509432157894</v>
      </c>
      <c r="AV178" s="6">
        <f t="shared" si="91"/>
        <v>0.39905859873947253</v>
      </c>
      <c r="AW178" s="6">
        <f t="shared" si="91"/>
        <v>0.41235145522248856</v>
      </c>
      <c r="AX178" s="6">
        <f t="shared" si="91"/>
        <v>0.42607694552623615</v>
      </c>
      <c r="AY178" s="6">
        <f t="shared" si="91"/>
        <v>0.44024939068620778</v>
      </c>
      <c r="AZ178" s="6">
        <f t="shared" si="91"/>
        <v>0.45488333757817584</v>
      </c>
      <c r="BA178" s="6">
        <f t="shared" si="91"/>
        <v>0.46999357527103647</v>
      </c>
      <c r="BB178" s="6">
        <f t="shared" si="91"/>
        <v>0.48559584297608305</v>
      </c>
      <c r="BC178" s="6">
        <f t="shared" si="91"/>
        <v>0.50170615641800309</v>
      </c>
      <c r="BD178" s="6">
        <f t="shared" si="91"/>
        <v>0.51834096405035823</v>
      </c>
      <c r="BE178" s="6">
        <f t="shared" si="91"/>
        <v>0.53551730385716834</v>
      </c>
      <c r="BF178" s="6">
        <f t="shared" si="91"/>
        <v>0.5532529607597384</v>
      </c>
      <c r="BG178" s="6">
        <f t="shared" si="91"/>
        <v>0.57156593358438856</v>
      </c>
      <c r="BH178" s="6">
        <f t="shared" si="91"/>
        <v>0.59047528480346878</v>
      </c>
      <c r="BI178" s="6">
        <f t="shared" si="91"/>
        <v>0.61000019417621887</v>
      </c>
      <c r="BJ178" s="6">
        <f t="shared" si="91"/>
        <v>0.630160809844034</v>
      </c>
      <c r="BK178" s="6">
        <f t="shared" si="91"/>
        <v>0.65097785622088411</v>
      </c>
      <c r="BL178" s="6">
        <f t="shared" si="91"/>
        <v>0.67247265725562422</v>
      </c>
    </row>
    <row r="179" spans="3:64" x14ac:dyDescent="0.25">
      <c r="C179" t="s">
        <v>7</v>
      </c>
      <c r="D179" s="6">
        <f t="shared" ref="D179:AI179" si="92">(D$24*(D64*D164))+D147</f>
        <v>0</v>
      </c>
      <c r="E179" s="6">
        <f t="shared" si="92"/>
        <v>0</v>
      </c>
      <c r="F179" s="6">
        <f t="shared" si="92"/>
        <v>0</v>
      </c>
      <c r="G179" s="6">
        <f t="shared" si="92"/>
        <v>0</v>
      </c>
      <c r="H179" s="6">
        <f t="shared" si="92"/>
        <v>0</v>
      </c>
      <c r="I179" s="6">
        <f t="shared" si="92"/>
        <v>0</v>
      </c>
      <c r="J179" s="10">
        <f t="shared" si="92"/>
        <v>0</v>
      </c>
      <c r="K179" s="6">
        <f t="shared" si="92"/>
        <v>0</v>
      </c>
      <c r="L179" s="6">
        <f t="shared" si="92"/>
        <v>0</v>
      </c>
      <c r="M179" s="6">
        <f t="shared" si="92"/>
        <v>0</v>
      </c>
      <c r="N179" s="6">
        <f t="shared" si="92"/>
        <v>0</v>
      </c>
      <c r="O179" s="6">
        <f t="shared" si="92"/>
        <v>0</v>
      </c>
      <c r="P179" s="6">
        <f t="shared" si="92"/>
        <v>0</v>
      </c>
      <c r="Q179" s="6">
        <f t="shared" si="92"/>
        <v>0</v>
      </c>
      <c r="R179" s="6">
        <f t="shared" si="92"/>
        <v>0</v>
      </c>
      <c r="S179" s="6">
        <f t="shared" si="92"/>
        <v>0</v>
      </c>
      <c r="T179" s="6">
        <f t="shared" si="92"/>
        <v>0</v>
      </c>
      <c r="U179" s="6">
        <f t="shared" si="92"/>
        <v>0</v>
      </c>
      <c r="V179" s="6">
        <f t="shared" si="92"/>
        <v>0</v>
      </c>
      <c r="W179" s="6">
        <f t="shared" si="92"/>
        <v>0</v>
      </c>
      <c r="X179" s="6">
        <f t="shared" si="92"/>
        <v>0</v>
      </c>
      <c r="Y179" s="6">
        <f t="shared" si="92"/>
        <v>0</v>
      </c>
      <c r="Z179" s="6">
        <f t="shared" si="92"/>
        <v>0</v>
      </c>
      <c r="AA179" s="6">
        <f t="shared" si="92"/>
        <v>0</v>
      </c>
      <c r="AB179" s="6">
        <f t="shared" si="92"/>
        <v>0</v>
      </c>
      <c r="AC179" s="6">
        <f t="shared" si="92"/>
        <v>0</v>
      </c>
      <c r="AD179" s="6">
        <f t="shared" si="92"/>
        <v>0</v>
      </c>
      <c r="AE179" s="6">
        <f t="shared" si="92"/>
        <v>0</v>
      </c>
      <c r="AF179" s="6">
        <f t="shared" si="92"/>
        <v>0</v>
      </c>
      <c r="AG179" s="6">
        <f t="shared" si="92"/>
        <v>0</v>
      </c>
      <c r="AH179" s="6">
        <f t="shared" si="92"/>
        <v>0</v>
      </c>
      <c r="AI179" s="6">
        <f t="shared" si="92"/>
        <v>0</v>
      </c>
      <c r="AJ179" s="6">
        <f t="shared" ref="AJ179:BL179" si="93">(AJ$24*(AJ64*AJ164))+AJ147</f>
        <v>0</v>
      </c>
      <c r="AK179" s="6">
        <f t="shared" si="93"/>
        <v>0</v>
      </c>
      <c r="AL179" s="6">
        <f t="shared" si="93"/>
        <v>0</v>
      </c>
      <c r="AM179" s="6">
        <f t="shared" si="93"/>
        <v>0</v>
      </c>
      <c r="AN179" s="6">
        <f t="shared" si="93"/>
        <v>0</v>
      </c>
      <c r="AO179" s="6">
        <f t="shared" si="93"/>
        <v>0</v>
      </c>
      <c r="AP179" s="6">
        <f t="shared" si="93"/>
        <v>0</v>
      </c>
      <c r="AQ179" s="6">
        <f t="shared" si="93"/>
        <v>0</v>
      </c>
      <c r="AR179" s="6">
        <f t="shared" si="93"/>
        <v>0</v>
      </c>
      <c r="AS179" s="6">
        <f t="shared" si="93"/>
        <v>0</v>
      </c>
      <c r="AT179" s="6">
        <f t="shared" si="93"/>
        <v>0</v>
      </c>
      <c r="AU179" s="6">
        <f t="shared" si="93"/>
        <v>0</v>
      </c>
      <c r="AV179" s="6">
        <f t="shared" si="93"/>
        <v>0</v>
      </c>
      <c r="AW179" s="6">
        <f t="shared" si="93"/>
        <v>0</v>
      </c>
      <c r="AX179" s="6">
        <f t="shared" si="93"/>
        <v>0</v>
      </c>
      <c r="AY179" s="6">
        <f t="shared" si="93"/>
        <v>0</v>
      </c>
      <c r="AZ179" s="6">
        <f t="shared" si="93"/>
        <v>0</v>
      </c>
      <c r="BA179" s="6">
        <f t="shared" si="93"/>
        <v>0</v>
      </c>
      <c r="BB179" s="6">
        <f t="shared" si="93"/>
        <v>0</v>
      </c>
      <c r="BC179" s="6">
        <f t="shared" si="93"/>
        <v>0</v>
      </c>
      <c r="BD179" s="6">
        <f t="shared" si="93"/>
        <v>0</v>
      </c>
      <c r="BE179" s="6">
        <f t="shared" si="93"/>
        <v>0</v>
      </c>
      <c r="BF179" s="6">
        <f t="shared" si="93"/>
        <v>0</v>
      </c>
      <c r="BG179" s="6">
        <f t="shared" si="93"/>
        <v>0</v>
      </c>
      <c r="BH179" s="6">
        <f t="shared" si="93"/>
        <v>0</v>
      </c>
      <c r="BI179" s="6">
        <f t="shared" si="93"/>
        <v>0</v>
      </c>
      <c r="BJ179" s="6">
        <f t="shared" si="93"/>
        <v>0</v>
      </c>
      <c r="BK179" s="6">
        <f t="shared" si="93"/>
        <v>0</v>
      </c>
      <c r="BL179" s="6">
        <f t="shared" si="93"/>
        <v>0</v>
      </c>
    </row>
    <row r="180" spans="3:64" x14ac:dyDescent="0.25">
      <c r="C180" t="s">
        <v>8</v>
      </c>
      <c r="D180" s="6">
        <f t="shared" ref="D180:AI180" si="94">(D$24*(D65*D165))+D148</f>
        <v>3.1609999999999885</v>
      </c>
      <c r="E180" s="6">
        <f t="shared" si="94"/>
        <v>2.4550000000000001</v>
      </c>
      <c r="F180" s="6">
        <f t="shared" si="94"/>
        <v>2.4549999999999956</v>
      </c>
      <c r="G180" s="6">
        <f t="shared" si="94"/>
        <v>2.4549999999999934</v>
      </c>
      <c r="H180" s="6">
        <f t="shared" si="94"/>
        <v>2.4549999999999934</v>
      </c>
      <c r="I180" s="6">
        <f t="shared" si="94"/>
        <v>2.4299247299087838</v>
      </c>
      <c r="J180" s="10">
        <f t="shared" si="94"/>
        <v>0</v>
      </c>
      <c r="K180" s="6">
        <f t="shared" si="94"/>
        <v>1.9530827378212321</v>
      </c>
      <c r="L180" s="6">
        <f t="shared" si="94"/>
        <v>1.6933117926223975</v>
      </c>
      <c r="M180" s="6">
        <f t="shared" si="94"/>
        <v>1.5058551662309414</v>
      </c>
      <c r="N180" s="6">
        <f t="shared" si="94"/>
        <v>1.2147522287147077</v>
      </c>
      <c r="O180" s="6">
        <f t="shared" si="94"/>
        <v>1.0879964100332631</v>
      </c>
      <c r="P180" s="6">
        <f t="shared" si="94"/>
        <v>1.006285109310082</v>
      </c>
      <c r="Q180" s="6">
        <f t="shared" si="94"/>
        <v>0.94018334622710609</v>
      </c>
      <c r="R180" s="6">
        <f t="shared" si="94"/>
        <v>0.89475938574115355</v>
      </c>
      <c r="S180" s="6">
        <f t="shared" si="94"/>
        <v>0.87438548273536576</v>
      </c>
      <c r="T180" s="6">
        <f t="shared" si="94"/>
        <v>0.88034915623465115</v>
      </c>
      <c r="U180" s="6">
        <f t="shared" si="94"/>
        <v>0.9112445050293686</v>
      </c>
      <c r="V180" s="6">
        <f t="shared" si="94"/>
        <v>0.96470274360798047</v>
      </c>
      <c r="W180" s="6">
        <f t="shared" si="94"/>
        <v>1.0617863275248445</v>
      </c>
      <c r="X180" s="6">
        <f t="shared" si="94"/>
        <v>1.17735826560738</v>
      </c>
      <c r="Y180" s="6">
        <f t="shared" si="94"/>
        <v>1.3224100789056514</v>
      </c>
      <c r="Z180" s="6">
        <f t="shared" si="94"/>
        <v>1.5107494380066977</v>
      </c>
      <c r="AA180" s="6">
        <f t="shared" si="94"/>
        <v>1.7170939027583043</v>
      </c>
      <c r="AB180" s="6">
        <f t="shared" si="94"/>
        <v>1.9693677997207863</v>
      </c>
      <c r="AC180" s="6">
        <f t="shared" si="94"/>
        <v>2.2538535316881925</v>
      </c>
      <c r="AD180" s="6">
        <f t="shared" si="94"/>
        <v>2.56961201825384</v>
      </c>
      <c r="AE180" s="6">
        <f t="shared" si="94"/>
        <v>2.9151251110544121</v>
      </c>
      <c r="AF180" s="6">
        <f t="shared" si="94"/>
        <v>3.2882817176758885</v>
      </c>
      <c r="AG180" s="6">
        <f t="shared" si="94"/>
        <v>3.7113717511294295</v>
      </c>
      <c r="AH180" s="6">
        <f t="shared" si="94"/>
        <v>4.1329246699222182</v>
      </c>
      <c r="AI180" s="6">
        <f t="shared" si="94"/>
        <v>4.6008614299514399</v>
      </c>
      <c r="AJ180" s="6">
        <f t="shared" ref="AJ180:BL180" si="95">(AJ$24*(AJ65*AJ165))+AJ148</f>
        <v>5.0853349700100265</v>
      </c>
      <c r="AK180" s="6">
        <f t="shared" si="95"/>
        <v>5.5807042461821865</v>
      </c>
      <c r="AL180" s="6">
        <f t="shared" si="95"/>
        <v>6.0804870007170395</v>
      </c>
      <c r="AM180" s="6">
        <f t="shared" si="95"/>
        <v>6.5773286797961141</v>
      </c>
      <c r="AN180" s="6">
        <f t="shared" si="95"/>
        <v>7.0629890444436096</v>
      </c>
      <c r="AO180" s="6">
        <f t="shared" si="95"/>
        <v>7.5668570789759722</v>
      </c>
      <c r="AP180" s="6">
        <f t="shared" si="95"/>
        <v>8.0423075623696292</v>
      </c>
      <c r="AQ180" s="6">
        <f t="shared" si="95"/>
        <v>8.437194364610745</v>
      </c>
      <c r="AR180" s="6">
        <f t="shared" si="95"/>
        <v>8.8187125435313387</v>
      </c>
      <c r="AS180" s="6">
        <f t="shared" si="95"/>
        <v>9.1857253220716153</v>
      </c>
      <c r="AT180" s="6">
        <f t="shared" si="95"/>
        <v>9.5671629318967177</v>
      </c>
      <c r="AU180" s="6">
        <f t="shared" si="95"/>
        <v>9.9635754334967555</v>
      </c>
      <c r="AV180" s="6">
        <f t="shared" si="95"/>
        <v>10.375523567226306</v>
      </c>
      <c r="AW180" s="6">
        <f t="shared" si="95"/>
        <v>10.803608126829221</v>
      </c>
      <c r="AX180" s="6">
        <f t="shared" si="95"/>
        <v>11.248431361892656</v>
      </c>
      <c r="AY180" s="6">
        <f t="shared" si="95"/>
        <v>11.710633792253148</v>
      </c>
      <c r="AZ180" s="6">
        <f t="shared" si="95"/>
        <v>12.190873447095136</v>
      </c>
      <c r="BA180" s="6">
        <f t="shared" si="95"/>
        <v>12.689826532318008</v>
      </c>
      <c r="BB180" s="6">
        <f t="shared" si="95"/>
        <v>13.208206928949485</v>
      </c>
      <c r="BC180" s="6">
        <f t="shared" si="95"/>
        <v>13.746748685853312</v>
      </c>
      <c r="BD180" s="6">
        <f t="shared" si="95"/>
        <v>14.306210607789914</v>
      </c>
      <c r="BE180" s="6">
        <f t="shared" si="95"/>
        <v>14.88738104722931</v>
      </c>
      <c r="BF180" s="6">
        <f t="shared" si="95"/>
        <v>15.491082901272705</v>
      </c>
      <c r="BG180" s="6">
        <f t="shared" si="95"/>
        <v>16.118159327079788</v>
      </c>
      <c r="BH180" s="6">
        <f t="shared" si="95"/>
        <v>16.769498088418544</v>
      </c>
      <c r="BI180" s="6">
        <f t="shared" si="95"/>
        <v>17.446005553439893</v>
      </c>
      <c r="BJ180" s="6">
        <f t="shared" si="95"/>
        <v>18.148631323508216</v>
      </c>
      <c r="BK180" s="6">
        <f t="shared" si="95"/>
        <v>18.878357830405676</v>
      </c>
      <c r="BL180" s="6">
        <f t="shared" si="95"/>
        <v>19.636201591864268</v>
      </c>
    </row>
    <row r="181" spans="3:64" x14ac:dyDescent="0.25">
      <c r="C181" t="s">
        <v>9</v>
      </c>
      <c r="D181" s="6">
        <f t="shared" ref="D181:AI181" si="96">(D$24*(D66*D166))+D149</f>
        <v>0</v>
      </c>
      <c r="E181" s="6">
        <f t="shared" si="96"/>
        <v>0</v>
      </c>
      <c r="F181" s="6">
        <f t="shared" si="96"/>
        <v>0</v>
      </c>
      <c r="G181" s="6">
        <f t="shared" si="96"/>
        <v>0</v>
      </c>
      <c r="H181" s="6">
        <f t="shared" si="96"/>
        <v>0</v>
      </c>
      <c r="I181" s="6">
        <f t="shared" si="96"/>
        <v>0</v>
      </c>
      <c r="J181" s="10">
        <f t="shared" si="96"/>
        <v>0</v>
      </c>
      <c r="K181" s="6">
        <f t="shared" si="96"/>
        <v>0</v>
      </c>
      <c r="L181" s="6">
        <f t="shared" si="96"/>
        <v>0</v>
      </c>
      <c r="M181" s="6">
        <f t="shared" si="96"/>
        <v>0</v>
      </c>
      <c r="N181" s="6">
        <f t="shared" si="96"/>
        <v>0</v>
      </c>
      <c r="O181" s="6">
        <f t="shared" si="96"/>
        <v>0</v>
      </c>
      <c r="P181" s="6">
        <f t="shared" si="96"/>
        <v>0</v>
      </c>
      <c r="Q181" s="6">
        <f t="shared" si="96"/>
        <v>0</v>
      </c>
      <c r="R181" s="6">
        <f t="shared" si="96"/>
        <v>0</v>
      </c>
      <c r="S181" s="6">
        <f t="shared" si="96"/>
        <v>0</v>
      </c>
      <c r="T181" s="6">
        <f t="shared" si="96"/>
        <v>0</v>
      </c>
      <c r="U181" s="6">
        <f t="shared" si="96"/>
        <v>0</v>
      </c>
      <c r="V181" s="6">
        <f t="shared" si="96"/>
        <v>0</v>
      </c>
      <c r="W181" s="6">
        <f t="shared" si="96"/>
        <v>0</v>
      </c>
      <c r="X181" s="6">
        <f t="shared" si="96"/>
        <v>0</v>
      </c>
      <c r="Y181" s="6">
        <f t="shared" si="96"/>
        <v>0</v>
      </c>
      <c r="Z181" s="6">
        <f t="shared" si="96"/>
        <v>0</v>
      </c>
      <c r="AA181" s="6">
        <f t="shared" si="96"/>
        <v>0</v>
      </c>
      <c r="AB181" s="6">
        <f t="shared" si="96"/>
        <v>0</v>
      </c>
      <c r="AC181" s="6">
        <f t="shared" si="96"/>
        <v>0</v>
      </c>
      <c r="AD181" s="6">
        <f t="shared" si="96"/>
        <v>0</v>
      </c>
      <c r="AE181" s="6">
        <f t="shared" si="96"/>
        <v>0</v>
      </c>
      <c r="AF181" s="6">
        <f t="shared" si="96"/>
        <v>0</v>
      </c>
      <c r="AG181" s="6">
        <f t="shared" si="96"/>
        <v>0</v>
      </c>
      <c r="AH181" s="6">
        <f t="shared" si="96"/>
        <v>0</v>
      </c>
      <c r="AI181" s="6">
        <f t="shared" si="96"/>
        <v>0</v>
      </c>
      <c r="AJ181" s="6">
        <f t="shared" ref="AJ181:BL181" si="97">(AJ$24*(AJ66*AJ166))+AJ149</f>
        <v>0</v>
      </c>
      <c r="AK181" s="6">
        <f t="shared" si="97"/>
        <v>0</v>
      </c>
      <c r="AL181" s="6">
        <f t="shared" si="97"/>
        <v>0</v>
      </c>
      <c r="AM181" s="6">
        <f t="shared" si="97"/>
        <v>0</v>
      </c>
      <c r="AN181" s="6">
        <f t="shared" si="97"/>
        <v>0</v>
      </c>
      <c r="AO181" s="6">
        <f t="shared" si="97"/>
        <v>0</v>
      </c>
      <c r="AP181" s="6">
        <f t="shared" si="97"/>
        <v>0</v>
      </c>
      <c r="AQ181" s="6">
        <f t="shared" si="97"/>
        <v>0</v>
      </c>
      <c r="AR181" s="6">
        <f t="shared" si="97"/>
        <v>0</v>
      </c>
      <c r="AS181" s="6">
        <f t="shared" si="97"/>
        <v>0</v>
      </c>
      <c r="AT181" s="6">
        <f t="shared" si="97"/>
        <v>0</v>
      </c>
      <c r="AU181" s="6">
        <f t="shared" si="97"/>
        <v>0</v>
      </c>
      <c r="AV181" s="6">
        <f t="shared" si="97"/>
        <v>0</v>
      </c>
      <c r="AW181" s="6">
        <f t="shared" si="97"/>
        <v>0</v>
      </c>
      <c r="AX181" s="6">
        <f t="shared" si="97"/>
        <v>0</v>
      </c>
      <c r="AY181" s="6">
        <f t="shared" si="97"/>
        <v>0</v>
      </c>
      <c r="AZ181" s="6">
        <f t="shared" si="97"/>
        <v>0</v>
      </c>
      <c r="BA181" s="6">
        <f t="shared" si="97"/>
        <v>0</v>
      </c>
      <c r="BB181" s="6">
        <f t="shared" si="97"/>
        <v>0</v>
      </c>
      <c r="BC181" s="6">
        <f t="shared" si="97"/>
        <v>0</v>
      </c>
      <c r="BD181" s="6">
        <f t="shared" si="97"/>
        <v>0</v>
      </c>
      <c r="BE181" s="6">
        <f t="shared" si="97"/>
        <v>0</v>
      </c>
      <c r="BF181" s="6">
        <f t="shared" si="97"/>
        <v>0</v>
      </c>
      <c r="BG181" s="6">
        <f t="shared" si="97"/>
        <v>0</v>
      </c>
      <c r="BH181" s="6">
        <f t="shared" si="97"/>
        <v>0</v>
      </c>
      <c r="BI181" s="6">
        <f t="shared" si="97"/>
        <v>0</v>
      </c>
      <c r="BJ181" s="6">
        <f t="shared" si="97"/>
        <v>0</v>
      </c>
      <c r="BK181" s="6">
        <f t="shared" si="97"/>
        <v>0</v>
      </c>
      <c r="BL181" s="6">
        <f t="shared" si="97"/>
        <v>0</v>
      </c>
    </row>
    <row r="182" spans="3:64" x14ac:dyDescent="0.25">
      <c r="C182" t="s">
        <v>10</v>
      </c>
      <c r="D182" s="6">
        <f t="shared" ref="D182:AI182" si="98">(D$24*(D67*D167))+D150</f>
        <v>168.85649409627544</v>
      </c>
      <c r="E182" s="6">
        <f t="shared" si="98"/>
        <v>148.62636520363023</v>
      </c>
      <c r="F182" s="6">
        <f t="shared" si="98"/>
        <v>176.23342415985434</v>
      </c>
      <c r="G182" s="6">
        <f t="shared" si="98"/>
        <v>164.35361993871541</v>
      </c>
      <c r="H182" s="6">
        <f t="shared" si="98"/>
        <v>184.64577656675692</v>
      </c>
      <c r="I182" s="6">
        <f t="shared" si="98"/>
        <v>187.99999999999935</v>
      </c>
      <c r="J182" s="10">
        <f t="shared" si="98"/>
        <v>0</v>
      </c>
      <c r="K182" s="6">
        <f t="shared" si="98"/>
        <v>199.37353423848666</v>
      </c>
      <c r="L182" s="6">
        <f t="shared" si="98"/>
        <v>199.22856303011011</v>
      </c>
      <c r="M182" s="6">
        <f t="shared" si="98"/>
        <v>204.27649672410723</v>
      </c>
      <c r="N182" s="6">
        <f t="shared" si="98"/>
        <v>189.63889707576041</v>
      </c>
      <c r="O182" s="6">
        <f t="shared" si="98"/>
        <v>194.50885419497763</v>
      </c>
      <c r="P182" s="6">
        <f t="shared" si="98"/>
        <v>204.21200994096461</v>
      </c>
      <c r="Q182" s="6">
        <f t="shared" si="98"/>
        <v>213.68507568340752</v>
      </c>
      <c r="R182" s="6">
        <f t="shared" si="98"/>
        <v>223.57795250305074</v>
      </c>
      <c r="S182" s="6">
        <f t="shared" si="98"/>
        <v>230.0369666470103</v>
      </c>
      <c r="T182" s="6">
        <f t="shared" si="98"/>
        <v>237.40140777059733</v>
      </c>
      <c r="U182" s="6">
        <f t="shared" si="98"/>
        <v>244.8602625697128</v>
      </c>
      <c r="V182" s="6">
        <f t="shared" si="98"/>
        <v>251.35055098006595</v>
      </c>
      <c r="W182" s="6">
        <f t="shared" si="98"/>
        <v>261.85256777310349</v>
      </c>
      <c r="X182" s="6">
        <f t="shared" si="98"/>
        <v>269.52262440031262</v>
      </c>
      <c r="Y182" s="6">
        <f t="shared" si="98"/>
        <v>276.99519808893535</v>
      </c>
      <c r="Z182" s="6">
        <f t="shared" si="98"/>
        <v>286.79813354515068</v>
      </c>
      <c r="AA182" s="6">
        <f t="shared" si="98"/>
        <v>293.84229449822749</v>
      </c>
      <c r="AB182" s="6">
        <f t="shared" si="98"/>
        <v>303.15940669687495</v>
      </c>
      <c r="AC182" s="6">
        <f t="shared" si="98"/>
        <v>312.21598120584071</v>
      </c>
      <c r="AD182" s="6">
        <f t="shared" si="98"/>
        <v>321.00882226208171</v>
      </c>
      <c r="AE182" s="6">
        <f t="shared" si="98"/>
        <v>329.53373703978946</v>
      </c>
      <c r="AF182" s="6">
        <f t="shared" si="98"/>
        <v>337.78660511855833</v>
      </c>
      <c r="AG182" s="6">
        <f t="shared" si="98"/>
        <v>348.10955445777984</v>
      </c>
      <c r="AH182" s="6">
        <f t="shared" si="98"/>
        <v>355.77806420538769</v>
      </c>
      <c r="AI182" s="6">
        <f t="shared" si="98"/>
        <v>365.45355751506162</v>
      </c>
      <c r="AJ182" s="6">
        <f t="shared" ref="AJ182:BL182" si="99">(AJ$24*(AJ67*AJ167))+AJ150</f>
        <v>374.78342367058588</v>
      </c>
      <c r="AK182" s="6">
        <f t="shared" si="99"/>
        <v>383.76174419598834</v>
      </c>
      <c r="AL182" s="6">
        <f t="shared" si="99"/>
        <v>392.38236450640579</v>
      </c>
      <c r="AM182" s="6">
        <f t="shared" si="99"/>
        <v>400.63855725265563</v>
      </c>
      <c r="AN182" s="6">
        <f t="shared" si="99"/>
        <v>408.52381628757649</v>
      </c>
      <c r="AO182" s="6">
        <f t="shared" si="99"/>
        <v>418.16158302983172</v>
      </c>
      <c r="AP182" s="6">
        <f t="shared" si="99"/>
        <v>427.35847313590989</v>
      </c>
      <c r="AQ182" s="6">
        <f t="shared" si="99"/>
        <v>434.03334466383001</v>
      </c>
      <c r="AR182" s="6">
        <f t="shared" si="99"/>
        <v>442.35451094078206</v>
      </c>
      <c r="AS182" s="6">
        <f t="shared" si="99"/>
        <v>450.95862034809812</v>
      </c>
      <c r="AT182" s="6">
        <f t="shared" si="99"/>
        <v>459.63151233324993</v>
      </c>
      <c r="AU182" s="6">
        <f t="shared" si="99"/>
        <v>468.36879316679239</v>
      </c>
      <c r="AV182" s="6">
        <f t="shared" si="99"/>
        <v>477.1652499291132</v>
      </c>
      <c r="AW182" s="6">
        <f t="shared" si="99"/>
        <v>486.01616837318625</v>
      </c>
      <c r="AX182" s="6">
        <f t="shared" si="99"/>
        <v>494.91548621616238</v>
      </c>
      <c r="AY182" s="6">
        <f t="shared" si="99"/>
        <v>503.85742310598511</v>
      </c>
      <c r="AZ182" s="6">
        <f t="shared" si="99"/>
        <v>512.83547478563185</v>
      </c>
      <c r="BA182" s="6">
        <f t="shared" si="99"/>
        <v>521.84241196116022</v>
      </c>
      <c r="BB182" s="6">
        <f t="shared" si="99"/>
        <v>530.8710335721039</v>
      </c>
      <c r="BC182" s="6">
        <f t="shared" si="99"/>
        <v>539.91336071175931</v>
      </c>
      <c r="BD182" s="6">
        <f t="shared" si="99"/>
        <v>548.96077845398361</v>
      </c>
      <c r="BE182" s="6">
        <f t="shared" si="99"/>
        <v>558.0041622800394</v>
      </c>
      <c r="BF182" s="6">
        <f t="shared" si="99"/>
        <v>567.03398905502229</v>
      </c>
      <c r="BG182" s="6">
        <f t="shared" si="99"/>
        <v>576.03973602816768</v>
      </c>
      <c r="BH182" s="6">
        <f t="shared" si="99"/>
        <v>585.01070444046513</v>
      </c>
      <c r="BI182" s="6">
        <f t="shared" si="99"/>
        <v>593.93500724413718</v>
      </c>
      <c r="BJ182" s="6">
        <f t="shared" si="99"/>
        <v>602.80037322752867</v>
      </c>
      <c r="BK182" s="6">
        <f t="shared" si="99"/>
        <v>611.59369591951611</v>
      </c>
      <c r="BL182" s="6">
        <f t="shared" si="99"/>
        <v>620.30100582816965</v>
      </c>
    </row>
    <row r="183" spans="3:64" x14ac:dyDescent="0.25">
      <c r="C183" t="s">
        <v>11</v>
      </c>
      <c r="D183" s="6">
        <f t="shared" ref="D183:AI183" si="100">(D$24*(D68*D168))+D151</f>
        <v>16.885649409627558</v>
      </c>
      <c r="E183" s="6">
        <f t="shared" si="100"/>
        <v>14.862636520363022</v>
      </c>
      <c r="F183" s="6">
        <f t="shared" si="100"/>
        <v>17.623342415985444</v>
      </c>
      <c r="G183" s="6">
        <f t="shared" si="100"/>
        <v>16.435361993871542</v>
      </c>
      <c r="H183" s="6">
        <f t="shared" si="100"/>
        <v>18.464577656675694</v>
      </c>
      <c r="I183" s="6">
        <f t="shared" si="100"/>
        <v>18.799999999999933</v>
      </c>
      <c r="J183" s="10">
        <f t="shared" si="100"/>
        <v>0</v>
      </c>
      <c r="K183" s="6">
        <f t="shared" si="100"/>
        <v>19.937353423848677</v>
      </c>
      <c r="L183" s="6">
        <f t="shared" si="100"/>
        <v>19.922856303011034</v>
      </c>
      <c r="M183" s="6">
        <f t="shared" si="100"/>
        <v>20.427649672410745</v>
      </c>
      <c r="N183" s="6">
        <f t="shared" si="100"/>
        <v>18.963889707576062</v>
      </c>
      <c r="O183" s="6">
        <f t="shared" si="100"/>
        <v>19.450885419497787</v>
      </c>
      <c r="P183" s="6">
        <f t="shared" si="100"/>
        <v>20.42120099409648</v>
      </c>
      <c r="Q183" s="6">
        <f t="shared" si="100"/>
        <v>21.368507568340775</v>
      </c>
      <c r="R183" s="6">
        <f t="shared" si="100"/>
        <v>22.357795250305106</v>
      </c>
      <c r="S183" s="6">
        <f t="shared" si="100"/>
        <v>23.003696664701071</v>
      </c>
      <c r="T183" s="6">
        <f t="shared" si="100"/>
        <v>23.740140777059768</v>
      </c>
      <c r="U183" s="6">
        <f t="shared" si="100"/>
        <v>24.486026256971321</v>
      </c>
      <c r="V183" s="6">
        <f t="shared" si="100"/>
        <v>25.135055098006639</v>
      </c>
      <c r="W183" s="6">
        <f t="shared" si="100"/>
        <v>26.185256777310403</v>
      </c>
      <c r="X183" s="6">
        <f t="shared" si="100"/>
        <v>26.952262440031312</v>
      </c>
      <c r="Y183" s="6">
        <f t="shared" si="100"/>
        <v>27.699519808893591</v>
      </c>
      <c r="Z183" s="6">
        <f t="shared" si="100"/>
        <v>28.679813354515119</v>
      </c>
      <c r="AA183" s="6">
        <f t="shared" si="100"/>
        <v>29.384229449822811</v>
      </c>
      <c r="AB183" s="6">
        <f t="shared" si="100"/>
        <v>30.31594066968756</v>
      </c>
      <c r="AC183" s="6">
        <f t="shared" si="100"/>
        <v>31.221598120584147</v>
      </c>
      <c r="AD183" s="6">
        <f t="shared" si="100"/>
        <v>32.100882226208263</v>
      </c>
      <c r="AE183" s="6">
        <f t="shared" si="100"/>
        <v>32.953373703979032</v>
      </c>
      <c r="AF183" s="6">
        <f t="shared" si="100"/>
        <v>33.778660511855918</v>
      </c>
      <c r="AG183" s="6">
        <f t="shared" si="100"/>
        <v>34.81095544577807</v>
      </c>
      <c r="AH183" s="6">
        <f t="shared" si="100"/>
        <v>35.577806420538877</v>
      </c>
      <c r="AI183" s="6">
        <f t="shared" si="100"/>
        <v>36.545355751506271</v>
      </c>
      <c r="AJ183" s="6">
        <f t="shared" ref="AJ183:BL183" si="101">(AJ$24*(AJ68*AJ168))+AJ151</f>
        <v>37.478342367058694</v>
      </c>
      <c r="AK183" s="6">
        <f t="shared" si="101"/>
        <v>38.376174419598968</v>
      </c>
      <c r="AL183" s="6">
        <f t="shared" si="101"/>
        <v>39.238236450640692</v>
      </c>
      <c r="AM183" s="6">
        <f t="shared" si="101"/>
        <v>40.06385572526569</v>
      </c>
      <c r="AN183" s="6">
        <f t="shared" si="101"/>
        <v>40.852381628757797</v>
      </c>
      <c r="AO183" s="6">
        <f t="shared" si="101"/>
        <v>41.816158302983339</v>
      </c>
      <c r="AP183" s="6">
        <f t="shared" si="101"/>
        <v>42.735847313591165</v>
      </c>
      <c r="AQ183" s="6">
        <f t="shared" si="101"/>
        <v>43.403334466383178</v>
      </c>
      <c r="AR183" s="6">
        <f t="shared" si="101"/>
        <v>44.235451094078407</v>
      </c>
      <c r="AS183" s="6">
        <f t="shared" si="101"/>
        <v>45.095862034810018</v>
      </c>
      <c r="AT183" s="6">
        <f t="shared" si="101"/>
        <v>45.963151233325199</v>
      </c>
      <c r="AU183" s="6">
        <f t="shared" si="101"/>
        <v>46.83687931667945</v>
      </c>
      <c r="AV183" s="6">
        <f t="shared" si="101"/>
        <v>47.716524992911538</v>
      </c>
      <c r="AW183" s="6">
        <f t="shared" si="101"/>
        <v>48.601616837318851</v>
      </c>
      <c r="AX183" s="6">
        <f t="shared" si="101"/>
        <v>49.49154862161646</v>
      </c>
      <c r="AY183" s="6">
        <f t="shared" si="101"/>
        <v>50.385742310598744</v>
      </c>
      <c r="AZ183" s="6">
        <f t="shared" si="101"/>
        <v>51.283547478563413</v>
      </c>
      <c r="BA183" s="6">
        <f t="shared" si="101"/>
        <v>52.184241196116261</v>
      </c>
      <c r="BB183" s="6">
        <f t="shared" si="101"/>
        <v>53.08710335721063</v>
      </c>
      <c r="BC183" s="6">
        <f t="shared" si="101"/>
        <v>53.991336071176185</v>
      </c>
      <c r="BD183" s="6">
        <f t="shared" si="101"/>
        <v>54.896077845398608</v>
      </c>
      <c r="BE183" s="6">
        <f t="shared" si="101"/>
        <v>55.800416228004188</v>
      </c>
      <c r="BF183" s="6">
        <f t="shared" si="101"/>
        <v>56.703398905502496</v>
      </c>
      <c r="BG183" s="6">
        <f t="shared" si="101"/>
        <v>57.603973602817028</v>
      </c>
      <c r="BH183" s="6">
        <f t="shared" si="101"/>
        <v>58.501070444046775</v>
      </c>
      <c r="BI183" s="6">
        <f t="shared" si="101"/>
        <v>59.393500724413983</v>
      </c>
      <c r="BJ183" s="6">
        <f t="shared" si="101"/>
        <v>60.280037322753138</v>
      </c>
      <c r="BK183" s="6">
        <f t="shared" si="101"/>
        <v>61.159369591951886</v>
      </c>
      <c r="BL183" s="6">
        <f t="shared" si="101"/>
        <v>62.030100582817248</v>
      </c>
    </row>
    <row r="184" spans="3:64" x14ac:dyDescent="0.25">
      <c r="C184" t="s">
        <v>12</v>
      </c>
      <c r="D184" s="6">
        <f t="shared" ref="D184:AI184" si="102">(D$24*(D69*D169))+D152</f>
        <v>14.141106920267134</v>
      </c>
      <c r="E184" s="6">
        <f t="shared" si="102"/>
        <v>14.212167759062494</v>
      </c>
      <c r="F184" s="6">
        <f t="shared" si="102"/>
        <v>14.283585687499979</v>
      </c>
      <c r="G184" s="6">
        <f t="shared" si="102"/>
        <v>14.355362499999957</v>
      </c>
      <c r="H184" s="6">
        <f t="shared" si="102"/>
        <v>14.427499999999956</v>
      </c>
      <c r="I184" s="6">
        <f t="shared" si="102"/>
        <v>14.49999999999995</v>
      </c>
      <c r="J184" s="10">
        <f t="shared" si="102"/>
        <v>0</v>
      </c>
      <c r="K184" s="6">
        <f t="shared" si="102"/>
        <v>16.470887167272473</v>
      </c>
      <c r="L184" s="6">
        <f t="shared" si="102"/>
        <v>16.880299323539962</v>
      </c>
      <c r="M184" s="6">
        <f t="shared" si="102"/>
        <v>17.659686956214291</v>
      </c>
      <c r="N184" s="6">
        <f t="shared" si="102"/>
        <v>16.649821783522746</v>
      </c>
      <c r="O184" s="6">
        <f t="shared" si="102"/>
        <v>17.270640332137798</v>
      </c>
      <c r="P184" s="6">
        <f t="shared" si="102"/>
        <v>18.266943410085194</v>
      </c>
      <c r="Q184" s="6">
        <f t="shared" si="102"/>
        <v>19.188453841977108</v>
      </c>
      <c r="R184" s="6">
        <f t="shared" si="102"/>
        <v>20.089127567638652</v>
      </c>
      <c r="S184" s="6">
        <f t="shared" si="102"/>
        <v>20.828198007416546</v>
      </c>
      <c r="T184" s="6">
        <f t="shared" si="102"/>
        <v>21.601778219267853</v>
      </c>
      <c r="U184" s="6">
        <f t="shared" si="102"/>
        <v>22.335445369265067</v>
      </c>
      <c r="V184" s="6">
        <f t="shared" si="102"/>
        <v>22.931156338720118</v>
      </c>
      <c r="W184" s="6">
        <f t="shared" si="102"/>
        <v>23.842408913867086</v>
      </c>
      <c r="X184" s="6">
        <f t="shared" si="102"/>
        <v>24.44490290664508</v>
      </c>
      <c r="Y184" s="6">
        <f t="shared" si="102"/>
        <v>24.979982047249738</v>
      </c>
      <c r="Z184" s="6">
        <f t="shared" si="102"/>
        <v>25.675860125466205</v>
      </c>
      <c r="AA184" s="6">
        <f t="shared" si="102"/>
        <v>26.077794767141953</v>
      </c>
      <c r="AB184" s="6">
        <f t="shared" si="102"/>
        <v>26.637600316729355</v>
      </c>
      <c r="AC184" s="6">
        <f t="shared" si="102"/>
        <v>27.132617806943092</v>
      </c>
      <c r="AD184" s="6">
        <f t="shared" si="102"/>
        <v>27.567840138633436</v>
      </c>
      <c r="AE184" s="6">
        <f t="shared" si="102"/>
        <v>27.949293189307777</v>
      </c>
      <c r="AF184" s="6">
        <f t="shared" si="102"/>
        <v>28.284123204971387</v>
      </c>
      <c r="AG184" s="6">
        <f t="shared" si="102"/>
        <v>28.774522604379694</v>
      </c>
      <c r="AH184" s="6">
        <f t="shared" si="102"/>
        <v>29.037240009959412</v>
      </c>
      <c r="AI184" s="6">
        <f t="shared" si="102"/>
        <v>29.466326904007047</v>
      </c>
      <c r="AJ184" s="6">
        <f t="shared" ref="AJ184:BL184" si="103">(AJ$24*(AJ69*AJ169))+AJ152</f>
        <v>29.879924126010128</v>
      </c>
      <c r="AK184" s="6">
        <f t="shared" si="103"/>
        <v>30.29145654635839</v>
      </c>
      <c r="AL184" s="6">
        <f t="shared" si="103"/>
        <v>30.715630766361038</v>
      </c>
      <c r="AM184" s="6">
        <f t="shared" si="103"/>
        <v>31.168402471325788</v>
      </c>
      <c r="AN184" s="6">
        <f t="shared" si="103"/>
        <v>31.66703206178418</v>
      </c>
      <c r="AO184" s="6">
        <f t="shared" si="103"/>
        <v>32.39506762095246</v>
      </c>
      <c r="AP184" s="6">
        <f t="shared" si="103"/>
        <v>33.203852713210324</v>
      </c>
      <c r="AQ184" s="6">
        <f t="shared" si="103"/>
        <v>33.954051190574738</v>
      </c>
      <c r="AR184" s="6">
        <f t="shared" si="103"/>
        <v>34.994891045758891</v>
      </c>
      <c r="AS184" s="6">
        <f t="shared" si="103"/>
        <v>36.164272921541382</v>
      </c>
      <c r="AT184" s="6">
        <f t="shared" si="103"/>
        <v>37.371730202721132</v>
      </c>
      <c r="AU184" s="6">
        <f t="shared" si="103"/>
        <v>38.618509432157531</v>
      </c>
      <c r="AV184" s="6">
        <f t="shared" si="103"/>
        <v>39.905859873946881</v>
      </c>
      <c r="AW184" s="6">
        <f t="shared" si="103"/>
        <v>41.235145522248466</v>
      </c>
      <c r="AX184" s="6">
        <f t="shared" si="103"/>
        <v>42.607694552623215</v>
      </c>
      <c r="AY184" s="6">
        <f t="shared" si="103"/>
        <v>44.024939068620363</v>
      </c>
      <c r="AZ184" s="6">
        <f t="shared" si="103"/>
        <v>45.488333757817159</v>
      </c>
      <c r="BA184" s="6">
        <f t="shared" si="103"/>
        <v>46.9993575271032</v>
      </c>
      <c r="BB184" s="6">
        <f t="shared" si="103"/>
        <v>48.559584297607849</v>
      </c>
      <c r="BC184" s="6">
        <f t="shared" si="103"/>
        <v>50.170615641799841</v>
      </c>
      <c r="BD184" s="6">
        <f t="shared" si="103"/>
        <v>51.834096405035332</v>
      </c>
      <c r="BE184" s="6">
        <f t="shared" si="103"/>
        <v>53.551730385716326</v>
      </c>
      <c r="BF184" s="6">
        <f t="shared" si="103"/>
        <v>55.32529607597332</v>
      </c>
      <c r="BG184" s="6">
        <f t="shared" si="103"/>
        <v>57.156593358438322</v>
      </c>
      <c r="BH184" s="6">
        <f t="shared" si="103"/>
        <v>59.047528480346315</v>
      </c>
      <c r="BI184" s="6">
        <f t="shared" si="103"/>
        <v>61.00001941762131</v>
      </c>
      <c r="BJ184" s="6">
        <f t="shared" si="103"/>
        <v>63.016080984402805</v>
      </c>
      <c r="BK184" s="6">
        <f t="shared" si="103"/>
        <v>65.097785622087798</v>
      </c>
      <c r="BL184" s="6">
        <f t="shared" si="103"/>
        <v>67.247265725561789</v>
      </c>
    </row>
    <row r="185" spans="3:64" x14ac:dyDescent="0.25">
      <c r="C185" t="s">
        <v>13</v>
      </c>
      <c r="D185" s="6">
        <f t="shared" ref="D185:AI185" si="104">(D$23*(D70*D170))+D153</f>
        <v>41.634425942125979</v>
      </c>
      <c r="E185" s="6">
        <f t="shared" si="104"/>
        <v>42.286775250356655</v>
      </c>
      <c r="F185" s="6">
        <f t="shared" si="104"/>
        <v>42.949345898507673</v>
      </c>
      <c r="G185" s="6">
        <f t="shared" si="104"/>
        <v>43.6222980397187</v>
      </c>
      <c r="H185" s="6">
        <f t="shared" si="104"/>
        <v>44.305794336489875</v>
      </c>
      <c r="I185" s="6">
        <f t="shared" si="104"/>
        <v>0</v>
      </c>
      <c r="J185" s="10">
        <f t="shared" si="104"/>
        <v>0</v>
      </c>
      <c r="K185" s="6">
        <f t="shared" si="104"/>
        <v>45.328990675470102</v>
      </c>
      <c r="L185">
        <f t="shared" si="104"/>
        <v>49.155304013009456</v>
      </c>
      <c r="M185" s="6">
        <f t="shared" si="104"/>
        <v>49.585292711235283</v>
      </c>
      <c r="N185" s="6">
        <f t="shared" si="104"/>
        <v>44.458239522103241</v>
      </c>
      <c r="O185" s="6">
        <f t="shared" si="104"/>
        <v>45.492902954977666</v>
      </c>
      <c r="P185" s="6">
        <f t="shared" si="104"/>
        <v>47.81674223930122</v>
      </c>
      <c r="Q185" s="6">
        <f t="shared" si="104"/>
        <v>50.127568902201944</v>
      </c>
      <c r="R185" s="6">
        <f t="shared" si="104"/>
        <v>52.615282973787636</v>
      </c>
      <c r="S185" s="6">
        <f t="shared" si="104"/>
        <v>53.837983001266025</v>
      </c>
      <c r="T185" s="6">
        <f t="shared" si="104"/>
        <v>55.315389833200655</v>
      </c>
      <c r="U185" s="6">
        <f t="shared" si="104"/>
        <v>56.845469571490426</v>
      </c>
      <c r="V185" s="6">
        <f t="shared" si="104"/>
        <v>58.190438637700787</v>
      </c>
      <c r="W185" s="6">
        <f t="shared" si="104"/>
        <v>60.402951600566944</v>
      </c>
      <c r="X185" s="6">
        <f t="shared" si="104"/>
        <v>62.008389651297698</v>
      </c>
      <c r="Y185" s="6">
        <f t="shared" si="104"/>
        <v>63.567363308617736</v>
      </c>
      <c r="Z185" s="6">
        <f t="shared" si="104"/>
        <v>65.539613847724894</v>
      </c>
      <c r="AA185" s="6">
        <f t="shared" si="104"/>
        <v>66.950420057520816</v>
      </c>
      <c r="AB185" s="6">
        <f t="shared" si="104"/>
        <v>68.706985662610194</v>
      </c>
      <c r="AC185" s="6">
        <f t="shared" si="104"/>
        <v>70.325434801976868</v>
      </c>
      <c r="AD185" s="6">
        <f t="shared" si="104"/>
        <v>71.791575076056816</v>
      </c>
      <c r="AE185" s="6">
        <f t="shared" si="104"/>
        <v>73.090286718701464</v>
      </c>
      <c r="AF185" s="6">
        <f t="shared" si="104"/>
        <v>74.205961717575491</v>
      </c>
      <c r="AG185" s="6">
        <f t="shared" si="104"/>
        <v>75.462337916704243</v>
      </c>
      <c r="AH185" s="6">
        <f t="shared" si="104"/>
        <v>76.149789972242814</v>
      </c>
      <c r="AI185" s="6">
        <f t="shared" si="104"/>
        <v>76.915964826895987</v>
      </c>
      <c r="AJ185" s="6">
        <f t="shared" ref="AJ185:BL185" si="105">(AJ$23*(AJ70*AJ170))+AJ153</f>
        <v>77.409802735098012</v>
      </c>
      <c r="AK185" s="6">
        <f t="shared" si="105"/>
        <v>77.620743693218486</v>
      </c>
      <c r="AL185" s="6">
        <f t="shared" si="105"/>
        <v>77.539762250039502</v>
      </c>
      <c r="AM185" s="6">
        <f t="shared" si="105"/>
        <v>77.159633748168702</v>
      </c>
      <c r="AN185" s="6">
        <f t="shared" si="105"/>
        <v>76.475183214701744</v>
      </c>
      <c r="AO185" s="6">
        <f t="shared" si="105"/>
        <v>75.697213752331152</v>
      </c>
      <c r="AP185" s="6">
        <f t="shared" si="105"/>
        <v>74.583079881739522</v>
      </c>
      <c r="AQ185" s="6">
        <f t="shared" si="105"/>
        <v>72.951640910206009</v>
      </c>
      <c r="AR185" s="6">
        <f t="shared" si="105"/>
        <v>71.192309412393527</v>
      </c>
      <c r="AS185" s="6">
        <f t="shared" si="105"/>
        <v>72.247601892704921</v>
      </c>
      <c r="AT185" s="6">
        <f t="shared" si="105"/>
        <v>73.281776972259522</v>
      </c>
      <c r="AU185" s="6">
        <f t="shared" si="105"/>
        <v>74.29452270918533</v>
      </c>
      <c r="AV185" s="6">
        <f t="shared" si="105"/>
        <v>75.285665434039728</v>
      </c>
      <c r="AW185" s="6">
        <f t="shared" si="105"/>
        <v>76.255127473534728</v>
      </c>
      <c r="AX185" s="6">
        <f t="shared" si="105"/>
        <v>77.202803324902135</v>
      </c>
      <c r="AY185" s="6">
        <f t="shared" si="105"/>
        <v>78.12872102312032</v>
      </c>
      <c r="AZ185" s="6">
        <f t="shared" si="105"/>
        <v>79.033261688495926</v>
      </c>
      <c r="BA185" s="6">
        <f t="shared" si="105"/>
        <v>79.916969019082728</v>
      </c>
      <c r="BB185" s="6">
        <f t="shared" si="105"/>
        <v>80.780452277369918</v>
      </c>
      <c r="BC185" s="6">
        <f t="shared" si="105"/>
        <v>81.62419634739112</v>
      </c>
      <c r="BD185" s="6">
        <f t="shared" si="105"/>
        <v>82.448611712073514</v>
      </c>
      <c r="BE185" s="6">
        <f t="shared" si="105"/>
        <v>83.254273459935519</v>
      </c>
      <c r="BF185" s="6">
        <f t="shared" si="105"/>
        <v>84.041748552617918</v>
      </c>
      <c r="BG185" s="6">
        <f t="shared" si="105"/>
        <v>84.811634092504121</v>
      </c>
      <c r="BH185" s="6">
        <f t="shared" si="105"/>
        <v>85.564518152191724</v>
      </c>
      <c r="BI185" s="6">
        <f t="shared" si="105"/>
        <v>86.30101978657612</v>
      </c>
      <c r="BJ185" s="6">
        <f t="shared" si="105"/>
        <v>87.021870520930122</v>
      </c>
      <c r="BK185" s="6">
        <f t="shared" si="105"/>
        <v>87.727857154411126</v>
      </c>
      <c r="BL185" s="6">
        <f t="shared" si="105"/>
        <v>88.419713129009921</v>
      </c>
    </row>
    <row r="186" spans="3:64" x14ac:dyDescent="0.25">
      <c r="C186" t="s">
        <v>14</v>
      </c>
      <c r="D186" s="6">
        <f t="shared" ref="D186:AI186" si="106">(D$23*(D71*D171))+D154</f>
        <v>8.036999999999983</v>
      </c>
      <c r="E186" s="6">
        <f t="shared" si="106"/>
        <v>7.5039999999999987</v>
      </c>
      <c r="F186" s="6">
        <f t="shared" si="106"/>
        <v>7.5039999999999951</v>
      </c>
      <c r="G186" s="6">
        <f t="shared" si="106"/>
        <v>7.5039999999999987</v>
      </c>
      <c r="H186" s="6">
        <f t="shared" si="106"/>
        <v>7.5039999999999907</v>
      </c>
      <c r="I186" s="6">
        <f t="shared" si="106"/>
        <v>0</v>
      </c>
      <c r="J186" s="10">
        <f t="shared" si="106"/>
        <v>0</v>
      </c>
      <c r="K186" s="6">
        <f t="shared" si="106"/>
        <v>6.4130187475255234</v>
      </c>
      <c r="L186" s="6">
        <f t="shared" si="106"/>
        <v>6.5826481991772932</v>
      </c>
      <c r="M186" s="6">
        <f t="shared" si="106"/>
        <v>6.3180190884438279</v>
      </c>
      <c r="N186" s="6">
        <f t="shared" si="106"/>
        <v>5.905111207259699</v>
      </c>
      <c r="O186" s="6">
        <f t="shared" si="106"/>
        <v>6.3550293914451128</v>
      </c>
      <c r="P186" s="6">
        <f t="shared" si="106"/>
        <v>7.0729185461703468</v>
      </c>
      <c r="Q186" s="6">
        <f t="shared" si="106"/>
        <v>7.888080397330012</v>
      </c>
      <c r="R186" s="6">
        <f t="shared" si="106"/>
        <v>8.8321055735075973</v>
      </c>
      <c r="S186" s="6">
        <f t="shared" si="106"/>
        <v>10.339709401825147</v>
      </c>
      <c r="T186" s="6">
        <f t="shared" si="106"/>
        <v>12.127594765039634</v>
      </c>
      <c r="U186" s="6">
        <f t="shared" si="106"/>
        <v>14.184329439003575</v>
      </c>
      <c r="V186" s="6">
        <f t="shared" si="106"/>
        <v>16.465399929752706</v>
      </c>
      <c r="W186" s="6">
        <f t="shared" si="106"/>
        <v>19.30445618246662</v>
      </c>
      <c r="X186" s="6">
        <f t="shared" si="106"/>
        <v>22.290936982437696</v>
      </c>
      <c r="Y186" s="6">
        <f t="shared" si="106"/>
        <v>25.596595080569401</v>
      </c>
      <c r="Z186" s="6">
        <f t="shared" si="106"/>
        <v>29.441043764056953</v>
      </c>
      <c r="AA186" s="6">
        <f t="shared" si="106"/>
        <v>33.420197292179751</v>
      </c>
      <c r="AB186" s="6">
        <f t="shared" si="106"/>
        <v>37.972184803705858</v>
      </c>
      <c r="AC186" s="6">
        <f t="shared" si="106"/>
        <v>42.884632371964287</v>
      </c>
      <c r="AD186" s="6">
        <f t="shared" si="106"/>
        <v>48.153192092939776</v>
      </c>
      <c r="AE186" s="6">
        <f t="shared" si="106"/>
        <v>53.76976948677077</v>
      </c>
      <c r="AF186" s="6">
        <f t="shared" si="106"/>
        <v>59.722371714253349</v>
      </c>
      <c r="AG186" s="6">
        <f t="shared" si="106"/>
        <v>66.293146577768439</v>
      </c>
      <c r="AH186" s="6">
        <f t="shared" si="106"/>
        <v>72.87744702088753</v>
      </c>
      <c r="AI186" s="6">
        <f t="shared" si="106"/>
        <v>80.056348142505414</v>
      </c>
      <c r="AJ186" s="6">
        <f t="shared" ref="AJ186:BL186" si="107">(AJ$23*(AJ71*AJ171))+AJ154</f>
        <v>87.502166394690079</v>
      </c>
      <c r="AK186" s="6">
        <f t="shared" si="107"/>
        <v>95.180969754462126</v>
      </c>
      <c r="AL186" s="6">
        <f t="shared" si="107"/>
        <v>103.05453516755227</v>
      </c>
      <c r="AM186" s="6">
        <f t="shared" si="107"/>
        <v>111.08036000180098</v>
      </c>
      <c r="AN186" s="6">
        <f t="shared" si="107"/>
        <v>119.21170589328032</v>
      </c>
      <c r="AO186" s="6">
        <f t="shared" si="107"/>
        <v>127.75835013325774</v>
      </c>
      <c r="AP186" s="6">
        <f t="shared" si="107"/>
        <v>136.31232718873747</v>
      </c>
      <c r="AQ186" s="6">
        <f t="shared" si="107"/>
        <v>144.44663638713132</v>
      </c>
      <c r="AR186" s="6">
        <f t="shared" si="107"/>
        <v>152.82615753860503</v>
      </c>
      <c r="AS186" s="6">
        <f t="shared" si="107"/>
        <v>158.46307348466638</v>
      </c>
      <c r="AT186" s="6">
        <f t="shared" si="107"/>
        <v>164.15118041786155</v>
      </c>
      <c r="AU186" s="6">
        <f t="shared" si="107"/>
        <v>169.886808595004</v>
      </c>
      <c r="AV186" s="6">
        <f t="shared" si="107"/>
        <v>175.66655267942625</v>
      </c>
      <c r="AW186" s="6">
        <f t="shared" si="107"/>
        <v>181.48720338701287</v>
      </c>
      <c r="AX186" s="6">
        <f t="shared" si="107"/>
        <v>187.34546940176273</v>
      </c>
      <c r="AY186" s="6">
        <f t="shared" si="107"/>
        <v>193.23836999718446</v>
      </c>
      <c r="AZ186" s="6">
        <f t="shared" si="107"/>
        <v>199.16381945500993</v>
      </c>
      <c r="BA186" s="6">
        <f t="shared" si="107"/>
        <v>205.1202204823125</v>
      </c>
      <c r="BB186" s="6">
        <f t="shared" si="107"/>
        <v>211.1062486181936</v>
      </c>
      <c r="BC186" s="6">
        <f t="shared" si="107"/>
        <v>217.12036228406058</v>
      </c>
      <c r="BD186" s="6">
        <f t="shared" si="107"/>
        <v>223.16090903401246</v>
      </c>
      <c r="BE186" s="6">
        <f t="shared" si="107"/>
        <v>229.2267662596893</v>
      </c>
      <c r="BF186" s="6">
        <f t="shared" si="107"/>
        <v>235.31689594733035</v>
      </c>
      <c r="BG186" s="6">
        <f t="shared" si="107"/>
        <v>241.43045171666188</v>
      </c>
      <c r="BH186" s="6">
        <f t="shared" si="107"/>
        <v>247.56667252034154</v>
      </c>
      <c r="BI186" s="6">
        <f t="shared" si="107"/>
        <v>253.72499817253396</v>
      </c>
      <c r="BJ186" s="6">
        <f t="shared" si="107"/>
        <v>259.90531995584473</v>
      </c>
      <c r="BK186" s="6">
        <f t="shared" si="107"/>
        <v>266.10783336838051</v>
      </c>
      <c r="BL186" s="6">
        <f t="shared" si="107"/>
        <v>272.33271643735071</v>
      </c>
    </row>
    <row r="187" spans="3:64" x14ac:dyDescent="0.25">
      <c r="C187" t="s">
        <v>15</v>
      </c>
      <c r="D187" s="6">
        <f t="shared" ref="D187:AI187" si="108">(D$23*(D72*D172))+D155</f>
        <v>74.058436260844005</v>
      </c>
      <c r="E187" s="6">
        <f t="shared" si="108"/>
        <v>74.058436260844132</v>
      </c>
      <c r="F187" s="6">
        <f t="shared" si="108"/>
        <v>81.80583030004118</v>
      </c>
      <c r="G187" s="6">
        <f t="shared" si="108"/>
        <v>86.35083080156798</v>
      </c>
      <c r="H187" s="6">
        <f t="shared" si="108"/>
        <v>89.999999999999901</v>
      </c>
      <c r="I187" s="6">
        <f t="shared" si="108"/>
        <v>0</v>
      </c>
      <c r="J187" s="10">
        <f t="shared" si="108"/>
        <v>0</v>
      </c>
      <c r="K187" s="6">
        <f t="shared" si="108"/>
        <v>104.42414254793999</v>
      </c>
      <c r="L187" s="6">
        <f>(L$23*(L72*L172))+L155</f>
        <v>116.92330000126159</v>
      </c>
      <c r="M187" s="6">
        <f t="shared" si="108"/>
        <v>121.17536950742434</v>
      </c>
      <c r="N187" s="6">
        <f t="shared" si="108"/>
        <v>110.82913296629435</v>
      </c>
      <c r="O187" s="6">
        <f t="shared" si="108"/>
        <v>115.12844425170805</v>
      </c>
      <c r="P187" s="6">
        <f t="shared" si="108"/>
        <v>122.26973505777765</v>
      </c>
      <c r="Q187" s="6">
        <f t="shared" si="108"/>
        <v>128.93360490376787</v>
      </c>
      <c r="R187" s="6">
        <f t="shared" si="108"/>
        <v>135.55329968156778</v>
      </c>
      <c r="S187" s="6">
        <f t="shared" si="108"/>
        <v>139.79369826877212</v>
      </c>
      <c r="T187" s="6">
        <f t="shared" si="108"/>
        <v>145.01503821213404</v>
      </c>
      <c r="U187" s="6">
        <f t="shared" si="108"/>
        <v>150.02969997725265</v>
      </c>
      <c r="V187" s="6">
        <f t="shared" si="108"/>
        <v>154.22525276255996</v>
      </c>
      <c r="W187" s="6">
        <f t="shared" si="108"/>
        <v>160.41988239355175</v>
      </c>
      <c r="X187" s="6">
        <f t="shared" si="108"/>
        <v>164.73522049171325</v>
      </c>
      <c r="Y187" s="6">
        <f t="shared" si="108"/>
        <v>168.69813519800215</v>
      </c>
      <c r="Z187" s="6">
        <f t="shared" si="108"/>
        <v>173.57403910794508</v>
      </c>
      <c r="AA187" s="6">
        <f t="shared" si="108"/>
        <v>176.83139734591401</v>
      </c>
      <c r="AB187" s="6">
        <f t="shared" si="108"/>
        <v>180.92656468136317</v>
      </c>
      <c r="AC187" s="6">
        <f t="shared" si="108"/>
        <v>184.63881763629081</v>
      </c>
      <c r="AD187" s="6">
        <f t="shared" si="108"/>
        <v>187.99413895715918</v>
      </c>
      <c r="AE187" s="6">
        <f t="shared" si="108"/>
        <v>191.01751115350064</v>
      </c>
      <c r="AF187" s="6">
        <f t="shared" si="108"/>
        <v>193.73287792912774</v>
      </c>
      <c r="AG187" s="6">
        <f t="shared" si="108"/>
        <v>197.04946420332047</v>
      </c>
      <c r="AH187" s="6">
        <f t="shared" si="108"/>
        <v>199.17777038189459</v>
      </c>
      <c r="AI187" s="6">
        <f t="shared" si="108"/>
        <v>201.8723248164705</v>
      </c>
      <c r="AJ187" s="6">
        <f t="shared" ref="AJ187:BL187" si="109">(AJ$23*(AJ72*AJ172))+AJ155</f>
        <v>204.27620857762969</v>
      </c>
      <c r="AK187" s="6">
        <f t="shared" si="109"/>
        <v>206.4173656574352</v>
      </c>
      <c r="AL187" s="6">
        <f t="shared" si="109"/>
        <v>208.3227431949191</v>
      </c>
      <c r="AM187" s="6">
        <f t="shared" si="109"/>
        <v>210.01832564218361</v>
      </c>
      <c r="AN187" s="6">
        <f t="shared" si="109"/>
        <v>211.5291995465287</v>
      </c>
      <c r="AO187" s="6">
        <f t="shared" si="109"/>
        <v>213.48231664243596</v>
      </c>
      <c r="AP187" s="6">
        <f t="shared" si="109"/>
        <v>215.24430976707444</v>
      </c>
      <c r="AQ187" s="6">
        <f t="shared" si="109"/>
        <v>216.29607798205848</v>
      </c>
      <c r="AR187" s="6">
        <f t="shared" si="109"/>
        <v>217.78480444831513</v>
      </c>
      <c r="AS187" s="6">
        <f t="shared" si="109"/>
        <v>219.7355236488242</v>
      </c>
      <c r="AT187" s="6">
        <f t="shared" si="109"/>
        <v>221.58506848739893</v>
      </c>
      <c r="AU187" s="6">
        <f t="shared" si="109"/>
        <v>223.33362148627515</v>
      </c>
      <c r="AV187" s="6">
        <f t="shared" si="109"/>
        <v>224.98180044144857</v>
      </c>
      <c r="AW187" s="6">
        <f t="shared" si="109"/>
        <v>226.53052060772603</v>
      </c>
      <c r="AX187" s="6">
        <f t="shared" si="109"/>
        <v>227.98062055308344</v>
      </c>
      <c r="AY187" s="6">
        <f t="shared" si="109"/>
        <v>229.33333828473116</v>
      </c>
      <c r="AZ187" s="6">
        <f t="shared" si="109"/>
        <v>230.59094000431509</v>
      </c>
      <c r="BA187" s="6">
        <f t="shared" si="109"/>
        <v>231.75613642576229</v>
      </c>
      <c r="BB187" s="6">
        <f t="shared" si="109"/>
        <v>232.83178878180368</v>
      </c>
      <c r="BC187" s="6">
        <f t="shared" si="109"/>
        <v>233.82035891751994</v>
      </c>
      <c r="BD187" s="6">
        <f t="shared" si="109"/>
        <v>234.72406256825982</v>
      </c>
      <c r="BE187" s="6">
        <f t="shared" si="109"/>
        <v>235.54555214280225</v>
      </c>
      <c r="BF187" s="6">
        <f t="shared" si="109"/>
        <v>236.28741652436577</v>
      </c>
      <c r="BG187" s="6">
        <f t="shared" si="109"/>
        <v>236.95228870371335</v>
      </c>
      <c r="BH187" s="6">
        <f t="shared" si="109"/>
        <v>237.54273436976209</v>
      </c>
      <c r="BI187" s="6">
        <f t="shared" si="109"/>
        <v>238.06136308127026</v>
      </c>
      <c r="BJ187" s="6">
        <f t="shared" si="109"/>
        <v>238.51104887152437</v>
      </c>
      <c r="BK187" s="6">
        <f t="shared" si="109"/>
        <v>238.89476455069385</v>
      </c>
      <c r="BL187" s="6">
        <f t="shared" si="109"/>
        <v>239.21528292278984</v>
      </c>
    </row>
    <row r="188" spans="3:64" x14ac:dyDescent="0.25">
      <c r="C188" t="s">
        <v>16</v>
      </c>
      <c r="D188" s="6">
        <f t="shared" ref="D188:AI188" si="110">(D$23*(D73*D173))+D156</f>
        <v>51.660593981074605</v>
      </c>
      <c r="E188" s="6">
        <f t="shared" si="110"/>
        <v>52.224774922084158</v>
      </c>
      <c r="F188" s="6">
        <f t="shared" si="110"/>
        <v>56.131225014395298</v>
      </c>
      <c r="G188" s="6">
        <f t="shared" si="110"/>
        <v>57.751064538040261</v>
      </c>
      <c r="H188" s="6">
        <f t="shared" si="110"/>
        <v>58.285680906577305</v>
      </c>
      <c r="I188" s="6">
        <f t="shared" si="110"/>
        <v>0</v>
      </c>
      <c r="J188" s="10">
        <f t="shared" si="110"/>
        <v>0</v>
      </c>
      <c r="K188" s="6">
        <f t="shared" si="110"/>
        <v>63.261973936699867</v>
      </c>
      <c r="L188" s="6">
        <f t="shared" si="110"/>
        <v>69.407116355915946</v>
      </c>
      <c r="M188" s="6">
        <f t="shared" si="110"/>
        <v>70.542694229436833</v>
      </c>
      <c r="N188" s="6">
        <f t="shared" si="110"/>
        <v>63.462635223935465</v>
      </c>
      <c r="O188" s="6">
        <f t="shared" si="110"/>
        <v>64.894164994004655</v>
      </c>
      <c r="P188" s="6">
        <f t="shared" si="110"/>
        <v>67.892416592094719</v>
      </c>
      <c r="Q188" s="6">
        <f t="shared" si="110"/>
        <v>70.576111623079413</v>
      </c>
      <c r="R188" s="6">
        <f t="shared" si="110"/>
        <v>73.19678212956353</v>
      </c>
      <c r="S188" s="6">
        <f t="shared" si="110"/>
        <v>75.269286628338577</v>
      </c>
      <c r="T188" s="6">
        <f t="shared" si="110"/>
        <v>77.519738232216596</v>
      </c>
      <c r="U188" s="6">
        <f t="shared" si="110"/>
        <v>79.677873250275709</v>
      </c>
      <c r="V188" s="6">
        <f t="shared" si="110"/>
        <v>81.426333949036533</v>
      </c>
      <c r="W188" s="6">
        <f t="shared" si="110"/>
        <v>84.255930886818362</v>
      </c>
      <c r="X188" s="6">
        <f t="shared" si="110"/>
        <v>86.127680265190705</v>
      </c>
      <c r="Y188" s="6">
        <f t="shared" si="110"/>
        <v>87.853581456988891</v>
      </c>
      <c r="Z188" s="6">
        <f t="shared" si="110"/>
        <v>90.095718685144121</v>
      </c>
      <c r="AA188" s="6">
        <f t="shared" si="110"/>
        <v>91.543005545515612</v>
      </c>
      <c r="AB188" s="6">
        <f t="shared" si="110"/>
        <v>93.473839553112938</v>
      </c>
      <c r="AC188" s="6">
        <f t="shared" si="110"/>
        <v>95.259423932542362</v>
      </c>
      <c r="AD188" s="6">
        <f t="shared" si="110"/>
        <v>96.917369940727554</v>
      </c>
      <c r="AE188" s="6">
        <f t="shared" si="110"/>
        <v>98.464148336393407</v>
      </c>
      <c r="AF188" s="6">
        <f t="shared" si="110"/>
        <v>99.915145885286577</v>
      </c>
      <c r="AG188" s="6">
        <f t="shared" si="110"/>
        <v>101.74236335599301</v>
      </c>
      <c r="AH188" s="6">
        <f t="shared" si="110"/>
        <v>103.0247249341832</v>
      </c>
      <c r="AI188" s="6">
        <f t="shared" si="110"/>
        <v>104.67104849526231</v>
      </c>
      <c r="AJ188" s="6">
        <f t="shared" ref="AJ188:BL188" si="111">(AJ$23*(AJ73*AJ173))+AJ156</f>
        <v>106.24078034545666</v>
      </c>
      <c r="AK188" s="6">
        <f t="shared" si="111"/>
        <v>107.74985344006292</v>
      </c>
      <c r="AL188" s="6">
        <f t="shared" si="111"/>
        <v>109.21334375142889</v>
      </c>
      <c r="AM188" s="6">
        <f t="shared" si="111"/>
        <v>110.6455330142623</v>
      </c>
      <c r="AN188" s="6">
        <f t="shared" si="111"/>
        <v>112.05998214765029</v>
      </c>
      <c r="AO188" s="6">
        <f t="shared" si="111"/>
        <v>113.79085221102746</v>
      </c>
      <c r="AP188" s="6">
        <f t="shared" si="111"/>
        <v>115.50449237225837</v>
      </c>
      <c r="AQ188" s="6">
        <f t="shared" si="111"/>
        <v>116.91975593521651</v>
      </c>
      <c r="AR188" s="6">
        <f t="shared" si="111"/>
        <v>118.65384902065612</v>
      </c>
      <c r="AS188" s="6">
        <f t="shared" si="111"/>
        <v>120.41266982117511</v>
      </c>
      <c r="AT188" s="6">
        <f t="shared" si="111"/>
        <v>122.13629495376611</v>
      </c>
      <c r="AU188" s="6">
        <f t="shared" si="111"/>
        <v>123.82420451530912</v>
      </c>
      <c r="AV188" s="6">
        <f t="shared" si="111"/>
        <v>125.47610905673314</v>
      </c>
      <c r="AW188" s="6">
        <f t="shared" si="111"/>
        <v>127.09187912255813</v>
      </c>
      <c r="AX188" s="6">
        <f t="shared" si="111"/>
        <v>128.67133887483715</v>
      </c>
      <c r="AY188" s="6">
        <f t="shared" si="111"/>
        <v>130.21453503853414</v>
      </c>
      <c r="AZ188" s="6">
        <f t="shared" si="111"/>
        <v>131.72210281416014</v>
      </c>
      <c r="BA188" s="6">
        <f t="shared" si="111"/>
        <v>133.19494836513815</v>
      </c>
      <c r="BB188" s="6">
        <f t="shared" si="111"/>
        <v>134.63408712895014</v>
      </c>
      <c r="BC188" s="6">
        <f t="shared" si="111"/>
        <v>136.04032724565215</v>
      </c>
      <c r="BD188" s="6">
        <f t="shared" si="111"/>
        <v>137.41435285345614</v>
      </c>
      <c r="BE188" s="6">
        <f t="shared" si="111"/>
        <v>138.75712243322616</v>
      </c>
      <c r="BF188" s="6">
        <f t="shared" si="111"/>
        <v>140.06958092103014</v>
      </c>
      <c r="BG188" s="6">
        <f t="shared" si="111"/>
        <v>141.35272348750715</v>
      </c>
      <c r="BH188" s="6">
        <f t="shared" si="111"/>
        <v>142.60753025365315</v>
      </c>
      <c r="BI188" s="6">
        <f t="shared" si="111"/>
        <v>143.83503297762715</v>
      </c>
      <c r="BJ188" s="6">
        <f t="shared" si="111"/>
        <v>145.03645086821714</v>
      </c>
      <c r="BK188" s="6">
        <f t="shared" si="111"/>
        <v>146.21309525735217</v>
      </c>
      <c r="BL188" s="6">
        <f t="shared" si="111"/>
        <v>147.36618854835015</v>
      </c>
    </row>
    <row r="189" spans="3:64" x14ac:dyDescent="0.25">
      <c r="C189" t="s">
        <v>17</v>
      </c>
      <c r="D189" s="6">
        <f t="shared" ref="D189:AI189" si="112">(D$23*(D74*D174))+D157</f>
        <v>18.514609065211001</v>
      </c>
      <c r="E189" s="6">
        <f t="shared" si="112"/>
        <v>18.51460906521104</v>
      </c>
      <c r="F189" s="6">
        <f t="shared" si="112"/>
        <v>20.451457575010306</v>
      </c>
      <c r="G189" s="6">
        <f t="shared" si="112"/>
        <v>21.587707700391995</v>
      </c>
      <c r="H189" s="6">
        <f t="shared" si="112"/>
        <v>22.499999999999972</v>
      </c>
      <c r="I189" s="6">
        <f t="shared" si="112"/>
        <v>0</v>
      </c>
      <c r="J189" s="10">
        <f t="shared" si="112"/>
        <v>0</v>
      </c>
      <c r="K189" s="6">
        <f t="shared" si="112"/>
        <v>26.106035636985002</v>
      </c>
      <c r="L189" s="6">
        <f t="shared" si="112"/>
        <v>29.230825000315395</v>
      </c>
      <c r="M189" s="6">
        <f t="shared" si="112"/>
        <v>30.293842376856077</v>
      </c>
      <c r="N189" s="6">
        <f t="shared" si="112"/>
        <v>27.767081435076015</v>
      </c>
      <c r="O189" s="6">
        <f t="shared" si="112"/>
        <v>28.906016626560213</v>
      </c>
      <c r="P189" s="6">
        <f t="shared" si="112"/>
        <v>30.764450799876741</v>
      </c>
      <c r="Q189" s="6">
        <f t="shared" si="112"/>
        <v>32.510092650240807</v>
      </c>
      <c r="R189" s="6">
        <f t="shared" si="112"/>
        <v>34.251784824529786</v>
      </c>
      <c r="S189" s="6">
        <f t="shared" si="112"/>
        <v>35.219532497349796</v>
      </c>
      <c r="T189" s="6">
        <f t="shared" si="112"/>
        <v>36.238287018726417</v>
      </c>
      <c r="U189" s="6">
        <f t="shared" si="112"/>
        <v>37.179322884522698</v>
      </c>
      <c r="V189" s="6">
        <f t="shared" si="112"/>
        <v>37.892945107697102</v>
      </c>
      <c r="W189" s="6">
        <f t="shared" si="112"/>
        <v>39.070273064307806</v>
      </c>
      <c r="X189" s="6">
        <f t="shared" si="112"/>
        <v>39.761638070874099</v>
      </c>
      <c r="Y189" s="6">
        <f t="shared" si="112"/>
        <v>40.343996418540065</v>
      </c>
      <c r="Z189" s="6">
        <f t="shared" si="112"/>
        <v>41.118975096693724</v>
      </c>
      <c r="AA189" s="6">
        <f t="shared" si="112"/>
        <v>41.485873805228202</v>
      </c>
      <c r="AB189" s="6">
        <f t="shared" si="112"/>
        <v>42.025906341851034</v>
      </c>
      <c r="AC189" s="6">
        <f t="shared" si="112"/>
        <v>42.451971279341045</v>
      </c>
      <c r="AD189" s="6">
        <f t="shared" si="112"/>
        <v>42.772116442742863</v>
      </c>
      <c r="AE189" s="6">
        <f t="shared" si="112"/>
        <v>42.993965676420572</v>
      </c>
      <c r="AF189" s="6">
        <f t="shared" si="112"/>
        <v>43.124714257774933</v>
      </c>
      <c r="AG189" s="6">
        <f t="shared" si="112"/>
        <v>43.366193338192758</v>
      </c>
      <c r="AH189" s="6">
        <f t="shared" si="112"/>
        <v>43.323943029117721</v>
      </c>
      <c r="AI189" s="6">
        <f t="shared" si="112"/>
        <v>43.383609616246979</v>
      </c>
      <c r="AJ189" s="6">
        <f t="shared" ref="AJ189:BL189" si="113">(AJ$23*(AJ74*AJ174))+AJ157</f>
        <v>43.358216152357365</v>
      </c>
      <c r="AK189" s="6">
        <f t="shared" si="113"/>
        <v>43.255274166402387</v>
      </c>
      <c r="AL189" s="6">
        <f t="shared" si="113"/>
        <v>43.081830187845739</v>
      </c>
      <c r="AM189" s="6">
        <f t="shared" si="113"/>
        <v>42.844477734713621</v>
      </c>
      <c r="AN189" s="6">
        <f t="shared" si="113"/>
        <v>42.54937537960511</v>
      </c>
      <c r="AO189" s="6">
        <f t="shared" si="113"/>
        <v>42.321745929438542</v>
      </c>
      <c r="AP189" s="6">
        <f t="shared" si="113"/>
        <v>42.033301031341786</v>
      </c>
      <c r="AQ189" s="6">
        <f t="shared" si="113"/>
        <v>41.585198565960816</v>
      </c>
      <c r="AR189" s="6">
        <f t="shared" si="113"/>
        <v>41.200267267633912</v>
      </c>
      <c r="AS189" s="6">
        <f t="shared" si="113"/>
        <v>41.12555800046281</v>
      </c>
      <c r="AT189" s="6">
        <f t="shared" si="113"/>
        <v>41.019004905241687</v>
      </c>
      <c r="AU189" s="6">
        <f t="shared" si="113"/>
        <v>40.88103736766967</v>
      </c>
      <c r="AV189" s="6">
        <f t="shared" si="113"/>
        <v>40.712171384715333</v>
      </c>
      <c r="AW189" s="6">
        <f t="shared" si="113"/>
        <v>40.51298054491383</v>
      </c>
      <c r="AX189" s="6">
        <f t="shared" si="113"/>
        <v>40.284026863122016</v>
      </c>
      <c r="AY189" s="6">
        <f t="shared" si="113"/>
        <v>40.025944770306253</v>
      </c>
      <c r="AZ189" s="6">
        <f t="shared" si="113"/>
        <v>39.739545172087311</v>
      </c>
      <c r="BA189" s="6">
        <f t="shared" si="113"/>
        <v>39.425704716080809</v>
      </c>
      <c r="BB189" s="6">
        <f t="shared" si="113"/>
        <v>39.085311140358215</v>
      </c>
      <c r="BC189" s="6">
        <f t="shared" si="113"/>
        <v>38.719170062223988</v>
      </c>
      <c r="BD189" s="6">
        <f t="shared" si="113"/>
        <v>38.328034111279294</v>
      </c>
      <c r="BE189" s="6">
        <f t="shared" si="113"/>
        <v>37.912715298678322</v>
      </c>
      <c r="BF189" s="6">
        <f t="shared" si="113"/>
        <v>37.474000187949365</v>
      </c>
      <c r="BG189" s="6">
        <f t="shared" si="113"/>
        <v>37.012666980882557</v>
      </c>
      <c r="BH189" s="6">
        <f t="shared" si="113"/>
        <v>36.529467364974145</v>
      </c>
      <c r="BI189" s="6">
        <f t="shared" si="113"/>
        <v>36.025143644242526</v>
      </c>
      <c r="BJ189" s="6">
        <f t="shared" si="113"/>
        <v>35.50046051251276</v>
      </c>
      <c r="BK189" s="6">
        <f t="shared" si="113"/>
        <v>34.956176927680723</v>
      </c>
      <c r="BL189" s="6">
        <f t="shared" si="113"/>
        <v>34.393001235053326</v>
      </c>
    </row>
    <row r="190" spans="3:64" x14ac:dyDescent="0.25">
      <c r="C190" t="s">
        <v>18</v>
      </c>
      <c r="D190" s="6">
        <f t="shared" ref="D190:AI190" si="114">(D$23*(D75*D175))+D158</f>
        <v>148.11687252168801</v>
      </c>
      <c r="E190" s="6">
        <f t="shared" si="114"/>
        <v>148.11687252168832</v>
      </c>
      <c r="F190" s="6">
        <f t="shared" si="114"/>
        <v>163.61166060008236</v>
      </c>
      <c r="G190" s="6">
        <f t="shared" si="114"/>
        <v>172.70166160313593</v>
      </c>
      <c r="H190" s="6">
        <f t="shared" si="114"/>
        <v>179.9999999999998</v>
      </c>
      <c r="I190" s="6">
        <f t="shared" si="114"/>
        <v>0</v>
      </c>
      <c r="J190" s="10">
        <f t="shared" si="114"/>
        <v>0</v>
      </c>
      <c r="K190" s="6">
        <f t="shared" si="114"/>
        <v>208.84828509588013</v>
      </c>
      <c r="L190" s="6">
        <f t="shared" si="114"/>
        <v>233.84660000252319</v>
      </c>
      <c r="M190" s="6">
        <f t="shared" si="114"/>
        <v>242.35073901484873</v>
      </c>
      <c r="N190" s="6">
        <f t="shared" si="114"/>
        <v>222.13665148060815</v>
      </c>
      <c r="O190" s="6">
        <f t="shared" si="114"/>
        <v>230.75251075794901</v>
      </c>
      <c r="P190" s="6">
        <f t="shared" si="114"/>
        <v>245.32753825728469</v>
      </c>
      <c r="Q190" s="6">
        <f t="shared" si="114"/>
        <v>258.97397550473107</v>
      </c>
      <c r="R190" s="6">
        <f t="shared" si="114"/>
        <v>272.56043897968692</v>
      </c>
      <c r="S190" s="6">
        <f t="shared" si="114"/>
        <v>281.38694566928501</v>
      </c>
      <c r="T190" s="6">
        <f t="shared" si="114"/>
        <v>290.7264316930881</v>
      </c>
      <c r="U190" s="6">
        <f t="shared" si="114"/>
        <v>299.551949898533</v>
      </c>
      <c r="V190" s="6">
        <f t="shared" si="114"/>
        <v>306.64926849552853</v>
      </c>
      <c r="W190" s="6">
        <f t="shared" si="114"/>
        <v>317.61716151392829</v>
      </c>
      <c r="X190" s="6">
        <f t="shared" si="114"/>
        <v>324.75731388142253</v>
      </c>
      <c r="Y190" s="6">
        <f t="shared" si="114"/>
        <v>331.11309688308586</v>
      </c>
      <c r="Z190" s="6">
        <f t="shared" si="114"/>
        <v>339.16476456641215</v>
      </c>
      <c r="AA190" s="6">
        <f t="shared" si="114"/>
        <v>343.96225864230649</v>
      </c>
      <c r="AB190" s="6">
        <f t="shared" si="114"/>
        <v>350.30308790067852</v>
      </c>
      <c r="AC190" s="6">
        <f t="shared" si="114"/>
        <v>355.81043956630964</v>
      </c>
      <c r="AD190" s="6">
        <f t="shared" si="114"/>
        <v>360.54279419308904</v>
      </c>
      <c r="AE190" s="6">
        <f t="shared" si="114"/>
        <v>364.55591324587147</v>
      </c>
      <c r="AF190" s="6">
        <f t="shared" si="114"/>
        <v>367.90278211876722</v>
      </c>
      <c r="AG190" s="6">
        <f t="shared" si="114"/>
        <v>372.30825709088964</v>
      </c>
      <c r="AH190" s="6">
        <f t="shared" si="114"/>
        <v>374.38915596853764</v>
      </c>
      <c r="AI190" s="6">
        <f t="shared" si="114"/>
        <v>377.45897694943568</v>
      </c>
      <c r="AJ190" s="6">
        <f t="shared" ref="AJ190:BL190" si="115">(AJ$23*(AJ75*AJ175))+AJ158</f>
        <v>379.90504394342958</v>
      </c>
      <c r="AK190" s="6">
        <f t="shared" si="115"/>
        <v>381.78554279678769</v>
      </c>
      <c r="AL190" s="6">
        <f t="shared" si="115"/>
        <v>383.15578267700693</v>
      </c>
      <c r="AM190" s="6">
        <f t="shared" si="115"/>
        <v>384.06827868838883</v>
      </c>
      <c r="AN190" s="6">
        <f t="shared" si="115"/>
        <v>384.57288975660936</v>
      </c>
      <c r="AO190" s="6">
        <f t="shared" si="115"/>
        <v>385.80615295933882</v>
      </c>
      <c r="AP190" s="6">
        <f t="shared" si="115"/>
        <v>386.61323752513255</v>
      </c>
      <c r="AQ190" s="6">
        <f t="shared" si="115"/>
        <v>386.07108930804162</v>
      </c>
      <c r="AR190" s="6">
        <f t="shared" si="115"/>
        <v>386.23562027863039</v>
      </c>
      <c r="AS190" s="6">
        <f t="shared" si="115"/>
        <v>386.66407094757216</v>
      </c>
      <c r="AT190" s="6">
        <f t="shared" si="115"/>
        <v>386.82631533772269</v>
      </c>
      <c r="AU190" s="6">
        <f t="shared" si="115"/>
        <v>386.72537430751061</v>
      </c>
      <c r="AV190" s="6">
        <f t="shared" si="115"/>
        <v>386.36506980665308</v>
      </c>
      <c r="AW190" s="6">
        <f t="shared" si="115"/>
        <v>385.74976032770746</v>
      </c>
      <c r="AX190" s="6">
        <f t="shared" si="115"/>
        <v>384.88368840147183</v>
      </c>
      <c r="AY190" s="6">
        <f t="shared" si="115"/>
        <v>383.77178344151048</v>
      </c>
      <c r="AZ190" s="6">
        <f t="shared" si="115"/>
        <v>382.42067512479264</v>
      </c>
      <c r="BA190" s="6">
        <f t="shared" si="115"/>
        <v>380.8376561130205</v>
      </c>
      <c r="BB190" s="6">
        <f t="shared" si="115"/>
        <v>379.03016726001232</v>
      </c>
      <c r="BC190" s="6">
        <f t="shared" si="115"/>
        <v>377.00489627168002</v>
      </c>
      <c r="BD190" s="6">
        <f t="shared" si="115"/>
        <v>374.76805047026323</v>
      </c>
      <c r="BE190" s="6">
        <f t="shared" si="115"/>
        <v>372.32645294383485</v>
      </c>
      <c r="BF190" s="6">
        <f t="shared" si="115"/>
        <v>369.68672238318896</v>
      </c>
      <c r="BG190" s="6">
        <f t="shared" si="115"/>
        <v>366.85544158873211</v>
      </c>
      <c r="BH190" s="6">
        <f t="shared" si="115"/>
        <v>363.83897986015234</v>
      </c>
      <c r="BI190" s="6">
        <f t="shared" si="115"/>
        <v>360.64366351312208</v>
      </c>
      <c r="BJ190" s="6">
        <f t="shared" si="115"/>
        <v>357.27609907872534</v>
      </c>
      <c r="BK190" s="6">
        <f t="shared" si="115"/>
        <v>353.74290144310896</v>
      </c>
      <c r="BL190" s="6">
        <f t="shared" si="115"/>
        <v>350.05024351955296</v>
      </c>
    </row>
    <row r="191" spans="3:64" x14ac:dyDescent="0.25">
      <c r="C191" t="s">
        <v>40</v>
      </c>
      <c r="D191" s="6">
        <f t="shared" ref="D191:AI191" si="116">(D$23*(D76*D176))+D159</f>
        <v>4.3777454595564329</v>
      </c>
      <c r="E191" s="6">
        <f t="shared" si="116"/>
        <v>4.3997441804587369</v>
      </c>
      <c r="F191" s="6">
        <f t="shared" si="116"/>
        <v>4.4218534476972184</v>
      </c>
      <c r="G191" s="6">
        <f t="shared" si="116"/>
        <v>4.4440738167811258</v>
      </c>
      <c r="H191" s="6">
        <f t="shared" si="116"/>
        <v>4.4664058460111793</v>
      </c>
      <c r="I191" s="6">
        <f t="shared" si="116"/>
        <v>0</v>
      </c>
      <c r="J191" s="10">
        <f t="shared" si="116"/>
        <v>0</v>
      </c>
      <c r="K191" s="6">
        <f t="shared" si="116"/>
        <v>4.3582711851123923</v>
      </c>
      <c r="L191" s="6">
        <f t="shared" si="116"/>
        <v>4.6481411280281488</v>
      </c>
      <c r="M191" s="6">
        <f t="shared" si="116"/>
        <v>4.6108951407270045</v>
      </c>
      <c r="N191" s="6">
        <f t="shared" si="116"/>
        <v>4.0658889581108184</v>
      </c>
      <c r="O191" s="6">
        <f t="shared" si="116"/>
        <v>4.0931855560832773</v>
      </c>
      <c r="P191" s="6">
        <f t="shared" si="116"/>
        <v>4.234959660352632</v>
      </c>
      <c r="Q191" s="6">
        <f t="shared" si="116"/>
        <v>4.3734146163278904</v>
      </c>
      <c r="R191" s="6">
        <f t="shared" si="116"/>
        <v>4.5261524578887951</v>
      </c>
      <c r="S191" s="6">
        <f t="shared" si="116"/>
        <v>4.6645878693836433</v>
      </c>
      <c r="T191" s="6">
        <f t="shared" si="116"/>
        <v>4.8346432729975417</v>
      </c>
      <c r="U191" s="6">
        <f t="shared" si="116"/>
        <v>5.0203255777034332</v>
      </c>
      <c r="V191" s="6">
        <f t="shared" si="116"/>
        <v>5.2017563212017093</v>
      </c>
      <c r="W191" s="6">
        <f t="shared" si="116"/>
        <v>5.4748271313700174</v>
      </c>
      <c r="X191" s="6">
        <f t="shared" si="116"/>
        <v>5.7085051010052679</v>
      </c>
      <c r="Y191" s="6">
        <f t="shared" si="116"/>
        <v>5.9538220232502246</v>
      </c>
      <c r="Z191" s="6">
        <f t="shared" si="116"/>
        <v>6.2554986465557034</v>
      </c>
      <c r="AA191" s="6">
        <f t="shared" si="116"/>
        <v>6.5220799268807657</v>
      </c>
      <c r="AB191" s="6">
        <f t="shared" si="116"/>
        <v>6.8415693821954227</v>
      </c>
      <c r="AC191" s="6">
        <f t="shared" si="116"/>
        <v>7.1681117586667771</v>
      </c>
      <c r="AD191" s="6">
        <f t="shared" si="116"/>
        <v>7.5004601604519889</v>
      </c>
      <c r="AE191" s="6">
        <f t="shared" si="116"/>
        <v>7.8370402611559458</v>
      </c>
      <c r="AF191" s="6">
        <f t="shared" si="116"/>
        <v>8.1759754951310093</v>
      </c>
      <c r="AG191" s="6">
        <f t="shared" si="116"/>
        <v>8.553584029594191</v>
      </c>
      <c r="AH191" s="6">
        <f t="shared" si="116"/>
        <v>8.8898616840644635</v>
      </c>
      <c r="AI191" s="6">
        <f t="shared" si="116"/>
        <v>9.2582674497645492</v>
      </c>
      <c r="AJ191" s="6">
        <f t="shared" ref="AJ191:BL191" si="117">(AJ$23*(AJ76*AJ176))+AJ159</f>
        <v>9.6175954169420468</v>
      </c>
      <c r="AK191" s="6">
        <f t="shared" si="117"/>
        <v>9.9648928514830608</v>
      </c>
      <c r="AL191" s="6">
        <f t="shared" si="117"/>
        <v>10.297028309335548</v>
      </c>
      <c r="AM191" s="6">
        <f t="shared" si="117"/>
        <v>10.610713349060561</v>
      </c>
      <c r="AN191" s="6">
        <f t="shared" si="117"/>
        <v>10.902524595157342</v>
      </c>
      <c r="AO191" s="6">
        <f t="shared" si="117"/>
        <v>11.200546145033611</v>
      </c>
      <c r="AP191" s="6">
        <f t="shared" si="117"/>
        <v>11.467619639900883</v>
      </c>
      <c r="AQ191" s="6">
        <f t="shared" si="117"/>
        <v>11.670454383681262</v>
      </c>
      <c r="AR191" s="6">
        <f t="shared" si="117"/>
        <v>11.865384902065612</v>
      </c>
      <c r="AS191" s="6">
        <f t="shared" si="117"/>
        <v>12.041266982117513</v>
      </c>
      <c r="AT191" s="6">
        <f t="shared" si="117"/>
        <v>12.213629495376612</v>
      </c>
      <c r="AU191" s="6">
        <f t="shared" si="117"/>
        <v>12.382420451530914</v>
      </c>
      <c r="AV191" s="6">
        <f t="shared" si="117"/>
        <v>12.547610905673313</v>
      </c>
      <c r="AW191" s="6">
        <f t="shared" si="117"/>
        <v>12.709187912255814</v>
      </c>
      <c r="AX191" s="6">
        <f t="shared" si="117"/>
        <v>12.867133887483714</v>
      </c>
      <c r="AY191" s="6">
        <f t="shared" si="117"/>
        <v>13.021453503853413</v>
      </c>
      <c r="AZ191" s="6">
        <f t="shared" si="117"/>
        <v>13.172210281416016</v>
      </c>
      <c r="BA191" s="6">
        <f t="shared" si="117"/>
        <v>13.319494836513813</v>
      </c>
      <c r="BB191" s="6">
        <f t="shared" si="117"/>
        <v>13.463408712895014</v>
      </c>
      <c r="BC191" s="6">
        <f t="shared" si="117"/>
        <v>13.604032724565213</v>
      </c>
      <c r="BD191" s="6">
        <f t="shared" si="117"/>
        <v>13.741435285345613</v>
      </c>
      <c r="BE191" s="6">
        <f t="shared" si="117"/>
        <v>13.875712243322615</v>
      </c>
      <c r="BF191" s="6">
        <f t="shared" si="117"/>
        <v>14.006958092103014</v>
      </c>
      <c r="BG191" s="6">
        <f t="shared" si="117"/>
        <v>14.135272348750716</v>
      </c>
      <c r="BH191" s="6">
        <f t="shared" si="117"/>
        <v>14.260753025365315</v>
      </c>
      <c r="BI191" s="6">
        <f t="shared" si="117"/>
        <v>14.383503297762715</v>
      </c>
      <c r="BJ191" s="6">
        <f t="shared" si="117"/>
        <v>14.503645086821715</v>
      </c>
      <c r="BK191" s="6">
        <f t="shared" si="117"/>
        <v>14.621309525735215</v>
      </c>
      <c r="BL191" s="6">
        <f t="shared" si="117"/>
        <v>14.736618854835017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tabColor rgb="FF92D050"/>
  </sheetPr>
  <dimension ref="A1:BL191"/>
  <sheetViews>
    <sheetView workbookViewId="0">
      <selection activeCell="M132" sqref="M132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17_SIN</v>
      </c>
      <c r="D1" t="s">
        <v>267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31.924322667999999</v>
      </c>
      <c r="E23" s="6">
        <f>INDEX(Activity_Demand_tot!X:X,MATCH($C$1&amp;"-"&amp;$C23,Activity_Demand_tot!$CH:$CH,0))</f>
        <v>32.692886534133301</v>
      </c>
      <c r="F23" s="6">
        <f>INDEX(Activity_Demand_tot!Y:Y,MATCH($C$1&amp;"-"&amp;$C23,Activity_Demand_tot!$CH:$CH,0))</f>
        <v>33.477185263999999</v>
      </c>
      <c r="G23" s="6">
        <f>INDEX(Activity_Demand_tot!Z:Z,MATCH($C$1&amp;"-"&amp;$C23,Activity_Demand_tot!$CH:$CH,0))</f>
        <v>33.902955890133299</v>
      </c>
      <c r="H23" s="6">
        <f>INDEX(Activity_Demand_tot!AA:AA,MATCH($C$1&amp;"-"&amp;$C23,Activity_Demand_tot!$CH:$CH,0))</f>
        <v>34.1425661938666</v>
      </c>
      <c r="I23" s="6">
        <f>INDEX(Activity_Demand_tot!AB:AB,MATCH($C$1&amp;"-"&amp;$C23,Activity_Demand_tot!$CH:$CH,0))</f>
        <v>34.095942505333298</v>
      </c>
      <c r="J23" s="10">
        <f>INDEX(Activity_Demand_tot!AC:AC,MATCH($C$1&amp;"-"&amp;$C23,Activity_Demand_tot!$CH:$CH,0))</f>
        <v>35.906724592528199</v>
      </c>
      <c r="K23" s="6">
        <f>K27</f>
        <v>36.111752092826002</v>
      </c>
      <c r="L23" s="6">
        <f>L27-0.5</f>
        <v>36.055157099325498</v>
      </c>
      <c r="M23" s="6">
        <f t="shared" ref="M23:BL23" si="0">M27</f>
        <v>36.845897672714997</v>
      </c>
      <c r="N23" s="6">
        <f t="shared" si="0"/>
        <v>36.722761293875102</v>
      </c>
      <c r="O23" s="6">
        <f t="shared" si="0"/>
        <v>37.258939276730899</v>
      </c>
      <c r="P23" s="6">
        <f t="shared" si="0"/>
        <v>37.662380633916001</v>
      </c>
      <c r="Q23" s="6">
        <f t="shared" si="0"/>
        <v>38.0672205822477</v>
      </c>
      <c r="R23" s="6">
        <f t="shared" si="0"/>
        <v>38.460870414185699</v>
      </c>
      <c r="S23" s="6">
        <f t="shared" si="0"/>
        <v>38.844105842287902</v>
      </c>
      <c r="T23" s="6">
        <f t="shared" si="0"/>
        <v>39.269214203500901</v>
      </c>
      <c r="U23" s="6">
        <f t="shared" si="0"/>
        <v>39.666787573392298</v>
      </c>
      <c r="V23" s="6">
        <f t="shared" si="0"/>
        <v>40.062779421092898</v>
      </c>
      <c r="W23" s="6">
        <f t="shared" si="0"/>
        <v>40.442780753883099</v>
      </c>
      <c r="X23" s="6">
        <f t="shared" si="0"/>
        <v>40.806134234794797</v>
      </c>
      <c r="Y23" s="6">
        <f t="shared" si="0"/>
        <v>41.152465485096002</v>
      </c>
      <c r="Z23" s="6">
        <f t="shared" si="0"/>
        <v>41.481503152598002</v>
      </c>
      <c r="AA23" s="6">
        <f t="shared" si="0"/>
        <v>41.781529145916998</v>
      </c>
      <c r="AB23" s="6">
        <f t="shared" si="0"/>
        <v>42.075311509128902</v>
      </c>
      <c r="AC23" s="6">
        <f t="shared" si="0"/>
        <v>42.3618546131203</v>
      </c>
      <c r="AD23" s="6">
        <f t="shared" si="0"/>
        <v>42.6297858799172</v>
      </c>
      <c r="AE23" s="6">
        <f t="shared" si="0"/>
        <v>42.8791589804827</v>
      </c>
      <c r="AF23" s="6">
        <f t="shared" si="0"/>
        <v>43.110287119361402</v>
      </c>
      <c r="AG23" s="6">
        <f t="shared" si="0"/>
        <v>43.333701752615298</v>
      </c>
      <c r="AH23" s="6">
        <f t="shared" si="0"/>
        <v>43.529814202144202</v>
      </c>
      <c r="AI23" s="6">
        <f t="shared" si="0"/>
        <v>43.718640613847597</v>
      </c>
      <c r="AJ23" s="6">
        <f t="shared" si="0"/>
        <v>43.881491656671201</v>
      </c>
      <c r="AK23" s="6">
        <f t="shared" si="0"/>
        <v>44.037932108874401</v>
      </c>
      <c r="AL23" s="6">
        <f t="shared" si="0"/>
        <v>44.179601820155597</v>
      </c>
      <c r="AM23" s="6">
        <f t="shared" si="0"/>
        <v>44.298873659345404</v>
      </c>
      <c r="AN23" s="6">
        <f t="shared" si="0"/>
        <v>44.422293685342403</v>
      </c>
      <c r="AO23" s="6">
        <f t="shared" si="0"/>
        <v>44.524514820280302</v>
      </c>
      <c r="AP23" s="6">
        <f t="shared" si="0"/>
        <v>44.623445652879902</v>
      </c>
      <c r="AQ23" s="6">
        <f t="shared" si="0"/>
        <v>44.711328751527397</v>
      </c>
      <c r="AR23" s="6">
        <f t="shared" si="0"/>
        <v>44.789247474295003</v>
      </c>
      <c r="AS23" s="6">
        <f t="shared" si="0"/>
        <v>44.860812365606598</v>
      </c>
      <c r="AT23" s="6">
        <f t="shared" si="0"/>
        <v>44.926477623508099</v>
      </c>
      <c r="AU23" s="6">
        <f t="shared" si="0"/>
        <v>44.986898712059102</v>
      </c>
      <c r="AV23" s="6">
        <f t="shared" si="0"/>
        <v>45.042711793090596</v>
      </c>
      <c r="AW23" s="6">
        <f t="shared" si="0"/>
        <v>45.094539354237497</v>
      </c>
      <c r="AX23" s="6">
        <f t="shared" si="0"/>
        <v>45.142739056607297</v>
      </c>
      <c r="AY23" s="6">
        <f t="shared" si="0"/>
        <v>45.187625582389501</v>
      </c>
      <c r="AZ23" s="6">
        <f t="shared" si="0"/>
        <v>45.229469711329799</v>
      </c>
      <c r="BA23" s="6">
        <f t="shared" si="0"/>
        <v>45.2681755233328</v>
      </c>
      <c r="BB23" s="6">
        <f t="shared" si="0"/>
        <v>45.303875858538298</v>
      </c>
      <c r="BC23" s="6">
        <f t="shared" si="0"/>
        <v>45.336624915920403</v>
      </c>
      <c r="BD23" s="6">
        <f t="shared" si="0"/>
        <v>45.366910254747097</v>
      </c>
      <c r="BE23" s="6">
        <f t="shared" si="0"/>
        <v>45.394768427167897</v>
      </c>
      <c r="BF23" s="6">
        <f t="shared" si="0"/>
        <v>45.420255762749598</v>
      </c>
      <c r="BG23" s="6">
        <f t="shared" si="0"/>
        <v>45.443550139387298</v>
      </c>
      <c r="BH23" s="6">
        <f t="shared" si="0"/>
        <v>45.464724308794302</v>
      </c>
      <c r="BI23" s="6">
        <f t="shared" si="0"/>
        <v>45.484216425599499</v>
      </c>
      <c r="BJ23" s="6">
        <f t="shared" si="0"/>
        <v>45.502042085380801</v>
      </c>
      <c r="BK23" s="6">
        <f t="shared" si="0"/>
        <v>45.518358867722903</v>
      </c>
      <c r="BL23" s="6">
        <f t="shared" si="0"/>
        <v>45.533326923746301</v>
      </c>
    </row>
    <row r="24" spans="1:64" s="6" customFormat="1" x14ac:dyDescent="0.25">
      <c r="C24" s="6" t="s">
        <v>1</v>
      </c>
      <c r="D24" s="6">
        <f>D28</f>
        <v>5.3071421268682002</v>
      </c>
      <c r="E24" s="6">
        <f>INDEX(Activity_Demand_tot!X:X,MATCH($C$1&amp;"-"&amp;$C24,Activity_Demand_tot!$CH:$CH,0))</f>
        <v>5.4643937761279702</v>
      </c>
      <c r="F24" s="6">
        <f>INDEX(Activity_Demand_tot!Y:Y,MATCH($C$1&amp;"-"&amp;$C24,Activity_Demand_tot!$CH:$CH,0))</f>
        <v>5.6252831976286002</v>
      </c>
      <c r="G24" s="6">
        <f>INDEX(Activity_Demand_tot!Z:Z,MATCH($C$1&amp;"-"&amp;$C24,Activity_Demand_tot!$CH:$CH,0))</f>
        <v>5.7913000303833302</v>
      </c>
      <c r="H24" s="6">
        <f>INDEX(Activity_Demand_tot!AA:AA,MATCH($C$1&amp;"-"&amp;$C24,Activity_Demand_tot!$CH:$CH,0))</f>
        <v>5.96182680687635</v>
      </c>
      <c r="I24" s="6">
        <f>INDEX(Activity_Demand_tot!AB:AB,MATCH($C$1&amp;"-"&amp;$C24,Activity_Demand_tot!$CH:$CH,0))</f>
        <v>6.1372739742608804</v>
      </c>
      <c r="J24" s="10">
        <f>INDEX(Activity_Demand_tot!AC:AC,MATCH($C$1&amp;"-"&amp;$C24,Activity_Demand_tot!$CH:$CH,0))</f>
        <v>6.3174575017137302</v>
      </c>
      <c r="K24" s="6">
        <f>K28</f>
        <v>6.0203758352466599</v>
      </c>
      <c r="L24" s="6">
        <f>L28 -0.1</f>
        <v>6.0047996674411506</v>
      </c>
      <c r="M24" s="6">
        <f t="shared" ref="M24:BL24" si="1">M28</f>
        <v>6.10053021688001</v>
      </c>
      <c r="N24" s="6">
        <f t="shared" si="1"/>
        <v>5.8362076697889096</v>
      </c>
      <c r="O24" s="6">
        <f t="shared" si="1"/>
        <v>5.9911594337212604</v>
      </c>
      <c r="P24" s="6">
        <f t="shared" si="1"/>
        <v>6.0584100547980597</v>
      </c>
      <c r="Q24" s="6">
        <f t="shared" si="1"/>
        <v>6.1259759361816597</v>
      </c>
      <c r="R24" s="6">
        <f t="shared" si="1"/>
        <v>6.1909304692825202</v>
      </c>
      <c r="S24" s="6">
        <f t="shared" si="1"/>
        <v>6.2575311352246601</v>
      </c>
      <c r="T24" s="6">
        <f t="shared" si="1"/>
        <v>6.3574927530296801</v>
      </c>
      <c r="U24" s="6">
        <f t="shared" si="1"/>
        <v>6.4467981493958</v>
      </c>
      <c r="V24" s="6">
        <f t="shared" si="1"/>
        <v>6.5419475591412004</v>
      </c>
      <c r="W24" s="6">
        <f t="shared" si="1"/>
        <v>6.6350298535139496</v>
      </c>
      <c r="X24" s="6">
        <f t="shared" si="1"/>
        <v>6.72631064972283</v>
      </c>
      <c r="Y24" s="6">
        <f t="shared" si="1"/>
        <v>6.8160044784377698</v>
      </c>
      <c r="Z24" s="6">
        <f t="shared" si="1"/>
        <v>6.9042981188525596</v>
      </c>
      <c r="AA24" s="6">
        <f t="shared" si="1"/>
        <v>6.9846545148861399</v>
      </c>
      <c r="AB24" s="6">
        <f t="shared" si="1"/>
        <v>7.0708385619192002</v>
      </c>
      <c r="AC24" s="6">
        <f t="shared" si="1"/>
        <v>7.1624731570686802</v>
      </c>
      <c r="AD24" s="6">
        <f t="shared" si="1"/>
        <v>7.2529680277477899</v>
      </c>
      <c r="AE24" s="6">
        <f t="shared" si="1"/>
        <v>7.3424481372577102</v>
      </c>
      <c r="AF24" s="6">
        <f t="shared" si="1"/>
        <v>7.43100212532031</v>
      </c>
      <c r="AG24" s="6">
        <f t="shared" si="1"/>
        <v>7.5244256842422796</v>
      </c>
      <c r="AH24" s="6">
        <f t="shared" si="1"/>
        <v>7.6111493954922302</v>
      </c>
      <c r="AI24" s="6">
        <f t="shared" si="1"/>
        <v>7.7025923723688399</v>
      </c>
      <c r="AJ24" s="6">
        <f t="shared" si="1"/>
        <v>7.7877361052802696</v>
      </c>
      <c r="AK24" s="6">
        <f t="shared" si="1"/>
        <v>7.8774075405243398</v>
      </c>
      <c r="AL24" s="6">
        <f t="shared" si="1"/>
        <v>7.9661268291309897</v>
      </c>
      <c r="AM24" s="6">
        <f t="shared" si="1"/>
        <v>8.0489025923913395</v>
      </c>
      <c r="AN24" s="6">
        <f t="shared" si="1"/>
        <v>8.1407276728092395</v>
      </c>
      <c r="AO24" s="6">
        <f t="shared" si="1"/>
        <v>8.2266701193935798</v>
      </c>
      <c r="AP24" s="6">
        <f t="shared" si="1"/>
        <v>8.3163485058077793</v>
      </c>
      <c r="AQ24" s="6">
        <f t="shared" si="1"/>
        <v>8.4049108977510496</v>
      </c>
      <c r="AR24" s="6">
        <f t="shared" si="1"/>
        <v>8.4923393422218503</v>
      </c>
      <c r="AS24" s="6">
        <f t="shared" si="1"/>
        <v>8.5803587882954897</v>
      </c>
      <c r="AT24" s="6">
        <f t="shared" si="1"/>
        <v>8.6689207453508104</v>
      </c>
      <c r="AU24" s="6">
        <f t="shared" si="1"/>
        <v>8.7579575566362493</v>
      </c>
      <c r="AV24" s="6">
        <f t="shared" si="1"/>
        <v>8.8474041753758801</v>
      </c>
      <c r="AW24" s="6">
        <f t="shared" si="1"/>
        <v>8.9371975189083397</v>
      </c>
      <c r="AX24" s="6">
        <f t="shared" si="1"/>
        <v>9.0273009741719896</v>
      </c>
      <c r="AY24" s="6">
        <f t="shared" si="1"/>
        <v>9.1176824597531692</v>
      </c>
      <c r="AZ24" s="6">
        <f t="shared" si="1"/>
        <v>9.2083144546827302</v>
      </c>
      <c r="BA24" s="6">
        <f t="shared" si="1"/>
        <v>9.2992053978712708</v>
      </c>
      <c r="BB24" s="6">
        <f t="shared" si="1"/>
        <v>9.3903414827126106</v>
      </c>
      <c r="BC24" s="6">
        <f t="shared" si="1"/>
        <v>9.4817166804457091</v>
      </c>
      <c r="BD24" s="6">
        <f t="shared" si="1"/>
        <v>9.5732829842959806</v>
      </c>
      <c r="BE24" s="6">
        <f t="shared" si="1"/>
        <v>9.6650363939701691</v>
      </c>
      <c r="BF24" s="6">
        <f t="shared" si="1"/>
        <v>9.7569710506324707</v>
      </c>
      <c r="BG24" s="6">
        <f t="shared" si="1"/>
        <v>9.8490693984765301</v>
      </c>
      <c r="BH24" s="6">
        <f t="shared" si="1"/>
        <v>9.9413241484847106</v>
      </c>
      <c r="BI24" s="6">
        <f t="shared" si="1"/>
        <v>10.0336927875691</v>
      </c>
      <c r="BJ24" s="6">
        <f t="shared" si="1"/>
        <v>10.126173750517101</v>
      </c>
      <c r="BK24" s="6">
        <f t="shared" si="1"/>
        <v>10.2187518099873</v>
      </c>
      <c r="BL24" s="6">
        <f t="shared" si="1"/>
        <v>10.3114115594426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31.924322667999999</v>
      </c>
      <c r="E27">
        <f>INDEX(Activity_Demand_tot!X:X,MATCH($C$1&amp;"-"&amp;$C27,Activity_Demand_tot!$CH:$CH,0))</f>
        <v>32.692886534133301</v>
      </c>
      <c r="F27">
        <f>INDEX(Activity_Demand_tot!Y:Y,MATCH($C$1&amp;"-"&amp;$C27,Activity_Demand_tot!$CH:$CH,0))</f>
        <v>33.477185263999999</v>
      </c>
      <c r="G27">
        <f>INDEX(Activity_Demand_tot!Z:Z,MATCH($C$1&amp;"-"&amp;$C27,Activity_Demand_tot!$CH:$CH,0))</f>
        <v>33.902955890133299</v>
      </c>
      <c r="H27">
        <f>INDEX(Activity_Demand_tot!AA:AA,MATCH($C$1&amp;"-"&amp;$C27,Activity_Demand_tot!$CH:$CH,0))</f>
        <v>34.1425661938666</v>
      </c>
      <c r="I27">
        <f>INDEX(Activity_Demand_tot!AB:AB,MATCH($C$1&amp;"-"&amp;$C27,Activity_Demand_tot!$CH:$CH,0))</f>
        <v>34.095942505333298</v>
      </c>
      <c r="J27" s="10">
        <f>INDEX(Activity_Demand_tot!AC:AC,MATCH($C$1&amp;"-"&amp;$C27,Activity_Demand_tot!$CH:$CH,0))</f>
        <v>35.906724592528199</v>
      </c>
      <c r="K27" s="6">
        <f>INDEX(Activity_Demand_tot!AD:AD,MATCH($C$1&amp;"-"&amp;$C27,Activity_Demand_tot!$CH:$CH,0))</f>
        <v>36.111752092826002</v>
      </c>
      <c r="L27" s="6">
        <f>INDEX(Activity_Demand_tot!AE:AE,MATCH($C$1&amp;"-"&amp;$C27,Activity_Demand_tot!$CH:$CH,0))</f>
        <v>36.555157099325498</v>
      </c>
      <c r="M27" s="6">
        <f>INDEX(Activity_Demand_tot!AF:AF,MATCH($C$1&amp;"-"&amp;$C27,Activity_Demand_tot!$CH:$CH,0))</f>
        <v>36.845897672714997</v>
      </c>
      <c r="N27" s="6">
        <f>INDEX(Activity_Demand_tot!AG:AG,MATCH($C$1&amp;"-"&amp;$C27,Activity_Demand_tot!$CH:$CH,0))</f>
        <v>36.722761293875102</v>
      </c>
      <c r="O27" s="6">
        <f>INDEX(Activity_Demand_tot!AH:AH,MATCH($C$1&amp;"-"&amp;$C27,Activity_Demand_tot!$CH:$CH,0))</f>
        <v>37.258939276730899</v>
      </c>
      <c r="P27" s="6">
        <f>INDEX(Activity_Demand_tot!AI:AI,MATCH($C$1&amp;"-"&amp;$C27,Activity_Demand_tot!$CH:$CH,0))</f>
        <v>37.662380633916001</v>
      </c>
      <c r="Q27" s="6">
        <f>INDEX(Activity_Demand_tot!AJ:AJ,MATCH($C$1&amp;"-"&amp;$C27,Activity_Demand_tot!$CH:$CH,0))</f>
        <v>38.0672205822477</v>
      </c>
      <c r="R27" s="6">
        <f>INDEX(Activity_Demand_tot!AK:AK,MATCH($C$1&amp;"-"&amp;$C27,Activity_Demand_tot!$CH:$CH,0))</f>
        <v>38.460870414185699</v>
      </c>
      <c r="S27" s="6">
        <f>INDEX(Activity_Demand_tot!AL:AL,MATCH($C$1&amp;"-"&amp;$C27,Activity_Demand_tot!$CH:$CH,0))</f>
        <v>38.844105842287902</v>
      </c>
      <c r="T27" s="6">
        <f>INDEX(Activity_Demand_tot!AM:AM,MATCH($C$1&amp;"-"&amp;$C27,Activity_Demand_tot!$CH:$CH,0))</f>
        <v>39.269214203500901</v>
      </c>
      <c r="U27" s="6">
        <f>INDEX(Activity_Demand_tot!AN:AN,MATCH($C$1&amp;"-"&amp;$C27,Activity_Demand_tot!$CH:$CH,0))</f>
        <v>39.666787573392298</v>
      </c>
      <c r="V27" s="6">
        <f>INDEX(Activity_Demand_tot!AO:AO,MATCH($C$1&amp;"-"&amp;$C27,Activity_Demand_tot!$CH:$CH,0))</f>
        <v>40.062779421092898</v>
      </c>
      <c r="W27" s="6">
        <f>INDEX(Activity_Demand_tot!AP:AP,MATCH($C$1&amp;"-"&amp;$C27,Activity_Demand_tot!$CH:$CH,0))</f>
        <v>40.442780753883099</v>
      </c>
      <c r="X27" s="6">
        <f>INDEX(Activity_Demand_tot!AQ:AQ,MATCH($C$1&amp;"-"&amp;$C27,Activity_Demand_tot!$CH:$CH,0))</f>
        <v>40.806134234794797</v>
      </c>
      <c r="Y27" s="6">
        <f>INDEX(Activity_Demand_tot!AR:AR,MATCH($C$1&amp;"-"&amp;$C27,Activity_Demand_tot!$CH:$CH,0))</f>
        <v>41.152465485096002</v>
      </c>
      <c r="Z27" s="6">
        <f>INDEX(Activity_Demand_tot!AS:AS,MATCH($C$1&amp;"-"&amp;$C27,Activity_Demand_tot!$CH:$CH,0))</f>
        <v>41.481503152598002</v>
      </c>
      <c r="AA27" s="6">
        <f>INDEX(Activity_Demand_tot!AT:AT,MATCH($C$1&amp;"-"&amp;$C27,Activity_Demand_tot!$CH:$CH,0))</f>
        <v>41.781529145916998</v>
      </c>
      <c r="AB27" s="6">
        <f>INDEX(Activity_Demand_tot!AU:AU,MATCH($C$1&amp;"-"&amp;$C27,Activity_Demand_tot!$CH:$CH,0))</f>
        <v>42.075311509128902</v>
      </c>
      <c r="AC27" s="6">
        <f>INDEX(Activity_Demand_tot!AV:AV,MATCH($C$1&amp;"-"&amp;$C27,Activity_Demand_tot!$CH:$CH,0))</f>
        <v>42.3618546131203</v>
      </c>
      <c r="AD27" s="6">
        <f>INDEX(Activity_Demand_tot!AW:AW,MATCH($C$1&amp;"-"&amp;$C27,Activity_Demand_tot!$CH:$CH,0))</f>
        <v>42.6297858799172</v>
      </c>
      <c r="AE27" s="6">
        <f>INDEX(Activity_Demand_tot!AX:AX,MATCH($C$1&amp;"-"&amp;$C27,Activity_Demand_tot!$CH:$CH,0))</f>
        <v>42.8791589804827</v>
      </c>
      <c r="AF27" s="6">
        <f>INDEX(Activity_Demand_tot!AY:AY,MATCH($C$1&amp;"-"&amp;$C27,Activity_Demand_tot!$CH:$CH,0))</f>
        <v>43.110287119361402</v>
      </c>
      <c r="AG27" s="6">
        <f>INDEX(Activity_Demand_tot!AZ:AZ,MATCH($C$1&amp;"-"&amp;$C27,Activity_Demand_tot!$CH:$CH,0))</f>
        <v>43.333701752615298</v>
      </c>
      <c r="AH27" s="6">
        <f>INDEX(Activity_Demand_tot!BA:BA,MATCH($C$1&amp;"-"&amp;$C27,Activity_Demand_tot!$CH:$CH,0))</f>
        <v>43.529814202144202</v>
      </c>
      <c r="AI27" s="6">
        <f>INDEX(Activity_Demand_tot!BB:BB,MATCH($C$1&amp;"-"&amp;$C27,Activity_Demand_tot!$CH:$CH,0))</f>
        <v>43.718640613847597</v>
      </c>
      <c r="AJ27" s="6">
        <f>INDEX(Activity_Demand_tot!BC:BC,MATCH($C$1&amp;"-"&amp;$C27,Activity_Demand_tot!$CH:$CH,0))</f>
        <v>43.881491656671201</v>
      </c>
      <c r="AK27" s="6">
        <f>INDEX(Activity_Demand_tot!BD:BD,MATCH($C$1&amp;"-"&amp;$C27,Activity_Demand_tot!$CH:$CH,0))</f>
        <v>44.037932108874401</v>
      </c>
      <c r="AL27" s="6">
        <f>INDEX(Activity_Demand_tot!BE:BE,MATCH($C$1&amp;"-"&amp;$C27,Activity_Demand_tot!$CH:$CH,0))</f>
        <v>44.179601820155597</v>
      </c>
      <c r="AM27" s="6">
        <f>INDEX(Activity_Demand_tot!BF:BF,MATCH($C$1&amp;"-"&amp;$C27,Activity_Demand_tot!$CH:$CH,0))</f>
        <v>44.298873659345404</v>
      </c>
      <c r="AN27" s="6">
        <f>INDEX(Activity_Demand_tot!BG:BG,MATCH($C$1&amp;"-"&amp;$C27,Activity_Demand_tot!$CH:$CH,0))</f>
        <v>44.422293685342403</v>
      </c>
      <c r="AO27" s="6">
        <f>INDEX(Activity_Demand_tot!BH:BH,MATCH($C$1&amp;"-"&amp;$C27,Activity_Demand_tot!$CH:$CH,0))</f>
        <v>44.524514820280302</v>
      </c>
      <c r="AP27" s="6">
        <f>INDEX(Activity_Demand_tot!BI:BI,MATCH($C$1&amp;"-"&amp;$C27,Activity_Demand_tot!$CH:$CH,0))</f>
        <v>44.623445652879902</v>
      </c>
      <c r="AQ27" s="6">
        <f>INDEX(Activity_Demand_tot!BJ:BJ,MATCH($C$1&amp;"-"&amp;$C27,Activity_Demand_tot!$CH:$CH,0))</f>
        <v>44.711328751527397</v>
      </c>
      <c r="AR27" s="6">
        <f>INDEX(Activity_Demand_tot!BK:BK,MATCH($C$1&amp;"-"&amp;$C27,Activity_Demand_tot!$CH:$CH,0))</f>
        <v>44.789247474295003</v>
      </c>
      <c r="AS27" s="6">
        <f>INDEX(Activity_Demand_tot!BL:BL,MATCH($C$1&amp;"-"&amp;$C27,Activity_Demand_tot!$CH:$CH,0))</f>
        <v>44.860812365606598</v>
      </c>
      <c r="AT27" s="6">
        <f>INDEX(Activity_Demand_tot!BM:BM,MATCH($C$1&amp;"-"&amp;$C27,Activity_Demand_tot!$CH:$CH,0))</f>
        <v>44.926477623508099</v>
      </c>
      <c r="AU27" s="6">
        <f>INDEX(Activity_Demand_tot!BN:BN,MATCH($C$1&amp;"-"&amp;$C27,Activity_Demand_tot!$CH:$CH,0))</f>
        <v>44.986898712059102</v>
      </c>
      <c r="AV27" s="6">
        <f>INDEX(Activity_Demand_tot!BO:BO,MATCH($C$1&amp;"-"&amp;$C27,Activity_Demand_tot!$CH:$CH,0))</f>
        <v>45.042711793090596</v>
      </c>
      <c r="AW27" s="6">
        <f>INDEX(Activity_Demand_tot!BP:BP,MATCH($C$1&amp;"-"&amp;$C27,Activity_Demand_tot!$CH:$CH,0))</f>
        <v>45.094539354237497</v>
      </c>
      <c r="AX27" s="6">
        <f>INDEX(Activity_Demand_tot!BQ:BQ,MATCH($C$1&amp;"-"&amp;$C27,Activity_Demand_tot!$CH:$CH,0))</f>
        <v>45.142739056607297</v>
      </c>
      <c r="AY27" s="6">
        <f>INDEX(Activity_Demand_tot!BR:BR,MATCH($C$1&amp;"-"&amp;$C27,Activity_Demand_tot!$CH:$CH,0))</f>
        <v>45.187625582389501</v>
      </c>
      <c r="AZ27" s="6">
        <f>INDEX(Activity_Demand_tot!BS:BS,MATCH($C$1&amp;"-"&amp;$C27,Activity_Demand_tot!$CH:$CH,0))</f>
        <v>45.229469711329799</v>
      </c>
      <c r="BA27" s="6">
        <f>INDEX(Activity_Demand_tot!BT:BT,MATCH($C$1&amp;"-"&amp;$C27,Activity_Demand_tot!$CH:$CH,0))</f>
        <v>45.2681755233328</v>
      </c>
      <c r="BB27" s="6">
        <f>INDEX(Activity_Demand_tot!BU:BU,MATCH($C$1&amp;"-"&amp;$C27,Activity_Demand_tot!$CH:$CH,0))</f>
        <v>45.303875858538298</v>
      </c>
      <c r="BC27" s="6">
        <f>INDEX(Activity_Demand_tot!BV:BV,MATCH($C$1&amp;"-"&amp;$C27,Activity_Demand_tot!$CH:$CH,0))</f>
        <v>45.336624915920403</v>
      </c>
      <c r="BD27" s="6">
        <f>INDEX(Activity_Demand_tot!BW:BW,MATCH($C$1&amp;"-"&amp;$C27,Activity_Demand_tot!$CH:$CH,0))</f>
        <v>45.366910254747097</v>
      </c>
      <c r="BE27" s="6">
        <f>INDEX(Activity_Demand_tot!BX:BX,MATCH($C$1&amp;"-"&amp;$C27,Activity_Demand_tot!$CH:$CH,0))</f>
        <v>45.394768427167897</v>
      </c>
      <c r="BF27" s="6">
        <f>INDEX(Activity_Demand_tot!BY:BY,MATCH($C$1&amp;"-"&amp;$C27,Activity_Demand_tot!$CH:$CH,0))</f>
        <v>45.420255762749598</v>
      </c>
      <c r="BG27" s="6">
        <f>INDEX(Activity_Demand_tot!BZ:BZ,MATCH($C$1&amp;"-"&amp;$C27,Activity_Demand_tot!$CH:$CH,0))</f>
        <v>45.443550139387298</v>
      </c>
      <c r="BH27" s="6">
        <f>INDEX(Activity_Demand_tot!CA:CA,MATCH($C$1&amp;"-"&amp;$C27,Activity_Demand_tot!$CH:$CH,0))</f>
        <v>45.464724308794302</v>
      </c>
      <c r="BI27" s="6">
        <f>INDEX(Activity_Demand_tot!CB:CB,MATCH($C$1&amp;"-"&amp;$C27,Activity_Demand_tot!$CH:$CH,0))</f>
        <v>45.484216425599499</v>
      </c>
      <c r="BJ27" s="6">
        <f>INDEX(Activity_Demand_tot!CC:CC,MATCH($C$1&amp;"-"&amp;$C27,Activity_Demand_tot!$CH:$CH,0))</f>
        <v>45.502042085380801</v>
      </c>
      <c r="BK27" s="6">
        <f>INDEX(Activity_Demand_tot!CD:CD,MATCH($C$1&amp;"-"&amp;$C27,Activity_Demand_tot!$CH:$CH,0))</f>
        <v>45.518358867722903</v>
      </c>
      <c r="BL27" s="6">
        <f>INDEX(Activity_Demand_tot!CE:CE,MATCH($C$1&amp;"-"&amp;$C27,Activity_Demand_tot!$CH:$CH,0))</f>
        <v>45.533326923746301</v>
      </c>
    </row>
    <row r="28" spans="1:64" x14ac:dyDescent="0.25">
      <c r="C28" t="s">
        <v>1</v>
      </c>
      <c r="D28">
        <f>INDEX(Activity_Demand_tot!W:W,MATCH($C$1&amp;"-"&amp;$C28,Activity_Demand_tot!$CH:$CH,0))</f>
        <v>5.3071421268682002</v>
      </c>
      <c r="E28">
        <f>INDEX(Activity_Demand_tot!X:X,MATCH($C$1&amp;"-"&amp;$C28,Activity_Demand_tot!$CH:$CH,0))</f>
        <v>5.4643937761279702</v>
      </c>
      <c r="F28">
        <f>INDEX(Activity_Demand_tot!Y:Y,MATCH($C$1&amp;"-"&amp;$C28,Activity_Demand_tot!$CH:$CH,0))</f>
        <v>5.6252831976286002</v>
      </c>
      <c r="G28">
        <f>INDEX(Activity_Demand_tot!Z:Z,MATCH($C$1&amp;"-"&amp;$C28,Activity_Demand_tot!$CH:$CH,0))</f>
        <v>5.7913000303833302</v>
      </c>
      <c r="H28">
        <f>INDEX(Activity_Demand_tot!AA:AA,MATCH($C$1&amp;"-"&amp;$C28,Activity_Demand_tot!$CH:$CH,0))</f>
        <v>5.96182680687635</v>
      </c>
      <c r="I28">
        <f>INDEX(Activity_Demand_tot!AB:AB,MATCH($C$1&amp;"-"&amp;$C28,Activity_Demand_tot!$CH:$CH,0))</f>
        <v>6.1372739742608804</v>
      </c>
      <c r="J28" s="10">
        <f>INDEX(Activity_Demand_tot!AC:AC,MATCH($C$1&amp;"-"&amp;$C28,Activity_Demand_tot!$CH:$CH,0))</f>
        <v>6.3174575017137302</v>
      </c>
      <c r="K28" s="6">
        <f>INDEX(Activity_Demand_tot!AD:AD,MATCH($C$1&amp;"-"&amp;$C28,Activity_Demand_tot!$CH:$CH,0))</f>
        <v>6.0203758352466599</v>
      </c>
      <c r="L28" s="6">
        <f>INDEX(Activity_Demand_tot!AE:AE,MATCH($C$1&amp;"-"&amp;$C28,Activity_Demand_tot!$CH:$CH,0))</f>
        <v>6.1047996674411502</v>
      </c>
      <c r="M28" s="6">
        <f>INDEX(Activity_Demand_tot!AF:AF,MATCH($C$1&amp;"-"&amp;$C28,Activity_Demand_tot!$CH:$CH,0))</f>
        <v>6.10053021688001</v>
      </c>
      <c r="N28" s="6">
        <f>INDEX(Activity_Demand_tot!AG:AG,MATCH($C$1&amp;"-"&amp;$C28,Activity_Demand_tot!$CH:$CH,0))</f>
        <v>5.8362076697889096</v>
      </c>
      <c r="O28" s="6">
        <f>INDEX(Activity_Demand_tot!AH:AH,MATCH($C$1&amp;"-"&amp;$C28,Activity_Demand_tot!$CH:$CH,0))</f>
        <v>5.9911594337212604</v>
      </c>
      <c r="P28" s="6">
        <f>INDEX(Activity_Demand_tot!AI:AI,MATCH($C$1&amp;"-"&amp;$C28,Activity_Demand_tot!$CH:$CH,0))</f>
        <v>6.0584100547980597</v>
      </c>
      <c r="Q28" s="6">
        <f>INDEX(Activity_Demand_tot!AJ:AJ,MATCH($C$1&amp;"-"&amp;$C28,Activity_Demand_tot!$CH:$CH,0))</f>
        <v>6.1259759361816597</v>
      </c>
      <c r="R28" s="6">
        <f>INDEX(Activity_Demand_tot!AK:AK,MATCH($C$1&amp;"-"&amp;$C28,Activity_Demand_tot!$CH:$CH,0))</f>
        <v>6.1909304692825202</v>
      </c>
      <c r="S28" s="6">
        <f>INDEX(Activity_Demand_tot!AL:AL,MATCH($C$1&amp;"-"&amp;$C28,Activity_Demand_tot!$CH:$CH,0))</f>
        <v>6.2575311352246601</v>
      </c>
      <c r="T28" s="6">
        <f>INDEX(Activity_Demand_tot!AM:AM,MATCH($C$1&amp;"-"&amp;$C28,Activity_Demand_tot!$CH:$CH,0))</f>
        <v>6.3574927530296801</v>
      </c>
      <c r="U28" s="6">
        <f>INDEX(Activity_Demand_tot!AN:AN,MATCH($C$1&amp;"-"&amp;$C28,Activity_Demand_tot!$CH:$CH,0))</f>
        <v>6.4467981493958</v>
      </c>
      <c r="V28" s="6">
        <f>INDEX(Activity_Demand_tot!AO:AO,MATCH($C$1&amp;"-"&amp;$C28,Activity_Demand_tot!$CH:$CH,0))</f>
        <v>6.5419475591412004</v>
      </c>
      <c r="W28" s="6">
        <f>INDEX(Activity_Demand_tot!AP:AP,MATCH($C$1&amp;"-"&amp;$C28,Activity_Demand_tot!$CH:$CH,0))</f>
        <v>6.6350298535139496</v>
      </c>
      <c r="X28" s="6">
        <f>INDEX(Activity_Demand_tot!AQ:AQ,MATCH($C$1&amp;"-"&amp;$C28,Activity_Demand_tot!$CH:$CH,0))</f>
        <v>6.72631064972283</v>
      </c>
      <c r="Y28" s="6">
        <f>INDEX(Activity_Demand_tot!AR:AR,MATCH($C$1&amp;"-"&amp;$C28,Activity_Demand_tot!$CH:$CH,0))</f>
        <v>6.8160044784377698</v>
      </c>
      <c r="Z28" s="6">
        <f>INDEX(Activity_Demand_tot!AS:AS,MATCH($C$1&amp;"-"&amp;$C28,Activity_Demand_tot!$CH:$CH,0))</f>
        <v>6.9042981188525596</v>
      </c>
      <c r="AA28" s="6">
        <f>INDEX(Activity_Demand_tot!AT:AT,MATCH($C$1&amp;"-"&amp;$C28,Activity_Demand_tot!$CH:$CH,0))</f>
        <v>6.9846545148861399</v>
      </c>
      <c r="AB28" s="6">
        <f>INDEX(Activity_Demand_tot!AU:AU,MATCH($C$1&amp;"-"&amp;$C28,Activity_Demand_tot!$CH:$CH,0))</f>
        <v>7.0708385619192002</v>
      </c>
      <c r="AC28" s="6">
        <f>INDEX(Activity_Demand_tot!AV:AV,MATCH($C$1&amp;"-"&amp;$C28,Activity_Demand_tot!$CH:$CH,0))</f>
        <v>7.1624731570686802</v>
      </c>
      <c r="AD28" s="6">
        <f>INDEX(Activity_Demand_tot!AW:AW,MATCH($C$1&amp;"-"&amp;$C28,Activity_Demand_tot!$CH:$CH,0))</f>
        <v>7.2529680277477899</v>
      </c>
      <c r="AE28" s="6">
        <f>INDEX(Activity_Demand_tot!AX:AX,MATCH($C$1&amp;"-"&amp;$C28,Activity_Demand_tot!$CH:$CH,0))</f>
        <v>7.3424481372577102</v>
      </c>
      <c r="AF28" s="6">
        <f>INDEX(Activity_Demand_tot!AY:AY,MATCH($C$1&amp;"-"&amp;$C28,Activity_Demand_tot!$CH:$CH,0))</f>
        <v>7.43100212532031</v>
      </c>
      <c r="AG28" s="6">
        <f>INDEX(Activity_Demand_tot!AZ:AZ,MATCH($C$1&amp;"-"&amp;$C28,Activity_Demand_tot!$CH:$CH,0))</f>
        <v>7.5244256842422796</v>
      </c>
      <c r="AH28" s="6">
        <f>INDEX(Activity_Demand_tot!BA:BA,MATCH($C$1&amp;"-"&amp;$C28,Activity_Demand_tot!$CH:$CH,0))</f>
        <v>7.6111493954922302</v>
      </c>
      <c r="AI28" s="6">
        <f>INDEX(Activity_Demand_tot!BB:BB,MATCH($C$1&amp;"-"&amp;$C28,Activity_Demand_tot!$CH:$CH,0))</f>
        <v>7.7025923723688399</v>
      </c>
      <c r="AJ28" s="6">
        <f>INDEX(Activity_Demand_tot!BC:BC,MATCH($C$1&amp;"-"&amp;$C28,Activity_Demand_tot!$CH:$CH,0))</f>
        <v>7.7877361052802696</v>
      </c>
      <c r="AK28" s="6">
        <f>INDEX(Activity_Demand_tot!BD:BD,MATCH($C$1&amp;"-"&amp;$C28,Activity_Demand_tot!$CH:$CH,0))</f>
        <v>7.8774075405243398</v>
      </c>
      <c r="AL28" s="6">
        <f>INDEX(Activity_Demand_tot!BE:BE,MATCH($C$1&amp;"-"&amp;$C28,Activity_Demand_tot!$CH:$CH,0))</f>
        <v>7.9661268291309897</v>
      </c>
      <c r="AM28" s="6">
        <f>INDEX(Activity_Demand_tot!BF:BF,MATCH($C$1&amp;"-"&amp;$C28,Activity_Demand_tot!$CH:$CH,0))</f>
        <v>8.0489025923913395</v>
      </c>
      <c r="AN28" s="6">
        <f>INDEX(Activity_Demand_tot!BG:BG,MATCH($C$1&amp;"-"&amp;$C28,Activity_Demand_tot!$CH:$CH,0))</f>
        <v>8.1407276728092395</v>
      </c>
      <c r="AO28" s="6">
        <f>INDEX(Activity_Demand_tot!BH:BH,MATCH($C$1&amp;"-"&amp;$C28,Activity_Demand_tot!$CH:$CH,0))</f>
        <v>8.2266701193935798</v>
      </c>
      <c r="AP28" s="6">
        <f>INDEX(Activity_Demand_tot!BI:BI,MATCH($C$1&amp;"-"&amp;$C28,Activity_Demand_tot!$CH:$CH,0))</f>
        <v>8.3163485058077793</v>
      </c>
      <c r="AQ28" s="6">
        <f>INDEX(Activity_Demand_tot!BJ:BJ,MATCH($C$1&amp;"-"&amp;$C28,Activity_Demand_tot!$CH:$CH,0))</f>
        <v>8.4049108977510496</v>
      </c>
      <c r="AR28" s="6">
        <f>INDEX(Activity_Demand_tot!BK:BK,MATCH($C$1&amp;"-"&amp;$C28,Activity_Demand_tot!$CH:$CH,0))</f>
        <v>8.4923393422218503</v>
      </c>
      <c r="AS28" s="6">
        <f>INDEX(Activity_Demand_tot!BL:BL,MATCH($C$1&amp;"-"&amp;$C28,Activity_Demand_tot!$CH:$CH,0))</f>
        <v>8.5803587882954897</v>
      </c>
      <c r="AT28" s="6">
        <f>INDEX(Activity_Demand_tot!BM:BM,MATCH($C$1&amp;"-"&amp;$C28,Activity_Demand_tot!$CH:$CH,0))</f>
        <v>8.6689207453508104</v>
      </c>
      <c r="AU28" s="6">
        <f>INDEX(Activity_Demand_tot!BN:BN,MATCH($C$1&amp;"-"&amp;$C28,Activity_Demand_tot!$CH:$CH,0))</f>
        <v>8.7579575566362493</v>
      </c>
      <c r="AV28" s="6">
        <f>INDEX(Activity_Demand_tot!BO:BO,MATCH($C$1&amp;"-"&amp;$C28,Activity_Demand_tot!$CH:$CH,0))</f>
        <v>8.8474041753758801</v>
      </c>
      <c r="AW28" s="6">
        <f>INDEX(Activity_Demand_tot!BP:BP,MATCH($C$1&amp;"-"&amp;$C28,Activity_Demand_tot!$CH:$CH,0))</f>
        <v>8.9371975189083397</v>
      </c>
      <c r="AX28" s="6">
        <f>INDEX(Activity_Demand_tot!BQ:BQ,MATCH($C$1&amp;"-"&amp;$C28,Activity_Demand_tot!$CH:$CH,0))</f>
        <v>9.0273009741719896</v>
      </c>
      <c r="AY28" s="6">
        <f>INDEX(Activity_Demand_tot!BR:BR,MATCH($C$1&amp;"-"&amp;$C28,Activity_Demand_tot!$CH:$CH,0))</f>
        <v>9.1176824597531692</v>
      </c>
      <c r="AZ28" s="6">
        <f>INDEX(Activity_Demand_tot!BS:BS,MATCH($C$1&amp;"-"&amp;$C28,Activity_Demand_tot!$CH:$CH,0))</f>
        <v>9.2083144546827302</v>
      </c>
      <c r="BA28" s="6">
        <f>INDEX(Activity_Demand_tot!BT:BT,MATCH($C$1&amp;"-"&amp;$C28,Activity_Demand_tot!$CH:$CH,0))</f>
        <v>9.2992053978712708</v>
      </c>
      <c r="BB28" s="6">
        <f>INDEX(Activity_Demand_tot!BU:BU,MATCH($C$1&amp;"-"&amp;$C28,Activity_Demand_tot!$CH:$CH,0))</f>
        <v>9.3903414827126106</v>
      </c>
      <c r="BC28" s="6">
        <f>INDEX(Activity_Demand_tot!BV:BV,MATCH($C$1&amp;"-"&amp;$C28,Activity_Demand_tot!$CH:$CH,0))</f>
        <v>9.4817166804457091</v>
      </c>
      <c r="BD28" s="6">
        <f>INDEX(Activity_Demand_tot!BW:BW,MATCH($C$1&amp;"-"&amp;$C28,Activity_Demand_tot!$CH:$CH,0))</f>
        <v>9.5732829842959806</v>
      </c>
      <c r="BE28" s="6">
        <f>INDEX(Activity_Demand_tot!BX:BX,MATCH($C$1&amp;"-"&amp;$C28,Activity_Demand_tot!$CH:$CH,0))</f>
        <v>9.6650363939701691</v>
      </c>
      <c r="BF28" s="6">
        <f>INDEX(Activity_Demand_tot!BY:BY,MATCH($C$1&amp;"-"&amp;$C28,Activity_Demand_tot!$CH:$CH,0))</f>
        <v>9.7569710506324707</v>
      </c>
      <c r="BG28" s="6">
        <f>INDEX(Activity_Demand_tot!BZ:BZ,MATCH($C$1&amp;"-"&amp;$C28,Activity_Demand_tot!$CH:$CH,0))</f>
        <v>9.8490693984765301</v>
      </c>
      <c r="BH28" s="6">
        <f>INDEX(Activity_Demand_tot!CA:CA,MATCH($C$1&amp;"-"&amp;$C28,Activity_Demand_tot!$CH:$CH,0))</f>
        <v>9.9413241484847106</v>
      </c>
      <c r="BI28" s="6">
        <f>INDEX(Activity_Demand_tot!CB:CB,MATCH($C$1&amp;"-"&amp;$C28,Activity_Demand_tot!$CH:$CH,0))</f>
        <v>10.0336927875691</v>
      </c>
      <c r="BJ28" s="6">
        <f>INDEX(Activity_Demand_tot!CC:CC,MATCH($C$1&amp;"-"&amp;$C28,Activity_Demand_tot!$CH:$CH,0))</f>
        <v>10.126173750517101</v>
      </c>
      <c r="BK28" s="6">
        <f>INDEX(Activity_Demand_tot!CD:CD,MATCH($C$1&amp;"-"&amp;$C28,Activity_Demand_tot!$CH:$CH,0))</f>
        <v>10.2187518099873</v>
      </c>
      <c r="BL28" s="6">
        <f>INDEX(Activity_Demand_tot!CE:CE,MATCH($C$1&amp;"-"&amp;$C28,Activity_Demand_tot!$CH:$CH,0))</f>
        <v>10.3114115594426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17_SIN</v>
      </c>
      <c r="B32" t="s">
        <v>742</v>
      </c>
      <c r="C32" t="str">
        <f t="shared" ref="C32:AH32" si="2">C127</f>
        <v>air_freight(gtkm)</v>
      </c>
      <c r="D32">
        <f t="shared" si="2"/>
        <v>8.5326745811794289E-10</v>
      </c>
      <c r="E32">
        <f t="shared" si="2"/>
        <v>9.0524858420697363E-10</v>
      </c>
      <c r="F32">
        <f t="shared" si="2"/>
        <v>9.2550280644758245E-10</v>
      </c>
      <c r="G32">
        <f t="shared" si="2"/>
        <v>9.5917495360872456E-10</v>
      </c>
      <c r="H32">
        <f t="shared" si="2"/>
        <v>9.8104003006934388E-10</v>
      </c>
      <c r="I32">
        <f t="shared" si="2"/>
        <v>9.9999999999999924E-10</v>
      </c>
      <c r="J32" s="10">
        <f t="shared" si="2"/>
        <v>9.9999999999999882E-10</v>
      </c>
      <c r="K32">
        <f>K127</f>
        <v>1.0031211387195952E-9</v>
      </c>
      <c r="L32">
        <f t="shared" si="2"/>
        <v>1.0087740777769372E-9</v>
      </c>
      <c r="M32">
        <f t="shared" si="2"/>
        <v>9.9899556059095565E-10</v>
      </c>
      <c r="N32">
        <f t="shared" si="2"/>
        <v>9.4195946869606975E-10</v>
      </c>
      <c r="O32">
        <f t="shared" si="2"/>
        <v>9.480757254080093E-10</v>
      </c>
      <c r="P32">
        <f t="shared" si="2"/>
        <v>9.3521163334549512E-10</v>
      </c>
      <c r="Q32">
        <f t="shared" si="2"/>
        <v>9.1784837891427924E-10</v>
      </c>
      <c r="R32">
        <f t="shared" si="2"/>
        <v>8.9584794032072562E-10</v>
      </c>
      <c r="S32">
        <f t="shared" si="2"/>
        <v>8.7014726809758869E-10</v>
      </c>
      <c r="T32">
        <f t="shared" si="2"/>
        <v>8.4524759275717493E-10</v>
      </c>
      <c r="U32">
        <f t="shared" si="2"/>
        <v>8.1525492084023812E-10</v>
      </c>
      <c r="V32">
        <f t="shared" si="2"/>
        <v>7.8266039142062319E-10</v>
      </c>
      <c r="W32">
        <f t="shared" si="2"/>
        <v>7.467742524269258E-10</v>
      </c>
      <c r="X32">
        <f t="shared" si="2"/>
        <v>7.0800518858628133E-10</v>
      </c>
      <c r="Y32">
        <f t="shared" si="2"/>
        <v>6.6676583623868293E-10</v>
      </c>
      <c r="Z32">
        <f t="shared" si="2"/>
        <v>6.2347480043483995E-10</v>
      </c>
      <c r="AA32">
        <f t="shared" si="2"/>
        <v>5.7800192635986224E-10</v>
      </c>
      <c r="AB32">
        <f t="shared" si="2"/>
        <v>5.319529692002487E-10</v>
      </c>
      <c r="AC32">
        <f t="shared" si="2"/>
        <v>4.8557272733403211E-10</v>
      </c>
      <c r="AD32">
        <f t="shared" si="2"/>
        <v>4.387549904967321E-10</v>
      </c>
      <c r="AE32">
        <f t="shared" si="2"/>
        <v>3.9195546887056122E-10</v>
      </c>
      <c r="AF32">
        <f t="shared" si="2"/>
        <v>3.4563349005556804E-10</v>
      </c>
      <c r="AG32">
        <f t="shared" si="2"/>
        <v>3.0048179242411766E-10</v>
      </c>
      <c r="AH32">
        <f t="shared" si="2"/>
        <v>2.5647034199337759E-10</v>
      </c>
      <c r="AI32">
        <f t="shared" ref="AI32:BL32" si="3">AI127</f>
        <v>2.1449946734318738E-10</v>
      </c>
      <c r="AJ32">
        <f t="shared" si="3"/>
        <v>1.7470989006599987E-10</v>
      </c>
      <c r="AK32">
        <f t="shared" si="3"/>
        <v>1.3786243247083008E-10</v>
      </c>
      <c r="AL32">
        <f t="shared" si="3"/>
        <v>1.0430073952149167E-10</v>
      </c>
      <c r="AM32">
        <f t="shared" si="3"/>
        <v>7.4478013108944321E-11</v>
      </c>
      <c r="AN32">
        <f t="shared" si="3"/>
        <v>4.9034511975762217E-11</v>
      </c>
      <c r="AO32">
        <f t="shared" si="3"/>
        <v>2.833453996109948E-11</v>
      </c>
      <c r="AP32">
        <f t="shared" si="3"/>
        <v>1.2934401437991289E-11</v>
      </c>
      <c r="AQ32">
        <f t="shared" si="3"/>
        <v>3.3187374404864687E-12</v>
      </c>
      <c r="AR32">
        <f t="shared" si="3"/>
        <v>1.5487264884063026E-24</v>
      </c>
      <c r="AS32">
        <f t="shared" si="3"/>
        <v>1.5553519968584227E-24</v>
      </c>
      <c r="AT32">
        <f t="shared" si="3"/>
        <v>1.5618818534694125E-24</v>
      </c>
      <c r="AU32">
        <f t="shared" si="3"/>
        <v>1.5683021548247733E-24</v>
      </c>
      <c r="AV32">
        <f t="shared" si="3"/>
        <v>1.5745997593260304E-24</v>
      </c>
      <c r="AW32">
        <f t="shared" si="3"/>
        <v>1.5807621586178086E-24</v>
      </c>
      <c r="AX32">
        <f t="shared" si="3"/>
        <v>1.5867817742721796E-24</v>
      </c>
      <c r="AY32">
        <f t="shared" si="3"/>
        <v>1.5926519803294901E-24</v>
      </c>
      <c r="AZ32">
        <f t="shared" si="3"/>
        <v>1.5983670834045016E-24</v>
      </c>
      <c r="BA32">
        <f t="shared" si="3"/>
        <v>1.6039277134130621E-24</v>
      </c>
      <c r="BB32">
        <f t="shared" si="3"/>
        <v>1.6093306507174365E-24</v>
      </c>
      <c r="BC32">
        <f t="shared" si="3"/>
        <v>1.6145740607855002E-24</v>
      </c>
      <c r="BD32">
        <f t="shared" si="3"/>
        <v>1.6196490335577042E-24</v>
      </c>
      <c r="BE32">
        <f t="shared" si="3"/>
        <v>1.6245542667949037E-24</v>
      </c>
      <c r="BF32">
        <f t="shared" si="3"/>
        <v>1.6292881654842252E-24</v>
      </c>
      <c r="BG32">
        <f t="shared" si="3"/>
        <v>1.6338472199660996E-24</v>
      </c>
      <c r="BH32">
        <f t="shared" si="3"/>
        <v>1.6382296895911004E-24</v>
      </c>
      <c r="BI32">
        <f t="shared" si="3"/>
        <v>1.6424280998671927E-24</v>
      </c>
      <c r="BJ32">
        <f t="shared" si="3"/>
        <v>1.6464418209468885E-24</v>
      </c>
      <c r="BK32">
        <f t="shared" si="3"/>
        <v>1.6502680235078083E-24</v>
      </c>
      <c r="BL32">
        <f t="shared" si="3"/>
        <v>1.6539039164003754E-24</v>
      </c>
    </row>
    <row r="33" spans="1:64" x14ac:dyDescent="0.25">
      <c r="A33" t="str">
        <f t="shared" ref="A33:A60" si="4">$C$1</f>
        <v>17_SIN</v>
      </c>
      <c r="B33" t="s">
        <v>742</v>
      </c>
      <c r="C33" t="str">
        <f t="shared" ref="C33:AH33" si="5">C128</f>
        <v>pipeline_freight(gtkm)</v>
      </c>
      <c r="D33">
        <f t="shared" si="5"/>
        <v>9.9999999999999924E-10</v>
      </c>
      <c r="E33">
        <f t="shared" si="5"/>
        <v>9.9999999999999882E-10</v>
      </c>
      <c r="F33">
        <f t="shared" si="5"/>
        <v>9.9999999999999861E-10</v>
      </c>
      <c r="G33">
        <f t="shared" si="5"/>
        <v>9.9999999999999882E-10</v>
      </c>
      <c r="H33">
        <f t="shared" si="5"/>
        <v>9.9999999999999861E-10</v>
      </c>
      <c r="I33">
        <f t="shared" si="5"/>
        <v>9.9999999999999924E-10</v>
      </c>
      <c r="J33" s="10">
        <f t="shared" si="5"/>
        <v>9.9999999999999882E-10</v>
      </c>
      <c r="K33">
        <f t="shared" si="5"/>
        <v>9.0796520904246098E-10</v>
      </c>
      <c r="L33">
        <f t="shared" si="5"/>
        <v>8.8286719955671774E-10</v>
      </c>
      <c r="M33">
        <f t="shared" si="5"/>
        <v>8.4402993718613388E-10</v>
      </c>
      <c r="N33">
        <f t="shared" si="5"/>
        <v>7.7059422050427112E-10</v>
      </c>
      <c r="O33">
        <f t="shared" si="5"/>
        <v>7.5299754553976772E-10</v>
      </c>
      <c r="P33">
        <f t="shared" si="5"/>
        <v>7.228524707911758E-10</v>
      </c>
      <c r="Q33">
        <f t="shared" si="5"/>
        <v>6.91871254266062E-10</v>
      </c>
      <c r="R33">
        <f t="shared" si="5"/>
        <v>6.598372545260908E-10</v>
      </c>
      <c r="S33">
        <f t="shared" si="5"/>
        <v>6.2733261963504764E-10</v>
      </c>
      <c r="T33">
        <f t="shared" si="5"/>
        <v>5.9741640164976735E-10</v>
      </c>
      <c r="U33">
        <f t="shared" si="5"/>
        <v>5.6571803640083194E-10</v>
      </c>
      <c r="V33">
        <f t="shared" si="5"/>
        <v>5.339071708580307E-10</v>
      </c>
      <c r="W33">
        <f t="shared" si="5"/>
        <v>5.0141027799035264E-10</v>
      </c>
      <c r="X33">
        <f t="shared" si="5"/>
        <v>4.6842073502465793E-10</v>
      </c>
      <c r="Y33">
        <f t="shared" si="5"/>
        <v>4.3512714910769018E-10</v>
      </c>
      <c r="Z33">
        <f t="shared" si="5"/>
        <v>4.0171620634879764E-10</v>
      </c>
      <c r="AA33">
        <f t="shared" si="5"/>
        <v>3.6802066949240922E-10</v>
      </c>
      <c r="AB33">
        <f t="shared" si="5"/>
        <v>3.3497848139845286E-10</v>
      </c>
      <c r="AC33">
        <f t="shared" si="5"/>
        <v>3.0264462421156461E-10</v>
      </c>
      <c r="AD33">
        <f t="shared" si="5"/>
        <v>2.7086212323880389E-10</v>
      </c>
      <c r="AE33">
        <f t="shared" si="5"/>
        <v>2.39829868540043E-10</v>
      </c>
      <c r="AF33">
        <f t="shared" si="5"/>
        <v>2.0974786181203636E-10</v>
      </c>
      <c r="AG33">
        <f t="shared" si="5"/>
        <v>1.8095623671186211E-10</v>
      </c>
      <c r="AH33">
        <f t="shared" si="5"/>
        <v>1.5335916554304917E-10</v>
      </c>
      <c r="AI33">
        <f t="shared" ref="AI33:BL33" si="6">AI128</f>
        <v>1.2742240939187335E-10</v>
      </c>
      <c r="AJ33">
        <f t="shared" si="6"/>
        <v>1.0315762463039713E-10</v>
      </c>
      <c r="AK33">
        <f t="shared" si="6"/>
        <v>8.0946803085542817E-11</v>
      </c>
      <c r="AL33">
        <f t="shared" si="6"/>
        <v>6.0926480821017238E-11</v>
      </c>
      <c r="AM33">
        <f t="shared" si="6"/>
        <v>4.3300899641482129E-11</v>
      </c>
      <c r="AN33">
        <f t="shared" si="6"/>
        <v>2.8385525085403313E-11</v>
      </c>
      <c r="AO33">
        <f t="shared" si="6"/>
        <v>1.6338236480933098E-11</v>
      </c>
      <c r="AP33">
        <f t="shared" si="6"/>
        <v>7.4317174893333815E-12</v>
      </c>
      <c r="AQ33">
        <f t="shared" si="6"/>
        <v>1.9007380628427237E-12</v>
      </c>
      <c r="AR33">
        <f t="shared" si="6"/>
        <v>1.7561746147768138E-24</v>
      </c>
      <c r="AS33">
        <f t="shared" si="6"/>
        <v>1.7743766096067566E-24</v>
      </c>
      <c r="AT33">
        <f t="shared" si="6"/>
        <v>1.7926907930782357E-24</v>
      </c>
      <c r="AU33">
        <f t="shared" si="6"/>
        <v>1.8111031741029501E-24</v>
      </c>
      <c r="AV33">
        <f t="shared" si="6"/>
        <v>1.8296003013229114E-24</v>
      </c>
      <c r="AW33">
        <f t="shared" si="6"/>
        <v>1.8481691295495025E-24</v>
      </c>
      <c r="AX33">
        <f t="shared" si="6"/>
        <v>1.866802087379035E-24</v>
      </c>
      <c r="AY33">
        <f t="shared" si="6"/>
        <v>1.8854925405306582E-24</v>
      </c>
      <c r="AZ33">
        <f t="shared" si="6"/>
        <v>1.9042347978013425E-24</v>
      </c>
      <c r="BA33">
        <f t="shared" si="6"/>
        <v>1.9230306043168974E-24</v>
      </c>
      <c r="BB33">
        <f t="shared" si="6"/>
        <v>1.9418771049380834E-24</v>
      </c>
      <c r="BC33">
        <f t="shared" si="6"/>
        <v>1.960773052946338E-24</v>
      </c>
      <c r="BD33">
        <f t="shared" si="6"/>
        <v>1.9797085207733591E-24</v>
      </c>
      <c r="BE33">
        <f t="shared" si="6"/>
        <v>1.9986826811778901E-24</v>
      </c>
      <c r="BF33">
        <f t="shared" si="6"/>
        <v>2.0176943225810839E-24</v>
      </c>
      <c r="BG33">
        <f t="shared" si="6"/>
        <v>2.0367398145272766E-24</v>
      </c>
      <c r="BH33">
        <f t="shared" si="6"/>
        <v>2.0558176496829499E-24</v>
      </c>
      <c r="BI33">
        <f t="shared" si="6"/>
        <v>2.0749190365475789E-24</v>
      </c>
      <c r="BJ33">
        <f t="shared" si="6"/>
        <v>2.0940436514427842E-24</v>
      </c>
      <c r="BK33">
        <f t="shared" si="6"/>
        <v>2.1131883454281666E-24</v>
      </c>
      <c r="BL33">
        <f t="shared" si="6"/>
        <v>2.1323499325065281E-24</v>
      </c>
    </row>
    <row r="34" spans="1:64" x14ac:dyDescent="0.25">
      <c r="A34" t="str">
        <f t="shared" si="4"/>
        <v>17_SIN</v>
      </c>
      <c r="B34" t="s">
        <v>742</v>
      </c>
      <c r="C34" t="str">
        <f t="shared" ref="C34:AH34" si="7">C129</f>
        <v>rail_freight(gtkm)</v>
      </c>
      <c r="D34">
        <f t="shared" si="7"/>
        <v>0</v>
      </c>
      <c r="E34">
        <f t="shared" si="7"/>
        <v>0</v>
      </c>
      <c r="F34">
        <f t="shared" si="7"/>
        <v>0</v>
      </c>
      <c r="G34">
        <f t="shared" si="7"/>
        <v>0</v>
      </c>
      <c r="H34">
        <f t="shared" si="7"/>
        <v>0</v>
      </c>
      <c r="I34">
        <f t="shared" si="7"/>
        <v>0</v>
      </c>
      <c r="J34" s="10">
        <f t="shared" si="7"/>
        <v>0</v>
      </c>
      <c r="K34">
        <f t="shared" si="7"/>
        <v>0</v>
      </c>
      <c r="L34">
        <f t="shared" si="7"/>
        <v>0</v>
      </c>
      <c r="M34">
        <f t="shared" si="7"/>
        <v>0</v>
      </c>
      <c r="N34">
        <f t="shared" si="7"/>
        <v>0</v>
      </c>
      <c r="O34">
        <f t="shared" si="7"/>
        <v>0</v>
      </c>
      <c r="P34">
        <f t="shared" si="7"/>
        <v>0</v>
      </c>
      <c r="Q34">
        <f t="shared" si="7"/>
        <v>0</v>
      </c>
      <c r="R34">
        <f t="shared" si="7"/>
        <v>0</v>
      </c>
      <c r="S34">
        <f t="shared" si="7"/>
        <v>0</v>
      </c>
      <c r="T34">
        <f t="shared" si="7"/>
        <v>0</v>
      </c>
      <c r="U34">
        <f t="shared" si="7"/>
        <v>0</v>
      </c>
      <c r="V34">
        <f t="shared" si="7"/>
        <v>0</v>
      </c>
      <c r="W34">
        <f t="shared" si="7"/>
        <v>0</v>
      </c>
      <c r="X34">
        <f t="shared" si="7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ref="AI34:BL34" si="8">AI129</f>
        <v>0</v>
      </c>
      <c r="AJ34">
        <f t="shared" si="8"/>
        <v>0</v>
      </c>
      <c r="AK34">
        <f t="shared" si="8"/>
        <v>0</v>
      </c>
      <c r="AL34">
        <f t="shared" si="8"/>
        <v>0</v>
      </c>
      <c r="AM34">
        <f t="shared" si="8"/>
        <v>0</v>
      </c>
      <c r="AN34">
        <f t="shared" si="8"/>
        <v>0</v>
      </c>
      <c r="AO34">
        <f t="shared" si="8"/>
        <v>0</v>
      </c>
      <c r="AP34">
        <f t="shared" si="8"/>
        <v>0</v>
      </c>
      <c r="AQ34">
        <f t="shared" si="8"/>
        <v>0</v>
      </c>
      <c r="AR34">
        <f t="shared" si="8"/>
        <v>0</v>
      </c>
      <c r="AS34">
        <f t="shared" si="8"/>
        <v>0</v>
      </c>
      <c r="AT34">
        <f t="shared" si="8"/>
        <v>0</v>
      </c>
      <c r="AU34">
        <f t="shared" si="8"/>
        <v>0</v>
      </c>
      <c r="AV34">
        <f t="shared" si="8"/>
        <v>0</v>
      </c>
      <c r="AW34">
        <f t="shared" si="8"/>
        <v>0</v>
      </c>
      <c r="AX34">
        <f t="shared" si="8"/>
        <v>0</v>
      </c>
      <c r="AY34">
        <f t="shared" si="8"/>
        <v>0</v>
      </c>
      <c r="AZ34">
        <f t="shared" si="8"/>
        <v>0</v>
      </c>
      <c r="BA34">
        <f t="shared" si="8"/>
        <v>0</v>
      </c>
      <c r="BB34">
        <f t="shared" si="8"/>
        <v>0</v>
      </c>
      <c r="BC34">
        <f t="shared" si="8"/>
        <v>0</v>
      </c>
      <c r="BD34">
        <f t="shared" si="8"/>
        <v>0</v>
      </c>
      <c r="BE34">
        <f t="shared" si="8"/>
        <v>0</v>
      </c>
      <c r="BF34">
        <f t="shared" si="8"/>
        <v>0</v>
      </c>
      <c r="BG34">
        <f t="shared" si="8"/>
        <v>0</v>
      </c>
      <c r="BH34">
        <f t="shared" si="8"/>
        <v>0</v>
      </c>
      <c r="BI34">
        <f t="shared" si="8"/>
        <v>0</v>
      </c>
      <c r="BJ34">
        <f t="shared" si="8"/>
        <v>0</v>
      </c>
      <c r="BK34">
        <f t="shared" si="8"/>
        <v>0</v>
      </c>
      <c r="BL34">
        <f t="shared" si="8"/>
        <v>0</v>
      </c>
    </row>
    <row r="35" spans="1:64" x14ac:dyDescent="0.25">
      <c r="A35" t="str">
        <f t="shared" si="4"/>
        <v>17_SIN</v>
      </c>
      <c r="B35" t="s">
        <v>742</v>
      </c>
      <c r="C35" t="str">
        <f t="shared" ref="C35:AH35" si="9">C130</f>
        <v>road_freight_2w(gtkm)</v>
      </c>
      <c r="D35">
        <f t="shared" si="9"/>
        <v>5.276267833437957E-3</v>
      </c>
      <c r="E35">
        <f t="shared" si="9"/>
        <v>5.4318045121843307E-3</v>
      </c>
      <c r="F35">
        <f t="shared" si="9"/>
        <v>5.5919261853243441E-3</v>
      </c>
      <c r="G35">
        <f t="shared" si="9"/>
        <v>5.7567680118040905E-3</v>
      </c>
      <c r="H35">
        <f t="shared" si="9"/>
        <v>5.9264691348583703E-3</v>
      </c>
      <c r="I35">
        <f t="shared" si="9"/>
        <v>6.10117279946142E-3</v>
      </c>
      <c r="J35" s="10">
        <f t="shared" si="9"/>
        <v>6.2810264732404922E-3</v>
      </c>
      <c r="K35">
        <f t="shared" si="9"/>
        <v>5.9540461551584808E-3</v>
      </c>
      <c r="L35">
        <f t="shared" si="9"/>
        <v>6.000508417059746E-3</v>
      </c>
      <c r="M35">
        <f t="shared" si="9"/>
        <v>5.946278021592582E-3</v>
      </c>
      <c r="N35">
        <f t="shared" si="9"/>
        <v>5.6291695843350455E-3</v>
      </c>
      <c r="O35">
        <f t="shared" si="9"/>
        <v>5.7065483531012085E-3</v>
      </c>
      <c r="P35">
        <f t="shared" si="9"/>
        <v>5.6874607110047569E-3</v>
      </c>
      <c r="Q35">
        <f t="shared" si="9"/>
        <v>5.6573494227363545E-3</v>
      </c>
      <c r="R35">
        <f t="shared" si="9"/>
        <v>5.6141460980425233E-3</v>
      </c>
      <c r="S35">
        <f t="shared" si="9"/>
        <v>5.562415457668014E-3</v>
      </c>
      <c r="T35">
        <f t="shared" si="9"/>
        <v>5.5303403733181549E-3</v>
      </c>
      <c r="U35">
        <f t="shared" si="9"/>
        <v>5.4792324130407931E-3</v>
      </c>
      <c r="V35">
        <f t="shared" si="9"/>
        <v>5.4241171718625034E-3</v>
      </c>
      <c r="W35">
        <f t="shared" si="9"/>
        <v>5.3589893112990601E-3</v>
      </c>
      <c r="X35">
        <f t="shared" si="9"/>
        <v>5.2849977423527492E-3</v>
      </c>
      <c r="Y35">
        <f t="shared" si="9"/>
        <v>5.2032893175830482E-3</v>
      </c>
      <c r="Z35">
        <f t="shared" si="9"/>
        <v>5.115028248851859E-3</v>
      </c>
      <c r="AA35">
        <f t="shared" si="9"/>
        <v>5.0165871093917789E-3</v>
      </c>
      <c r="AB35">
        <f t="shared" si="9"/>
        <v>4.9191039828343124E-3</v>
      </c>
      <c r="AC35">
        <f t="shared" si="9"/>
        <v>4.8230067800758593E-3</v>
      </c>
      <c r="AD35">
        <f t="shared" si="9"/>
        <v>4.7247694716492398E-3</v>
      </c>
      <c r="AE35">
        <f t="shared" si="9"/>
        <v>4.6257292593436476E-3</v>
      </c>
      <c r="AF35">
        <f t="shared" si="9"/>
        <v>4.5272403313958093E-3</v>
      </c>
      <c r="AG35">
        <f t="shared" si="9"/>
        <v>4.4340613298116871E-3</v>
      </c>
      <c r="AH35">
        <f t="shared" si="9"/>
        <v>4.3406548064784719E-3</v>
      </c>
      <c r="AI35">
        <f t="shared" ref="AI35:BL35" si="10">AI130</f>
        <v>4.2550947126612695E-3</v>
      </c>
      <c r="AJ35">
        <f t="shared" si="10"/>
        <v>4.1726782543234251E-3</v>
      </c>
      <c r="AK35">
        <f t="shared" si="10"/>
        <v>4.1008366481138222E-3</v>
      </c>
      <c r="AL35">
        <f t="shared" si="10"/>
        <v>4.0381383489264842E-3</v>
      </c>
      <c r="AM35">
        <f t="shared" si="10"/>
        <v>3.9837523098116235E-3</v>
      </c>
      <c r="AN35">
        <f t="shared" si="10"/>
        <v>3.9467807017797771E-3</v>
      </c>
      <c r="AO35">
        <f t="shared" si="10"/>
        <v>3.9215545179315118E-3</v>
      </c>
      <c r="AP35">
        <f t="shared" si="10"/>
        <v>3.9144834736391703E-3</v>
      </c>
      <c r="AQ35">
        <f t="shared" si="10"/>
        <v>3.9250505814699124E-3</v>
      </c>
      <c r="AR35">
        <f t="shared" si="10"/>
        <v>3.9551200480745898E-3</v>
      </c>
      <c r="AS35">
        <f t="shared" si="10"/>
        <v>3.996113166902928E-3</v>
      </c>
      <c r="AT35">
        <f t="shared" si="10"/>
        <v>4.0373589482749399E-3</v>
      </c>
      <c r="AU35">
        <f t="shared" si="10"/>
        <v>4.0788258825483811E-3</v>
      </c>
      <c r="AV35">
        <f t="shared" si="10"/>
        <v>4.1204836756196881E-3</v>
      </c>
      <c r="AW35">
        <f t="shared" si="10"/>
        <v>4.1623029481284062E-3</v>
      </c>
      <c r="AX35">
        <f t="shared" si="10"/>
        <v>4.2042666483472924E-3</v>
      </c>
      <c r="AY35">
        <f t="shared" si="10"/>
        <v>4.2463598350643656E-3</v>
      </c>
      <c r="AZ35">
        <f t="shared" si="10"/>
        <v>4.288569690994253E-3</v>
      </c>
      <c r="BA35">
        <f t="shared" si="10"/>
        <v>4.3309001463737425E-3</v>
      </c>
      <c r="BB35">
        <f t="shared" si="10"/>
        <v>4.3733447710800257E-3</v>
      </c>
      <c r="BC35">
        <f t="shared" si="10"/>
        <v>4.4159007573504007E-3</v>
      </c>
      <c r="BD35">
        <f t="shared" si="10"/>
        <v>4.4585457470867089E-3</v>
      </c>
      <c r="BE35">
        <f t="shared" si="10"/>
        <v>4.5012778772404527E-3</v>
      </c>
      <c r="BF35">
        <f t="shared" si="10"/>
        <v>4.5440944191878678E-3</v>
      </c>
      <c r="BG35">
        <f t="shared" si="10"/>
        <v>4.5869871966987205E-3</v>
      </c>
      <c r="BH35">
        <f t="shared" si="10"/>
        <v>4.6299528150735517E-3</v>
      </c>
      <c r="BI35">
        <f t="shared" si="10"/>
        <v>4.6729714747777993E-3</v>
      </c>
      <c r="BJ35">
        <f t="shared" si="10"/>
        <v>4.7160424468481619E-3</v>
      </c>
      <c r="BK35">
        <f t="shared" si="10"/>
        <v>4.7591586394856817E-3</v>
      </c>
      <c r="BL35">
        <f t="shared" si="10"/>
        <v>4.8023128774349558E-3</v>
      </c>
    </row>
    <row r="36" spans="1:64" x14ac:dyDescent="0.25">
      <c r="A36" t="str">
        <f t="shared" si="4"/>
        <v>17_SIN</v>
      </c>
      <c r="B36" t="s">
        <v>742</v>
      </c>
      <c r="C36" t="str">
        <f t="shared" ref="C36:AH36" si="11">C131</f>
        <v>road_freight_ht(gtkm)</v>
      </c>
      <c r="D36">
        <f t="shared" si="11"/>
        <v>5.0124544417660601</v>
      </c>
      <c r="E36">
        <f t="shared" si="11"/>
        <v>5.1602142865751137</v>
      </c>
      <c r="F36">
        <f t="shared" si="11"/>
        <v>5.3123298760581283</v>
      </c>
      <c r="G36">
        <f t="shared" si="11"/>
        <v>5.468929611213885</v>
      </c>
      <c r="H36">
        <f t="shared" si="11"/>
        <v>5.6301456781154524</v>
      </c>
      <c r="I36">
        <f t="shared" si="11"/>
        <v>5.796114159488349</v>
      </c>
      <c r="J36" s="10">
        <f t="shared" si="11"/>
        <v>5.9669751495784666</v>
      </c>
      <c r="K36">
        <f t="shared" si="11"/>
        <v>5.6848282352712074</v>
      </c>
      <c r="L36">
        <f t="shared" si="11"/>
        <v>5.7641846991943826</v>
      </c>
      <c r="M36">
        <f t="shared" si="11"/>
        <v>5.7598461640762046</v>
      </c>
      <c r="N36">
        <f t="shared" si="11"/>
        <v>5.5100401647713779</v>
      </c>
      <c r="O36">
        <f t="shared" si="11"/>
        <v>5.6561291739161739</v>
      </c>
      <c r="P36">
        <f t="shared" si="11"/>
        <v>5.7194596891908516</v>
      </c>
      <c r="Q36">
        <f t="shared" si="11"/>
        <v>5.7831278921390004</v>
      </c>
      <c r="R36">
        <f t="shared" si="11"/>
        <v>5.8443696357048305</v>
      </c>
      <c r="S36">
        <f t="shared" si="11"/>
        <v>5.9072026248954934</v>
      </c>
      <c r="T36">
        <f t="shared" si="11"/>
        <v>6.0015644647196948</v>
      </c>
      <c r="U36">
        <f t="shared" si="11"/>
        <v>6.085900851536957</v>
      </c>
      <c r="V36">
        <f t="shared" si="11"/>
        <v>6.1757868127693358</v>
      </c>
      <c r="W36">
        <f t="shared" si="11"/>
        <v>6.2637524681839487</v>
      </c>
      <c r="X36">
        <f t="shared" si="11"/>
        <v>6.3500466911003564</v>
      </c>
      <c r="Y36">
        <f t="shared" si="11"/>
        <v>6.434869932713517</v>
      </c>
      <c r="Z36">
        <f t="shared" si="11"/>
        <v>6.5183962640582864</v>
      </c>
      <c r="AA36">
        <f t="shared" si="11"/>
        <v>6.5944513840624408</v>
      </c>
      <c r="AB36">
        <f t="shared" si="11"/>
        <v>6.676028407289273</v>
      </c>
      <c r="AC36">
        <f t="shared" si="11"/>
        <v>6.7627691196430897</v>
      </c>
      <c r="AD36">
        <f t="shared" si="11"/>
        <v>6.848448514628469</v>
      </c>
      <c r="AE36">
        <f t="shared" si="11"/>
        <v>6.9331815127478187</v>
      </c>
      <c r="AF36">
        <f t="shared" si="11"/>
        <v>7.0170485834849785</v>
      </c>
      <c r="AG36">
        <f t="shared" si="11"/>
        <v>7.1055193702311898</v>
      </c>
      <c r="AH36">
        <f t="shared" si="11"/>
        <v>7.1876652039737703</v>
      </c>
      <c r="AI36">
        <f t="shared" ref="AI36:BL36" si="12">AI131</f>
        <v>7.2742659347601144</v>
      </c>
      <c r="AJ36">
        <f t="shared" si="12"/>
        <v>7.3549121002304032</v>
      </c>
      <c r="AK36">
        <f t="shared" si="12"/>
        <v>7.4398247303414546</v>
      </c>
      <c r="AL36">
        <f t="shared" si="12"/>
        <v>7.5238245188202679</v>
      </c>
      <c r="AM36">
        <f t="shared" si="12"/>
        <v>7.6021927771986455</v>
      </c>
      <c r="AN36">
        <f t="shared" si="12"/>
        <v>7.6890857818400677</v>
      </c>
      <c r="AO36">
        <f t="shared" si="12"/>
        <v>7.7703956890236254</v>
      </c>
      <c r="AP36">
        <f t="shared" si="12"/>
        <v>7.8552027301762779</v>
      </c>
      <c r="AQ36">
        <f t="shared" si="12"/>
        <v>7.938919207984469</v>
      </c>
      <c r="AR36">
        <f t="shared" si="12"/>
        <v>8.0215230899542167</v>
      </c>
      <c r="AS36">
        <f t="shared" si="12"/>
        <v>8.104662727996514</v>
      </c>
      <c r="AT36">
        <f t="shared" si="12"/>
        <v>8.1883148001503958</v>
      </c>
      <c r="AU36">
        <f t="shared" si="12"/>
        <v>8.272415400562247</v>
      </c>
      <c r="AV36">
        <f t="shared" si="12"/>
        <v>8.356903088656745</v>
      </c>
      <c r="AW36">
        <f t="shared" si="12"/>
        <v>8.4417182790823997</v>
      </c>
      <c r="AX36">
        <f t="shared" si="12"/>
        <v>8.526826388609841</v>
      </c>
      <c r="AY36">
        <f t="shared" si="12"/>
        <v>8.6121971144226084</v>
      </c>
      <c r="AZ36">
        <f t="shared" si="12"/>
        <v>8.6978044613171903</v>
      </c>
      <c r="BA36">
        <f t="shared" si="12"/>
        <v>8.7836564003500275</v>
      </c>
      <c r="BB36">
        <f t="shared" si="12"/>
        <v>8.8697398903547455</v>
      </c>
      <c r="BC36">
        <f t="shared" si="12"/>
        <v>8.956049236805498</v>
      </c>
      <c r="BD36">
        <f t="shared" si="12"/>
        <v>9.0425390944287045</v>
      </c>
      <c r="BE36">
        <f t="shared" si="12"/>
        <v>9.1292056847078165</v>
      </c>
      <c r="BF36">
        <f t="shared" si="12"/>
        <v>9.2160434736215517</v>
      </c>
      <c r="BG36">
        <f t="shared" si="12"/>
        <v>9.3030358786594398</v>
      </c>
      <c r="BH36">
        <f t="shared" si="12"/>
        <v>9.3901760149078068</v>
      </c>
      <c r="BI36">
        <f t="shared" si="12"/>
        <v>9.4774237262091336</v>
      </c>
      <c r="BJ36">
        <f t="shared" si="12"/>
        <v>9.564777534126387</v>
      </c>
      <c r="BK36">
        <f t="shared" si="12"/>
        <v>9.6522230555236828</v>
      </c>
      <c r="BL36">
        <f t="shared" si="12"/>
        <v>9.7397457380040802</v>
      </c>
    </row>
    <row r="37" spans="1:64" x14ac:dyDescent="0.25">
      <c r="A37" t="str">
        <f t="shared" si="4"/>
        <v>17_SIN</v>
      </c>
      <c r="B37" t="s">
        <v>742</v>
      </c>
      <c r="C37" t="str">
        <f t="shared" ref="C37:AH37" si="13">C132</f>
        <v>road_freight_lt(gtkm)</v>
      </c>
      <c r="D37">
        <f t="shared" si="13"/>
        <v>0.26381339167189782</v>
      </c>
      <c r="E37">
        <f t="shared" si="13"/>
        <v>0.27159022560921647</v>
      </c>
      <c r="F37">
        <f t="shared" si="13"/>
        <v>0.27959630926621731</v>
      </c>
      <c r="G37">
        <f t="shared" si="13"/>
        <v>0.28783840059020449</v>
      </c>
      <c r="H37">
        <f t="shared" si="13"/>
        <v>0.29632345674291849</v>
      </c>
      <c r="I37">
        <f t="shared" si="13"/>
        <v>0.30505863997307087</v>
      </c>
      <c r="J37" s="10">
        <f t="shared" si="13"/>
        <v>0.31405132366202465</v>
      </c>
      <c r="K37">
        <f t="shared" si="13"/>
        <v>0.29921640765094137</v>
      </c>
      <c r="L37">
        <f t="shared" si="13"/>
        <v>0.30341151228372376</v>
      </c>
      <c r="M37">
        <f t="shared" si="13"/>
        <v>0.30320788381357605</v>
      </c>
      <c r="N37">
        <f t="shared" si="13"/>
        <v>0.2900871502266561</v>
      </c>
      <c r="O37">
        <f t="shared" si="13"/>
        <v>0.29781406614304967</v>
      </c>
      <c r="P37">
        <f t="shared" si="13"/>
        <v>0.30118992606328354</v>
      </c>
      <c r="Q37">
        <f t="shared" si="13"/>
        <v>0.30458922193105858</v>
      </c>
      <c r="R37">
        <f t="shared" si="13"/>
        <v>0.30786605367282216</v>
      </c>
      <c r="S37">
        <f t="shared" si="13"/>
        <v>0.31123171245368059</v>
      </c>
      <c r="T37">
        <f t="shared" si="13"/>
        <v>0.31626351909621248</v>
      </c>
      <c r="U37">
        <f t="shared" si="13"/>
        <v>0.32077189034781184</v>
      </c>
      <c r="V37">
        <f t="shared" si="13"/>
        <v>0.32557724587361858</v>
      </c>
      <c r="W37">
        <f t="shared" si="13"/>
        <v>0.33028550958508446</v>
      </c>
      <c r="X37">
        <f t="shared" si="13"/>
        <v>0.33490933868497968</v>
      </c>
      <c r="Y37">
        <f t="shared" si="13"/>
        <v>0.33945881750160845</v>
      </c>
      <c r="Z37">
        <f t="shared" si="13"/>
        <v>0.34394261947550619</v>
      </c>
      <c r="AA37">
        <f t="shared" si="13"/>
        <v>0.34803435219727824</v>
      </c>
      <c r="AB37">
        <f t="shared" si="13"/>
        <v>0.35241912729721447</v>
      </c>
      <c r="AC37">
        <f t="shared" si="13"/>
        <v>0.35707769079733176</v>
      </c>
      <c r="AD37">
        <f t="shared" si="13"/>
        <v>0.36168090455839441</v>
      </c>
      <c r="AE37">
        <f t="shared" si="13"/>
        <v>0.36623421175898446</v>
      </c>
      <c r="AF37">
        <f t="shared" si="13"/>
        <v>0.37074121586551467</v>
      </c>
      <c r="AG37">
        <f t="shared" si="13"/>
        <v>0.37549028994599931</v>
      </c>
      <c r="AH37">
        <f t="shared" si="13"/>
        <v>0.37990327165637727</v>
      </c>
      <c r="AI37">
        <f t="shared" ref="AI37:BL37" si="14">AI132</f>
        <v>0.38454915049159283</v>
      </c>
      <c r="AJ37">
        <f t="shared" si="14"/>
        <v>0.38887694738770939</v>
      </c>
      <c r="AK37">
        <f t="shared" si="14"/>
        <v>0.39342626737982295</v>
      </c>
      <c r="AL37">
        <f t="shared" si="14"/>
        <v>0.39792251463547884</v>
      </c>
      <c r="AM37">
        <f t="shared" si="14"/>
        <v>0.40211527881666342</v>
      </c>
      <c r="AN37">
        <f t="shared" si="14"/>
        <v>0.40675251310934779</v>
      </c>
      <c r="AO37">
        <f t="shared" si="14"/>
        <v>0.41108713024135846</v>
      </c>
      <c r="AP37">
        <f t="shared" si="14"/>
        <v>0.41559860397014103</v>
      </c>
      <c r="AQ37">
        <f t="shared" si="14"/>
        <v>0.42004333055440046</v>
      </c>
      <c r="AR37">
        <f t="shared" si="14"/>
        <v>0.4244192111086893</v>
      </c>
      <c r="AS37">
        <f t="shared" si="14"/>
        <v>0.42881813375642985</v>
      </c>
      <c r="AT37">
        <f t="shared" si="14"/>
        <v>0.43324416932012727</v>
      </c>
      <c r="AU37">
        <f t="shared" si="14"/>
        <v>0.43769393653768557</v>
      </c>
      <c r="AV37">
        <f t="shared" si="14"/>
        <v>0.44216418458501355</v>
      </c>
      <c r="AW37">
        <f t="shared" si="14"/>
        <v>0.44665176079801111</v>
      </c>
      <c r="AX37">
        <f t="shared" si="14"/>
        <v>0.45115483537618267</v>
      </c>
      <c r="AY37">
        <f t="shared" si="14"/>
        <v>0.45567180499590582</v>
      </c>
      <c r="AZ37">
        <f t="shared" si="14"/>
        <v>0.46020129424958733</v>
      </c>
      <c r="BA37">
        <f t="shared" si="14"/>
        <v>0.46474372488624544</v>
      </c>
      <c r="BB37">
        <f t="shared" si="14"/>
        <v>0.46929840689707708</v>
      </c>
      <c r="BC37">
        <f t="shared" si="14"/>
        <v>0.47386503898441851</v>
      </c>
      <c r="BD37">
        <f t="shared" si="14"/>
        <v>0.47844122192744526</v>
      </c>
      <c r="BE37">
        <f t="shared" si="14"/>
        <v>0.48302675580464705</v>
      </c>
      <c r="BF37">
        <f t="shared" si="14"/>
        <v>0.48762134781066474</v>
      </c>
      <c r="BG37">
        <f t="shared" si="14"/>
        <v>0.49222412056399217</v>
      </c>
      <c r="BH37">
        <f t="shared" si="14"/>
        <v>0.49683470978348243</v>
      </c>
      <c r="BI37">
        <f t="shared" si="14"/>
        <v>0.50145099080471667</v>
      </c>
      <c r="BJ37">
        <f t="shared" si="14"/>
        <v>0.50607288540351325</v>
      </c>
      <c r="BK37">
        <f t="shared" si="14"/>
        <v>0.51069963256739126</v>
      </c>
      <c r="BL37">
        <f t="shared" si="14"/>
        <v>0.51533046232825885</v>
      </c>
    </row>
    <row r="38" spans="1:64" x14ac:dyDescent="0.25">
      <c r="A38" t="str">
        <f t="shared" si="4"/>
        <v>17_SIN</v>
      </c>
      <c r="B38" t="s">
        <v>742</v>
      </c>
      <c r="C38" t="str">
        <f t="shared" ref="C38:AH38" si="15">C133</f>
        <v>ship_freight(gtkm)</v>
      </c>
      <c r="D38">
        <f t="shared" si="15"/>
        <v>2.5598023743538281E-2</v>
      </c>
      <c r="E38">
        <f t="shared" si="15"/>
        <v>2.715745752620919E-2</v>
      </c>
      <c r="F38">
        <f t="shared" si="15"/>
        <v>2.7765084193427478E-2</v>
      </c>
      <c r="G38">
        <f t="shared" si="15"/>
        <v>2.8775248608261729E-2</v>
      </c>
      <c r="H38">
        <f t="shared" si="15"/>
        <v>2.9431200902080318E-2</v>
      </c>
      <c r="I38">
        <f t="shared" si="15"/>
        <v>2.9999999999999975E-2</v>
      </c>
      <c r="J38" s="10">
        <f t="shared" si="15"/>
        <v>3.0149999999999958E-2</v>
      </c>
      <c r="K38">
        <f t="shared" si="15"/>
        <v>3.0377144258266434E-2</v>
      </c>
      <c r="L38">
        <f t="shared" si="15"/>
        <v>3.120294564415426E-2</v>
      </c>
      <c r="M38">
        <f t="shared" si="15"/>
        <v>3.1529889110398335E-2</v>
      </c>
      <c r="N38">
        <f t="shared" si="15"/>
        <v>3.0451183474763211E-2</v>
      </c>
      <c r="O38">
        <f t="shared" si="15"/>
        <v>3.1509643583551891E-2</v>
      </c>
      <c r="P38">
        <f t="shared" si="15"/>
        <v>3.2072977145931499E-2</v>
      </c>
      <c r="Q38">
        <f t="shared" si="15"/>
        <v>3.260147104585475E-2</v>
      </c>
      <c r="R38">
        <f t="shared" si="15"/>
        <v>3.3080632213813237E-2</v>
      </c>
      <c r="S38">
        <f t="shared" si="15"/>
        <v>3.3534380879335843E-2</v>
      </c>
      <c r="T38">
        <f t="shared" si="15"/>
        <v>3.413442735330361E-2</v>
      </c>
      <c r="U38">
        <f t="shared" si="15"/>
        <v>3.4646173669569728E-2</v>
      </c>
      <c r="V38">
        <f t="shared" si="15"/>
        <v>3.5159381959859397E-2</v>
      </c>
      <c r="W38">
        <f t="shared" si="15"/>
        <v>3.5632885133517839E-2</v>
      </c>
      <c r="X38">
        <f t="shared" si="15"/>
        <v>3.6069620965424251E-2</v>
      </c>
      <c r="Y38">
        <f t="shared" si="15"/>
        <v>3.6472437749106808E-2</v>
      </c>
      <c r="Z38">
        <f t="shared" si="15"/>
        <v>3.6844205990508368E-2</v>
      </c>
      <c r="AA38">
        <f t="shared" si="15"/>
        <v>3.7152190517311431E-2</v>
      </c>
      <c r="AB38">
        <f t="shared" si="15"/>
        <v>3.7471922430336251E-2</v>
      </c>
      <c r="AC38">
        <f t="shared" si="15"/>
        <v>3.7803339008993478E-2</v>
      </c>
      <c r="AD38">
        <f t="shared" si="15"/>
        <v>3.811383833091047E-2</v>
      </c>
      <c r="AE38">
        <f t="shared" si="15"/>
        <v>3.8406682813794946E-2</v>
      </c>
      <c r="AF38">
        <f t="shared" si="15"/>
        <v>3.8685085040322163E-2</v>
      </c>
      <c r="AG38">
        <f t="shared" si="15"/>
        <v>3.8981962214795399E-2</v>
      </c>
      <c r="AH38">
        <f t="shared" si="15"/>
        <v>3.9240264610801046E-2</v>
      </c>
      <c r="AI38">
        <f t="shared" ref="AI38:BL38" si="16">AI133</f>
        <v>3.9522192031906073E-2</v>
      </c>
      <c r="AJ38">
        <f t="shared" si="16"/>
        <v>3.977437910386062E-2</v>
      </c>
      <c r="AK38">
        <f t="shared" si="16"/>
        <v>4.0055705914622097E-2</v>
      </c>
      <c r="AL38">
        <f t="shared" si="16"/>
        <v>4.0341657144109477E-2</v>
      </c>
      <c r="AM38">
        <f t="shared" si="16"/>
        <v>4.0610783935808137E-2</v>
      </c>
      <c r="AN38">
        <f t="shared" si="16"/>
        <v>4.094259707197067E-2</v>
      </c>
      <c r="AO38">
        <f t="shared" si="16"/>
        <v>4.1265745560793828E-2</v>
      </c>
      <c r="AP38">
        <f t="shared" si="16"/>
        <v>4.1632688164891608E-2</v>
      </c>
      <c r="AQ38">
        <f t="shared" si="16"/>
        <v>4.2023308624833645E-2</v>
      </c>
      <c r="AR38">
        <f t="shared" si="16"/>
        <v>4.2441921110868912E-2</v>
      </c>
      <c r="AS38">
        <f t="shared" si="16"/>
        <v>4.2881813375642973E-2</v>
      </c>
      <c r="AT38">
        <f t="shared" si="16"/>
        <v>4.3324416932012715E-2</v>
      </c>
      <c r="AU38">
        <f t="shared" si="16"/>
        <v>4.3769393653768543E-2</v>
      </c>
      <c r="AV38">
        <f t="shared" si="16"/>
        <v>4.4216418458501341E-2</v>
      </c>
      <c r="AW38">
        <f t="shared" si="16"/>
        <v>4.466517607980109E-2</v>
      </c>
      <c r="AX38">
        <f t="shared" si="16"/>
        <v>4.5115483537618246E-2</v>
      </c>
      <c r="AY38">
        <f t="shared" si="16"/>
        <v>4.5567180499590562E-2</v>
      </c>
      <c r="AZ38">
        <f t="shared" si="16"/>
        <v>4.6020129424958721E-2</v>
      </c>
      <c r="BA38">
        <f t="shared" si="16"/>
        <v>4.6474372488624523E-2</v>
      </c>
      <c r="BB38">
        <f t="shared" si="16"/>
        <v>4.6929840689707694E-2</v>
      </c>
      <c r="BC38">
        <f t="shared" si="16"/>
        <v>4.7386503898441831E-2</v>
      </c>
      <c r="BD38">
        <f t="shared" si="16"/>
        <v>4.7844122192744511E-2</v>
      </c>
      <c r="BE38">
        <f t="shared" si="16"/>
        <v>4.8302675580464687E-2</v>
      </c>
      <c r="BF38">
        <f t="shared" si="16"/>
        <v>4.8762134781066453E-2</v>
      </c>
      <c r="BG38">
        <f t="shared" si="16"/>
        <v>4.9222412056399198E-2</v>
      </c>
      <c r="BH38">
        <f t="shared" si="16"/>
        <v>4.9683470978348229E-2</v>
      </c>
      <c r="BI38">
        <f t="shared" si="16"/>
        <v>5.0145099080471656E-2</v>
      </c>
      <c r="BJ38">
        <f t="shared" si="16"/>
        <v>5.0607288540351306E-2</v>
      </c>
      <c r="BK38">
        <f t="shared" si="16"/>
        <v>5.1069963256739112E-2</v>
      </c>
      <c r="BL38">
        <f t="shared" si="16"/>
        <v>5.1533046232825869E-2</v>
      </c>
    </row>
    <row r="39" spans="1:64" x14ac:dyDescent="0.25">
      <c r="A39" t="str">
        <f t="shared" si="4"/>
        <v>17_SIN</v>
      </c>
      <c r="B39" t="s">
        <v>742</v>
      </c>
      <c r="C39" t="str">
        <f t="shared" ref="C39:AH39" si="17">C134</f>
        <v>air_passenger(gpkm)</v>
      </c>
      <c r="D39">
        <f t="shared" si="17"/>
        <v>0</v>
      </c>
      <c r="E39">
        <f t="shared" si="17"/>
        <v>0</v>
      </c>
      <c r="F39">
        <f t="shared" si="17"/>
        <v>0</v>
      </c>
      <c r="G39">
        <f t="shared" si="17"/>
        <v>0</v>
      </c>
      <c r="H39">
        <f t="shared" si="17"/>
        <v>0</v>
      </c>
      <c r="I39">
        <f t="shared" si="17"/>
        <v>0</v>
      </c>
      <c r="J39" s="10">
        <f t="shared" si="17"/>
        <v>0</v>
      </c>
      <c r="K39">
        <f t="shared" si="17"/>
        <v>0</v>
      </c>
      <c r="L39">
        <f t="shared" si="17"/>
        <v>0</v>
      </c>
      <c r="M39">
        <f t="shared" si="17"/>
        <v>0</v>
      </c>
      <c r="N39">
        <f t="shared" si="17"/>
        <v>0</v>
      </c>
      <c r="O39">
        <f t="shared" si="17"/>
        <v>0</v>
      </c>
      <c r="P39">
        <f t="shared" si="17"/>
        <v>0</v>
      </c>
      <c r="Q39">
        <f t="shared" si="17"/>
        <v>0</v>
      </c>
      <c r="R39">
        <f t="shared" si="17"/>
        <v>0</v>
      </c>
      <c r="S39">
        <f t="shared" si="17"/>
        <v>0</v>
      </c>
      <c r="T39">
        <f t="shared" si="17"/>
        <v>0</v>
      </c>
      <c r="U39">
        <f t="shared" si="17"/>
        <v>0</v>
      </c>
      <c r="V39">
        <f t="shared" si="17"/>
        <v>0</v>
      </c>
      <c r="W39">
        <f t="shared" si="17"/>
        <v>0</v>
      </c>
      <c r="X39">
        <f t="shared" si="17"/>
        <v>0</v>
      </c>
      <c r="Y39">
        <f t="shared" si="17"/>
        <v>0</v>
      </c>
      <c r="Z39">
        <f t="shared" si="17"/>
        <v>0</v>
      </c>
      <c r="AA39">
        <f t="shared" si="17"/>
        <v>0</v>
      </c>
      <c r="AB39">
        <f t="shared" si="17"/>
        <v>0</v>
      </c>
      <c r="AC39">
        <f t="shared" si="17"/>
        <v>0</v>
      </c>
      <c r="AD39">
        <f t="shared" si="17"/>
        <v>0</v>
      </c>
      <c r="AE39">
        <f t="shared" si="17"/>
        <v>0</v>
      </c>
      <c r="AF39">
        <f t="shared" si="17"/>
        <v>0</v>
      </c>
      <c r="AG39">
        <f t="shared" si="17"/>
        <v>0</v>
      </c>
      <c r="AH39">
        <f t="shared" si="17"/>
        <v>0</v>
      </c>
      <c r="AI39">
        <f t="shared" ref="AI39:BL39" si="18">AI134</f>
        <v>0</v>
      </c>
      <c r="AJ39">
        <f t="shared" si="18"/>
        <v>0</v>
      </c>
      <c r="AK39">
        <f t="shared" si="18"/>
        <v>0</v>
      </c>
      <c r="AL39">
        <f t="shared" si="18"/>
        <v>0</v>
      </c>
      <c r="AM39">
        <f t="shared" si="18"/>
        <v>0</v>
      </c>
      <c r="AN39">
        <f t="shared" si="18"/>
        <v>0</v>
      </c>
      <c r="AO39">
        <f t="shared" si="18"/>
        <v>0</v>
      </c>
      <c r="AP39">
        <f t="shared" si="18"/>
        <v>0</v>
      </c>
      <c r="AQ39">
        <f t="shared" si="18"/>
        <v>0</v>
      </c>
      <c r="AR39">
        <f t="shared" si="18"/>
        <v>0</v>
      </c>
      <c r="AS39">
        <f t="shared" si="18"/>
        <v>0</v>
      </c>
      <c r="AT39">
        <f t="shared" si="18"/>
        <v>0</v>
      </c>
      <c r="AU39">
        <f t="shared" si="18"/>
        <v>0</v>
      </c>
      <c r="AV39">
        <f t="shared" si="18"/>
        <v>0</v>
      </c>
      <c r="AW39">
        <f t="shared" si="18"/>
        <v>0</v>
      </c>
      <c r="AX39">
        <f t="shared" si="18"/>
        <v>0</v>
      </c>
      <c r="AY39">
        <f t="shared" si="18"/>
        <v>0</v>
      </c>
      <c r="AZ39">
        <f t="shared" si="18"/>
        <v>0</v>
      </c>
      <c r="BA39">
        <f t="shared" si="18"/>
        <v>0</v>
      </c>
      <c r="BB39">
        <f t="shared" si="18"/>
        <v>0</v>
      </c>
      <c r="BC39">
        <f t="shared" si="18"/>
        <v>0</v>
      </c>
      <c r="BD39">
        <f t="shared" si="18"/>
        <v>0</v>
      </c>
      <c r="BE39">
        <f t="shared" si="18"/>
        <v>0</v>
      </c>
      <c r="BF39">
        <f t="shared" si="18"/>
        <v>0</v>
      </c>
      <c r="BG39">
        <f t="shared" si="18"/>
        <v>0</v>
      </c>
      <c r="BH39">
        <f t="shared" si="18"/>
        <v>0</v>
      </c>
      <c r="BI39">
        <f t="shared" si="18"/>
        <v>0</v>
      </c>
      <c r="BJ39">
        <f t="shared" si="18"/>
        <v>0</v>
      </c>
      <c r="BK39">
        <f t="shared" si="18"/>
        <v>0</v>
      </c>
      <c r="BL39">
        <f t="shared" si="18"/>
        <v>0</v>
      </c>
    </row>
    <row r="40" spans="1:64" x14ac:dyDescent="0.25">
      <c r="A40" t="str">
        <f t="shared" si="4"/>
        <v>17_SIN</v>
      </c>
      <c r="B40" t="s">
        <v>742</v>
      </c>
      <c r="C40" t="str">
        <f t="shared" ref="C40:AH40" si="19">C135</f>
        <v>rail_passenger(gpkm)</v>
      </c>
      <c r="D40">
        <f t="shared" si="19"/>
        <v>7.855055499999998</v>
      </c>
      <c r="E40">
        <f t="shared" si="19"/>
        <v>8.457779999999989</v>
      </c>
      <c r="F40">
        <f t="shared" si="19"/>
        <v>8.8928600000000007</v>
      </c>
      <c r="G40">
        <f t="shared" si="19"/>
        <v>9.1916124999999909</v>
      </c>
      <c r="H40">
        <f t="shared" si="19"/>
        <v>9.3748059999999818</v>
      </c>
      <c r="I40">
        <f t="shared" si="19"/>
        <v>9.7793719999999933</v>
      </c>
      <c r="J40" s="10">
        <f t="shared" si="19"/>
        <v>10.524409999999982</v>
      </c>
      <c r="K40">
        <f t="shared" si="19"/>
        <v>10.836988547339603</v>
      </c>
      <c r="L40">
        <f t="shared" si="19"/>
        <v>11.201176187863803</v>
      </c>
      <c r="M40">
        <f t="shared" si="19"/>
        <v>11.499615182420158</v>
      </c>
      <c r="N40">
        <f t="shared" si="19"/>
        <v>11.647343713663259</v>
      </c>
      <c r="O40">
        <f t="shared" si="19"/>
        <v>11.984516321939402</v>
      </c>
      <c r="P40">
        <f t="shared" si="19"/>
        <v>12.262275249617906</v>
      </c>
      <c r="Q40">
        <f t="shared" si="19"/>
        <v>12.523586600683361</v>
      </c>
      <c r="R40">
        <f t="shared" si="19"/>
        <v>12.764736194762957</v>
      </c>
      <c r="S40">
        <f t="shared" si="19"/>
        <v>12.986397171202487</v>
      </c>
      <c r="T40">
        <f t="shared" si="19"/>
        <v>13.206648335643843</v>
      </c>
      <c r="U40">
        <f t="shared" si="19"/>
        <v>13.402849376593203</v>
      </c>
      <c r="V40">
        <f t="shared" si="19"/>
        <v>13.58431093073588</v>
      </c>
      <c r="W40">
        <f t="shared" si="19"/>
        <v>13.746817752407754</v>
      </c>
      <c r="X40">
        <f t="shared" si="19"/>
        <v>13.890854998688221</v>
      </c>
      <c r="Y40">
        <f t="shared" si="19"/>
        <v>14.017077414916951</v>
      </c>
      <c r="Z40">
        <f t="shared" si="19"/>
        <v>14.126245220639859</v>
      </c>
      <c r="AA40">
        <f t="shared" si="19"/>
        <v>14.215290578164213</v>
      </c>
      <c r="AB40">
        <f t="shared" si="19"/>
        <v>14.292947042070425</v>
      </c>
      <c r="AC40">
        <f t="shared" si="19"/>
        <v>14.359897303778682</v>
      </c>
      <c r="AD40">
        <f t="shared" si="19"/>
        <v>14.413359009664337</v>
      </c>
      <c r="AE40">
        <f t="shared" si="19"/>
        <v>14.454486369100268</v>
      </c>
      <c r="AF40">
        <f t="shared" si="19"/>
        <v>14.484564468638421</v>
      </c>
      <c r="AG40">
        <f t="shared" si="19"/>
        <v>14.50833665005578</v>
      </c>
      <c r="AH40">
        <f t="shared" si="19"/>
        <v>14.520480398638966</v>
      </c>
      <c r="AI40">
        <f t="shared" ref="AI40:BL40" si="20">AI135</f>
        <v>14.52895971587721</v>
      </c>
      <c r="AJ40">
        <f t="shared" si="20"/>
        <v>14.528848079303149</v>
      </c>
      <c r="AK40">
        <f t="shared" si="20"/>
        <v>14.527948819912123</v>
      </c>
      <c r="AL40">
        <f t="shared" si="20"/>
        <v>14.52480697861891</v>
      </c>
      <c r="AM40">
        <f t="shared" si="20"/>
        <v>14.518257145496973</v>
      </c>
      <c r="AN40">
        <f t="shared" si="20"/>
        <v>14.518337021926186</v>
      </c>
      <c r="AO40">
        <f t="shared" si="20"/>
        <v>14.5180788066113</v>
      </c>
      <c r="AP40">
        <f t="shared" si="20"/>
        <v>14.524670504343558</v>
      </c>
      <c r="AQ40">
        <f t="shared" si="20"/>
        <v>14.536916529739946</v>
      </c>
      <c r="AR40">
        <f t="shared" si="20"/>
        <v>14.556505429145888</v>
      </c>
      <c r="AS40">
        <f t="shared" si="20"/>
        <v>14.579764018822157</v>
      </c>
      <c r="AT40">
        <f t="shared" si="20"/>
        <v>14.601105227640145</v>
      </c>
      <c r="AU40">
        <f t="shared" si="20"/>
        <v>14.620742081419221</v>
      </c>
      <c r="AV40">
        <f t="shared" si="20"/>
        <v>14.638881332754456</v>
      </c>
      <c r="AW40">
        <f t="shared" si="20"/>
        <v>14.655725290127199</v>
      </c>
      <c r="AX40">
        <f t="shared" si="20"/>
        <v>14.671390193397384</v>
      </c>
      <c r="AY40">
        <f t="shared" si="20"/>
        <v>14.685978314276602</v>
      </c>
      <c r="AZ40">
        <f t="shared" si="20"/>
        <v>14.699577656182198</v>
      </c>
      <c r="BA40">
        <f t="shared" si="20"/>
        <v>14.712157045083174</v>
      </c>
      <c r="BB40">
        <f t="shared" si="20"/>
        <v>14.72375965402496</v>
      </c>
      <c r="BC40">
        <f t="shared" si="20"/>
        <v>14.734403097674145</v>
      </c>
      <c r="BD40">
        <f t="shared" si="20"/>
        <v>14.744245832792819</v>
      </c>
      <c r="BE40">
        <f t="shared" si="20"/>
        <v>14.753299738829579</v>
      </c>
      <c r="BF40">
        <f t="shared" si="20"/>
        <v>14.761583122893633</v>
      </c>
      <c r="BG40">
        <f t="shared" si="20"/>
        <v>14.769153795300886</v>
      </c>
      <c r="BH40">
        <f t="shared" si="20"/>
        <v>14.776035400358161</v>
      </c>
      <c r="BI40">
        <f t="shared" si="20"/>
        <v>14.782370338319851</v>
      </c>
      <c r="BJ40">
        <f t="shared" si="20"/>
        <v>14.788163677748773</v>
      </c>
      <c r="BK40">
        <f t="shared" si="20"/>
        <v>14.793466632009956</v>
      </c>
      <c r="BL40">
        <f t="shared" si="20"/>
        <v>14.798331250217561</v>
      </c>
    </row>
    <row r="41" spans="1:64" x14ac:dyDescent="0.25">
      <c r="A41" t="str">
        <f t="shared" si="4"/>
        <v>17_SIN</v>
      </c>
      <c r="B41" t="s">
        <v>742</v>
      </c>
      <c r="C41" t="str">
        <f t="shared" ref="C41:AH41" si="21">C136</f>
        <v>road_passenger_2w(gpkm)</v>
      </c>
      <c r="D41">
        <f t="shared" si="21"/>
        <v>1.6385310719999999</v>
      </c>
      <c r="E41">
        <f t="shared" si="21"/>
        <v>1.6208252927999975</v>
      </c>
      <c r="F41">
        <f t="shared" si="21"/>
        <v>1.5937413119999999</v>
      </c>
      <c r="G41">
        <f t="shared" si="21"/>
        <v>1.6028540927999986</v>
      </c>
      <c r="H41">
        <f t="shared" si="21"/>
        <v>1.6038715391999978</v>
      </c>
      <c r="I41">
        <f t="shared" si="21"/>
        <v>1.5914188799999982</v>
      </c>
      <c r="J41" s="10">
        <f t="shared" si="21"/>
        <v>1.7114407956054569</v>
      </c>
      <c r="K41">
        <f t="shared" si="21"/>
        <v>1.679454350284481</v>
      </c>
      <c r="L41">
        <f t="shared" si="21"/>
        <v>1.6613969418226191</v>
      </c>
      <c r="M41">
        <f t="shared" si="21"/>
        <v>1.6391008855852189</v>
      </c>
      <c r="N41">
        <f t="shared" si="21"/>
        <v>1.6015527434467258</v>
      </c>
      <c r="O41">
        <f t="shared" si="21"/>
        <v>1.5956210644781066</v>
      </c>
      <c r="P41">
        <f t="shared" si="21"/>
        <v>1.5863758958368157</v>
      </c>
      <c r="Q41">
        <f t="shared" si="21"/>
        <v>1.5796147622848911</v>
      </c>
      <c r="R41">
        <f t="shared" si="21"/>
        <v>1.5747641619888908</v>
      </c>
      <c r="S41">
        <f t="shared" si="21"/>
        <v>1.5718098113948122</v>
      </c>
      <c r="T41">
        <f t="shared" si="21"/>
        <v>1.5727884143441282</v>
      </c>
      <c r="U41">
        <f t="shared" si="21"/>
        <v>1.5748218682396979</v>
      </c>
      <c r="V41">
        <f t="shared" si="21"/>
        <v>1.5788799201596908</v>
      </c>
      <c r="W41">
        <f t="shared" si="21"/>
        <v>1.5843108734004279</v>
      </c>
      <c r="X41">
        <f t="shared" si="21"/>
        <v>1.5910031250574075</v>
      </c>
      <c r="Y41">
        <f t="shared" si="21"/>
        <v>1.5988456768670607</v>
      </c>
      <c r="Z41">
        <f t="shared" si="21"/>
        <v>1.6077213707701818</v>
      </c>
      <c r="AA41">
        <f t="shared" si="21"/>
        <v>1.6170603586032728</v>
      </c>
      <c r="AB41">
        <f t="shared" si="21"/>
        <v>1.6276186206845502</v>
      </c>
      <c r="AC41">
        <f t="shared" si="21"/>
        <v>1.6392230422316267</v>
      </c>
      <c r="AD41">
        <f t="shared" si="21"/>
        <v>1.6512926466387579</v>
      </c>
      <c r="AE41">
        <f t="shared" si="21"/>
        <v>1.6636812509284005</v>
      </c>
      <c r="AF41">
        <f t="shared" si="21"/>
        <v>1.6762460728603046</v>
      </c>
      <c r="AG41">
        <f t="shared" si="21"/>
        <v>1.68923680997022</v>
      </c>
      <c r="AH41">
        <f t="shared" si="21"/>
        <v>1.7017251284422357</v>
      </c>
      <c r="AI41">
        <f t="shared" ref="AI41:BL41" si="22">AI136</f>
        <v>1.7143223567499104</v>
      </c>
      <c r="AJ41">
        <f t="shared" si="22"/>
        <v>1.7261230050586205</v>
      </c>
      <c r="AK41">
        <f t="shared" si="22"/>
        <v>1.7377187508386422</v>
      </c>
      <c r="AL41">
        <f t="shared" si="22"/>
        <v>1.7486030167601627</v>
      </c>
      <c r="AM41">
        <f t="shared" si="22"/>
        <v>1.7582923083365196</v>
      </c>
      <c r="AN41">
        <f t="shared" si="22"/>
        <v>1.7676584595091693</v>
      </c>
      <c r="AO41">
        <f t="shared" si="22"/>
        <v>1.775512843991885</v>
      </c>
      <c r="AP41">
        <f t="shared" si="22"/>
        <v>1.7823855802836004</v>
      </c>
      <c r="AQ41">
        <f t="shared" si="22"/>
        <v>1.7877845905840668</v>
      </c>
      <c r="AR41">
        <f t="shared" si="22"/>
        <v>1.791569898971799</v>
      </c>
      <c r="AS41">
        <f t="shared" si="22"/>
        <v>1.7944324946242627</v>
      </c>
      <c r="AT41">
        <f t="shared" si="22"/>
        <v>1.7970591049403228</v>
      </c>
      <c r="AU41">
        <f t="shared" si="22"/>
        <v>1.7994759484823628</v>
      </c>
      <c r="AV41">
        <f t="shared" si="22"/>
        <v>1.8017084717236227</v>
      </c>
      <c r="AW41">
        <f t="shared" si="22"/>
        <v>1.8037815741694987</v>
      </c>
      <c r="AX41">
        <f t="shared" si="22"/>
        <v>1.8057095622642907</v>
      </c>
      <c r="AY41">
        <f t="shared" si="22"/>
        <v>1.8075050232955787</v>
      </c>
      <c r="AZ41">
        <f t="shared" si="22"/>
        <v>1.8091787884531907</v>
      </c>
      <c r="BA41">
        <f t="shared" si="22"/>
        <v>1.8107270209333108</v>
      </c>
      <c r="BB41">
        <f t="shared" si="22"/>
        <v>1.8121550343415307</v>
      </c>
      <c r="BC41">
        <f t="shared" si="22"/>
        <v>1.8134649966368148</v>
      </c>
      <c r="BD41">
        <f t="shared" si="22"/>
        <v>1.8146764101898827</v>
      </c>
      <c r="BE41">
        <f t="shared" si="22"/>
        <v>1.8157907370867146</v>
      </c>
      <c r="BF41">
        <f t="shared" si="22"/>
        <v>1.8168102305099827</v>
      </c>
      <c r="BG41">
        <f t="shared" si="22"/>
        <v>1.8177420055754907</v>
      </c>
      <c r="BH41">
        <f t="shared" si="22"/>
        <v>1.818588972351771</v>
      </c>
      <c r="BI41">
        <f t="shared" si="22"/>
        <v>1.8193686570239787</v>
      </c>
      <c r="BJ41">
        <f t="shared" si="22"/>
        <v>1.8200816834152307</v>
      </c>
      <c r="BK41">
        <f t="shared" si="22"/>
        <v>1.820734354708915</v>
      </c>
      <c r="BL41">
        <f t="shared" si="22"/>
        <v>1.8213330769498508</v>
      </c>
    </row>
    <row r="42" spans="1:64" x14ac:dyDescent="0.25">
      <c r="A42" t="str">
        <f t="shared" si="4"/>
        <v>17_SIN</v>
      </c>
      <c r="B42" t="s">
        <v>742</v>
      </c>
      <c r="C42" t="str">
        <f t="shared" ref="C42:AH42" si="23">C137</f>
        <v>road_passenger_bus(gpkm)</v>
      </c>
      <c r="D42">
        <f t="shared" si="23"/>
        <v>5.6046479999999992</v>
      </c>
      <c r="E42">
        <f t="shared" si="23"/>
        <v>5.5598624999999924</v>
      </c>
      <c r="F42">
        <f t="shared" si="23"/>
        <v>5.5904860000000021</v>
      </c>
      <c r="G42">
        <f t="shared" si="23"/>
        <v>5.6517694999999968</v>
      </c>
      <c r="H42">
        <f t="shared" si="23"/>
        <v>5.8871944999999899</v>
      </c>
      <c r="I42">
        <f t="shared" si="23"/>
        <v>6.1069244999999928</v>
      </c>
      <c r="J42" s="10">
        <f t="shared" si="23"/>
        <v>6.1822604999999893</v>
      </c>
      <c r="K42">
        <f t="shared" si="23"/>
        <v>6.0994434228757264</v>
      </c>
      <c r="L42">
        <f t="shared" si="23"/>
        <v>6.0724228204502619</v>
      </c>
      <c r="M42">
        <f t="shared" si="23"/>
        <v>6.0349163762933067</v>
      </c>
      <c r="N42">
        <f t="shared" si="23"/>
        <v>5.9452252094963445</v>
      </c>
      <c r="O42">
        <f t="shared" si="23"/>
        <v>5.976835312586287</v>
      </c>
      <c r="P42">
        <f t="shared" si="23"/>
        <v>6.0003774356620623</v>
      </c>
      <c r="Q42">
        <f t="shared" si="23"/>
        <v>6.037129812389388</v>
      </c>
      <c r="R42">
        <f t="shared" si="23"/>
        <v>6.0846280296280044</v>
      </c>
      <c r="S42">
        <f t="shared" si="23"/>
        <v>6.1424889945527754</v>
      </c>
      <c r="T42">
        <f t="shared" si="23"/>
        <v>6.2184292754808039</v>
      </c>
      <c r="U42">
        <f t="shared" si="23"/>
        <v>6.3008833376061837</v>
      </c>
      <c r="V42">
        <f t="shared" si="23"/>
        <v>6.3933243703113947</v>
      </c>
      <c r="W42">
        <f t="shared" si="23"/>
        <v>6.4927682752846465</v>
      </c>
      <c r="X42">
        <f t="shared" si="23"/>
        <v>6.5983482694542879</v>
      </c>
      <c r="Y42">
        <f t="shared" si="23"/>
        <v>6.7091858772052451</v>
      </c>
      <c r="Z42">
        <f t="shared" si="23"/>
        <v>6.8243662271003283</v>
      </c>
      <c r="AA42">
        <f t="shared" si="23"/>
        <v>6.9410236295967582</v>
      </c>
      <c r="AB42">
        <f t="shared" si="23"/>
        <v>7.0619566326832981</v>
      </c>
      <c r="AC42">
        <f t="shared" si="23"/>
        <v>7.1860509205456511</v>
      </c>
      <c r="AD42">
        <f t="shared" si="23"/>
        <v>7.3103747559260723</v>
      </c>
      <c r="AE42">
        <f t="shared" si="23"/>
        <v>7.4338624313113568</v>
      </c>
      <c r="AF42">
        <f t="shared" si="23"/>
        <v>7.5554659814536853</v>
      </c>
      <c r="AG42">
        <f t="shared" si="23"/>
        <v>7.6759260635228559</v>
      </c>
      <c r="AH42">
        <f t="shared" si="23"/>
        <v>7.7906506449540984</v>
      </c>
      <c r="AI42">
        <f t="shared" ref="AI42:BL42" si="24">AI137</f>
        <v>7.9020480618943951</v>
      </c>
      <c r="AJ42">
        <f t="shared" si="24"/>
        <v>8.0055934952093786</v>
      </c>
      <c r="AK42">
        <f t="shared" si="24"/>
        <v>8.1036696416567029</v>
      </c>
      <c r="AL42">
        <f t="shared" si="24"/>
        <v>8.1935962368941517</v>
      </c>
      <c r="AM42">
        <f t="shared" si="24"/>
        <v>8.2727774364946285</v>
      </c>
      <c r="AN42">
        <f t="shared" si="24"/>
        <v>8.3450044717193173</v>
      </c>
      <c r="AO42">
        <f t="shared" si="24"/>
        <v>8.4043831895533803</v>
      </c>
      <c r="AP42">
        <f t="shared" si="24"/>
        <v>8.4531281404554708</v>
      </c>
      <c r="AQ42">
        <f t="shared" si="24"/>
        <v>8.4886316503740815</v>
      </c>
      <c r="AR42">
        <f t="shared" si="24"/>
        <v>8.5099570201160422</v>
      </c>
      <c r="AS42">
        <f t="shared" si="24"/>
        <v>8.523554349465245</v>
      </c>
      <c r="AT42">
        <f t="shared" si="24"/>
        <v>8.5360307484665299</v>
      </c>
      <c r="AU42">
        <f t="shared" si="24"/>
        <v>8.5475107552912206</v>
      </c>
      <c r="AV42">
        <f t="shared" si="24"/>
        <v>8.5581152406872043</v>
      </c>
      <c r="AW42">
        <f t="shared" si="24"/>
        <v>8.567962477305116</v>
      </c>
      <c r="AX42">
        <f t="shared" si="24"/>
        <v>8.5771204207553779</v>
      </c>
      <c r="AY42">
        <f t="shared" si="24"/>
        <v>8.5856488606539969</v>
      </c>
      <c r="AZ42">
        <f t="shared" si="24"/>
        <v>8.5935992451526531</v>
      </c>
      <c r="BA42">
        <f t="shared" si="24"/>
        <v>8.6009533494332242</v>
      </c>
      <c r="BB42">
        <f t="shared" si="24"/>
        <v>8.607736413122268</v>
      </c>
      <c r="BC42">
        <f t="shared" si="24"/>
        <v>8.6139587340248678</v>
      </c>
      <c r="BD42">
        <f t="shared" si="24"/>
        <v>8.6197129484019399</v>
      </c>
      <c r="BE42">
        <f t="shared" si="24"/>
        <v>8.625006001161891</v>
      </c>
      <c r="BF42">
        <f t="shared" si="24"/>
        <v>8.6298485949224144</v>
      </c>
      <c r="BG42">
        <f t="shared" si="24"/>
        <v>8.6342745264835781</v>
      </c>
      <c r="BH42">
        <f t="shared" si="24"/>
        <v>8.638297618670908</v>
      </c>
      <c r="BI42">
        <f t="shared" si="24"/>
        <v>8.6420011208638954</v>
      </c>
      <c r="BJ42">
        <f t="shared" si="24"/>
        <v>8.6453879962223432</v>
      </c>
      <c r="BK42">
        <f t="shared" si="24"/>
        <v>8.6484881848673432</v>
      </c>
      <c r="BL42">
        <f t="shared" si="24"/>
        <v>8.6513321155117886</v>
      </c>
    </row>
    <row r="43" spans="1:64" x14ac:dyDescent="0.25">
      <c r="A43" t="str">
        <f t="shared" si="4"/>
        <v>17_SIN</v>
      </c>
      <c r="B43" t="s">
        <v>742</v>
      </c>
      <c r="C43" t="str">
        <f t="shared" ref="C43:AH43" si="25">C138</f>
        <v>road_passenger_lt(gpkm)</v>
      </c>
      <c r="D43">
        <f t="shared" si="25"/>
        <v>1.1326147626666661</v>
      </c>
      <c r="E43">
        <f t="shared" si="25"/>
        <v>1.1486254079999985</v>
      </c>
      <c r="F43">
        <f t="shared" si="25"/>
        <v>1.153291285333333</v>
      </c>
      <c r="G43">
        <f t="shared" si="25"/>
        <v>1.152766463999999</v>
      </c>
      <c r="H43">
        <f t="shared" si="25"/>
        <v>1.1625008213333314</v>
      </c>
      <c r="I43">
        <f t="shared" si="25"/>
        <v>1.1659804586666662</v>
      </c>
      <c r="J43" s="10">
        <f t="shared" si="25"/>
        <v>1.2078640405871919</v>
      </c>
      <c r="K43">
        <f t="shared" si="25"/>
        <v>1.1953950540657536</v>
      </c>
      <c r="L43">
        <f t="shared" si="25"/>
        <v>1.1925934311780488</v>
      </c>
      <c r="M43">
        <f t="shared" si="25"/>
        <v>1.1865057641170613</v>
      </c>
      <c r="N43">
        <f t="shared" si="25"/>
        <v>1.1689632745872063</v>
      </c>
      <c r="O43">
        <f t="shared" si="25"/>
        <v>1.174130902450186</v>
      </c>
      <c r="P43">
        <f t="shared" si="25"/>
        <v>1.1766137142624939</v>
      </c>
      <c r="Q43">
        <f t="shared" si="25"/>
        <v>1.1806395329332822</v>
      </c>
      <c r="R43">
        <f t="shared" si="25"/>
        <v>1.1857744454095305</v>
      </c>
      <c r="S43">
        <f t="shared" si="25"/>
        <v>1.1919980517944893</v>
      </c>
      <c r="T43">
        <f t="shared" si="25"/>
        <v>1.2008581487749836</v>
      </c>
      <c r="U43">
        <f t="shared" si="25"/>
        <v>1.2101685431523015</v>
      </c>
      <c r="V43">
        <f t="shared" si="25"/>
        <v>1.2206636942079425</v>
      </c>
      <c r="W43">
        <f t="shared" si="25"/>
        <v>1.2318383361514615</v>
      </c>
      <c r="X43">
        <f t="shared" si="25"/>
        <v>1.2436009374943187</v>
      </c>
      <c r="Y43">
        <f t="shared" si="25"/>
        <v>1.2558620453065807</v>
      </c>
      <c r="Z43">
        <f t="shared" si="25"/>
        <v>1.2685291431393051</v>
      </c>
      <c r="AA43">
        <f t="shared" si="25"/>
        <v>1.281152900755562</v>
      </c>
      <c r="AB43">
        <f t="shared" si="25"/>
        <v>1.2943348951827902</v>
      </c>
      <c r="AC43">
        <f t="shared" si="25"/>
        <v>1.3079474426729281</v>
      </c>
      <c r="AD43">
        <f t="shared" si="25"/>
        <v>1.3215371347961735</v>
      </c>
      <c r="AE43">
        <f t="shared" si="25"/>
        <v>1.3349967988306664</v>
      </c>
      <c r="AF43">
        <f t="shared" si="25"/>
        <v>1.3482237366918897</v>
      </c>
      <c r="AG43">
        <f t="shared" si="25"/>
        <v>1.3614332727497931</v>
      </c>
      <c r="AH43">
        <f t="shared" si="25"/>
        <v>1.3738934659390247</v>
      </c>
      <c r="AI43">
        <f t="shared" ref="AI43:BL43" si="26">AI138</f>
        <v>1.3861145112383875</v>
      </c>
      <c r="AJ43">
        <f t="shared" si="26"/>
        <v>1.3973835401022827</v>
      </c>
      <c r="AK43">
        <f t="shared" si="26"/>
        <v>1.4081992895297362</v>
      </c>
      <c r="AL43">
        <f t="shared" si="26"/>
        <v>1.4181732300279222</v>
      </c>
      <c r="AM43">
        <f t="shared" si="26"/>
        <v>1.4269354874120566</v>
      </c>
      <c r="AN43">
        <f t="shared" si="26"/>
        <v>1.4352169725369837</v>
      </c>
      <c r="AO43">
        <f t="shared" si="26"/>
        <v>1.4420771659927203</v>
      </c>
      <c r="AP43">
        <f t="shared" si="26"/>
        <v>1.4479713008380612</v>
      </c>
      <c r="AQ43">
        <f t="shared" si="26"/>
        <v>1.4525250780549968</v>
      </c>
      <c r="AR43">
        <f t="shared" si="26"/>
        <v>1.4556505429145961</v>
      </c>
      <c r="AS43">
        <f t="shared" si="26"/>
        <v>1.457976401882223</v>
      </c>
      <c r="AT43">
        <f t="shared" si="26"/>
        <v>1.4601105227640216</v>
      </c>
      <c r="AU43">
        <f t="shared" si="26"/>
        <v>1.4620742081419293</v>
      </c>
      <c r="AV43">
        <f t="shared" si="26"/>
        <v>1.463888133275453</v>
      </c>
      <c r="AW43">
        <f t="shared" si="26"/>
        <v>1.4655725290127271</v>
      </c>
      <c r="AX43">
        <f t="shared" si="26"/>
        <v>1.4671390193397458</v>
      </c>
      <c r="AY43">
        <f t="shared" si="26"/>
        <v>1.4685978314276673</v>
      </c>
      <c r="AZ43">
        <f t="shared" si="26"/>
        <v>1.469957765618227</v>
      </c>
      <c r="BA43">
        <f t="shared" si="26"/>
        <v>1.4712157045083245</v>
      </c>
      <c r="BB43">
        <f t="shared" si="26"/>
        <v>1.4723759654025033</v>
      </c>
      <c r="BC43">
        <f t="shared" si="26"/>
        <v>1.4734403097674216</v>
      </c>
      <c r="BD43">
        <f t="shared" si="26"/>
        <v>1.4744245832792893</v>
      </c>
      <c r="BE43">
        <f t="shared" si="26"/>
        <v>1.4753299738829653</v>
      </c>
      <c r="BF43">
        <f t="shared" si="26"/>
        <v>1.4761583122893704</v>
      </c>
      <c r="BG43">
        <f t="shared" si="26"/>
        <v>1.4769153795300958</v>
      </c>
      <c r="BH43">
        <f t="shared" si="26"/>
        <v>1.4776035400358234</v>
      </c>
      <c r="BI43">
        <f t="shared" si="26"/>
        <v>1.4782370338319923</v>
      </c>
      <c r="BJ43">
        <f t="shared" si="26"/>
        <v>1.4788163677748847</v>
      </c>
      <c r="BK43">
        <f t="shared" si="26"/>
        <v>1.4793466632010028</v>
      </c>
      <c r="BL43">
        <f t="shared" si="26"/>
        <v>1.4798331250217633</v>
      </c>
    </row>
    <row r="44" spans="1:64" x14ac:dyDescent="0.25">
      <c r="A44" t="str">
        <f t="shared" si="4"/>
        <v>17_SIN</v>
      </c>
      <c r="B44" t="s">
        <v>742</v>
      </c>
      <c r="C44" t="str">
        <f t="shared" ref="C44:AH44" si="27">C139</f>
        <v>road_passenger_lv(gpkm)</v>
      </c>
      <c r="D44">
        <f t="shared" si="27"/>
        <v>15.583973333333327</v>
      </c>
      <c r="E44">
        <f t="shared" si="27"/>
        <v>15.796293333333306</v>
      </c>
      <c r="F44">
        <f t="shared" si="27"/>
        <v>16.137306666666671</v>
      </c>
      <c r="G44">
        <f t="shared" si="27"/>
        <v>16.194453333333325</v>
      </c>
      <c r="H44">
        <f t="shared" si="27"/>
        <v>16.004693333333304</v>
      </c>
      <c r="I44">
        <f t="shared" si="27"/>
        <v>15.342746666666654</v>
      </c>
      <c r="J44" s="10">
        <f t="shared" si="27"/>
        <v>16.171249256335582</v>
      </c>
      <c r="K44">
        <f t="shared" si="27"/>
        <v>16.19411722050199</v>
      </c>
      <c r="L44">
        <f t="shared" si="27"/>
        <v>16.323374854325472</v>
      </c>
      <c r="M44">
        <f t="shared" si="27"/>
        <v>16.38389238894128</v>
      </c>
      <c r="N44">
        <f t="shared" si="27"/>
        <v>16.260969871752685</v>
      </c>
      <c r="O44">
        <f t="shared" si="27"/>
        <v>16.430235744118338</v>
      </c>
      <c r="P44">
        <f t="shared" si="27"/>
        <v>16.540354974812228</v>
      </c>
      <c r="Q44">
        <f t="shared" si="27"/>
        <v>16.650838331474876</v>
      </c>
      <c r="R44">
        <f t="shared" si="27"/>
        <v>16.756320452667623</v>
      </c>
      <c r="S44">
        <f t="shared" si="27"/>
        <v>16.857325293813112</v>
      </c>
      <c r="T44">
        <f t="shared" si="27"/>
        <v>16.976641996335669</v>
      </c>
      <c r="U44">
        <f t="shared" si="27"/>
        <v>17.084308595651347</v>
      </c>
      <c r="V44">
        <f t="shared" si="27"/>
        <v>17.191736387593956</v>
      </c>
      <c r="W44">
        <f t="shared" si="27"/>
        <v>17.292915633209059</v>
      </c>
      <c r="X44">
        <f t="shared" si="27"/>
        <v>17.387784911945865</v>
      </c>
      <c r="Y44">
        <f t="shared" si="27"/>
        <v>17.476405569771014</v>
      </c>
      <c r="Z44">
        <f t="shared" si="27"/>
        <v>17.558882892237133</v>
      </c>
      <c r="AA44">
        <f t="shared" si="27"/>
        <v>17.630491197889526</v>
      </c>
      <c r="AB44">
        <f t="shared" si="27"/>
        <v>17.701069861647593</v>
      </c>
      <c r="AC44">
        <f t="shared" si="27"/>
        <v>17.770372184412761</v>
      </c>
      <c r="AD44">
        <f t="shared" si="27"/>
        <v>17.833815378777953</v>
      </c>
      <c r="AE44">
        <f t="shared" si="27"/>
        <v>17.89163360256331</v>
      </c>
      <c r="AF44">
        <f t="shared" si="27"/>
        <v>17.944164076711644</v>
      </c>
      <c r="AG44">
        <f t="shared" si="27"/>
        <v>17.995981201832009</v>
      </c>
      <c r="AH44">
        <f t="shared" si="27"/>
        <v>18.039134834283626</v>
      </c>
      <c r="AI44">
        <f t="shared" ref="AI44:BL44" si="28">AI139</f>
        <v>18.082117420325364</v>
      </c>
      <c r="AJ44">
        <f t="shared" si="28"/>
        <v>18.117372218921361</v>
      </c>
      <c r="AK44">
        <f t="shared" si="28"/>
        <v>18.15315876679152</v>
      </c>
      <c r="AL44">
        <f t="shared" si="28"/>
        <v>18.186185878909885</v>
      </c>
      <c r="AM44">
        <f t="shared" si="28"/>
        <v>18.213478547376329</v>
      </c>
      <c r="AN44">
        <f t="shared" si="28"/>
        <v>18.246104532226294</v>
      </c>
      <c r="AO44">
        <f t="shared" si="28"/>
        <v>18.273789114772935</v>
      </c>
      <c r="AP44">
        <f t="shared" si="28"/>
        <v>18.304027413441002</v>
      </c>
      <c r="AQ44">
        <f t="shared" si="28"/>
        <v>18.333769682264304</v>
      </c>
      <c r="AR44">
        <f t="shared" si="28"/>
        <v>18.363591464460939</v>
      </c>
      <c r="AS44">
        <f t="shared" si="28"/>
        <v>18.392933069898692</v>
      </c>
      <c r="AT44">
        <f t="shared" si="28"/>
        <v>18.419855825638308</v>
      </c>
      <c r="AU44">
        <f t="shared" si="28"/>
        <v>18.444628471944217</v>
      </c>
      <c r="AV44">
        <f t="shared" si="28"/>
        <v>18.46751183516713</v>
      </c>
      <c r="AW44">
        <f t="shared" si="28"/>
        <v>18.488761135237361</v>
      </c>
      <c r="AX44">
        <f t="shared" si="28"/>
        <v>18.508523013208979</v>
      </c>
      <c r="AY44">
        <f t="shared" si="28"/>
        <v>18.526926488779683</v>
      </c>
      <c r="AZ44">
        <f t="shared" si="28"/>
        <v>18.544082581645203</v>
      </c>
      <c r="BA44">
        <f t="shared" si="28"/>
        <v>18.559951964566434</v>
      </c>
      <c r="BB44">
        <f t="shared" si="28"/>
        <v>18.57458910200069</v>
      </c>
      <c r="BC44">
        <f t="shared" si="28"/>
        <v>18.58801621552735</v>
      </c>
      <c r="BD44">
        <f t="shared" si="28"/>
        <v>18.600433204446297</v>
      </c>
      <c r="BE44">
        <f t="shared" si="28"/>
        <v>18.611855055138825</v>
      </c>
      <c r="BF44">
        <f t="shared" si="28"/>
        <v>18.622304862727322</v>
      </c>
      <c r="BG44">
        <f t="shared" si="28"/>
        <v>18.631855557148779</v>
      </c>
      <c r="BH44">
        <f t="shared" si="28"/>
        <v>18.640536966605652</v>
      </c>
      <c r="BI44">
        <f t="shared" si="28"/>
        <v>18.64852873449578</v>
      </c>
      <c r="BJ44">
        <f t="shared" si="28"/>
        <v>18.655837255006116</v>
      </c>
      <c r="BK44">
        <f t="shared" si="28"/>
        <v>18.662527135766375</v>
      </c>
      <c r="BL44">
        <f t="shared" si="28"/>
        <v>18.668664038735969</v>
      </c>
    </row>
    <row r="45" spans="1:64" x14ac:dyDescent="0.25">
      <c r="A45" t="str">
        <f t="shared" si="4"/>
        <v>17_SIN</v>
      </c>
      <c r="B45" t="s">
        <v>742</v>
      </c>
      <c r="C45" t="str">
        <f t="shared" ref="C45:AH45" si="29">C140</f>
        <v>ship_passenger(gpkm)</v>
      </c>
      <c r="D45">
        <f t="shared" si="29"/>
        <v>0.10950000000000001</v>
      </c>
      <c r="E45">
        <f t="shared" si="29"/>
        <v>0.10949999999999985</v>
      </c>
      <c r="F45">
        <f t="shared" si="29"/>
        <v>0.10949999999999999</v>
      </c>
      <c r="G45">
        <f t="shared" si="29"/>
        <v>0.1094999999999999</v>
      </c>
      <c r="H45">
        <f t="shared" si="29"/>
        <v>0.10949999999999982</v>
      </c>
      <c r="I45">
        <f t="shared" si="29"/>
        <v>0.10949999999999988</v>
      </c>
      <c r="J45" s="10">
        <f t="shared" si="29"/>
        <v>0.10949999999999981</v>
      </c>
      <c r="K45">
        <f t="shared" si="29"/>
        <v>0.10635349775844026</v>
      </c>
      <c r="L45">
        <f t="shared" si="29"/>
        <v>0.10419286368529068</v>
      </c>
      <c r="M45">
        <f t="shared" si="29"/>
        <v>0.10186707535797278</v>
      </c>
      <c r="N45">
        <f t="shared" si="29"/>
        <v>9.8706480928878529E-2</v>
      </c>
      <c r="O45">
        <f t="shared" si="29"/>
        <v>9.7599931158583064E-2</v>
      </c>
      <c r="P45">
        <f t="shared" si="29"/>
        <v>9.6383363724495005E-2</v>
      </c>
      <c r="Q45">
        <f t="shared" si="29"/>
        <v>9.5411542481902645E-2</v>
      </c>
      <c r="R45">
        <f t="shared" si="29"/>
        <v>9.4647129728697807E-2</v>
      </c>
      <c r="S45">
        <f t="shared" si="29"/>
        <v>9.4086519530228993E-2</v>
      </c>
      <c r="T45">
        <f t="shared" si="29"/>
        <v>9.3848032921480348E-2</v>
      </c>
      <c r="U45">
        <f t="shared" si="29"/>
        <v>9.3755852149558519E-2</v>
      </c>
      <c r="V45">
        <f t="shared" si="29"/>
        <v>9.386411808403948E-2</v>
      </c>
      <c r="W45">
        <f t="shared" si="29"/>
        <v>9.4129883429758171E-2</v>
      </c>
      <c r="X45">
        <f t="shared" si="29"/>
        <v>9.454199215470406E-2</v>
      </c>
      <c r="Y45">
        <f t="shared" si="29"/>
        <v>9.5088901029143205E-2</v>
      </c>
      <c r="Z45">
        <f t="shared" si="29"/>
        <v>9.5758298711190556E-2</v>
      </c>
      <c r="AA45">
        <f t="shared" si="29"/>
        <v>9.6510480907665092E-2</v>
      </c>
      <c r="AB45">
        <f t="shared" si="29"/>
        <v>9.7384456860241331E-2</v>
      </c>
      <c r="AC45">
        <f t="shared" si="29"/>
        <v>9.8363719478657255E-2</v>
      </c>
      <c r="AD45">
        <f t="shared" si="29"/>
        <v>9.9406954113901283E-2</v>
      </c>
      <c r="AE45">
        <f t="shared" si="29"/>
        <v>0.1004985277486906</v>
      </c>
      <c r="AF45">
        <f t="shared" si="29"/>
        <v>0.10162278300545671</v>
      </c>
      <c r="AG45">
        <f t="shared" si="29"/>
        <v>0.10278775448463176</v>
      </c>
      <c r="AH45">
        <f t="shared" si="29"/>
        <v>0.10392972988624258</v>
      </c>
      <c r="AI45">
        <f t="shared" ref="AI45:BL45" si="30">AI140</f>
        <v>0.10507854776232746</v>
      </c>
      <c r="AJ45">
        <f t="shared" si="30"/>
        <v>0.10617131807641278</v>
      </c>
      <c r="AK45">
        <f t="shared" si="30"/>
        <v>0.10723684014568186</v>
      </c>
      <c r="AL45">
        <f t="shared" si="30"/>
        <v>0.1082364789445662</v>
      </c>
      <c r="AM45">
        <f t="shared" si="30"/>
        <v>0.10913273422889154</v>
      </c>
      <c r="AN45">
        <f t="shared" si="30"/>
        <v>0.10997222742445405</v>
      </c>
      <c r="AO45">
        <f t="shared" si="30"/>
        <v>0.11067369935808354</v>
      </c>
      <c r="AP45">
        <f t="shared" si="30"/>
        <v>0.11126271351820513</v>
      </c>
      <c r="AQ45">
        <f t="shared" si="30"/>
        <v>0.1117012205100138</v>
      </c>
      <c r="AR45">
        <f t="shared" si="30"/>
        <v>0.11197311868573769</v>
      </c>
      <c r="AS45">
        <f t="shared" si="30"/>
        <v>0.11215203091401667</v>
      </c>
      <c r="AT45">
        <f t="shared" si="30"/>
        <v>0.11231619405877043</v>
      </c>
      <c r="AU45">
        <f t="shared" si="30"/>
        <v>0.11246724678014793</v>
      </c>
      <c r="AV45">
        <f t="shared" si="30"/>
        <v>0.11260677948272667</v>
      </c>
      <c r="AW45">
        <f t="shared" si="30"/>
        <v>0.11273634838559392</v>
      </c>
      <c r="AX45">
        <f t="shared" si="30"/>
        <v>0.11285684764151842</v>
      </c>
      <c r="AY45">
        <f t="shared" si="30"/>
        <v>0.11296906395597393</v>
      </c>
      <c r="AZ45">
        <f t="shared" si="30"/>
        <v>0.11307367427832468</v>
      </c>
      <c r="BA45">
        <f t="shared" si="30"/>
        <v>0.11317043880833218</v>
      </c>
      <c r="BB45">
        <f t="shared" si="30"/>
        <v>0.11325968964634592</v>
      </c>
      <c r="BC45">
        <f t="shared" si="30"/>
        <v>0.11334156228980119</v>
      </c>
      <c r="BD45">
        <f t="shared" si="30"/>
        <v>0.11341727563686792</v>
      </c>
      <c r="BE45">
        <f t="shared" si="30"/>
        <v>0.11348692106791992</v>
      </c>
      <c r="BF45">
        <f t="shared" si="30"/>
        <v>0.11355063940687417</v>
      </c>
      <c r="BG45">
        <f t="shared" si="30"/>
        <v>0.11360887534846842</v>
      </c>
      <c r="BH45">
        <f t="shared" si="30"/>
        <v>0.11366181077198594</v>
      </c>
      <c r="BI45">
        <f t="shared" si="30"/>
        <v>0.11371054106399893</v>
      </c>
      <c r="BJ45">
        <f t="shared" si="30"/>
        <v>0.11375510521345218</v>
      </c>
      <c r="BK45">
        <f t="shared" si="30"/>
        <v>0.11379589716930744</v>
      </c>
      <c r="BL45">
        <f t="shared" si="30"/>
        <v>0.11383331730936594</v>
      </c>
    </row>
    <row r="47" spans="1:64" x14ac:dyDescent="0.25">
      <c r="A47" t="str">
        <f t="shared" si="4"/>
        <v>17_SIN</v>
      </c>
      <c r="B47" t="s">
        <v>743</v>
      </c>
      <c r="C47" t="str">
        <f>C32</f>
        <v>air_freight(gtkm)</v>
      </c>
      <c r="D47">
        <f t="shared" ref="D47:D60" si="31">D178</f>
        <v>8.5326745811794289E-10</v>
      </c>
      <c r="E47">
        <f t="shared" ref="E47:BL47" si="32">E178</f>
        <v>9.0524858420697363E-10</v>
      </c>
      <c r="F47">
        <f t="shared" si="32"/>
        <v>9.2550280644758245E-10</v>
      </c>
      <c r="G47">
        <f t="shared" si="32"/>
        <v>9.5917495360872456E-10</v>
      </c>
      <c r="H47">
        <f t="shared" si="32"/>
        <v>9.8104003006934388E-10</v>
      </c>
      <c r="I47">
        <f t="shared" si="32"/>
        <v>9.9999999999999924E-10</v>
      </c>
      <c r="J47" s="10">
        <f t="shared" si="32"/>
        <v>9.9999999999999882E-10</v>
      </c>
      <c r="K47">
        <f t="shared" si="32"/>
        <v>1.0031211387195952E-9</v>
      </c>
      <c r="L47">
        <f t="shared" si="32"/>
        <v>1.0022725248719103E-9</v>
      </c>
      <c r="M47">
        <f t="shared" si="32"/>
        <v>1.0142086909552849E-9</v>
      </c>
      <c r="N47">
        <f t="shared" si="32"/>
        <v>9.6118313132252022E-10</v>
      </c>
      <c r="O47">
        <f t="shared" si="32"/>
        <v>9.7238535939282999E-10</v>
      </c>
      <c r="P47">
        <f t="shared" si="32"/>
        <v>9.6413570447989172E-10</v>
      </c>
      <c r="Q47">
        <f t="shared" si="32"/>
        <v>9.5113821649148119E-10</v>
      </c>
      <c r="R47">
        <f t="shared" si="32"/>
        <v>9.3317493783408927E-10</v>
      </c>
      <c r="S47">
        <f t="shared" si="32"/>
        <v>9.1114897182993586E-10</v>
      </c>
      <c r="T47">
        <f t="shared" si="32"/>
        <v>8.7193962200213851E-10</v>
      </c>
      <c r="U47">
        <f t="shared" si="32"/>
        <v>8.2819547513928946E-10</v>
      </c>
      <c r="V47">
        <f t="shared" si="32"/>
        <v>7.8266039142062319E-10</v>
      </c>
      <c r="W47">
        <f t="shared" si="32"/>
        <v>7.3479391682649386E-10</v>
      </c>
      <c r="X47">
        <f t="shared" si="32"/>
        <v>6.8516631153511096E-10</v>
      </c>
      <c r="Y47">
        <f t="shared" si="32"/>
        <v>6.3432857934058496E-10</v>
      </c>
      <c r="Z47">
        <f t="shared" si="32"/>
        <v>5.8281340040648082E-10</v>
      </c>
      <c r="AA47">
        <f t="shared" si="32"/>
        <v>5.3062471928118492E-10</v>
      </c>
      <c r="AB47">
        <f t="shared" si="32"/>
        <v>4.7934223598264161E-10</v>
      </c>
      <c r="AC47">
        <f t="shared" si="32"/>
        <v>4.292355600742825E-10</v>
      </c>
      <c r="AD47">
        <f t="shared" si="32"/>
        <v>3.8512938054713145E-10</v>
      </c>
      <c r="AE47">
        <f t="shared" si="32"/>
        <v>3.4159247566372928E-10</v>
      </c>
      <c r="AF47">
        <f t="shared" si="32"/>
        <v>2.9903122173346891E-10</v>
      </c>
      <c r="AG47">
        <f t="shared" si="32"/>
        <v>2.5804086129076765E-10</v>
      </c>
      <c r="AH47">
        <f t="shared" si="32"/>
        <v>2.1858267783526496E-10</v>
      </c>
      <c r="AI47">
        <f t="shared" si="32"/>
        <v>1.8140526381023841E-10</v>
      </c>
      <c r="AJ47">
        <f t="shared" si="32"/>
        <v>1.4659565488296539E-10</v>
      </c>
      <c r="AK47">
        <f t="shared" si="32"/>
        <v>1.1475254494681807E-10</v>
      </c>
      <c r="AL47">
        <f t="shared" si="32"/>
        <v>8.6108750070068702E-11</v>
      </c>
      <c r="AM47">
        <f t="shared" si="32"/>
        <v>6.0976151083346215E-11</v>
      </c>
      <c r="AN47">
        <f t="shared" si="32"/>
        <v>3.9804486192089316E-11</v>
      </c>
      <c r="AO47">
        <f t="shared" si="32"/>
        <v>2.2801759968695433E-11</v>
      </c>
      <c r="AP47">
        <f t="shared" si="32"/>
        <v>1.0316724956493049E-11</v>
      </c>
      <c r="AQ47">
        <f t="shared" si="32"/>
        <v>2.6231936655342135E-12</v>
      </c>
      <c r="AR47">
        <f t="shared" si="32"/>
        <v>1.2128580933302367E-24</v>
      </c>
      <c r="AS47">
        <f t="shared" si="32"/>
        <v>1.225428846009666E-24</v>
      </c>
      <c r="AT47">
        <f t="shared" si="32"/>
        <v>1.238077078969656E-24</v>
      </c>
      <c r="AU47">
        <f t="shared" si="32"/>
        <v>1.2507931296148494E-24</v>
      </c>
      <c r="AV47">
        <f t="shared" si="32"/>
        <v>1.2635677081011352E-24</v>
      </c>
      <c r="AW47">
        <f t="shared" si="32"/>
        <v>1.2763918050951247E-24</v>
      </c>
      <c r="AX47">
        <f t="shared" si="32"/>
        <v>1.2892601915961457E-24</v>
      </c>
      <c r="AY47">
        <f t="shared" si="32"/>
        <v>1.3021682858039855E-24</v>
      </c>
      <c r="AZ47">
        <f t="shared" si="32"/>
        <v>1.3151121572315518E-24</v>
      </c>
      <c r="BA47">
        <f t="shared" si="32"/>
        <v>1.3280930111063568E-24</v>
      </c>
      <c r="BB47">
        <f t="shared" si="32"/>
        <v>1.3411088755978634E-24</v>
      </c>
      <c r="BC47">
        <f t="shared" si="32"/>
        <v>1.3541588896910643E-24</v>
      </c>
      <c r="BD47">
        <f t="shared" si="32"/>
        <v>1.3672361971591008E-24</v>
      </c>
      <c r="BE47">
        <f t="shared" si="32"/>
        <v>1.3803402266884801E-24</v>
      </c>
      <c r="BF47">
        <f t="shared" si="32"/>
        <v>1.3934701415325607E-24</v>
      </c>
      <c r="BG47">
        <f t="shared" si="32"/>
        <v>1.4066234344079001E-24</v>
      </c>
      <c r="BH47">
        <f t="shared" si="32"/>
        <v>1.419799064312287E-24</v>
      </c>
      <c r="BI47">
        <f t="shared" si="32"/>
        <v>1.4329909596156711E-24</v>
      </c>
      <c r="BJ47">
        <f t="shared" si="32"/>
        <v>1.4461988967776723E-24</v>
      </c>
      <c r="BK47">
        <f t="shared" si="32"/>
        <v>1.4594207010613271E-24</v>
      </c>
      <c r="BL47">
        <f t="shared" si="32"/>
        <v>1.4726541721373205E-24</v>
      </c>
    </row>
    <row r="48" spans="1:64" x14ac:dyDescent="0.25">
      <c r="A48" t="str">
        <f t="shared" si="4"/>
        <v>17_SIN</v>
      </c>
      <c r="B48" t="s">
        <v>743</v>
      </c>
      <c r="C48" t="str">
        <f t="shared" ref="C48:C60" si="33">C33</f>
        <v>pipeline_freight(gtkm)</v>
      </c>
      <c r="D48">
        <f t="shared" si="31"/>
        <v>9.9999999999999924E-10</v>
      </c>
      <c r="E48">
        <f t="shared" ref="E48:BL48" si="34">E179</f>
        <v>9.9999999999999882E-10</v>
      </c>
      <c r="F48">
        <f t="shared" si="34"/>
        <v>9.9999999999999861E-10</v>
      </c>
      <c r="G48">
        <f t="shared" si="34"/>
        <v>9.9999999999999882E-10</v>
      </c>
      <c r="H48">
        <f t="shared" si="34"/>
        <v>9.9999999999999861E-10</v>
      </c>
      <c r="I48">
        <f t="shared" si="34"/>
        <v>9.9999999999999924E-10</v>
      </c>
      <c r="J48" s="10">
        <f t="shared" si="34"/>
        <v>9.9999999999999882E-10</v>
      </c>
      <c r="K48">
        <f t="shared" si="34"/>
        <v>9.0796520904246098E-10</v>
      </c>
      <c r="L48">
        <f t="shared" si="34"/>
        <v>8.6840534580801365E-10</v>
      </c>
      <c r="M48">
        <f t="shared" si="34"/>
        <v>8.4402993718613388E-10</v>
      </c>
      <c r="N48">
        <f t="shared" si="34"/>
        <v>7.7059422050427112E-10</v>
      </c>
      <c r="O48">
        <f t="shared" si="34"/>
        <v>7.5299754553976772E-10</v>
      </c>
      <c r="P48">
        <f t="shared" si="34"/>
        <v>7.228524707911758E-10</v>
      </c>
      <c r="Q48">
        <f t="shared" si="34"/>
        <v>6.91871254266062E-10</v>
      </c>
      <c r="R48">
        <f t="shared" si="34"/>
        <v>6.598372545260908E-10</v>
      </c>
      <c r="S48">
        <f t="shared" si="34"/>
        <v>6.2733261963504764E-10</v>
      </c>
      <c r="T48">
        <f t="shared" si="34"/>
        <v>5.9741640164976735E-10</v>
      </c>
      <c r="U48">
        <f t="shared" si="34"/>
        <v>5.6571803640083194E-10</v>
      </c>
      <c r="V48">
        <f t="shared" si="34"/>
        <v>5.339071708580307E-10</v>
      </c>
      <c r="W48">
        <f t="shared" si="34"/>
        <v>5.0141027799035264E-10</v>
      </c>
      <c r="X48">
        <f t="shared" si="34"/>
        <v>4.6842073502465793E-10</v>
      </c>
      <c r="Y48">
        <f t="shared" si="34"/>
        <v>4.3512714910769018E-10</v>
      </c>
      <c r="Z48">
        <f t="shared" si="34"/>
        <v>4.0171620634879764E-10</v>
      </c>
      <c r="AA48">
        <f t="shared" si="34"/>
        <v>3.6802066949240922E-10</v>
      </c>
      <c r="AB48">
        <f t="shared" si="34"/>
        <v>3.3497848139845286E-10</v>
      </c>
      <c r="AC48">
        <f t="shared" si="34"/>
        <v>3.0264462421156461E-10</v>
      </c>
      <c r="AD48">
        <f t="shared" si="34"/>
        <v>2.7086212323880389E-10</v>
      </c>
      <c r="AE48">
        <f t="shared" si="34"/>
        <v>2.39829868540043E-10</v>
      </c>
      <c r="AF48">
        <f t="shared" si="34"/>
        <v>2.0974786181203636E-10</v>
      </c>
      <c r="AG48">
        <f t="shared" si="34"/>
        <v>1.8095623671186211E-10</v>
      </c>
      <c r="AH48">
        <f t="shared" si="34"/>
        <v>1.5335916554304917E-10</v>
      </c>
      <c r="AI48">
        <f t="shared" si="34"/>
        <v>1.2742240939187335E-10</v>
      </c>
      <c r="AJ48">
        <f t="shared" si="34"/>
        <v>1.0315762463039713E-10</v>
      </c>
      <c r="AK48">
        <f t="shared" si="34"/>
        <v>8.0946803085542817E-11</v>
      </c>
      <c r="AL48">
        <f t="shared" si="34"/>
        <v>6.0926480821017238E-11</v>
      </c>
      <c r="AM48">
        <f t="shared" si="34"/>
        <v>4.3300899641482129E-11</v>
      </c>
      <c r="AN48">
        <f t="shared" si="34"/>
        <v>2.8385525085403313E-11</v>
      </c>
      <c r="AO48">
        <f t="shared" si="34"/>
        <v>1.6338236480933098E-11</v>
      </c>
      <c r="AP48">
        <f t="shared" si="34"/>
        <v>7.4317174893333815E-12</v>
      </c>
      <c r="AQ48">
        <f t="shared" si="34"/>
        <v>1.9007380628427237E-12</v>
      </c>
      <c r="AR48">
        <f t="shared" si="34"/>
        <v>1.7561746147768138E-24</v>
      </c>
      <c r="AS48">
        <f t="shared" si="34"/>
        <v>1.7743766096067566E-24</v>
      </c>
      <c r="AT48">
        <f t="shared" si="34"/>
        <v>1.7926907930782357E-24</v>
      </c>
      <c r="AU48">
        <f t="shared" si="34"/>
        <v>1.8111031741029501E-24</v>
      </c>
      <c r="AV48">
        <f t="shared" si="34"/>
        <v>1.8296003013229114E-24</v>
      </c>
      <c r="AW48">
        <f t="shared" si="34"/>
        <v>1.8481691295495025E-24</v>
      </c>
      <c r="AX48">
        <f t="shared" si="34"/>
        <v>1.866802087379035E-24</v>
      </c>
      <c r="AY48">
        <f t="shared" si="34"/>
        <v>1.8854925405306582E-24</v>
      </c>
      <c r="AZ48">
        <f t="shared" si="34"/>
        <v>1.9042347978013425E-24</v>
      </c>
      <c r="BA48">
        <f t="shared" si="34"/>
        <v>1.9230306043168974E-24</v>
      </c>
      <c r="BB48">
        <f t="shared" si="34"/>
        <v>1.9418771049380834E-24</v>
      </c>
      <c r="BC48">
        <f t="shared" si="34"/>
        <v>1.960773052946338E-24</v>
      </c>
      <c r="BD48">
        <f t="shared" si="34"/>
        <v>1.9797085207733591E-24</v>
      </c>
      <c r="BE48">
        <f t="shared" si="34"/>
        <v>1.9986826811778901E-24</v>
      </c>
      <c r="BF48">
        <f t="shared" si="34"/>
        <v>2.0176943225810839E-24</v>
      </c>
      <c r="BG48">
        <f t="shared" si="34"/>
        <v>2.0367398145272766E-24</v>
      </c>
      <c r="BH48">
        <f t="shared" si="34"/>
        <v>2.0558176496829499E-24</v>
      </c>
      <c r="BI48">
        <f t="shared" si="34"/>
        <v>2.0749190365475789E-24</v>
      </c>
      <c r="BJ48">
        <f t="shared" si="34"/>
        <v>2.0940436514427842E-24</v>
      </c>
      <c r="BK48">
        <f t="shared" si="34"/>
        <v>2.1131883454281666E-24</v>
      </c>
      <c r="BL48">
        <f t="shared" si="34"/>
        <v>2.1323499325065281E-24</v>
      </c>
    </row>
    <row r="49" spans="1:64" x14ac:dyDescent="0.25">
      <c r="A49" t="str">
        <f t="shared" si="4"/>
        <v>17_SIN</v>
      </c>
      <c r="B49" t="s">
        <v>743</v>
      </c>
      <c r="C49" t="str">
        <f t="shared" si="33"/>
        <v>rail_freight(gtkm)</v>
      </c>
      <c r="D49">
        <f t="shared" si="31"/>
        <v>0</v>
      </c>
      <c r="E49">
        <f t="shared" ref="E49:BL49" si="35">E180</f>
        <v>0</v>
      </c>
      <c r="F49">
        <f t="shared" si="35"/>
        <v>0</v>
      </c>
      <c r="G49">
        <f t="shared" si="35"/>
        <v>0</v>
      </c>
      <c r="H49">
        <f t="shared" si="35"/>
        <v>0</v>
      </c>
      <c r="I49">
        <f t="shared" si="35"/>
        <v>0</v>
      </c>
      <c r="J49" s="10">
        <f t="shared" si="35"/>
        <v>0</v>
      </c>
      <c r="K49">
        <f t="shared" si="35"/>
        <v>0</v>
      </c>
      <c r="L49">
        <f t="shared" si="35"/>
        <v>0</v>
      </c>
      <c r="M49">
        <f t="shared" si="35"/>
        <v>0</v>
      </c>
      <c r="N49">
        <f t="shared" si="35"/>
        <v>0</v>
      </c>
      <c r="O49">
        <f t="shared" si="35"/>
        <v>0</v>
      </c>
      <c r="P49">
        <f t="shared" si="35"/>
        <v>0</v>
      </c>
      <c r="Q49">
        <f t="shared" si="35"/>
        <v>0</v>
      </c>
      <c r="R49">
        <f t="shared" si="35"/>
        <v>0</v>
      </c>
      <c r="S49">
        <f t="shared" si="35"/>
        <v>0</v>
      </c>
      <c r="T49">
        <f t="shared" si="35"/>
        <v>0</v>
      </c>
      <c r="U49">
        <f t="shared" si="35"/>
        <v>0</v>
      </c>
      <c r="V49">
        <f t="shared" si="35"/>
        <v>0</v>
      </c>
      <c r="W49">
        <f t="shared" si="35"/>
        <v>0</v>
      </c>
      <c r="X49">
        <f t="shared" si="35"/>
        <v>0</v>
      </c>
      <c r="Y49">
        <f t="shared" si="35"/>
        <v>0</v>
      </c>
      <c r="Z49">
        <f t="shared" si="35"/>
        <v>0</v>
      </c>
      <c r="AA49">
        <f t="shared" si="35"/>
        <v>0</v>
      </c>
      <c r="AB49">
        <f t="shared" si="35"/>
        <v>0</v>
      </c>
      <c r="AC49">
        <f t="shared" si="35"/>
        <v>0</v>
      </c>
      <c r="AD49">
        <f t="shared" si="35"/>
        <v>0</v>
      </c>
      <c r="AE49">
        <f t="shared" si="35"/>
        <v>0</v>
      </c>
      <c r="AF49">
        <f t="shared" si="35"/>
        <v>0</v>
      </c>
      <c r="AG49">
        <f t="shared" si="35"/>
        <v>0</v>
      </c>
      <c r="AH49">
        <f t="shared" si="35"/>
        <v>0</v>
      </c>
      <c r="AI49">
        <f t="shared" si="35"/>
        <v>0</v>
      </c>
      <c r="AJ49">
        <f t="shared" si="35"/>
        <v>0</v>
      </c>
      <c r="AK49">
        <f t="shared" si="35"/>
        <v>0</v>
      </c>
      <c r="AL49">
        <f t="shared" si="35"/>
        <v>0</v>
      </c>
      <c r="AM49">
        <f t="shared" si="35"/>
        <v>0</v>
      </c>
      <c r="AN49">
        <f t="shared" si="35"/>
        <v>0</v>
      </c>
      <c r="AO49">
        <f t="shared" si="35"/>
        <v>0</v>
      </c>
      <c r="AP49">
        <f t="shared" si="35"/>
        <v>0</v>
      </c>
      <c r="AQ49">
        <f t="shared" si="35"/>
        <v>0</v>
      </c>
      <c r="AR49">
        <f t="shared" si="35"/>
        <v>0</v>
      </c>
      <c r="AS49">
        <f t="shared" si="35"/>
        <v>0</v>
      </c>
      <c r="AT49">
        <f t="shared" si="35"/>
        <v>0</v>
      </c>
      <c r="AU49">
        <f t="shared" si="35"/>
        <v>0</v>
      </c>
      <c r="AV49">
        <f t="shared" si="35"/>
        <v>0</v>
      </c>
      <c r="AW49">
        <f t="shared" si="35"/>
        <v>0</v>
      </c>
      <c r="AX49">
        <f t="shared" si="35"/>
        <v>0</v>
      </c>
      <c r="AY49">
        <f t="shared" si="35"/>
        <v>0</v>
      </c>
      <c r="AZ49">
        <f t="shared" si="35"/>
        <v>0</v>
      </c>
      <c r="BA49">
        <f t="shared" si="35"/>
        <v>0</v>
      </c>
      <c r="BB49">
        <f t="shared" si="35"/>
        <v>0</v>
      </c>
      <c r="BC49">
        <f t="shared" si="35"/>
        <v>0</v>
      </c>
      <c r="BD49">
        <f t="shared" si="35"/>
        <v>0</v>
      </c>
      <c r="BE49">
        <f t="shared" si="35"/>
        <v>0</v>
      </c>
      <c r="BF49">
        <f t="shared" si="35"/>
        <v>0</v>
      </c>
      <c r="BG49">
        <f t="shared" si="35"/>
        <v>0</v>
      </c>
      <c r="BH49">
        <f t="shared" si="35"/>
        <v>0</v>
      </c>
      <c r="BI49">
        <f t="shared" si="35"/>
        <v>0</v>
      </c>
      <c r="BJ49">
        <f t="shared" si="35"/>
        <v>0</v>
      </c>
      <c r="BK49">
        <f t="shared" si="35"/>
        <v>0</v>
      </c>
      <c r="BL49">
        <f t="shared" si="35"/>
        <v>0</v>
      </c>
    </row>
    <row r="50" spans="1:64" x14ac:dyDescent="0.25">
      <c r="A50" t="str">
        <f t="shared" si="4"/>
        <v>17_SIN</v>
      </c>
      <c r="B50" t="s">
        <v>743</v>
      </c>
      <c r="C50" t="str">
        <f t="shared" si="33"/>
        <v>road_freight_2w(gtkm)</v>
      </c>
      <c r="D50">
        <f t="shared" si="31"/>
        <v>5.276267833437957E-3</v>
      </c>
      <c r="E50">
        <f t="shared" ref="E50:BL50" si="36">E181</f>
        <v>5.4318045121843307E-3</v>
      </c>
      <c r="F50">
        <f t="shared" si="36"/>
        <v>5.5919261853243441E-3</v>
      </c>
      <c r="G50">
        <f t="shared" si="36"/>
        <v>5.7567680118040905E-3</v>
      </c>
      <c r="H50">
        <f t="shared" si="36"/>
        <v>5.9264691348583703E-3</v>
      </c>
      <c r="I50">
        <f t="shared" si="36"/>
        <v>6.10117279946142E-3</v>
      </c>
      <c r="J50" s="10">
        <f t="shared" si="36"/>
        <v>6.2810264732404922E-3</v>
      </c>
      <c r="K50">
        <f t="shared" si="36"/>
        <v>5.9540461551584808E-3</v>
      </c>
      <c r="L50">
        <f t="shared" si="36"/>
        <v>5.9022167655078967E-3</v>
      </c>
      <c r="M50">
        <f t="shared" si="36"/>
        <v>5.946278021592582E-3</v>
      </c>
      <c r="N50">
        <f t="shared" si="36"/>
        <v>5.6291695843350455E-3</v>
      </c>
      <c r="O50">
        <f t="shared" si="36"/>
        <v>5.7065483531012085E-3</v>
      </c>
      <c r="P50">
        <f t="shared" si="36"/>
        <v>5.6874607110047569E-3</v>
      </c>
      <c r="Q50">
        <f t="shared" si="36"/>
        <v>5.6573494227363545E-3</v>
      </c>
      <c r="R50">
        <f t="shared" si="36"/>
        <v>5.6141460980425233E-3</v>
      </c>
      <c r="S50">
        <f t="shared" si="36"/>
        <v>5.562415457668014E-3</v>
      </c>
      <c r="T50">
        <f t="shared" si="36"/>
        <v>5.5303403733181549E-3</v>
      </c>
      <c r="U50">
        <f t="shared" si="36"/>
        <v>5.4792324130407931E-3</v>
      </c>
      <c r="V50">
        <f t="shared" si="36"/>
        <v>5.4241171718625034E-3</v>
      </c>
      <c r="W50">
        <f t="shared" si="36"/>
        <v>5.3589893112990601E-3</v>
      </c>
      <c r="X50">
        <f t="shared" si="36"/>
        <v>5.2849977423527492E-3</v>
      </c>
      <c r="Y50">
        <f t="shared" si="36"/>
        <v>5.2032893175830482E-3</v>
      </c>
      <c r="Z50">
        <f t="shared" si="36"/>
        <v>5.115028248851859E-3</v>
      </c>
      <c r="AA50">
        <f t="shared" si="36"/>
        <v>5.0165871093917789E-3</v>
      </c>
      <c r="AB50">
        <f t="shared" si="36"/>
        <v>4.9191039828343124E-3</v>
      </c>
      <c r="AC50">
        <f t="shared" si="36"/>
        <v>4.8230067800758593E-3</v>
      </c>
      <c r="AD50">
        <f t="shared" si="36"/>
        <v>4.7247694716492398E-3</v>
      </c>
      <c r="AE50">
        <f t="shared" si="36"/>
        <v>4.6257292593436476E-3</v>
      </c>
      <c r="AF50">
        <f t="shared" si="36"/>
        <v>4.5272403313958093E-3</v>
      </c>
      <c r="AG50">
        <f t="shared" si="36"/>
        <v>4.4340613298116871E-3</v>
      </c>
      <c r="AH50">
        <f t="shared" si="36"/>
        <v>4.3406548064784719E-3</v>
      </c>
      <c r="AI50">
        <f t="shared" si="36"/>
        <v>4.2550947126612695E-3</v>
      </c>
      <c r="AJ50">
        <f t="shared" si="36"/>
        <v>4.1726782543234251E-3</v>
      </c>
      <c r="AK50">
        <f t="shared" si="36"/>
        <v>4.1008366481138222E-3</v>
      </c>
      <c r="AL50">
        <f t="shared" si="36"/>
        <v>4.0381383489264842E-3</v>
      </c>
      <c r="AM50">
        <f t="shared" si="36"/>
        <v>3.9837523098116235E-3</v>
      </c>
      <c r="AN50">
        <f t="shared" si="36"/>
        <v>3.9467807017797771E-3</v>
      </c>
      <c r="AO50">
        <f t="shared" si="36"/>
        <v>3.9215545179315118E-3</v>
      </c>
      <c r="AP50">
        <f t="shared" si="36"/>
        <v>3.9144834736391703E-3</v>
      </c>
      <c r="AQ50">
        <f t="shared" si="36"/>
        <v>3.9250505814699124E-3</v>
      </c>
      <c r="AR50">
        <f t="shared" si="36"/>
        <v>3.9551200480745898E-3</v>
      </c>
      <c r="AS50">
        <f t="shared" si="36"/>
        <v>3.996113166902928E-3</v>
      </c>
      <c r="AT50">
        <f t="shared" si="36"/>
        <v>4.0373589482749399E-3</v>
      </c>
      <c r="AU50">
        <f t="shared" si="36"/>
        <v>4.0788258825483811E-3</v>
      </c>
      <c r="AV50">
        <f t="shared" si="36"/>
        <v>4.1204836756196881E-3</v>
      </c>
      <c r="AW50">
        <f t="shared" si="36"/>
        <v>4.1623029481284062E-3</v>
      </c>
      <c r="AX50">
        <f t="shared" si="36"/>
        <v>4.2042666483472924E-3</v>
      </c>
      <c r="AY50">
        <f t="shared" si="36"/>
        <v>4.2463598350643656E-3</v>
      </c>
      <c r="AZ50">
        <f t="shared" si="36"/>
        <v>4.288569690994253E-3</v>
      </c>
      <c r="BA50">
        <f t="shared" si="36"/>
        <v>4.3309001463737425E-3</v>
      </c>
      <c r="BB50">
        <f t="shared" si="36"/>
        <v>4.3733447710800257E-3</v>
      </c>
      <c r="BC50">
        <f t="shared" si="36"/>
        <v>4.4159007573504007E-3</v>
      </c>
      <c r="BD50">
        <f t="shared" si="36"/>
        <v>4.4585457470867089E-3</v>
      </c>
      <c r="BE50">
        <f t="shared" si="36"/>
        <v>4.5012778772404527E-3</v>
      </c>
      <c r="BF50">
        <f t="shared" si="36"/>
        <v>4.5440944191878678E-3</v>
      </c>
      <c r="BG50">
        <f t="shared" si="36"/>
        <v>4.5869871966987205E-3</v>
      </c>
      <c r="BH50">
        <f t="shared" si="36"/>
        <v>4.6299528150735517E-3</v>
      </c>
      <c r="BI50">
        <f t="shared" si="36"/>
        <v>4.6729714747777993E-3</v>
      </c>
      <c r="BJ50">
        <f t="shared" si="36"/>
        <v>4.7160424468481619E-3</v>
      </c>
      <c r="BK50">
        <f t="shared" si="36"/>
        <v>4.7591586394856817E-3</v>
      </c>
      <c r="BL50">
        <f t="shared" si="36"/>
        <v>4.8023128774349558E-3</v>
      </c>
    </row>
    <row r="51" spans="1:64" x14ac:dyDescent="0.25">
      <c r="A51" t="str">
        <f t="shared" si="4"/>
        <v>17_SIN</v>
      </c>
      <c r="B51" t="s">
        <v>743</v>
      </c>
      <c r="C51" t="str">
        <f t="shared" si="33"/>
        <v>road_freight_ht(gtkm)</v>
      </c>
      <c r="D51">
        <f t="shared" si="31"/>
        <v>5.0124544417660601</v>
      </c>
      <c r="E51">
        <f t="shared" ref="E51:BL51" si="37">E182</f>
        <v>5.1602142865751137</v>
      </c>
      <c r="F51">
        <f t="shared" si="37"/>
        <v>5.3123298760581283</v>
      </c>
      <c r="G51">
        <f t="shared" si="37"/>
        <v>5.468929611213885</v>
      </c>
      <c r="H51">
        <f t="shared" si="37"/>
        <v>5.6301456781154524</v>
      </c>
      <c r="I51">
        <f t="shared" si="37"/>
        <v>5.796114159488349</v>
      </c>
      <c r="J51" s="10">
        <f t="shared" si="37"/>
        <v>5.9669751495784666</v>
      </c>
      <c r="K51">
        <f t="shared" si="37"/>
        <v>5.6848282352712074</v>
      </c>
      <c r="L51">
        <f t="shared" si="37"/>
        <v>5.6697641610408276</v>
      </c>
      <c r="M51">
        <f t="shared" si="37"/>
        <v>5.7598461640762046</v>
      </c>
      <c r="N51">
        <f t="shared" si="37"/>
        <v>5.5100401647713779</v>
      </c>
      <c r="O51">
        <f t="shared" si="37"/>
        <v>5.6561291739161739</v>
      </c>
      <c r="P51">
        <f t="shared" si="37"/>
        <v>5.7194596891908516</v>
      </c>
      <c r="Q51">
        <f t="shared" si="37"/>
        <v>5.7831278921390004</v>
      </c>
      <c r="R51">
        <f t="shared" si="37"/>
        <v>5.8443696357048305</v>
      </c>
      <c r="S51">
        <f t="shared" si="37"/>
        <v>5.9072026248954934</v>
      </c>
      <c r="T51">
        <f t="shared" si="37"/>
        <v>5.941548820072498</v>
      </c>
      <c r="U51">
        <f t="shared" si="37"/>
        <v>5.9641828345062171</v>
      </c>
      <c r="V51">
        <f t="shared" si="37"/>
        <v>5.9905132083862558</v>
      </c>
      <c r="W51">
        <f t="shared" si="37"/>
        <v>6.0132023694565904</v>
      </c>
      <c r="X51">
        <f t="shared" si="37"/>
        <v>6.0325443565453387</v>
      </c>
      <c r="Y51">
        <f t="shared" si="37"/>
        <v>6.0487777367507061</v>
      </c>
      <c r="Z51">
        <f t="shared" si="37"/>
        <v>6.0621085255742058</v>
      </c>
      <c r="AA51">
        <f t="shared" si="37"/>
        <v>6.0668952733374457</v>
      </c>
      <c r="AB51">
        <f t="shared" si="37"/>
        <v>6.0751858506332379</v>
      </c>
      <c r="AC51">
        <f t="shared" si="37"/>
        <v>6.0864922076787806</v>
      </c>
      <c r="AD51">
        <f t="shared" si="37"/>
        <v>6.0951191780193366</v>
      </c>
      <c r="AE51">
        <f t="shared" si="37"/>
        <v>6.1011997312180801</v>
      </c>
      <c r="AF51">
        <f t="shared" si="37"/>
        <v>6.1048322676319309</v>
      </c>
      <c r="AG51">
        <f t="shared" si="37"/>
        <v>6.1107466583988224</v>
      </c>
      <c r="AH51">
        <f t="shared" si="37"/>
        <v>6.1095154233777045</v>
      </c>
      <c r="AI51">
        <f t="shared" si="37"/>
        <v>6.110383385198495</v>
      </c>
      <c r="AJ51">
        <f t="shared" si="37"/>
        <v>6.1045770431912345</v>
      </c>
      <c r="AK51">
        <f t="shared" si="37"/>
        <v>6.100656278879991</v>
      </c>
      <c r="AL51">
        <f t="shared" si="37"/>
        <v>6.0942978602444162</v>
      </c>
      <c r="AM51">
        <f t="shared" si="37"/>
        <v>6.0817542217589153</v>
      </c>
      <c r="AN51">
        <f t="shared" si="37"/>
        <v>6.0743777676536519</v>
      </c>
      <c r="AO51">
        <f t="shared" si="37"/>
        <v>6.060908637438426</v>
      </c>
      <c r="AP51">
        <f t="shared" si="37"/>
        <v>6.0485061022357316</v>
      </c>
      <c r="AQ51">
        <f t="shared" si="37"/>
        <v>6.0335785980681953</v>
      </c>
      <c r="AR51">
        <f t="shared" si="37"/>
        <v>6.0161423174656612</v>
      </c>
      <c r="AS51">
        <f t="shared" si="37"/>
        <v>6.0784970459973842</v>
      </c>
      <c r="AT51">
        <f t="shared" si="37"/>
        <v>6.1412361001127946</v>
      </c>
      <c r="AU51">
        <f t="shared" si="37"/>
        <v>6.204311550421683</v>
      </c>
      <c r="AV51">
        <f t="shared" si="37"/>
        <v>6.2676773164925574</v>
      </c>
      <c r="AW51">
        <f t="shared" si="37"/>
        <v>6.3312887093117975</v>
      </c>
      <c r="AX51">
        <f t="shared" si="37"/>
        <v>6.395119791457379</v>
      </c>
      <c r="AY51">
        <f t="shared" si="37"/>
        <v>6.459147835816955</v>
      </c>
      <c r="AZ51">
        <f t="shared" si="37"/>
        <v>6.523353345987891</v>
      </c>
      <c r="BA51">
        <f t="shared" si="37"/>
        <v>6.5877423002625184</v>
      </c>
      <c r="BB51">
        <f t="shared" si="37"/>
        <v>6.6523049177660578</v>
      </c>
      <c r="BC51">
        <f t="shared" si="37"/>
        <v>6.7170369276041217</v>
      </c>
      <c r="BD51">
        <f t="shared" si="37"/>
        <v>6.7819043208215266</v>
      </c>
      <c r="BE51">
        <f t="shared" si="37"/>
        <v>6.8469042635308606</v>
      </c>
      <c r="BF51">
        <f t="shared" si="37"/>
        <v>6.9120326052161616</v>
      </c>
      <c r="BG51">
        <f t="shared" si="37"/>
        <v>6.9772769089945781</v>
      </c>
      <c r="BH51">
        <f t="shared" si="37"/>
        <v>7.0426320111808529</v>
      </c>
      <c r="BI51">
        <f t="shared" si="37"/>
        <v>7.1080677946568489</v>
      </c>
      <c r="BJ51">
        <f t="shared" si="37"/>
        <v>7.1735831505947889</v>
      </c>
      <c r="BK51">
        <f t="shared" si="37"/>
        <v>7.2391672916427607</v>
      </c>
      <c r="BL51">
        <f t="shared" si="37"/>
        <v>7.3048093035030588</v>
      </c>
    </row>
    <row r="52" spans="1:64" x14ac:dyDescent="0.25">
      <c r="A52" t="str">
        <f t="shared" si="4"/>
        <v>17_SIN</v>
      </c>
      <c r="B52" t="s">
        <v>743</v>
      </c>
      <c r="C52" t="str">
        <f t="shared" si="33"/>
        <v>road_freight_lt(gtkm)</v>
      </c>
      <c r="D52">
        <f t="shared" si="31"/>
        <v>0.26381339167189782</v>
      </c>
      <c r="E52">
        <f t="shared" ref="E52:BL52" si="38">E183</f>
        <v>0.27159022560921647</v>
      </c>
      <c r="F52">
        <f t="shared" si="38"/>
        <v>0.27959630926621731</v>
      </c>
      <c r="G52">
        <f t="shared" si="38"/>
        <v>0.28783840059020449</v>
      </c>
      <c r="H52">
        <f t="shared" si="38"/>
        <v>0.29632345674291849</v>
      </c>
      <c r="I52">
        <f t="shared" si="38"/>
        <v>0.30505863997307087</v>
      </c>
      <c r="J52" s="10">
        <f t="shared" si="38"/>
        <v>0.31405132366202465</v>
      </c>
      <c r="K52">
        <f t="shared" si="38"/>
        <v>0.29921640765094137</v>
      </c>
      <c r="L52">
        <f t="shared" si="38"/>
        <v>0.29844146365294044</v>
      </c>
      <c r="M52">
        <f t="shared" si="38"/>
        <v>0.30320788381357605</v>
      </c>
      <c r="N52">
        <f t="shared" si="38"/>
        <v>0.2900871502266561</v>
      </c>
      <c r="O52">
        <f t="shared" si="38"/>
        <v>0.29781406614304967</v>
      </c>
      <c r="P52">
        <f t="shared" si="38"/>
        <v>0.30118992606328354</v>
      </c>
      <c r="Q52">
        <f t="shared" si="38"/>
        <v>0.30458922193105858</v>
      </c>
      <c r="R52">
        <f t="shared" si="38"/>
        <v>0.30786605367282216</v>
      </c>
      <c r="S52">
        <f t="shared" si="38"/>
        <v>0.31123171245368059</v>
      </c>
      <c r="T52">
        <f t="shared" si="38"/>
        <v>0.31310088390525032</v>
      </c>
      <c r="U52">
        <f t="shared" si="38"/>
        <v>0.31435645254085565</v>
      </c>
      <c r="V52">
        <f t="shared" si="38"/>
        <v>0.31580992849741002</v>
      </c>
      <c r="W52">
        <f t="shared" si="38"/>
        <v>0.31707408920168106</v>
      </c>
      <c r="X52">
        <f t="shared" si="38"/>
        <v>0.31816387175073063</v>
      </c>
      <c r="Y52">
        <f t="shared" si="38"/>
        <v>0.31909128845151191</v>
      </c>
      <c r="Z52">
        <f t="shared" si="38"/>
        <v>0.31986663611222077</v>
      </c>
      <c r="AA52">
        <f t="shared" si="38"/>
        <v>0.32019160402149593</v>
      </c>
      <c r="AB52">
        <f t="shared" si="38"/>
        <v>0.32070140584046519</v>
      </c>
      <c r="AC52">
        <f t="shared" si="38"/>
        <v>0.32136992171759854</v>
      </c>
      <c r="AD52">
        <f t="shared" si="38"/>
        <v>0.32189600505697102</v>
      </c>
      <c r="AE52">
        <f t="shared" si="38"/>
        <v>0.32228610634790628</v>
      </c>
      <c r="AF52">
        <f t="shared" si="38"/>
        <v>0.32254485780299774</v>
      </c>
      <c r="AG52">
        <f t="shared" si="38"/>
        <v>0.32292164935355938</v>
      </c>
      <c r="AH52">
        <f t="shared" si="38"/>
        <v>0.32291778090792062</v>
      </c>
      <c r="AI52">
        <f t="shared" si="38"/>
        <v>0.32302128641293792</v>
      </c>
      <c r="AJ52">
        <f t="shared" si="38"/>
        <v>0.32276786633179871</v>
      </c>
      <c r="AK52">
        <f t="shared" si="38"/>
        <v>0.32260953925145475</v>
      </c>
      <c r="AL52">
        <f t="shared" si="38"/>
        <v>0.32231723685473779</v>
      </c>
      <c r="AM52">
        <f t="shared" si="38"/>
        <v>0.32169222305333067</v>
      </c>
      <c r="AN52">
        <f t="shared" si="38"/>
        <v>0.32133448535638465</v>
      </c>
      <c r="AO52">
        <f t="shared" si="38"/>
        <v>0.32064796158825953</v>
      </c>
      <c r="AP52">
        <f t="shared" si="38"/>
        <v>0.32001092505700851</v>
      </c>
      <c r="AQ52">
        <f t="shared" si="38"/>
        <v>0.31923293122134427</v>
      </c>
      <c r="AR52">
        <f t="shared" si="38"/>
        <v>0.31831440833151686</v>
      </c>
      <c r="AS52">
        <f t="shared" si="38"/>
        <v>0.32161360031732228</v>
      </c>
      <c r="AT52">
        <f t="shared" si="38"/>
        <v>0.32493312699009536</v>
      </c>
      <c r="AU52">
        <f t="shared" si="38"/>
        <v>0.32827045240326408</v>
      </c>
      <c r="AV52">
        <f t="shared" si="38"/>
        <v>0.33162313843876007</v>
      </c>
      <c r="AW52">
        <f t="shared" si="38"/>
        <v>0.33498882059850821</v>
      </c>
      <c r="AX52">
        <f t="shared" si="38"/>
        <v>0.33836612653213688</v>
      </c>
      <c r="AY52">
        <f t="shared" si="38"/>
        <v>0.34175385374692924</v>
      </c>
      <c r="AZ52">
        <f t="shared" si="38"/>
        <v>0.34515097068719042</v>
      </c>
      <c r="BA52">
        <f t="shared" si="38"/>
        <v>0.34855779366468398</v>
      </c>
      <c r="BB52">
        <f t="shared" si="38"/>
        <v>0.35197380517280774</v>
      </c>
      <c r="BC52">
        <f t="shared" si="38"/>
        <v>0.35539877923831381</v>
      </c>
      <c r="BD52">
        <f t="shared" si="38"/>
        <v>0.35883091644558385</v>
      </c>
      <c r="BE52">
        <f t="shared" si="38"/>
        <v>0.36227006685348517</v>
      </c>
      <c r="BF52">
        <f t="shared" si="38"/>
        <v>0.36571601085799843</v>
      </c>
      <c r="BG52">
        <f t="shared" si="38"/>
        <v>0.36916809042299403</v>
      </c>
      <c r="BH52">
        <f t="shared" si="38"/>
        <v>0.37262603233761171</v>
      </c>
      <c r="BI52">
        <f t="shared" si="38"/>
        <v>0.37608824310353745</v>
      </c>
      <c r="BJ52">
        <f t="shared" si="38"/>
        <v>0.37955466405263483</v>
      </c>
      <c r="BK52">
        <f t="shared" si="38"/>
        <v>0.38302472442554336</v>
      </c>
      <c r="BL52">
        <f t="shared" si="38"/>
        <v>0.38649784674619408</v>
      </c>
    </row>
    <row r="53" spans="1:64" x14ac:dyDescent="0.25">
      <c r="A53" t="str">
        <f t="shared" si="4"/>
        <v>17_SIN</v>
      </c>
      <c r="B53" t="s">
        <v>743</v>
      </c>
      <c r="C53" t="str">
        <f t="shared" si="33"/>
        <v>ship_freight(gtkm)</v>
      </c>
      <c r="D53">
        <f t="shared" si="31"/>
        <v>2.5598023743538281E-2</v>
      </c>
      <c r="E53">
        <f t="shared" ref="E53:BL53" si="39">E184</f>
        <v>2.715745752620919E-2</v>
      </c>
      <c r="F53">
        <f t="shared" si="39"/>
        <v>2.7765084193427478E-2</v>
      </c>
      <c r="G53">
        <f t="shared" si="39"/>
        <v>2.8775248608261729E-2</v>
      </c>
      <c r="H53">
        <f t="shared" si="39"/>
        <v>2.9431200902080318E-2</v>
      </c>
      <c r="I53">
        <f t="shared" si="39"/>
        <v>2.9999999999999975E-2</v>
      </c>
      <c r="J53" s="10">
        <f t="shared" si="39"/>
        <v>3.0149999999999958E-2</v>
      </c>
      <c r="K53">
        <f t="shared" si="39"/>
        <v>3.0377144258266434E-2</v>
      </c>
      <c r="L53">
        <f t="shared" si="39"/>
        <v>3.0691824111197669E-2</v>
      </c>
      <c r="M53">
        <f t="shared" si="39"/>
        <v>3.1529889110398335E-2</v>
      </c>
      <c r="N53">
        <f t="shared" si="39"/>
        <v>3.0451183474763211E-2</v>
      </c>
      <c r="O53">
        <f t="shared" si="39"/>
        <v>3.1509643583551891E-2</v>
      </c>
      <c r="P53">
        <f t="shared" si="39"/>
        <v>3.2072977145931499E-2</v>
      </c>
      <c r="Q53">
        <f t="shared" si="39"/>
        <v>3.260147104585475E-2</v>
      </c>
      <c r="R53">
        <f t="shared" si="39"/>
        <v>3.3080632213813237E-2</v>
      </c>
      <c r="S53">
        <f t="shared" si="39"/>
        <v>3.3534380879335843E-2</v>
      </c>
      <c r="T53">
        <f t="shared" si="39"/>
        <v>3.413442735330361E-2</v>
      </c>
      <c r="U53">
        <f t="shared" si="39"/>
        <v>3.4646173669569728E-2</v>
      </c>
      <c r="V53">
        <f t="shared" si="39"/>
        <v>3.5159381959859397E-2</v>
      </c>
      <c r="W53">
        <f t="shared" si="39"/>
        <v>3.5632885133517839E-2</v>
      </c>
      <c r="X53">
        <f t="shared" si="39"/>
        <v>3.6069620965424251E-2</v>
      </c>
      <c r="Y53">
        <f t="shared" si="39"/>
        <v>3.6472437749106808E-2</v>
      </c>
      <c r="Z53">
        <f t="shared" si="39"/>
        <v>3.6844205990508368E-2</v>
      </c>
      <c r="AA53">
        <f t="shared" si="39"/>
        <v>3.7152190517311431E-2</v>
      </c>
      <c r="AB53">
        <f t="shared" si="39"/>
        <v>3.7471922430336251E-2</v>
      </c>
      <c r="AC53">
        <f t="shared" si="39"/>
        <v>3.7803339008993478E-2</v>
      </c>
      <c r="AD53">
        <f t="shared" si="39"/>
        <v>3.811383833091047E-2</v>
      </c>
      <c r="AE53">
        <f t="shared" si="39"/>
        <v>3.8406682813794946E-2</v>
      </c>
      <c r="AF53">
        <f t="shared" si="39"/>
        <v>3.8685085040322163E-2</v>
      </c>
      <c r="AG53">
        <f t="shared" si="39"/>
        <v>3.8981962214795399E-2</v>
      </c>
      <c r="AH53">
        <f t="shared" si="39"/>
        <v>3.9240264610801046E-2</v>
      </c>
      <c r="AI53">
        <f t="shared" si="39"/>
        <v>3.9522192031906073E-2</v>
      </c>
      <c r="AJ53">
        <f t="shared" si="39"/>
        <v>3.977437910386062E-2</v>
      </c>
      <c r="AK53">
        <f t="shared" si="39"/>
        <v>4.0055705914622097E-2</v>
      </c>
      <c r="AL53">
        <f t="shared" si="39"/>
        <v>4.0341657144109477E-2</v>
      </c>
      <c r="AM53">
        <f t="shared" si="39"/>
        <v>4.0610783935808137E-2</v>
      </c>
      <c r="AN53">
        <f t="shared" si="39"/>
        <v>4.094259707197067E-2</v>
      </c>
      <c r="AO53">
        <f t="shared" si="39"/>
        <v>4.1265745560793828E-2</v>
      </c>
      <c r="AP53">
        <f t="shared" si="39"/>
        <v>4.1632688164891608E-2</v>
      </c>
      <c r="AQ53">
        <f t="shared" si="39"/>
        <v>4.2023308624833645E-2</v>
      </c>
      <c r="AR53">
        <f t="shared" si="39"/>
        <v>4.2441921110868912E-2</v>
      </c>
      <c r="AS53">
        <f t="shared" si="39"/>
        <v>4.2881813375642973E-2</v>
      </c>
      <c r="AT53">
        <f t="shared" si="39"/>
        <v>4.3324416932012715E-2</v>
      </c>
      <c r="AU53">
        <f t="shared" si="39"/>
        <v>4.3769393653768543E-2</v>
      </c>
      <c r="AV53">
        <f t="shared" si="39"/>
        <v>4.4216418458501341E-2</v>
      </c>
      <c r="AW53">
        <f t="shared" si="39"/>
        <v>4.466517607980109E-2</v>
      </c>
      <c r="AX53">
        <f t="shared" si="39"/>
        <v>4.5115483537618246E-2</v>
      </c>
      <c r="AY53">
        <f t="shared" si="39"/>
        <v>4.5567180499590562E-2</v>
      </c>
      <c r="AZ53">
        <f t="shared" si="39"/>
        <v>4.6020129424958721E-2</v>
      </c>
      <c r="BA53">
        <f t="shared" si="39"/>
        <v>4.6474372488624523E-2</v>
      </c>
      <c r="BB53">
        <f t="shared" si="39"/>
        <v>4.6929840689707694E-2</v>
      </c>
      <c r="BC53">
        <f t="shared" si="39"/>
        <v>4.7386503898441831E-2</v>
      </c>
      <c r="BD53">
        <f t="shared" si="39"/>
        <v>4.7844122192744511E-2</v>
      </c>
      <c r="BE53">
        <f t="shared" si="39"/>
        <v>4.8302675580464687E-2</v>
      </c>
      <c r="BF53">
        <f t="shared" si="39"/>
        <v>4.8762134781066453E-2</v>
      </c>
      <c r="BG53">
        <f t="shared" si="39"/>
        <v>4.9222412056399198E-2</v>
      </c>
      <c r="BH53">
        <f t="shared" si="39"/>
        <v>4.9683470978348229E-2</v>
      </c>
      <c r="BI53">
        <f t="shared" si="39"/>
        <v>5.0145099080471656E-2</v>
      </c>
      <c r="BJ53">
        <f t="shared" si="39"/>
        <v>5.0607288540351306E-2</v>
      </c>
      <c r="BK53">
        <f t="shared" si="39"/>
        <v>5.1069963256739112E-2</v>
      </c>
      <c r="BL53">
        <f t="shared" si="39"/>
        <v>5.1533046232825869E-2</v>
      </c>
    </row>
    <row r="54" spans="1:64" x14ac:dyDescent="0.25">
      <c r="A54" t="str">
        <f t="shared" si="4"/>
        <v>17_SIN</v>
      </c>
      <c r="B54" t="s">
        <v>743</v>
      </c>
      <c r="C54" t="str">
        <f t="shared" si="33"/>
        <v>air_passenger(gpkm)</v>
      </c>
      <c r="D54">
        <f t="shared" si="31"/>
        <v>0</v>
      </c>
      <c r="E54">
        <f t="shared" ref="E54:BL54" si="40">E185</f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 s="10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0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0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si="40"/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0</v>
      </c>
      <c r="AU54">
        <f t="shared" si="40"/>
        <v>0</v>
      </c>
      <c r="AV54">
        <f t="shared" si="40"/>
        <v>0</v>
      </c>
      <c r="AW54">
        <f t="shared" si="40"/>
        <v>0</v>
      </c>
      <c r="AX54">
        <f t="shared" si="40"/>
        <v>0</v>
      </c>
      <c r="AY54">
        <f t="shared" si="40"/>
        <v>0</v>
      </c>
      <c r="AZ54">
        <f t="shared" si="40"/>
        <v>0</v>
      </c>
      <c r="BA54">
        <f t="shared" si="40"/>
        <v>0</v>
      </c>
      <c r="BB54">
        <f t="shared" si="40"/>
        <v>0</v>
      </c>
      <c r="BC54">
        <f t="shared" si="40"/>
        <v>0</v>
      </c>
      <c r="BD54">
        <f t="shared" si="40"/>
        <v>0</v>
      </c>
      <c r="BE54">
        <f t="shared" si="40"/>
        <v>0</v>
      </c>
      <c r="BF54">
        <f t="shared" si="40"/>
        <v>0</v>
      </c>
      <c r="BG54">
        <f t="shared" si="40"/>
        <v>0</v>
      </c>
      <c r="BH54">
        <f t="shared" si="40"/>
        <v>0</v>
      </c>
      <c r="BI54">
        <f t="shared" si="40"/>
        <v>0</v>
      </c>
      <c r="BJ54">
        <f t="shared" si="40"/>
        <v>0</v>
      </c>
      <c r="BK54">
        <f t="shared" si="40"/>
        <v>0</v>
      </c>
      <c r="BL54">
        <f t="shared" si="40"/>
        <v>0</v>
      </c>
    </row>
    <row r="55" spans="1:64" x14ac:dyDescent="0.25">
      <c r="A55" t="str">
        <f t="shared" si="4"/>
        <v>17_SIN</v>
      </c>
      <c r="B55" t="s">
        <v>743</v>
      </c>
      <c r="C55" t="str">
        <f t="shared" si="33"/>
        <v>rail_passenger(gpkm)</v>
      </c>
      <c r="D55">
        <f t="shared" si="31"/>
        <v>7.855055499999998</v>
      </c>
      <c r="E55">
        <f t="shared" ref="E55:BL55" si="41">E186</f>
        <v>8.457779999999989</v>
      </c>
      <c r="F55">
        <f t="shared" si="41"/>
        <v>8.8928600000000007</v>
      </c>
      <c r="G55">
        <f t="shared" si="41"/>
        <v>9.1916124999999909</v>
      </c>
      <c r="H55">
        <f t="shared" si="41"/>
        <v>9.3748059999999818</v>
      </c>
      <c r="I55">
        <f t="shared" si="41"/>
        <v>9.7793719999999933</v>
      </c>
      <c r="J55" s="10">
        <f t="shared" si="41"/>
        <v>10.524409999999982</v>
      </c>
      <c r="K55">
        <f t="shared" si="41"/>
        <v>10.836988547339603</v>
      </c>
      <c r="L55">
        <f t="shared" si="41"/>
        <v>11.047966940842532</v>
      </c>
      <c r="M55">
        <f t="shared" si="41"/>
        <v>11.499615182420158</v>
      </c>
      <c r="N55">
        <f t="shared" si="41"/>
        <v>11.647343713663259</v>
      </c>
      <c r="O55">
        <f t="shared" si="41"/>
        <v>11.984516321939402</v>
      </c>
      <c r="P55">
        <f t="shared" si="41"/>
        <v>12.262275249617906</v>
      </c>
      <c r="Q55">
        <f t="shared" si="41"/>
        <v>12.523586600683361</v>
      </c>
      <c r="R55">
        <f t="shared" si="41"/>
        <v>12.764736194762957</v>
      </c>
      <c r="S55">
        <f t="shared" si="41"/>
        <v>12.986397171202487</v>
      </c>
      <c r="T55">
        <f t="shared" si="41"/>
        <v>13.206648335643843</v>
      </c>
      <c r="U55">
        <f t="shared" si="41"/>
        <v>13.402849376593203</v>
      </c>
      <c r="V55">
        <f t="shared" si="41"/>
        <v>13.58431093073588</v>
      </c>
      <c r="W55">
        <f t="shared" si="41"/>
        <v>13.746817752407754</v>
      </c>
      <c r="X55">
        <f t="shared" si="41"/>
        <v>13.890854998688221</v>
      </c>
      <c r="Y55">
        <f t="shared" si="41"/>
        <v>14.017077414916951</v>
      </c>
      <c r="Z55">
        <f t="shared" si="41"/>
        <v>14.126245220639859</v>
      </c>
      <c r="AA55">
        <f t="shared" si="41"/>
        <v>14.215290578164213</v>
      </c>
      <c r="AB55">
        <f t="shared" si="41"/>
        <v>14.292947042070425</v>
      </c>
      <c r="AC55">
        <f t="shared" si="41"/>
        <v>14.359897303778682</v>
      </c>
      <c r="AD55">
        <f t="shared" si="41"/>
        <v>14.413359009664337</v>
      </c>
      <c r="AE55">
        <f t="shared" si="41"/>
        <v>14.454486369100268</v>
      </c>
      <c r="AF55">
        <f t="shared" si="41"/>
        <v>14.484564468638421</v>
      </c>
      <c r="AG55">
        <f t="shared" si="41"/>
        <v>14.50833665005578</v>
      </c>
      <c r="AH55">
        <f t="shared" si="41"/>
        <v>14.520480398638966</v>
      </c>
      <c r="AI55">
        <f t="shared" si="41"/>
        <v>14.52895971587721</v>
      </c>
      <c r="AJ55">
        <f t="shared" si="41"/>
        <v>14.528848079303149</v>
      </c>
      <c r="AK55">
        <f t="shared" si="41"/>
        <v>14.527948819912123</v>
      </c>
      <c r="AL55">
        <f t="shared" si="41"/>
        <v>14.52480697861891</v>
      </c>
      <c r="AM55">
        <f t="shared" si="41"/>
        <v>14.518257145496973</v>
      </c>
      <c r="AN55">
        <f t="shared" si="41"/>
        <v>14.518337021926186</v>
      </c>
      <c r="AO55">
        <f t="shared" si="41"/>
        <v>14.5180788066113</v>
      </c>
      <c r="AP55">
        <f t="shared" si="41"/>
        <v>14.524670504343558</v>
      </c>
      <c r="AQ55">
        <f t="shared" si="41"/>
        <v>14.536916529739946</v>
      </c>
      <c r="AR55">
        <f t="shared" si="41"/>
        <v>14.556505429145888</v>
      </c>
      <c r="AS55">
        <f t="shared" si="41"/>
        <v>14.579764018822157</v>
      </c>
      <c r="AT55">
        <f t="shared" si="41"/>
        <v>14.601105227640145</v>
      </c>
      <c r="AU55">
        <f t="shared" si="41"/>
        <v>14.620742081419221</v>
      </c>
      <c r="AV55">
        <f t="shared" si="41"/>
        <v>14.638881332754456</v>
      </c>
      <c r="AW55">
        <f t="shared" si="41"/>
        <v>14.655725290127199</v>
      </c>
      <c r="AX55">
        <f t="shared" si="41"/>
        <v>14.671390193397384</v>
      </c>
      <c r="AY55">
        <f t="shared" si="41"/>
        <v>14.685978314276602</v>
      </c>
      <c r="AZ55">
        <f t="shared" si="41"/>
        <v>14.699577656182198</v>
      </c>
      <c r="BA55">
        <f t="shared" si="41"/>
        <v>14.712157045083174</v>
      </c>
      <c r="BB55">
        <f t="shared" si="41"/>
        <v>14.72375965402496</v>
      </c>
      <c r="BC55">
        <f t="shared" si="41"/>
        <v>14.734403097674145</v>
      </c>
      <c r="BD55">
        <f t="shared" si="41"/>
        <v>14.744245832792819</v>
      </c>
      <c r="BE55">
        <f t="shared" si="41"/>
        <v>14.753299738829579</v>
      </c>
      <c r="BF55">
        <f t="shared" si="41"/>
        <v>14.761583122893633</v>
      </c>
      <c r="BG55">
        <f t="shared" si="41"/>
        <v>14.769153795300886</v>
      </c>
      <c r="BH55">
        <f t="shared" si="41"/>
        <v>14.776035400358161</v>
      </c>
      <c r="BI55">
        <f t="shared" si="41"/>
        <v>14.782370338319851</v>
      </c>
      <c r="BJ55">
        <f t="shared" si="41"/>
        <v>14.788163677748773</v>
      </c>
      <c r="BK55">
        <f t="shared" si="41"/>
        <v>14.793466632009956</v>
      </c>
      <c r="BL55">
        <f t="shared" si="41"/>
        <v>14.798331250217561</v>
      </c>
    </row>
    <row r="56" spans="1:64" x14ac:dyDescent="0.25">
      <c r="A56" t="str">
        <f t="shared" si="4"/>
        <v>17_SIN</v>
      </c>
      <c r="B56" t="s">
        <v>743</v>
      </c>
      <c r="C56" t="str">
        <f t="shared" si="33"/>
        <v>road_passenger_2w(gpkm)</v>
      </c>
      <c r="D56">
        <f t="shared" si="31"/>
        <v>1.6385310719999999</v>
      </c>
      <c r="E56">
        <f t="shared" ref="E56:BL56" si="42">E187</f>
        <v>1.6208252927999975</v>
      </c>
      <c r="F56">
        <f t="shared" si="42"/>
        <v>1.5937413119999999</v>
      </c>
      <c r="G56">
        <f t="shared" si="42"/>
        <v>1.6028540927999986</v>
      </c>
      <c r="H56">
        <f t="shared" si="42"/>
        <v>1.6038715391999978</v>
      </c>
      <c r="I56">
        <f t="shared" si="42"/>
        <v>1.5914188799999982</v>
      </c>
      <c r="J56" s="10">
        <f t="shared" si="42"/>
        <v>1.7114407956054569</v>
      </c>
      <c r="K56">
        <f t="shared" si="42"/>
        <v>1.679454350284481</v>
      </c>
      <c r="L56">
        <f t="shared" si="42"/>
        <v>1.6386724198446616</v>
      </c>
      <c r="M56">
        <f t="shared" si="42"/>
        <v>1.6391008855852189</v>
      </c>
      <c r="N56">
        <f t="shared" si="42"/>
        <v>1.6015527434467258</v>
      </c>
      <c r="O56">
        <f t="shared" si="42"/>
        <v>1.5956210644781066</v>
      </c>
      <c r="P56">
        <f t="shared" si="42"/>
        <v>1.5863758958368157</v>
      </c>
      <c r="Q56">
        <f t="shared" si="42"/>
        <v>1.5796147622848911</v>
      </c>
      <c r="R56">
        <f t="shared" si="42"/>
        <v>1.5747641619888908</v>
      </c>
      <c r="S56">
        <f t="shared" si="42"/>
        <v>1.5718098113948122</v>
      </c>
      <c r="T56">
        <f t="shared" si="42"/>
        <v>1.5885162984875694</v>
      </c>
      <c r="U56">
        <f t="shared" si="42"/>
        <v>1.6063183056044918</v>
      </c>
      <c r="V56">
        <f t="shared" si="42"/>
        <v>1.6262463177644815</v>
      </c>
      <c r="W56">
        <f t="shared" si="42"/>
        <v>1.6476833083364451</v>
      </c>
      <c r="X56">
        <f t="shared" si="42"/>
        <v>1.6705532813102777</v>
      </c>
      <c r="Y56">
        <f t="shared" si="42"/>
        <v>1.6947764174790843</v>
      </c>
      <c r="Z56">
        <f t="shared" si="42"/>
        <v>1.7202618667240945</v>
      </c>
      <c r="AA56">
        <f t="shared" si="42"/>
        <v>1.7464251872915348</v>
      </c>
      <c r="AB56">
        <f t="shared" si="42"/>
        <v>1.7741042965461598</v>
      </c>
      <c r="AC56">
        <f t="shared" si="42"/>
        <v>1.8031453464547895</v>
      </c>
      <c r="AD56">
        <f t="shared" si="42"/>
        <v>1.8329348377690213</v>
      </c>
      <c r="AE56">
        <f t="shared" si="42"/>
        <v>1.8633230010398087</v>
      </c>
      <c r="AF56">
        <f t="shared" si="42"/>
        <v>1.8941580623321443</v>
      </c>
      <c r="AG56">
        <f t="shared" si="42"/>
        <v>1.925729963366051</v>
      </c>
      <c r="AH56">
        <f t="shared" si="42"/>
        <v>1.9569838977085714</v>
      </c>
      <c r="AI56">
        <f t="shared" si="42"/>
        <v>1.9886139338298963</v>
      </c>
      <c r="AJ56">
        <f t="shared" si="42"/>
        <v>2.0195639159185865</v>
      </c>
      <c r="AK56">
        <f t="shared" si="42"/>
        <v>2.0505081259895981</v>
      </c>
      <c r="AL56">
        <f t="shared" si="42"/>
        <v>2.0808375899445939</v>
      </c>
      <c r="AM56">
        <f t="shared" si="42"/>
        <v>2.1099507700038242</v>
      </c>
      <c r="AN56">
        <f t="shared" si="42"/>
        <v>2.1388667360060953</v>
      </c>
      <c r="AO56">
        <f t="shared" si="42"/>
        <v>2.1661256696700999</v>
      </c>
      <c r="AP56">
        <f t="shared" si="42"/>
        <v>2.1923342637488288</v>
      </c>
      <c r="AQ56">
        <f t="shared" si="42"/>
        <v>2.2168528923242432</v>
      </c>
      <c r="AR56">
        <f t="shared" si="42"/>
        <v>2.239462373714749</v>
      </c>
      <c r="AS56">
        <f t="shared" si="42"/>
        <v>2.2609849432265712</v>
      </c>
      <c r="AT56">
        <f t="shared" si="42"/>
        <v>2.2822650632742105</v>
      </c>
      <c r="AU56">
        <f t="shared" si="42"/>
        <v>2.3033292140574249</v>
      </c>
      <c r="AV56">
        <f t="shared" si="42"/>
        <v>2.3242039285234735</v>
      </c>
      <c r="AW56">
        <f t="shared" si="42"/>
        <v>2.3449160464203489</v>
      </c>
      <c r="AX56">
        <f t="shared" si="42"/>
        <v>2.3654795265662214</v>
      </c>
      <c r="AY56">
        <f t="shared" si="42"/>
        <v>2.3859066307501648</v>
      </c>
      <c r="AZ56">
        <f t="shared" si="42"/>
        <v>2.4062077886427442</v>
      </c>
      <c r="BA56">
        <f t="shared" si="42"/>
        <v>2.4263742080506367</v>
      </c>
      <c r="BB56">
        <f t="shared" si="42"/>
        <v>2.4464092963610673</v>
      </c>
      <c r="BC56">
        <f t="shared" si="42"/>
        <v>2.4663123954260691</v>
      </c>
      <c r="BD56">
        <f t="shared" si="42"/>
        <v>2.4861066819601398</v>
      </c>
      <c r="BE56">
        <f t="shared" si="42"/>
        <v>2.505791217179667</v>
      </c>
      <c r="BF56">
        <f t="shared" si="42"/>
        <v>2.5253662204088765</v>
      </c>
      <c r="BG56">
        <f t="shared" si="42"/>
        <v>2.5448388078056876</v>
      </c>
      <c r="BH56">
        <f t="shared" si="42"/>
        <v>2.5642104510159975</v>
      </c>
      <c r="BI56">
        <f t="shared" si="42"/>
        <v>2.5835034929740504</v>
      </c>
      <c r="BJ56">
        <f t="shared" si="42"/>
        <v>2.6027168072837807</v>
      </c>
      <c r="BK56">
        <f t="shared" si="42"/>
        <v>2.6218574707808382</v>
      </c>
      <c r="BL56">
        <f t="shared" si="42"/>
        <v>2.6409329615772843</v>
      </c>
    </row>
    <row r="57" spans="1:64" x14ac:dyDescent="0.25">
      <c r="A57" t="str">
        <f t="shared" si="4"/>
        <v>17_SIN</v>
      </c>
      <c r="B57" t="s">
        <v>743</v>
      </c>
      <c r="C57" t="str">
        <f t="shared" si="33"/>
        <v>road_passenger_bus(gpkm)</v>
      </c>
      <c r="D57">
        <f t="shared" si="31"/>
        <v>5.6046479999999992</v>
      </c>
      <c r="E57">
        <f t="shared" ref="E57:BL57" si="43">E188</f>
        <v>5.5598624999999924</v>
      </c>
      <c r="F57">
        <f t="shared" si="43"/>
        <v>5.5904860000000021</v>
      </c>
      <c r="G57">
        <f t="shared" si="43"/>
        <v>5.6517694999999968</v>
      </c>
      <c r="H57">
        <f t="shared" si="43"/>
        <v>5.8871944999999899</v>
      </c>
      <c r="I57">
        <f t="shared" si="43"/>
        <v>6.1069244999999928</v>
      </c>
      <c r="J57" s="10">
        <f t="shared" si="43"/>
        <v>6.1822604999999893</v>
      </c>
      <c r="K57">
        <f t="shared" si="43"/>
        <v>6.0994434228757264</v>
      </c>
      <c r="L57">
        <f t="shared" si="43"/>
        <v>5.9893644601216405</v>
      </c>
      <c r="M57">
        <f t="shared" si="43"/>
        <v>6.0349163762933067</v>
      </c>
      <c r="N57">
        <f t="shared" si="43"/>
        <v>5.9452252094963445</v>
      </c>
      <c r="O57">
        <f t="shared" si="43"/>
        <v>5.976835312586287</v>
      </c>
      <c r="P57">
        <f t="shared" si="43"/>
        <v>6.0003774356620623</v>
      </c>
      <c r="Q57">
        <f t="shared" si="43"/>
        <v>6.037129812389388</v>
      </c>
      <c r="R57">
        <f t="shared" si="43"/>
        <v>6.0846280296280044</v>
      </c>
      <c r="S57">
        <f t="shared" si="43"/>
        <v>6.1424889945527754</v>
      </c>
      <c r="T57">
        <f t="shared" si="43"/>
        <v>6.1562449827259957</v>
      </c>
      <c r="U57">
        <f t="shared" si="43"/>
        <v>6.1748656708540599</v>
      </c>
      <c r="V57">
        <f t="shared" si="43"/>
        <v>6.2015246392020522</v>
      </c>
      <c r="W57">
        <f t="shared" si="43"/>
        <v>6.2330575442732608</v>
      </c>
      <c r="X57">
        <f t="shared" si="43"/>
        <v>6.2684308559815731</v>
      </c>
      <c r="Y57">
        <f t="shared" si="43"/>
        <v>6.3066347245729295</v>
      </c>
      <c r="Z57">
        <f t="shared" si="43"/>
        <v>6.3466605912033049</v>
      </c>
      <c r="AA57">
        <f t="shared" si="43"/>
        <v>6.385741739229017</v>
      </c>
      <c r="AB57">
        <f t="shared" si="43"/>
        <v>6.4263805357418011</v>
      </c>
      <c r="AC57">
        <f t="shared" si="43"/>
        <v>6.4674458284910852</v>
      </c>
      <c r="AD57">
        <f t="shared" si="43"/>
        <v>6.5062335327742042</v>
      </c>
      <c r="AE57">
        <f t="shared" si="43"/>
        <v>6.5417989395539937</v>
      </c>
      <c r="AF57">
        <f t="shared" si="43"/>
        <v>6.5732554038647057</v>
      </c>
      <c r="AG57">
        <f t="shared" si="43"/>
        <v>6.6012964146296556</v>
      </c>
      <c r="AH57">
        <f t="shared" si="43"/>
        <v>6.622053048210983</v>
      </c>
      <c r="AI57">
        <f t="shared" si="43"/>
        <v>6.6377203719912909</v>
      </c>
      <c r="AJ57">
        <f t="shared" si="43"/>
        <v>6.6446426010237829</v>
      </c>
      <c r="AK57">
        <f t="shared" si="43"/>
        <v>6.6450091061584944</v>
      </c>
      <c r="AL57">
        <f t="shared" si="43"/>
        <v>6.636812951884262</v>
      </c>
      <c r="AM57">
        <f t="shared" si="43"/>
        <v>6.6182219491957008</v>
      </c>
      <c r="AN57">
        <f t="shared" si="43"/>
        <v>6.5925535326582594</v>
      </c>
      <c r="AO57">
        <f t="shared" si="43"/>
        <v>6.5554188878516344</v>
      </c>
      <c r="AP57">
        <f t="shared" si="43"/>
        <v>6.5089086681507107</v>
      </c>
      <c r="AQ57">
        <f t="shared" si="43"/>
        <v>6.451360054284299</v>
      </c>
      <c r="AR57">
        <f t="shared" si="43"/>
        <v>6.3824677650870303</v>
      </c>
      <c r="AS57">
        <f t="shared" si="43"/>
        <v>6.3074302186042788</v>
      </c>
      <c r="AT57">
        <f t="shared" si="43"/>
        <v>6.2313024463805657</v>
      </c>
      <c r="AU57">
        <f t="shared" si="43"/>
        <v>6.1542077438096765</v>
      </c>
      <c r="AV57">
        <f t="shared" si="43"/>
        <v>6.0762618208879138</v>
      </c>
      <c r="AW57">
        <f t="shared" si="43"/>
        <v>5.9975737341135789</v>
      </c>
      <c r="AX57">
        <f t="shared" si="43"/>
        <v>5.9182130903212089</v>
      </c>
      <c r="AY57">
        <f t="shared" si="43"/>
        <v>5.8382412252447153</v>
      </c>
      <c r="AZ57">
        <f t="shared" si="43"/>
        <v>5.7577114942522742</v>
      </c>
      <c r="BA57">
        <f t="shared" si="43"/>
        <v>5.6766292106259248</v>
      </c>
      <c r="BB57">
        <f t="shared" si="43"/>
        <v>5.5950286685294719</v>
      </c>
      <c r="BC57">
        <f t="shared" si="43"/>
        <v>5.5129335897759129</v>
      </c>
      <c r="BD57">
        <f t="shared" si="43"/>
        <v>5.430419157493219</v>
      </c>
      <c r="BE57">
        <f t="shared" si="43"/>
        <v>5.3475037207203702</v>
      </c>
      <c r="BF57">
        <f t="shared" si="43"/>
        <v>5.2642076429026705</v>
      </c>
      <c r="BG57">
        <f t="shared" si="43"/>
        <v>5.180564715890144</v>
      </c>
      <c r="BH57">
        <f t="shared" si="43"/>
        <v>5.0965955950158328</v>
      </c>
      <c r="BI57">
        <f t="shared" si="43"/>
        <v>5.0123606501010558</v>
      </c>
      <c r="BJ57">
        <f t="shared" si="43"/>
        <v>4.9278711578467318</v>
      </c>
      <c r="BK57">
        <f t="shared" si="43"/>
        <v>4.8431533835257081</v>
      </c>
      <c r="BL57">
        <f t="shared" si="43"/>
        <v>4.75823266353148</v>
      </c>
    </row>
    <row r="58" spans="1:64" x14ac:dyDescent="0.25">
      <c r="A58" t="str">
        <f t="shared" si="4"/>
        <v>17_SIN</v>
      </c>
      <c r="B58" t="s">
        <v>743</v>
      </c>
      <c r="C58" t="str">
        <f t="shared" si="33"/>
        <v>road_passenger_lt(gpkm)</v>
      </c>
      <c r="D58">
        <f t="shared" si="31"/>
        <v>1.1326147626666661</v>
      </c>
      <c r="E58">
        <f t="shared" ref="E58:BL58" si="44">E189</f>
        <v>1.1486254079999985</v>
      </c>
      <c r="F58">
        <f t="shared" si="44"/>
        <v>1.153291285333333</v>
      </c>
      <c r="G58">
        <f t="shared" si="44"/>
        <v>1.152766463999999</v>
      </c>
      <c r="H58">
        <f t="shared" si="44"/>
        <v>1.1625008213333314</v>
      </c>
      <c r="I58">
        <f t="shared" si="44"/>
        <v>1.1659804586666662</v>
      </c>
      <c r="J58" s="10">
        <f t="shared" si="44"/>
        <v>1.2078640405871919</v>
      </c>
      <c r="K58">
        <f t="shared" si="44"/>
        <v>1.1953950540657536</v>
      </c>
      <c r="L58">
        <f t="shared" si="44"/>
        <v>1.1762811851666639</v>
      </c>
      <c r="M58">
        <f t="shared" si="44"/>
        <v>1.1865057641170613</v>
      </c>
      <c r="N58">
        <f t="shared" si="44"/>
        <v>1.1689632745872063</v>
      </c>
      <c r="O58">
        <f t="shared" si="44"/>
        <v>1.174130902450186</v>
      </c>
      <c r="P58">
        <f t="shared" si="44"/>
        <v>1.1766137142624939</v>
      </c>
      <c r="Q58">
        <f t="shared" si="44"/>
        <v>1.1806395329332822</v>
      </c>
      <c r="R58">
        <f t="shared" si="44"/>
        <v>1.1857744454095305</v>
      </c>
      <c r="S58">
        <f t="shared" si="44"/>
        <v>1.1919980517944893</v>
      </c>
      <c r="T58">
        <f t="shared" si="44"/>
        <v>1.1888495672872337</v>
      </c>
      <c r="U58">
        <f t="shared" si="44"/>
        <v>1.1859651722892555</v>
      </c>
      <c r="V58">
        <f t="shared" si="44"/>
        <v>1.1840437833817041</v>
      </c>
      <c r="W58">
        <f t="shared" si="44"/>
        <v>1.182564802705403</v>
      </c>
      <c r="X58">
        <f t="shared" si="44"/>
        <v>1.1814208906196026</v>
      </c>
      <c r="Y58">
        <f t="shared" si="44"/>
        <v>1.1805103225881859</v>
      </c>
      <c r="Z58">
        <f t="shared" si="44"/>
        <v>1.1797321031195536</v>
      </c>
      <c r="AA58">
        <f t="shared" si="44"/>
        <v>1.1786606686951169</v>
      </c>
      <c r="AB58">
        <f t="shared" si="44"/>
        <v>1.1778447546163391</v>
      </c>
      <c r="AC58">
        <f t="shared" si="44"/>
        <v>1.1771526984056351</v>
      </c>
      <c r="AD58">
        <f t="shared" si="44"/>
        <v>1.1761680499685943</v>
      </c>
      <c r="AE58">
        <f t="shared" si="44"/>
        <v>1.174797182970986</v>
      </c>
      <c r="AF58">
        <f t="shared" si="44"/>
        <v>1.172954650921944</v>
      </c>
      <c r="AG58">
        <f t="shared" si="44"/>
        <v>1.170832614564822</v>
      </c>
      <c r="AH58">
        <f t="shared" si="44"/>
        <v>1.1678094460481707</v>
      </c>
      <c r="AI58">
        <f t="shared" si="44"/>
        <v>1.1643361894402453</v>
      </c>
      <c r="AJ58">
        <f t="shared" si="44"/>
        <v>1.1598283382848946</v>
      </c>
      <c r="AK58">
        <f t="shared" si="44"/>
        <v>1.1547234174143834</v>
      </c>
      <c r="AL58">
        <f t="shared" si="44"/>
        <v>1.1487203163226167</v>
      </c>
      <c r="AM58">
        <f t="shared" si="44"/>
        <v>1.141548389929645</v>
      </c>
      <c r="AN58">
        <f t="shared" si="44"/>
        <v>1.1338214083042168</v>
      </c>
      <c r="AO58">
        <f t="shared" si="44"/>
        <v>1.1248201894743215</v>
      </c>
      <c r="AP58">
        <f t="shared" si="44"/>
        <v>1.1149379016453069</v>
      </c>
      <c r="AQ58">
        <f t="shared" si="44"/>
        <v>1.1039190593217973</v>
      </c>
      <c r="AR58">
        <f t="shared" si="44"/>
        <v>1.0917379071859465</v>
      </c>
      <c r="AS58">
        <f t="shared" si="44"/>
        <v>1.0789025373928445</v>
      </c>
      <c r="AT58">
        <f t="shared" si="44"/>
        <v>1.0658806816177355</v>
      </c>
      <c r="AU58">
        <f t="shared" si="44"/>
        <v>1.0526934298621888</v>
      </c>
      <c r="AV58">
        <f t="shared" si="44"/>
        <v>1.0393605746255712</v>
      </c>
      <c r="AW58">
        <f t="shared" si="44"/>
        <v>1.0259007703089087</v>
      </c>
      <c r="AX58">
        <f t="shared" si="44"/>
        <v>1.0123259233444242</v>
      </c>
      <c r="AY58">
        <f t="shared" si="44"/>
        <v>0.99864652537081333</v>
      </c>
      <c r="AZ58">
        <f t="shared" si="44"/>
        <v>0.98487170296421167</v>
      </c>
      <c r="BA58">
        <f t="shared" si="44"/>
        <v>0.97100236497549375</v>
      </c>
      <c r="BB58">
        <f t="shared" si="44"/>
        <v>0.95704437751162663</v>
      </c>
      <c r="BC58">
        <f t="shared" si="44"/>
        <v>0.94300179825114938</v>
      </c>
      <c r="BD58">
        <f t="shared" si="44"/>
        <v>0.92888748746595173</v>
      </c>
      <c r="BE58">
        <f t="shared" si="44"/>
        <v>0.91470458380743791</v>
      </c>
      <c r="BF58">
        <f t="shared" si="44"/>
        <v>0.90045657049651551</v>
      </c>
      <c r="BG58">
        <f t="shared" si="44"/>
        <v>0.88614922771805693</v>
      </c>
      <c r="BH58">
        <f t="shared" si="44"/>
        <v>0.87178608862113527</v>
      </c>
      <c r="BI58">
        <f t="shared" si="44"/>
        <v>0.85737747962255495</v>
      </c>
      <c r="BJ58">
        <f t="shared" si="44"/>
        <v>0.84292532963168354</v>
      </c>
      <c r="BK58">
        <f t="shared" si="44"/>
        <v>0.82843413139256095</v>
      </c>
      <c r="BL58">
        <f t="shared" si="44"/>
        <v>0.81390821876196928</v>
      </c>
    </row>
    <row r="59" spans="1:64" x14ac:dyDescent="0.25">
      <c r="A59" t="str">
        <f t="shared" si="4"/>
        <v>17_SIN</v>
      </c>
      <c r="B59" t="s">
        <v>743</v>
      </c>
      <c r="C59" t="str">
        <f t="shared" si="33"/>
        <v>road_passenger_lv(gpkm)</v>
      </c>
      <c r="D59">
        <f t="shared" si="31"/>
        <v>15.583973333333327</v>
      </c>
      <c r="E59">
        <f t="shared" ref="E59:BL60" si="45">E190</f>
        <v>15.796293333333306</v>
      </c>
      <c r="F59">
        <f t="shared" si="45"/>
        <v>16.137306666666671</v>
      </c>
      <c r="G59">
        <f t="shared" si="45"/>
        <v>16.194453333333325</v>
      </c>
      <c r="H59">
        <f t="shared" si="45"/>
        <v>16.004693333333304</v>
      </c>
      <c r="I59">
        <f t="shared" si="45"/>
        <v>15.342746666666654</v>
      </c>
      <c r="J59" s="10">
        <f t="shared" si="45"/>
        <v>16.171249256335582</v>
      </c>
      <c r="K59">
        <f t="shared" si="45"/>
        <v>16.19411722050199</v>
      </c>
      <c r="L59">
        <f t="shared" si="45"/>
        <v>16.100104375553183</v>
      </c>
      <c r="M59">
        <f t="shared" si="45"/>
        <v>16.38389238894128</v>
      </c>
      <c r="N59">
        <f t="shared" si="45"/>
        <v>16.260969871752685</v>
      </c>
      <c r="O59">
        <f t="shared" si="45"/>
        <v>16.430235744118338</v>
      </c>
      <c r="P59">
        <f t="shared" si="45"/>
        <v>16.540354974812228</v>
      </c>
      <c r="Q59">
        <f t="shared" si="45"/>
        <v>16.650838331474876</v>
      </c>
      <c r="R59">
        <f t="shared" si="45"/>
        <v>16.756320452667623</v>
      </c>
      <c r="S59">
        <f t="shared" si="45"/>
        <v>16.857325293813112</v>
      </c>
      <c r="T59">
        <f t="shared" si="45"/>
        <v>16.806875576372313</v>
      </c>
      <c r="U59">
        <f t="shared" si="45"/>
        <v>16.742622423738318</v>
      </c>
      <c r="V59">
        <f t="shared" si="45"/>
        <v>16.675984295966135</v>
      </c>
      <c r="W59">
        <f t="shared" si="45"/>
        <v>16.601199007880695</v>
      </c>
      <c r="X59">
        <f t="shared" si="45"/>
        <v>16.518395666348571</v>
      </c>
      <c r="Y59">
        <f t="shared" si="45"/>
        <v>16.427821235584751</v>
      </c>
      <c r="Z59">
        <f t="shared" si="45"/>
        <v>16.329761089780533</v>
      </c>
      <c r="AA59">
        <f t="shared" si="45"/>
        <v>16.220051902058366</v>
      </c>
      <c r="AB59">
        <f t="shared" si="45"/>
        <v>16.107973574099308</v>
      </c>
      <c r="AC59">
        <f t="shared" si="45"/>
        <v>15.993334965971483</v>
      </c>
      <c r="AD59">
        <f t="shared" si="45"/>
        <v>15.872095687112376</v>
      </c>
      <c r="AE59">
        <f t="shared" si="45"/>
        <v>15.74463757025571</v>
      </c>
      <c r="AF59">
        <f t="shared" si="45"/>
        <v>15.611422746739127</v>
      </c>
      <c r="AG59">
        <f t="shared" si="45"/>
        <v>15.476543833575525</v>
      </c>
      <c r="AH59">
        <f t="shared" si="45"/>
        <v>15.33326460914108</v>
      </c>
      <c r="AI59">
        <f t="shared" si="45"/>
        <v>15.188978633073303</v>
      </c>
      <c r="AJ59">
        <f t="shared" si="45"/>
        <v>15.037418941704727</v>
      </c>
      <c r="AK59">
        <f t="shared" si="45"/>
        <v>14.885590188769044</v>
      </c>
      <c r="AL59">
        <f t="shared" si="45"/>
        <v>14.730810561917004</v>
      </c>
      <c r="AM59">
        <f t="shared" si="45"/>
        <v>14.570782837901058</v>
      </c>
      <c r="AN59">
        <f t="shared" si="45"/>
        <v>14.414422580458769</v>
      </c>
      <c r="AO59">
        <f t="shared" si="45"/>
        <v>14.253555509522887</v>
      </c>
      <c r="AP59">
        <f t="shared" si="45"/>
        <v>14.094101108349568</v>
      </c>
      <c r="AQ59">
        <f t="shared" si="45"/>
        <v>13.933664958520867</v>
      </c>
      <c r="AR59">
        <f t="shared" si="45"/>
        <v>13.772693598345699</v>
      </c>
      <c r="AS59">
        <f t="shared" si="45"/>
        <v>13.610770471725028</v>
      </c>
      <c r="AT59">
        <f t="shared" si="45"/>
        <v>13.44649475271596</v>
      </c>
      <c r="AU59">
        <f t="shared" si="45"/>
        <v>13.280132499799832</v>
      </c>
      <c r="AV59">
        <f t="shared" si="45"/>
        <v>13.111933402968658</v>
      </c>
      <c r="AW59">
        <f t="shared" si="45"/>
        <v>12.942132794666149</v>
      </c>
      <c r="AX59">
        <f t="shared" si="45"/>
        <v>12.770880879114189</v>
      </c>
      <c r="AY59">
        <f t="shared" si="45"/>
        <v>12.598310012370177</v>
      </c>
      <c r="AZ59">
        <f t="shared" si="45"/>
        <v>12.42453532970228</v>
      </c>
      <c r="BA59">
        <f t="shared" si="45"/>
        <v>12.249568296613841</v>
      </c>
      <c r="BB59">
        <f t="shared" si="45"/>
        <v>12.073482916300442</v>
      </c>
      <c r="BC59">
        <f t="shared" si="45"/>
        <v>11.896330377937499</v>
      </c>
      <c r="BD59">
        <f t="shared" si="45"/>
        <v>11.718272918801162</v>
      </c>
      <c r="BE59">
        <f t="shared" si="45"/>
        <v>11.539350134186064</v>
      </c>
      <c r="BF59">
        <f t="shared" si="45"/>
        <v>11.359605966263659</v>
      </c>
      <c r="BG59">
        <f t="shared" si="45"/>
        <v>11.17911333428926</v>
      </c>
      <c r="BH59">
        <f t="shared" si="45"/>
        <v>10.997916810297326</v>
      </c>
      <c r="BI59">
        <f t="shared" si="45"/>
        <v>10.816146666007546</v>
      </c>
      <c r="BJ59">
        <f t="shared" si="45"/>
        <v>10.633827235353477</v>
      </c>
      <c r="BK59">
        <f t="shared" si="45"/>
        <v>10.451015196029163</v>
      </c>
      <c r="BL59">
        <f t="shared" si="45"/>
        <v>10.267765221304776</v>
      </c>
    </row>
    <row r="60" spans="1:64" x14ac:dyDescent="0.25">
      <c r="A60" t="str">
        <f t="shared" si="4"/>
        <v>17_SIN</v>
      </c>
      <c r="B60" t="s">
        <v>743</v>
      </c>
      <c r="C60" t="str">
        <f t="shared" si="33"/>
        <v>ship_passenger(gpkm)</v>
      </c>
      <c r="D60">
        <f t="shared" si="31"/>
        <v>0.10950000000000001</v>
      </c>
      <c r="E60">
        <f t="shared" si="45"/>
        <v>0.10949999999999985</v>
      </c>
      <c r="F60">
        <f t="shared" si="45"/>
        <v>0.10949999999999999</v>
      </c>
      <c r="G60">
        <f t="shared" si="45"/>
        <v>0.1094999999999999</v>
      </c>
      <c r="H60">
        <f t="shared" si="45"/>
        <v>0.10949999999999982</v>
      </c>
      <c r="I60">
        <f t="shared" si="45"/>
        <v>0.10949999999999988</v>
      </c>
      <c r="J60" s="10">
        <f t="shared" si="45"/>
        <v>0.10949999999999981</v>
      </c>
      <c r="K60">
        <f t="shared" si="45"/>
        <v>0.10635349775844026</v>
      </c>
      <c r="L60">
        <f t="shared" si="45"/>
        <v>0.10276771779681612</v>
      </c>
      <c r="M60">
        <f t="shared" si="45"/>
        <v>0.10186707535797278</v>
      </c>
      <c r="N60">
        <f t="shared" si="45"/>
        <v>9.8706480928878529E-2</v>
      </c>
      <c r="O60">
        <f t="shared" si="45"/>
        <v>9.7599931158583064E-2</v>
      </c>
      <c r="P60">
        <f t="shared" si="45"/>
        <v>9.6383363724495005E-2</v>
      </c>
      <c r="Q60">
        <f t="shared" si="45"/>
        <v>9.5411542481902645E-2</v>
      </c>
      <c r="R60">
        <f t="shared" si="45"/>
        <v>9.4647129728697807E-2</v>
      </c>
      <c r="S60">
        <f t="shared" si="45"/>
        <v>9.4086519530228993E-2</v>
      </c>
      <c r="T60">
        <f t="shared" si="45"/>
        <v>9.2909552592265549E-2</v>
      </c>
      <c r="U60">
        <f t="shared" si="45"/>
        <v>9.1880735106567343E-2</v>
      </c>
      <c r="V60">
        <f t="shared" si="45"/>
        <v>9.1048194541518288E-2</v>
      </c>
      <c r="W60">
        <f t="shared" si="45"/>
        <v>9.0364688092567855E-2</v>
      </c>
      <c r="X60">
        <f t="shared" si="45"/>
        <v>8.9814892546968852E-2</v>
      </c>
      <c r="Y60">
        <f t="shared" si="45"/>
        <v>8.9383566967394606E-2</v>
      </c>
      <c r="Z60">
        <f t="shared" si="45"/>
        <v>8.905521780140721E-2</v>
      </c>
      <c r="AA60">
        <f t="shared" si="45"/>
        <v>8.8789642435051871E-2</v>
      </c>
      <c r="AB60">
        <f t="shared" si="45"/>
        <v>8.8619855742819609E-2</v>
      </c>
      <c r="AC60">
        <f t="shared" si="45"/>
        <v>8.8527347530791528E-2</v>
      </c>
      <c r="AD60">
        <f t="shared" si="45"/>
        <v>8.8472189161372131E-2</v>
      </c>
      <c r="AE60">
        <f t="shared" si="45"/>
        <v>8.8438704418847713E-2</v>
      </c>
      <c r="AF60">
        <f t="shared" si="45"/>
        <v>8.8411821214747333E-2</v>
      </c>
      <c r="AG60">
        <f t="shared" si="45"/>
        <v>8.8397468856783304E-2</v>
      </c>
      <c r="AH60">
        <f t="shared" si="45"/>
        <v>8.8340270403306179E-2</v>
      </c>
      <c r="AI60">
        <f t="shared" si="45"/>
        <v>8.8265980120355053E-2</v>
      </c>
      <c r="AJ60">
        <f t="shared" si="45"/>
        <v>8.8122194003422583E-2</v>
      </c>
      <c r="AK60">
        <f t="shared" si="45"/>
        <v>8.7934208919459106E-2</v>
      </c>
      <c r="AL60">
        <f t="shared" si="45"/>
        <v>8.7671547945098613E-2</v>
      </c>
      <c r="AM60">
        <f t="shared" si="45"/>
        <v>8.7306187383113215E-2</v>
      </c>
      <c r="AN60">
        <f t="shared" si="45"/>
        <v>8.6878059665318683E-2</v>
      </c>
      <c r="AO60">
        <f t="shared" si="45"/>
        <v>8.6325485499305132E-2</v>
      </c>
      <c r="AP60">
        <f t="shared" si="45"/>
        <v>8.5672289409017915E-2</v>
      </c>
      <c r="AQ60">
        <f t="shared" si="45"/>
        <v>8.4892927587610467E-2</v>
      </c>
      <c r="AR60">
        <f t="shared" si="45"/>
        <v>8.397983901430324E-2</v>
      </c>
      <c r="AS60">
        <f t="shared" si="45"/>
        <v>8.2992502876372304E-2</v>
      </c>
      <c r="AT60">
        <f t="shared" si="45"/>
        <v>8.1990821662902377E-2</v>
      </c>
      <c r="AU60">
        <f t="shared" si="45"/>
        <v>8.0976417681706478E-2</v>
      </c>
      <c r="AV60">
        <f t="shared" si="45"/>
        <v>7.9950813432735912E-2</v>
      </c>
      <c r="AW60">
        <f t="shared" si="45"/>
        <v>7.8915443869915725E-2</v>
      </c>
      <c r="AX60">
        <f t="shared" si="45"/>
        <v>7.7871224872647679E-2</v>
      </c>
      <c r="AY60">
        <f t="shared" si="45"/>
        <v>7.6818963490062245E-2</v>
      </c>
      <c r="AZ60">
        <f t="shared" si="45"/>
        <v>7.5759361766477504E-2</v>
      </c>
      <c r="BA60">
        <f t="shared" si="45"/>
        <v>7.4692489613499211E-2</v>
      </c>
      <c r="BB60">
        <f t="shared" si="45"/>
        <v>7.3618798270124824E-2</v>
      </c>
      <c r="BC60">
        <f t="shared" si="45"/>
        <v>7.253859986547273E-2</v>
      </c>
      <c r="BD60">
        <f t="shared" si="45"/>
        <v>7.1452883651226762E-2</v>
      </c>
      <c r="BE60">
        <f t="shared" si="45"/>
        <v>7.0361891062110313E-2</v>
      </c>
      <c r="BF60">
        <f t="shared" si="45"/>
        <v>6.9265890038193209E-2</v>
      </c>
      <c r="BG60">
        <f t="shared" si="45"/>
        <v>6.8165325209081015E-2</v>
      </c>
      <c r="BH60">
        <f t="shared" si="45"/>
        <v>6.7060468355471664E-2</v>
      </c>
      <c r="BI60">
        <f t="shared" si="45"/>
        <v>6.5952113817119337E-2</v>
      </c>
      <c r="BJ60">
        <f t="shared" si="45"/>
        <v>6.4840409971667706E-2</v>
      </c>
      <c r="BK60">
        <f t="shared" si="45"/>
        <v>6.3725702414812124E-2</v>
      </c>
      <c r="BL60">
        <f t="shared" si="45"/>
        <v>6.2608324520151221E-2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1.6077720131106889E-10</v>
      </c>
      <c r="E63">
        <f>INDEX(hist_share!X:X,MATCH($C$1&amp;"-"&amp;$C63,hist_share!$AF:$AF,0))</f>
        <v>1.6566313140932281E-10</v>
      </c>
      <c r="F63">
        <f>INDEX(hist_share!Y:Y,MATCH($C$1&amp;"-"&amp;$C63,hist_share!$AF:$AF,0))</f>
        <v>1.645255490137347E-10</v>
      </c>
      <c r="G63">
        <f>INDEX(hist_share!Z:Z,MATCH($C$1&amp;"-"&amp;$C63,hist_share!$AF:$AF,0))</f>
        <v>1.6562342627329499E-10</v>
      </c>
      <c r="H63">
        <f>INDEX(hist_share!AA:AA,MATCH($C$1&amp;"-"&amp;$C63,hist_share!$AF:$AF,0))</f>
        <v>1.645535943677223E-10</v>
      </c>
      <c r="I63">
        <f>INDEX(hist_share!AB:AB,MATCH($C$1&amp;"-"&amp;$C63,hist_share!$AF:$AF,0))</f>
        <v>1.6293879077158691E-10</v>
      </c>
      <c r="J63" s="10">
        <f>INDEX(hist_share!AC:AC,MATCH($C$1&amp;"-"&amp;$C63,hist_share!$AF:$AF,0))</f>
        <v>1.5829152783833211E-10</v>
      </c>
      <c r="K63">
        <f>INDEX('7th_share'!C:C,MATCH($C$1&amp;"-"&amp;$C63,'7th_share'!$AK:$AK,0))</f>
        <v>1.666210160579612E-10</v>
      </c>
      <c r="L63">
        <f>INDEX('7th_share'!D:D,MATCH($C$1&amp;"-"&amp;$C63,'7th_share'!$AK:$AK,0))</f>
        <v>1.6691190054288901E-10</v>
      </c>
      <c r="M63">
        <f>INDEX('7th_share'!E:E,MATCH($C$1&amp;"-"&amp;$C63,'7th_share'!$AK:$AK,0))</f>
        <v>1.6624926930924719E-10</v>
      </c>
      <c r="N63">
        <f>INDEX('7th_share'!F:F,MATCH($C$1&amp;"-"&amp;$C63,'7th_share'!$AK:$AK,0))</f>
        <v>1.6469309964723811E-10</v>
      </c>
      <c r="O63">
        <f>INDEX('7th_share'!G:G,MATCH($C$1&amp;"-"&amp;$C63,'7th_share'!$AK:$AK,0))</f>
        <v>1.623033688470642E-10</v>
      </c>
      <c r="P63">
        <f>INDEX('7th_share'!H:H,MATCH($C$1&amp;"-"&amp;$C63,'7th_share'!$AK:$AK,0))</f>
        <v>1.5914005419892771E-10</v>
      </c>
      <c r="Q63">
        <f>INDEX('7th_share'!I:I,MATCH($C$1&amp;"-"&amp;$C63,'7th_share'!$AK:$AK,0))</f>
        <v>1.5526313299303109E-10</v>
      </c>
      <c r="R63">
        <f>INDEX('7th_share'!J:J,MATCH($C$1&amp;"-"&amp;$C63,'7th_share'!$AK:$AK,0))</f>
        <v>1.5073258251957671E-10</v>
      </c>
      <c r="S63">
        <f>INDEX('7th_share'!K:K,MATCH($C$1&amp;"-"&amp;$C63,'7th_share'!$AK:$AK,0))</f>
        <v>1.4560838006876709E-10</v>
      </c>
      <c r="T63">
        <f>INDEX('7th_share'!L:L,MATCH($C$1&amp;"-"&amp;$C63,'7th_share'!$AK:$AK,0))</f>
        <v>1.399505029308043E-10</v>
      </c>
      <c r="U63">
        <f>INDEX('7th_share'!M:M,MATCH($C$1&amp;"-"&amp;$C63,'7th_share'!$AK:$AK,0))</f>
        <v>1.3381892839589111E-10</v>
      </c>
      <c r="V63">
        <f>INDEX('7th_share'!N:N,MATCH($C$1&amp;"-"&amp;$C63,'7th_share'!$AK:$AK,0))</f>
        <v>1.2727363375422971E-10</v>
      </c>
      <c r="W63">
        <f>INDEX('7th_share'!O:O,MATCH($C$1&amp;"-"&amp;$C63,'7th_share'!$AK:$AK,0))</f>
        <v>1.2037459629602231E-10</v>
      </c>
      <c r="X63">
        <f>INDEX('7th_share'!P:P,MATCH($C$1&amp;"-"&amp;$C63,'7th_share'!$AK:$AK,0))</f>
        <v>1.131817933114715E-10</v>
      </c>
      <c r="Y63">
        <f>INDEX('7th_share'!Q:Q,MATCH($C$1&amp;"-"&amp;$C63,'7th_share'!$AK:$AK,0))</f>
        <v>1.057552020907798E-10</v>
      </c>
      <c r="Z63">
        <f>INDEX('7th_share'!R:R,MATCH($C$1&amp;"-"&amp;$C63,'7th_share'!$AK:$AK,0))</f>
        <v>9.8154799924149137E-11</v>
      </c>
      <c r="AA63">
        <f>INDEX('7th_share'!S:S,MATCH($C$1&amp;"-"&amp;$C63,'7th_share'!$AK:$AK,0))</f>
        <v>9.0440564101782302E-11</v>
      </c>
      <c r="AB63">
        <f>INDEX('7th_share'!T:T,MATCH($C$1&amp;"-"&amp;$C63,'7th_share'!$AK:$AK,0))</f>
        <v>8.2672471913881557E-11</v>
      </c>
      <c r="AC63">
        <f>INDEX('7th_share'!U:U,MATCH($C$1&amp;"-"&amp;$C63,'7th_share'!$AK:$AK,0))</f>
        <v>7.4910500650649537E-11</v>
      </c>
      <c r="AD63">
        <f>INDEX('7th_share'!V:V,MATCH($C$1&amp;"-"&amp;$C63,'7th_share'!$AK:$AK,0))</f>
        <v>6.721462760228801E-11</v>
      </c>
      <c r="AE63">
        <f>INDEX('7th_share'!W:W,MATCH($C$1&amp;"-"&amp;$C63,'7th_share'!$AK:$AK,0))</f>
        <v>5.9644830058999778E-11</v>
      </c>
      <c r="AF63">
        <f>INDEX('7th_share'!X:X,MATCH($C$1&amp;"-"&amp;$C63,'7th_share'!$AK:$AK,0))</f>
        <v>5.2261085310987238E-11</v>
      </c>
      <c r="AG63">
        <f>INDEX('7th_share'!Y:Y,MATCH($C$1&amp;"-"&amp;$C63,'7th_share'!$AK:$AK,0))</f>
        <v>4.512337064845243E-11</v>
      </c>
      <c r="AH63">
        <f>INDEX('7th_share'!Z:Z,MATCH($C$1&amp;"-"&amp;$C63,'7th_share'!$AK:$AK,0))</f>
        <v>3.8291663361598187E-11</v>
      </c>
      <c r="AI63">
        <f>INDEX('7th_share'!AA:AA,MATCH($C$1&amp;"-"&amp;$C63,'7th_share'!$AK:$AK,0))</f>
        <v>3.1825940740626731E-11</v>
      </c>
      <c r="AJ63">
        <f>INDEX('7th_share'!AB:AB,MATCH($C$1&amp;"-"&amp;$C63,'7th_share'!$AK:$AK,0))</f>
        <v>2.5786180075740541E-11</v>
      </c>
      <c r="AK63">
        <f>INDEX('7th_share'!AC:AC,MATCH($C$1&amp;"-"&amp;$C63,'7th_share'!$AK:$AK,0))</f>
        <v>2.023235865714139E-11</v>
      </c>
      <c r="AL63">
        <f>INDEX('7th_share'!AD:AD,MATCH($C$1&amp;"-"&amp;$C63,'7th_share'!$AK:$AK,0))</f>
        <v>1.5224453775032771E-11</v>
      </c>
      <c r="AM63">
        <f>INDEX('7th_share'!AE:AE,MATCH($C$1&amp;"-"&amp;$C63,'7th_share'!$AK:$AK,0))</f>
        <v>1.0822442719615899E-11</v>
      </c>
      <c r="AN63">
        <f>INDEX('7th_share'!AF:AF,MATCH($C$1&amp;"-"&amp;$C63,'7th_share'!$AK:$AK,0))</f>
        <v>7.0863027810938224E-12</v>
      </c>
      <c r="AO63">
        <f>INDEX('7th_share'!AG:AG,MATCH($C$1&amp;"-"&amp;$C63,'7th_share'!$AK:$AK,0))</f>
        <v>4.0760112496689808E-12</v>
      </c>
      <c r="AP63">
        <f>INDEX('7th_share'!AH:AH,MATCH($C$1&amp;"-"&amp;$C63,'7th_share'!$AK:$AK,0))</f>
        <v>1.8515454155434042E-12</v>
      </c>
      <c r="AQ63">
        <f>INDEX('7th_share'!AI:AI,MATCH($C$1&amp;"-"&amp;$C63,'7th_share'!$AK:$AK,0))</f>
        <v>4.728825689197386E-13</v>
      </c>
      <c r="AR63">
        <f>INDEX('7th_share'!AJ:AJ,MATCH($C$1&amp;"-"&amp;$C63,'7th_share'!$AK:$AK,0))</f>
        <v>2.197198502093983E-25</v>
      </c>
      <c r="AS63">
        <f>AR63</f>
        <v>2.197198502093983E-25</v>
      </c>
      <c r="AT63" s="6">
        <f t="shared" ref="AT63:BL76" si="46">AS63</f>
        <v>2.197198502093983E-25</v>
      </c>
      <c r="AU63" s="6">
        <f t="shared" si="46"/>
        <v>2.197198502093983E-25</v>
      </c>
      <c r="AV63" s="6">
        <f t="shared" si="46"/>
        <v>2.197198502093983E-25</v>
      </c>
      <c r="AW63" s="6">
        <f t="shared" si="46"/>
        <v>2.197198502093983E-25</v>
      </c>
      <c r="AX63" s="6">
        <f t="shared" si="46"/>
        <v>2.197198502093983E-25</v>
      </c>
      <c r="AY63" s="6">
        <f t="shared" si="46"/>
        <v>2.197198502093983E-25</v>
      </c>
      <c r="AZ63" s="6">
        <f t="shared" si="46"/>
        <v>2.197198502093983E-25</v>
      </c>
      <c r="BA63" s="6">
        <f t="shared" si="46"/>
        <v>2.197198502093983E-25</v>
      </c>
      <c r="BB63" s="6">
        <f t="shared" si="46"/>
        <v>2.197198502093983E-25</v>
      </c>
      <c r="BC63" s="6">
        <f t="shared" si="46"/>
        <v>2.197198502093983E-25</v>
      </c>
      <c r="BD63" s="6">
        <f t="shared" si="46"/>
        <v>2.197198502093983E-25</v>
      </c>
      <c r="BE63" s="6">
        <f t="shared" si="46"/>
        <v>2.197198502093983E-25</v>
      </c>
      <c r="BF63" s="6">
        <f t="shared" si="46"/>
        <v>2.197198502093983E-25</v>
      </c>
      <c r="BG63" s="6">
        <f t="shared" si="46"/>
        <v>2.197198502093983E-25</v>
      </c>
      <c r="BH63" s="6">
        <f t="shared" si="46"/>
        <v>2.197198502093983E-25</v>
      </c>
      <c r="BI63" s="6">
        <f t="shared" si="46"/>
        <v>2.197198502093983E-25</v>
      </c>
      <c r="BJ63" s="6">
        <f t="shared" si="46"/>
        <v>2.197198502093983E-25</v>
      </c>
      <c r="BK63" s="6">
        <f t="shared" si="46"/>
        <v>2.197198502093983E-25</v>
      </c>
      <c r="BL63" s="6">
        <f t="shared" si="46"/>
        <v>2.197198502093983E-25</v>
      </c>
    </row>
    <row r="64" spans="1:64" x14ac:dyDescent="0.25">
      <c r="C64" t="s">
        <v>7</v>
      </c>
      <c r="D64">
        <f>INDEX(hist_share!W:W,MATCH($C$1&amp;"-"&amp;$C64,hist_share!$AF:$AF,0))</f>
        <v>1.8842532875412359E-10</v>
      </c>
      <c r="E64">
        <f>INDEX(hist_share!X:X,MATCH($C$1&amp;"-"&amp;$C64,hist_share!$AF:$AF,0))</f>
        <v>1.830029168777422E-10</v>
      </c>
      <c r="F64">
        <f>INDEX(hist_share!Y:Y,MATCH($C$1&amp;"-"&amp;$C64,hist_share!$AF:$AF,0))</f>
        <v>1.7776882778480549E-10</v>
      </c>
      <c r="G64">
        <f>INDEX(hist_share!Z:Z,MATCH($C$1&amp;"-"&amp;$C64,hist_share!$AF:$AF,0))</f>
        <v>1.7267280140100221E-10</v>
      </c>
      <c r="H64">
        <f>INDEX(hist_share!AA:AA,MATCH($C$1&amp;"-"&amp;$C64,hist_share!$AF:$AF,0))</f>
        <v>1.6773382260058311E-10</v>
      </c>
      <c r="I64">
        <f>INDEX(hist_share!AB:AB,MATCH($C$1&amp;"-"&amp;$C64,hist_share!$AF:$AF,0))</f>
        <v>1.6293879077158691E-10</v>
      </c>
      <c r="J64" s="10">
        <f>INDEX(hist_share!AC:AC,MATCH($C$1&amp;"-"&amp;$C64,hist_share!$AF:$AF,0))</f>
        <v>1.5829152783833211E-10</v>
      </c>
      <c r="K64">
        <f>INDEX('7th_share'!C:C,MATCH($C$1&amp;"-"&amp;$C64,'7th_share'!$AK:$AK,0))</f>
        <v>1.508153699851632E-10</v>
      </c>
      <c r="L64">
        <f>INDEX('7th_share'!D:D,MATCH($C$1&amp;"-"&amp;$C64,'7th_share'!$AK:$AK,0))</f>
        <v>1.4461853748704171E-10</v>
      </c>
      <c r="M64">
        <f>INDEX('7th_share'!E:E,MATCH($C$1&amp;"-"&amp;$C64,'7th_share'!$AK:$AK,0))</f>
        <v>1.3835353767295911E-10</v>
      </c>
      <c r="N64">
        <f>INDEX('7th_share'!F:F,MATCH($C$1&amp;"-"&amp;$C64,'7th_share'!$AK:$AK,0))</f>
        <v>1.320368061083993E-10</v>
      </c>
      <c r="O64">
        <f>INDEX('7th_share'!G:G,MATCH($C$1&amp;"-"&amp;$C64,'7th_share'!$AK:$AK,0))</f>
        <v>1.2568477835884631E-10</v>
      </c>
      <c r="P64">
        <f>INDEX('7th_share'!H:H,MATCH($C$1&amp;"-"&amp;$C64,'7th_share'!$AK:$AK,0))</f>
        <v>1.1931388998978381E-10</v>
      </c>
      <c r="Q64">
        <f>INDEX('7th_share'!I:I,MATCH($C$1&amp;"-"&amp;$C64,'7th_share'!$AK:$AK,0))</f>
        <v>1.1294057656669601E-10</v>
      </c>
      <c r="R64">
        <f>INDEX('7th_share'!J:J,MATCH($C$1&amp;"-"&amp;$C64,'7th_share'!$AK:$AK,0))</f>
        <v>1.065812736550667E-10</v>
      </c>
      <c r="S64">
        <f>INDEX('7th_share'!K:K,MATCH($C$1&amp;"-"&amp;$C64,'7th_share'!$AK:$AK,0))</f>
        <v>1.002524168203799E-10</v>
      </c>
      <c r="T64">
        <f>INDEX('7th_share'!L:L,MATCH($C$1&amp;"-"&amp;$C64,'7th_share'!$AK:$AK,0))</f>
        <v>9.3970441628119355E-11</v>
      </c>
      <c r="U64">
        <f>INDEX('7th_share'!M:M,MATCH($C$1&amp;"-"&amp;$C64,'7th_share'!$AK:$AK,0))</f>
        <v>8.7751783643769205E-11</v>
      </c>
      <c r="V64">
        <f>INDEX('7th_share'!N:N,MATCH($C$1&amp;"-"&amp;$C64,'7th_share'!$AK:$AK,0))</f>
        <v>8.1612878432813335E-11</v>
      </c>
      <c r="W64">
        <f>INDEX('7th_share'!O:O,MATCH($C$1&amp;"-"&amp;$C64,'7th_share'!$AK:$AK,0))</f>
        <v>7.5570161560735539E-11</v>
      </c>
      <c r="X64">
        <f>INDEX('7th_share'!P:P,MATCH($C$1&amp;"-"&amp;$C64,'7th_share'!$AK:$AK,0))</f>
        <v>6.9640068593019874E-11</v>
      </c>
      <c r="Y64">
        <f>INDEX('7th_share'!Q:Q,MATCH($C$1&amp;"-"&amp;$C64,'7th_share'!$AK:$AK,0))</f>
        <v>6.3839035095150264E-11</v>
      </c>
      <c r="Z64">
        <f>INDEX('7th_share'!R:R,MATCH($C$1&amp;"-"&amp;$C64,'7th_share'!$AK:$AK,0))</f>
        <v>5.8183496632610602E-11</v>
      </c>
      <c r="AA64">
        <f>INDEX('7th_share'!S:S,MATCH($C$1&amp;"-"&amp;$C64,'7th_share'!$AK:$AK,0))</f>
        <v>5.2689888770884827E-11</v>
      </c>
      <c r="AB64">
        <f>INDEX('7th_share'!T:T,MATCH($C$1&amp;"-"&amp;$C64,'7th_share'!$AK:$AK,0))</f>
        <v>4.7374647075456838E-11</v>
      </c>
      <c r="AC64">
        <f>INDEX('7th_share'!U:U,MATCH($C$1&amp;"-"&amp;$C64,'7th_share'!$AK:$AK,0))</f>
        <v>4.225420711181069E-11</v>
      </c>
      <c r="AD64">
        <f>INDEX('7th_share'!V:V,MATCH($C$1&amp;"-"&amp;$C64,'7th_share'!$AK:$AK,0))</f>
        <v>3.734500444543014E-11</v>
      </c>
      <c r="AE64">
        <f>INDEX('7th_share'!W:W,MATCH($C$1&amp;"-"&amp;$C64,'7th_share'!$AK:$AK,0))</f>
        <v>3.2663474641799203E-11</v>
      </c>
      <c r="AF64">
        <f>INDEX('7th_share'!X:X,MATCH($C$1&amp;"-"&amp;$C64,'7th_share'!$AK:$AK,0))</f>
        <v>2.8226053266401842E-11</v>
      </c>
      <c r="AG64">
        <f>INDEX('7th_share'!Y:Y,MATCH($C$1&amp;"-"&amp;$C64,'7th_share'!$AK:$AK,0))</f>
        <v>2.404917588472198E-11</v>
      </c>
      <c r="AH64">
        <f>INDEX('7th_share'!Z:Z,MATCH($C$1&amp;"-"&amp;$C64,'7th_share'!$AK:$AK,0))</f>
        <v>2.014927806224346E-11</v>
      </c>
      <c r="AI64">
        <f>INDEX('7th_share'!AA:AA,MATCH($C$1&amp;"-"&amp;$C64,'7th_share'!$AK:$AK,0))</f>
        <v>1.6542795364450281E-11</v>
      </c>
      <c r="AJ64">
        <f>INDEX('7th_share'!AB:AB,MATCH($C$1&amp;"-"&amp;$C64,'7th_share'!$AK:$AK,0))</f>
        <v>1.3246163356826359E-11</v>
      </c>
      <c r="AK64">
        <f>INDEX('7th_share'!AC:AC,MATCH($C$1&amp;"-"&amp;$C64,'7th_share'!$AK:$AK,0))</f>
        <v>1.027581760485567E-11</v>
      </c>
      <c r="AL64">
        <f>INDEX('7th_share'!AD:AD,MATCH($C$1&amp;"-"&amp;$C64,'7th_share'!$AK:$AK,0))</f>
        <v>7.6481936740220843E-12</v>
      </c>
      <c r="AM64">
        <f>INDEX('7th_share'!AE:AE,MATCH($C$1&amp;"-"&amp;$C64,'7th_share'!$AK:$AK,0))</f>
        <v>5.3797271298095529E-12</v>
      </c>
      <c r="AN64">
        <f>INDEX('7th_share'!AF:AF,MATCH($C$1&amp;"-"&amp;$C64,'7th_share'!$AK:$AK,0))</f>
        <v>3.486853537701981E-12</v>
      </c>
      <c r="AO64">
        <f>INDEX('7th_share'!AG:AG,MATCH($C$1&amp;"-"&amp;$C64,'7th_share'!$AK:$AK,0))</f>
        <v>1.9860084631833338E-12</v>
      </c>
      <c r="AP64">
        <f>INDEX('7th_share'!AH:AH,MATCH($C$1&amp;"-"&amp;$C64,'7th_share'!$AK:$AK,0))</f>
        <v>8.9362747173755297E-13</v>
      </c>
      <c r="AQ64">
        <f>INDEX('7th_share'!AI:AI,MATCH($C$1&amp;"-"&amp;$C64,'7th_share'!$AK:$AK,0))</f>
        <v>2.2614612884847061E-13</v>
      </c>
      <c r="AR64">
        <f>INDEX('7th_share'!AJ:AJ,MATCH($C$1&amp;"-"&amp;$C64,'7th_share'!$AK:$AK,0))</f>
        <v>2.0679515313825719E-25</v>
      </c>
      <c r="AS64" s="6">
        <f t="shared" ref="AS64:BH76" si="47">AR64</f>
        <v>2.0679515313825719E-25</v>
      </c>
      <c r="AT64" s="6">
        <f t="shared" si="47"/>
        <v>2.0679515313825719E-25</v>
      </c>
      <c r="AU64" s="6">
        <f t="shared" si="47"/>
        <v>2.0679515313825719E-25</v>
      </c>
      <c r="AV64" s="6">
        <f t="shared" si="47"/>
        <v>2.0679515313825719E-25</v>
      </c>
      <c r="AW64" s="6">
        <f t="shared" si="47"/>
        <v>2.0679515313825719E-25</v>
      </c>
      <c r="AX64" s="6">
        <f t="shared" si="47"/>
        <v>2.0679515313825719E-25</v>
      </c>
      <c r="AY64" s="6">
        <f t="shared" si="47"/>
        <v>2.0679515313825719E-25</v>
      </c>
      <c r="AZ64" s="6">
        <f t="shared" si="47"/>
        <v>2.0679515313825719E-25</v>
      </c>
      <c r="BA64" s="6">
        <f t="shared" si="47"/>
        <v>2.0679515313825719E-25</v>
      </c>
      <c r="BB64" s="6">
        <f t="shared" si="47"/>
        <v>2.0679515313825719E-25</v>
      </c>
      <c r="BC64" s="6">
        <f t="shared" si="47"/>
        <v>2.0679515313825719E-25</v>
      </c>
      <c r="BD64" s="6">
        <f t="shared" si="47"/>
        <v>2.0679515313825719E-25</v>
      </c>
      <c r="BE64" s="6">
        <f t="shared" si="47"/>
        <v>2.0679515313825719E-25</v>
      </c>
      <c r="BF64" s="6">
        <f t="shared" si="47"/>
        <v>2.0679515313825719E-25</v>
      </c>
      <c r="BG64" s="6">
        <f t="shared" si="47"/>
        <v>2.0679515313825719E-25</v>
      </c>
      <c r="BH64" s="6">
        <f t="shared" si="47"/>
        <v>2.0679515313825719E-25</v>
      </c>
      <c r="BI64" s="6">
        <f t="shared" si="46"/>
        <v>2.0679515313825719E-25</v>
      </c>
      <c r="BJ64" s="6">
        <f t="shared" si="46"/>
        <v>2.0679515313825719E-25</v>
      </c>
      <c r="BK64" s="6">
        <f t="shared" si="46"/>
        <v>2.0679515313825719E-25</v>
      </c>
      <c r="BL64" s="6">
        <f t="shared" si="46"/>
        <v>2.0679515313825719E-25</v>
      </c>
    </row>
    <row r="65" spans="2:64" x14ac:dyDescent="0.25">
      <c r="C65" t="s">
        <v>8</v>
      </c>
      <c r="D65">
        <f>INDEX(hist_share!W:W,MATCH($C$1&amp;"-"&amp;$C65,hist_share!$AF:$AF,0))</f>
        <v>0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0</v>
      </c>
      <c r="L65">
        <f>INDEX('7th_share'!D:D,MATCH($C$1&amp;"-"&amp;$C65,'7th_share'!$AK:$AK,0))</f>
        <v>0</v>
      </c>
      <c r="M65">
        <f>INDEX('7th_share'!E:E,MATCH($C$1&amp;"-"&amp;$C65,'7th_share'!$AK:$AK,0))</f>
        <v>0</v>
      </c>
      <c r="N65">
        <f>INDEX('7th_share'!F:F,MATCH($C$1&amp;"-"&amp;$C65,'7th_share'!$AK:$AK,0))</f>
        <v>0</v>
      </c>
      <c r="O65">
        <f>INDEX('7th_share'!G:G,MATCH($C$1&amp;"-"&amp;$C65,'7th_share'!$AK:$AK,0))</f>
        <v>0</v>
      </c>
      <c r="P65">
        <f>INDEX('7th_share'!H:H,MATCH($C$1&amp;"-"&amp;$C65,'7th_share'!$AK:$AK,0))</f>
        <v>0</v>
      </c>
      <c r="Q65">
        <f>INDEX('7th_share'!I:I,MATCH($C$1&amp;"-"&amp;$C65,'7th_share'!$AK:$AK,0))</f>
        <v>0</v>
      </c>
      <c r="R65">
        <f>INDEX('7th_share'!J:J,MATCH($C$1&amp;"-"&amp;$C65,'7th_share'!$AK:$AK,0))</f>
        <v>0</v>
      </c>
      <c r="S65">
        <f>INDEX('7th_share'!K:K,MATCH($C$1&amp;"-"&amp;$C65,'7th_share'!$AK:$AK,0))</f>
        <v>0</v>
      </c>
      <c r="T65">
        <f>INDEX('7th_share'!L:L,MATCH($C$1&amp;"-"&amp;$C65,'7th_share'!$AK:$AK,0))</f>
        <v>0</v>
      </c>
      <c r="U65">
        <f>INDEX('7th_share'!M:M,MATCH($C$1&amp;"-"&amp;$C65,'7th_share'!$AK:$AK,0))</f>
        <v>0</v>
      </c>
      <c r="V65">
        <f>INDEX('7th_share'!N:N,MATCH($C$1&amp;"-"&amp;$C65,'7th_share'!$AK:$AK,0))</f>
        <v>0</v>
      </c>
      <c r="W65">
        <f>INDEX('7th_share'!O:O,MATCH($C$1&amp;"-"&amp;$C65,'7th_share'!$AK:$AK,0))</f>
        <v>0</v>
      </c>
      <c r="X65">
        <f>INDEX('7th_share'!P:P,MATCH($C$1&amp;"-"&amp;$C65,'7th_share'!$AK:$AK,0))</f>
        <v>0</v>
      </c>
      <c r="Y65">
        <f>INDEX('7th_share'!Q:Q,MATCH($C$1&amp;"-"&amp;$C65,'7th_share'!$AK:$AK,0))</f>
        <v>0</v>
      </c>
      <c r="Z65">
        <f>INDEX('7th_share'!R:R,MATCH($C$1&amp;"-"&amp;$C65,'7th_share'!$AK:$AK,0))</f>
        <v>0</v>
      </c>
      <c r="AA65">
        <f>INDEX('7th_share'!S:S,MATCH($C$1&amp;"-"&amp;$C65,'7th_share'!$AK:$AK,0))</f>
        <v>0</v>
      </c>
      <c r="AB65">
        <f>INDEX('7th_share'!T:T,MATCH($C$1&amp;"-"&amp;$C65,'7th_share'!$AK:$AK,0))</f>
        <v>0</v>
      </c>
      <c r="AC65">
        <f>INDEX('7th_share'!U:U,MATCH($C$1&amp;"-"&amp;$C65,'7th_share'!$AK:$AK,0))</f>
        <v>0</v>
      </c>
      <c r="AD65">
        <f>INDEX('7th_share'!V:V,MATCH($C$1&amp;"-"&amp;$C65,'7th_share'!$AK:$AK,0))</f>
        <v>0</v>
      </c>
      <c r="AE65">
        <f>INDEX('7th_share'!W:W,MATCH($C$1&amp;"-"&amp;$C65,'7th_share'!$AK:$AK,0))</f>
        <v>0</v>
      </c>
      <c r="AF65">
        <f>INDEX('7th_share'!X:X,MATCH($C$1&amp;"-"&amp;$C65,'7th_share'!$AK:$AK,0))</f>
        <v>0</v>
      </c>
      <c r="AG65">
        <f>INDEX('7th_share'!Y:Y,MATCH($C$1&amp;"-"&amp;$C65,'7th_share'!$AK:$AK,0))</f>
        <v>0</v>
      </c>
      <c r="AH65">
        <f>INDEX('7th_share'!Z:Z,MATCH($C$1&amp;"-"&amp;$C65,'7th_share'!$AK:$AK,0))</f>
        <v>0</v>
      </c>
      <c r="AI65">
        <f>INDEX('7th_share'!AA:AA,MATCH($C$1&amp;"-"&amp;$C65,'7th_share'!$AK:$AK,0))</f>
        <v>0</v>
      </c>
      <c r="AJ65">
        <f>INDEX('7th_share'!AB:AB,MATCH($C$1&amp;"-"&amp;$C65,'7th_share'!$AK:$AK,0))</f>
        <v>0</v>
      </c>
      <c r="AK65">
        <f>INDEX('7th_share'!AC:AC,MATCH($C$1&amp;"-"&amp;$C65,'7th_share'!$AK:$AK,0))</f>
        <v>0</v>
      </c>
      <c r="AL65">
        <f>INDEX('7th_share'!AD:AD,MATCH($C$1&amp;"-"&amp;$C65,'7th_share'!$AK:$AK,0))</f>
        <v>0</v>
      </c>
      <c r="AM65">
        <f>INDEX('7th_share'!AE:AE,MATCH($C$1&amp;"-"&amp;$C65,'7th_share'!$AK:$AK,0))</f>
        <v>0</v>
      </c>
      <c r="AN65">
        <f>INDEX('7th_share'!AF:AF,MATCH($C$1&amp;"-"&amp;$C65,'7th_share'!$AK:$AK,0))</f>
        <v>0</v>
      </c>
      <c r="AO65">
        <f>INDEX('7th_share'!AG:AG,MATCH($C$1&amp;"-"&amp;$C65,'7th_share'!$AK:$AK,0))</f>
        <v>0</v>
      </c>
      <c r="AP65">
        <f>INDEX('7th_share'!AH:AH,MATCH($C$1&amp;"-"&amp;$C65,'7th_share'!$AK:$AK,0))</f>
        <v>0</v>
      </c>
      <c r="AQ65">
        <f>INDEX('7th_share'!AI:AI,MATCH($C$1&amp;"-"&amp;$C65,'7th_share'!$AK:$AK,0))</f>
        <v>0</v>
      </c>
      <c r="AR65">
        <f>INDEX('7th_share'!AJ:AJ,MATCH($C$1&amp;"-"&amp;$C65,'7th_share'!$AK:$AK,0))</f>
        <v>0</v>
      </c>
      <c r="AS65" s="6">
        <f t="shared" si="47"/>
        <v>0</v>
      </c>
      <c r="AT65" s="6">
        <f t="shared" si="46"/>
        <v>0</v>
      </c>
      <c r="AU65" s="6">
        <f t="shared" si="46"/>
        <v>0</v>
      </c>
      <c r="AV65" s="6">
        <f t="shared" si="46"/>
        <v>0</v>
      </c>
      <c r="AW65" s="6">
        <f t="shared" si="46"/>
        <v>0</v>
      </c>
      <c r="AX65" s="6">
        <f t="shared" si="46"/>
        <v>0</v>
      </c>
      <c r="AY65" s="6">
        <f t="shared" si="46"/>
        <v>0</v>
      </c>
      <c r="AZ65" s="6">
        <f t="shared" si="46"/>
        <v>0</v>
      </c>
      <c r="BA65" s="6">
        <f t="shared" si="46"/>
        <v>0</v>
      </c>
      <c r="BB65" s="6">
        <f t="shared" si="46"/>
        <v>0</v>
      </c>
      <c r="BC65" s="6">
        <f t="shared" si="46"/>
        <v>0</v>
      </c>
      <c r="BD65" s="6">
        <f t="shared" si="46"/>
        <v>0</v>
      </c>
      <c r="BE65" s="6">
        <f t="shared" si="46"/>
        <v>0</v>
      </c>
      <c r="BF65" s="6">
        <f t="shared" si="46"/>
        <v>0</v>
      </c>
      <c r="BG65" s="6">
        <f t="shared" si="46"/>
        <v>0</v>
      </c>
      <c r="BH65" s="6">
        <f t="shared" si="46"/>
        <v>0</v>
      </c>
      <c r="BI65" s="6">
        <f t="shared" si="46"/>
        <v>0</v>
      </c>
      <c r="BJ65" s="6">
        <f t="shared" si="46"/>
        <v>0</v>
      </c>
      <c r="BK65" s="6">
        <f t="shared" si="46"/>
        <v>0</v>
      </c>
      <c r="BL65" s="6">
        <f t="shared" si="46"/>
        <v>0</v>
      </c>
    </row>
    <row r="66" spans="2:64" x14ac:dyDescent="0.25">
      <c r="C66" t="s">
        <v>9</v>
      </c>
      <c r="D66">
        <f>INDEX(hist_share!W:W,MATCH($C$1&amp;"-"&amp;$C66,hist_share!$AF:$AF,0))</f>
        <v>9.9418250111035517E-4</v>
      </c>
      <c r="E66">
        <f>INDEX(hist_share!X:X,MATCH($C$1&amp;"-"&amp;$C66,hist_share!$AF:$AF,0))</f>
        <v>9.9403606963941534E-4</v>
      </c>
      <c r="F66">
        <f>INDEX(hist_share!Y:Y,MATCH($C$1&amp;"-"&amp;$C66,hist_share!$AF:$AF,0))</f>
        <v>9.9407016302426911E-4</v>
      </c>
      <c r="G66">
        <f>INDEX(hist_share!Z:Z,MATCH($C$1&amp;"-"&amp;$C66,hist_share!$AF:$AF,0))</f>
        <v>9.9403725961389128E-4</v>
      </c>
      <c r="H66">
        <f>INDEX(hist_share!AA:AA,MATCH($C$1&amp;"-"&amp;$C66,hist_share!$AF:$AF,0))</f>
        <v>9.9406932251416662E-4</v>
      </c>
      <c r="I66">
        <f>INDEX(hist_share!AB:AB,MATCH($C$1&amp;"-"&amp;$C66,hist_share!$AF:$AF,0))</f>
        <v>9.9411771823274225E-4</v>
      </c>
      <c r="J66" s="10">
        <f>INDEX(hist_share!AC:AC,MATCH($C$1&amp;"-"&amp;$C66,hist_share!$AF:$AF,0))</f>
        <v>9.9423327684224939E-4</v>
      </c>
      <c r="K66">
        <f>INDEX('7th_share'!C:C,MATCH($C$1&amp;"-"&amp;$C66,'7th_share'!$AK:$AK,0))</f>
        <v>9.88982468552902E-4</v>
      </c>
      <c r="L66">
        <f>INDEX('7th_share'!D:D,MATCH($C$1&amp;"-"&amp;$C66,'7th_share'!$AK:$AK,0))</f>
        <v>9.8291651551849889E-4</v>
      </c>
      <c r="M66">
        <f>INDEX('7th_share'!E:E,MATCH($C$1&amp;"-"&amp;$C66,'7th_share'!$AK:$AK,0))</f>
        <v>9.7471495266745567E-4</v>
      </c>
      <c r="N66">
        <f>INDEX('7th_share'!F:F,MATCH($C$1&amp;"-"&amp;$C66,'7th_share'!$AK:$AK,0))</f>
        <v>9.6452523673453306E-4</v>
      </c>
      <c r="O66">
        <f>INDEX('7th_share'!G:G,MATCH($C$1&amp;"-"&amp;$C66,'7th_share'!$AK:$AK,0))</f>
        <v>9.5249482445449243E-4</v>
      </c>
      <c r="P66">
        <f>INDEX('7th_share'!H:H,MATCH($C$1&amp;"-"&amp;$C66,'7th_share'!$AK:$AK,0))</f>
        <v>9.3877117256209431E-4</v>
      </c>
      <c r="Q66">
        <f>INDEX('7th_share'!I:I,MATCH($C$1&amp;"-"&amp;$C66,'7th_share'!$AK:$AK,0))</f>
        <v>9.2350173779210082E-4</v>
      </c>
      <c r="R66">
        <f>INDEX('7th_share'!J:J,MATCH($C$1&amp;"-"&amp;$C66,'7th_share'!$AK:$AK,0))</f>
        <v>9.068339768792716E-4</v>
      </c>
      <c r="S66">
        <f>INDEX('7th_share'!K:K,MATCH($C$1&amp;"-"&amp;$C66,'7th_share'!$AK:$AK,0))</f>
        <v>8.8891534655836913E-4</v>
      </c>
      <c r="T66">
        <f>INDEX('7th_share'!L:L,MATCH($C$1&amp;"-"&amp;$C66,'7th_share'!$AK:$AK,0))</f>
        <v>8.6989330356415369E-4</v>
      </c>
      <c r="U66">
        <f>INDEX('7th_share'!M:M,MATCH($C$1&amp;"-"&amp;$C66,'7th_share'!$AK:$AK,0))</f>
        <v>8.4991530463138698E-4</v>
      </c>
      <c r="V66">
        <f>INDEX('7th_share'!N:N,MATCH($C$1&amp;"-"&amp;$C66,'7th_share'!$AK:$AK,0))</f>
        <v>8.2912880649482898E-4</v>
      </c>
      <c r="W66">
        <f>INDEX('7th_share'!O:O,MATCH($C$1&amp;"-"&amp;$C66,'7th_share'!$AK:$AK,0))</f>
        <v>8.0768126588924224E-4</v>
      </c>
      <c r="X66">
        <f>INDEX('7th_share'!P:P,MATCH($C$1&amp;"-"&amp;$C66,'7th_share'!$AK:$AK,0))</f>
        <v>7.8572013954938686E-4</v>
      </c>
      <c r="Y66">
        <f>INDEX('7th_share'!Q:Q,MATCH($C$1&amp;"-"&amp;$C66,'7th_share'!$AK:$AK,0))</f>
        <v>7.6339288421002377E-4</v>
      </c>
      <c r="Z66">
        <f>INDEX('7th_share'!R:R,MATCH($C$1&amp;"-"&amp;$C66,'7th_share'!$AK:$AK,0))</f>
        <v>7.4084695660591446E-4</v>
      </c>
      <c r="AA66">
        <f>INDEX('7th_share'!S:S,MATCH($C$1&amp;"-"&amp;$C66,'7th_share'!$AK:$AK,0))</f>
        <v>7.182298134718202E-4</v>
      </c>
      <c r="AB66">
        <f>INDEX('7th_share'!T:T,MATCH($C$1&amp;"-"&amp;$C66,'7th_share'!$AK:$AK,0))</f>
        <v>6.9568891154250117E-4</v>
      </c>
      <c r="AC66">
        <f>INDEX('7th_share'!U:U,MATCH($C$1&amp;"-"&amp;$C66,'7th_share'!$AK:$AK,0))</f>
        <v>6.7337170755272016E-4</v>
      </c>
      <c r="AD66">
        <f>INDEX('7th_share'!V:V,MATCH($C$1&amp;"-"&amp;$C66,'7th_share'!$AK:$AK,0))</f>
        <v>6.5142565823723714E-4</v>
      </c>
      <c r="AE66">
        <f>INDEX('7th_share'!W:W,MATCH($C$1&amp;"-"&amp;$C66,'7th_share'!$AK:$AK,0))</f>
        <v>6.2999822033081262E-4</v>
      </c>
      <c r="AF66">
        <f>INDEX('7th_share'!X:X,MATCH($C$1&amp;"-"&amp;$C66,'7th_share'!$AK:$AK,0))</f>
        <v>6.0923685056820851E-4</v>
      </c>
      <c r="AG66">
        <f>INDEX('7th_share'!Y:Y,MATCH($C$1&amp;"-"&amp;$C66,'7th_share'!$AK:$AK,0))</f>
        <v>5.8928900568418641E-4</v>
      </c>
      <c r="AH66">
        <f>INDEX('7th_share'!Z:Z,MATCH($C$1&amp;"-"&amp;$C66,'7th_share'!$AK:$AK,0))</f>
        <v>5.7030214241350489E-4</v>
      </c>
      <c r="AI66">
        <f>INDEX('7th_share'!AA:AA,MATCH($C$1&amp;"-"&amp;$C66,'7th_share'!$AK:$AK,0))</f>
        <v>5.524237174909291E-4</v>
      </c>
      <c r="AJ66">
        <f>INDEX('7th_share'!AB:AB,MATCH($C$1&amp;"-"&amp;$C66,'7th_share'!$AK:$AK,0))</f>
        <v>5.3580118765121621E-4</v>
      </c>
      <c r="AK66">
        <f>INDEX('7th_share'!AC:AC,MATCH($C$1&amp;"-"&amp;$C66,'7th_share'!$AK:$AK,0))</f>
        <v>5.2058200962912986E-4</v>
      </c>
      <c r="AL66">
        <f>INDEX('7th_share'!AD:AD,MATCH($C$1&amp;"-"&amp;$C66,'7th_share'!$AK:$AK,0))</f>
        <v>5.0691364015942959E-4</v>
      </c>
      <c r="AM66">
        <f>INDEX('7th_share'!AE:AE,MATCH($C$1&amp;"-"&amp;$C66,'7th_share'!$AK:$AK,0))</f>
        <v>4.9494353597687721E-4</v>
      </c>
      <c r="AN66">
        <f>INDEX('7th_share'!AF:AF,MATCH($C$1&amp;"-"&amp;$C66,'7th_share'!$AK:$AK,0))</f>
        <v>4.8481915381623421E-4</v>
      </c>
      <c r="AO66">
        <f>INDEX('7th_share'!AG:AG,MATCH($C$1&amp;"-"&amp;$C66,'7th_share'!$AK:$AK,0))</f>
        <v>4.766879504122605E-4</v>
      </c>
      <c r="AP66">
        <f>INDEX('7th_share'!AH:AH,MATCH($C$1&amp;"-"&amp;$C66,'7th_share'!$AK:$AK,0))</f>
        <v>4.7069738249971892E-4</v>
      </c>
      <c r="AQ66">
        <f>INDEX('7th_share'!AI:AI,MATCH($C$1&amp;"-"&amp;$C66,'7th_share'!$AK:$AK,0))</f>
        <v>4.6699490681336797E-4</v>
      </c>
      <c r="AR66">
        <f>INDEX('7th_share'!AJ:AJ,MATCH($C$1&amp;"-"&amp;$C66,'7th_share'!$AK:$AK,0))</f>
        <v>4.6572798008797089E-4</v>
      </c>
      <c r="AS66" s="6">
        <f t="shared" si="47"/>
        <v>4.6572798008797089E-4</v>
      </c>
      <c r="AT66" s="6">
        <f t="shared" si="46"/>
        <v>4.6572798008797089E-4</v>
      </c>
      <c r="AU66" s="6">
        <f t="shared" si="46"/>
        <v>4.6572798008797089E-4</v>
      </c>
      <c r="AV66" s="6">
        <f t="shared" si="46"/>
        <v>4.6572798008797089E-4</v>
      </c>
      <c r="AW66" s="6">
        <f t="shared" si="46"/>
        <v>4.6572798008797089E-4</v>
      </c>
      <c r="AX66" s="6">
        <f t="shared" si="46"/>
        <v>4.6572798008797089E-4</v>
      </c>
      <c r="AY66" s="6">
        <f t="shared" si="46"/>
        <v>4.6572798008797089E-4</v>
      </c>
      <c r="AZ66" s="6">
        <f t="shared" si="46"/>
        <v>4.6572798008797089E-4</v>
      </c>
      <c r="BA66" s="6">
        <f t="shared" si="46"/>
        <v>4.6572798008797089E-4</v>
      </c>
      <c r="BB66" s="6">
        <f t="shared" si="46"/>
        <v>4.6572798008797089E-4</v>
      </c>
      <c r="BC66" s="6">
        <f t="shared" si="46"/>
        <v>4.6572798008797089E-4</v>
      </c>
      <c r="BD66" s="6">
        <f t="shared" si="46"/>
        <v>4.6572798008797089E-4</v>
      </c>
      <c r="BE66" s="6">
        <f t="shared" si="46"/>
        <v>4.6572798008797089E-4</v>
      </c>
      <c r="BF66" s="6">
        <f t="shared" si="46"/>
        <v>4.6572798008797089E-4</v>
      </c>
      <c r="BG66" s="6">
        <f t="shared" si="46"/>
        <v>4.6572798008797089E-4</v>
      </c>
      <c r="BH66" s="6">
        <f t="shared" si="46"/>
        <v>4.6572798008797089E-4</v>
      </c>
      <c r="BI66" s="6">
        <f t="shared" si="46"/>
        <v>4.6572798008797089E-4</v>
      </c>
      <c r="BJ66" s="6">
        <f t="shared" si="46"/>
        <v>4.6572798008797089E-4</v>
      </c>
      <c r="BK66" s="6">
        <f t="shared" si="46"/>
        <v>4.6572798008797089E-4</v>
      </c>
      <c r="BL66" s="6">
        <f t="shared" si="46"/>
        <v>4.6572798008797089E-4</v>
      </c>
    </row>
    <row r="67" spans="2:64" x14ac:dyDescent="0.25">
      <c r="C67" t="s">
        <v>10</v>
      </c>
      <c r="D67">
        <f>INDEX(hist_share!W:W,MATCH($C$1&amp;"-"&amp;$C67,hist_share!$AF:$AF,0))</f>
        <v>0.9444733760548375</v>
      </c>
      <c r="E67">
        <f>INDEX(hist_share!X:X,MATCH($C$1&amp;"-"&amp;$C67,hist_share!$AF:$AF,0))</f>
        <v>0.94433426615744442</v>
      </c>
      <c r="F67">
        <f>INDEX(hist_share!Y:Y,MATCH($C$1&amp;"-"&amp;$C67,hist_share!$AF:$AF,0))</f>
        <v>0.94436665487305593</v>
      </c>
      <c r="G67">
        <f>INDEX(hist_share!Z:Z,MATCH($C$1&amp;"-"&amp;$C67,hist_share!$AF:$AF,0))</f>
        <v>0.94433539663319643</v>
      </c>
      <c r="H67">
        <f>INDEX(hist_share!AA:AA,MATCH($C$1&amp;"-"&amp;$C67,hist_share!$AF:$AF,0))</f>
        <v>0.94436585638845838</v>
      </c>
      <c r="I67">
        <f>INDEX(hist_share!AB:AB,MATCH($C$1&amp;"-"&amp;$C67,hist_share!$AF:$AF,0))</f>
        <v>0.94441183232110515</v>
      </c>
      <c r="J67" s="10">
        <f>INDEX(hist_share!AC:AC,MATCH($C$1&amp;"-"&amp;$C67,hist_share!$AF:$AF,0))</f>
        <v>0.94452161300013682</v>
      </c>
      <c r="K67">
        <f>INDEX('7th_share'!C:C,MATCH($C$1&amp;"-"&amp;$C67,'7th_share'!$AK:$AK,0))</f>
        <v>0.94426467563520389</v>
      </c>
      <c r="L67">
        <f>INDEX('7th_share'!D:D,MATCH($C$1&amp;"-"&amp;$C67,'7th_share'!$AK:$AK,0))</f>
        <v>0.944205381535552</v>
      </c>
      <c r="M67">
        <f>INDEX('7th_share'!E:E,MATCH($C$1&amp;"-"&amp;$C67,'7th_share'!$AK:$AK,0))</f>
        <v>0.94415500936932639</v>
      </c>
      <c r="N67">
        <f>INDEX('7th_share'!F:F,MATCH($C$1&amp;"-"&amp;$C67,'7th_share'!$AK:$AK,0))</f>
        <v>0.94411310846494789</v>
      </c>
      <c r="O67">
        <f>INDEX('7th_share'!G:G,MATCH($C$1&amp;"-"&amp;$C67,'7th_share'!$AK:$AK,0))</f>
        <v>0.94407922815083711</v>
      </c>
      <c r="P67">
        <f>INDEX('7th_share'!H:H,MATCH($C$1&amp;"-"&amp;$C67,'7th_share'!$AK:$AK,0))</f>
        <v>0.94405291775541489</v>
      </c>
      <c r="Q67">
        <f>INDEX('7th_share'!I:I,MATCH($C$1&amp;"-"&amp;$C67,'7th_share'!$AK:$AK,0))</f>
        <v>0.94403372660710161</v>
      </c>
      <c r="R67">
        <f>INDEX('7th_share'!J:J,MATCH($C$1&amp;"-"&amp;$C67,'7th_share'!$AK:$AK,0))</f>
        <v>0.944021204034318</v>
      </c>
      <c r="S67">
        <f>INDEX('7th_share'!K:K,MATCH($C$1&amp;"-"&amp;$C67,'7th_share'!$AK:$AK,0))</f>
        <v>0.94401489936548444</v>
      </c>
      <c r="T67">
        <f>INDEX('7th_share'!L:L,MATCH($C$1&amp;"-"&amp;$C67,'7th_share'!$AK:$AK,0))</f>
        <v>0.94401436192902199</v>
      </c>
      <c r="U67">
        <f>INDEX('7th_share'!M:M,MATCH($C$1&amp;"-"&amp;$C67,'7th_share'!$AK:$AK,0))</f>
        <v>0.94401914105335116</v>
      </c>
      <c r="V67">
        <f>INDEX('7th_share'!N:N,MATCH($C$1&amp;"-"&amp;$C67,'7th_share'!$AK:$AK,0))</f>
        <v>0.94402878606689222</v>
      </c>
      <c r="W67">
        <f>INDEX('7th_share'!O:O,MATCH($C$1&amp;"-"&amp;$C67,'7th_share'!$AK:$AK,0))</f>
        <v>0.94404284629806601</v>
      </c>
      <c r="X67">
        <f>INDEX('7th_share'!P:P,MATCH($C$1&amp;"-"&amp;$C67,'7th_share'!$AK:$AK,0))</f>
        <v>0.94406087107529324</v>
      </c>
      <c r="Y67">
        <f>INDEX('7th_share'!Q:Q,MATCH($C$1&amp;"-"&amp;$C67,'7th_share'!$AK:$AK,0))</f>
        <v>0.94408240972699464</v>
      </c>
      <c r="Z67">
        <f>INDEX('7th_share'!R:R,MATCH($C$1&amp;"-"&amp;$C67,'7th_share'!$AK:$AK,0))</f>
        <v>0.94410701158159038</v>
      </c>
      <c r="AA67">
        <f>INDEX('7th_share'!S:S,MATCH($C$1&amp;"-"&amp;$C67,'7th_share'!$AK:$AK,0))</f>
        <v>0.94413422596750163</v>
      </c>
      <c r="AB67">
        <f>INDEX('7th_share'!T:T,MATCH($C$1&amp;"-"&amp;$C67,'7th_share'!$AK:$AK,0))</f>
        <v>0.94416360221314888</v>
      </c>
      <c r="AC67">
        <f>INDEX('7th_share'!U:U,MATCH($C$1&amp;"-"&amp;$C67,'7th_share'!$AK:$AK,0))</f>
        <v>0.94419468964695241</v>
      </c>
      <c r="AD67">
        <f>INDEX('7th_share'!V:V,MATCH($C$1&amp;"-"&amp;$C67,'7th_share'!$AK:$AK,0))</f>
        <v>0.94422703759733329</v>
      </c>
      <c r="AE67">
        <f>INDEX('7th_share'!W:W,MATCH($C$1&amp;"-"&amp;$C67,'7th_share'!$AK:$AK,0))</f>
        <v>0.94426019539271189</v>
      </c>
      <c r="AF67">
        <f>INDEX('7th_share'!X:X,MATCH($C$1&amp;"-"&amp;$C67,'7th_share'!$AK:$AK,0))</f>
        <v>0.94429371236150894</v>
      </c>
      <c r="AG67">
        <f>INDEX('7th_share'!Y:Y,MATCH($C$1&amp;"-"&amp;$C67,'7th_share'!$AK:$AK,0))</f>
        <v>0.94432713783214484</v>
      </c>
      <c r="AH67">
        <f>INDEX('7th_share'!Z:Z,MATCH($C$1&amp;"-"&amp;$C67,'7th_share'!$AK:$AK,0))</f>
        <v>0.94436002113304041</v>
      </c>
      <c r="AI67">
        <f>INDEX('7th_share'!AA:AA,MATCH($C$1&amp;"-"&amp;$C67,'7th_share'!$AK:$AK,0))</f>
        <v>0.94439191159261637</v>
      </c>
      <c r="AJ67">
        <f>INDEX('7th_share'!AB:AB,MATCH($C$1&amp;"-"&amp;$C67,'7th_share'!$AK:$AK,0))</f>
        <v>0.94442235853929346</v>
      </c>
      <c r="AK67">
        <f>INDEX('7th_share'!AC:AC,MATCH($C$1&amp;"-"&amp;$C67,'7th_share'!$AK:$AK,0))</f>
        <v>0.94445091130149161</v>
      </c>
      <c r="AL67">
        <f>INDEX('7th_share'!AD:AD,MATCH($C$1&amp;"-"&amp;$C67,'7th_share'!$AK:$AK,0))</f>
        <v>0.94447711920763233</v>
      </c>
      <c r="AM67">
        <f>INDEX('7th_share'!AE:AE,MATCH($C$1&amp;"-"&amp;$C67,'7th_share'!$AK:$AK,0))</f>
        <v>0.94450053158613567</v>
      </c>
      <c r="AN67">
        <f>INDEX('7th_share'!AF:AF,MATCH($C$1&amp;"-"&amp;$C67,'7th_share'!$AK:$AK,0))</f>
        <v>0.94452069776542258</v>
      </c>
      <c r="AO67">
        <f>INDEX('7th_share'!AG:AG,MATCH($C$1&amp;"-"&amp;$C67,'7th_share'!$AK:$AK,0))</f>
        <v>0.94453716707391344</v>
      </c>
      <c r="AP67">
        <f>INDEX('7th_share'!AH:AH,MATCH($C$1&amp;"-"&amp;$C67,'7th_share'!$AK:$AK,0))</f>
        <v>0.94454948884002909</v>
      </c>
      <c r="AQ67">
        <f>INDEX('7th_share'!AI:AI,MATCH($C$1&amp;"-"&amp;$C67,'7th_share'!$AK:$AK,0))</f>
        <v>0.94455721239218982</v>
      </c>
      <c r="AR67">
        <f>INDEX('7th_share'!AJ:AJ,MATCH($C$1&amp;"-"&amp;$C67,'7th_share'!$AK:$AK,0))</f>
        <v>0.94455988705881677</v>
      </c>
      <c r="AS67" s="6">
        <f t="shared" si="47"/>
        <v>0.94455988705881677</v>
      </c>
      <c r="AT67" s="6">
        <f t="shared" si="46"/>
        <v>0.94455988705881677</v>
      </c>
      <c r="AU67" s="6">
        <f t="shared" si="46"/>
        <v>0.94455988705881677</v>
      </c>
      <c r="AV67" s="6">
        <f t="shared" si="46"/>
        <v>0.94455988705881677</v>
      </c>
      <c r="AW67" s="6">
        <f t="shared" si="46"/>
        <v>0.94455988705881677</v>
      </c>
      <c r="AX67" s="6">
        <f t="shared" si="46"/>
        <v>0.94455988705881677</v>
      </c>
      <c r="AY67" s="6">
        <f t="shared" si="46"/>
        <v>0.94455988705881677</v>
      </c>
      <c r="AZ67" s="6">
        <f t="shared" si="46"/>
        <v>0.94455988705881677</v>
      </c>
      <c r="BA67" s="6">
        <f t="shared" si="46"/>
        <v>0.94455988705881677</v>
      </c>
      <c r="BB67" s="6">
        <f t="shared" si="46"/>
        <v>0.94455988705881677</v>
      </c>
      <c r="BC67" s="6">
        <f t="shared" si="46"/>
        <v>0.94455988705881677</v>
      </c>
      <c r="BD67" s="6">
        <f t="shared" si="46"/>
        <v>0.94455988705881677</v>
      </c>
      <c r="BE67" s="6">
        <f t="shared" si="46"/>
        <v>0.94455988705881677</v>
      </c>
      <c r="BF67" s="6">
        <f t="shared" si="46"/>
        <v>0.94455988705881677</v>
      </c>
      <c r="BG67" s="6">
        <f t="shared" si="46"/>
        <v>0.94455988705881677</v>
      </c>
      <c r="BH67" s="6">
        <f t="shared" si="46"/>
        <v>0.94455988705881677</v>
      </c>
      <c r="BI67" s="6">
        <f t="shared" si="46"/>
        <v>0.94455988705881677</v>
      </c>
      <c r="BJ67" s="6">
        <f t="shared" si="46"/>
        <v>0.94455988705881677</v>
      </c>
      <c r="BK67" s="6">
        <f t="shared" si="46"/>
        <v>0.94455988705881677</v>
      </c>
      <c r="BL67" s="6">
        <f t="shared" si="46"/>
        <v>0.94455988705881677</v>
      </c>
    </row>
    <row r="68" spans="2:64" x14ac:dyDescent="0.25">
      <c r="C68" t="s">
        <v>11</v>
      </c>
      <c r="D68">
        <f>INDEX(hist_share!W:W,MATCH($C$1&amp;"-"&amp;$C68,hist_share!$AF:$AF,0))</f>
        <v>4.9709125055517757E-2</v>
      </c>
      <c r="E68">
        <f>INDEX(hist_share!X:X,MATCH($C$1&amp;"-"&amp;$C68,hist_share!$AF:$AF,0))</f>
        <v>4.9701803481970758E-2</v>
      </c>
      <c r="F68">
        <f>INDEX(hist_share!Y:Y,MATCH($C$1&amp;"-"&amp;$C68,hist_share!$AF:$AF,0))</f>
        <v>4.9703508151213473E-2</v>
      </c>
      <c r="G68">
        <f>INDEX(hist_share!Z:Z,MATCH($C$1&amp;"-"&amp;$C68,hist_share!$AF:$AF,0))</f>
        <v>4.970186298069456E-2</v>
      </c>
      <c r="H68">
        <f>INDEX(hist_share!AA:AA,MATCH($C$1&amp;"-"&amp;$C68,hist_share!$AF:$AF,0))</f>
        <v>4.970346612570832E-2</v>
      </c>
      <c r="I68">
        <f>INDEX(hist_share!AB:AB,MATCH($C$1&amp;"-"&amp;$C68,hist_share!$AF:$AF,0))</f>
        <v>4.970588591163709E-2</v>
      </c>
      <c r="J68" s="10">
        <f>INDEX(hist_share!AC:AC,MATCH($C$1&amp;"-"&amp;$C68,hist_share!$AF:$AF,0))</f>
        <v>4.9711663842112473E-2</v>
      </c>
      <c r="K68">
        <f>INDEX('7th_share'!C:C,MATCH($C$1&amp;"-"&amp;$C68,'7th_share'!$AK:$AK,0))</f>
        <v>4.97006193366136E-2</v>
      </c>
      <c r="L68">
        <f>INDEX('7th_share'!D:D,MATCH($C$1&amp;"-"&amp;$C68,'7th_share'!$AK:$AK,0))</f>
        <v>4.9700486307833233E-2</v>
      </c>
      <c r="M68">
        <f>INDEX('7th_share'!E:E,MATCH($C$1&amp;"-"&amp;$C68,'7th_share'!$AK:$AK,0))</f>
        <v>4.9701890333172627E-2</v>
      </c>
      <c r="N68">
        <f>INDEX('7th_share'!F:F,MATCH($C$1&amp;"-"&amp;$C68,'7th_share'!$AK:$AK,0))</f>
        <v>4.9704734073855929E-2</v>
      </c>
      <c r="O68">
        <f>INDEX('7th_share'!G:G,MATCH($C$1&amp;"-"&amp;$C68,'7th_share'!$AK:$AK,0))</f>
        <v>4.9708920191107293E-2</v>
      </c>
      <c r="P68">
        <f>INDEX('7th_share'!H:H,MATCH($C$1&amp;"-"&amp;$C68,'7th_share'!$AK:$AK,0))</f>
        <v>4.9714351346150813E-2</v>
      </c>
      <c r="Q68">
        <f>INDEX('7th_share'!I:I,MATCH($C$1&amp;"-"&amp;$C68,'7th_share'!$AK:$AK,0))</f>
        <v>4.9720930200210678E-2</v>
      </c>
      <c r="R68">
        <f>INDEX('7th_share'!J:J,MATCH($C$1&amp;"-"&amp;$C68,'7th_share'!$AK:$AK,0))</f>
        <v>4.972855941451098E-2</v>
      </c>
      <c r="S68">
        <f>INDEX('7th_share'!K:K,MATCH($C$1&amp;"-"&amp;$C68,'7th_share'!$AK:$AK,0))</f>
        <v>4.9737141650275887E-2</v>
      </c>
      <c r="T68">
        <f>INDEX('7th_share'!L:L,MATCH($C$1&amp;"-"&amp;$C68,'7th_share'!$AK:$AK,0))</f>
        <v>4.9746579568729549E-2</v>
      </c>
      <c r="U68">
        <f>INDEX('7th_share'!M:M,MATCH($C$1&amp;"-"&amp;$C68,'7th_share'!$AK:$AK,0))</f>
        <v>4.9756775831096077E-2</v>
      </c>
      <c r="V68">
        <f>INDEX('7th_share'!N:N,MATCH($C$1&amp;"-"&amp;$C68,'7th_share'!$AK:$AK,0))</f>
        <v>4.9767633098599613E-2</v>
      </c>
      <c r="W68">
        <f>INDEX('7th_share'!O:O,MATCH($C$1&amp;"-"&amp;$C68,'7th_share'!$AK:$AK,0))</f>
        <v>4.9779054032464277E-2</v>
      </c>
      <c r="X68">
        <f>INDEX('7th_share'!P:P,MATCH($C$1&amp;"-"&amp;$C68,'7th_share'!$AK:$AK,0))</f>
        <v>4.9790941293914252E-2</v>
      </c>
      <c r="Y68">
        <f>INDEX('7th_share'!Q:Q,MATCH($C$1&amp;"-"&amp;$C68,'7th_share'!$AK:$AK,0))</f>
        <v>4.9803197544173637E-2</v>
      </c>
      <c r="Z68">
        <f>INDEX('7th_share'!R:R,MATCH($C$1&amp;"-"&amp;$C68,'7th_share'!$AK:$AK,0))</f>
        <v>4.981572544446658E-2</v>
      </c>
      <c r="AA68">
        <f>INDEX('7th_share'!S:S,MATCH($C$1&amp;"-"&amp;$C68,'7th_share'!$AK:$AK,0))</f>
        <v>4.9828427656017242E-2</v>
      </c>
      <c r="AB68">
        <f>INDEX('7th_share'!T:T,MATCH($C$1&amp;"-"&amp;$C68,'7th_share'!$AK:$AK,0))</f>
        <v>4.9841206840049709E-2</v>
      </c>
      <c r="AC68">
        <f>INDEX('7th_share'!U:U,MATCH($C$1&amp;"-"&amp;$C68,'7th_share'!$AK:$AK,0))</f>
        <v>4.9853965657788192E-2</v>
      </c>
      <c r="AD68">
        <f>INDEX('7th_share'!V:V,MATCH($C$1&amp;"-"&amp;$C68,'7th_share'!$AK:$AK,0))</f>
        <v>4.9866606770456769E-2</v>
      </c>
      <c r="AE68">
        <f>INDEX('7th_share'!W:W,MATCH($C$1&amp;"-"&amp;$C68,'7th_share'!$AK:$AK,0))</f>
        <v>4.9879032839279573E-2</v>
      </c>
      <c r="AF68">
        <f>INDEX('7th_share'!X:X,MATCH($C$1&amp;"-"&amp;$C68,'7th_share'!$AK:$AK,0))</f>
        <v>4.9891146525480781E-2</v>
      </c>
      <c r="AG68">
        <f>INDEX('7th_share'!Y:Y,MATCH($C$1&amp;"-"&amp;$C68,'7th_share'!$AK:$AK,0))</f>
        <v>4.9902850490284527E-2</v>
      </c>
      <c r="AH68">
        <f>INDEX('7th_share'!Z:Z,MATCH($C$1&amp;"-"&amp;$C68,'7th_share'!$AK:$AK,0))</f>
        <v>4.9914047394914923E-2</v>
      </c>
      <c r="AI68">
        <f>INDEX('7th_share'!AA:AA,MATCH($C$1&amp;"-"&amp;$C68,'7th_share'!$AK:$AK,0))</f>
        <v>4.9924639900596132E-2</v>
      </c>
      <c r="AJ68">
        <f>INDEX('7th_share'!AB:AB,MATCH($C$1&amp;"-"&amp;$C68,'7th_share'!$AK:$AK,0))</f>
        <v>4.9934530668552267E-2</v>
      </c>
      <c r="AK68">
        <f>INDEX('7th_share'!AC:AC,MATCH($C$1&amp;"-"&amp;$C68,'7th_share'!$AK:$AK,0))</f>
        <v>4.9943622360007482E-2</v>
      </c>
      <c r="AL68">
        <f>INDEX('7th_share'!AD:AD,MATCH($C$1&amp;"-"&amp;$C68,'7th_share'!$AK:$AK,0))</f>
        <v>4.9951817636185877E-2</v>
      </c>
      <c r="AM68">
        <f>INDEX('7th_share'!AE:AE,MATCH($C$1&amp;"-"&amp;$C68,'7th_share'!$AK:$AK,0))</f>
        <v>4.9959019158311677E-2</v>
      </c>
      <c r="AN68">
        <f>INDEX('7th_share'!AF:AF,MATCH($C$1&amp;"-"&amp;$C68,'7th_share'!$AK:$AK,0))</f>
        <v>4.9965129587608938E-2</v>
      </c>
      <c r="AO68">
        <f>INDEX('7th_share'!AG:AG,MATCH($C$1&amp;"-"&amp;$C68,'7th_share'!$AK:$AK,0))</f>
        <v>4.9970051585301843E-2</v>
      </c>
      <c r="AP68">
        <f>INDEX('7th_share'!AH:AH,MATCH($C$1&amp;"-"&amp;$C68,'7th_share'!$AK:$AK,0))</f>
        <v>4.9973687812614499E-2</v>
      </c>
      <c r="AQ68">
        <f>INDEX('7th_share'!AI:AI,MATCH($C$1&amp;"-"&amp;$C68,'7th_share'!$AK:$AK,0))</f>
        <v>4.9975940930771068E-2</v>
      </c>
      <c r="AR68">
        <f>INDEX('7th_share'!AJ:AJ,MATCH($C$1&amp;"-"&amp;$C68,'7th_share'!$AK:$AK,0))</f>
        <v>4.9976713600995662E-2</v>
      </c>
      <c r="AS68" s="6">
        <f t="shared" si="47"/>
        <v>4.9976713600995662E-2</v>
      </c>
      <c r="AT68" s="6">
        <f t="shared" si="46"/>
        <v>4.9976713600995662E-2</v>
      </c>
      <c r="AU68" s="6">
        <f t="shared" si="46"/>
        <v>4.9976713600995662E-2</v>
      </c>
      <c r="AV68" s="6">
        <f t="shared" si="46"/>
        <v>4.9976713600995662E-2</v>
      </c>
      <c r="AW68" s="6">
        <f t="shared" si="46"/>
        <v>4.9976713600995662E-2</v>
      </c>
      <c r="AX68" s="6">
        <f t="shared" si="46"/>
        <v>4.9976713600995662E-2</v>
      </c>
      <c r="AY68" s="6">
        <f t="shared" si="46"/>
        <v>4.9976713600995662E-2</v>
      </c>
      <c r="AZ68" s="6">
        <f t="shared" si="46"/>
        <v>4.9976713600995662E-2</v>
      </c>
      <c r="BA68" s="6">
        <f t="shared" si="46"/>
        <v>4.9976713600995662E-2</v>
      </c>
      <c r="BB68" s="6">
        <f t="shared" si="46"/>
        <v>4.9976713600995662E-2</v>
      </c>
      <c r="BC68" s="6">
        <f t="shared" si="46"/>
        <v>4.9976713600995662E-2</v>
      </c>
      <c r="BD68" s="6">
        <f t="shared" si="46"/>
        <v>4.9976713600995662E-2</v>
      </c>
      <c r="BE68" s="6">
        <f t="shared" si="46"/>
        <v>4.9976713600995662E-2</v>
      </c>
      <c r="BF68" s="6">
        <f t="shared" si="46"/>
        <v>4.9976713600995662E-2</v>
      </c>
      <c r="BG68" s="6">
        <f t="shared" si="46"/>
        <v>4.9976713600995662E-2</v>
      </c>
      <c r="BH68" s="6">
        <f t="shared" si="46"/>
        <v>4.9976713600995662E-2</v>
      </c>
      <c r="BI68" s="6">
        <f t="shared" si="46"/>
        <v>4.9976713600995662E-2</v>
      </c>
      <c r="BJ68" s="6">
        <f t="shared" si="46"/>
        <v>4.9976713600995662E-2</v>
      </c>
      <c r="BK68" s="6">
        <f t="shared" si="46"/>
        <v>4.9976713600995662E-2</v>
      </c>
      <c r="BL68" s="6">
        <f t="shared" si="46"/>
        <v>4.9976713600995662E-2</v>
      </c>
    </row>
    <row r="69" spans="2:64" x14ac:dyDescent="0.25">
      <c r="C69" t="s">
        <v>12</v>
      </c>
      <c r="D69">
        <f>INDEX(hist_share!W:W,MATCH($C$1&amp;"-"&amp;$C69,hist_share!$AF:$AF,0))</f>
        <v>4.8233160393320656E-3</v>
      </c>
      <c r="E69">
        <f>INDEX(hist_share!X:X,MATCH($C$1&amp;"-"&amp;$C69,hist_share!$AF:$AF,0))</f>
        <v>4.9698939422796809E-3</v>
      </c>
      <c r="F69">
        <f>INDEX(hist_share!Y:Y,MATCH($C$1&amp;"-"&amp;$C69,hist_share!$AF:$AF,0))</f>
        <v>4.9357664704120412E-3</v>
      </c>
      <c r="G69">
        <f>INDEX(hist_share!Z:Z,MATCH($C$1&amp;"-"&amp;$C69,hist_share!$AF:$AF,0))</f>
        <v>4.9687027881988484E-3</v>
      </c>
      <c r="H69">
        <f>INDEX(hist_share!AA:AA,MATCH($C$1&amp;"-"&amp;$C69,hist_share!$AF:$AF,0))</f>
        <v>4.9366078310316688E-3</v>
      </c>
      <c r="I69">
        <f>INDEX(hist_share!AB:AB,MATCH($C$1&amp;"-"&amp;$C69,hist_share!$AF:$AF,0))</f>
        <v>4.888163723147607E-3</v>
      </c>
      <c r="J69" s="10">
        <f>INDEX(hist_share!AC:AC,MATCH($C$1&amp;"-"&amp;$C69,hist_share!$AF:$AF,0))</f>
        <v>4.7724895643257116E-3</v>
      </c>
      <c r="K69">
        <f>INDEX('7th_share'!C:C,MATCH($C$1&amp;"-"&amp;$C69,'7th_share'!$AK:$AK,0))</f>
        <v>5.0457222421931829E-3</v>
      </c>
      <c r="L69">
        <f>INDEX('7th_share'!D:D,MATCH($C$1&amp;"-"&amp;$C69,'7th_share'!$AK:$AK,0))</f>
        <v>5.1112153295659402E-3</v>
      </c>
      <c r="M69">
        <f>INDEX('7th_share'!E:E,MATCH($C$1&amp;"-"&amp;$C69,'7th_share'!$AK:$AK,0))</f>
        <v>5.1683850402307564E-3</v>
      </c>
      <c r="N69">
        <f>INDEX('7th_share'!F:F,MATCH($C$1&amp;"-"&amp;$C69,'7th_share'!$AK:$AK,0))</f>
        <v>5.2176319277316948E-3</v>
      </c>
      <c r="O69">
        <f>INDEX('7th_share'!G:G,MATCH($C$1&amp;"-"&amp;$C69,'7th_share'!$AK:$AK,0))</f>
        <v>5.2593565456128177E-3</v>
      </c>
      <c r="P69">
        <f>INDEX('7th_share'!H:H,MATCH($C$1&amp;"-"&amp;$C69,'7th_share'!$AK:$AK,0))</f>
        <v>5.2939594474181824E-3</v>
      </c>
      <c r="Q69">
        <f>INDEX('7th_share'!I:I,MATCH($C$1&amp;"-"&amp;$C69,'7th_share'!$AK:$AK,0))</f>
        <v>5.3218411866918546E-3</v>
      </c>
      <c r="R69">
        <f>INDEX('7th_share'!J:J,MATCH($C$1&amp;"-"&amp;$C69,'7th_share'!$AK:$AK,0))</f>
        <v>5.3434023169778907E-3</v>
      </c>
      <c r="S69">
        <f>INDEX('7th_share'!K:K,MATCH($C$1&amp;"-"&amp;$C69,'7th_share'!$AK:$AK,0))</f>
        <v>5.3590433918203556E-3</v>
      </c>
      <c r="T69">
        <f>INDEX('7th_share'!L:L,MATCH($C$1&amp;"-"&amp;$C69,'7th_share'!$AK:$AK,0))</f>
        <v>5.3691649647633118E-3</v>
      </c>
      <c r="U69">
        <f>INDEX('7th_share'!M:M,MATCH($C$1&amp;"-"&amp;$C69,'7th_share'!$AK:$AK,0))</f>
        <v>5.3741675893508164E-3</v>
      </c>
      <c r="V69">
        <f>INDEX('7th_share'!N:N,MATCH($C$1&amp;"-"&amp;$C69,'7th_share'!$AK:$AK,0))</f>
        <v>5.3744518191269292E-3</v>
      </c>
      <c r="W69">
        <f>INDEX('7th_share'!O:O,MATCH($C$1&amp;"-"&amp;$C69,'7th_share'!$AK:$AK,0))</f>
        <v>5.3704182076357142E-3</v>
      </c>
      <c r="X69">
        <f>INDEX('7th_share'!P:P,MATCH($C$1&amp;"-"&amp;$C69,'7th_share'!$AK:$AK,0))</f>
        <v>5.3624673084212322E-3</v>
      </c>
      <c r="Y69">
        <f>INDEX('7th_share'!Q:Q,MATCH($C$1&amp;"-"&amp;$C69,'7th_share'!$AK:$AK,0))</f>
        <v>5.3509996750275464E-3</v>
      </c>
      <c r="Z69">
        <f>INDEX('7th_share'!R:R,MATCH($C$1&amp;"-"&amp;$C69,'7th_share'!$AK:$AK,0))</f>
        <v>5.3364158609987113E-3</v>
      </c>
      <c r="AA69">
        <f>INDEX('7th_share'!S:S,MATCH($C$1&amp;"-"&amp;$C69,'7th_share'!$AK:$AK,0))</f>
        <v>5.3191164198787954E-3</v>
      </c>
      <c r="AB69">
        <f>INDEX('7th_share'!T:T,MATCH($C$1&amp;"-"&amp;$C69,'7th_share'!$AK:$AK,0))</f>
        <v>5.2995019052118541E-3</v>
      </c>
      <c r="AC69">
        <f>INDEX('7th_share'!U:U,MATCH($C$1&amp;"-"&amp;$C69,'7th_share'!$AK:$AK,0))</f>
        <v>5.2779728705419551E-3</v>
      </c>
      <c r="AD69">
        <f>INDEX('7th_share'!V:V,MATCH($C$1&amp;"-"&amp;$C69,'7th_share'!$AK:$AK,0))</f>
        <v>5.2549298694131536E-3</v>
      </c>
      <c r="AE69">
        <f>INDEX('7th_share'!W:W,MATCH($C$1&amp;"-"&amp;$C69,'7th_share'!$AK:$AK,0))</f>
        <v>5.2307734553695114E-3</v>
      </c>
      <c r="AF69">
        <f>INDEX('7th_share'!X:X,MATCH($C$1&amp;"-"&amp;$C69,'7th_share'!$AK:$AK,0))</f>
        <v>5.2059041819550898E-3</v>
      </c>
      <c r="AG69">
        <f>INDEX('7th_share'!Y:Y,MATCH($C$1&amp;"-"&amp;$C69,'7th_share'!$AK:$AK,0))</f>
        <v>5.1807226027139556E-3</v>
      </c>
      <c r="AH69">
        <f>INDEX('7th_share'!Z:Z,MATCH($C$1&amp;"-"&amp;$C69,'7th_share'!$AK:$AK,0))</f>
        <v>5.1556292711901616E-3</v>
      </c>
      <c r="AI69">
        <f>INDEX('7th_share'!AA:AA,MATCH($C$1&amp;"-"&amp;$C69,'7th_share'!$AK:$AK,0))</f>
        <v>5.1310247409277737E-3</v>
      </c>
      <c r="AJ69">
        <f>INDEX('7th_share'!AB:AB,MATCH($C$1&amp;"-"&amp;$C69,'7th_share'!$AK:$AK,0))</f>
        <v>5.1073095654708498E-3</v>
      </c>
      <c r="AK69">
        <f>INDEX('7th_share'!AC:AC,MATCH($C$1&amp;"-"&amp;$C69,'7th_share'!$AK:$AK,0))</f>
        <v>5.0848842983634551E-3</v>
      </c>
      <c r="AL69">
        <f>INDEX('7th_share'!AD:AD,MATCH($C$1&amp;"-"&amp;$C69,'7th_share'!$AK:$AK,0))</f>
        <v>5.0641494931496431E-3</v>
      </c>
      <c r="AM69">
        <f>INDEX('7th_share'!AE:AE,MATCH($C$1&amp;"-"&amp;$C69,'7th_share'!$AK:$AK,0))</f>
        <v>5.0455057033734858E-3</v>
      </c>
      <c r="AN69">
        <f>INDEX('7th_share'!AF:AF,MATCH($C$1&amp;"-"&amp;$C69,'7th_share'!$AK:$AK,0))</f>
        <v>5.0293534825790352E-3</v>
      </c>
      <c r="AO69">
        <f>INDEX('7th_share'!AG:AG,MATCH($C$1&amp;"-"&amp;$C69,'7th_share'!$AK:$AK,0))</f>
        <v>5.0160933843103562E-3</v>
      </c>
      <c r="AP69">
        <f>INDEX('7th_share'!AH:AH,MATCH($C$1&amp;"-"&amp;$C69,'7th_share'!$AK:$AK,0))</f>
        <v>5.0061259621115121E-3</v>
      </c>
      <c r="AQ69">
        <f>INDEX('7th_share'!AI:AI,MATCH($C$1&amp;"-"&amp;$C69,'7th_share'!$AK:$AK,0))</f>
        <v>4.9998517695265593E-3</v>
      </c>
      <c r="AR69">
        <f>INDEX('7th_share'!AJ:AJ,MATCH($C$1&amp;"-"&amp;$C69,'7th_share'!$AK:$AK,0))</f>
        <v>4.9976713600995643E-3</v>
      </c>
      <c r="AS69" s="6">
        <f t="shared" si="47"/>
        <v>4.9976713600995643E-3</v>
      </c>
      <c r="AT69" s="6">
        <f t="shared" si="46"/>
        <v>4.9976713600995643E-3</v>
      </c>
      <c r="AU69" s="6">
        <f t="shared" si="46"/>
        <v>4.9976713600995643E-3</v>
      </c>
      <c r="AV69" s="6">
        <f t="shared" si="46"/>
        <v>4.9976713600995643E-3</v>
      </c>
      <c r="AW69" s="6">
        <f t="shared" si="46"/>
        <v>4.9976713600995643E-3</v>
      </c>
      <c r="AX69" s="6">
        <f t="shared" si="46"/>
        <v>4.9976713600995643E-3</v>
      </c>
      <c r="AY69" s="6">
        <f t="shared" si="46"/>
        <v>4.9976713600995643E-3</v>
      </c>
      <c r="AZ69" s="6">
        <f t="shared" si="46"/>
        <v>4.9976713600995643E-3</v>
      </c>
      <c r="BA69" s="6">
        <f t="shared" si="46"/>
        <v>4.9976713600995643E-3</v>
      </c>
      <c r="BB69" s="6">
        <f t="shared" si="46"/>
        <v>4.9976713600995643E-3</v>
      </c>
      <c r="BC69" s="6">
        <f t="shared" si="46"/>
        <v>4.9976713600995643E-3</v>
      </c>
      <c r="BD69" s="6">
        <f t="shared" si="46"/>
        <v>4.9976713600995643E-3</v>
      </c>
      <c r="BE69" s="6">
        <f t="shared" si="46"/>
        <v>4.9976713600995643E-3</v>
      </c>
      <c r="BF69" s="6">
        <f t="shared" si="46"/>
        <v>4.9976713600995643E-3</v>
      </c>
      <c r="BG69" s="6">
        <f t="shared" si="46"/>
        <v>4.9976713600995643E-3</v>
      </c>
      <c r="BH69" s="6">
        <f t="shared" si="46"/>
        <v>4.9976713600995643E-3</v>
      </c>
      <c r="BI69" s="6">
        <f t="shared" si="46"/>
        <v>4.9976713600995643E-3</v>
      </c>
      <c r="BJ69" s="6">
        <f t="shared" si="46"/>
        <v>4.9976713600995643E-3</v>
      </c>
      <c r="BK69" s="6">
        <f t="shared" si="46"/>
        <v>4.9976713600995643E-3</v>
      </c>
      <c r="BL69" s="6">
        <f t="shared" si="46"/>
        <v>4.9976713600995643E-3</v>
      </c>
    </row>
    <row r="70" spans="2:64" x14ac:dyDescent="0.25">
      <c r="C70" t="s">
        <v>13</v>
      </c>
      <c r="D70">
        <f>INDEX(hist_share!W:W,MATCH($C$1&amp;"-"&amp;$C70,hist_share!$AF:$AF,0))</f>
        <v>0</v>
      </c>
      <c r="E70">
        <f>INDEX(hist_share!X:X,MATCH($C$1&amp;"-"&amp;$C70,hist_share!$AF:$AF,0))</f>
        <v>0</v>
      </c>
      <c r="F70">
        <f>INDEX(hist_share!Y:Y,MATCH($C$1&amp;"-"&amp;$C70,hist_share!$AF:$AF,0))</f>
        <v>0</v>
      </c>
      <c r="G70">
        <f>INDEX(hist_share!Z:Z,MATCH($C$1&amp;"-"&amp;$C70,hist_share!$AF:$AF,0))</f>
        <v>0</v>
      </c>
      <c r="H70">
        <f>INDEX(hist_share!AA:AA,MATCH($C$1&amp;"-"&amp;$C70,hist_share!$AF:$AF,0))</f>
        <v>0</v>
      </c>
      <c r="I70">
        <f>INDEX(hist_share!AB:AB,MATCH($C$1&amp;"-"&amp;$C70,hist_share!$AF:$AF,0))</f>
        <v>0</v>
      </c>
      <c r="J70" s="10">
        <f>INDEX(hist_share!AC:AC,MATCH($C$1&amp;"-"&amp;$C70,hist_share!$AF:$AF,0))</f>
        <v>0</v>
      </c>
      <c r="K70">
        <f>INDEX('7th_share'!C:C,MATCH($C$1&amp;"-"&amp;$C70,'7th_share'!$AK:$AK,0))</f>
        <v>0</v>
      </c>
      <c r="L70">
        <f>INDEX('7th_share'!D:D,MATCH($C$1&amp;"-"&amp;$C70,'7th_share'!$AK:$AK,0))</f>
        <v>0</v>
      </c>
      <c r="M70">
        <f>INDEX('7th_share'!E:E,MATCH($C$1&amp;"-"&amp;$C70,'7th_share'!$AK:$AK,0))</f>
        <v>0</v>
      </c>
      <c r="N70">
        <f>INDEX('7th_share'!F:F,MATCH($C$1&amp;"-"&amp;$C70,'7th_share'!$AK:$AK,0))</f>
        <v>0</v>
      </c>
      <c r="O70">
        <f>INDEX('7th_share'!G:G,MATCH($C$1&amp;"-"&amp;$C70,'7th_share'!$AK:$AK,0))</f>
        <v>0</v>
      </c>
      <c r="P70">
        <f>INDEX('7th_share'!H:H,MATCH($C$1&amp;"-"&amp;$C70,'7th_share'!$AK:$AK,0))</f>
        <v>0</v>
      </c>
      <c r="Q70">
        <f>INDEX('7th_share'!I:I,MATCH($C$1&amp;"-"&amp;$C70,'7th_share'!$AK:$AK,0))</f>
        <v>0</v>
      </c>
      <c r="R70">
        <f>INDEX('7th_share'!J:J,MATCH($C$1&amp;"-"&amp;$C70,'7th_share'!$AK:$AK,0))</f>
        <v>0</v>
      </c>
      <c r="S70">
        <f>INDEX('7th_share'!K:K,MATCH($C$1&amp;"-"&amp;$C70,'7th_share'!$AK:$AK,0))</f>
        <v>0</v>
      </c>
      <c r="T70">
        <f>INDEX('7th_share'!L:L,MATCH($C$1&amp;"-"&amp;$C70,'7th_share'!$AK:$AK,0))</f>
        <v>0</v>
      </c>
      <c r="U70">
        <f>INDEX('7th_share'!M:M,MATCH($C$1&amp;"-"&amp;$C70,'7th_share'!$AK:$AK,0))</f>
        <v>0</v>
      </c>
      <c r="V70">
        <f>INDEX('7th_share'!N:N,MATCH($C$1&amp;"-"&amp;$C70,'7th_share'!$AK:$AK,0))</f>
        <v>0</v>
      </c>
      <c r="W70">
        <f>INDEX('7th_share'!O:O,MATCH($C$1&amp;"-"&amp;$C70,'7th_share'!$AK:$AK,0))</f>
        <v>0</v>
      </c>
      <c r="X70">
        <f>INDEX('7th_share'!P:P,MATCH($C$1&amp;"-"&amp;$C70,'7th_share'!$AK:$AK,0))</f>
        <v>0</v>
      </c>
      <c r="Y70">
        <f>INDEX('7th_share'!Q:Q,MATCH($C$1&amp;"-"&amp;$C70,'7th_share'!$AK:$AK,0))</f>
        <v>0</v>
      </c>
      <c r="Z70">
        <f>INDEX('7th_share'!R:R,MATCH($C$1&amp;"-"&amp;$C70,'7th_share'!$AK:$AK,0))</f>
        <v>0</v>
      </c>
      <c r="AA70">
        <f>INDEX('7th_share'!S:S,MATCH($C$1&amp;"-"&amp;$C70,'7th_share'!$AK:$AK,0))</f>
        <v>0</v>
      </c>
      <c r="AB70">
        <f>INDEX('7th_share'!T:T,MATCH($C$1&amp;"-"&amp;$C70,'7th_share'!$AK:$AK,0))</f>
        <v>0</v>
      </c>
      <c r="AC70">
        <f>INDEX('7th_share'!U:U,MATCH($C$1&amp;"-"&amp;$C70,'7th_share'!$AK:$AK,0))</f>
        <v>0</v>
      </c>
      <c r="AD70">
        <f>INDEX('7th_share'!V:V,MATCH($C$1&amp;"-"&amp;$C70,'7th_share'!$AK:$AK,0))</f>
        <v>0</v>
      </c>
      <c r="AE70">
        <f>INDEX('7th_share'!W:W,MATCH($C$1&amp;"-"&amp;$C70,'7th_share'!$AK:$AK,0))</f>
        <v>0</v>
      </c>
      <c r="AF70">
        <f>INDEX('7th_share'!X:X,MATCH($C$1&amp;"-"&amp;$C70,'7th_share'!$AK:$AK,0))</f>
        <v>0</v>
      </c>
      <c r="AG70">
        <f>INDEX('7th_share'!Y:Y,MATCH($C$1&amp;"-"&amp;$C70,'7th_share'!$AK:$AK,0))</f>
        <v>0</v>
      </c>
      <c r="AH70">
        <f>INDEX('7th_share'!Z:Z,MATCH($C$1&amp;"-"&amp;$C70,'7th_share'!$AK:$AK,0))</f>
        <v>0</v>
      </c>
      <c r="AI70">
        <f>INDEX('7th_share'!AA:AA,MATCH($C$1&amp;"-"&amp;$C70,'7th_share'!$AK:$AK,0))</f>
        <v>0</v>
      </c>
      <c r="AJ70">
        <f>INDEX('7th_share'!AB:AB,MATCH($C$1&amp;"-"&amp;$C70,'7th_share'!$AK:$AK,0))</f>
        <v>0</v>
      </c>
      <c r="AK70">
        <f>INDEX('7th_share'!AC:AC,MATCH($C$1&amp;"-"&amp;$C70,'7th_share'!$AK:$AK,0))</f>
        <v>0</v>
      </c>
      <c r="AL70">
        <f>INDEX('7th_share'!AD:AD,MATCH($C$1&amp;"-"&amp;$C70,'7th_share'!$AK:$AK,0))</f>
        <v>0</v>
      </c>
      <c r="AM70">
        <f>INDEX('7th_share'!AE:AE,MATCH($C$1&amp;"-"&amp;$C70,'7th_share'!$AK:$AK,0))</f>
        <v>0</v>
      </c>
      <c r="AN70">
        <f>INDEX('7th_share'!AF:AF,MATCH($C$1&amp;"-"&amp;$C70,'7th_share'!$AK:$AK,0))</f>
        <v>0</v>
      </c>
      <c r="AO70">
        <f>INDEX('7th_share'!AG:AG,MATCH($C$1&amp;"-"&amp;$C70,'7th_share'!$AK:$AK,0))</f>
        <v>0</v>
      </c>
      <c r="AP70">
        <f>INDEX('7th_share'!AH:AH,MATCH($C$1&amp;"-"&amp;$C70,'7th_share'!$AK:$AK,0))</f>
        <v>0</v>
      </c>
      <c r="AQ70">
        <f>INDEX('7th_share'!AI:AI,MATCH($C$1&amp;"-"&amp;$C70,'7th_share'!$AK:$AK,0))</f>
        <v>0</v>
      </c>
      <c r="AR70">
        <f>INDEX('7th_share'!AJ:AJ,MATCH($C$1&amp;"-"&amp;$C70,'7th_share'!$AK:$AK,0))</f>
        <v>0</v>
      </c>
      <c r="AS70" s="6">
        <f t="shared" si="47"/>
        <v>0</v>
      </c>
      <c r="AT70" s="6">
        <f t="shared" si="46"/>
        <v>0</v>
      </c>
      <c r="AU70" s="6">
        <f t="shared" si="46"/>
        <v>0</v>
      </c>
      <c r="AV70" s="6">
        <f t="shared" si="46"/>
        <v>0</v>
      </c>
      <c r="AW70" s="6">
        <f t="shared" si="46"/>
        <v>0</v>
      </c>
      <c r="AX70" s="6">
        <f t="shared" si="46"/>
        <v>0</v>
      </c>
      <c r="AY70" s="6">
        <f t="shared" si="46"/>
        <v>0</v>
      </c>
      <c r="AZ70" s="6">
        <f t="shared" si="46"/>
        <v>0</v>
      </c>
      <c r="BA70" s="6">
        <f t="shared" si="46"/>
        <v>0</v>
      </c>
      <c r="BB70" s="6">
        <f t="shared" si="46"/>
        <v>0</v>
      </c>
      <c r="BC70" s="6">
        <f t="shared" si="46"/>
        <v>0</v>
      </c>
      <c r="BD70" s="6">
        <f t="shared" si="46"/>
        <v>0</v>
      </c>
      <c r="BE70" s="6">
        <f t="shared" si="46"/>
        <v>0</v>
      </c>
      <c r="BF70" s="6">
        <f t="shared" si="46"/>
        <v>0</v>
      </c>
      <c r="BG70" s="6">
        <f t="shared" si="46"/>
        <v>0</v>
      </c>
      <c r="BH70" s="6">
        <f t="shared" si="46"/>
        <v>0</v>
      </c>
      <c r="BI70" s="6">
        <f t="shared" si="46"/>
        <v>0</v>
      </c>
      <c r="BJ70" s="6">
        <f t="shared" si="46"/>
        <v>0</v>
      </c>
      <c r="BK70" s="6">
        <f t="shared" si="46"/>
        <v>0</v>
      </c>
      <c r="BL70" s="6">
        <f t="shared" si="46"/>
        <v>0</v>
      </c>
    </row>
    <row r="71" spans="2:64" x14ac:dyDescent="0.25">
      <c r="C71" t="s">
        <v>14</v>
      </c>
      <c r="D71">
        <f>INDEX(hist_share!W:W,MATCH($C$1&amp;"-"&amp;$C71,hist_share!$AF:$AF,0))</f>
        <v>0.24605237773372321</v>
      </c>
      <c r="E71">
        <f>INDEX(hist_share!X:X,MATCH($C$1&amp;"-"&amp;$C71,hist_share!$AF:$AF,0))</f>
        <v>0.25870398415782492</v>
      </c>
      <c r="F71">
        <f>INDEX(hist_share!Y:Y,MATCH($C$1&amp;"-"&amp;$C71,hist_share!$AF:$AF,0))</f>
        <v>0.26563941770705018</v>
      </c>
      <c r="G71">
        <f>INDEX(hist_share!Z:Z,MATCH($C$1&amp;"-"&amp;$C71,hist_share!$AF:$AF,0))</f>
        <v>0.27111537205742597</v>
      </c>
      <c r="H71">
        <f>INDEX(hist_share!AA:AA,MATCH($C$1&amp;"-"&amp;$C71,hist_share!$AF:$AF,0))</f>
        <v>0.27457824777342249</v>
      </c>
      <c r="I71">
        <f>INDEX(hist_share!AB:AB,MATCH($C$1&amp;"-"&amp;$C71,hist_share!$AF:$AF,0))</f>
        <v>0.28681923071844401</v>
      </c>
      <c r="J71" s="10">
        <f>INDEX(hist_share!AC:AC,MATCH($C$1&amp;"-"&amp;$C71,hist_share!$AF:$AF,0))</f>
        <v>0.29310415025128739</v>
      </c>
      <c r="K71">
        <f>INDEX('7th_share'!C:C,MATCH($C$1&amp;"-"&amp;$C71,'7th_share'!$AK:$AK,0))</f>
        <v>0.30009589452992758</v>
      </c>
      <c r="L71">
        <f>INDEX('7th_share'!D:D,MATCH($C$1&amp;"-"&amp;$C71,'7th_share'!$AK:$AK,0))</f>
        <v>0.30641849404254051</v>
      </c>
      <c r="M71">
        <f>INDEX('7th_share'!E:E,MATCH($C$1&amp;"-"&amp;$C71,'7th_share'!$AK:$AK,0))</f>
        <v>0.31210028547997121</v>
      </c>
      <c r="N71">
        <f>INDEX('7th_share'!F:F,MATCH($C$1&amp;"-"&amp;$C71,'7th_share'!$AK:$AK,0))</f>
        <v>0.31716960553306461</v>
      </c>
      <c r="O71">
        <f>INDEX('7th_share'!G:G,MATCH($C$1&amp;"-"&amp;$C71,'7th_share'!$AK:$AK,0))</f>
        <v>0.32165479089266558</v>
      </c>
      <c r="P71">
        <f>INDEX('7th_share'!H:H,MATCH($C$1&amp;"-"&amp;$C71,'7th_share'!$AK:$AK,0))</f>
        <v>0.32558417824961899</v>
      </c>
      <c r="Q71">
        <f>INDEX('7th_share'!I:I,MATCH($C$1&amp;"-"&amp;$C71,'7th_share'!$AK:$AK,0))</f>
        <v>0.3289861042947701</v>
      </c>
      <c r="R71">
        <f>INDEX('7th_share'!J:J,MATCH($C$1&amp;"-"&amp;$C71,'7th_share'!$AK:$AK,0))</f>
        <v>0.33188890571896368</v>
      </c>
      <c r="S71">
        <f>INDEX('7th_share'!K:K,MATCH($C$1&amp;"-"&amp;$C71,'7th_share'!$AK:$AK,0))</f>
        <v>0.33432091921304458</v>
      </c>
      <c r="T71">
        <f>INDEX('7th_share'!L:L,MATCH($C$1&amp;"-"&amp;$C71,'7th_share'!$AK:$AK,0))</f>
        <v>0.33631048146785819</v>
      </c>
      <c r="U71">
        <f>INDEX('7th_share'!M:M,MATCH($C$1&amp;"-"&amp;$C71,'7th_share'!$AK:$AK,0))</f>
        <v>0.33788592917424881</v>
      </c>
      <c r="V71">
        <f>INDEX('7th_share'!N:N,MATCH($C$1&amp;"-"&amp;$C71,'7th_share'!$AK:$AK,0))</f>
        <v>0.33907559902306211</v>
      </c>
      <c r="W71">
        <f>INDEX('7th_share'!O:O,MATCH($C$1&amp;"-"&amp;$C71,'7th_share'!$AK:$AK,0))</f>
        <v>0.33990782770514261</v>
      </c>
      <c r="X71">
        <f>INDEX('7th_share'!P:P,MATCH($C$1&amp;"-"&amp;$C71,'7th_share'!$AK:$AK,0))</f>
        <v>0.34041095191133519</v>
      </c>
      <c r="Y71">
        <f>INDEX('7th_share'!Q:Q,MATCH($C$1&amp;"-"&amp;$C71,'7th_share'!$AK:$AK,0))</f>
        <v>0.34061330833248499</v>
      </c>
      <c r="Z71">
        <f>INDEX('7th_share'!R:R,MATCH($C$1&amp;"-"&amp;$C71,'7th_share'!$AK:$AK,0))</f>
        <v>0.34054323365943712</v>
      </c>
      <c r="AA71">
        <f>INDEX('7th_share'!S:S,MATCH($C$1&amp;"-"&amp;$C71,'7th_share'!$AK:$AK,0))</f>
        <v>0.34022906458303642</v>
      </c>
      <c r="AB71">
        <f>INDEX('7th_share'!T:T,MATCH($C$1&amp;"-"&amp;$C71,'7th_share'!$AK:$AK,0))</f>
        <v>0.33969913779412769</v>
      </c>
      <c r="AC71">
        <f>INDEX('7th_share'!U:U,MATCH($C$1&amp;"-"&amp;$C71,'7th_share'!$AK:$AK,0))</f>
        <v>0.3389817899835561</v>
      </c>
      <c r="AD71">
        <f>INDEX('7th_share'!V:V,MATCH($C$1&amp;"-"&amp;$C71,'7th_share'!$AK:$AK,0))</f>
        <v>0.33810535784216639</v>
      </c>
      <c r="AE71">
        <f>INDEX('7th_share'!W:W,MATCH($C$1&amp;"-"&amp;$C71,'7th_share'!$AK:$AK,0))</f>
        <v>0.33709817806080372</v>
      </c>
      <c r="AF71">
        <f>INDEX('7th_share'!X:X,MATCH($C$1&amp;"-"&amp;$C71,'7th_share'!$AK:$AK,0))</f>
        <v>0.33598858733031289</v>
      </c>
      <c r="AG71">
        <f>INDEX('7th_share'!Y:Y,MATCH($C$1&amp;"-"&amp;$C71,'7th_share'!$AK:$AK,0))</f>
        <v>0.33480492234153908</v>
      </c>
      <c r="AH71">
        <f>INDEX('7th_share'!Z:Z,MATCH($C$1&amp;"-"&amp;$C71,'7th_share'!$AK:$AK,0))</f>
        <v>0.33357551978532712</v>
      </c>
      <c r="AI71">
        <f>INDEX('7th_share'!AA:AA,MATCH($C$1&amp;"-"&amp;$C71,'7th_share'!$AK:$AK,0))</f>
        <v>0.33232871635252209</v>
      </c>
      <c r="AJ71">
        <f>INDEX('7th_share'!AB:AB,MATCH($C$1&amp;"-"&amp;$C71,'7th_share'!$AK:$AK,0))</f>
        <v>0.33109284873396871</v>
      </c>
      <c r="AK71">
        <f>INDEX('7th_share'!AC:AC,MATCH($C$1&amp;"-"&amp;$C71,'7th_share'!$AK:$AK,0))</f>
        <v>0.32989625362051211</v>
      </c>
      <c r="AL71">
        <f>INDEX('7th_share'!AD:AD,MATCH($C$1&amp;"-"&amp;$C71,'7th_share'!$AK:$AK,0))</f>
        <v>0.32876726770299702</v>
      </c>
      <c r="AM71">
        <f>INDEX('7th_share'!AE:AE,MATCH($C$1&amp;"-"&amp;$C71,'7th_share'!$AK:$AK,0))</f>
        <v>0.32773422767226867</v>
      </c>
      <c r="AN71">
        <f>INDEX('7th_share'!AF:AF,MATCH($C$1&amp;"-"&amp;$C71,'7th_share'!$AK:$AK,0))</f>
        <v>0.32682547021917202</v>
      </c>
      <c r="AO71">
        <f>INDEX('7th_share'!AG:AG,MATCH($C$1&amp;"-"&amp;$C71,'7th_share'!$AK:$AK,0))</f>
        <v>0.3260693320345518</v>
      </c>
      <c r="AP71">
        <f>INDEX('7th_share'!AH:AH,MATCH($C$1&amp;"-"&amp;$C71,'7th_share'!$AK:$AK,0))</f>
        <v>0.32549414980925317</v>
      </c>
      <c r="AQ71">
        <f>INDEX('7th_share'!AI:AI,MATCH($C$1&amp;"-"&amp;$C71,'7th_share'!$AK:$AK,0))</f>
        <v>0.32512826023412122</v>
      </c>
      <c r="AR71">
        <f>INDEX('7th_share'!AJ:AJ,MATCH($C$1&amp;"-"&amp;$C71,'7th_share'!$AK:$AK,0))</f>
        <v>0.32500000000000029</v>
      </c>
      <c r="AS71" s="6">
        <f t="shared" si="47"/>
        <v>0.32500000000000029</v>
      </c>
      <c r="AT71" s="6">
        <f t="shared" si="46"/>
        <v>0.32500000000000029</v>
      </c>
      <c r="AU71" s="6">
        <f t="shared" si="46"/>
        <v>0.32500000000000029</v>
      </c>
      <c r="AV71" s="6">
        <f t="shared" si="46"/>
        <v>0.32500000000000029</v>
      </c>
      <c r="AW71" s="6">
        <f t="shared" si="46"/>
        <v>0.32500000000000029</v>
      </c>
      <c r="AX71" s="6">
        <f t="shared" si="46"/>
        <v>0.32500000000000029</v>
      </c>
      <c r="AY71" s="6">
        <f t="shared" si="46"/>
        <v>0.32500000000000029</v>
      </c>
      <c r="AZ71" s="6">
        <f t="shared" si="46"/>
        <v>0.32500000000000029</v>
      </c>
      <c r="BA71" s="6">
        <f t="shared" si="46"/>
        <v>0.32500000000000029</v>
      </c>
      <c r="BB71" s="6">
        <f t="shared" si="46"/>
        <v>0.32500000000000029</v>
      </c>
      <c r="BC71" s="6">
        <f t="shared" si="46"/>
        <v>0.32500000000000029</v>
      </c>
      <c r="BD71" s="6">
        <f t="shared" si="46"/>
        <v>0.32500000000000029</v>
      </c>
      <c r="BE71" s="6">
        <f t="shared" si="46"/>
        <v>0.32500000000000029</v>
      </c>
      <c r="BF71" s="6">
        <f t="shared" si="46"/>
        <v>0.32500000000000029</v>
      </c>
      <c r="BG71" s="6">
        <f t="shared" si="46"/>
        <v>0.32500000000000029</v>
      </c>
      <c r="BH71" s="6">
        <f t="shared" si="46"/>
        <v>0.32500000000000029</v>
      </c>
      <c r="BI71" s="6">
        <f t="shared" si="46"/>
        <v>0.32500000000000029</v>
      </c>
      <c r="BJ71" s="6">
        <f t="shared" si="46"/>
        <v>0.32500000000000029</v>
      </c>
      <c r="BK71" s="6">
        <f t="shared" si="46"/>
        <v>0.32500000000000029</v>
      </c>
      <c r="BL71" s="6">
        <f t="shared" si="46"/>
        <v>0.32500000000000029</v>
      </c>
    </row>
    <row r="72" spans="2:64" x14ac:dyDescent="0.25">
      <c r="C72" t="s">
        <v>15</v>
      </c>
      <c r="D72">
        <f>INDEX(hist_share!W:W,MATCH($C$1&amp;"-"&amp;$C72,hist_share!$AF:$AF,0))</f>
        <v>5.1325476472596089E-2</v>
      </c>
      <c r="E72">
        <f>INDEX(hist_share!X:X,MATCH($C$1&amp;"-"&amp;$C72,hist_share!$AF:$AF,0))</f>
        <v>4.9577307623410997E-2</v>
      </c>
      <c r="F72">
        <f>INDEX(hist_share!Y:Y,MATCH($C$1&amp;"-"&amp;$C72,hist_share!$AF:$AF,0))</f>
        <v>4.7606789502516643E-2</v>
      </c>
      <c r="G72">
        <f>INDEX(hist_share!Z:Z,MATCH($C$1&amp;"-"&amp;$C72,hist_share!$AF:$AF,0))</f>
        <v>4.7277709294559579E-2</v>
      </c>
      <c r="H72">
        <f>INDEX(hist_share!AA:AA,MATCH($C$1&amp;"-"&amp;$C72,hist_share!$AF:$AF,0))</f>
        <v>4.6975717352145563E-2</v>
      </c>
      <c r="I72">
        <f>INDEX(hist_share!AB:AB,MATCH($C$1&amp;"-"&amp;$C72,hist_share!$AF:$AF,0))</f>
        <v>4.6674729104528141E-2</v>
      </c>
      <c r="J72" s="10">
        <f>INDEX(hist_share!AC:AC,MATCH($C$1&amp;"-"&amp;$C72,hist_share!$AF:$AF,0))</f>
        <v>4.76635174894674E-2</v>
      </c>
      <c r="K72">
        <f>INDEX('7th_share'!C:C,MATCH($C$1&amp;"-"&amp;$C72,'7th_share'!$AK:$AK,0))</f>
        <v>4.6507141109282349E-2</v>
      </c>
      <c r="L72">
        <f>INDEX('7th_share'!D:D,MATCH($C$1&amp;"-"&amp;$C72,'7th_share'!$AK:$AK,0))</f>
        <v>4.5449043955914897E-2</v>
      </c>
      <c r="M72">
        <f>INDEX('7th_share'!E:E,MATCH($C$1&amp;"-"&amp;$C72,'7th_share'!$AK:$AK,0))</f>
        <v>4.4485302004163153E-2</v>
      </c>
      <c r="N72">
        <f>INDEX('7th_share'!F:F,MATCH($C$1&amp;"-"&amp;$C72,'7th_share'!$AK:$AK,0))</f>
        <v>4.3611991228825288E-2</v>
      </c>
      <c r="O72">
        <f>INDEX('7th_share'!G:G,MATCH($C$1&amp;"-"&amp;$C72,'7th_share'!$AK:$AK,0))</f>
        <v>4.2825187604699479E-2</v>
      </c>
      <c r="P72">
        <f>INDEX('7th_share'!H:H,MATCH($C$1&amp;"-"&amp;$C72,'7th_share'!$AK:$AK,0))</f>
        <v>4.2120967106583827E-2</v>
      </c>
      <c r="Q72">
        <f>INDEX('7th_share'!I:I,MATCH($C$1&amp;"-"&amp;$C72,'7th_share'!$AK:$AK,0))</f>
        <v>4.1495405709276553E-2</v>
      </c>
      <c r="R72">
        <f>INDEX('7th_share'!J:J,MATCH($C$1&amp;"-"&amp;$C72,'7th_share'!$AK:$AK,0))</f>
        <v>4.0944579387575779E-2</v>
      </c>
      <c r="S72">
        <f>INDEX('7th_share'!K:K,MATCH($C$1&amp;"-"&amp;$C72,'7th_share'!$AK:$AK,0))</f>
        <v>4.0464564116279661E-2</v>
      </c>
      <c r="T72">
        <f>INDEX('7th_share'!L:L,MATCH($C$1&amp;"-"&amp;$C72,'7th_share'!$AK:$AK,0))</f>
        <v>4.0051435870186371E-2</v>
      </c>
      <c r="U72">
        <f>INDEX('7th_share'!M:M,MATCH($C$1&amp;"-"&amp;$C72,'7th_share'!$AK:$AK,0))</f>
        <v>3.9701270624094037E-2</v>
      </c>
      <c r="V72">
        <f>INDEX('7th_share'!N:N,MATCH($C$1&amp;"-"&amp;$C72,'7th_share'!$AK:$AK,0))</f>
        <v>3.9410144352800859E-2</v>
      </c>
      <c r="W72">
        <f>INDEX('7th_share'!O:O,MATCH($C$1&amp;"-"&amp;$C72,'7th_share'!$AK:$AK,0))</f>
        <v>3.9174133031104959E-2</v>
      </c>
      <c r="X72">
        <f>INDEX('7th_share'!P:P,MATCH($C$1&amp;"-"&amp;$C72,'7th_share'!$AK:$AK,0))</f>
        <v>3.8989312633804507E-2</v>
      </c>
      <c r="Y72">
        <f>INDEX('7th_share'!Q:Q,MATCH($C$1&amp;"-"&amp;$C72,'7th_share'!$AK:$AK,0))</f>
        <v>3.8851759135697647E-2</v>
      </c>
      <c r="Z72">
        <f>INDEX('7th_share'!R:R,MATCH($C$1&amp;"-"&amp;$C72,'7th_share'!$AK:$AK,0))</f>
        <v>3.8757548511582557E-2</v>
      </c>
      <c r="AA72">
        <f>INDEX('7th_share'!S:S,MATCH($C$1&amp;"-"&amp;$C72,'7th_share'!$AK:$AK,0))</f>
        <v>3.8702756736257372E-2</v>
      </c>
      <c r="AB72">
        <f>INDEX('7th_share'!T:T,MATCH($C$1&amp;"-"&amp;$C72,'7th_share'!$AK:$AK,0))</f>
        <v>3.8683459784520258E-2</v>
      </c>
      <c r="AC72">
        <f>INDEX('7th_share'!U:U,MATCH($C$1&amp;"-"&amp;$C72,'7th_share'!$AK:$AK,0))</f>
        <v>3.8695733631169377E-2</v>
      </c>
      <c r="AD72">
        <f>INDEX('7th_share'!V:V,MATCH($C$1&amp;"-"&amp;$C72,'7th_share'!$AK:$AK,0))</f>
        <v>3.8735654251002893E-2</v>
      </c>
      <c r="AE72">
        <f>INDEX('7th_share'!W:W,MATCH($C$1&amp;"-"&amp;$C72,'7th_share'!$AK:$AK,0))</f>
        <v>3.8799297618818923E-2</v>
      </c>
      <c r="AF72">
        <f>INDEX('7th_share'!X:X,MATCH($C$1&amp;"-"&amp;$C72,'7th_share'!$AK:$AK,0))</f>
        <v>3.8882739709415672E-2</v>
      </c>
      <c r="AG72">
        <f>INDEX('7th_share'!Y:Y,MATCH($C$1&amp;"-"&amp;$C72,'7th_share'!$AK:$AK,0))</f>
        <v>3.8982056497591282E-2</v>
      </c>
      <c r="AH72">
        <f>INDEX('7th_share'!Z:Z,MATCH($C$1&amp;"-"&amp;$C72,'7th_share'!$AK:$AK,0))</f>
        <v>3.9093323958143883E-2</v>
      </c>
      <c r="AI72">
        <f>INDEX('7th_share'!AA:AA,MATCH($C$1&amp;"-"&amp;$C72,'7th_share'!$AK:$AK,0))</f>
        <v>3.9212618065871653E-2</v>
      </c>
      <c r="AJ72">
        <f>INDEX('7th_share'!AB:AB,MATCH($C$1&amp;"-"&amp;$C72,'7th_share'!$AK:$AK,0))</f>
        <v>3.9336014795572749E-2</v>
      </c>
      <c r="AK72">
        <f>INDEX('7th_share'!AC:AC,MATCH($C$1&amp;"-"&amp;$C72,'7th_share'!$AK:$AK,0))</f>
        <v>3.9459590122045307E-2</v>
      </c>
      <c r="AL72">
        <f>INDEX('7th_share'!AD:AD,MATCH($C$1&amp;"-"&amp;$C72,'7th_share'!$AK:$AK,0))</f>
        <v>3.9579420020087547E-2</v>
      </c>
      <c r="AM72">
        <f>INDEX('7th_share'!AE:AE,MATCH($C$1&amp;"-"&amp;$C72,'7th_share'!$AK:$AK,0))</f>
        <v>3.9691580464497563E-2</v>
      </c>
      <c r="AN72">
        <f>INDEX('7th_share'!AF:AF,MATCH($C$1&amp;"-"&amp;$C72,'7th_share'!$AK:$AK,0))</f>
        <v>3.9792147430073532E-2</v>
      </c>
      <c r="AO72">
        <f>INDEX('7th_share'!AG:AG,MATCH($C$1&amp;"-"&amp;$C72,'7th_share'!$AK:$AK,0))</f>
        <v>3.9877196891613592E-2</v>
      </c>
      <c r="AP72">
        <f>INDEX('7th_share'!AH:AH,MATCH($C$1&amp;"-"&amp;$C72,'7th_share'!$AK:$AK,0))</f>
        <v>3.9942804823915899E-2</v>
      </c>
      <c r="AQ72">
        <f>INDEX('7th_share'!AI:AI,MATCH($C$1&amp;"-"&amp;$C72,'7th_share'!$AK:$AK,0))</f>
        <v>3.9985047201778673E-2</v>
      </c>
      <c r="AR72">
        <f>INDEX('7th_share'!AJ:AJ,MATCH($C$1&amp;"-"&amp;$C72,'7th_share'!$AK:$AK,0))</f>
        <v>3.9999999999999973E-2</v>
      </c>
      <c r="AS72" s="6">
        <f t="shared" si="47"/>
        <v>3.9999999999999973E-2</v>
      </c>
      <c r="AT72" s="6">
        <f t="shared" si="46"/>
        <v>3.9999999999999973E-2</v>
      </c>
      <c r="AU72" s="6">
        <f t="shared" si="46"/>
        <v>3.9999999999999973E-2</v>
      </c>
      <c r="AV72" s="6">
        <f t="shared" si="46"/>
        <v>3.9999999999999973E-2</v>
      </c>
      <c r="AW72" s="6">
        <f t="shared" si="46"/>
        <v>3.9999999999999973E-2</v>
      </c>
      <c r="AX72" s="6">
        <f t="shared" si="46"/>
        <v>3.9999999999999973E-2</v>
      </c>
      <c r="AY72" s="6">
        <f t="shared" si="46"/>
        <v>3.9999999999999973E-2</v>
      </c>
      <c r="AZ72" s="6">
        <f t="shared" si="46"/>
        <v>3.9999999999999973E-2</v>
      </c>
      <c r="BA72" s="6">
        <f t="shared" si="46"/>
        <v>3.9999999999999973E-2</v>
      </c>
      <c r="BB72" s="6">
        <f t="shared" si="46"/>
        <v>3.9999999999999973E-2</v>
      </c>
      <c r="BC72" s="6">
        <f t="shared" si="46"/>
        <v>3.9999999999999973E-2</v>
      </c>
      <c r="BD72" s="6">
        <f t="shared" si="46"/>
        <v>3.9999999999999973E-2</v>
      </c>
      <c r="BE72" s="6">
        <f t="shared" si="46"/>
        <v>3.9999999999999973E-2</v>
      </c>
      <c r="BF72" s="6">
        <f t="shared" si="46"/>
        <v>3.9999999999999973E-2</v>
      </c>
      <c r="BG72" s="6">
        <f t="shared" si="46"/>
        <v>3.9999999999999973E-2</v>
      </c>
      <c r="BH72" s="6">
        <f t="shared" si="46"/>
        <v>3.9999999999999973E-2</v>
      </c>
      <c r="BI72" s="6">
        <f t="shared" si="46"/>
        <v>3.9999999999999973E-2</v>
      </c>
      <c r="BJ72" s="6">
        <f t="shared" si="46"/>
        <v>3.9999999999999973E-2</v>
      </c>
      <c r="BK72" s="6">
        <f t="shared" si="46"/>
        <v>3.9999999999999973E-2</v>
      </c>
      <c r="BL72" s="6">
        <f t="shared" si="46"/>
        <v>3.9999999999999973E-2</v>
      </c>
    </row>
    <row r="73" spans="2:64" x14ac:dyDescent="0.25">
      <c r="C73" t="s">
        <v>16</v>
      </c>
      <c r="D73">
        <f>INDEX(hist_share!W:W,MATCH($C$1&amp;"-"&amp;$C73,hist_share!$AF:$AF,0))</f>
        <v>0.1755604357932998</v>
      </c>
      <c r="E73">
        <f>INDEX(hist_share!X:X,MATCH($C$1&amp;"-"&amp;$C73,hist_share!$AF:$AF,0))</f>
        <v>0.1700633712534122</v>
      </c>
      <c r="F73">
        <f>INDEX(hist_share!Y:Y,MATCH($C$1&amp;"-"&amp;$C73,hist_share!$AF:$AF,0))</f>
        <v>0.166993908117233</v>
      </c>
      <c r="G73">
        <f>INDEX(hist_share!Z:Z,MATCH($C$1&amp;"-"&amp;$C73,hist_share!$AF:$AF,0))</f>
        <v>0.16670432862300419</v>
      </c>
      <c r="H73">
        <f>INDEX(hist_share!AA:AA,MATCH($C$1&amp;"-"&amp;$C73,hist_share!$AF:$AF,0))</f>
        <v>0.1724297601583788</v>
      </c>
      <c r="I73">
        <f>INDEX(hist_share!AB:AB,MATCH($C$1&amp;"-"&amp;$C73,hist_share!$AF:$AF,0))</f>
        <v>0.17911000697648249</v>
      </c>
      <c r="J73" s="10">
        <f>INDEX(hist_share!AC:AC,MATCH($C$1&amp;"-"&amp;$C73,hist_share!$AF:$AF,0))</f>
        <v>0.17217556238160611</v>
      </c>
      <c r="K73">
        <f>INDEX('7th_share'!C:C,MATCH($C$1&amp;"-"&amp;$C73,'7th_share'!$AK:$AK,0))</f>
        <v>0.16890466591587641</v>
      </c>
      <c r="L73">
        <f>INDEX('7th_share'!D:D,MATCH($C$1&amp;"-"&amp;$C73,'7th_share'!$AK:$AK,0))</f>
        <v>0.16611672065724231</v>
      </c>
      <c r="M73">
        <f>INDEX('7th_share'!E:E,MATCH($C$1&amp;"-"&amp;$C73,'7th_share'!$AK:$AK,0))</f>
        <v>0.16378801325180531</v>
      </c>
      <c r="N73">
        <f>INDEX('7th_share'!F:F,MATCH($C$1&amp;"-"&amp;$C73,'7th_share'!$AK:$AK,0))</f>
        <v>0.16189483034566721</v>
      </c>
      <c r="O73">
        <f>INDEX('7th_share'!G:G,MATCH($C$1&amp;"-"&amp;$C73,'7th_share'!$AK:$AK,0))</f>
        <v>0.16041345858492981</v>
      </c>
      <c r="P73">
        <f>INDEX('7th_share'!H:H,MATCH($C$1&amp;"-"&amp;$C73,'7th_share'!$AK:$AK,0))</f>
        <v>0.15932018461569469</v>
      </c>
      <c r="Q73">
        <f>INDEX('7th_share'!I:I,MATCH($C$1&amp;"-"&amp;$C73,'7th_share'!$AK:$AK,0))</f>
        <v>0.15859129508406369</v>
      </c>
      <c r="R73">
        <f>INDEX('7th_share'!J:J,MATCH($C$1&amp;"-"&amp;$C73,'7th_share'!$AK:$AK,0))</f>
        <v>0.15820307663613831</v>
      </c>
      <c r="S73">
        <f>INDEX('7th_share'!K:K,MATCH($C$1&amp;"-"&amp;$C73,'7th_share'!$AK:$AK,0))</f>
        <v>0.1581318159180205</v>
      </c>
      <c r="T73">
        <f>INDEX('7th_share'!L:L,MATCH($C$1&amp;"-"&amp;$C73,'7th_share'!$AK:$AK,0))</f>
        <v>0.1583537995758118</v>
      </c>
      <c r="U73">
        <f>INDEX('7th_share'!M:M,MATCH($C$1&amp;"-"&amp;$C73,'7th_share'!$AK:$AK,0))</f>
        <v>0.15884531425561399</v>
      </c>
      <c r="V73">
        <f>INDEX('7th_share'!N:N,MATCH($C$1&amp;"-"&amp;$C73,'7th_share'!$AK:$AK,0))</f>
        <v>0.1595826466035288</v>
      </c>
      <c r="W73">
        <f>INDEX('7th_share'!O:O,MATCH($C$1&amp;"-"&amp;$C73,'7th_share'!$AK:$AK,0))</f>
        <v>0.16054208326565789</v>
      </c>
      <c r="X73">
        <f>INDEX('7th_share'!P:P,MATCH($C$1&amp;"-"&amp;$C73,'7th_share'!$AK:$AK,0))</f>
        <v>0.16169991088810301</v>
      </c>
      <c r="Y73">
        <f>INDEX('7th_share'!Q:Q,MATCH($C$1&amp;"-"&amp;$C73,'7th_share'!$AK:$AK,0))</f>
        <v>0.16303241611696581</v>
      </c>
      <c r="Z73">
        <f>INDEX('7th_share'!R:R,MATCH($C$1&amp;"-"&amp;$C73,'7th_share'!$AK:$AK,0))</f>
        <v>0.16451588559834809</v>
      </c>
      <c r="AA73">
        <f>INDEX('7th_share'!S:S,MATCH($C$1&amp;"-"&amp;$C73,'7th_share'!$AK:$AK,0))</f>
        <v>0.16612660597835141</v>
      </c>
      <c r="AB73">
        <f>INDEX('7th_share'!T:T,MATCH($C$1&amp;"-"&amp;$C73,'7th_share'!$AK:$AK,0))</f>
        <v>0.16784086390307759</v>
      </c>
      <c r="AC73">
        <f>INDEX('7th_share'!U:U,MATCH($C$1&amp;"-"&amp;$C73,'7th_share'!$AK:$AK,0))</f>
        <v>0.1696349460186285</v>
      </c>
      <c r="AD73">
        <f>INDEX('7th_share'!V:V,MATCH($C$1&amp;"-"&amp;$C73,'7th_share'!$AK:$AK,0))</f>
        <v>0.17148513897110551</v>
      </c>
      <c r="AE73">
        <f>INDEX('7th_share'!W:W,MATCH($C$1&amp;"-"&amp;$C73,'7th_share'!$AK:$AK,0))</f>
        <v>0.17336772940661049</v>
      </c>
      <c r="AF73">
        <f>INDEX('7th_share'!X:X,MATCH($C$1&amp;"-"&amp;$C73,'7th_share'!$AK:$AK,0))</f>
        <v>0.1752590039712453</v>
      </c>
      <c r="AG73">
        <f>INDEX('7th_share'!Y:Y,MATCH($C$1&amp;"-"&amp;$C73,'7th_share'!$AK:$AK,0))</f>
        <v>0.17713524931111141</v>
      </c>
      <c r="AH73">
        <f>INDEX('7th_share'!Z:Z,MATCH($C$1&amp;"-"&amp;$C73,'7th_share'!$AK:$AK,0))</f>
        <v>0.17897275207231059</v>
      </c>
      <c r="AI73">
        <f>INDEX('7th_share'!AA:AA,MATCH($C$1&amp;"-"&amp;$C73,'7th_share'!$AK:$AK,0))</f>
        <v>0.18074779890094461</v>
      </c>
      <c r="AJ73">
        <f>INDEX('7th_share'!AB:AB,MATCH($C$1&amp;"-"&amp;$C73,'7th_share'!$AK:$AK,0))</f>
        <v>0.18243667644311509</v>
      </c>
      <c r="AK73">
        <f>INDEX('7th_share'!AC:AC,MATCH($C$1&amp;"-"&amp;$C73,'7th_share'!$AK:$AK,0))</f>
        <v>0.18401567134492389</v>
      </c>
      <c r="AL73">
        <f>INDEX('7th_share'!AD:AD,MATCH($C$1&amp;"-"&amp;$C73,'7th_share'!$AK:$AK,0))</f>
        <v>0.1854610702524728</v>
      </c>
      <c r="AM73">
        <f>INDEX('7th_share'!AE:AE,MATCH($C$1&amp;"-"&amp;$C73,'7th_share'!$AK:$AK,0))</f>
        <v>0.1867491598118631</v>
      </c>
      <c r="AN73">
        <f>INDEX('7th_share'!AF:AF,MATCH($C$1&amp;"-"&amp;$C73,'7th_share'!$AK:$AK,0))</f>
        <v>0.18785622666919691</v>
      </c>
      <c r="AO73">
        <f>INDEX('7th_share'!AG:AG,MATCH($C$1&amp;"-"&amp;$C73,'7th_share'!$AK:$AK,0))</f>
        <v>0.18875855747057571</v>
      </c>
      <c r="AP73">
        <f>INDEX('7th_share'!AH:AH,MATCH($C$1&amp;"-"&amp;$C73,'7th_share'!$AK:$AK,0))</f>
        <v>0.18943243886210129</v>
      </c>
      <c r="AQ73">
        <f>INDEX('7th_share'!AI:AI,MATCH($C$1&amp;"-"&amp;$C73,'7th_share'!$AK:$AK,0))</f>
        <v>0.1898541574898755</v>
      </c>
      <c r="AR73">
        <f>INDEX('7th_share'!AJ:AJ,MATCH($C$1&amp;"-"&amp;$C73,'7th_share'!$AK:$AK,0))</f>
        <v>0.18999999999999981</v>
      </c>
      <c r="AS73" s="6">
        <f t="shared" si="47"/>
        <v>0.18999999999999981</v>
      </c>
      <c r="AT73" s="6">
        <f t="shared" si="46"/>
        <v>0.18999999999999981</v>
      </c>
      <c r="AU73" s="6">
        <f t="shared" si="46"/>
        <v>0.18999999999999981</v>
      </c>
      <c r="AV73" s="6">
        <f t="shared" si="46"/>
        <v>0.18999999999999981</v>
      </c>
      <c r="AW73" s="6">
        <f t="shared" si="46"/>
        <v>0.18999999999999981</v>
      </c>
      <c r="AX73" s="6">
        <f t="shared" si="46"/>
        <v>0.18999999999999981</v>
      </c>
      <c r="AY73" s="6">
        <f t="shared" si="46"/>
        <v>0.18999999999999981</v>
      </c>
      <c r="AZ73" s="6">
        <f t="shared" si="46"/>
        <v>0.18999999999999981</v>
      </c>
      <c r="BA73" s="6">
        <f t="shared" si="46"/>
        <v>0.18999999999999981</v>
      </c>
      <c r="BB73" s="6">
        <f t="shared" si="46"/>
        <v>0.18999999999999981</v>
      </c>
      <c r="BC73" s="6">
        <f t="shared" si="46"/>
        <v>0.18999999999999981</v>
      </c>
      <c r="BD73" s="6">
        <f t="shared" si="46"/>
        <v>0.18999999999999981</v>
      </c>
      <c r="BE73" s="6">
        <f t="shared" si="46"/>
        <v>0.18999999999999981</v>
      </c>
      <c r="BF73" s="6">
        <f t="shared" si="46"/>
        <v>0.18999999999999981</v>
      </c>
      <c r="BG73" s="6">
        <f t="shared" si="46"/>
        <v>0.18999999999999981</v>
      </c>
      <c r="BH73" s="6">
        <f t="shared" si="46"/>
        <v>0.18999999999999981</v>
      </c>
      <c r="BI73" s="6">
        <f t="shared" si="46"/>
        <v>0.18999999999999981</v>
      </c>
      <c r="BJ73" s="6">
        <f t="shared" si="46"/>
        <v>0.18999999999999981</v>
      </c>
      <c r="BK73" s="6">
        <f t="shared" si="46"/>
        <v>0.18999999999999981</v>
      </c>
      <c r="BL73" s="6">
        <f t="shared" si="46"/>
        <v>0.18999999999999981</v>
      </c>
    </row>
    <row r="74" spans="2:64" x14ac:dyDescent="0.25">
      <c r="C74" t="s">
        <v>17</v>
      </c>
      <c r="D74">
        <f>INDEX(hist_share!W:W,MATCH($C$1&amp;"-"&amp;$C74,hist_share!$AF:$AF,0))</f>
        <v>3.5478114115228068E-2</v>
      </c>
      <c r="E74">
        <f>INDEX(hist_share!X:X,MATCH($C$1&amp;"-"&amp;$C74,hist_share!$AF:$AF,0))</f>
        <v>3.5133802174389397E-2</v>
      </c>
      <c r="F74">
        <f>INDEX(hist_share!Y:Y,MATCH($C$1&amp;"-"&amp;$C74,hist_share!$AF:$AF,0))</f>
        <v>3.4450067299222301E-2</v>
      </c>
      <c r="G74">
        <f>INDEX(hist_share!Z:Z,MATCH($C$1&amp;"-"&amp;$C74,hist_share!$AF:$AF,0))</f>
        <v>3.4001945663253687E-2</v>
      </c>
      <c r="H74">
        <f>INDEX(hist_share!AA:AA,MATCH($C$1&amp;"-"&amp;$C74,hist_share!$AF:$AF,0))</f>
        <v>3.4048431354939103E-2</v>
      </c>
      <c r="I74">
        <f>INDEX(hist_share!AB:AB,MATCH($C$1&amp;"-"&amp;$C74,hist_share!$AF:$AF,0))</f>
        <v>3.4197044369261333E-2</v>
      </c>
      <c r="J74" s="10">
        <f>INDEX(hist_share!AC:AC,MATCH($C$1&amp;"-"&amp;$C74,hist_share!$AF:$AF,0))</f>
        <v>3.3638936836876937E-2</v>
      </c>
      <c r="K74">
        <f>INDEX('7th_share'!C:C,MATCH($C$1&amp;"-"&amp;$C74,'7th_share'!$AK:$AK,0))</f>
        <v>3.3102660070133572E-2</v>
      </c>
      <c r="L74">
        <f>INDEX('7th_share'!D:D,MATCH($C$1&amp;"-"&amp;$C74,'7th_share'!$AK:$AK,0))</f>
        <v>3.2624492022769999E-2</v>
      </c>
      <c r="M74">
        <f>INDEX('7th_share'!E:E,MATCH($C$1&amp;"-"&amp;$C74,'7th_share'!$AK:$AK,0))</f>
        <v>3.2201841699074377E-2</v>
      </c>
      <c r="N74">
        <f>INDEX('7th_share'!F:F,MATCH($C$1&amp;"-"&amp;$C74,'7th_share'!$AK:$AK,0))</f>
        <v>3.1832118103334861E-2</v>
      </c>
      <c r="O74">
        <f>INDEX('7th_share'!G:G,MATCH($C$1&amp;"-"&amp;$C74,'7th_share'!$AK:$AK,0))</f>
        <v>3.1512730239839623E-2</v>
      </c>
      <c r="P74">
        <f>INDEX('7th_share'!H:H,MATCH($C$1&amp;"-"&amp;$C74,'7th_share'!$AK:$AK,0))</f>
        <v>3.1241087112876799E-2</v>
      </c>
      <c r="Q74">
        <f>INDEX('7th_share'!I:I,MATCH($C$1&amp;"-"&amp;$C74,'7th_share'!$AK:$AK,0))</f>
        <v>3.1014597726734549E-2</v>
      </c>
      <c r="R74">
        <f>INDEX('7th_share'!J:J,MATCH($C$1&amp;"-"&amp;$C74,'7th_share'!$AK:$AK,0))</f>
        <v>3.0830671085701061E-2</v>
      </c>
      <c r="S74">
        <f>INDEX('7th_share'!K:K,MATCH($C$1&amp;"-"&amp;$C74,'7th_share'!$AK:$AK,0))</f>
        <v>3.0686716194064441E-2</v>
      </c>
      <c r="T74">
        <f>INDEX('7th_share'!L:L,MATCH($C$1&amp;"-"&amp;$C74,'7th_share'!$AK:$AK,0))</f>
        <v>3.058014205611289E-2</v>
      </c>
      <c r="U74">
        <f>INDEX('7th_share'!M:M,MATCH($C$1&amp;"-"&amp;$C74,'7th_share'!$AK:$AK,0))</f>
        <v>3.0508357676134551E-2</v>
      </c>
      <c r="V74">
        <f>INDEX('7th_share'!N:N,MATCH($C$1&amp;"-"&amp;$C74,'7th_share'!$AK:$AK,0))</f>
        <v>3.0468772058417588E-2</v>
      </c>
      <c r="W74">
        <f>INDEX('7th_share'!O:O,MATCH($C$1&amp;"-"&amp;$C74,'7th_share'!$AK:$AK,0))</f>
        <v>3.0458794207250131E-2</v>
      </c>
      <c r="X74">
        <f>INDEX('7th_share'!P:P,MATCH($C$1&amp;"-"&amp;$C74,'7th_share'!$AK:$AK,0))</f>
        <v>3.0475833126920371E-2</v>
      </c>
      <c r="Y74">
        <f>INDEX('7th_share'!Q:Q,MATCH($C$1&amp;"-"&amp;$C74,'7th_share'!$AK:$AK,0))</f>
        <v>3.051729782171643E-2</v>
      </c>
      <c r="Z74">
        <f>INDEX('7th_share'!R:R,MATCH($C$1&amp;"-"&amp;$C74,'7th_share'!$AK:$AK,0))</f>
        <v>3.05805972959265E-2</v>
      </c>
      <c r="AA74">
        <f>INDEX('7th_share'!S:S,MATCH($C$1&amp;"-"&amp;$C74,'7th_share'!$AK:$AK,0))</f>
        <v>3.066314055383872E-2</v>
      </c>
      <c r="AB74">
        <f>INDEX('7th_share'!T:T,MATCH($C$1&amp;"-"&amp;$C74,'7th_share'!$AK:$AK,0))</f>
        <v>3.0762336599741251E-2</v>
      </c>
      <c r="AC74">
        <f>INDEX('7th_share'!U:U,MATCH($C$1&amp;"-"&amp;$C74,'7th_share'!$AK:$AK,0))</f>
        <v>3.087559443792225E-2</v>
      </c>
      <c r="AD74">
        <f>INDEX('7th_share'!V:V,MATCH($C$1&amp;"-"&amp;$C74,'7th_share'!$AK:$AK,0))</f>
        <v>3.100032307266987E-2</v>
      </c>
      <c r="AE74">
        <f>INDEX('7th_share'!W:W,MATCH($C$1&amp;"-"&amp;$C74,'7th_share'!$AK:$AK,0))</f>
        <v>3.1133931508272272E-2</v>
      </c>
      <c r="AF74">
        <f>INDEX('7th_share'!X:X,MATCH($C$1&amp;"-"&amp;$C74,'7th_share'!$AK:$AK,0))</f>
        <v>3.1273828749017643E-2</v>
      </c>
      <c r="AG74">
        <f>INDEX('7th_share'!Y:Y,MATCH($C$1&amp;"-"&amp;$C74,'7th_share'!$AK:$AK,0))</f>
        <v>3.1417423799194058E-2</v>
      </c>
      <c r="AH74">
        <f>INDEX('7th_share'!Z:Z,MATCH($C$1&amp;"-"&amp;$C74,'7th_share'!$AK:$AK,0))</f>
        <v>3.156212566308976E-2</v>
      </c>
      <c r="AI74">
        <f>INDEX('7th_share'!AA:AA,MATCH($C$1&amp;"-"&amp;$C74,'7th_share'!$AK:$AK,0))</f>
        <v>3.1705343344992858E-2</v>
      </c>
      <c r="AJ74">
        <f>INDEX('7th_share'!AB:AB,MATCH($C$1&amp;"-"&amp;$C74,'7th_share'!$AK:$AK,0))</f>
        <v>3.1844485849191542E-2</v>
      </c>
      <c r="AK74">
        <f>INDEX('7th_share'!AC:AC,MATCH($C$1&amp;"-"&amp;$C74,'7th_share'!$AK:$AK,0))</f>
        <v>3.1976962179973929E-2</v>
      </c>
      <c r="AL74">
        <f>INDEX('7th_share'!AD:AD,MATCH($C$1&amp;"-"&amp;$C74,'7th_share'!$AK:$AK,0))</f>
        <v>3.2100181341628203E-2</v>
      </c>
      <c r="AM74">
        <f>INDEX('7th_share'!AE:AE,MATCH($C$1&amp;"-"&amp;$C74,'7th_share'!$AK:$AK,0))</f>
        <v>3.2211552338442508E-2</v>
      </c>
      <c r="AN74">
        <f>INDEX('7th_share'!AF:AF,MATCH($C$1&amp;"-"&amp;$C74,'7th_share'!$AK:$AK,0))</f>
        <v>3.230848417470502E-2</v>
      </c>
      <c r="AO74">
        <f>INDEX('7th_share'!AG:AG,MATCH($C$1&amp;"-"&amp;$C74,'7th_share'!$AK:$AK,0))</f>
        <v>3.238838585470389E-2</v>
      </c>
      <c r="AP74">
        <f>INDEX('7th_share'!AH:AH,MATCH($C$1&amp;"-"&amp;$C74,'7th_share'!$AK:$AK,0))</f>
        <v>3.2448666382727268E-2</v>
      </c>
      <c r="AQ74">
        <f>INDEX('7th_share'!AI:AI,MATCH($C$1&amp;"-"&amp;$C74,'7th_share'!$AK:$AK,0))</f>
        <v>3.2486734763063303E-2</v>
      </c>
      <c r="AR74">
        <f>INDEX('7th_share'!AJ:AJ,MATCH($C$1&amp;"-"&amp;$C74,'7th_share'!$AK:$AK,0))</f>
        <v>3.2500000000000188E-2</v>
      </c>
      <c r="AS74" s="6">
        <f t="shared" si="47"/>
        <v>3.2500000000000188E-2</v>
      </c>
      <c r="AT74" s="6">
        <f t="shared" si="46"/>
        <v>3.2500000000000188E-2</v>
      </c>
      <c r="AU74" s="6">
        <f t="shared" si="46"/>
        <v>3.2500000000000188E-2</v>
      </c>
      <c r="AV74" s="6">
        <f t="shared" si="46"/>
        <v>3.2500000000000188E-2</v>
      </c>
      <c r="AW74" s="6">
        <f t="shared" si="46"/>
        <v>3.2500000000000188E-2</v>
      </c>
      <c r="AX74" s="6">
        <f t="shared" si="46"/>
        <v>3.2500000000000188E-2</v>
      </c>
      <c r="AY74" s="6">
        <f t="shared" si="46"/>
        <v>3.2500000000000188E-2</v>
      </c>
      <c r="AZ74" s="6">
        <f t="shared" si="46"/>
        <v>3.2500000000000188E-2</v>
      </c>
      <c r="BA74" s="6">
        <f t="shared" si="46"/>
        <v>3.2500000000000188E-2</v>
      </c>
      <c r="BB74" s="6">
        <f t="shared" si="46"/>
        <v>3.2500000000000188E-2</v>
      </c>
      <c r="BC74" s="6">
        <f t="shared" si="46"/>
        <v>3.2500000000000188E-2</v>
      </c>
      <c r="BD74" s="6">
        <f t="shared" si="46"/>
        <v>3.2500000000000188E-2</v>
      </c>
      <c r="BE74" s="6">
        <f t="shared" si="46"/>
        <v>3.2500000000000188E-2</v>
      </c>
      <c r="BF74" s="6">
        <f t="shared" si="46"/>
        <v>3.2500000000000188E-2</v>
      </c>
      <c r="BG74" s="6">
        <f t="shared" si="46"/>
        <v>3.2500000000000188E-2</v>
      </c>
      <c r="BH74" s="6">
        <f t="shared" si="46"/>
        <v>3.2500000000000188E-2</v>
      </c>
      <c r="BI74" s="6">
        <f t="shared" si="46"/>
        <v>3.2500000000000188E-2</v>
      </c>
      <c r="BJ74" s="6">
        <f t="shared" si="46"/>
        <v>3.2500000000000188E-2</v>
      </c>
      <c r="BK74" s="6">
        <f t="shared" si="46"/>
        <v>3.2500000000000188E-2</v>
      </c>
      <c r="BL74" s="6">
        <f t="shared" si="46"/>
        <v>3.2500000000000188E-2</v>
      </c>
    </row>
    <row r="75" spans="2:64" x14ac:dyDescent="0.25">
      <c r="C75" t="s">
        <v>18</v>
      </c>
      <c r="D75">
        <f>INDEX(hist_share!W:W,MATCH($C$1&amp;"-"&amp;$C75,hist_share!$AF:$AF,0))</f>
        <v>0.48815360925274209</v>
      </c>
      <c r="E75">
        <f>INDEX(hist_share!X:X,MATCH($C$1&amp;"-"&amp;$C75,hist_share!$AF:$AF,0))</f>
        <v>0.48317218232905329</v>
      </c>
      <c r="F75">
        <f>INDEX(hist_share!Y:Y,MATCH($C$1&amp;"-"&amp;$C75,hist_share!$AF:$AF,0))</f>
        <v>0.48203893306466461</v>
      </c>
      <c r="G75">
        <f>INDEX(hist_share!Z:Z,MATCH($C$1&amp;"-"&amp;$C75,hist_share!$AF:$AF,0))</f>
        <v>0.4776708374872517</v>
      </c>
      <c r="H75">
        <f>INDEX(hist_share!AA:AA,MATCH($C$1&amp;"-"&amp;$C75,hist_share!$AF:$AF,0))</f>
        <v>0.46876070306069728</v>
      </c>
      <c r="I75">
        <f>INDEX(hist_share!AB:AB,MATCH($C$1&amp;"-"&amp;$C75,hist_share!$AF:$AF,0))</f>
        <v>0.44998746300287013</v>
      </c>
      <c r="J75" s="10">
        <f>INDEX(hist_share!AC:AC,MATCH($C$1&amp;"-"&amp;$C75,hist_share!$AF:$AF,0))</f>
        <v>0.45036826499347821</v>
      </c>
      <c r="K75">
        <f>INDEX('7th_share'!C:C,MATCH($C$1&amp;"-"&amp;$C75,'7th_share'!$AK:$AK,0))</f>
        <v>0.44844451686738102</v>
      </c>
      <c r="L75">
        <f>INDEX('7th_share'!D:D,MATCH($C$1&amp;"-"&amp;$C75,'7th_share'!$AK:$AK,0))</f>
        <v>0.44654095754458312</v>
      </c>
      <c r="M75">
        <f>INDEX('7th_share'!E:E,MATCH($C$1&amp;"-"&amp;$C75,'7th_share'!$AK:$AK,0))</f>
        <v>0.44465987867826667</v>
      </c>
      <c r="N75">
        <f>INDEX('7th_share'!F:F,MATCH($C$1&amp;"-"&amp;$C75,'7th_share'!$AK:$AK,0))</f>
        <v>0.44280357192161401</v>
      </c>
      <c r="O75">
        <f>INDEX('7th_share'!G:G,MATCH($C$1&amp;"-"&amp;$C75,'7th_share'!$AK:$AK,0))</f>
        <v>0.44097432892780752</v>
      </c>
      <c r="P75">
        <f>INDEX('7th_share'!H:H,MATCH($C$1&amp;"-"&amp;$C75,'7th_share'!$AK:$AK,0))</f>
        <v>0.43917444135002942</v>
      </c>
      <c r="Q75">
        <f>INDEX('7th_share'!I:I,MATCH($C$1&amp;"-"&amp;$C75,'7th_share'!$AK:$AK,0))</f>
        <v>0.43740620084146209</v>
      </c>
      <c r="R75">
        <f>INDEX('7th_share'!J:J,MATCH($C$1&amp;"-"&amp;$C75,'7th_share'!$AK:$AK,0))</f>
        <v>0.43567189905528791</v>
      </c>
      <c r="S75">
        <f>INDEX('7th_share'!K:K,MATCH($C$1&amp;"-"&amp;$C75,'7th_share'!$AK:$AK,0))</f>
        <v>0.43397382764468911</v>
      </c>
      <c r="T75">
        <f>INDEX('7th_share'!L:L,MATCH($C$1&amp;"-"&amp;$C75,'7th_share'!$AK:$AK,0))</f>
        <v>0.43231427826284791</v>
      </c>
      <c r="U75">
        <f>INDEX('7th_share'!M:M,MATCH($C$1&amp;"-"&amp;$C75,'7th_share'!$AK:$AK,0))</f>
        <v>0.43069554256294668</v>
      </c>
      <c r="V75">
        <f>INDEX('7th_share'!N:N,MATCH($C$1&amp;"-"&amp;$C75,'7th_share'!$AK:$AK,0))</f>
        <v>0.42911991219816797</v>
      </c>
      <c r="W75">
        <f>INDEX('7th_share'!O:O,MATCH($C$1&amp;"-"&amp;$C75,'7th_share'!$AK:$AK,0))</f>
        <v>0.42758967882169391</v>
      </c>
      <c r="X75">
        <f>INDEX('7th_share'!P:P,MATCH($C$1&amp;"-"&amp;$C75,'7th_share'!$AK:$AK,0))</f>
        <v>0.42610713408670681</v>
      </c>
      <c r="Y75">
        <f>INDEX('7th_share'!Q:Q,MATCH($C$1&amp;"-"&amp;$C75,'7th_share'!$AK:$AK,0))</f>
        <v>0.42467456964638878</v>
      </c>
      <c r="Z75">
        <f>INDEX('7th_share'!R:R,MATCH($C$1&amp;"-"&amp;$C75,'7th_share'!$AK:$AK,0))</f>
        <v>0.42329427715392259</v>
      </c>
      <c r="AA75">
        <f>INDEX('7th_share'!S:S,MATCH($C$1&amp;"-"&amp;$C75,'7th_share'!$AK:$AK,0))</f>
        <v>0.42196854826249042</v>
      </c>
      <c r="AB75">
        <f>INDEX('7th_share'!T:T,MATCH($C$1&amp;"-"&amp;$C75,'7th_share'!$AK:$AK,0))</f>
        <v>0.42069967462527441</v>
      </c>
      <c r="AC75">
        <f>INDEX('7th_share'!U:U,MATCH($C$1&amp;"-"&amp;$C75,'7th_share'!$AK:$AK,0))</f>
        <v>0.41948994789545702</v>
      </c>
      <c r="AD75">
        <f>INDEX('7th_share'!V:V,MATCH($C$1&amp;"-"&amp;$C75,'7th_share'!$AK:$AK,0))</f>
        <v>0.41834165972622028</v>
      </c>
      <c r="AE75">
        <f>INDEX('7th_share'!W:W,MATCH($C$1&amp;"-"&amp;$C75,'7th_share'!$AK:$AK,0))</f>
        <v>0.41725710177074699</v>
      </c>
      <c r="AF75">
        <f>INDEX('7th_share'!X:X,MATCH($C$1&amp;"-"&amp;$C75,'7th_share'!$AK:$AK,0))</f>
        <v>0.41623856568221929</v>
      </c>
      <c r="AG75">
        <f>INDEX('7th_share'!Y:Y,MATCH($C$1&amp;"-"&amp;$C75,'7th_share'!$AK:$AK,0))</f>
        <v>0.41528834311381918</v>
      </c>
      <c r="AH75">
        <f>INDEX('7th_share'!Z:Z,MATCH($C$1&amp;"-"&amp;$C75,'7th_share'!$AK:$AK,0))</f>
        <v>0.41440872571872939</v>
      </c>
      <c r="AI75">
        <f>INDEX('7th_share'!AA:AA,MATCH($C$1&amp;"-"&amp;$C75,'7th_share'!$AK:$AK,0))</f>
        <v>0.41360200515013201</v>
      </c>
      <c r="AJ75">
        <f>INDEX('7th_share'!AB:AB,MATCH($C$1&amp;"-"&amp;$C75,'7th_share'!$AK:$AK,0))</f>
        <v>0.41287047306120961</v>
      </c>
      <c r="AK75">
        <f>INDEX('7th_share'!AC:AC,MATCH($C$1&amp;"-"&amp;$C75,'7th_share'!$AK:$AK,0))</f>
        <v>0.41221642110514423</v>
      </c>
      <c r="AL75">
        <f>INDEX('7th_share'!AD:AD,MATCH($C$1&amp;"-"&amp;$C75,'7th_share'!$AK:$AK,0))</f>
        <v>0.41164214093511797</v>
      </c>
      <c r="AM75">
        <f>INDEX('7th_share'!AE:AE,MATCH($C$1&amp;"-"&amp;$C75,'7th_share'!$AK:$AK,0))</f>
        <v>0.41114992420431362</v>
      </c>
      <c r="AN75">
        <f>INDEX('7th_share'!AF:AF,MATCH($C$1&amp;"-"&amp;$C75,'7th_share'!$AK:$AK,0))</f>
        <v>0.4107420625659135</v>
      </c>
      <c r="AO75">
        <f>INDEX('7th_share'!AG:AG,MATCH($C$1&amp;"-"&amp;$C75,'7th_share'!$AK:$AK,0))</f>
        <v>0.41042084767309978</v>
      </c>
      <c r="AP75">
        <f>INDEX('7th_share'!AH:AH,MATCH($C$1&amp;"-"&amp;$C75,'7th_share'!$AK:$AK,0))</f>
        <v>0.41018857117905461</v>
      </c>
      <c r="AQ75">
        <f>INDEX('7th_share'!AI:AI,MATCH($C$1&amp;"-"&amp;$C75,'7th_share'!$AK:$AK,0))</f>
        <v>0.41004752473696049</v>
      </c>
      <c r="AR75">
        <f>INDEX('7th_share'!AJ:AJ,MATCH($C$1&amp;"-"&amp;$C75,'7th_share'!$AK:$AK,0))</f>
        <v>0.4099999999999997</v>
      </c>
      <c r="AS75" s="6">
        <f t="shared" si="47"/>
        <v>0.4099999999999997</v>
      </c>
      <c r="AT75" s="6">
        <f t="shared" si="46"/>
        <v>0.4099999999999997</v>
      </c>
      <c r="AU75" s="6">
        <f t="shared" si="46"/>
        <v>0.4099999999999997</v>
      </c>
      <c r="AV75" s="6">
        <f t="shared" si="46"/>
        <v>0.4099999999999997</v>
      </c>
      <c r="AW75" s="6">
        <f t="shared" si="46"/>
        <v>0.4099999999999997</v>
      </c>
      <c r="AX75" s="6">
        <f t="shared" si="46"/>
        <v>0.4099999999999997</v>
      </c>
      <c r="AY75" s="6">
        <f t="shared" si="46"/>
        <v>0.4099999999999997</v>
      </c>
      <c r="AZ75" s="6">
        <f t="shared" si="46"/>
        <v>0.4099999999999997</v>
      </c>
      <c r="BA75" s="6">
        <f t="shared" si="46"/>
        <v>0.4099999999999997</v>
      </c>
      <c r="BB75" s="6">
        <f t="shared" si="46"/>
        <v>0.4099999999999997</v>
      </c>
      <c r="BC75" s="6">
        <f t="shared" si="46"/>
        <v>0.4099999999999997</v>
      </c>
      <c r="BD75" s="6">
        <f t="shared" si="46"/>
        <v>0.4099999999999997</v>
      </c>
      <c r="BE75" s="6">
        <f t="shared" si="46"/>
        <v>0.4099999999999997</v>
      </c>
      <c r="BF75" s="6">
        <f t="shared" si="46"/>
        <v>0.4099999999999997</v>
      </c>
      <c r="BG75" s="6">
        <f t="shared" si="46"/>
        <v>0.4099999999999997</v>
      </c>
      <c r="BH75" s="6">
        <f t="shared" si="46"/>
        <v>0.4099999999999997</v>
      </c>
      <c r="BI75" s="6">
        <f t="shared" si="46"/>
        <v>0.4099999999999997</v>
      </c>
      <c r="BJ75" s="6">
        <f t="shared" si="46"/>
        <v>0.4099999999999997</v>
      </c>
      <c r="BK75" s="6">
        <f t="shared" si="46"/>
        <v>0.4099999999999997</v>
      </c>
      <c r="BL75" s="6">
        <f t="shared" si="46"/>
        <v>0.4099999999999997</v>
      </c>
    </row>
    <row r="76" spans="2:64" x14ac:dyDescent="0.25">
      <c r="C76" t="s">
        <v>40</v>
      </c>
      <c r="D76">
        <f>INDEX(hist_share!W:W,MATCH($C$1&amp;"-"&amp;$C76,hist_share!$AF:$AF,0))</f>
        <v>3.4299866324105162E-3</v>
      </c>
      <c r="E76">
        <f>INDEX(hist_share!X:X,MATCH($C$1&amp;"-"&amp;$C76,hist_share!$AF:$AF,0))</f>
        <v>3.3493524619086601E-3</v>
      </c>
      <c r="F76">
        <f>INDEX(hist_share!Y:Y,MATCH($C$1&amp;"-"&amp;$C76,hist_share!$AF:$AF,0))</f>
        <v>3.2708843093135378E-3</v>
      </c>
      <c r="G76">
        <f>INDEX(hist_share!Z:Z,MATCH($C$1&amp;"-"&amp;$C76,hist_share!$AF:$AF,0))</f>
        <v>3.2298068745052239E-3</v>
      </c>
      <c r="H76">
        <f>INDEX(hist_share!AA:AA,MATCH($C$1&amp;"-"&amp;$C76,hist_share!$AF:$AF,0))</f>
        <v>3.2071403004168592E-3</v>
      </c>
      <c r="I76">
        <f>INDEX(hist_share!AB:AB,MATCH($C$1&amp;"-"&amp;$C76,hist_share!$AF:$AF,0))</f>
        <v>3.2115258284140949E-3</v>
      </c>
      <c r="J76" s="10">
        <f>INDEX(hist_share!AC:AC,MATCH($C$1&amp;"-"&amp;$C76,hist_share!$AF:$AF,0))</f>
        <v>3.0495680472839778E-3</v>
      </c>
      <c r="K76">
        <f>INDEX('7th_share'!C:C,MATCH($C$1&amp;"-"&amp;$C76,'7th_share'!$AK:$AK,0))</f>
        <v>2.9451215073989321E-3</v>
      </c>
      <c r="L76">
        <f>INDEX('7th_share'!D:D,MATCH($C$1&amp;"-"&amp;$C76,'7th_share'!$AK:$AK,0))</f>
        <v>2.8502917769491192E-3</v>
      </c>
      <c r="M76">
        <f>INDEX('7th_share'!E:E,MATCH($C$1&amp;"-"&amp;$C76,'7th_share'!$AK:$AK,0))</f>
        <v>2.764678886719241E-3</v>
      </c>
      <c r="N76">
        <f>INDEX('7th_share'!F:F,MATCH($C$1&amp;"-"&amp;$C76,'7th_share'!$AK:$AK,0))</f>
        <v>2.6878828674939959E-3</v>
      </c>
      <c r="O76">
        <f>INDEX('7th_share'!G:G,MATCH($C$1&amp;"-"&amp;$C76,'7th_share'!$AK:$AK,0))</f>
        <v>2.6195037500580851E-3</v>
      </c>
      <c r="P76">
        <f>INDEX('7th_share'!H:H,MATCH($C$1&amp;"-"&amp;$C76,'7th_share'!$AK:$AK,0))</f>
        <v>2.5591415651962041E-3</v>
      </c>
      <c r="Q76">
        <f>INDEX('7th_share'!I:I,MATCH($C$1&amp;"-"&amp;$C76,'7th_share'!$AK:$AK,0))</f>
        <v>2.5063963436930551E-3</v>
      </c>
      <c r="R76">
        <f>INDEX('7th_share'!J:J,MATCH($C$1&amp;"-"&amp;$C76,'7th_share'!$AK:$AK,0))</f>
        <v>2.460868116333339E-3</v>
      </c>
      <c r="S76">
        <f>INDEX('7th_share'!K:K,MATCH($C$1&amp;"-"&amp;$C76,'7th_share'!$AK:$AK,0))</f>
        <v>2.4221569139017498E-3</v>
      </c>
      <c r="T76">
        <f>INDEX('7th_share'!L:L,MATCH($C$1&amp;"-"&amp;$C76,'7th_share'!$AK:$AK,0))</f>
        <v>2.3898627671829929E-3</v>
      </c>
      <c r="U76">
        <f>INDEX('7th_share'!M:M,MATCH($C$1&amp;"-"&amp;$C76,'7th_share'!$AK:$AK,0))</f>
        <v>2.3635857069617631E-3</v>
      </c>
      <c r="V76">
        <f>INDEX('7th_share'!N:N,MATCH($C$1&amp;"-"&amp;$C76,'7th_share'!$AK:$AK,0))</f>
        <v>2.3429257640227622E-3</v>
      </c>
      <c r="W76">
        <f>INDEX('7th_share'!O:O,MATCH($C$1&amp;"-"&amp;$C76,'7th_share'!$AK:$AK,0))</f>
        <v>2.327482969150689E-3</v>
      </c>
      <c r="X76">
        <f>INDEX('7th_share'!P:P,MATCH($C$1&amp;"-"&amp;$C76,'7th_share'!$AK:$AK,0))</f>
        <v>2.3168573531302428E-3</v>
      </c>
      <c r="Y76">
        <f>INDEX('7th_share'!Q:Q,MATCH($C$1&amp;"-"&amp;$C76,'7th_share'!$AK:$AK,0))</f>
        <v>2.3106489467461218E-3</v>
      </c>
      <c r="Z76">
        <f>INDEX('7th_share'!R:R,MATCH($C$1&amp;"-"&amp;$C76,'7th_share'!$AK:$AK,0))</f>
        <v>2.3084577807830279E-3</v>
      </c>
      <c r="AA76">
        <f>INDEX('7th_share'!S:S,MATCH($C$1&amp;"-"&amp;$C76,'7th_share'!$AK:$AK,0))</f>
        <v>2.3098838860256591E-3</v>
      </c>
      <c r="AB76">
        <f>INDEX('7th_share'!T:T,MATCH($C$1&amp;"-"&amp;$C76,'7th_share'!$AK:$AK,0))</f>
        <v>2.314527293258714E-3</v>
      </c>
      <c r="AC76">
        <f>INDEX('7th_share'!U:U,MATCH($C$1&amp;"-"&amp;$C76,'7th_share'!$AK:$AK,0))</f>
        <v>2.3219880332668928E-3</v>
      </c>
      <c r="AD76">
        <f>INDEX('7th_share'!V:V,MATCH($C$1&amp;"-"&amp;$C76,'7th_share'!$AK:$AK,0))</f>
        <v>2.3318661368348951E-3</v>
      </c>
      <c r="AE76">
        <f>INDEX('7th_share'!W:W,MATCH($C$1&amp;"-"&amp;$C76,'7th_share'!$AK:$AK,0))</f>
        <v>2.3437616347474189E-3</v>
      </c>
      <c r="AF76">
        <f>INDEX('7th_share'!X:X,MATCH($C$1&amp;"-"&amp;$C76,'7th_share'!$AK:$AK,0))</f>
        <v>2.3572745577891681E-3</v>
      </c>
      <c r="AG76">
        <f>INDEX('7th_share'!Y:Y,MATCH($C$1&amp;"-"&amp;$C76,'7th_share'!$AK:$AK,0))</f>
        <v>2.3720049367448341E-3</v>
      </c>
      <c r="AH76">
        <f>INDEX('7th_share'!Z:Z,MATCH($C$1&amp;"-"&amp;$C76,'7th_share'!$AK:$AK,0))</f>
        <v>2.387552802399124E-3</v>
      </c>
      <c r="AI76">
        <f>INDEX('7th_share'!AA:AA,MATCH($C$1&amp;"-"&amp;$C76,'7th_share'!$AK:$AK,0))</f>
        <v>2.4035181855367321E-3</v>
      </c>
      <c r="AJ76">
        <f>INDEX('7th_share'!AB:AB,MATCH($C$1&amp;"-"&amp;$C76,'7th_share'!$AK:$AK,0))</f>
        <v>2.4195011169423591E-3</v>
      </c>
      <c r="AK76">
        <f>INDEX('7th_share'!AC:AC,MATCH($C$1&amp;"-"&amp;$C76,'7th_share'!$AK:$AK,0))</f>
        <v>2.4351016274007059E-3</v>
      </c>
      <c r="AL76">
        <f>INDEX('7th_share'!AD:AD,MATCH($C$1&amp;"-"&amp;$C76,'7th_share'!$AK:$AK,0))</f>
        <v>2.4499197476964721E-3</v>
      </c>
      <c r="AM76">
        <f>INDEX('7th_share'!AE:AE,MATCH($C$1&amp;"-"&amp;$C76,'7th_share'!$AK:$AK,0))</f>
        <v>2.4635555086143508E-3</v>
      </c>
      <c r="AN76">
        <f>INDEX('7th_share'!AF:AF,MATCH($C$1&amp;"-"&amp;$C76,'7th_share'!$AK:$AK,0))</f>
        <v>2.4756089409390522E-3</v>
      </c>
      <c r="AO76">
        <f>INDEX('7th_share'!AG:AG,MATCH($C$1&amp;"-"&amp;$C76,'7th_share'!$AK:$AK,0))</f>
        <v>2.485680075455268E-3</v>
      </c>
      <c r="AP76">
        <f>INDEX('7th_share'!AH:AH,MATCH($C$1&amp;"-"&amp;$C76,'7th_share'!$AK:$AK,0))</f>
        <v>2.4933689429476962E-3</v>
      </c>
      <c r="AQ76">
        <f>INDEX('7th_share'!AI:AI,MATCH($C$1&amp;"-"&amp;$C76,'7th_share'!$AK:$AK,0))</f>
        <v>2.4982755742010451E-3</v>
      </c>
      <c r="AR76">
        <f>INDEX('7th_share'!AJ:AJ,MATCH($C$1&amp;"-"&amp;$C76,'7th_share'!$AK:$AK,0))</f>
        <v>2.500000000000004E-3</v>
      </c>
      <c r="AS76" s="6">
        <f t="shared" si="47"/>
        <v>2.500000000000004E-3</v>
      </c>
      <c r="AT76" s="6">
        <f t="shared" si="46"/>
        <v>2.500000000000004E-3</v>
      </c>
      <c r="AU76" s="6">
        <f t="shared" si="46"/>
        <v>2.500000000000004E-3</v>
      </c>
      <c r="AV76" s="6">
        <f t="shared" si="46"/>
        <v>2.500000000000004E-3</v>
      </c>
      <c r="AW76" s="6">
        <f t="shared" si="46"/>
        <v>2.500000000000004E-3</v>
      </c>
      <c r="AX76" s="6">
        <f t="shared" si="46"/>
        <v>2.500000000000004E-3</v>
      </c>
      <c r="AY76" s="6">
        <f t="shared" si="46"/>
        <v>2.500000000000004E-3</v>
      </c>
      <c r="AZ76" s="6">
        <f t="shared" si="46"/>
        <v>2.500000000000004E-3</v>
      </c>
      <c r="BA76" s="6">
        <f t="shared" si="46"/>
        <v>2.500000000000004E-3</v>
      </c>
      <c r="BB76" s="6">
        <f t="shared" si="46"/>
        <v>2.500000000000004E-3</v>
      </c>
      <c r="BC76" s="6">
        <f t="shared" si="46"/>
        <v>2.500000000000004E-3</v>
      </c>
      <c r="BD76" s="6">
        <f t="shared" si="46"/>
        <v>2.500000000000004E-3</v>
      </c>
      <c r="BE76" s="6">
        <f t="shared" si="46"/>
        <v>2.500000000000004E-3</v>
      </c>
      <c r="BF76" s="6">
        <f t="shared" si="46"/>
        <v>2.500000000000004E-3</v>
      </c>
      <c r="BG76" s="6">
        <f t="shared" si="46"/>
        <v>2.500000000000004E-3</v>
      </c>
      <c r="BH76" s="6">
        <f t="shared" si="46"/>
        <v>2.500000000000004E-3</v>
      </c>
      <c r="BI76" s="6">
        <f t="shared" si="46"/>
        <v>2.500000000000004E-3</v>
      </c>
      <c r="BJ76" s="6">
        <f t="shared" si="46"/>
        <v>2.500000000000004E-3</v>
      </c>
      <c r="BK76" s="6">
        <f t="shared" si="46"/>
        <v>2.500000000000004E-3</v>
      </c>
      <c r="BL76" s="6">
        <f t="shared" si="46"/>
        <v>2.500000000000004E-3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17_SIN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 s="6">
        <v>1</v>
      </c>
      <c r="U79" s="6">
        <v>1</v>
      </c>
      <c r="V79" s="6">
        <v>1</v>
      </c>
      <c r="W79" s="6">
        <v>1</v>
      </c>
      <c r="X79" s="6">
        <v>1</v>
      </c>
      <c r="Y79" s="6">
        <v>1</v>
      </c>
      <c r="Z79" s="6">
        <v>1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1</v>
      </c>
      <c r="AK79" s="6">
        <v>1</v>
      </c>
      <c r="AL79" s="6">
        <v>1</v>
      </c>
      <c r="AM79" s="6">
        <v>1</v>
      </c>
      <c r="AN79" s="6">
        <v>1</v>
      </c>
      <c r="AO79" s="6">
        <v>1</v>
      </c>
      <c r="AP79" s="6">
        <v>1</v>
      </c>
      <c r="AQ79" s="6">
        <v>1</v>
      </c>
      <c r="AR79" s="6">
        <v>1</v>
      </c>
      <c r="AS79" s="6">
        <v>1</v>
      </c>
      <c r="AT79" s="6">
        <v>1</v>
      </c>
      <c r="AU79" s="6">
        <v>1</v>
      </c>
      <c r="AV79" s="6">
        <v>1</v>
      </c>
      <c r="AW79" s="6">
        <v>1</v>
      </c>
      <c r="AX79" s="6">
        <v>1</v>
      </c>
      <c r="AY79" s="6">
        <v>1</v>
      </c>
      <c r="AZ79" s="6">
        <v>1</v>
      </c>
      <c r="BA79" s="6">
        <v>1</v>
      </c>
      <c r="BB79" s="6">
        <v>1</v>
      </c>
      <c r="BC79" s="6">
        <v>1</v>
      </c>
      <c r="BD79" s="6">
        <v>1</v>
      </c>
      <c r="BE79" s="6">
        <v>1</v>
      </c>
      <c r="BF79" s="6">
        <v>1</v>
      </c>
      <c r="BG79" s="6">
        <v>1</v>
      </c>
      <c r="BH79" s="6">
        <v>1</v>
      </c>
      <c r="BI79" s="6">
        <v>1</v>
      </c>
      <c r="BJ79" s="6">
        <v>1</v>
      </c>
      <c r="BK79" s="6">
        <v>1</v>
      </c>
      <c r="BL79" s="6">
        <v>1</v>
      </c>
    </row>
    <row r="80" spans="2:64" x14ac:dyDescent="0.25">
      <c r="B80" t="str">
        <f t="shared" ref="B80:B92" si="48">$C$1</f>
        <v>17_SIN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 s="6">
        <v>1</v>
      </c>
      <c r="U80" s="6">
        <v>1</v>
      </c>
      <c r="V80" s="6">
        <v>1</v>
      </c>
      <c r="W80" s="6">
        <v>1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6">
        <v>1</v>
      </c>
      <c r="BA80" s="6">
        <v>1</v>
      </c>
      <c r="BB80" s="6">
        <v>1</v>
      </c>
      <c r="BC80" s="6">
        <v>1</v>
      </c>
      <c r="BD80" s="6">
        <v>1</v>
      </c>
      <c r="BE80" s="6">
        <v>1</v>
      </c>
      <c r="BF80" s="6">
        <v>1</v>
      </c>
      <c r="BG80" s="6">
        <v>1</v>
      </c>
      <c r="BH80" s="6">
        <v>1</v>
      </c>
      <c r="BI80" s="6">
        <v>1</v>
      </c>
      <c r="BJ80" s="6">
        <v>1</v>
      </c>
      <c r="BK80" s="6">
        <v>1</v>
      </c>
      <c r="BL80" s="6">
        <v>1</v>
      </c>
    </row>
    <row r="81" spans="2:64" x14ac:dyDescent="0.25">
      <c r="B81" t="str">
        <f t="shared" si="48"/>
        <v>17_SIN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1</v>
      </c>
      <c r="AK81" s="6">
        <v>1</v>
      </c>
      <c r="AL81" s="6">
        <v>1</v>
      </c>
      <c r="AM81" s="6">
        <v>1</v>
      </c>
      <c r="AN81" s="6">
        <v>1</v>
      </c>
      <c r="AO81" s="6">
        <v>1</v>
      </c>
      <c r="AP81" s="6">
        <v>1</v>
      </c>
      <c r="AQ81" s="6">
        <v>1</v>
      </c>
      <c r="AR81" s="6">
        <v>1</v>
      </c>
      <c r="AS81" s="6">
        <v>1</v>
      </c>
      <c r="AT81" s="6">
        <v>1</v>
      </c>
      <c r="AU81" s="6">
        <v>1</v>
      </c>
      <c r="AV81" s="6">
        <v>1</v>
      </c>
      <c r="AW81" s="6">
        <v>1</v>
      </c>
      <c r="AX81" s="6">
        <v>1</v>
      </c>
      <c r="AY81" s="6">
        <v>1</v>
      </c>
      <c r="AZ81" s="6">
        <v>1</v>
      </c>
      <c r="BA81" s="6">
        <v>1</v>
      </c>
      <c r="BB81" s="6">
        <v>1</v>
      </c>
      <c r="BC81" s="6">
        <v>1</v>
      </c>
      <c r="BD81" s="6">
        <v>1</v>
      </c>
      <c r="BE81" s="6">
        <v>1</v>
      </c>
      <c r="BF81" s="6">
        <v>1</v>
      </c>
      <c r="BG81" s="6">
        <v>1</v>
      </c>
      <c r="BH81" s="6">
        <v>1</v>
      </c>
      <c r="BI81" s="6">
        <v>1</v>
      </c>
      <c r="BJ81" s="6">
        <v>1</v>
      </c>
      <c r="BK81" s="6">
        <v>1</v>
      </c>
      <c r="BL81" s="6">
        <v>1</v>
      </c>
    </row>
    <row r="82" spans="2:64" x14ac:dyDescent="0.25">
      <c r="B82" t="str">
        <f t="shared" si="48"/>
        <v>17_SIN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 s="6">
        <v>1</v>
      </c>
      <c r="U82" s="6">
        <v>1</v>
      </c>
      <c r="V82" s="6">
        <v>1</v>
      </c>
      <c r="W82" s="6">
        <v>1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1</v>
      </c>
      <c r="AK82" s="6">
        <v>1</v>
      </c>
      <c r="AL82" s="6">
        <v>1</v>
      </c>
      <c r="AM82" s="6">
        <v>1</v>
      </c>
      <c r="AN82" s="6">
        <v>1</v>
      </c>
      <c r="AO82" s="6">
        <v>1</v>
      </c>
      <c r="AP82" s="6">
        <v>1</v>
      </c>
      <c r="AQ82" s="6">
        <v>1</v>
      </c>
      <c r="AR82" s="6">
        <v>1</v>
      </c>
      <c r="AS82" s="6">
        <v>1</v>
      </c>
      <c r="AT82" s="6">
        <v>1</v>
      </c>
      <c r="AU82" s="6">
        <v>1</v>
      </c>
      <c r="AV82" s="6">
        <v>1</v>
      </c>
      <c r="AW82" s="6">
        <v>1</v>
      </c>
      <c r="AX82" s="6">
        <v>1</v>
      </c>
      <c r="AY82" s="6">
        <v>1</v>
      </c>
      <c r="AZ82" s="6">
        <v>1</v>
      </c>
      <c r="BA82" s="6">
        <v>1</v>
      </c>
      <c r="BB82" s="6">
        <v>1</v>
      </c>
      <c r="BC82" s="6">
        <v>1</v>
      </c>
      <c r="BD82" s="6">
        <v>1</v>
      </c>
      <c r="BE82" s="6">
        <v>1</v>
      </c>
      <c r="BF82" s="6">
        <v>1</v>
      </c>
      <c r="BG82" s="6">
        <v>1</v>
      </c>
      <c r="BH82" s="6">
        <v>1</v>
      </c>
      <c r="BI82" s="6">
        <v>1</v>
      </c>
      <c r="BJ82" s="6">
        <v>1</v>
      </c>
      <c r="BK82" s="6">
        <v>1</v>
      </c>
      <c r="BL82" s="6">
        <v>1</v>
      </c>
    </row>
    <row r="83" spans="2:64" x14ac:dyDescent="0.25">
      <c r="B83" t="str">
        <f t="shared" si="48"/>
        <v>17_SIN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1</v>
      </c>
      <c r="AO83" s="6">
        <v>1</v>
      </c>
      <c r="AP83" s="6">
        <v>1</v>
      </c>
      <c r="AQ83" s="6">
        <v>1</v>
      </c>
      <c r="AR83" s="6">
        <v>1</v>
      </c>
      <c r="AS83" s="6">
        <v>1</v>
      </c>
      <c r="AT83" s="6">
        <v>1</v>
      </c>
      <c r="AU83" s="6">
        <v>1</v>
      </c>
      <c r="AV83" s="6">
        <v>1</v>
      </c>
      <c r="AW83" s="6">
        <v>1</v>
      </c>
      <c r="AX83" s="6">
        <v>1</v>
      </c>
      <c r="AY83" s="6">
        <v>1</v>
      </c>
      <c r="AZ83" s="6">
        <v>1</v>
      </c>
      <c r="BA83" s="6">
        <v>1</v>
      </c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</row>
    <row r="84" spans="2:64" x14ac:dyDescent="0.25">
      <c r="B84" t="str">
        <f t="shared" si="48"/>
        <v>17_SIN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 s="6">
        <v>1</v>
      </c>
      <c r="U84" s="6">
        <v>1</v>
      </c>
      <c r="V84" s="6">
        <v>1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1</v>
      </c>
      <c r="AK84" s="6">
        <v>1</v>
      </c>
      <c r="AL84" s="6">
        <v>1</v>
      </c>
      <c r="AM84" s="6">
        <v>1</v>
      </c>
      <c r="AN84" s="6">
        <v>1</v>
      </c>
      <c r="AO84" s="6">
        <v>1</v>
      </c>
      <c r="AP84" s="6">
        <v>1</v>
      </c>
      <c r="AQ84" s="6">
        <v>1</v>
      </c>
      <c r="AR84" s="6">
        <v>1</v>
      </c>
      <c r="AS84" s="6">
        <v>1</v>
      </c>
      <c r="AT84" s="6">
        <v>1</v>
      </c>
      <c r="AU84" s="6">
        <v>1</v>
      </c>
      <c r="AV84" s="6">
        <v>1</v>
      </c>
      <c r="AW84" s="6">
        <v>1</v>
      </c>
      <c r="AX84" s="6">
        <v>1</v>
      </c>
      <c r="AY84" s="6">
        <v>1</v>
      </c>
      <c r="AZ84" s="6">
        <v>1</v>
      </c>
      <c r="BA84" s="6">
        <v>1</v>
      </c>
      <c r="BB84" s="6">
        <v>1</v>
      </c>
      <c r="BC84" s="6">
        <v>1</v>
      </c>
      <c r="BD84" s="6">
        <v>1</v>
      </c>
      <c r="BE84" s="6">
        <v>1</v>
      </c>
      <c r="BF84" s="6">
        <v>1</v>
      </c>
      <c r="BG84" s="6">
        <v>1</v>
      </c>
      <c r="BH84" s="6">
        <v>1</v>
      </c>
      <c r="BI84" s="6">
        <v>1</v>
      </c>
      <c r="BJ84" s="6">
        <v>1</v>
      </c>
      <c r="BK84" s="6">
        <v>1</v>
      </c>
      <c r="BL84" s="6">
        <v>1</v>
      </c>
    </row>
    <row r="85" spans="2:64" x14ac:dyDescent="0.25">
      <c r="B85" t="str">
        <f t="shared" si="48"/>
        <v>17_SIN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 s="6">
        <v>1.05</v>
      </c>
      <c r="M85" s="6">
        <v>1.05</v>
      </c>
      <c r="N85">
        <v>0.85</v>
      </c>
      <c r="O85">
        <v>1</v>
      </c>
      <c r="P85">
        <v>1</v>
      </c>
      <c r="Q85">
        <v>1</v>
      </c>
      <c r="R85">
        <v>1</v>
      </c>
      <c r="S85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1</v>
      </c>
      <c r="AK85" s="6">
        <v>1</v>
      </c>
      <c r="AL85" s="6">
        <v>1</v>
      </c>
      <c r="AM85" s="6">
        <v>1</v>
      </c>
      <c r="AN85" s="6">
        <v>1</v>
      </c>
      <c r="AO85" s="6">
        <v>1</v>
      </c>
      <c r="AP85" s="6">
        <v>1</v>
      </c>
      <c r="AQ85" s="6">
        <v>1</v>
      </c>
      <c r="AR85" s="6">
        <v>1</v>
      </c>
      <c r="AS85" s="6">
        <v>1</v>
      </c>
      <c r="AT85" s="6">
        <v>1</v>
      </c>
      <c r="AU85" s="6">
        <v>1</v>
      </c>
      <c r="AV85" s="6">
        <v>1</v>
      </c>
      <c r="AW85" s="6">
        <v>1</v>
      </c>
      <c r="AX85" s="6">
        <v>1</v>
      </c>
      <c r="AY85" s="6">
        <v>1</v>
      </c>
      <c r="AZ85" s="6">
        <v>1</v>
      </c>
      <c r="BA85" s="6">
        <v>1</v>
      </c>
      <c r="BB85" s="6">
        <v>1</v>
      </c>
      <c r="BC85" s="6">
        <v>1</v>
      </c>
      <c r="BD85" s="6">
        <v>1</v>
      </c>
      <c r="BE85" s="6">
        <v>1</v>
      </c>
      <c r="BF85" s="6">
        <v>1</v>
      </c>
      <c r="BG85" s="6">
        <v>1</v>
      </c>
      <c r="BH85" s="6">
        <v>1</v>
      </c>
      <c r="BI85" s="6">
        <v>1</v>
      </c>
      <c r="BJ85" s="6">
        <v>1</v>
      </c>
      <c r="BK85" s="6">
        <v>1</v>
      </c>
      <c r="BL85" s="6">
        <v>1</v>
      </c>
    </row>
    <row r="86" spans="2:64" x14ac:dyDescent="0.25">
      <c r="B86" t="str">
        <f t="shared" si="48"/>
        <v>17_SIN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 s="6">
        <v>0.85</v>
      </c>
      <c r="O86">
        <v>1</v>
      </c>
      <c r="P86">
        <v>1</v>
      </c>
      <c r="Q86">
        <v>1</v>
      </c>
      <c r="R86">
        <v>1</v>
      </c>
      <c r="S8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1</v>
      </c>
      <c r="AM86" s="6">
        <v>1</v>
      </c>
      <c r="AN86" s="6">
        <v>1</v>
      </c>
      <c r="AO86" s="6">
        <v>1</v>
      </c>
      <c r="AP86" s="6">
        <v>1</v>
      </c>
      <c r="AQ86" s="6">
        <v>1</v>
      </c>
      <c r="AR86" s="6">
        <v>1</v>
      </c>
      <c r="AS86" s="6">
        <v>1</v>
      </c>
      <c r="AT86" s="6">
        <v>1</v>
      </c>
      <c r="AU86" s="6">
        <v>1</v>
      </c>
      <c r="AV86" s="6">
        <v>1</v>
      </c>
      <c r="AW86" s="6">
        <v>1</v>
      </c>
      <c r="AX86" s="6">
        <v>1</v>
      </c>
      <c r="AY86" s="6">
        <v>1</v>
      </c>
      <c r="AZ86" s="6">
        <v>1</v>
      </c>
      <c r="BA86" s="6">
        <v>1</v>
      </c>
      <c r="BB86" s="6">
        <v>1</v>
      </c>
      <c r="BC86" s="6">
        <v>1</v>
      </c>
      <c r="BD86" s="6">
        <v>1</v>
      </c>
      <c r="BE86" s="6">
        <v>1</v>
      </c>
      <c r="BF86" s="6">
        <v>1</v>
      </c>
      <c r="BG86" s="6">
        <v>1</v>
      </c>
      <c r="BH86" s="6">
        <v>1</v>
      </c>
      <c r="BI86" s="6">
        <v>1</v>
      </c>
      <c r="BJ86" s="6">
        <v>1</v>
      </c>
      <c r="BK86" s="6">
        <v>1</v>
      </c>
      <c r="BL86" s="6">
        <v>1</v>
      </c>
    </row>
    <row r="87" spans="2:64" x14ac:dyDescent="0.25">
      <c r="B87" t="str">
        <f t="shared" si="48"/>
        <v>17_SIN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1.05</v>
      </c>
      <c r="M87" s="6">
        <v>1.05</v>
      </c>
      <c r="N87" s="6">
        <v>0.85</v>
      </c>
      <c r="O87">
        <v>1</v>
      </c>
      <c r="P87">
        <v>1</v>
      </c>
      <c r="Q87">
        <v>1</v>
      </c>
      <c r="R87">
        <v>1</v>
      </c>
      <c r="S87">
        <v>1</v>
      </c>
      <c r="T87" s="6">
        <v>1</v>
      </c>
      <c r="U87" s="6">
        <v>1</v>
      </c>
      <c r="V87" s="6">
        <v>1</v>
      </c>
      <c r="W87" s="6">
        <v>1</v>
      </c>
      <c r="X87" s="6">
        <v>1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1</v>
      </c>
      <c r="AK87" s="6">
        <v>1</v>
      </c>
      <c r="AL87" s="6">
        <v>1</v>
      </c>
      <c r="AM87" s="6">
        <v>1</v>
      </c>
      <c r="AN87" s="6">
        <v>1</v>
      </c>
      <c r="AO87" s="6">
        <v>1</v>
      </c>
      <c r="AP87" s="6">
        <v>1</v>
      </c>
      <c r="AQ87" s="6">
        <v>1</v>
      </c>
      <c r="AR87" s="6">
        <v>1</v>
      </c>
      <c r="AS87" s="6">
        <v>1</v>
      </c>
      <c r="AT87" s="6">
        <v>1</v>
      </c>
      <c r="AU87" s="6">
        <v>1</v>
      </c>
      <c r="AV87" s="6">
        <v>1</v>
      </c>
      <c r="AW87" s="6">
        <v>1</v>
      </c>
      <c r="AX87" s="6">
        <v>1</v>
      </c>
      <c r="AY87" s="6">
        <v>1</v>
      </c>
      <c r="AZ87" s="6">
        <v>1</v>
      </c>
      <c r="BA87" s="6">
        <v>1</v>
      </c>
      <c r="BB87" s="6">
        <v>1</v>
      </c>
      <c r="BC87" s="6">
        <v>1</v>
      </c>
      <c r="BD87" s="6">
        <v>1</v>
      </c>
      <c r="BE87" s="6">
        <v>1</v>
      </c>
      <c r="BF87" s="6">
        <v>1</v>
      </c>
      <c r="BG87" s="6">
        <v>1</v>
      </c>
      <c r="BH87" s="6">
        <v>1</v>
      </c>
      <c r="BI87" s="6">
        <v>1</v>
      </c>
      <c r="BJ87" s="6">
        <v>1</v>
      </c>
      <c r="BK87" s="6">
        <v>1</v>
      </c>
      <c r="BL87" s="6">
        <v>1</v>
      </c>
    </row>
    <row r="88" spans="2:64" x14ac:dyDescent="0.25">
      <c r="B88" t="str">
        <f t="shared" si="48"/>
        <v>17_SIN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 s="6">
        <v>0.85</v>
      </c>
      <c r="O88">
        <v>1</v>
      </c>
      <c r="P88">
        <v>1</v>
      </c>
      <c r="Q88">
        <v>1</v>
      </c>
      <c r="R88">
        <v>1</v>
      </c>
      <c r="S88">
        <v>1</v>
      </c>
      <c r="T88" s="6">
        <v>1</v>
      </c>
      <c r="U88" s="6">
        <v>1</v>
      </c>
      <c r="V88" s="6">
        <v>1</v>
      </c>
      <c r="W88" s="6">
        <v>1</v>
      </c>
      <c r="X88" s="6">
        <v>1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1</v>
      </c>
      <c r="AK88" s="6">
        <v>1</v>
      </c>
      <c r="AL88" s="6">
        <v>1</v>
      </c>
      <c r="AM88" s="6">
        <v>1</v>
      </c>
      <c r="AN88" s="6">
        <v>1</v>
      </c>
      <c r="AO88" s="6">
        <v>1</v>
      </c>
      <c r="AP88" s="6">
        <v>1</v>
      </c>
      <c r="AQ88" s="6">
        <v>1</v>
      </c>
      <c r="AR88" s="6">
        <v>1</v>
      </c>
      <c r="AS88" s="6">
        <v>1</v>
      </c>
      <c r="AT88" s="6">
        <v>1</v>
      </c>
      <c r="AU88" s="6">
        <v>1</v>
      </c>
      <c r="AV88" s="6">
        <v>1</v>
      </c>
      <c r="AW88" s="6">
        <v>1</v>
      </c>
      <c r="AX88" s="6">
        <v>1</v>
      </c>
      <c r="AY88" s="6">
        <v>1</v>
      </c>
      <c r="AZ88" s="6">
        <v>1</v>
      </c>
      <c r="BA88" s="6">
        <v>1</v>
      </c>
      <c r="BB88" s="6">
        <v>1</v>
      </c>
      <c r="BC88" s="6">
        <v>1</v>
      </c>
      <c r="BD88" s="6">
        <v>1</v>
      </c>
      <c r="BE88" s="6">
        <v>1</v>
      </c>
      <c r="BF88" s="6">
        <v>1</v>
      </c>
      <c r="BG88" s="6">
        <v>1</v>
      </c>
      <c r="BH88" s="6">
        <v>1</v>
      </c>
      <c r="BI88" s="6">
        <v>1</v>
      </c>
      <c r="BJ88" s="6">
        <v>1</v>
      </c>
      <c r="BK88" s="6">
        <v>1</v>
      </c>
      <c r="BL88" s="6">
        <v>1</v>
      </c>
    </row>
    <row r="89" spans="2:64" x14ac:dyDescent="0.25">
      <c r="B89" t="str">
        <f t="shared" si="48"/>
        <v>17_SIN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 s="6">
        <v>0.85</v>
      </c>
      <c r="O89">
        <v>1</v>
      </c>
      <c r="P89">
        <v>1</v>
      </c>
      <c r="Q89">
        <v>1</v>
      </c>
      <c r="R89">
        <v>1</v>
      </c>
      <c r="S89">
        <v>1</v>
      </c>
      <c r="T89" s="6">
        <v>1</v>
      </c>
      <c r="U89" s="6">
        <v>1</v>
      </c>
      <c r="V89" s="6">
        <v>1</v>
      </c>
      <c r="W89" s="6">
        <v>1</v>
      </c>
      <c r="X89" s="6">
        <v>1</v>
      </c>
      <c r="Y89" s="6">
        <v>1</v>
      </c>
      <c r="Z89" s="6">
        <v>1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1</v>
      </c>
      <c r="AJ89" s="6">
        <v>1</v>
      </c>
      <c r="AK89" s="6">
        <v>1</v>
      </c>
      <c r="AL89" s="6">
        <v>1</v>
      </c>
      <c r="AM89" s="6">
        <v>1</v>
      </c>
      <c r="AN89" s="6">
        <v>1</v>
      </c>
      <c r="AO89" s="6">
        <v>1</v>
      </c>
      <c r="AP89" s="6">
        <v>1</v>
      </c>
      <c r="AQ89" s="6">
        <v>1</v>
      </c>
      <c r="AR89" s="6">
        <v>1</v>
      </c>
      <c r="AS89" s="6">
        <v>1</v>
      </c>
      <c r="AT89" s="6">
        <v>1</v>
      </c>
      <c r="AU89" s="6">
        <v>1</v>
      </c>
      <c r="AV89" s="6">
        <v>1</v>
      </c>
      <c r="AW89" s="6">
        <v>1</v>
      </c>
      <c r="AX89" s="6">
        <v>1</v>
      </c>
      <c r="AY89" s="6">
        <v>1</v>
      </c>
      <c r="AZ89" s="6">
        <v>1</v>
      </c>
      <c r="BA89" s="6">
        <v>1</v>
      </c>
      <c r="BB89" s="6">
        <v>1</v>
      </c>
      <c r="BC89" s="6">
        <v>1</v>
      </c>
      <c r="BD89" s="6">
        <v>1</v>
      </c>
      <c r="BE89" s="6">
        <v>1</v>
      </c>
      <c r="BF89" s="6">
        <v>1</v>
      </c>
      <c r="BG89" s="6">
        <v>1</v>
      </c>
      <c r="BH89" s="6">
        <v>1</v>
      </c>
      <c r="BI89" s="6">
        <v>1</v>
      </c>
      <c r="BJ89" s="6">
        <v>1</v>
      </c>
      <c r="BK89" s="6">
        <v>1</v>
      </c>
      <c r="BL89" s="6">
        <v>1</v>
      </c>
    </row>
    <row r="90" spans="2:64" x14ac:dyDescent="0.25">
      <c r="B90" t="str">
        <f t="shared" si="48"/>
        <v>17_SIN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0.85</v>
      </c>
      <c r="O90">
        <v>1</v>
      </c>
      <c r="P90">
        <v>1</v>
      </c>
      <c r="Q90">
        <v>1</v>
      </c>
      <c r="R90">
        <v>1</v>
      </c>
      <c r="S90">
        <v>1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K90" s="6">
        <v>1</v>
      </c>
      <c r="AL90" s="6">
        <v>1</v>
      </c>
      <c r="AM90" s="6">
        <v>1</v>
      </c>
      <c r="AN90" s="6">
        <v>1</v>
      </c>
      <c r="AO90" s="6">
        <v>1</v>
      </c>
      <c r="AP90" s="6">
        <v>1</v>
      </c>
      <c r="AQ90" s="6">
        <v>1</v>
      </c>
      <c r="AR90" s="6">
        <v>1</v>
      </c>
      <c r="AS90" s="6">
        <v>1</v>
      </c>
      <c r="AT90" s="6">
        <v>1</v>
      </c>
      <c r="AU90" s="6">
        <v>1</v>
      </c>
      <c r="AV90" s="6">
        <v>1</v>
      </c>
      <c r="AW90" s="6">
        <v>1</v>
      </c>
      <c r="AX90" s="6">
        <v>1</v>
      </c>
      <c r="AY90" s="6">
        <v>1</v>
      </c>
      <c r="AZ90" s="6">
        <v>1</v>
      </c>
      <c r="BA90" s="6">
        <v>1</v>
      </c>
      <c r="BB90" s="6">
        <v>1</v>
      </c>
      <c r="BC90" s="6">
        <v>1</v>
      </c>
      <c r="BD90" s="6">
        <v>1</v>
      </c>
      <c r="BE90" s="6">
        <v>1</v>
      </c>
      <c r="BF90" s="6">
        <v>1</v>
      </c>
      <c r="BG90" s="6">
        <v>1</v>
      </c>
      <c r="BH90" s="6">
        <v>1</v>
      </c>
      <c r="BI90" s="6">
        <v>1</v>
      </c>
      <c r="BJ90" s="6">
        <v>1</v>
      </c>
      <c r="BK90" s="6">
        <v>1</v>
      </c>
      <c r="BL90" s="6">
        <v>1</v>
      </c>
    </row>
    <row r="91" spans="2:64" x14ac:dyDescent="0.25">
      <c r="B91" t="str">
        <f t="shared" si="48"/>
        <v>17_SIN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0.85</v>
      </c>
      <c r="O91">
        <v>1</v>
      </c>
      <c r="P91">
        <v>1</v>
      </c>
      <c r="Q91">
        <v>1</v>
      </c>
      <c r="R91">
        <v>1</v>
      </c>
      <c r="S91">
        <v>1</v>
      </c>
      <c r="T91" s="6">
        <v>1</v>
      </c>
      <c r="U91" s="6">
        <v>1</v>
      </c>
      <c r="V91" s="6">
        <v>1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1</v>
      </c>
      <c r="AK91" s="6">
        <v>1</v>
      </c>
      <c r="AL91" s="6">
        <v>1</v>
      </c>
      <c r="AM91" s="6">
        <v>1</v>
      </c>
      <c r="AN91" s="6">
        <v>1</v>
      </c>
      <c r="AO91" s="6">
        <v>1</v>
      </c>
      <c r="AP91" s="6">
        <v>1</v>
      </c>
      <c r="AQ91" s="6">
        <v>1</v>
      </c>
      <c r="AR91" s="6">
        <v>1</v>
      </c>
      <c r="AS91" s="6">
        <v>1</v>
      </c>
      <c r="AT91" s="6">
        <v>1</v>
      </c>
      <c r="AU91" s="6">
        <v>1</v>
      </c>
      <c r="AV91" s="6">
        <v>1</v>
      </c>
      <c r="AW91" s="6">
        <v>1</v>
      </c>
      <c r="AX91" s="6">
        <v>1</v>
      </c>
      <c r="AY91" s="6">
        <v>1</v>
      </c>
      <c r="AZ91" s="6">
        <v>1</v>
      </c>
      <c r="BA91" s="6">
        <v>1</v>
      </c>
      <c r="BB91" s="6">
        <v>1</v>
      </c>
      <c r="BC91" s="6">
        <v>1</v>
      </c>
      <c r="BD91" s="6">
        <v>1</v>
      </c>
      <c r="BE91" s="6">
        <v>1</v>
      </c>
      <c r="BF91" s="6">
        <v>1</v>
      </c>
      <c r="BG91" s="6">
        <v>1</v>
      </c>
      <c r="BH91" s="6">
        <v>1</v>
      </c>
      <c r="BI91" s="6">
        <v>1</v>
      </c>
      <c r="BJ91" s="6">
        <v>1</v>
      </c>
      <c r="BK91" s="6">
        <v>1</v>
      </c>
      <c r="BL91" s="6">
        <v>1</v>
      </c>
    </row>
    <row r="92" spans="2:64" x14ac:dyDescent="0.25">
      <c r="B92" t="str">
        <f t="shared" si="48"/>
        <v>17_SIN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1.05</v>
      </c>
      <c r="M92" s="6">
        <v>1.05</v>
      </c>
      <c r="N92" s="6">
        <v>0.85</v>
      </c>
      <c r="O92">
        <v>1</v>
      </c>
      <c r="P92">
        <v>1</v>
      </c>
      <c r="Q92">
        <v>1</v>
      </c>
      <c r="R92">
        <v>1</v>
      </c>
      <c r="S92">
        <v>1</v>
      </c>
      <c r="T92" s="6">
        <v>1</v>
      </c>
      <c r="U92" s="6">
        <v>1</v>
      </c>
      <c r="V92" s="6">
        <v>1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1</v>
      </c>
      <c r="AK92" s="6">
        <v>1</v>
      </c>
      <c r="AL92" s="6">
        <v>1</v>
      </c>
      <c r="AM92" s="6">
        <v>1</v>
      </c>
      <c r="AN92" s="6">
        <v>1</v>
      </c>
      <c r="AO92" s="6">
        <v>1</v>
      </c>
      <c r="AP92" s="6">
        <v>1</v>
      </c>
      <c r="AQ92" s="6">
        <v>1</v>
      </c>
      <c r="AR92" s="6">
        <v>1</v>
      </c>
      <c r="AS92" s="6">
        <v>1</v>
      </c>
      <c r="AT92" s="6">
        <v>1</v>
      </c>
      <c r="AU92" s="6">
        <v>1</v>
      </c>
      <c r="AV92" s="6">
        <v>1</v>
      </c>
      <c r="AW92" s="6">
        <v>1</v>
      </c>
      <c r="AX92" s="6">
        <v>1</v>
      </c>
      <c r="AY92" s="6">
        <v>1</v>
      </c>
      <c r="AZ92" s="6">
        <v>1</v>
      </c>
      <c r="BA92" s="6">
        <v>1</v>
      </c>
      <c r="BB92" s="6">
        <v>1</v>
      </c>
      <c r="BC92" s="6">
        <v>1</v>
      </c>
      <c r="BD92" s="6">
        <v>1</v>
      </c>
      <c r="BE92" s="6">
        <v>1</v>
      </c>
      <c r="BF92" s="6">
        <v>1</v>
      </c>
      <c r="BG92" s="6">
        <v>1</v>
      </c>
      <c r="BH92" s="6">
        <v>1</v>
      </c>
      <c r="BI92" s="6">
        <v>1</v>
      </c>
      <c r="BJ92" s="6">
        <v>1</v>
      </c>
      <c r="BK92" s="6">
        <v>1</v>
      </c>
      <c r="BL92" s="6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51">M112-0.005</f>
        <v>0.98</v>
      </c>
      <c r="O112">
        <f t="shared" si="51"/>
        <v>0.97499999999999998</v>
      </c>
      <c r="P112">
        <f t="shared" si="51"/>
        <v>0.97</v>
      </c>
      <c r="Q112">
        <f t="shared" si="51"/>
        <v>0.96499999999999997</v>
      </c>
      <c r="R112">
        <f t="shared" si="51"/>
        <v>0.96</v>
      </c>
      <c r="S112">
        <f t="shared" si="51"/>
        <v>0.95499999999999996</v>
      </c>
      <c r="T112">
        <f t="shared" si="51"/>
        <v>0.95</v>
      </c>
      <c r="U112">
        <f t="shared" si="51"/>
        <v>0.94499999999999995</v>
      </c>
      <c r="V112">
        <f t="shared" si="51"/>
        <v>0.94</v>
      </c>
      <c r="W112">
        <f t="shared" si="51"/>
        <v>0.93499999999999994</v>
      </c>
      <c r="X112">
        <f t="shared" si="51"/>
        <v>0.92999999999999994</v>
      </c>
      <c r="Y112">
        <f t="shared" si="51"/>
        <v>0.92499999999999993</v>
      </c>
      <c r="Z112">
        <f t="shared" si="51"/>
        <v>0.91999999999999993</v>
      </c>
      <c r="AA112">
        <f t="shared" si="51"/>
        <v>0.91499999999999992</v>
      </c>
      <c r="AB112">
        <f t="shared" si="51"/>
        <v>0.90999999999999992</v>
      </c>
      <c r="AC112">
        <f t="shared" si="51"/>
        <v>0.90499999999999992</v>
      </c>
      <c r="AD112">
        <f t="shared" si="51"/>
        <v>0.89999999999999991</v>
      </c>
      <c r="AE112">
        <f t="shared" si="51"/>
        <v>0.89499999999999991</v>
      </c>
      <c r="AF112">
        <f t="shared" si="51"/>
        <v>0.8899999999999999</v>
      </c>
      <c r="AG112">
        <f t="shared" si="51"/>
        <v>0.8849999999999999</v>
      </c>
      <c r="AH112">
        <f t="shared" si="51"/>
        <v>0.87999999999999989</v>
      </c>
      <c r="AI112">
        <f t="shared" si="51"/>
        <v>0.87499999999999989</v>
      </c>
      <c r="AJ112">
        <f t="shared" si="51"/>
        <v>0.86999999999999988</v>
      </c>
      <c r="AK112">
        <f t="shared" si="51"/>
        <v>0.86499999999999988</v>
      </c>
      <c r="AL112">
        <f t="shared" si="51"/>
        <v>0.85999999999999988</v>
      </c>
      <c r="AM112">
        <f t="shared" si="51"/>
        <v>0.85499999999999987</v>
      </c>
      <c r="AN112">
        <f t="shared" si="51"/>
        <v>0.84999999999999987</v>
      </c>
      <c r="AO112">
        <f t="shared" si="51"/>
        <v>0.84499999999999986</v>
      </c>
      <c r="AP112">
        <f t="shared" si="51"/>
        <v>0.83999999999999986</v>
      </c>
      <c r="AQ112">
        <f t="shared" si="51"/>
        <v>0.83499999999999985</v>
      </c>
      <c r="AR112">
        <f t="shared" si="51"/>
        <v>0.82999999999999985</v>
      </c>
      <c r="AS112">
        <f t="shared" si="51"/>
        <v>0.82499999999999984</v>
      </c>
      <c r="AT112">
        <f t="shared" si="51"/>
        <v>0.81999999999999984</v>
      </c>
      <c r="AU112">
        <f t="shared" si="51"/>
        <v>0.81499999999999984</v>
      </c>
      <c r="AV112">
        <f t="shared" si="51"/>
        <v>0.80999999999999983</v>
      </c>
      <c r="AW112">
        <f t="shared" si="51"/>
        <v>0.80499999999999983</v>
      </c>
      <c r="AX112">
        <f t="shared" si="51"/>
        <v>0.79999999999999982</v>
      </c>
      <c r="AY112">
        <f t="shared" si="51"/>
        <v>0.79499999999999982</v>
      </c>
      <c r="AZ112">
        <f t="shared" si="51"/>
        <v>0.78999999999999981</v>
      </c>
      <c r="BA112">
        <f t="shared" si="51"/>
        <v>0.78499999999999981</v>
      </c>
      <c r="BB112">
        <f t="shared" si="51"/>
        <v>0.7799999999999998</v>
      </c>
      <c r="BC112">
        <f t="shared" si="51"/>
        <v>0.7749999999999998</v>
      </c>
      <c r="BD112">
        <f t="shared" si="51"/>
        <v>0.7699999999999998</v>
      </c>
      <c r="BE112">
        <f t="shared" si="51"/>
        <v>0.76499999999999979</v>
      </c>
      <c r="BF112">
        <f t="shared" si="51"/>
        <v>0.75999999999999979</v>
      </c>
      <c r="BG112">
        <f t="shared" si="51"/>
        <v>0.75499999999999978</v>
      </c>
      <c r="BH112">
        <f t="shared" si="51"/>
        <v>0.74999999999999978</v>
      </c>
      <c r="BI112">
        <f t="shared" si="51"/>
        <v>0.74499999999999977</v>
      </c>
      <c r="BJ112">
        <f t="shared" si="51"/>
        <v>0.73999999999999977</v>
      </c>
      <c r="BK112">
        <f t="shared" si="51"/>
        <v>0.73499999999999976</v>
      </c>
      <c r="BL112">
        <f t="shared" si="51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>
        <f>K119-0.01</f>
        <v>0.99</v>
      </c>
      <c r="M119">
        <f>L119-0.005</f>
        <v>0.98499999999999999</v>
      </c>
      <c r="N119">
        <f t="shared" ref="N119:BL119" si="52">M119-0.005</f>
        <v>0.98</v>
      </c>
      <c r="O119">
        <f t="shared" si="52"/>
        <v>0.97499999999999998</v>
      </c>
      <c r="P119">
        <f t="shared" si="52"/>
        <v>0.97</v>
      </c>
      <c r="Q119">
        <f t="shared" si="52"/>
        <v>0.96499999999999997</v>
      </c>
      <c r="R119">
        <f t="shared" si="52"/>
        <v>0.96</v>
      </c>
      <c r="S119">
        <f t="shared" si="52"/>
        <v>0.95499999999999996</v>
      </c>
      <c r="T119">
        <f t="shared" si="52"/>
        <v>0.95</v>
      </c>
      <c r="U119">
        <f t="shared" si="52"/>
        <v>0.94499999999999995</v>
      </c>
      <c r="V119">
        <f t="shared" si="52"/>
        <v>0.94</v>
      </c>
      <c r="W119">
        <f t="shared" si="52"/>
        <v>0.93499999999999994</v>
      </c>
      <c r="X119">
        <f t="shared" si="52"/>
        <v>0.92999999999999994</v>
      </c>
      <c r="Y119">
        <f t="shared" si="52"/>
        <v>0.92499999999999993</v>
      </c>
      <c r="Z119">
        <f t="shared" si="52"/>
        <v>0.91999999999999993</v>
      </c>
      <c r="AA119">
        <f t="shared" si="52"/>
        <v>0.91499999999999992</v>
      </c>
      <c r="AB119">
        <f t="shared" si="52"/>
        <v>0.90999999999999992</v>
      </c>
      <c r="AC119">
        <f t="shared" si="52"/>
        <v>0.90499999999999992</v>
      </c>
      <c r="AD119">
        <f t="shared" si="52"/>
        <v>0.89999999999999991</v>
      </c>
      <c r="AE119">
        <f t="shared" si="52"/>
        <v>0.89499999999999991</v>
      </c>
      <c r="AF119">
        <f t="shared" si="52"/>
        <v>0.8899999999999999</v>
      </c>
      <c r="AG119">
        <f t="shared" si="52"/>
        <v>0.8849999999999999</v>
      </c>
      <c r="AH119">
        <f t="shared" si="52"/>
        <v>0.87999999999999989</v>
      </c>
      <c r="AI119">
        <f t="shared" si="52"/>
        <v>0.87499999999999989</v>
      </c>
      <c r="AJ119">
        <f t="shared" si="52"/>
        <v>0.86999999999999988</v>
      </c>
      <c r="AK119">
        <f t="shared" si="52"/>
        <v>0.86499999999999988</v>
      </c>
      <c r="AL119">
        <f t="shared" si="52"/>
        <v>0.85999999999999988</v>
      </c>
      <c r="AM119">
        <f t="shared" si="52"/>
        <v>0.85499999999999987</v>
      </c>
      <c r="AN119">
        <f t="shared" si="52"/>
        <v>0.84999999999999987</v>
      </c>
      <c r="AO119">
        <f t="shared" si="52"/>
        <v>0.84499999999999986</v>
      </c>
      <c r="AP119">
        <f t="shared" si="52"/>
        <v>0.83999999999999986</v>
      </c>
      <c r="AQ119">
        <f t="shared" si="52"/>
        <v>0.83499999999999985</v>
      </c>
      <c r="AR119">
        <f t="shared" si="52"/>
        <v>0.82999999999999985</v>
      </c>
      <c r="AS119">
        <f t="shared" si="52"/>
        <v>0.82499999999999984</v>
      </c>
      <c r="AT119">
        <f t="shared" si="52"/>
        <v>0.81999999999999984</v>
      </c>
      <c r="AU119">
        <f t="shared" si="52"/>
        <v>0.81499999999999984</v>
      </c>
      <c r="AV119">
        <f t="shared" si="52"/>
        <v>0.80999999999999983</v>
      </c>
      <c r="AW119">
        <f t="shared" si="52"/>
        <v>0.80499999999999983</v>
      </c>
      <c r="AX119">
        <f t="shared" si="52"/>
        <v>0.79999999999999982</v>
      </c>
      <c r="AY119">
        <f t="shared" si="52"/>
        <v>0.79499999999999982</v>
      </c>
      <c r="AZ119">
        <f t="shared" si="52"/>
        <v>0.78999999999999981</v>
      </c>
      <c r="BA119">
        <f t="shared" si="52"/>
        <v>0.78499999999999981</v>
      </c>
      <c r="BB119">
        <f t="shared" si="52"/>
        <v>0.7799999999999998</v>
      </c>
      <c r="BC119">
        <f t="shared" si="52"/>
        <v>0.7749999999999998</v>
      </c>
      <c r="BD119">
        <f t="shared" si="52"/>
        <v>0.7699999999999998</v>
      </c>
      <c r="BE119">
        <f t="shared" si="52"/>
        <v>0.76499999999999979</v>
      </c>
      <c r="BF119">
        <f t="shared" si="52"/>
        <v>0.75999999999999979</v>
      </c>
      <c r="BG119">
        <f t="shared" si="52"/>
        <v>0.75499999999999978</v>
      </c>
      <c r="BH119">
        <f t="shared" si="52"/>
        <v>0.74999999999999978</v>
      </c>
      <c r="BI119">
        <f t="shared" si="52"/>
        <v>0.74499999999999977</v>
      </c>
      <c r="BJ119">
        <f t="shared" si="52"/>
        <v>0.73999999999999977</v>
      </c>
      <c r="BK119">
        <f t="shared" si="52"/>
        <v>0.73499999999999976</v>
      </c>
      <c r="BL119">
        <f t="shared" si="52"/>
        <v>0.72999999999999976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K127" si="53">(D$28*(D63*D112))+D95</f>
        <v>8.5326745811794289E-10</v>
      </c>
      <c r="E127" s="6">
        <f t="shared" si="53"/>
        <v>9.0524858420697363E-10</v>
      </c>
      <c r="F127" s="6">
        <f t="shared" si="53"/>
        <v>9.2550280644758245E-10</v>
      </c>
      <c r="G127" s="6">
        <f t="shared" si="53"/>
        <v>9.5917495360872456E-10</v>
      </c>
      <c r="H127" s="6">
        <f t="shared" si="53"/>
        <v>9.8104003006934388E-10</v>
      </c>
      <c r="I127" s="6">
        <f t="shared" si="53"/>
        <v>9.9999999999999924E-10</v>
      </c>
      <c r="J127" s="10">
        <f t="shared" si="53"/>
        <v>9.9999999999999882E-10</v>
      </c>
      <c r="K127" s="6">
        <f t="shared" si="53"/>
        <v>1.0031211387195952E-9</v>
      </c>
      <c r="L127">
        <f>(L$28*(L63*L112))+L95</f>
        <v>1.0087740777769372E-9</v>
      </c>
      <c r="M127" s="6">
        <f t="shared" ref="M127:BL132" si="54">(M$28*(M63*M112))+M95</f>
        <v>9.9899556059095565E-10</v>
      </c>
      <c r="N127" s="6">
        <f t="shared" si="54"/>
        <v>9.4195946869606975E-10</v>
      </c>
      <c r="O127" s="6">
        <f t="shared" si="54"/>
        <v>9.480757254080093E-10</v>
      </c>
      <c r="P127" s="6">
        <f t="shared" si="54"/>
        <v>9.3521163334549512E-10</v>
      </c>
      <c r="Q127" s="6">
        <f t="shared" si="54"/>
        <v>9.1784837891427924E-10</v>
      </c>
      <c r="R127" s="6">
        <f t="shared" si="54"/>
        <v>8.9584794032072562E-10</v>
      </c>
      <c r="S127" s="6">
        <f t="shared" si="54"/>
        <v>8.7014726809758869E-10</v>
      </c>
      <c r="T127" s="6">
        <f t="shared" si="54"/>
        <v>8.4524759275717493E-10</v>
      </c>
      <c r="U127" s="6">
        <f t="shared" si="54"/>
        <v>8.1525492084023812E-10</v>
      </c>
      <c r="V127" s="6">
        <f t="shared" si="54"/>
        <v>7.8266039142062319E-10</v>
      </c>
      <c r="W127" s="6">
        <f t="shared" si="54"/>
        <v>7.467742524269258E-10</v>
      </c>
      <c r="X127" s="6">
        <f t="shared" si="54"/>
        <v>7.0800518858628133E-10</v>
      </c>
      <c r="Y127" s="6">
        <f t="shared" si="54"/>
        <v>6.6676583623868293E-10</v>
      </c>
      <c r="Z127" s="6">
        <f t="shared" si="54"/>
        <v>6.2347480043483995E-10</v>
      </c>
      <c r="AA127" s="6">
        <f t="shared" si="54"/>
        <v>5.7800192635986224E-10</v>
      </c>
      <c r="AB127" s="6">
        <f t="shared" si="54"/>
        <v>5.319529692002487E-10</v>
      </c>
      <c r="AC127" s="6">
        <f t="shared" si="54"/>
        <v>4.8557272733403211E-10</v>
      </c>
      <c r="AD127" s="6">
        <f t="shared" si="54"/>
        <v>4.387549904967321E-10</v>
      </c>
      <c r="AE127" s="6">
        <f t="shared" si="54"/>
        <v>3.9195546887056122E-10</v>
      </c>
      <c r="AF127" s="6">
        <f t="shared" si="54"/>
        <v>3.4563349005556804E-10</v>
      </c>
      <c r="AG127" s="6">
        <f t="shared" si="54"/>
        <v>3.0048179242411766E-10</v>
      </c>
      <c r="AH127" s="6">
        <f t="shared" si="54"/>
        <v>2.5647034199337759E-10</v>
      </c>
      <c r="AI127" s="6">
        <f t="shared" si="54"/>
        <v>2.1449946734318738E-10</v>
      </c>
      <c r="AJ127" s="6">
        <f t="shared" si="54"/>
        <v>1.7470989006599987E-10</v>
      </c>
      <c r="AK127" s="6">
        <f t="shared" si="54"/>
        <v>1.3786243247083008E-10</v>
      </c>
      <c r="AL127" s="6">
        <f t="shared" si="54"/>
        <v>1.0430073952149167E-10</v>
      </c>
      <c r="AM127" s="6">
        <f t="shared" si="54"/>
        <v>7.4478013108944321E-11</v>
      </c>
      <c r="AN127" s="6">
        <f t="shared" si="54"/>
        <v>4.9034511975762217E-11</v>
      </c>
      <c r="AO127" s="6">
        <f t="shared" si="54"/>
        <v>2.833453996109948E-11</v>
      </c>
      <c r="AP127" s="6">
        <f t="shared" si="54"/>
        <v>1.2934401437991289E-11</v>
      </c>
      <c r="AQ127" s="6">
        <f t="shared" si="54"/>
        <v>3.3187374404864687E-12</v>
      </c>
      <c r="AR127" s="6">
        <f t="shared" si="54"/>
        <v>1.5487264884063026E-24</v>
      </c>
      <c r="AS127" s="6">
        <f t="shared" si="54"/>
        <v>1.5553519968584227E-24</v>
      </c>
      <c r="AT127" s="6">
        <f t="shared" si="54"/>
        <v>1.5618818534694125E-24</v>
      </c>
      <c r="AU127" s="6">
        <f t="shared" si="54"/>
        <v>1.5683021548247733E-24</v>
      </c>
      <c r="AV127" s="6">
        <f t="shared" si="54"/>
        <v>1.5745997593260304E-24</v>
      </c>
      <c r="AW127" s="6">
        <f t="shared" si="54"/>
        <v>1.5807621586178086E-24</v>
      </c>
      <c r="AX127" s="6">
        <f t="shared" si="54"/>
        <v>1.5867817742721796E-24</v>
      </c>
      <c r="AY127" s="6">
        <f t="shared" si="54"/>
        <v>1.5926519803294901E-24</v>
      </c>
      <c r="AZ127" s="6">
        <f t="shared" si="54"/>
        <v>1.5983670834045016E-24</v>
      </c>
      <c r="BA127" s="6">
        <f t="shared" si="54"/>
        <v>1.6039277134130621E-24</v>
      </c>
      <c r="BB127" s="6">
        <f t="shared" si="54"/>
        <v>1.6093306507174365E-24</v>
      </c>
      <c r="BC127" s="6">
        <f t="shared" si="54"/>
        <v>1.6145740607855002E-24</v>
      </c>
      <c r="BD127" s="6">
        <f t="shared" si="54"/>
        <v>1.6196490335577042E-24</v>
      </c>
      <c r="BE127" s="6">
        <f t="shared" si="54"/>
        <v>1.6245542667949037E-24</v>
      </c>
      <c r="BF127" s="6">
        <f t="shared" si="54"/>
        <v>1.6292881654842252E-24</v>
      </c>
      <c r="BG127" s="6">
        <f t="shared" si="54"/>
        <v>1.6338472199660996E-24</v>
      </c>
      <c r="BH127" s="6">
        <f t="shared" si="54"/>
        <v>1.6382296895911004E-24</v>
      </c>
      <c r="BI127" s="6">
        <f t="shared" si="54"/>
        <v>1.6424280998671927E-24</v>
      </c>
      <c r="BJ127" s="6">
        <f t="shared" si="54"/>
        <v>1.6464418209468885E-24</v>
      </c>
      <c r="BK127" s="6">
        <f t="shared" si="54"/>
        <v>1.6502680235078083E-24</v>
      </c>
      <c r="BL127" s="6">
        <f t="shared" si="54"/>
        <v>1.6539039164003754E-24</v>
      </c>
    </row>
    <row r="128" spans="3:64" x14ac:dyDescent="0.25">
      <c r="C128" t="s">
        <v>7</v>
      </c>
      <c r="D128" s="6">
        <f t="shared" ref="D128:K128" si="55">(D$28*(D64*D113))+D96</f>
        <v>9.9999999999999924E-10</v>
      </c>
      <c r="E128" s="6">
        <f t="shared" si="55"/>
        <v>9.9999999999999882E-10</v>
      </c>
      <c r="F128" s="6">
        <f t="shared" si="55"/>
        <v>9.9999999999999861E-10</v>
      </c>
      <c r="G128" s="6">
        <f t="shared" si="55"/>
        <v>9.9999999999999882E-10</v>
      </c>
      <c r="H128" s="6">
        <f t="shared" si="55"/>
        <v>9.9999999999999861E-10</v>
      </c>
      <c r="I128" s="6">
        <f t="shared" si="55"/>
        <v>9.9999999999999924E-10</v>
      </c>
      <c r="J128" s="10">
        <f t="shared" si="55"/>
        <v>9.9999999999999882E-10</v>
      </c>
      <c r="K128" s="6">
        <f t="shared" si="55"/>
        <v>9.0796520904246098E-10</v>
      </c>
      <c r="L128" s="6">
        <f t="shared" ref="L128:AA133" si="56">(L$28*(L64*L113))+L96</f>
        <v>8.8286719955671774E-10</v>
      </c>
      <c r="M128" s="6">
        <f t="shared" si="56"/>
        <v>8.4402993718613388E-10</v>
      </c>
      <c r="N128" s="6">
        <f t="shared" si="56"/>
        <v>7.7059422050427112E-10</v>
      </c>
      <c r="O128" s="6">
        <f t="shared" si="56"/>
        <v>7.5299754553976772E-10</v>
      </c>
      <c r="P128" s="6">
        <f t="shared" si="56"/>
        <v>7.228524707911758E-10</v>
      </c>
      <c r="Q128" s="6">
        <f t="shared" si="56"/>
        <v>6.91871254266062E-10</v>
      </c>
      <c r="R128" s="6">
        <f t="shared" si="56"/>
        <v>6.598372545260908E-10</v>
      </c>
      <c r="S128" s="6">
        <f t="shared" si="56"/>
        <v>6.2733261963504764E-10</v>
      </c>
      <c r="T128" s="6">
        <f t="shared" si="56"/>
        <v>5.9741640164976735E-10</v>
      </c>
      <c r="U128" s="6">
        <f t="shared" si="56"/>
        <v>5.6571803640083194E-10</v>
      </c>
      <c r="V128" s="6">
        <f t="shared" si="56"/>
        <v>5.339071708580307E-10</v>
      </c>
      <c r="W128" s="6">
        <f t="shared" si="56"/>
        <v>5.0141027799035264E-10</v>
      </c>
      <c r="X128" s="6">
        <f t="shared" si="56"/>
        <v>4.6842073502465793E-10</v>
      </c>
      <c r="Y128" s="6">
        <f t="shared" si="56"/>
        <v>4.3512714910769018E-10</v>
      </c>
      <c r="Z128" s="6">
        <f t="shared" si="56"/>
        <v>4.0171620634879764E-10</v>
      </c>
      <c r="AA128" s="6">
        <f t="shared" si="56"/>
        <v>3.6802066949240922E-10</v>
      </c>
      <c r="AB128" s="6">
        <f t="shared" si="54"/>
        <v>3.3497848139845286E-10</v>
      </c>
      <c r="AC128" s="6">
        <f t="shared" si="54"/>
        <v>3.0264462421156461E-10</v>
      </c>
      <c r="AD128" s="6">
        <f t="shared" si="54"/>
        <v>2.7086212323880389E-10</v>
      </c>
      <c r="AE128" s="6">
        <f t="shared" si="54"/>
        <v>2.39829868540043E-10</v>
      </c>
      <c r="AF128" s="6">
        <f t="shared" si="54"/>
        <v>2.0974786181203636E-10</v>
      </c>
      <c r="AG128" s="6">
        <f t="shared" si="54"/>
        <v>1.8095623671186211E-10</v>
      </c>
      <c r="AH128" s="6">
        <f t="shared" si="54"/>
        <v>1.5335916554304917E-10</v>
      </c>
      <c r="AI128" s="6">
        <f t="shared" si="54"/>
        <v>1.2742240939187335E-10</v>
      </c>
      <c r="AJ128" s="6">
        <f t="shared" si="54"/>
        <v>1.0315762463039713E-10</v>
      </c>
      <c r="AK128" s="6">
        <f t="shared" si="54"/>
        <v>8.0946803085542817E-11</v>
      </c>
      <c r="AL128" s="6">
        <f t="shared" si="54"/>
        <v>6.0926480821017238E-11</v>
      </c>
      <c r="AM128" s="6">
        <f t="shared" si="54"/>
        <v>4.3300899641482129E-11</v>
      </c>
      <c r="AN128" s="6">
        <f t="shared" si="54"/>
        <v>2.8385525085403313E-11</v>
      </c>
      <c r="AO128" s="6">
        <f t="shared" si="54"/>
        <v>1.6338236480933098E-11</v>
      </c>
      <c r="AP128" s="6">
        <f t="shared" si="54"/>
        <v>7.4317174893333815E-12</v>
      </c>
      <c r="AQ128" s="6">
        <f t="shared" si="54"/>
        <v>1.9007380628427237E-12</v>
      </c>
      <c r="AR128" s="6">
        <f t="shared" si="54"/>
        <v>1.7561746147768138E-24</v>
      </c>
      <c r="AS128" s="6">
        <f t="shared" si="54"/>
        <v>1.7743766096067566E-24</v>
      </c>
      <c r="AT128" s="6">
        <f t="shared" si="54"/>
        <v>1.7926907930782357E-24</v>
      </c>
      <c r="AU128" s="6">
        <f t="shared" si="54"/>
        <v>1.8111031741029501E-24</v>
      </c>
      <c r="AV128" s="6">
        <f t="shared" si="54"/>
        <v>1.8296003013229114E-24</v>
      </c>
      <c r="AW128" s="6">
        <f t="shared" si="54"/>
        <v>1.8481691295495025E-24</v>
      </c>
      <c r="AX128" s="6">
        <f t="shared" si="54"/>
        <v>1.866802087379035E-24</v>
      </c>
      <c r="AY128" s="6">
        <f t="shared" si="54"/>
        <v>1.8854925405306582E-24</v>
      </c>
      <c r="AZ128" s="6">
        <f t="shared" si="54"/>
        <v>1.9042347978013425E-24</v>
      </c>
      <c r="BA128" s="6">
        <f t="shared" si="54"/>
        <v>1.9230306043168974E-24</v>
      </c>
      <c r="BB128" s="6">
        <f t="shared" si="54"/>
        <v>1.9418771049380834E-24</v>
      </c>
      <c r="BC128" s="6">
        <f t="shared" si="54"/>
        <v>1.960773052946338E-24</v>
      </c>
      <c r="BD128" s="6">
        <f t="shared" si="54"/>
        <v>1.9797085207733591E-24</v>
      </c>
      <c r="BE128" s="6">
        <f t="shared" si="54"/>
        <v>1.9986826811778901E-24</v>
      </c>
      <c r="BF128" s="6">
        <f t="shared" si="54"/>
        <v>2.0176943225810839E-24</v>
      </c>
      <c r="BG128" s="6">
        <f t="shared" si="54"/>
        <v>2.0367398145272766E-24</v>
      </c>
      <c r="BH128" s="6">
        <f t="shared" si="54"/>
        <v>2.0558176496829499E-24</v>
      </c>
      <c r="BI128" s="6">
        <f t="shared" si="54"/>
        <v>2.0749190365475789E-24</v>
      </c>
      <c r="BJ128" s="6">
        <f t="shared" si="54"/>
        <v>2.0940436514427842E-24</v>
      </c>
      <c r="BK128" s="6">
        <f t="shared" si="54"/>
        <v>2.1131883454281666E-24</v>
      </c>
      <c r="BL128" s="6">
        <f t="shared" si="54"/>
        <v>2.1323499325065281E-24</v>
      </c>
    </row>
    <row r="129" spans="1:64" x14ac:dyDescent="0.25">
      <c r="C129" t="s">
        <v>8</v>
      </c>
      <c r="D129" s="6">
        <f t="shared" ref="D129:K129" si="57">(D$28*(D65*D114))+D97</f>
        <v>0</v>
      </c>
      <c r="E129" s="6">
        <f t="shared" si="57"/>
        <v>0</v>
      </c>
      <c r="F129" s="6">
        <f t="shared" si="57"/>
        <v>0</v>
      </c>
      <c r="G129" s="6">
        <f t="shared" si="57"/>
        <v>0</v>
      </c>
      <c r="H129" s="6">
        <f t="shared" si="57"/>
        <v>0</v>
      </c>
      <c r="I129" s="6">
        <f t="shared" si="57"/>
        <v>0</v>
      </c>
      <c r="J129" s="10">
        <f t="shared" si="57"/>
        <v>0</v>
      </c>
      <c r="K129" s="6">
        <f t="shared" si="57"/>
        <v>0</v>
      </c>
      <c r="L129" s="6">
        <f t="shared" si="56"/>
        <v>0</v>
      </c>
      <c r="M129" s="6">
        <f t="shared" si="54"/>
        <v>0</v>
      </c>
      <c r="N129" s="6">
        <f t="shared" si="54"/>
        <v>0</v>
      </c>
      <c r="O129" s="6">
        <f t="shared" si="54"/>
        <v>0</v>
      </c>
      <c r="P129" s="6">
        <f t="shared" si="54"/>
        <v>0</v>
      </c>
      <c r="Q129" s="6">
        <f t="shared" si="54"/>
        <v>0</v>
      </c>
      <c r="R129" s="6">
        <f t="shared" si="54"/>
        <v>0</v>
      </c>
      <c r="S129" s="6">
        <f t="shared" si="54"/>
        <v>0</v>
      </c>
      <c r="T129" s="6">
        <f t="shared" si="54"/>
        <v>0</v>
      </c>
      <c r="U129" s="6">
        <f t="shared" si="54"/>
        <v>0</v>
      </c>
      <c r="V129" s="6">
        <f t="shared" si="54"/>
        <v>0</v>
      </c>
      <c r="W129" s="6">
        <f t="shared" si="54"/>
        <v>0</v>
      </c>
      <c r="X129" s="6">
        <f t="shared" si="54"/>
        <v>0</v>
      </c>
      <c r="Y129" s="6">
        <f t="shared" si="54"/>
        <v>0</v>
      </c>
      <c r="Z129" s="6">
        <f t="shared" si="54"/>
        <v>0</v>
      </c>
      <c r="AA129" s="6">
        <f t="shared" si="54"/>
        <v>0</v>
      </c>
      <c r="AB129" s="6">
        <f t="shared" si="54"/>
        <v>0</v>
      </c>
      <c r="AC129" s="6">
        <f t="shared" si="54"/>
        <v>0</v>
      </c>
      <c r="AD129" s="6">
        <f t="shared" si="54"/>
        <v>0</v>
      </c>
      <c r="AE129" s="6">
        <f t="shared" si="54"/>
        <v>0</v>
      </c>
      <c r="AF129" s="6">
        <f t="shared" si="54"/>
        <v>0</v>
      </c>
      <c r="AG129" s="6">
        <f t="shared" si="54"/>
        <v>0</v>
      </c>
      <c r="AH129" s="6">
        <f t="shared" si="54"/>
        <v>0</v>
      </c>
      <c r="AI129" s="6">
        <f t="shared" si="54"/>
        <v>0</v>
      </c>
      <c r="AJ129" s="6">
        <f t="shared" si="54"/>
        <v>0</v>
      </c>
      <c r="AK129" s="6">
        <f t="shared" si="54"/>
        <v>0</v>
      </c>
      <c r="AL129" s="6">
        <f t="shared" si="54"/>
        <v>0</v>
      </c>
      <c r="AM129" s="6">
        <f t="shared" si="54"/>
        <v>0</v>
      </c>
      <c r="AN129" s="6">
        <f t="shared" si="54"/>
        <v>0</v>
      </c>
      <c r="AO129" s="6">
        <f t="shared" si="54"/>
        <v>0</v>
      </c>
      <c r="AP129" s="6">
        <f t="shared" si="54"/>
        <v>0</v>
      </c>
      <c r="AQ129" s="6">
        <f t="shared" si="54"/>
        <v>0</v>
      </c>
      <c r="AR129" s="6">
        <f t="shared" si="54"/>
        <v>0</v>
      </c>
      <c r="AS129" s="6">
        <f t="shared" si="54"/>
        <v>0</v>
      </c>
      <c r="AT129" s="6">
        <f t="shared" si="54"/>
        <v>0</v>
      </c>
      <c r="AU129" s="6">
        <f t="shared" si="54"/>
        <v>0</v>
      </c>
      <c r="AV129" s="6">
        <f t="shared" si="54"/>
        <v>0</v>
      </c>
      <c r="AW129" s="6">
        <f t="shared" si="54"/>
        <v>0</v>
      </c>
      <c r="AX129" s="6">
        <f t="shared" si="54"/>
        <v>0</v>
      </c>
      <c r="AY129" s="6">
        <f t="shared" si="54"/>
        <v>0</v>
      </c>
      <c r="AZ129" s="6">
        <f t="shared" si="54"/>
        <v>0</v>
      </c>
      <c r="BA129" s="6">
        <f t="shared" si="54"/>
        <v>0</v>
      </c>
      <c r="BB129" s="6">
        <f t="shared" si="54"/>
        <v>0</v>
      </c>
      <c r="BC129" s="6">
        <f t="shared" si="54"/>
        <v>0</v>
      </c>
      <c r="BD129" s="6">
        <f t="shared" si="54"/>
        <v>0</v>
      </c>
      <c r="BE129" s="6">
        <f t="shared" si="54"/>
        <v>0</v>
      </c>
      <c r="BF129" s="6">
        <f t="shared" si="54"/>
        <v>0</v>
      </c>
      <c r="BG129" s="6">
        <f t="shared" si="54"/>
        <v>0</v>
      </c>
      <c r="BH129" s="6">
        <f t="shared" si="54"/>
        <v>0</v>
      </c>
      <c r="BI129" s="6">
        <f t="shared" si="54"/>
        <v>0</v>
      </c>
      <c r="BJ129" s="6">
        <f t="shared" si="54"/>
        <v>0</v>
      </c>
      <c r="BK129" s="6">
        <f t="shared" si="54"/>
        <v>0</v>
      </c>
      <c r="BL129" s="6">
        <f t="shared" si="54"/>
        <v>0</v>
      </c>
    </row>
    <row r="130" spans="1:64" x14ac:dyDescent="0.25">
      <c r="C130" t="s">
        <v>9</v>
      </c>
      <c r="D130" s="6">
        <f t="shared" ref="D130:K130" si="58">(D$28*(D66*D115))+D98</f>
        <v>5.276267833437957E-3</v>
      </c>
      <c r="E130" s="6">
        <f t="shared" si="58"/>
        <v>5.4318045121843307E-3</v>
      </c>
      <c r="F130" s="6">
        <f t="shared" si="58"/>
        <v>5.5919261853243441E-3</v>
      </c>
      <c r="G130" s="6">
        <f t="shared" si="58"/>
        <v>5.7567680118040905E-3</v>
      </c>
      <c r="H130" s="6">
        <f t="shared" si="58"/>
        <v>5.9264691348583703E-3</v>
      </c>
      <c r="I130" s="6">
        <f t="shared" si="58"/>
        <v>6.10117279946142E-3</v>
      </c>
      <c r="J130" s="10">
        <f t="shared" si="58"/>
        <v>6.2810264732404922E-3</v>
      </c>
      <c r="K130" s="6">
        <f t="shared" si="58"/>
        <v>5.9540461551584808E-3</v>
      </c>
      <c r="L130" s="6">
        <f t="shared" si="56"/>
        <v>6.000508417059746E-3</v>
      </c>
      <c r="M130" s="6">
        <f t="shared" si="54"/>
        <v>5.946278021592582E-3</v>
      </c>
      <c r="N130" s="6">
        <f t="shared" si="54"/>
        <v>5.6291695843350455E-3</v>
      </c>
      <c r="O130" s="6">
        <f t="shared" si="54"/>
        <v>5.7065483531012085E-3</v>
      </c>
      <c r="P130" s="6">
        <f t="shared" si="54"/>
        <v>5.6874607110047569E-3</v>
      </c>
      <c r="Q130" s="6">
        <f t="shared" si="54"/>
        <v>5.6573494227363545E-3</v>
      </c>
      <c r="R130" s="6">
        <f t="shared" si="54"/>
        <v>5.6141460980425233E-3</v>
      </c>
      <c r="S130" s="6">
        <f t="shared" si="54"/>
        <v>5.562415457668014E-3</v>
      </c>
      <c r="T130" s="6">
        <f t="shared" si="54"/>
        <v>5.5303403733181549E-3</v>
      </c>
      <c r="U130" s="6">
        <f t="shared" si="54"/>
        <v>5.4792324130407931E-3</v>
      </c>
      <c r="V130" s="6">
        <f t="shared" si="54"/>
        <v>5.4241171718625034E-3</v>
      </c>
      <c r="W130" s="6">
        <f t="shared" si="54"/>
        <v>5.3589893112990601E-3</v>
      </c>
      <c r="X130" s="6">
        <f t="shared" si="54"/>
        <v>5.2849977423527492E-3</v>
      </c>
      <c r="Y130" s="6">
        <f t="shared" si="54"/>
        <v>5.2032893175830482E-3</v>
      </c>
      <c r="Z130" s="6">
        <f t="shared" si="54"/>
        <v>5.115028248851859E-3</v>
      </c>
      <c r="AA130" s="6">
        <f t="shared" si="54"/>
        <v>5.0165871093917789E-3</v>
      </c>
      <c r="AB130" s="6">
        <f t="shared" si="54"/>
        <v>4.9191039828343124E-3</v>
      </c>
      <c r="AC130" s="6">
        <f t="shared" si="54"/>
        <v>4.8230067800758593E-3</v>
      </c>
      <c r="AD130" s="6">
        <f t="shared" si="54"/>
        <v>4.7247694716492398E-3</v>
      </c>
      <c r="AE130" s="6">
        <f t="shared" si="54"/>
        <v>4.6257292593436476E-3</v>
      </c>
      <c r="AF130" s="6">
        <f t="shared" si="54"/>
        <v>4.5272403313958093E-3</v>
      </c>
      <c r="AG130" s="6">
        <f t="shared" si="54"/>
        <v>4.4340613298116871E-3</v>
      </c>
      <c r="AH130" s="6">
        <f t="shared" si="54"/>
        <v>4.3406548064784719E-3</v>
      </c>
      <c r="AI130" s="6">
        <f t="shared" si="54"/>
        <v>4.2550947126612695E-3</v>
      </c>
      <c r="AJ130" s="6">
        <f t="shared" si="54"/>
        <v>4.1726782543234251E-3</v>
      </c>
      <c r="AK130" s="6">
        <f t="shared" si="54"/>
        <v>4.1008366481138222E-3</v>
      </c>
      <c r="AL130" s="6">
        <f t="shared" si="54"/>
        <v>4.0381383489264842E-3</v>
      </c>
      <c r="AM130" s="6">
        <f t="shared" si="54"/>
        <v>3.9837523098116235E-3</v>
      </c>
      <c r="AN130" s="6">
        <f t="shared" si="54"/>
        <v>3.9467807017797771E-3</v>
      </c>
      <c r="AO130" s="6">
        <f t="shared" si="54"/>
        <v>3.9215545179315118E-3</v>
      </c>
      <c r="AP130" s="6">
        <f t="shared" si="54"/>
        <v>3.9144834736391703E-3</v>
      </c>
      <c r="AQ130" s="6">
        <f t="shared" si="54"/>
        <v>3.9250505814699124E-3</v>
      </c>
      <c r="AR130" s="6">
        <f t="shared" si="54"/>
        <v>3.9551200480745898E-3</v>
      </c>
      <c r="AS130" s="6">
        <f t="shared" si="54"/>
        <v>3.996113166902928E-3</v>
      </c>
      <c r="AT130" s="6">
        <f t="shared" si="54"/>
        <v>4.0373589482749399E-3</v>
      </c>
      <c r="AU130" s="6">
        <f t="shared" si="54"/>
        <v>4.0788258825483811E-3</v>
      </c>
      <c r="AV130" s="6">
        <f t="shared" si="54"/>
        <v>4.1204836756196881E-3</v>
      </c>
      <c r="AW130" s="6">
        <f t="shared" si="54"/>
        <v>4.1623029481284062E-3</v>
      </c>
      <c r="AX130" s="6">
        <f t="shared" si="54"/>
        <v>4.2042666483472924E-3</v>
      </c>
      <c r="AY130" s="6">
        <f t="shared" si="54"/>
        <v>4.2463598350643656E-3</v>
      </c>
      <c r="AZ130" s="6">
        <f t="shared" si="54"/>
        <v>4.288569690994253E-3</v>
      </c>
      <c r="BA130" s="6">
        <f t="shared" si="54"/>
        <v>4.3309001463737425E-3</v>
      </c>
      <c r="BB130" s="6">
        <f t="shared" si="54"/>
        <v>4.3733447710800257E-3</v>
      </c>
      <c r="BC130" s="6">
        <f t="shared" si="54"/>
        <v>4.4159007573504007E-3</v>
      </c>
      <c r="BD130" s="6">
        <f t="shared" si="54"/>
        <v>4.4585457470867089E-3</v>
      </c>
      <c r="BE130" s="6">
        <f t="shared" si="54"/>
        <v>4.5012778772404527E-3</v>
      </c>
      <c r="BF130" s="6">
        <f t="shared" si="54"/>
        <v>4.5440944191878678E-3</v>
      </c>
      <c r="BG130" s="6">
        <f t="shared" si="54"/>
        <v>4.5869871966987205E-3</v>
      </c>
      <c r="BH130" s="6">
        <f t="shared" si="54"/>
        <v>4.6299528150735517E-3</v>
      </c>
      <c r="BI130" s="6">
        <f t="shared" si="54"/>
        <v>4.6729714747777993E-3</v>
      </c>
      <c r="BJ130" s="6">
        <f t="shared" si="54"/>
        <v>4.7160424468481619E-3</v>
      </c>
      <c r="BK130" s="6">
        <f t="shared" si="54"/>
        <v>4.7591586394856817E-3</v>
      </c>
      <c r="BL130" s="6">
        <f t="shared" si="54"/>
        <v>4.8023128774349558E-3</v>
      </c>
    </row>
    <row r="131" spans="1:64" x14ac:dyDescent="0.25">
      <c r="C131" t="s">
        <v>10</v>
      </c>
      <c r="D131" s="6">
        <f t="shared" ref="D131:K131" si="59">(D$28*(D67*D116))+D99</f>
        <v>5.0124544417660601</v>
      </c>
      <c r="E131" s="6">
        <f t="shared" si="59"/>
        <v>5.1602142865751137</v>
      </c>
      <c r="F131" s="6">
        <f t="shared" si="59"/>
        <v>5.3123298760581283</v>
      </c>
      <c r="G131" s="6">
        <f t="shared" si="59"/>
        <v>5.468929611213885</v>
      </c>
      <c r="H131" s="6">
        <f t="shared" si="59"/>
        <v>5.6301456781154524</v>
      </c>
      <c r="I131" s="6">
        <f t="shared" si="59"/>
        <v>5.796114159488349</v>
      </c>
      <c r="J131" s="10">
        <f t="shared" si="59"/>
        <v>5.9669751495784666</v>
      </c>
      <c r="K131" s="6">
        <f t="shared" si="59"/>
        <v>5.6848282352712074</v>
      </c>
      <c r="L131" s="6">
        <f t="shared" si="56"/>
        <v>5.7641846991943826</v>
      </c>
      <c r="M131" s="6">
        <f t="shared" si="54"/>
        <v>5.7598461640762046</v>
      </c>
      <c r="N131" s="6">
        <f t="shared" si="54"/>
        <v>5.5100401647713779</v>
      </c>
      <c r="O131" s="6">
        <f t="shared" si="54"/>
        <v>5.6561291739161739</v>
      </c>
      <c r="P131" s="6">
        <f t="shared" si="54"/>
        <v>5.7194596891908516</v>
      </c>
      <c r="Q131" s="6">
        <f t="shared" si="54"/>
        <v>5.7831278921390004</v>
      </c>
      <c r="R131" s="6">
        <f t="shared" si="54"/>
        <v>5.8443696357048305</v>
      </c>
      <c r="S131" s="6">
        <f t="shared" si="54"/>
        <v>5.9072026248954934</v>
      </c>
      <c r="T131" s="6">
        <f t="shared" si="54"/>
        <v>6.0015644647196948</v>
      </c>
      <c r="U131" s="6">
        <f t="shared" si="54"/>
        <v>6.085900851536957</v>
      </c>
      <c r="V131" s="6">
        <f t="shared" si="54"/>
        <v>6.1757868127693358</v>
      </c>
      <c r="W131" s="6">
        <f t="shared" si="54"/>
        <v>6.2637524681839487</v>
      </c>
      <c r="X131" s="6">
        <f t="shared" si="54"/>
        <v>6.3500466911003564</v>
      </c>
      <c r="Y131" s="6">
        <f t="shared" si="54"/>
        <v>6.434869932713517</v>
      </c>
      <c r="Z131" s="6">
        <f t="shared" si="54"/>
        <v>6.5183962640582864</v>
      </c>
      <c r="AA131" s="6">
        <f t="shared" si="54"/>
        <v>6.5944513840624408</v>
      </c>
      <c r="AB131" s="6">
        <f t="shared" si="54"/>
        <v>6.676028407289273</v>
      </c>
      <c r="AC131" s="6">
        <f t="shared" si="54"/>
        <v>6.7627691196430897</v>
      </c>
      <c r="AD131" s="6">
        <f t="shared" si="54"/>
        <v>6.848448514628469</v>
      </c>
      <c r="AE131" s="6">
        <f t="shared" si="54"/>
        <v>6.9331815127478187</v>
      </c>
      <c r="AF131" s="6">
        <f t="shared" si="54"/>
        <v>7.0170485834849785</v>
      </c>
      <c r="AG131" s="6">
        <f t="shared" si="54"/>
        <v>7.1055193702311898</v>
      </c>
      <c r="AH131" s="6">
        <f t="shared" si="54"/>
        <v>7.1876652039737703</v>
      </c>
      <c r="AI131" s="6">
        <f t="shared" si="54"/>
        <v>7.2742659347601144</v>
      </c>
      <c r="AJ131" s="6">
        <f t="shared" si="54"/>
        <v>7.3549121002304032</v>
      </c>
      <c r="AK131" s="6">
        <f t="shared" si="54"/>
        <v>7.4398247303414546</v>
      </c>
      <c r="AL131" s="6">
        <f t="shared" si="54"/>
        <v>7.5238245188202679</v>
      </c>
      <c r="AM131" s="6">
        <f t="shared" si="54"/>
        <v>7.6021927771986455</v>
      </c>
      <c r="AN131" s="6">
        <f t="shared" si="54"/>
        <v>7.6890857818400677</v>
      </c>
      <c r="AO131" s="6">
        <f t="shared" si="54"/>
        <v>7.7703956890236254</v>
      </c>
      <c r="AP131" s="6">
        <f t="shared" si="54"/>
        <v>7.8552027301762779</v>
      </c>
      <c r="AQ131" s="6">
        <f t="shared" si="54"/>
        <v>7.938919207984469</v>
      </c>
      <c r="AR131" s="6">
        <f t="shared" si="54"/>
        <v>8.0215230899542167</v>
      </c>
      <c r="AS131" s="6">
        <f t="shared" si="54"/>
        <v>8.104662727996514</v>
      </c>
      <c r="AT131" s="6">
        <f t="shared" si="54"/>
        <v>8.1883148001503958</v>
      </c>
      <c r="AU131" s="6">
        <f t="shared" si="54"/>
        <v>8.272415400562247</v>
      </c>
      <c r="AV131" s="6">
        <f t="shared" si="54"/>
        <v>8.356903088656745</v>
      </c>
      <c r="AW131" s="6">
        <f t="shared" si="54"/>
        <v>8.4417182790823997</v>
      </c>
      <c r="AX131" s="6">
        <f t="shared" si="54"/>
        <v>8.526826388609841</v>
      </c>
      <c r="AY131" s="6">
        <f t="shared" si="54"/>
        <v>8.6121971144226084</v>
      </c>
      <c r="AZ131" s="6">
        <f t="shared" si="54"/>
        <v>8.6978044613171903</v>
      </c>
      <c r="BA131" s="6">
        <f t="shared" si="54"/>
        <v>8.7836564003500275</v>
      </c>
      <c r="BB131" s="6">
        <f t="shared" si="54"/>
        <v>8.8697398903547455</v>
      </c>
      <c r="BC131" s="6">
        <f t="shared" si="54"/>
        <v>8.956049236805498</v>
      </c>
      <c r="BD131" s="6">
        <f t="shared" si="54"/>
        <v>9.0425390944287045</v>
      </c>
      <c r="BE131" s="6">
        <f t="shared" si="54"/>
        <v>9.1292056847078165</v>
      </c>
      <c r="BF131" s="6">
        <f t="shared" si="54"/>
        <v>9.2160434736215517</v>
      </c>
      <c r="BG131" s="6">
        <f t="shared" si="54"/>
        <v>9.3030358786594398</v>
      </c>
      <c r="BH131" s="6">
        <f t="shared" si="54"/>
        <v>9.3901760149078068</v>
      </c>
      <c r="BI131" s="6">
        <f t="shared" si="54"/>
        <v>9.4774237262091336</v>
      </c>
      <c r="BJ131" s="6">
        <f t="shared" si="54"/>
        <v>9.564777534126387</v>
      </c>
      <c r="BK131" s="6">
        <f t="shared" si="54"/>
        <v>9.6522230555236828</v>
      </c>
      <c r="BL131" s="6">
        <f t="shared" si="54"/>
        <v>9.7397457380040802</v>
      </c>
    </row>
    <row r="132" spans="1:64" x14ac:dyDescent="0.25">
      <c r="C132" t="s">
        <v>11</v>
      </c>
      <c r="D132" s="6">
        <f t="shared" ref="D132:K132" si="60">(D$28*(D68*D117))+D100</f>
        <v>0.26381339167189782</v>
      </c>
      <c r="E132" s="6">
        <f t="shared" si="60"/>
        <v>0.27159022560921647</v>
      </c>
      <c r="F132" s="6">
        <f t="shared" si="60"/>
        <v>0.27959630926621731</v>
      </c>
      <c r="G132" s="6">
        <f t="shared" si="60"/>
        <v>0.28783840059020449</v>
      </c>
      <c r="H132" s="6">
        <f t="shared" si="60"/>
        <v>0.29632345674291849</v>
      </c>
      <c r="I132" s="6">
        <f t="shared" si="60"/>
        <v>0.30505863997307087</v>
      </c>
      <c r="J132" s="10">
        <f t="shared" si="60"/>
        <v>0.31405132366202465</v>
      </c>
      <c r="K132" s="6">
        <f t="shared" si="60"/>
        <v>0.29921640765094137</v>
      </c>
      <c r="L132" s="6">
        <f t="shared" si="56"/>
        <v>0.30341151228372376</v>
      </c>
      <c r="M132" s="6">
        <f t="shared" si="54"/>
        <v>0.30320788381357605</v>
      </c>
      <c r="N132" s="6">
        <f t="shared" si="54"/>
        <v>0.2900871502266561</v>
      </c>
      <c r="O132" s="6">
        <f t="shared" si="54"/>
        <v>0.29781406614304967</v>
      </c>
      <c r="P132" s="6">
        <f t="shared" si="54"/>
        <v>0.30118992606328354</v>
      </c>
      <c r="Q132" s="6">
        <f t="shared" si="54"/>
        <v>0.30458922193105858</v>
      </c>
      <c r="R132" s="6">
        <f t="shared" si="54"/>
        <v>0.30786605367282216</v>
      </c>
      <c r="S132" s="6">
        <f t="shared" si="54"/>
        <v>0.31123171245368059</v>
      </c>
      <c r="T132" s="6">
        <f t="shared" si="54"/>
        <v>0.31626351909621248</v>
      </c>
      <c r="U132" s="6">
        <f t="shared" si="54"/>
        <v>0.32077189034781184</v>
      </c>
      <c r="V132" s="6">
        <f t="shared" si="54"/>
        <v>0.32557724587361858</v>
      </c>
      <c r="W132" s="6">
        <f t="shared" ref="M132:BL133" si="61">(W$28*(W68*W117))+W100</f>
        <v>0.33028550958508446</v>
      </c>
      <c r="X132" s="6">
        <f t="shared" si="61"/>
        <v>0.33490933868497968</v>
      </c>
      <c r="Y132" s="6">
        <f t="shared" si="61"/>
        <v>0.33945881750160845</v>
      </c>
      <c r="Z132" s="6">
        <f t="shared" si="61"/>
        <v>0.34394261947550619</v>
      </c>
      <c r="AA132" s="6">
        <f t="shared" si="61"/>
        <v>0.34803435219727824</v>
      </c>
      <c r="AB132" s="6">
        <f t="shared" si="61"/>
        <v>0.35241912729721447</v>
      </c>
      <c r="AC132" s="6">
        <f t="shared" si="61"/>
        <v>0.35707769079733176</v>
      </c>
      <c r="AD132" s="6">
        <f t="shared" si="61"/>
        <v>0.36168090455839441</v>
      </c>
      <c r="AE132" s="6">
        <f t="shared" si="61"/>
        <v>0.36623421175898446</v>
      </c>
      <c r="AF132" s="6">
        <f t="shared" si="61"/>
        <v>0.37074121586551467</v>
      </c>
      <c r="AG132" s="6">
        <f t="shared" si="61"/>
        <v>0.37549028994599931</v>
      </c>
      <c r="AH132" s="6">
        <f t="shared" si="61"/>
        <v>0.37990327165637727</v>
      </c>
      <c r="AI132" s="6">
        <f t="shared" si="61"/>
        <v>0.38454915049159283</v>
      </c>
      <c r="AJ132" s="6">
        <f t="shared" si="61"/>
        <v>0.38887694738770939</v>
      </c>
      <c r="AK132" s="6">
        <f t="shared" si="61"/>
        <v>0.39342626737982295</v>
      </c>
      <c r="AL132" s="6">
        <f t="shared" si="61"/>
        <v>0.39792251463547884</v>
      </c>
      <c r="AM132" s="6">
        <f t="shared" si="61"/>
        <v>0.40211527881666342</v>
      </c>
      <c r="AN132" s="6">
        <f t="shared" si="61"/>
        <v>0.40675251310934779</v>
      </c>
      <c r="AO132" s="6">
        <f t="shared" si="61"/>
        <v>0.41108713024135846</v>
      </c>
      <c r="AP132" s="6">
        <f t="shared" si="61"/>
        <v>0.41559860397014103</v>
      </c>
      <c r="AQ132" s="6">
        <f t="shared" si="61"/>
        <v>0.42004333055440046</v>
      </c>
      <c r="AR132" s="6">
        <f t="shared" si="61"/>
        <v>0.4244192111086893</v>
      </c>
      <c r="AS132" s="6">
        <f t="shared" si="61"/>
        <v>0.42881813375642985</v>
      </c>
      <c r="AT132" s="6">
        <f t="shared" si="61"/>
        <v>0.43324416932012727</v>
      </c>
      <c r="AU132" s="6">
        <f t="shared" si="61"/>
        <v>0.43769393653768557</v>
      </c>
      <c r="AV132" s="6">
        <f t="shared" si="61"/>
        <v>0.44216418458501355</v>
      </c>
      <c r="AW132" s="6">
        <f t="shared" si="61"/>
        <v>0.44665176079801111</v>
      </c>
      <c r="AX132" s="6">
        <f t="shared" si="61"/>
        <v>0.45115483537618267</v>
      </c>
      <c r="AY132" s="6">
        <f t="shared" si="61"/>
        <v>0.45567180499590582</v>
      </c>
      <c r="AZ132" s="6">
        <f t="shared" si="61"/>
        <v>0.46020129424958733</v>
      </c>
      <c r="BA132" s="6">
        <f t="shared" si="61"/>
        <v>0.46474372488624544</v>
      </c>
      <c r="BB132" s="6">
        <f t="shared" si="61"/>
        <v>0.46929840689707708</v>
      </c>
      <c r="BC132" s="6">
        <f t="shared" si="61"/>
        <v>0.47386503898441851</v>
      </c>
      <c r="BD132" s="6">
        <f t="shared" si="61"/>
        <v>0.47844122192744526</v>
      </c>
      <c r="BE132" s="6">
        <f t="shared" si="61"/>
        <v>0.48302675580464705</v>
      </c>
      <c r="BF132" s="6">
        <f t="shared" si="61"/>
        <v>0.48762134781066474</v>
      </c>
      <c r="BG132" s="6">
        <f t="shared" si="61"/>
        <v>0.49222412056399217</v>
      </c>
      <c r="BH132" s="6">
        <f t="shared" si="61"/>
        <v>0.49683470978348243</v>
      </c>
      <c r="BI132" s="6">
        <f t="shared" si="61"/>
        <v>0.50145099080471667</v>
      </c>
      <c r="BJ132" s="6">
        <f t="shared" si="61"/>
        <v>0.50607288540351325</v>
      </c>
      <c r="BK132" s="6">
        <f t="shared" si="61"/>
        <v>0.51069963256739126</v>
      </c>
      <c r="BL132" s="6">
        <f t="shared" si="61"/>
        <v>0.51533046232825885</v>
      </c>
    </row>
    <row r="133" spans="1:64" x14ac:dyDescent="0.25">
      <c r="C133" t="s">
        <v>12</v>
      </c>
      <c r="D133" s="6">
        <f t="shared" ref="D133:K133" si="62">(D$28*(D69*D118))+D101</f>
        <v>2.5598023743538281E-2</v>
      </c>
      <c r="E133" s="6">
        <f t="shared" si="62"/>
        <v>2.715745752620919E-2</v>
      </c>
      <c r="F133" s="6">
        <f t="shared" si="62"/>
        <v>2.7765084193427478E-2</v>
      </c>
      <c r="G133" s="6">
        <f t="shared" si="62"/>
        <v>2.8775248608261729E-2</v>
      </c>
      <c r="H133" s="6">
        <f t="shared" si="62"/>
        <v>2.9431200902080318E-2</v>
      </c>
      <c r="I133" s="6">
        <f t="shared" si="62"/>
        <v>2.9999999999999975E-2</v>
      </c>
      <c r="J133" s="10">
        <f t="shared" si="62"/>
        <v>3.0149999999999958E-2</v>
      </c>
      <c r="K133" s="6">
        <f t="shared" si="62"/>
        <v>3.0377144258266434E-2</v>
      </c>
      <c r="L133" s="6">
        <f t="shared" si="56"/>
        <v>3.120294564415426E-2</v>
      </c>
      <c r="M133" s="6">
        <f t="shared" si="61"/>
        <v>3.1529889110398335E-2</v>
      </c>
      <c r="N133" s="6">
        <f t="shared" si="61"/>
        <v>3.0451183474763211E-2</v>
      </c>
      <c r="O133" s="6">
        <f t="shared" si="61"/>
        <v>3.1509643583551891E-2</v>
      </c>
      <c r="P133" s="6">
        <f t="shared" si="61"/>
        <v>3.2072977145931499E-2</v>
      </c>
      <c r="Q133" s="6">
        <f t="shared" si="61"/>
        <v>3.260147104585475E-2</v>
      </c>
      <c r="R133" s="6">
        <f t="shared" si="61"/>
        <v>3.3080632213813237E-2</v>
      </c>
      <c r="S133" s="6">
        <f t="shared" si="61"/>
        <v>3.3534380879335843E-2</v>
      </c>
      <c r="T133" s="6">
        <f t="shared" si="61"/>
        <v>3.413442735330361E-2</v>
      </c>
      <c r="U133" s="6">
        <f t="shared" si="61"/>
        <v>3.4646173669569728E-2</v>
      </c>
      <c r="V133" s="6">
        <f t="shared" si="61"/>
        <v>3.5159381959859397E-2</v>
      </c>
      <c r="W133" s="6">
        <f t="shared" si="61"/>
        <v>3.5632885133517839E-2</v>
      </c>
      <c r="X133" s="6">
        <f t="shared" si="61"/>
        <v>3.6069620965424251E-2</v>
      </c>
      <c r="Y133" s="6">
        <f t="shared" si="61"/>
        <v>3.6472437749106808E-2</v>
      </c>
      <c r="Z133" s="6">
        <f t="shared" si="61"/>
        <v>3.6844205990508368E-2</v>
      </c>
      <c r="AA133" s="6">
        <f t="shared" si="61"/>
        <v>3.7152190517311431E-2</v>
      </c>
      <c r="AB133" s="6">
        <f t="shared" si="61"/>
        <v>3.7471922430336251E-2</v>
      </c>
      <c r="AC133" s="6">
        <f t="shared" si="61"/>
        <v>3.7803339008993478E-2</v>
      </c>
      <c r="AD133" s="6">
        <f t="shared" si="61"/>
        <v>3.811383833091047E-2</v>
      </c>
      <c r="AE133" s="6">
        <f t="shared" si="61"/>
        <v>3.8406682813794946E-2</v>
      </c>
      <c r="AF133" s="6">
        <f t="shared" si="61"/>
        <v>3.8685085040322163E-2</v>
      </c>
      <c r="AG133" s="6">
        <f t="shared" si="61"/>
        <v>3.8981962214795399E-2</v>
      </c>
      <c r="AH133" s="6">
        <f t="shared" si="61"/>
        <v>3.9240264610801046E-2</v>
      </c>
      <c r="AI133" s="6">
        <f t="shared" si="61"/>
        <v>3.9522192031906073E-2</v>
      </c>
      <c r="AJ133" s="6">
        <f t="shared" si="61"/>
        <v>3.977437910386062E-2</v>
      </c>
      <c r="AK133" s="6">
        <f t="shared" si="61"/>
        <v>4.0055705914622097E-2</v>
      </c>
      <c r="AL133" s="6">
        <f t="shared" si="61"/>
        <v>4.0341657144109477E-2</v>
      </c>
      <c r="AM133" s="6">
        <f t="shared" si="61"/>
        <v>4.0610783935808137E-2</v>
      </c>
      <c r="AN133" s="6">
        <f t="shared" si="61"/>
        <v>4.094259707197067E-2</v>
      </c>
      <c r="AO133" s="6">
        <f t="shared" si="61"/>
        <v>4.1265745560793828E-2</v>
      </c>
      <c r="AP133" s="6">
        <f t="shared" si="61"/>
        <v>4.1632688164891608E-2</v>
      </c>
      <c r="AQ133" s="6">
        <f t="shared" si="61"/>
        <v>4.2023308624833645E-2</v>
      </c>
      <c r="AR133" s="6">
        <f t="shared" si="61"/>
        <v>4.2441921110868912E-2</v>
      </c>
      <c r="AS133" s="6">
        <f t="shared" si="61"/>
        <v>4.2881813375642973E-2</v>
      </c>
      <c r="AT133" s="6">
        <f t="shared" si="61"/>
        <v>4.3324416932012715E-2</v>
      </c>
      <c r="AU133" s="6">
        <f t="shared" si="61"/>
        <v>4.3769393653768543E-2</v>
      </c>
      <c r="AV133" s="6">
        <f t="shared" si="61"/>
        <v>4.4216418458501341E-2</v>
      </c>
      <c r="AW133" s="6">
        <f t="shared" si="61"/>
        <v>4.466517607980109E-2</v>
      </c>
      <c r="AX133" s="6">
        <f t="shared" si="61"/>
        <v>4.5115483537618246E-2</v>
      </c>
      <c r="AY133" s="6">
        <f t="shared" si="61"/>
        <v>4.5567180499590562E-2</v>
      </c>
      <c r="AZ133" s="6">
        <f t="shared" si="61"/>
        <v>4.6020129424958721E-2</v>
      </c>
      <c r="BA133" s="6">
        <f t="shared" si="61"/>
        <v>4.6474372488624523E-2</v>
      </c>
      <c r="BB133" s="6">
        <f t="shared" si="61"/>
        <v>4.6929840689707694E-2</v>
      </c>
      <c r="BC133" s="6">
        <f t="shared" si="61"/>
        <v>4.7386503898441831E-2</v>
      </c>
      <c r="BD133" s="6">
        <f t="shared" si="61"/>
        <v>4.7844122192744511E-2</v>
      </c>
      <c r="BE133" s="6">
        <f t="shared" si="61"/>
        <v>4.8302675580464687E-2</v>
      </c>
      <c r="BF133" s="6">
        <f t="shared" si="61"/>
        <v>4.8762134781066453E-2</v>
      </c>
      <c r="BG133" s="6">
        <f t="shared" si="61"/>
        <v>4.9222412056399198E-2</v>
      </c>
      <c r="BH133" s="6">
        <f t="shared" si="61"/>
        <v>4.9683470978348229E-2</v>
      </c>
      <c r="BI133" s="6">
        <f t="shared" si="61"/>
        <v>5.0145099080471656E-2</v>
      </c>
      <c r="BJ133" s="6">
        <f t="shared" si="61"/>
        <v>5.0607288540351306E-2</v>
      </c>
      <c r="BK133" s="6">
        <f t="shared" si="61"/>
        <v>5.1069963256739112E-2</v>
      </c>
      <c r="BL133" s="6">
        <f t="shared" si="61"/>
        <v>5.1533046232825869E-2</v>
      </c>
    </row>
    <row r="134" spans="1:64" x14ac:dyDescent="0.25">
      <c r="C134" t="s">
        <v>13</v>
      </c>
      <c r="D134" s="6">
        <f t="shared" ref="D134:K134" si="63">(D$27*(D70*D119))+D102</f>
        <v>0</v>
      </c>
      <c r="E134" s="6">
        <f t="shared" si="63"/>
        <v>0</v>
      </c>
      <c r="F134" s="6">
        <f t="shared" si="63"/>
        <v>0</v>
      </c>
      <c r="G134" s="6">
        <f t="shared" si="63"/>
        <v>0</v>
      </c>
      <c r="H134" s="6">
        <f t="shared" si="63"/>
        <v>0</v>
      </c>
      <c r="I134" s="6">
        <f t="shared" si="63"/>
        <v>0</v>
      </c>
      <c r="J134" s="10">
        <f t="shared" si="63"/>
        <v>0</v>
      </c>
      <c r="K134" s="6">
        <f t="shared" si="63"/>
        <v>0</v>
      </c>
      <c r="L134">
        <f>(L$27*(L70*L119))+L102</f>
        <v>0</v>
      </c>
      <c r="M134" s="6">
        <f t="shared" ref="M134:BL134" si="64">(M$27*(M70*M119))+M102</f>
        <v>0</v>
      </c>
      <c r="N134" s="6">
        <f t="shared" si="64"/>
        <v>0</v>
      </c>
      <c r="O134" s="6">
        <f t="shared" si="64"/>
        <v>0</v>
      </c>
      <c r="P134" s="6">
        <f t="shared" si="64"/>
        <v>0</v>
      </c>
      <c r="Q134" s="6">
        <f t="shared" si="64"/>
        <v>0</v>
      </c>
      <c r="R134" s="6">
        <f t="shared" si="64"/>
        <v>0</v>
      </c>
      <c r="S134" s="6">
        <f t="shared" si="64"/>
        <v>0</v>
      </c>
      <c r="T134" s="6">
        <f t="shared" si="64"/>
        <v>0</v>
      </c>
      <c r="U134" s="6">
        <f t="shared" si="64"/>
        <v>0</v>
      </c>
      <c r="V134" s="6">
        <f t="shared" si="64"/>
        <v>0</v>
      </c>
      <c r="W134" s="6">
        <f t="shared" si="64"/>
        <v>0</v>
      </c>
      <c r="X134" s="6">
        <f t="shared" si="64"/>
        <v>0</v>
      </c>
      <c r="Y134" s="6">
        <f t="shared" si="64"/>
        <v>0</v>
      </c>
      <c r="Z134" s="6">
        <f t="shared" si="64"/>
        <v>0</v>
      </c>
      <c r="AA134" s="6">
        <f t="shared" si="64"/>
        <v>0</v>
      </c>
      <c r="AB134" s="6">
        <f t="shared" si="64"/>
        <v>0</v>
      </c>
      <c r="AC134" s="6">
        <f t="shared" si="64"/>
        <v>0</v>
      </c>
      <c r="AD134" s="6">
        <f t="shared" si="64"/>
        <v>0</v>
      </c>
      <c r="AE134" s="6">
        <f t="shared" si="64"/>
        <v>0</v>
      </c>
      <c r="AF134" s="6">
        <f t="shared" si="64"/>
        <v>0</v>
      </c>
      <c r="AG134" s="6">
        <f t="shared" si="64"/>
        <v>0</v>
      </c>
      <c r="AH134" s="6">
        <f t="shared" si="64"/>
        <v>0</v>
      </c>
      <c r="AI134" s="6">
        <f t="shared" si="64"/>
        <v>0</v>
      </c>
      <c r="AJ134" s="6">
        <f t="shared" si="64"/>
        <v>0</v>
      </c>
      <c r="AK134" s="6">
        <f t="shared" si="64"/>
        <v>0</v>
      </c>
      <c r="AL134" s="6">
        <f t="shared" si="64"/>
        <v>0</v>
      </c>
      <c r="AM134" s="6">
        <f t="shared" si="64"/>
        <v>0</v>
      </c>
      <c r="AN134" s="6">
        <f t="shared" si="64"/>
        <v>0</v>
      </c>
      <c r="AO134" s="6">
        <f t="shared" si="64"/>
        <v>0</v>
      </c>
      <c r="AP134" s="6">
        <f t="shared" si="64"/>
        <v>0</v>
      </c>
      <c r="AQ134" s="6">
        <f t="shared" si="64"/>
        <v>0</v>
      </c>
      <c r="AR134" s="6">
        <f t="shared" si="64"/>
        <v>0</v>
      </c>
      <c r="AS134" s="6">
        <f t="shared" si="64"/>
        <v>0</v>
      </c>
      <c r="AT134" s="6">
        <f t="shared" si="64"/>
        <v>0</v>
      </c>
      <c r="AU134" s="6">
        <f t="shared" si="64"/>
        <v>0</v>
      </c>
      <c r="AV134" s="6">
        <f t="shared" si="64"/>
        <v>0</v>
      </c>
      <c r="AW134" s="6">
        <f t="shared" si="64"/>
        <v>0</v>
      </c>
      <c r="AX134" s="6">
        <f t="shared" si="64"/>
        <v>0</v>
      </c>
      <c r="AY134" s="6">
        <f t="shared" si="64"/>
        <v>0</v>
      </c>
      <c r="AZ134" s="6">
        <f t="shared" si="64"/>
        <v>0</v>
      </c>
      <c r="BA134" s="6">
        <f t="shared" si="64"/>
        <v>0</v>
      </c>
      <c r="BB134" s="6">
        <f t="shared" si="64"/>
        <v>0</v>
      </c>
      <c r="BC134" s="6">
        <f t="shared" si="64"/>
        <v>0</v>
      </c>
      <c r="BD134" s="6">
        <f t="shared" si="64"/>
        <v>0</v>
      </c>
      <c r="BE134" s="6">
        <f t="shared" si="64"/>
        <v>0</v>
      </c>
      <c r="BF134" s="6">
        <f t="shared" si="64"/>
        <v>0</v>
      </c>
      <c r="BG134" s="6">
        <f t="shared" si="64"/>
        <v>0</v>
      </c>
      <c r="BH134" s="6">
        <f t="shared" si="64"/>
        <v>0</v>
      </c>
      <c r="BI134" s="6">
        <f t="shared" si="64"/>
        <v>0</v>
      </c>
      <c r="BJ134" s="6">
        <f t="shared" si="64"/>
        <v>0</v>
      </c>
      <c r="BK134" s="6">
        <f t="shared" si="64"/>
        <v>0</v>
      </c>
      <c r="BL134" s="6">
        <f t="shared" si="64"/>
        <v>0</v>
      </c>
    </row>
    <row r="135" spans="1:64" x14ac:dyDescent="0.25">
      <c r="C135" t="s">
        <v>14</v>
      </c>
      <c r="D135" s="6">
        <f t="shared" ref="D135:K135" si="65">(D$27*(D71*D120))+D103</f>
        <v>7.855055499999998</v>
      </c>
      <c r="E135" s="6">
        <f t="shared" si="65"/>
        <v>8.457779999999989</v>
      </c>
      <c r="F135" s="6">
        <f t="shared" si="65"/>
        <v>8.8928600000000007</v>
      </c>
      <c r="G135" s="6">
        <f t="shared" si="65"/>
        <v>9.1916124999999909</v>
      </c>
      <c r="H135" s="6">
        <f t="shared" si="65"/>
        <v>9.3748059999999818</v>
      </c>
      <c r="I135" s="6">
        <f t="shared" si="65"/>
        <v>9.7793719999999933</v>
      </c>
      <c r="J135" s="10">
        <f t="shared" si="65"/>
        <v>10.524409999999982</v>
      </c>
      <c r="K135" s="6">
        <f t="shared" si="65"/>
        <v>10.836988547339603</v>
      </c>
      <c r="L135" s="6">
        <f t="shared" ref="L135:L140" si="66">(L$27*(L71*L120))+L103</f>
        <v>11.201176187863803</v>
      </c>
      <c r="M135" s="6">
        <f t="shared" ref="M135:BL135" si="67">(M$27*(M71*M120))+M103</f>
        <v>11.499615182420158</v>
      </c>
      <c r="N135" s="6">
        <f t="shared" si="67"/>
        <v>11.647343713663259</v>
      </c>
      <c r="O135" s="6">
        <f t="shared" si="67"/>
        <v>11.984516321939402</v>
      </c>
      <c r="P135" s="6">
        <f t="shared" si="67"/>
        <v>12.262275249617906</v>
      </c>
      <c r="Q135" s="6">
        <f t="shared" si="67"/>
        <v>12.523586600683361</v>
      </c>
      <c r="R135" s="6">
        <f t="shared" si="67"/>
        <v>12.764736194762957</v>
      </c>
      <c r="S135" s="6">
        <f t="shared" si="67"/>
        <v>12.986397171202487</v>
      </c>
      <c r="T135" s="6">
        <f t="shared" si="67"/>
        <v>13.206648335643843</v>
      </c>
      <c r="U135" s="6">
        <f t="shared" si="67"/>
        <v>13.402849376593203</v>
      </c>
      <c r="V135" s="6">
        <f t="shared" si="67"/>
        <v>13.58431093073588</v>
      </c>
      <c r="W135" s="6">
        <f t="shared" si="67"/>
        <v>13.746817752407754</v>
      </c>
      <c r="X135" s="6">
        <f t="shared" si="67"/>
        <v>13.890854998688221</v>
      </c>
      <c r="Y135" s="6">
        <f t="shared" si="67"/>
        <v>14.017077414916951</v>
      </c>
      <c r="Z135" s="6">
        <f t="shared" si="67"/>
        <v>14.126245220639859</v>
      </c>
      <c r="AA135" s="6">
        <f t="shared" si="67"/>
        <v>14.215290578164213</v>
      </c>
      <c r="AB135" s="6">
        <f t="shared" si="67"/>
        <v>14.292947042070425</v>
      </c>
      <c r="AC135" s="6">
        <f t="shared" si="67"/>
        <v>14.359897303778682</v>
      </c>
      <c r="AD135" s="6">
        <f t="shared" si="67"/>
        <v>14.413359009664337</v>
      </c>
      <c r="AE135" s="6">
        <f t="shared" si="67"/>
        <v>14.454486369100268</v>
      </c>
      <c r="AF135" s="6">
        <f t="shared" si="67"/>
        <v>14.484564468638421</v>
      </c>
      <c r="AG135" s="6">
        <f t="shared" si="67"/>
        <v>14.50833665005578</v>
      </c>
      <c r="AH135" s="6">
        <f t="shared" si="67"/>
        <v>14.520480398638966</v>
      </c>
      <c r="AI135" s="6">
        <f t="shared" si="67"/>
        <v>14.52895971587721</v>
      </c>
      <c r="AJ135" s="6">
        <f t="shared" si="67"/>
        <v>14.528848079303149</v>
      </c>
      <c r="AK135" s="6">
        <f t="shared" si="67"/>
        <v>14.527948819912123</v>
      </c>
      <c r="AL135" s="6">
        <f t="shared" si="67"/>
        <v>14.52480697861891</v>
      </c>
      <c r="AM135" s="6">
        <f t="shared" si="67"/>
        <v>14.518257145496973</v>
      </c>
      <c r="AN135" s="6">
        <f t="shared" si="67"/>
        <v>14.518337021926186</v>
      </c>
      <c r="AO135" s="6">
        <f t="shared" si="67"/>
        <v>14.5180788066113</v>
      </c>
      <c r="AP135" s="6">
        <f t="shared" si="67"/>
        <v>14.524670504343558</v>
      </c>
      <c r="AQ135" s="6">
        <f t="shared" si="67"/>
        <v>14.536916529739946</v>
      </c>
      <c r="AR135" s="6">
        <f t="shared" si="67"/>
        <v>14.556505429145888</v>
      </c>
      <c r="AS135" s="6">
        <f t="shared" si="67"/>
        <v>14.579764018822157</v>
      </c>
      <c r="AT135" s="6">
        <f t="shared" si="67"/>
        <v>14.601105227640145</v>
      </c>
      <c r="AU135" s="6">
        <f t="shared" si="67"/>
        <v>14.620742081419221</v>
      </c>
      <c r="AV135" s="6">
        <f t="shared" si="67"/>
        <v>14.638881332754456</v>
      </c>
      <c r="AW135" s="6">
        <f t="shared" si="67"/>
        <v>14.655725290127199</v>
      </c>
      <c r="AX135" s="6">
        <f t="shared" si="67"/>
        <v>14.671390193397384</v>
      </c>
      <c r="AY135" s="6">
        <f t="shared" si="67"/>
        <v>14.685978314276602</v>
      </c>
      <c r="AZ135" s="6">
        <f t="shared" si="67"/>
        <v>14.699577656182198</v>
      </c>
      <c r="BA135" s="6">
        <f t="shared" si="67"/>
        <v>14.712157045083174</v>
      </c>
      <c r="BB135" s="6">
        <f t="shared" si="67"/>
        <v>14.72375965402496</v>
      </c>
      <c r="BC135" s="6">
        <f t="shared" si="67"/>
        <v>14.734403097674145</v>
      </c>
      <c r="BD135" s="6">
        <f t="shared" si="67"/>
        <v>14.744245832792819</v>
      </c>
      <c r="BE135" s="6">
        <f t="shared" si="67"/>
        <v>14.753299738829579</v>
      </c>
      <c r="BF135" s="6">
        <f t="shared" si="67"/>
        <v>14.761583122893633</v>
      </c>
      <c r="BG135" s="6">
        <f t="shared" si="67"/>
        <v>14.769153795300886</v>
      </c>
      <c r="BH135" s="6">
        <f t="shared" si="67"/>
        <v>14.776035400358161</v>
      </c>
      <c r="BI135" s="6">
        <f t="shared" si="67"/>
        <v>14.782370338319851</v>
      </c>
      <c r="BJ135" s="6">
        <f t="shared" si="67"/>
        <v>14.788163677748773</v>
      </c>
      <c r="BK135" s="6">
        <f t="shared" si="67"/>
        <v>14.793466632009956</v>
      </c>
      <c r="BL135" s="6">
        <f t="shared" si="67"/>
        <v>14.798331250217561</v>
      </c>
    </row>
    <row r="136" spans="1:64" x14ac:dyDescent="0.25">
      <c r="C136" t="s">
        <v>15</v>
      </c>
      <c r="D136" s="6">
        <f t="shared" ref="D136:K136" si="68">(D$27*(D72*D121))+D104</f>
        <v>1.6385310719999999</v>
      </c>
      <c r="E136" s="6">
        <f t="shared" si="68"/>
        <v>1.6208252927999975</v>
      </c>
      <c r="F136" s="6">
        <f t="shared" si="68"/>
        <v>1.5937413119999999</v>
      </c>
      <c r="G136" s="6">
        <f t="shared" si="68"/>
        <v>1.6028540927999986</v>
      </c>
      <c r="H136" s="6">
        <f t="shared" si="68"/>
        <v>1.6038715391999978</v>
      </c>
      <c r="I136" s="6">
        <f t="shared" si="68"/>
        <v>1.5914188799999982</v>
      </c>
      <c r="J136" s="10">
        <f t="shared" si="68"/>
        <v>1.7114407956054569</v>
      </c>
      <c r="K136" s="6">
        <f t="shared" si="68"/>
        <v>1.679454350284481</v>
      </c>
      <c r="L136" s="6">
        <f t="shared" si="66"/>
        <v>1.6613969418226191</v>
      </c>
      <c r="M136" s="6">
        <f t="shared" ref="M136:BL136" si="69">(M$27*(M72*M121))+M104</f>
        <v>1.6391008855852189</v>
      </c>
      <c r="N136" s="6">
        <f t="shared" si="69"/>
        <v>1.6015527434467258</v>
      </c>
      <c r="O136" s="6">
        <f t="shared" si="69"/>
        <v>1.5956210644781066</v>
      </c>
      <c r="P136" s="6">
        <f t="shared" si="69"/>
        <v>1.5863758958368157</v>
      </c>
      <c r="Q136" s="6">
        <f t="shared" si="69"/>
        <v>1.5796147622848911</v>
      </c>
      <c r="R136" s="6">
        <f t="shared" si="69"/>
        <v>1.5747641619888908</v>
      </c>
      <c r="S136" s="6">
        <f t="shared" si="69"/>
        <v>1.5718098113948122</v>
      </c>
      <c r="T136" s="6">
        <f t="shared" si="69"/>
        <v>1.5727884143441282</v>
      </c>
      <c r="U136" s="6">
        <f t="shared" si="69"/>
        <v>1.5748218682396979</v>
      </c>
      <c r="V136" s="6">
        <f t="shared" si="69"/>
        <v>1.5788799201596908</v>
      </c>
      <c r="W136" s="6">
        <f t="shared" si="69"/>
        <v>1.5843108734004279</v>
      </c>
      <c r="X136" s="6">
        <f t="shared" si="69"/>
        <v>1.5910031250574075</v>
      </c>
      <c r="Y136" s="6">
        <f t="shared" si="69"/>
        <v>1.5988456768670607</v>
      </c>
      <c r="Z136" s="6">
        <f t="shared" si="69"/>
        <v>1.6077213707701818</v>
      </c>
      <c r="AA136" s="6">
        <f t="shared" si="69"/>
        <v>1.6170603586032728</v>
      </c>
      <c r="AB136" s="6">
        <f t="shared" si="69"/>
        <v>1.6276186206845502</v>
      </c>
      <c r="AC136" s="6">
        <f t="shared" si="69"/>
        <v>1.6392230422316267</v>
      </c>
      <c r="AD136" s="6">
        <f t="shared" si="69"/>
        <v>1.6512926466387579</v>
      </c>
      <c r="AE136" s="6">
        <f t="shared" si="69"/>
        <v>1.6636812509284005</v>
      </c>
      <c r="AF136" s="6">
        <f t="shared" si="69"/>
        <v>1.6762460728603046</v>
      </c>
      <c r="AG136" s="6">
        <f t="shared" si="69"/>
        <v>1.68923680997022</v>
      </c>
      <c r="AH136" s="6">
        <f t="shared" si="69"/>
        <v>1.7017251284422357</v>
      </c>
      <c r="AI136" s="6">
        <f t="shared" si="69"/>
        <v>1.7143223567499104</v>
      </c>
      <c r="AJ136" s="6">
        <f t="shared" si="69"/>
        <v>1.7261230050586205</v>
      </c>
      <c r="AK136" s="6">
        <f t="shared" si="69"/>
        <v>1.7377187508386422</v>
      </c>
      <c r="AL136" s="6">
        <f t="shared" si="69"/>
        <v>1.7486030167601627</v>
      </c>
      <c r="AM136" s="6">
        <f t="shared" si="69"/>
        <v>1.7582923083365196</v>
      </c>
      <c r="AN136" s="6">
        <f t="shared" si="69"/>
        <v>1.7676584595091693</v>
      </c>
      <c r="AO136" s="6">
        <f t="shared" si="69"/>
        <v>1.775512843991885</v>
      </c>
      <c r="AP136" s="6">
        <f t="shared" si="69"/>
        <v>1.7823855802836004</v>
      </c>
      <c r="AQ136" s="6">
        <f t="shared" si="69"/>
        <v>1.7877845905840668</v>
      </c>
      <c r="AR136" s="6">
        <f t="shared" si="69"/>
        <v>1.791569898971799</v>
      </c>
      <c r="AS136" s="6">
        <f t="shared" si="69"/>
        <v>1.7944324946242627</v>
      </c>
      <c r="AT136" s="6">
        <f t="shared" si="69"/>
        <v>1.7970591049403228</v>
      </c>
      <c r="AU136" s="6">
        <f t="shared" si="69"/>
        <v>1.7994759484823628</v>
      </c>
      <c r="AV136" s="6">
        <f t="shared" si="69"/>
        <v>1.8017084717236227</v>
      </c>
      <c r="AW136" s="6">
        <f t="shared" si="69"/>
        <v>1.8037815741694987</v>
      </c>
      <c r="AX136" s="6">
        <f t="shared" si="69"/>
        <v>1.8057095622642907</v>
      </c>
      <c r="AY136" s="6">
        <f t="shared" si="69"/>
        <v>1.8075050232955787</v>
      </c>
      <c r="AZ136" s="6">
        <f t="shared" si="69"/>
        <v>1.8091787884531907</v>
      </c>
      <c r="BA136" s="6">
        <f t="shared" si="69"/>
        <v>1.8107270209333108</v>
      </c>
      <c r="BB136" s="6">
        <f t="shared" si="69"/>
        <v>1.8121550343415307</v>
      </c>
      <c r="BC136" s="6">
        <f t="shared" si="69"/>
        <v>1.8134649966368148</v>
      </c>
      <c r="BD136" s="6">
        <f t="shared" si="69"/>
        <v>1.8146764101898827</v>
      </c>
      <c r="BE136" s="6">
        <f t="shared" si="69"/>
        <v>1.8157907370867146</v>
      </c>
      <c r="BF136" s="6">
        <f t="shared" si="69"/>
        <v>1.8168102305099827</v>
      </c>
      <c r="BG136" s="6">
        <f t="shared" si="69"/>
        <v>1.8177420055754907</v>
      </c>
      <c r="BH136" s="6">
        <f t="shared" si="69"/>
        <v>1.818588972351771</v>
      </c>
      <c r="BI136" s="6">
        <f t="shared" si="69"/>
        <v>1.8193686570239787</v>
      </c>
      <c r="BJ136" s="6">
        <f t="shared" si="69"/>
        <v>1.8200816834152307</v>
      </c>
      <c r="BK136" s="6">
        <f t="shared" si="69"/>
        <v>1.820734354708915</v>
      </c>
      <c r="BL136" s="6">
        <f t="shared" si="69"/>
        <v>1.8213330769498508</v>
      </c>
    </row>
    <row r="137" spans="1:64" x14ac:dyDescent="0.25">
      <c r="C137" t="s">
        <v>16</v>
      </c>
      <c r="D137" s="6">
        <f t="shared" ref="D137:K137" si="70">(D$27*(D73*D122))+D105</f>
        <v>5.6046479999999992</v>
      </c>
      <c r="E137" s="6">
        <f t="shared" si="70"/>
        <v>5.5598624999999924</v>
      </c>
      <c r="F137" s="6">
        <f t="shared" si="70"/>
        <v>5.5904860000000021</v>
      </c>
      <c r="G137" s="6">
        <f t="shared" si="70"/>
        <v>5.6517694999999968</v>
      </c>
      <c r="H137" s="6">
        <f t="shared" si="70"/>
        <v>5.8871944999999899</v>
      </c>
      <c r="I137" s="6">
        <f t="shared" si="70"/>
        <v>6.1069244999999928</v>
      </c>
      <c r="J137" s="10">
        <f t="shared" si="70"/>
        <v>6.1822604999999893</v>
      </c>
      <c r="K137" s="6">
        <f t="shared" si="70"/>
        <v>6.0994434228757264</v>
      </c>
      <c r="L137" s="6">
        <f t="shared" si="66"/>
        <v>6.0724228204502619</v>
      </c>
      <c r="M137" s="6">
        <f t="shared" ref="M137:BL137" si="71">(M$27*(M73*M122))+M105</f>
        <v>6.0349163762933067</v>
      </c>
      <c r="N137" s="6">
        <f t="shared" si="71"/>
        <v>5.9452252094963445</v>
      </c>
      <c r="O137" s="6">
        <f t="shared" si="71"/>
        <v>5.976835312586287</v>
      </c>
      <c r="P137" s="6">
        <f t="shared" si="71"/>
        <v>6.0003774356620623</v>
      </c>
      <c r="Q137" s="6">
        <f t="shared" si="71"/>
        <v>6.037129812389388</v>
      </c>
      <c r="R137" s="6">
        <f t="shared" si="71"/>
        <v>6.0846280296280044</v>
      </c>
      <c r="S137" s="6">
        <f t="shared" si="71"/>
        <v>6.1424889945527754</v>
      </c>
      <c r="T137" s="6">
        <f t="shared" si="71"/>
        <v>6.2184292754808039</v>
      </c>
      <c r="U137" s="6">
        <f t="shared" si="71"/>
        <v>6.3008833376061837</v>
      </c>
      <c r="V137" s="6">
        <f t="shared" si="71"/>
        <v>6.3933243703113947</v>
      </c>
      <c r="W137" s="6">
        <f t="shared" si="71"/>
        <v>6.4927682752846465</v>
      </c>
      <c r="X137" s="6">
        <f t="shared" si="71"/>
        <v>6.5983482694542879</v>
      </c>
      <c r="Y137" s="6">
        <f t="shared" si="71"/>
        <v>6.7091858772052451</v>
      </c>
      <c r="Z137" s="6">
        <f t="shared" si="71"/>
        <v>6.8243662271003283</v>
      </c>
      <c r="AA137" s="6">
        <f t="shared" si="71"/>
        <v>6.9410236295967582</v>
      </c>
      <c r="AB137" s="6">
        <f t="shared" si="71"/>
        <v>7.0619566326832981</v>
      </c>
      <c r="AC137" s="6">
        <f t="shared" si="71"/>
        <v>7.1860509205456511</v>
      </c>
      <c r="AD137" s="6">
        <f t="shared" si="71"/>
        <v>7.3103747559260723</v>
      </c>
      <c r="AE137" s="6">
        <f t="shared" si="71"/>
        <v>7.4338624313113568</v>
      </c>
      <c r="AF137" s="6">
        <f t="shared" si="71"/>
        <v>7.5554659814536853</v>
      </c>
      <c r="AG137" s="6">
        <f t="shared" si="71"/>
        <v>7.6759260635228559</v>
      </c>
      <c r="AH137" s="6">
        <f t="shared" si="71"/>
        <v>7.7906506449540984</v>
      </c>
      <c r="AI137" s="6">
        <f t="shared" si="71"/>
        <v>7.9020480618943951</v>
      </c>
      <c r="AJ137" s="6">
        <f t="shared" si="71"/>
        <v>8.0055934952093786</v>
      </c>
      <c r="AK137" s="6">
        <f t="shared" si="71"/>
        <v>8.1036696416567029</v>
      </c>
      <c r="AL137" s="6">
        <f t="shared" si="71"/>
        <v>8.1935962368941517</v>
      </c>
      <c r="AM137" s="6">
        <f t="shared" si="71"/>
        <v>8.2727774364946285</v>
      </c>
      <c r="AN137" s="6">
        <f t="shared" si="71"/>
        <v>8.3450044717193173</v>
      </c>
      <c r="AO137" s="6">
        <f t="shared" si="71"/>
        <v>8.4043831895533803</v>
      </c>
      <c r="AP137" s="6">
        <f t="shared" si="71"/>
        <v>8.4531281404554708</v>
      </c>
      <c r="AQ137" s="6">
        <f t="shared" si="71"/>
        <v>8.4886316503740815</v>
      </c>
      <c r="AR137" s="6">
        <f t="shared" si="71"/>
        <v>8.5099570201160422</v>
      </c>
      <c r="AS137" s="6">
        <f t="shared" si="71"/>
        <v>8.523554349465245</v>
      </c>
      <c r="AT137" s="6">
        <f t="shared" si="71"/>
        <v>8.5360307484665299</v>
      </c>
      <c r="AU137" s="6">
        <f t="shared" si="71"/>
        <v>8.5475107552912206</v>
      </c>
      <c r="AV137" s="6">
        <f t="shared" si="71"/>
        <v>8.5581152406872043</v>
      </c>
      <c r="AW137" s="6">
        <f t="shared" si="71"/>
        <v>8.567962477305116</v>
      </c>
      <c r="AX137" s="6">
        <f t="shared" si="71"/>
        <v>8.5771204207553779</v>
      </c>
      <c r="AY137" s="6">
        <f t="shared" si="71"/>
        <v>8.5856488606539969</v>
      </c>
      <c r="AZ137" s="6">
        <f t="shared" si="71"/>
        <v>8.5935992451526531</v>
      </c>
      <c r="BA137" s="6">
        <f t="shared" si="71"/>
        <v>8.6009533494332242</v>
      </c>
      <c r="BB137" s="6">
        <f t="shared" si="71"/>
        <v>8.607736413122268</v>
      </c>
      <c r="BC137" s="6">
        <f t="shared" si="71"/>
        <v>8.6139587340248678</v>
      </c>
      <c r="BD137" s="6">
        <f t="shared" si="71"/>
        <v>8.6197129484019399</v>
      </c>
      <c r="BE137" s="6">
        <f t="shared" si="71"/>
        <v>8.625006001161891</v>
      </c>
      <c r="BF137" s="6">
        <f t="shared" si="71"/>
        <v>8.6298485949224144</v>
      </c>
      <c r="BG137" s="6">
        <f t="shared" si="71"/>
        <v>8.6342745264835781</v>
      </c>
      <c r="BH137" s="6">
        <f t="shared" si="71"/>
        <v>8.638297618670908</v>
      </c>
      <c r="BI137" s="6">
        <f t="shared" si="71"/>
        <v>8.6420011208638954</v>
      </c>
      <c r="BJ137" s="6">
        <f t="shared" si="71"/>
        <v>8.6453879962223432</v>
      </c>
      <c r="BK137" s="6">
        <f t="shared" si="71"/>
        <v>8.6484881848673432</v>
      </c>
      <c r="BL137" s="6">
        <f t="shared" si="71"/>
        <v>8.6513321155117886</v>
      </c>
    </row>
    <row r="138" spans="1:64" x14ac:dyDescent="0.25">
      <c r="C138" t="s">
        <v>17</v>
      </c>
      <c r="D138" s="6">
        <f t="shared" ref="D138:K138" si="72">(D$27*(D74*D123))+D106</f>
        <v>1.1326147626666661</v>
      </c>
      <c r="E138" s="6">
        <f t="shared" si="72"/>
        <v>1.1486254079999985</v>
      </c>
      <c r="F138" s="6">
        <f t="shared" si="72"/>
        <v>1.153291285333333</v>
      </c>
      <c r="G138" s="6">
        <f t="shared" si="72"/>
        <v>1.152766463999999</v>
      </c>
      <c r="H138" s="6">
        <f t="shared" si="72"/>
        <v>1.1625008213333314</v>
      </c>
      <c r="I138" s="6">
        <f t="shared" si="72"/>
        <v>1.1659804586666662</v>
      </c>
      <c r="J138" s="10">
        <f t="shared" si="72"/>
        <v>1.2078640405871919</v>
      </c>
      <c r="K138" s="6">
        <f t="shared" si="72"/>
        <v>1.1953950540657536</v>
      </c>
      <c r="L138" s="6">
        <f t="shared" si="66"/>
        <v>1.1925934311780488</v>
      </c>
      <c r="M138" s="6">
        <f t="shared" ref="M138:BL138" si="73">(M$27*(M74*M123))+M106</f>
        <v>1.1865057641170613</v>
      </c>
      <c r="N138" s="6">
        <f t="shared" si="73"/>
        <v>1.1689632745872063</v>
      </c>
      <c r="O138" s="6">
        <f t="shared" si="73"/>
        <v>1.174130902450186</v>
      </c>
      <c r="P138" s="6">
        <f t="shared" si="73"/>
        <v>1.1766137142624939</v>
      </c>
      <c r="Q138" s="6">
        <f t="shared" si="73"/>
        <v>1.1806395329332822</v>
      </c>
      <c r="R138" s="6">
        <f t="shared" si="73"/>
        <v>1.1857744454095305</v>
      </c>
      <c r="S138" s="6">
        <f t="shared" si="73"/>
        <v>1.1919980517944893</v>
      </c>
      <c r="T138" s="6">
        <f t="shared" si="73"/>
        <v>1.2008581487749836</v>
      </c>
      <c r="U138" s="6">
        <f t="shared" si="73"/>
        <v>1.2101685431523015</v>
      </c>
      <c r="V138" s="6">
        <f t="shared" si="73"/>
        <v>1.2206636942079425</v>
      </c>
      <c r="W138" s="6">
        <f t="shared" si="73"/>
        <v>1.2318383361514615</v>
      </c>
      <c r="X138" s="6">
        <f t="shared" si="73"/>
        <v>1.2436009374943187</v>
      </c>
      <c r="Y138" s="6">
        <f t="shared" si="73"/>
        <v>1.2558620453065807</v>
      </c>
      <c r="Z138" s="6">
        <f t="shared" si="73"/>
        <v>1.2685291431393051</v>
      </c>
      <c r="AA138" s="6">
        <f t="shared" si="73"/>
        <v>1.281152900755562</v>
      </c>
      <c r="AB138" s="6">
        <f t="shared" si="73"/>
        <v>1.2943348951827902</v>
      </c>
      <c r="AC138" s="6">
        <f t="shared" si="73"/>
        <v>1.3079474426729281</v>
      </c>
      <c r="AD138" s="6">
        <f t="shared" si="73"/>
        <v>1.3215371347961735</v>
      </c>
      <c r="AE138" s="6">
        <f t="shared" si="73"/>
        <v>1.3349967988306664</v>
      </c>
      <c r="AF138" s="6">
        <f t="shared" si="73"/>
        <v>1.3482237366918897</v>
      </c>
      <c r="AG138" s="6">
        <f t="shared" si="73"/>
        <v>1.3614332727497931</v>
      </c>
      <c r="AH138" s="6">
        <f t="shared" si="73"/>
        <v>1.3738934659390247</v>
      </c>
      <c r="AI138" s="6">
        <f t="shared" si="73"/>
        <v>1.3861145112383875</v>
      </c>
      <c r="AJ138" s="6">
        <f t="shared" si="73"/>
        <v>1.3973835401022827</v>
      </c>
      <c r="AK138" s="6">
        <f t="shared" si="73"/>
        <v>1.4081992895297362</v>
      </c>
      <c r="AL138" s="6">
        <f t="shared" si="73"/>
        <v>1.4181732300279222</v>
      </c>
      <c r="AM138" s="6">
        <f t="shared" si="73"/>
        <v>1.4269354874120566</v>
      </c>
      <c r="AN138" s="6">
        <f t="shared" si="73"/>
        <v>1.4352169725369837</v>
      </c>
      <c r="AO138" s="6">
        <f t="shared" si="73"/>
        <v>1.4420771659927203</v>
      </c>
      <c r="AP138" s="6">
        <f t="shared" si="73"/>
        <v>1.4479713008380612</v>
      </c>
      <c r="AQ138" s="6">
        <f t="shared" si="73"/>
        <v>1.4525250780549968</v>
      </c>
      <c r="AR138" s="6">
        <f t="shared" si="73"/>
        <v>1.4556505429145961</v>
      </c>
      <c r="AS138" s="6">
        <f t="shared" si="73"/>
        <v>1.457976401882223</v>
      </c>
      <c r="AT138" s="6">
        <f t="shared" si="73"/>
        <v>1.4601105227640216</v>
      </c>
      <c r="AU138" s="6">
        <f t="shared" si="73"/>
        <v>1.4620742081419293</v>
      </c>
      <c r="AV138" s="6">
        <f t="shared" si="73"/>
        <v>1.463888133275453</v>
      </c>
      <c r="AW138" s="6">
        <f t="shared" si="73"/>
        <v>1.4655725290127271</v>
      </c>
      <c r="AX138" s="6">
        <f t="shared" si="73"/>
        <v>1.4671390193397458</v>
      </c>
      <c r="AY138" s="6">
        <f t="shared" si="73"/>
        <v>1.4685978314276673</v>
      </c>
      <c r="AZ138" s="6">
        <f t="shared" si="73"/>
        <v>1.469957765618227</v>
      </c>
      <c r="BA138" s="6">
        <f t="shared" si="73"/>
        <v>1.4712157045083245</v>
      </c>
      <c r="BB138" s="6">
        <f t="shared" si="73"/>
        <v>1.4723759654025033</v>
      </c>
      <c r="BC138" s="6">
        <f t="shared" si="73"/>
        <v>1.4734403097674216</v>
      </c>
      <c r="BD138" s="6">
        <f t="shared" si="73"/>
        <v>1.4744245832792893</v>
      </c>
      <c r="BE138" s="6">
        <f t="shared" si="73"/>
        <v>1.4753299738829653</v>
      </c>
      <c r="BF138" s="6">
        <f t="shared" si="73"/>
        <v>1.4761583122893704</v>
      </c>
      <c r="BG138" s="6">
        <f t="shared" si="73"/>
        <v>1.4769153795300958</v>
      </c>
      <c r="BH138" s="6">
        <f t="shared" si="73"/>
        <v>1.4776035400358234</v>
      </c>
      <c r="BI138" s="6">
        <f t="shared" si="73"/>
        <v>1.4782370338319923</v>
      </c>
      <c r="BJ138" s="6">
        <f t="shared" si="73"/>
        <v>1.4788163677748847</v>
      </c>
      <c r="BK138" s="6">
        <f t="shared" si="73"/>
        <v>1.4793466632010028</v>
      </c>
      <c r="BL138" s="6">
        <f t="shared" si="73"/>
        <v>1.4798331250217633</v>
      </c>
    </row>
    <row r="139" spans="1:64" x14ac:dyDescent="0.25">
      <c r="C139" t="s">
        <v>18</v>
      </c>
      <c r="D139" s="6">
        <f t="shared" ref="D139:K139" si="74">(D$27*(D75*D124))+D107</f>
        <v>15.583973333333327</v>
      </c>
      <c r="E139" s="6">
        <f t="shared" si="74"/>
        <v>15.796293333333306</v>
      </c>
      <c r="F139" s="6">
        <f t="shared" si="74"/>
        <v>16.137306666666671</v>
      </c>
      <c r="G139" s="6">
        <f t="shared" si="74"/>
        <v>16.194453333333325</v>
      </c>
      <c r="H139" s="6">
        <f t="shared" si="74"/>
        <v>16.004693333333304</v>
      </c>
      <c r="I139" s="6">
        <f t="shared" si="74"/>
        <v>15.342746666666654</v>
      </c>
      <c r="J139" s="10">
        <f t="shared" si="74"/>
        <v>16.171249256335582</v>
      </c>
      <c r="K139" s="6">
        <f t="shared" si="74"/>
        <v>16.19411722050199</v>
      </c>
      <c r="L139" s="6">
        <f t="shared" si="66"/>
        <v>16.323374854325472</v>
      </c>
      <c r="M139" s="6">
        <f t="shared" ref="M139:BL139" si="75">(M$27*(M75*M124))+M107</f>
        <v>16.38389238894128</v>
      </c>
      <c r="N139" s="6">
        <f t="shared" si="75"/>
        <v>16.260969871752685</v>
      </c>
      <c r="O139" s="6">
        <f t="shared" si="75"/>
        <v>16.430235744118338</v>
      </c>
      <c r="P139" s="6">
        <f t="shared" si="75"/>
        <v>16.540354974812228</v>
      </c>
      <c r="Q139" s="6">
        <f t="shared" si="75"/>
        <v>16.650838331474876</v>
      </c>
      <c r="R139" s="6">
        <f t="shared" si="75"/>
        <v>16.756320452667623</v>
      </c>
      <c r="S139" s="6">
        <f t="shared" si="75"/>
        <v>16.857325293813112</v>
      </c>
      <c r="T139" s="6">
        <f t="shared" si="75"/>
        <v>16.976641996335669</v>
      </c>
      <c r="U139" s="6">
        <f t="shared" si="75"/>
        <v>17.084308595651347</v>
      </c>
      <c r="V139" s="6">
        <f t="shared" si="75"/>
        <v>17.191736387593956</v>
      </c>
      <c r="W139" s="6">
        <f t="shared" si="75"/>
        <v>17.292915633209059</v>
      </c>
      <c r="X139" s="6">
        <f t="shared" si="75"/>
        <v>17.387784911945865</v>
      </c>
      <c r="Y139" s="6">
        <f t="shared" si="75"/>
        <v>17.476405569771014</v>
      </c>
      <c r="Z139" s="6">
        <f t="shared" si="75"/>
        <v>17.558882892237133</v>
      </c>
      <c r="AA139" s="6">
        <f t="shared" si="75"/>
        <v>17.630491197889526</v>
      </c>
      <c r="AB139" s="6">
        <f t="shared" si="75"/>
        <v>17.701069861647593</v>
      </c>
      <c r="AC139" s="6">
        <f t="shared" si="75"/>
        <v>17.770372184412761</v>
      </c>
      <c r="AD139" s="6">
        <f t="shared" si="75"/>
        <v>17.833815378777953</v>
      </c>
      <c r="AE139" s="6">
        <f t="shared" si="75"/>
        <v>17.89163360256331</v>
      </c>
      <c r="AF139" s="6">
        <f t="shared" si="75"/>
        <v>17.944164076711644</v>
      </c>
      <c r="AG139" s="6">
        <f t="shared" si="75"/>
        <v>17.995981201832009</v>
      </c>
      <c r="AH139" s="6">
        <f t="shared" si="75"/>
        <v>18.039134834283626</v>
      </c>
      <c r="AI139" s="6">
        <f t="shared" si="75"/>
        <v>18.082117420325364</v>
      </c>
      <c r="AJ139" s="6">
        <f t="shared" si="75"/>
        <v>18.117372218921361</v>
      </c>
      <c r="AK139" s="6">
        <f t="shared" si="75"/>
        <v>18.15315876679152</v>
      </c>
      <c r="AL139" s="6">
        <f t="shared" si="75"/>
        <v>18.186185878909885</v>
      </c>
      <c r="AM139" s="6">
        <f t="shared" si="75"/>
        <v>18.213478547376329</v>
      </c>
      <c r="AN139" s="6">
        <f t="shared" si="75"/>
        <v>18.246104532226294</v>
      </c>
      <c r="AO139" s="6">
        <f t="shared" si="75"/>
        <v>18.273789114772935</v>
      </c>
      <c r="AP139" s="6">
        <f t="shared" si="75"/>
        <v>18.304027413441002</v>
      </c>
      <c r="AQ139" s="6">
        <f t="shared" si="75"/>
        <v>18.333769682264304</v>
      </c>
      <c r="AR139" s="6">
        <f t="shared" si="75"/>
        <v>18.363591464460939</v>
      </c>
      <c r="AS139" s="6">
        <f t="shared" si="75"/>
        <v>18.392933069898692</v>
      </c>
      <c r="AT139" s="6">
        <f t="shared" si="75"/>
        <v>18.419855825638308</v>
      </c>
      <c r="AU139" s="6">
        <f t="shared" si="75"/>
        <v>18.444628471944217</v>
      </c>
      <c r="AV139" s="6">
        <f t="shared" si="75"/>
        <v>18.46751183516713</v>
      </c>
      <c r="AW139" s="6">
        <f t="shared" si="75"/>
        <v>18.488761135237361</v>
      </c>
      <c r="AX139" s="6">
        <f t="shared" si="75"/>
        <v>18.508523013208979</v>
      </c>
      <c r="AY139" s="6">
        <f t="shared" si="75"/>
        <v>18.526926488779683</v>
      </c>
      <c r="AZ139" s="6">
        <f t="shared" si="75"/>
        <v>18.544082581645203</v>
      </c>
      <c r="BA139" s="6">
        <f t="shared" si="75"/>
        <v>18.559951964566434</v>
      </c>
      <c r="BB139" s="6">
        <f t="shared" si="75"/>
        <v>18.57458910200069</v>
      </c>
      <c r="BC139" s="6">
        <f t="shared" si="75"/>
        <v>18.58801621552735</v>
      </c>
      <c r="BD139" s="6">
        <f t="shared" si="75"/>
        <v>18.600433204446297</v>
      </c>
      <c r="BE139" s="6">
        <f t="shared" si="75"/>
        <v>18.611855055138825</v>
      </c>
      <c r="BF139" s="6">
        <f t="shared" si="75"/>
        <v>18.622304862727322</v>
      </c>
      <c r="BG139" s="6">
        <f t="shared" si="75"/>
        <v>18.631855557148779</v>
      </c>
      <c r="BH139" s="6">
        <f t="shared" si="75"/>
        <v>18.640536966605652</v>
      </c>
      <c r="BI139" s="6">
        <f t="shared" si="75"/>
        <v>18.64852873449578</v>
      </c>
      <c r="BJ139" s="6">
        <f t="shared" si="75"/>
        <v>18.655837255006116</v>
      </c>
      <c r="BK139" s="6">
        <f t="shared" si="75"/>
        <v>18.662527135766375</v>
      </c>
      <c r="BL139" s="6">
        <f t="shared" si="75"/>
        <v>18.668664038735969</v>
      </c>
    </row>
    <row r="140" spans="1:64" x14ac:dyDescent="0.25">
      <c r="C140" t="s">
        <v>40</v>
      </c>
      <c r="D140" s="6">
        <f t="shared" ref="D140:K140" si="76">(D$27*(D76*D125))+D108</f>
        <v>0.10950000000000001</v>
      </c>
      <c r="E140" s="6">
        <f t="shared" si="76"/>
        <v>0.10949999999999985</v>
      </c>
      <c r="F140" s="6">
        <f t="shared" si="76"/>
        <v>0.10949999999999999</v>
      </c>
      <c r="G140" s="6">
        <f t="shared" si="76"/>
        <v>0.1094999999999999</v>
      </c>
      <c r="H140" s="6">
        <f t="shared" si="76"/>
        <v>0.10949999999999982</v>
      </c>
      <c r="I140" s="6">
        <f t="shared" si="76"/>
        <v>0.10949999999999988</v>
      </c>
      <c r="J140" s="10">
        <f t="shared" si="76"/>
        <v>0.10949999999999981</v>
      </c>
      <c r="K140" s="6">
        <f t="shared" si="76"/>
        <v>0.10635349775844026</v>
      </c>
      <c r="L140" s="6">
        <f t="shared" si="66"/>
        <v>0.10419286368529068</v>
      </c>
      <c r="M140" s="6">
        <f t="shared" ref="M140:BL140" si="77">(M$27*(M76*M125))+M108</f>
        <v>0.10186707535797278</v>
      </c>
      <c r="N140" s="6">
        <f t="shared" si="77"/>
        <v>9.8706480928878529E-2</v>
      </c>
      <c r="O140" s="6">
        <f t="shared" si="77"/>
        <v>9.7599931158583064E-2</v>
      </c>
      <c r="P140" s="6">
        <f t="shared" si="77"/>
        <v>9.6383363724495005E-2</v>
      </c>
      <c r="Q140" s="6">
        <f t="shared" si="77"/>
        <v>9.5411542481902645E-2</v>
      </c>
      <c r="R140" s="6">
        <f t="shared" si="77"/>
        <v>9.4647129728697807E-2</v>
      </c>
      <c r="S140" s="6">
        <f t="shared" si="77"/>
        <v>9.4086519530228993E-2</v>
      </c>
      <c r="T140" s="6">
        <f t="shared" si="77"/>
        <v>9.3848032921480348E-2</v>
      </c>
      <c r="U140" s="6">
        <f t="shared" si="77"/>
        <v>9.3755852149558519E-2</v>
      </c>
      <c r="V140" s="6">
        <f t="shared" si="77"/>
        <v>9.386411808403948E-2</v>
      </c>
      <c r="W140" s="6">
        <f t="shared" si="77"/>
        <v>9.4129883429758171E-2</v>
      </c>
      <c r="X140" s="6">
        <f t="shared" si="77"/>
        <v>9.454199215470406E-2</v>
      </c>
      <c r="Y140" s="6">
        <f t="shared" si="77"/>
        <v>9.5088901029143205E-2</v>
      </c>
      <c r="Z140" s="6">
        <f t="shared" si="77"/>
        <v>9.5758298711190556E-2</v>
      </c>
      <c r="AA140" s="6">
        <f t="shared" si="77"/>
        <v>9.6510480907665092E-2</v>
      </c>
      <c r="AB140" s="6">
        <f t="shared" si="77"/>
        <v>9.7384456860241331E-2</v>
      </c>
      <c r="AC140" s="6">
        <f t="shared" si="77"/>
        <v>9.8363719478657255E-2</v>
      </c>
      <c r="AD140" s="6">
        <f t="shared" si="77"/>
        <v>9.9406954113901283E-2</v>
      </c>
      <c r="AE140" s="6">
        <f t="shared" si="77"/>
        <v>0.1004985277486906</v>
      </c>
      <c r="AF140" s="6">
        <f t="shared" si="77"/>
        <v>0.10162278300545671</v>
      </c>
      <c r="AG140" s="6">
        <f t="shared" si="77"/>
        <v>0.10278775448463176</v>
      </c>
      <c r="AH140" s="6">
        <f t="shared" si="77"/>
        <v>0.10392972988624258</v>
      </c>
      <c r="AI140" s="6">
        <f t="shared" si="77"/>
        <v>0.10507854776232746</v>
      </c>
      <c r="AJ140" s="6">
        <f t="shared" si="77"/>
        <v>0.10617131807641278</v>
      </c>
      <c r="AK140" s="6">
        <f t="shared" si="77"/>
        <v>0.10723684014568186</v>
      </c>
      <c r="AL140" s="6">
        <f t="shared" si="77"/>
        <v>0.1082364789445662</v>
      </c>
      <c r="AM140" s="6">
        <f t="shared" si="77"/>
        <v>0.10913273422889154</v>
      </c>
      <c r="AN140" s="6">
        <f t="shared" si="77"/>
        <v>0.10997222742445405</v>
      </c>
      <c r="AO140" s="6">
        <f t="shared" si="77"/>
        <v>0.11067369935808354</v>
      </c>
      <c r="AP140" s="6">
        <f t="shared" si="77"/>
        <v>0.11126271351820513</v>
      </c>
      <c r="AQ140" s="6">
        <f t="shared" si="77"/>
        <v>0.1117012205100138</v>
      </c>
      <c r="AR140" s="6">
        <f t="shared" si="77"/>
        <v>0.11197311868573769</v>
      </c>
      <c r="AS140" s="6">
        <f t="shared" si="77"/>
        <v>0.11215203091401667</v>
      </c>
      <c r="AT140" s="6">
        <f t="shared" si="77"/>
        <v>0.11231619405877043</v>
      </c>
      <c r="AU140" s="6">
        <f t="shared" si="77"/>
        <v>0.11246724678014793</v>
      </c>
      <c r="AV140" s="6">
        <f t="shared" si="77"/>
        <v>0.11260677948272667</v>
      </c>
      <c r="AW140" s="6">
        <f t="shared" si="77"/>
        <v>0.11273634838559392</v>
      </c>
      <c r="AX140" s="6">
        <f t="shared" si="77"/>
        <v>0.11285684764151842</v>
      </c>
      <c r="AY140" s="6">
        <f t="shared" si="77"/>
        <v>0.11296906395597393</v>
      </c>
      <c r="AZ140" s="6">
        <f t="shared" si="77"/>
        <v>0.11307367427832468</v>
      </c>
      <c r="BA140" s="6">
        <f t="shared" si="77"/>
        <v>0.11317043880833218</v>
      </c>
      <c r="BB140" s="6">
        <f t="shared" si="77"/>
        <v>0.11325968964634592</v>
      </c>
      <c r="BC140" s="6">
        <f t="shared" si="77"/>
        <v>0.11334156228980119</v>
      </c>
      <c r="BD140" s="6">
        <f t="shared" si="77"/>
        <v>0.11341727563686792</v>
      </c>
      <c r="BE140" s="6">
        <f t="shared" si="77"/>
        <v>0.11348692106791992</v>
      </c>
      <c r="BF140" s="6">
        <f t="shared" si="77"/>
        <v>0.11355063940687417</v>
      </c>
      <c r="BG140" s="6">
        <f t="shared" si="77"/>
        <v>0.11360887534846842</v>
      </c>
      <c r="BH140" s="6">
        <f t="shared" si="77"/>
        <v>0.11366181077198594</v>
      </c>
      <c r="BI140" s="6">
        <f t="shared" si="77"/>
        <v>0.11371054106399893</v>
      </c>
      <c r="BJ140" s="6">
        <f t="shared" si="77"/>
        <v>0.11375510521345218</v>
      </c>
      <c r="BK140" s="6">
        <f t="shared" si="77"/>
        <v>0.11379589716930744</v>
      </c>
      <c r="BL140" s="6">
        <f t="shared" si="77"/>
        <v>0.11383331730936594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8">SUM(D146:D158)</f>
        <v>0</v>
      </c>
      <c r="E160">
        <f t="shared" si="78"/>
        <v>0</v>
      </c>
      <c r="F160">
        <f t="shared" si="78"/>
        <v>0</v>
      </c>
      <c r="G160">
        <f t="shared" si="78"/>
        <v>0</v>
      </c>
      <c r="H160">
        <f t="shared" si="78"/>
        <v>0</v>
      </c>
      <c r="I160">
        <f t="shared" si="78"/>
        <v>0</v>
      </c>
      <c r="J160" s="10">
        <f t="shared" si="78"/>
        <v>0</v>
      </c>
      <c r="K160">
        <f t="shared" si="78"/>
        <v>0</v>
      </c>
      <c r="L160">
        <f t="shared" si="78"/>
        <v>0</v>
      </c>
      <c r="M160">
        <f t="shared" si="78"/>
        <v>0</v>
      </c>
      <c r="N160">
        <f t="shared" si="78"/>
        <v>0</v>
      </c>
      <c r="O160">
        <f t="shared" si="78"/>
        <v>0</v>
      </c>
      <c r="P160">
        <f t="shared" si="78"/>
        <v>0</v>
      </c>
      <c r="Q160">
        <f t="shared" si="78"/>
        <v>0</v>
      </c>
      <c r="R160">
        <f t="shared" si="78"/>
        <v>0</v>
      </c>
      <c r="S160">
        <f t="shared" si="78"/>
        <v>0</v>
      </c>
      <c r="T160">
        <f t="shared" si="78"/>
        <v>0</v>
      </c>
      <c r="U160">
        <f t="shared" si="78"/>
        <v>0</v>
      </c>
      <c r="V160">
        <f t="shared" si="78"/>
        <v>0</v>
      </c>
      <c r="W160">
        <f t="shared" si="78"/>
        <v>0</v>
      </c>
      <c r="X160">
        <f t="shared" si="78"/>
        <v>0</v>
      </c>
      <c r="Y160">
        <f t="shared" si="78"/>
        <v>0</v>
      </c>
      <c r="Z160">
        <f t="shared" si="78"/>
        <v>0</v>
      </c>
      <c r="AA160">
        <f t="shared" si="78"/>
        <v>0</v>
      </c>
      <c r="AB160">
        <f t="shared" si="78"/>
        <v>0</v>
      </c>
      <c r="AC160">
        <f t="shared" si="78"/>
        <v>0</v>
      </c>
      <c r="AD160">
        <f t="shared" si="78"/>
        <v>0</v>
      </c>
      <c r="AE160">
        <f t="shared" si="78"/>
        <v>0</v>
      </c>
      <c r="AF160">
        <f t="shared" si="78"/>
        <v>0</v>
      </c>
      <c r="AG160">
        <f t="shared" si="78"/>
        <v>0</v>
      </c>
      <c r="AH160">
        <f t="shared" si="78"/>
        <v>0</v>
      </c>
      <c r="AI160">
        <f t="shared" si="78"/>
        <v>0</v>
      </c>
      <c r="AJ160">
        <f t="shared" si="78"/>
        <v>0</v>
      </c>
      <c r="AK160">
        <f t="shared" si="78"/>
        <v>0</v>
      </c>
      <c r="AL160">
        <f t="shared" si="78"/>
        <v>0</v>
      </c>
      <c r="AM160">
        <f t="shared" si="78"/>
        <v>0</v>
      </c>
      <c r="AN160">
        <f t="shared" si="78"/>
        <v>0</v>
      </c>
      <c r="AO160">
        <f t="shared" si="78"/>
        <v>0</v>
      </c>
      <c r="AP160">
        <f t="shared" si="78"/>
        <v>0</v>
      </c>
      <c r="AQ160">
        <f t="shared" si="78"/>
        <v>0</v>
      </c>
      <c r="AR160">
        <f t="shared" si="78"/>
        <v>0</v>
      </c>
      <c r="AS160">
        <f t="shared" si="78"/>
        <v>0</v>
      </c>
      <c r="AT160">
        <f t="shared" si="78"/>
        <v>0</v>
      </c>
      <c r="AU160">
        <f t="shared" si="78"/>
        <v>0</v>
      </c>
      <c r="AV160">
        <f t="shared" si="78"/>
        <v>0</v>
      </c>
      <c r="AW160">
        <f t="shared" si="78"/>
        <v>0</v>
      </c>
      <c r="AX160">
        <f t="shared" si="78"/>
        <v>0</v>
      </c>
      <c r="AY160">
        <f t="shared" si="78"/>
        <v>0</v>
      </c>
      <c r="AZ160">
        <f t="shared" si="78"/>
        <v>0</v>
      </c>
      <c r="BA160">
        <f t="shared" si="78"/>
        <v>0</v>
      </c>
      <c r="BB160">
        <f t="shared" si="78"/>
        <v>0</v>
      </c>
      <c r="BC160">
        <f t="shared" si="78"/>
        <v>0</v>
      </c>
      <c r="BD160">
        <f t="shared" si="78"/>
        <v>0</v>
      </c>
      <c r="BE160">
        <f t="shared" si="78"/>
        <v>0</v>
      </c>
      <c r="BF160">
        <f t="shared" si="78"/>
        <v>0</v>
      </c>
      <c r="BG160">
        <f t="shared" si="78"/>
        <v>0</v>
      </c>
      <c r="BH160">
        <f t="shared" si="78"/>
        <v>0</v>
      </c>
      <c r="BI160">
        <f t="shared" si="78"/>
        <v>0</v>
      </c>
      <c r="BJ160">
        <f t="shared" si="78"/>
        <v>0</v>
      </c>
      <c r="BK160">
        <f t="shared" si="78"/>
        <v>0</v>
      </c>
      <c r="BL160">
        <f t="shared" si="78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0.98</v>
      </c>
      <c r="U163">
        <v>0.96</v>
      </c>
      <c r="V163">
        <v>0.94</v>
      </c>
      <c r="W163">
        <v>0.91999999999999993</v>
      </c>
      <c r="X163">
        <v>0.89999999999999991</v>
      </c>
      <c r="Y163">
        <v>0.87999999999999989</v>
      </c>
      <c r="Z163">
        <v>0.85999999999999988</v>
      </c>
      <c r="AA163">
        <v>0.83999999999999986</v>
      </c>
      <c r="AB163">
        <v>0.81999999999999984</v>
      </c>
      <c r="AC163">
        <v>0.79999999999999982</v>
      </c>
      <c r="AD163">
        <v>0.78999999999999981</v>
      </c>
      <c r="AE163">
        <v>0.7799999999999998</v>
      </c>
      <c r="AF163">
        <v>0.7699999999999998</v>
      </c>
      <c r="AG163">
        <v>0.75999999999999979</v>
      </c>
      <c r="AH163">
        <v>0.74999999999999978</v>
      </c>
      <c r="AI163">
        <v>0.73999999999999977</v>
      </c>
      <c r="AJ163">
        <v>0.72999999999999976</v>
      </c>
      <c r="AK163">
        <v>0.71999999999999975</v>
      </c>
      <c r="AL163">
        <v>0.70999999999999974</v>
      </c>
      <c r="AM163">
        <v>0.69999999999999973</v>
      </c>
      <c r="AN163">
        <v>0.68999999999999972</v>
      </c>
      <c r="AO163">
        <v>0.67999999999999972</v>
      </c>
      <c r="AP163">
        <v>0.66999999999999971</v>
      </c>
      <c r="AQ163">
        <v>0.6599999999999997</v>
      </c>
      <c r="AR163">
        <v>0.64999999999999969</v>
      </c>
      <c r="AS163">
        <v>0.64999999999999969</v>
      </c>
      <c r="AT163">
        <v>0.64999999999999969</v>
      </c>
      <c r="AU163">
        <v>0.64999999999999969</v>
      </c>
      <c r="AV163">
        <v>0.64999999999999969</v>
      </c>
      <c r="AW163">
        <v>0.64999999999999969</v>
      </c>
      <c r="AX163">
        <v>0.64999999999999969</v>
      </c>
      <c r="AY163">
        <v>0.64999999999999969</v>
      </c>
      <c r="AZ163">
        <v>0.64999999999999969</v>
      </c>
      <c r="BA163">
        <v>0.64999999999999969</v>
      </c>
      <c r="BB163">
        <v>0.64999999999999969</v>
      </c>
      <c r="BC163">
        <v>0.64999999999999969</v>
      </c>
      <c r="BD163">
        <v>0.64999999999999969</v>
      </c>
      <c r="BE163">
        <v>0.64999999999999969</v>
      </c>
      <c r="BF163">
        <v>0.64999999999999969</v>
      </c>
      <c r="BG163">
        <v>0.64999999999999969</v>
      </c>
      <c r="BH163">
        <v>0.64999999999999969</v>
      </c>
      <c r="BI163">
        <v>0.64999999999999969</v>
      </c>
      <c r="BJ163">
        <v>0.64999999999999969</v>
      </c>
      <c r="BK163">
        <v>0.64999999999999969</v>
      </c>
      <c r="BL163">
        <v>0.64999999999999969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0.95</v>
      </c>
      <c r="U165">
        <v>0.89999999999999991</v>
      </c>
      <c r="V165">
        <v>0.84999999999999987</v>
      </c>
      <c r="W165">
        <v>0.79999999999999982</v>
      </c>
      <c r="X165">
        <v>0.74999999999999978</v>
      </c>
      <c r="Y165">
        <v>0.69999999999999973</v>
      </c>
      <c r="Z165">
        <v>0.64999999999999969</v>
      </c>
      <c r="AA165">
        <v>0.59999999999999964</v>
      </c>
      <c r="AB165">
        <v>0.5499999999999996</v>
      </c>
      <c r="AC165">
        <v>0.49999999999999961</v>
      </c>
      <c r="AD165">
        <v>0.44999999999999962</v>
      </c>
      <c r="AE165">
        <v>0.39999999999999963</v>
      </c>
      <c r="AF165">
        <v>0.34999999999999964</v>
      </c>
      <c r="AG165">
        <v>0.29999999999999966</v>
      </c>
      <c r="AH165">
        <v>0.28999999999999965</v>
      </c>
      <c r="AI165">
        <v>0.28999999999999965</v>
      </c>
      <c r="AJ165">
        <v>0.28999999999999965</v>
      </c>
      <c r="AK165">
        <v>0.28999999999999965</v>
      </c>
      <c r="AL165">
        <v>0.28999999999999965</v>
      </c>
      <c r="AM165">
        <v>0.28999999999999965</v>
      </c>
      <c r="AN165">
        <v>0.28999999999999965</v>
      </c>
      <c r="AO165">
        <v>0.28999999999999965</v>
      </c>
      <c r="AP165">
        <v>0.28999999999999965</v>
      </c>
      <c r="AQ165">
        <v>0.28999999999999965</v>
      </c>
      <c r="AR165">
        <v>0.28999999999999965</v>
      </c>
      <c r="AS165">
        <v>0.28999999999999965</v>
      </c>
      <c r="AT165">
        <v>0.28999999999999965</v>
      </c>
      <c r="AU165">
        <v>0.28999999999999965</v>
      </c>
      <c r="AV165">
        <v>0.28999999999999965</v>
      </c>
      <c r="AW165">
        <v>0.28999999999999965</v>
      </c>
      <c r="AX165">
        <v>0.28999999999999965</v>
      </c>
      <c r="AY165">
        <v>0.28999999999999965</v>
      </c>
      <c r="AZ165">
        <v>0.28999999999999965</v>
      </c>
      <c r="BA165">
        <v>0.28999999999999965</v>
      </c>
      <c r="BB165">
        <v>0.28999999999999965</v>
      </c>
      <c r="BC165">
        <v>0.28999999999999965</v>
      </c>
      <c r="BD165">
        <v>0.28999999999999965</v>
      </c>
      <c r="BE165">
        <v>0.28999999999999965</v>
      </c>
      <c r="BF165">
        <v>0.28999999999999965</v>
      </c>
      <c r="BG165">
        <v>0.28999999999999965</v>
      </c>
      <c r="BH165">
        <v>0.28999999999999965</v>
      </c>
      <c r="BI165">
        <v>0.28999999999999965</v>
      </c>
      <c r="BJ165">
        <v>0.28999999999999965</v>
      </c>
      <c r="BK165">
        <v>0.28999999999999965</v>
      </c>
      <c r="BL165">
        <v>0.28999999999999965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</v>
      </c>
      <c r="U167">
        <v>0.98</v>
      </c>
      <c r="V167">
        <v>0.97</v>
      </c>
      <c r="W167">
        <v>0.96</v>
      </c>
      <c r="X167">
        <v>0.95</v>
      </c>
      <c r="Y167">
        <v>0.94</v>
      </c>
      <c r="Z167">
        <v>0.92999999999999994</v>
      </c>
      <c r="AA167">
        <v>0.91999999999999993</v>
      </c>
      <c r="AB167">
        <v>0.90999999999999992</v>
      </c>
      <c r="AC167">
        <v>0.89999999999999991</v>
      </c>
      <c r="AD167">
        <v>0.8899999999999999</v>
      </c>
      <c r="AE167">
        <v>0.87999999999999989</v>
      </c>
      <c r="AF167">
        <v>0.86999999999999988</v>
      </c>
      <c r="AG167">
        <v>0.85999999999999988</v>
      </c>
      <c r="AH167">
        <v>0.84999999999999987</v>
      </c>
      <c r="AI167">
        <v>0.83999999999999986</v>
      </c>
      <c r="AJ167">
        <v>0.82999999999999985</v>
      </c>
      <c r="AK167">
        <v>0.81999999999999984</v>
      </c>
      <c r="AL167">
        <v>0.80999999999999983</v>
      </c>
      <c r="AM167">
        <v>0.79999999999999982</v>
      </c>
      <c r="AN167">
        <v>0.78999999999999981</v>
      </c>
      <c r="AO167">
        <v>0.7799999999999998</v>
      </c>
      <c r="AP167">
        <v>0.7699999999999998</v>
      </c>
      <c r="AQ167">
        <v>0.75999999999999979</v>
      </c>
      <c r="AR167">
        <v>0.74999999999999978</v>
      </c>
      <c r="AS167">
        <v>0.74999999999999978</v>
      </c>
      <c r="AT167">
        <v>0.74999999999999978</v>
      </c>
      <c r="AU167">
        <v>0.74999999999999978</v>
      </c>
      <c r="AV167">
        <v>0.74999999999999978</v>
      </c>
      <c r="AW167">
        <v>0.74999999999999978</v>
      </c>
      <c r="AX167">
        <v>0.74999999999999978</v>
      </c>
      <c r="AY167">
        <v>0.74999999999999978</v>
      </c>
      <c r="AZ167">
        <v>0.74999999999999978</v>
      </c>
      <c r="BA167">
        <v>0.74999999999999978</v>
      </c>
      <c r="BB167">
        <v>0.74999999999999978</v>
      </c>
      <c r="BC167">
        <v>0.74999999999999978</v>
      </c>
      <c r="BD167">
        <v>0.74999999999999978</v>
      </c>
      <c r="BE167">
        <v>0.74999999999999978</v>
      </c>
      <c r="BF167">
        <v>0.74999999999999978</v>
      </c>
      <c r="BG167">
        <v>0.74999999999999978</v>
      </c>
      <c r="BH167">
        <v>0.74999999999999978</v>
      </c>
      <c r="BI167">
        <v>0.74999999999999978</v>
      </c>
      <c r="BJ167">
        <v>0.74999999999999978</v>
      </c>
      <c r="BK167">
        <v>0.74999999999999978</v>
      </c>
      <c r="BL167">
        <v>0.74999999999999978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0.99</v>
      </c>
      <c r="U168">
        <v>0.98</v>
      </c>
      <c r="V168">
        <v>0.97</v>
      </c>
      <c r="W168">
        <v>0.96</v>
      </c>
      <c r="X168">
        <v>0.95</v>
      </c>
      <c r="Y168">
        <v>0.94</v>
      </c>
      <c r="Z168">
        <v>0.92999999999999994</v>
      </c>
      <c r="AA168">
        <v>0.91999999999999993</v>
      </c>
      <c r="AB168">
        <v>0.90999999999999992</v>
      </c>
      <c r="AC168">
        <v>0.89999999999999991</v>
      </c>
      <c r="AD168">
        <v>0.8899999999999999</v>
      </c>
      <c r="AE168">
        <v>0.87999999999999989</v>
      </c>
      <c r="AF168">
        <v>0.86999999999999988</v>
      </c>
      <c r="AG168">
        <v>0.85999999999999988</v>
      </c>
      <c r="AH168">
        <v>0.84999999999999987</v>
      </c>
      <c r="AI168">
        <v>0.83999999999999986</v>
      </c>
      <c r="AJ168">
        <v>0.82999999999999985</v>
      </c>
      <c r="AK168">
        <v>0.81999999999999984</v>
      </c>
      <c r="AL168">
        <v>0.80999999999999983</v>
      </c>
      <c r="AM168">
        <v>0.79999999999999982</v>
      </c>
      <c r="AN168">
        <v>0.78999999999999981</v>
      </c>
      <c r="AO168">
        <v>0.7799999999999998</v>
      </c>
      <c r="AP168">
        <v>0.7699999999999998</v>
      </c>
      <c r="AQ168">
        <v>0.75999999999999979</v>
      </c>
      <c r="AR168">
        <v>0.74999999999999978</v>
      </c>
      <c r="AS168">
        <v>0.74999999999999978</v>
      </c>
      <c r="AT168">
        <v>0.74999999999999978</v>
      </c>
      <c r="AU168">
        <v>0.74999999999999978</v>
      </c>
      <c r="AV168">
        <v>0.74999999999999978</v>
      </c>
      <c r="AW168">
        <v>0.74999999999999978</v>
      </c>
      <c r="AX168">
        <v>0.74999999999999978</v>
      </c>
      <c r="AY168">
        <v>0.74999999999999978</v>
      </c>
      <c r="AZ168">
        <v>0.74999999999999978</v>
      </c>
      <c r="BA168">
        <v>0.74999999999999978</v>
      </c>
      <c r="BB168">
        <v>0.74999999999999978</v>
      </c>
      <c r="BC168">
        <v>0.74999999999999978</v>
      </c>
      <c r="BD168">
        <v>0.74999999999999978</v>
      </c>
      <c r="BE168">
        <v>0.74999999999999978</v>
      </c>
      <c r="BF168">
        <v>0.74999999999999978</v>
      </c>
      <c r="BG168">
        <v>0.74999999999999978</v>
      </c>
      <c r="BH168">
        <v>0.74999999999999978</v>
      </c>
      <c r="BI168">
        <v>0.74999999999999978</v>
      </c>
      <c r="BJ168">
        <v>0.74999999999999978</v>
      </c>
      <c r="BK168">
        <v>0.74999999999999978</v>
      </c>
      <c r="BL168">
        <v>0.74999999999999978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0.98</v>
      </c>
      <c r="U170">
        <v>0.96</v>
      </c>
      <c r="V170">
        <v>0.94</v>
      </c>
      <c r="W170">
        <v>0.91999999999999993</v>
      </c>
      <c r="X170">
        <v>0.89999999999999991</v>
      </c>
      <c r="Y170">
        <v>0.87999999999999989</v>
      </c>
      <c r="Z170">
        <v>0.85999999999999988</v>
      </c>
      <c r="AA170">
        <v>0.83999999999999986</v>
      </c>
      <c r="AB170">
        <v>0.81999999999999984</v>
      </c>
      <c r="AC170">
        <v>0.79999999999999982</v>
      </c>
      <c r="AD170">
        <v>0.78999999999999981</v>
      </c>
      <c r="AE170">
        <v>0.7799999999999998</v>
      </c>
      <c r="AF170">
        <v>0.7699999999999998</v>
      </c>
      <c r="AG170">
        <v>0.75999999999999979</v>
      </c>
      <c r="AH170">
        <v>0.74999999999999978</v>
      </c>
      <c r="AI170">
        <v>0.73999999999999977</v>
      </c>
      <c r="AJ170">
        <v>0.72999999999999976</v>
      </c>
      <c r="AK170">
        <v>0.71999999999999975</v>
      </c>
      <c r="AL170">
        <v>0.70999999999999974</v>
      </c>
      <c r="AM170">
        <v>0.69999999999999973</v>
      </c>
      <c r="AN170">
        <v>0.68999999999999972</v>
      </c>
      <c r="AO170">
        <v>0.67999999999999972</v>
      </c>
      <c r="AP170">
        <v>0.66999999999999971</v>
      </c>
      <c r="AQ170">
        <v>0.6599999999999997</v>
      </c>
      <c r="AR170">
        <v>0.64999999999999969</v>
      </c>
      <c r="AS170">
        <v>0.63999999999999968</v>
      </c>
      <c r="AT170">
        <v>0.62999999999999967</v>
      </c>
      <c r="AU170">
        <v>0.61999999999999966</v>
      </c>
      <c r="AV170">
        <v>0.60999999999999965</v>
      </c>
      <c r="AW170">
        <v>0.59999999999999964</v>
      </c>
      <c r="AX170">
        <v>0.58999999999999964</v>
      </c>
      <c r="AY170">
        <v>0.57999999999999963</v>
      </c>
      <c r="AZ170">
        <v>0.56999999999999962</v>
      </c>
      <c r="BA170">
        <v>0.55999999999999961</v>
      </c>
      <c r="BB170">
        <v>0.5499999999999996</v>
      </c>
      <c r="BC170">
        <v>0.53999999999999959</v>
      </c>
      <c r="BD170">
        <v>0.52999999999999958</v>
      </c>
      <c r="BE170">
        <v>0.51999999999999957</v>
      </c>
      <c r="BF170">
        <v>0.50999999999999956</v>
      </c>
      <c r="BG170">
        <v>0.49999999999999956</v>
      </c>
      <c r="BH170">
        <v>0.48999999999999955</v>
      </c>
      <c r="BI170">
        <v>0.47999999999999954</v>
      </c>
      <c r="BJ170">
        <v>0.46999999999999953</v>
      </c>
      <c r="BK170">
        <v>0.45999999999999952</v>
      </c>
      <c r="BL170">
        <v>0.44999999999999951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f>S172+0.01</f>
        <v>1.01</v>
      </c>
      <c r="U172" s="6">
        <f t="shared" ref="U172:BL172" si="79">T172+0.01</f>
        <v>1.02</v>
      </c>
      <c r="V172" s="6">
        <f t="shared" si="79"/>
        <v>1.03</v>
      </c>
      <c r="W172" s="6">
        <f t="shared" si="79"/>
        <v>1.04</v>
      </c>
      <c r="X172" s="6">
        <f t="shared" si="79"/>
        <v>1.05</v>
      </c>
      <c r="Y172" s="6">
        <f t="shared" si="79"/>
        <v>1.06</v>
      </c>
      <c r="Z172" s="6">
        <f t="shared" si="79"/>
        <v>1.07</v>
      </c>
      <c r="AA172" s="6">
        <f t="shared" si="79"/>
        <v>1.08</v>
      </c>
      <c r="AB172" s="6">
        <f t="shared" si="79"/>
        <v>1.0900000000000001</v>
      </c>
      <c r="AC172" s="6">
        <f t="shared" si="79"/>
        <v>1.1000000000000001</v>
      </c>
      <c r="AD172" s="6">
        <f t="shared" si="79"/>
        <v>1.1100000000000001</v>
      </c>
      <c r="AE172" s="6">
        <f t="shared" si="79"/>
        <v>1.1200000000000001</v>
      </c>
      <c r="AF172" s="6">
        <f t="shared" si="79"/>
        <v>1.1300000000000001</v>
      </c>
      <c r="AG172" s="6">
        <f t="shared" si="79"/>
        <v>1.1400000000000001</v>
      </c>
      <c r="AH172" s="6">
        <f t="shared" si="79"/>
        <v>1.1500000000000001</v>
      </c>
      <c r="AI172" s="6">
        <f t="shared" si="79"/>
        <v>1.1600000000000001</v>
      </c>
      <c r="AJ172" s="6">
        <f t="shared" si="79"/>
        <v>1.1700000000000002</v>
      </c>
      <c r="AK172" s="6">
        <f t="shared" si="79"/>
        <v>1.1800000000000002</v>
      </c>
      <c r="AL172" s="6">
        <f t="shared" si="79"/>
        <v>1.1900000000000002</v>
      </c>
      <c r="AM172" s="6">
        <f t="shared" si="79"/>
        <v>1.2000000000000002</v>
      </c>
      <c r="AN172" s="6">
        <f t="shared" si="79"/>
        <v>1.2100000000000002</v>
      </c>
      <c r="AO172" s="6">
        <f t="shared" si="79"/>
        <v>1.2200000000000002</v>
      </c>
      <c r="AP172" s="6">
        <f t="shared" si="79"/>
        <v>1.2300000000000002</v>
      </c>
      <c r="AQ172" s="6">
        <f t="shared" si="79"/>
        <v>1.2400000000000002</v>
      </c>
      <c r="AR172" s="6">
        <f t="shared" si="79"/>
        <v>1.2500000000000002</v>
      </c>
      <c r="AS172" s="6">
        <f t="shared" si="79"/>
        <v>1.2600000000000002</v>
      </c>
      <c r="AT172" s="6">
        <f t="shared" si="79"/>
        <v>1.2700000000000002</v>
      </c>
      <c r="AU172" s="6">
        <f t="shared" si="79"/>
        <v>1.2800000000000002</v>
      </c>
      <c r="AV172" s="6">
        <f t="shared" si="79"/>
        <v>1.2900000000000003</v>
      </c>
      <c r="AW172" s="6">
        <f t="shared" si="79"/>
        <v>1.3000000000000003</v>
      </c>
      <c r="AX172" s="6">
        <f t="shared" si="79"/>
        <v>1.3100000000000003</v>
      </c>
      <c r="AY172" s="6">
        <f t="shared" si="79"/>
        <v>1.3200000000000003</v>
      </c>
      <c r="AZ172" s="6">
        <f t="shared" si="79"/>
        <v>1.3300000000000003</v>
      </c>
      <c r="BA172" s="6">
        <f t="shared" si="79"/>
        <v>1.3400000000000003</v>
      </c>
      <c r="BB172" s="6">
        <f t="shared" si="79"/>
        <v>1.3500000000000003</v>
      </c>
      <c r="BC172" s="6">
        <f t="shared" si="79"/>
        <v>1.3600000000000003</v>
      </c>
      <c r="BD172" s="6">
        <f t="shared" si="79"/>
        <v>1.3700000000000003</v>
      </c>
      <c r="BE172" s="6">
        <f t="shared" si="79"/>
        <v>1.3800000000000003</v>
      </c>
      <c r="BF172" s="6">
        <f t="shared" si="79"/>
        <v>1.3900000000000003</v>
      </c>
      <c r="BG172" s="6">
        <f t="shared" si="79"/>
        <v>1.4000000000000004</v>
      </c>
      <c r="BH172" s="6">
        <f t="shared" si="79"/>
        <v>1.4100000000000004</v>
      </c>
      <c r="BI172" s="6">
        <f t="shared" si="79"/>
        <v>1.4200000000000004</v>
      </c>
      <c r="BJ172" s="6">
        <f t="shared" si="79"/>
        <v>1.4300000000000004</v>
      </c>
      <c r="BK172" s="6">
        <f t="shared" si="79"/>
        <v>1.4400000000000004</v>
      </c>
      <c r="BL172" s="6">
        <f t="shared" si="79"/>
        <v>1.4500000000000004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</v>
      </c>
      <c r="U173">
        <v>0.98</v>
      </c>
      <c r="V173">
        <v>0.97</v>
      </c>
      <c r="W173">
        <v>0.96</v>
      </c>
      <c r="X173">
        <v>0.95</v>
      </c>
      <c r="Y173">
        <v>0.94</v>
      </c>
      <c r="Z173">
        <v>0.92999999999999994</v>
      </c>
      <c r="AA173">
        <v>0.91999999999999993</v>
      </c>
      <c r="AB173">
        <v>0.90999999999999992</v>
      </c>
      <c r="AC173">
        <v>0.89999999999999991</v>
      </c>
      <c r="AD173">
        <v>0.8899999999999999</v>
      </c>
      <c r="AE173">
        <v>0.87999999999999989</v>
      </c>
      <c r="AF173">
        <v>0.86999999999999988</v>
      </c>
      <c r="AG173">
        <v>0.85999999999999988</v>
      </c>
      <c r="AH173">
        <v>0.84999999999999987</v>
      </c>
      <c r="AI173">
        <v>0.83999999999999986</v>
      </c>
      <c r="AJ173">
        <v>0.82999999999999985</v>
      </c>
      <c r="AK173">
        <v>0.81999999999999984</v>
      </c>
      <c r="AL173">
        <v>0.80999999999999983</v>
      </c>
      <c r="AM173">
        <v>0.79999999999999982</v>
      </c>
      <c r="AN173">
        <v>0.78999999999999981</v>
      </c>
      <c r="AO173">
        <v>0.7799999999999998</v>
      </c>
      <c r="AP173">
        <v>0.7699999999999998</v>
      </c>
      <c r="AQ173">
        <v>0.75999999999999979</v>
      </c>
      <c r="AR173">
        <v>0.74999999999999978</v>
      </c>
      <c r="AS173">
        <v>0.73999999999999977</v>
      </c>
      <c r="AT173">
        <v>0.72999999999999976</v>
      </c>
      <c r="AU173">
        <v>0.71999999999999975</v>
      </c>
      <c r="AV173">
        <v>0.70999999999999974</v>
      </c>
      <c r="AW173">
        <v>0.69999999999999973</v>
      </c>
      <c r="AX173">
        <v>0.68999999999999972</v>
      </c>
      <c r="AY173">
        <v>0.67999999999999972</v>
      </c>
      <c r="AZ173">
        <v>0.66999999999999971</v>
      </c>
      <c r="BA173">
        <v>0.6599999999999997</v>
      </c>
      <c r="BB173">
        <v>0.64999999999999969</v>
      </c>
      <c r="BC173">
        <v>0.63999999999999968</v>
      </c>
      <c r="BD173">
        <v>0.62999999999999967</v>
      </c>
      <c r="BE173">
        <v>0.61999999999999966</v>
      </c>
      <c r="BF173">
        <v>0.60999999999999965</v>
      </c>
      <c r="BG173">
        <v>0.59999999999999964</v>
      </c>
      <c r="BH173">
        <v>0.58999999999999964</v>
      </c>
      <c r="BI173">
        <v>0.57999999999999963</v>
      </c>
      <c r="BJ173">
        <v>0.56999999999999962</v>
      </c>
      <c r="BK173">
        <v>0.55999999999999961</v>
      </c>
      <c r="BL173">
        <v>0.5499999999999996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0.99</v>
      </c>
      <c r="U174">
        <v>0.98</v>
      </c>
      <c r="V174">
        <v>0.97</v>
      </c>
      <c r="W174">
        <v>0.96</v>
      </c>
      <c r="X174">
        <v>0.95</v>
      </c>
      <c r="Y174">
        <v>0.94</v>
      </c>
      <c r="Z174">
        <v>0.92999999999999994</v>
      </c>
      <c r="AA174">
        <v>0.91999999999999993</v>
      </c>
      <c r="AB174">
        <v>0.90999999999999992</v>
      </c>
      <c r="AC174">
        <v>0.89999999999999991</v>
      </c>
      <c r="AD174">
        <v>0.8899999999999999</v>
      </c>
      <c r="AE174">
        <v>0.87999999999999989</v>
      </c>
      <c r="AF174">
        <v>0.86999999999999988</v>
      </c>
      <c r="AG174">
        <v>0.85999999999999988</v>
      </c>
      <c r="AH174">
        <v>0.84999999999999987</v>
      </c>
      <c r="AI174">
        <v>0.83999999999999986</v>
      </c>
      <c r="AJ174">
        <v>0.82999999999999985</v>
      </c>
      <c r="AK174">
        <v>0.81999999999999984</v>
      </c>
      <c r="AL174">
        <v>0.80999999999999983</v>
      </c>
      <c r="AM174">
        <v>0.79999999999999982</v>
      </c>
      <c r="AN174">
        <v>0.78999999999999981</v>
      </c>
      <c r="AO174">
        <v>0.7799999999999998</v>
      </c>
      <c r="AP174">
        <v>0.7699999999999998</v>
      </c>
      <c r="AQ174">
        <v>0.75999999999999979</v>
      </c>
      <c r="AR174">
        <v>0.74999999999999978</v>
      </c>
      <c r="AS174">
        <v>0.73999999999999977</v>
      </c>
      <c r="AT174">
        <v>0.72999999999999976</v>
      </c>
      <c r="AU174">
        <v>0.71999999999999975</v>
      </c>
      <c r="AV174">
        <v>0.70999999999999974</v>
      </c>
      <c r="AW174">
        <v>0.69999999999999973</v>
      </c>
      <c r="AX174">
        <v>0.68999999999999972</v>
      </c>
      <c r="AY174">
        <v>0.67999999999999972</v>
      </c>
      <c r="AZ174">
        <v>0.66999999999999971</v>
      </c>
      <c r="BA174">
        <v>0.6599999999999997</v>
      </c>
      <c r="BB174">
        <v>0.64999999999999969</v>
      </c>
      <c r="BC174">
        <v>0.63999999999999968</v>
      </c>
      <c r="BD174">
        <v>0.62999999999999967</v>
      </c>
      <c r="BE174">
        <v>0.61999999999999966</v>
      </c>
      <c r="BF174">
        <v>0.60999999999999965</v>
      </c>
      <c r="BG174">
        <v>0.59999999999999964</v>
      </c>
      <c r="BH174">
        <v>0.58999999999999964</v>
      </c>
      <c r="BI174">
        <v>0.57999999999999963</v>
      </c>
      <c r="BJ174">
        <v>0.56999999999999962</v>
      </c>
      <c r="BK174">
        <v>0.55999999999999961</v>
      </c>
      <c r="BL174">
        <v>0.5499999999999996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</v>
      </c>
      <c r="U175">
        <v>0.98</v>
      </c>
      <c r="V175">
        <v>0.97</v>
      </c>
      <c r="W175">
        <v>0.96</v>
      </c>
      <c r="X175">
        <v>0.95</v>
      </c>
      <c r="Y175">
        <v>0.94</v>
      </c>
      <c r="Z175">
        <v>0.92999999999999994</v>
      </c>
      <c r="AA175">
        <v>0.91999999999999993</v>
      </c>
      <c r="AB175">
        <v>0.90999999999999992</v>
      </c>
      <c r="AC175">
        <v>0.89999999999999991</v>
      </c>
      <c r="AD175">
        <v>0.8899999999999999</v>
      </c>
      <c r="AE175">
        <v>0.87999999999999989</v>
      </c>
      <c r="AF175">
        <v>0.86999999999999988</v>
      </c>
      <c r="AG175">
        <v>0.85999999999999988</v>
      </c>
      <c r="AH175">
        <v>0.84999999999999987</v>
      </c>
      <c r="AI175">
        <v>0.83999999999999986</v>
      </c>
      <c r="AJ175">
        <v>0.82999999999999985</v>
      </c>
      <c r="AK175">
        <v>0.81999999999999984</v>
      </c>
      <c r="AL175">
        <v>0.80999999999999983</v>
      </c>
      <c r="AM175">
        <v>0.79999999999999982</v>
      </c>
      <c r="AN175">
        <v>0.78999999999999981</v>
      </c>
      <c r="AO175">
        <v>0.7799999999999998</v>
      </c>
      <c r="AP175">
        <v>0.7699999999999998</v>
      </c>
      <c r="AQ175">
        <v>0.75999999999999979</v>
      </c>
      <c r="AR175">
        <v>0.74999999999999978</v>
      </c>
      <c r="AS175">
        <v>0.73999999999999977</v>
      </c>
      <c r="AT175">
        <v>0.72999999999999976</v>
      </c>
      <c r="AU175">
        <v>0.71999999999999975</v>
      </c>
      <c r="AV175">
        <v>0.70999999999999974</v>
      </c>
      <c r="AW175">
        <v>0.69999999999999973</v>
      </c>
      <c r="AX175">
        <v>0.68999999999999972</v>
      </c>
      <c r="AY175">
        <v>0.67999999999999972</v>
      </c>
      <c r="AZ175">
        <v>0.66999999999999971</v>
      </c>
      <c r="BA175">
        <v>0.6599999999999997</v>
      </c>
      <c r="BB175">
        <v>0.64999999999999969</v>
      </c>
      <c r="BC175">
        <v>0.63999999999999968</v>
      </c>
      <c r="BD175">
        <v>0.62999999999999967</v>
      </c>
      <c r="BE175">
        <v>0.61999999999999966</v>
      </c>
      <c r="BF175">
        <v>0.60999999999999965</v>
      </c>
      <c r="BG175">
        <v>0.59999999999999964</v>
      </c>
      <c r="BH175">
        <v>0.58999999999999964</v>
      </c>
      <c r="BI175">
        <v>0.57999999999999963</v>
      </c>
      <c r="BJ175">
        <v>0.56999999999999962</v>
      </c>
      <c r="BK175">
        <v>0.55999999999999961</v>
      </c>
      <c r="BL175">
        <v>0.5499999999999996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0.99</v>
      </c>
      <c r="U176">
        <v>0.98</v>
      </c>
      <c r="V176">
        <v>0.97</v>
      </c>
      <c r="W176">
        <v>0.96</v>
      </c>
      <c r="X176">
        <v>0.95</v>
      </c>
      <c r="Y176">
        <v>0.94</v>
      </c>
      <c r="Z176">
        <v>0.92999999999999994</v>
      </c>
      <c r="AA176">
        <v>0.91999999999999993</v>
      </c>
      <c r="AB176">
        <v>0.90999999999999992</v>
      </c>
      <c r="AC176">
        <v>0.89999999999999991</v>
      </c>
      <c r="AD176">
        <v>0.8899999999999999</v>
      </c>
      <c r="AE176">
        <v>0.87999999999999989</v>
      </c>
      <c r="AF176">
        <v>0.86999999999999988</v>
      </c>
      <c r="AG176">
        <v>0.85999999999999988</v>
      </c>
      <c r="AH176">
        <v>0.84999999999999987</v>
      </c>
      <c r="AI176">
        <v>0.83999999999999986</v>
      </c>
      <c r="AJ176">
        <v>0.82999999999999985</v>
      </c>
      <c r="AK176">
        <v>0.81999999999999984</v>
      </c>
      <c r="AL176">
        <v>0.80999999999999983</v>
      </c>
      <c r="AM176">
        <v>0.79999999999999982</v>
      </c>
      <c r="AN176">
        <v>0.78999999999999981</v>
      </c>
      <c r="AO176">
        <v>0.7799999999999998</v>
      </c>
      <c r="AP176">
        <v>0.7699999999999998</v>
      </c>
      <c r="AQ176">
        <v>0.75999999999999979</v>
      </c>
      <c r="AR176">
        <v>0.74999999999999978</v>
      </c>
      <c r="AS176">
        <v>0.73999999999999977</v>
      </c>
      <c r="AT176">
        <v>0.72999999999999976</v>
      </c>
      <c r="AU176">
        <v>0.71999999999999975</v>
      </c>
      <c r="AV176">
        <v>0.70999999999999974</v>
      </c>
      <c r="AW176">
        <v>0.69999999999999973</v>
      </c>
      <c r="AX176">
        <v>0.68999999999999972</v>
      </c>
      <c r="AY176">
        <v>0.67999999999999972</v>
      </c>
      <c r="AZ176">
        <v>0.66999999999999971</v>
      </c>
      <c r="BA176">
        <v>0.6599999999999997</v>
      </c>
      <c r="BB176">
        <v>0.64999999999999969</v>
      </c>
      <c r="BC176">
        <v>0.63999999999999968</v>
      </c>
      <c r="BD176">
        <v>0.62999999999999967</v>
      </c>
      <c r="BE176">
        <v>0.61999999999999966</v>
      </c>
      <c r="BF176">
        <v>0.60999999999999965</v>
      </c>
      <c r="BG176">
        <v>0.59999999999999964</v>
      </c>
      <c r="BH176">
        <v>0.58999999999999964</v>
      </c>
      <c r="BI176">
        <v>0.57999999999999963</v>
      </c>
      <c r="BJ176">
        <v>0.56999999999999962</v>
      </c>
      <c r="BK176">
        <v>0.55999999999999961</v>
      </c>
      <c r="BL176">
        <v>0.5499999999999996</v>
      </c>
    </row>
    <row r="178" spans="3:64" x14ac:dyDescent="0.25">
      <c r="C178" t="s">
        <v>6</v>
      </c>
      <c r="D178" s="6">
        <f t="shared" ref="D178:AI178" si="80">(D$24*(D63*D163))+D146</f>
        <v>8.5326745811794289E-10</v>
      </c>
      <c r="E178" s="6">
        <f t="shared" si="80"/>
        <v>9.0524858420697363E-10</v>
      </c>
      <c r="F178" s="6">
        <f t="shared" si="80"/>
        <v>9.2550280644758245E-10</v>
      </c>
      <c r="G178" s="6">
        <f t="shared" si="80"/>
        <v>9.5917495360872456E-10</v>
      </c>
      <c r="H178" s="6">
        <f t="shared" si="80"/>
        <v>9.8104003006934388E-10</v>
      </c>
      <c r="I178" s="6">
        <f t="shared" si="80"/>
        <v>9.9999999999999924E-10</v>
      </c>
      <c r="J178" s="10">
        <f t="shared" si="80"/>
        <v>9.9999999999999882E-10</v>
      </c>
      <c r="K178" s="6">
        <f t="shared" si="80"/>
        <v>1.0031211387195952E-9</v>
      </c>
      <c r="L178">
        <f t="shared" si="80"/>
        <v>1.0022725248719103E-9</v>
      </c>
      <c r="M178" s="6">
        <f t="shared" si="80"/>
        <v>1.0142086909552849E-9</v>
      </c>
      <c r="N178" s="6">
        <f t="shared" si="80"/>
        <v>9.6118313132252022E-10</v>
      </c>
      <c r="O178" s="6">
        <f t="shared" si="80"/>
        <v>9.7238535939282999E-10</v>
      </c>
      <c r="P178" s="6">
        <f t="shared" si="80"/>
        <v>9.6413570447989172E-10</v>
      </c>
      <c r="Q178" s="6">
        <f t="shared" si="80"/>
        <v>9.5113821649148119E-10</v>
      </c>
      <c r="R178" s="6">
        <f t="shared" si="80"/>
        <v>9.3317493783408927E-10</v>
      </c>
      <c r="S178" s="6">
        <f t="shared" si="80"/>
        <v>9.1114897182993586E-10</v>
      </c>
      <c r="T178" s="6">
        <f t="shared" si="80"/>
        <v>8.7193962200213851E-10</v>
      </c>
      <c r="U178" s="6">
        <f t="shared" si="80"/>
        <v>8.2819547513928946E-10</v>
      </c>
      <c r="V178" s="6">
        <f t="shared" si="80"/>
        <v>7.8266039142062319E-10</v>
      </c>
      <c r="W178" s="6">
        <f t="shared" si="80"/>
        <v>7.3479391682649386E-10</v>
      </c>
      <c r="X178" s="6">
        <f t="shared" si="80"/>
        <v>6.8516631153511096E-10</v>
      </c>
      <c r="Y178" s="6">
        <f t="shared" si="80"/>
        <v>6.3432857934058496E-10</v>
      </c>
      <c r="Z178" s="6">
        <f t="shared" si="80"/>
        <v>5.8281340040648082E-10</v>
      </c>
      <c r="AA178" s="6">
        <f t="shared" si="80"/>
        <v>5.3062471928118492E-10</v>
      </c>
      <c r="AB178" s="6">
        <f t="shared" si="80"/>
        <v>4.7934223598264161E-10</v>
      </c>
      <c r="AC178" s="6">
        <f t="shared" si="80"/>
        <v>4.292355600742825E-10</v>
      </c>
      <c r="AD178" s="6">
        <f t="shared" si="80"/>
        <v>3.8512938054713145E-10</v>
      </c>
      <c r="AE178" s="6">
        <f t="shared" si="80"/>
        <v>3.4159247566372928E-10</v>
      </c>
      <c r="AF178" s="6">
        <f t="shared" si="80"/>
        <v>2.9903122173346891E-10</v>
      </c>
      <c r="AG178" s="6">
        <f t="shared" si="80"/>
        <v>2.5804086129076765E-10</v>
      </c>
      <c r="AH178" s="6">
        <f t="shared" si="80"/>
        <v>2.1858267783526496E-10</v>
      </c>
      <c r="AI178" s="6">
        <f t="shared" si="80"/>
        <v>1.8140526381023841E-10</v>
      </c>
      <c r="AJ178" s="6">
        <f t="shared" ref="AJ178:BL178" si="81">(AJ$24*(AJ63*AJ163))+AJ146</f>
        <v>1.4659565488296539E-10</v>
      </c>
      <c r="AK178" s="6">
        <f t="shared" si="81"/>
        <v>1.1475254494681807E-10</v>
      </c>
      <c r="AL178" s="6">
        <f t="shared" si="81"/>
        <v>8.6108750070068702E-11</v>
      </c>
      <c r="AM178" s="6">
        <f t="shared" si="81"/>
        <v>6.0976151083346215E-11</v>
      </c>
      <c r="AN178" s="6">
        <f t="shared" si="81"/>
        <v>3.9804486192089316E-11</v>
      </c>
      <c r="AO178" s="6">
        <f t="shared" si="81"/>
        <v>2.2801759968695433E-11</v>
      </c>
      <c r="AP178" s="6">
        <f t="shared" si="81"/>
        <v>1.0316724956493049E-11</v>
      </c>
      <c r="AQ178" s="6">
        <f t="shared" si="81"/>
        <v>2.6231936655342135E-12</v>
      </c>
      <c r="AR178" s="6">
        <f t="shared" si="81"/>
        <v>1.2128580933302367E-24</v>
      </c>
      <c r="AS178" s="6">
        <f t="shared" si="81"/>
        <v>1.225428846009666E-24</v>
      </c>
      <c r="AT178" s="6">
        <f t="shared" si="81"/>
        <v>1.238077078969656E-24</v>
      </c>
      <c r="AU178" s="6">
        <f t="shared" si="81"/>
        <v>1.2507931296148494E-24</v>
      </c>
      <c r="AV178" s="6">
        <f t="shared" si="81"/>
        <v>1.2635677081011352E-24</v>
      </c>
      <c r="AW178" s="6">
        <f t="shared" si="81"/>
        <v>1.2763918050951247E-24</v>
      </c>
      <c r="AX178" s="6">
        <f t="shared" si="81"/>
        <v>1.2892601915961457E-24</v>
      </c>
      <c r="AY178" s="6">
        <f t="shared" si="81"/>
        <v>1.3021682858039855E-24</v>
      </c>
      <c r="AZ178" s="6">
        <f t="shared" si="81"/>
        <v>1.3151121572315518E-24</v>
      </c>
      <c r="BA178" s="6">
        <f t="shared" si="81"/>
        <v>1.3280930111063568E-24</v>
      </c>
      <c r="BB178" s="6">
        <f t="shared" si="81"/>
        <v>1.3411088755978634E-24</v>
      </c>
      <c r="BC178" s="6">
        <f t="shared" si="81"/>
        <v>1.3541588896910643E-24</v>
      </c>
      <c r="BD178" s="6">
        <f t="shared" si="81"/>
        <v>1.3672361971591008E-24</v>
      </c>
      <c r="BE178" s="6">
        <f t="shared" si="81"/>
        <v>1.3803402266884801E-24</v>
      </c>
      <c r="BF178" s="6">
        <f t="shared" si="81"/>
        <v>1.3934701415325607E-24</v>
      </c>
      <c r="BG178" s="6">
        <f t="shared" si="81"/>
        <v>1.4066234344079001E-24</v>
      </c>
      <c r="BH178" s="6">
        <f t="shared" si="81"/>
        <v>1.419799064312287E-24</v>
      </c>
      <c r="BI178" s="6">
        <f t="shared" si="81"/>
        <v>1.4329909596156711E-24</v>
      </c>
      <c r="BJ178" s="6">
        <f t="shared" si="81"/>
        <v>1.4461988967776723E-24</v>
      </c>
      <c r="BK178" s="6">
        <f t="shared" si="81"/>
        <v>1.4594207010613271E-24</v>
      </c>
      <c r="BL178" s="6">
        <f t="shared" si="81"/>
        <v>1.4726541721373205E-24</v>
      </c>
    </row>
    <row r="179" spans="3:64" x14ac:dyDescent="0.25">
      <c r="C179" t="s">
        <v>7</v>
      </c>
      <c r="D179" s="6">
        <f t="shared" ref="D179:AI179" si="82">(D$24*(D64*D164))+D147</f>
        <v>9.9999999999999924E-10</v>
      </c>
      <c r="E179" s="6">
        <f t="shared" si="82"/>
        <v>9.9999999999999882E-10</v>
      </c>
      <c r="F179" s="6">
        <f t="shared" si="82"/>
        <v>9.9999999999999861E-10</v>
      </c>
      <c r="G179" s="6">
        <f t="shared" si="82"/>
        <v>9.9999999999999882E-10</v>
      </c>
      <c r="H179" s="6">
        <f t="shared" si="82"/>
        <v>9.9999999999999861E-10</v>
      </c>
      <c r="I179" s="6">
        <f t="shared" si="82"/>
        <v>9.9999999999999924E-10</v>
      </c>
      <c r="J179" s="10">
        <f t="shared" si="82"/>
        <v>9.9999999999999882E-10</v>
      </c>
      <c r="K179" s="6">
        <f t="shared" si="82"/>
        <v>9.0796520904246098E-10</v>
      </c>
      <c r="L179" s="6">
        <f t="shared" si="82"/>
        <v>8.6840534580801365E-10</v>
      </c>
      <c r="M179" s="6">
        <f t="shared" si="82"/>
        <v>8.4402993718613388E-10</v>
      </c>
      <c r="N179" s="6">
        <f t="shared" si="82"/>
        <v>7.7059422050427112E-10</v>
      </c>
      <c r="O179" s="6">
        <f t="shared" si="82"/>
        <v>7.5299754553976772E-10</v>
      </c>
      <c r="P179" s="6">
        <f t="shared" si="82"/>
        <v>7.228524707911758E-10</v>
      </c>
      <c r="Q179" s="6">
        <f t="shared" si="82"/>
        <v>6.91871254266062E-10</v>
      </c>
      <c r="R179" s="6">
        <f t="shared" si="82"/>
        <v>6.598372545260908E-10</v>
      </c>
      <c r="S179" s="6">
        <f t="shared" si="82"/>
        <v>6.2733261963504764E-10</v>
      </c>
      <c r="T179" s="6">
        <f t="shared" si="82"/>
        <v>5.9741640164976735E-10</v>
      </c>
      <c r="U179" s="6">
        <f t="shared" si="82"/>
        <v>5.6571803640083194E-10</v>
      </c>
      <c r="V179" s="6">
        <f t="shared" si="82"/>
        <v>5.339071708580307E-10</v>
      </c>
      <c r="W179" s="6">
        <f t="shared" si="82"/>
        <v>5.0141027799035264E-10</v>
      </c>
      <c r="X179" s="6">
        <f t="shared" si="82"/>
        <v>4.6842073502465793E-10</v>
      </c>
      <c r="Y179" s="6">
        <f t="shared" si="82"/>
        <v>4.3512714910769018E-10</v>
      </c>
      <c r="Z179" s="6">
        <f t="shared" si="82"/>
        <v>4.0171620634879764E-10</v>
      </c>
      <c r="AA179" s="6">
        <f t="shared" si="82"/>
        <v>3.6802066949240922E-10</v>
      </c>
      <c r="AB179" s="6">
        <f t="shared" si="82"/>
        <v>3.3497848139845286E-10</v>
      </c>
      <c r="AC179" s="6">
        <f t="shared" si="82"/>
        <v>3.0264462421156461E-10</v>
      </c>
      <c r="AD179" s="6">
        <f t="shared" si="82"/>
        <v>2.7086212323880389E-10</v>
      </c>
      <c r="AE179" s="6">
        <f t="shared" si="82"/>
        <v>2.39829868540043E-10</v>
      </c>
      <c r="AF179" s="6">
        <f t="shared" si="82"/>
        <v>2.0974786181203636E-10</v>
      </c>
      <c r="AG179" s="6">
        <f t="shared" si="82"/>
        <v>1.8095623671186211E-10</v>
      </c>
      <c r="AH179" s="6">
        <f t="shared" si="82"/>
        <v>1.5335916554304917E-10</v>
      </c>
      <c r="AI179" s="6">
        <f t="shared" si="82"/>
        <v>1.2742240939187335E-10</v>
      </c>
      <c r="AJ179" s="6">
        <f t="shared" ref="AJ179:BL179" si="83">(AJ$24*(AJ64*AJ164))+AJ147</f>
        <v>1.0315762463039713E-10</v>
      </c>
      <c r="AK179" s="6">
        <f t="shared" si="83"/>
        <v>8.0946803085542817E-11</v>
      </c>
      <c r="AL179" s="6">
        <f t="shared" si="83"/>
        <v>6.0926480821017238E-11</v>
      </c>
      <c r="AM179" s="6">
        <f t="shared" si="83"/>
        <v>4.3300899641482129E-11</v>
      </c>
      <c r="AN179" s="6">
        <f t="shared" si="83"/>
        <v>2.8385525085403313E-11</v>
      </c>
      <c r="AO179" s="6">
        <f t="shared" si="83"/>
        <v>1.6338236480933098E-11</v>
      </c>
      <c r="AP179" s="6">
        <f t="shared" si="83"/>
        <v>7.4317174893333815E-12</v>
      </c>
      <c r="AQ179" s="6">
        <f t="shared" si="83"/>
        <v>1.9007380628427237E-12</v>
      </c>
      <c r="AR179" s="6">
        <f t="shared" si="83"/>
        <v>1.7561746147768138E-24</v>
      </c>
      <c r="AS179" s="6">
        <f t="shared" si="83"/>
        <v>1.7743766096067566E-24</v>
      </c>
      <c r="AT179" s="6">
        <f t="shared" si="83"/>
        <v>1.7926907930782357E-24</v>
      </c>
      <c r="AU179" s="6">
        <f t="shared" si="83"/>
        <v>1.8111031741029501E-24</v>
      </c>
      <c r="AV179" s="6">
        <f t="shared" si="83"/>
        <v>1.8296003013229114E-24</v>
      </c>
      <c r="AW179" s="6">
        <f t="shared" si="83"/>
        <v>1.8481691295495025E-24</v>
      </c>
      <c r="AX179" s="6">
        <f t="shared" si="83"/>
        <v>1.866802087379035E-24</v>
      </c>
      <c r="AY179" s="6">
        <f t="shared" si="83"/>
        <v>1.8854925405306582E-24</v>
      </c>
      <c r="AZ179" s="6">
        <f t="shared" si="83"/>
        <v>1.9042347978013425E-24</v>
      </c>
      <c r="BA179" s="6">
        <f t="shared" si="83"/>
        <v>1.9230306043168974E-24</v>
      </c>
      <c r="BB179" s="6">
        <f t="shared" si="83"/>
        <v>1.9418771049380834E-24</v>
      </c>
      <c r="BC179" s="6">
        <f t="shared" si="83"/>
        <v>1.960773052946338E-24</v>
      </c>
      <c r="BD179" s="6">
        <f t="shared" si="83"/>
        <v>1.9797085207733591E-24</v>
      </c>
      <c r="BE179" s="6">
        <f t="shared" si="83"/>
        <v>1.9986826811778901E-24</v>
      </c>
      <c r="BF179" s="6">
        <f t="shared" si="83"/>
        <v>2.0176943225810839E-24</v>
      </c>
      <c r="BG179" s="6">
        <f t="shared" si="83"/>
        <v>2.0367398145272766E-24</v>
      </c>
      <c r="BH179" s="6">
        <f t="shared" si="83"/>
        <v>2.0558176496829499E-24</v>
      </c>
      <c r="BI179" s="6">
        <f t="shared" si="83"/>
        <v>2.0749190365475789E-24</v>
      </c>
      <c r="BJ179" s="6">
        <f t="shared" si="83"/>
        <v>2.0940436514427842E-24</v>
      </c>
      <c r="BK179" s="6">
        <f t="shared" si="83"/>
        <v>2.1131883454281666E-24</v>
      </c>
      <c r="BL179" s="6">
        <f t="shared" si="83"/>
        <v>2.1323499325065281E-24</v>
      </c>
    </row>
    <row r="180" spans="3:64" x14ac:dyDescent="0.25">
      <c r="C180" t="s">
        <v>8</v>
      </c>
      <c r="D180" s="6">
        <f t="shared" ref="D180:AI180" si="84">(D$24*(D65*D165))+D148</f>
        <v>0</v>
      </c>
      <c r="E180" s="6">
        <f t="shared" si="84"/>
        <v>0</v>
      </c>
      <c r="F180" s="6">
        <f t="shared" si="84"/>
        <v>0</v>
      </c>
      <c r="G180" s="6">
        <f t="shared" si="84"/>
        <v>0</v>
      </c>
      <c r="H180" s="6">
        <f t="shared" si="84"/>
        <v>0</v>
      </c>
      <c r="I180" s="6">
        <f t="shared" si="84"/>
        <v>0</v>
      </c>
      <c r="J180" s="10">
        <f t="shared" si="84"/>
        <v>0</v>
      </c>
      <c r="K180" s="6">
        <f t="shared" si="84"/>
        <v>0</v>
      </c>
      <c r="L180" s="6">
        <f t="shared" si="84"/>
        <v>0</v>
      </c>
      <c r="M180" s="6">
        <f t="shared" si="84"/>
        <v>0</v>
      </c>
      <c r="N180" s="6">
        <f t="shared" si="84"/>
        <v>0</v>
      </c>
      <c r="O180" s="6">
        <f t="shared" si="84"/>
        <v>0</v>
      </c>
      <c r="P180" s="6">
        <f t="shared" si="84"/>
        <v>0</v>
      </c>
      <c r="Q180" s="6">
        <f t="shared" si="84"/>
        <v>0</v>
      </c>
      <c r="R180" s="6">
        <f t="shared" si="84"/>
        <v>0</v>
      </c>
      <c r="S180" s="6">
        <f t="shared" si="84"/>
        <v>0</v>
      </c>
      <c r="T180" s="6">
        <f t="shared" si="84"/>
        <v>0</v>
      </c>
      <c r="U180" s="6">
        <f t="shared" si="84"/>
        <v>0</v>
      </c>
      <c r="V180" s="6">
        <f t="shared" si="84"/>
        <v>0</v>
      </c>
      <c r="W180" s="6">
        <f t="shared" si="84"/>
        <v>0</v>
      </c>
      <c r="X180" s="6">
        <f t="shared" si="84"/>
        <v>0</v>
      </c>
      <c r="Y180" s="6">
        <f t="shared" si="84"/>
        <v>0</v>
      </c>
      <c r="Z180" s="6">
        <f t="shared" si="84"/>
        <v>0</v>
      </c>
      <c r="AA180" s="6">
        <f t="shared" si="84"/>
        <v>0</v>
      </c>
      <c r="AB180" s="6">
        <f t="shared" si="84"/>
        <v>0</v>
      </c>
      <c r="AC180" s="6">
        <f t="shared" si="84"/>
        <v>0</v>
      </c>
      <c r="AD180" s="6">
        <f t="shared" si="84"/>
        <v>0</v>
      </c>
      <c r="AE180" s="6">
        <f t="shared" si="84"/>
        <v>0</v>
      </c>
      <c r="AF180" s="6">
        <f t="shared" si="84"/>
        <v>0</v>
      </c>
      <c r="AG180" s="6">
        <f t="shared" si="84"/>
        <v>0</v>
      </c>
      <c r="AH180" s="6">
        <f t="shared" si="84"/>
        <v>0</v>
      </c>
      <c r="AI180" s="6">
        <f t="shared" si="84"/>
        <v>0</v>
      </c>
      <c r="AJ180" s="6">
        <f t="shared" ref="AJ180:BL180" si="85">(AJ$24*(AJ65*AJ165))+AJ148</f>
        <v>0</v>
      </c>
      <c r="AK180" s="6">
        <f t="shared" si="85"/>
        <v>0</v>
      </c>
      <c r="AL180" s="6">
        <f t="shared" si="85"/>
        <v>0</v>
      </c>
      <c r="AM180" s="6">
        <f t="shared" si="85"/>
        <v>0</v>
      </c>
      <c r="AN180" s="6">
        <f t="shared" si="85"/>
        <v>0</v>
      </c>
      <c r="AO180" s="6">
        <f t="shared" si="85"/>
        <v>0</v>
      </c>
      <c r="AP180" s="6">
        <f t="shared" si="85"/>
        <v>0</v>
      </c>
      <c r="AQ180" s="6">
        <f t="shared" si="85"/>
        <v>0</v>
      </c>
      <c r="AR180" s="6">
        <f t="shared" si="85"/>
        <v>0</v>
      </c>
      <c r="AS180" s="6">
        <f t="shared" si="85"/>
        <v>0</v>
      </c>
      <c r="AT180" s="6">
        <f t="shared" si="85"/>
        <v>0</v>
      </c>
      <c r="AU180" s="6">
        <f t="shared" si="85"/>
        <v>0</v>
      </c>
      <c r="AV180" s="6">
        <f t="shared" si="85"/>
        <v>0</v>
      </c>
      <c r="AW180" s="6">
        <f t="shared" si="85"/>
        <v>0</v>
      </c>
      <c r="AX180" s="6">
        <f t="shared" si="85"/>
        <v>0</v>
      </c>
      <c r="AY180" s="6">
        <f t="shared" si="85"/>
        <v>0</v>
      </c>
      <c r="AZ180" s="6">
        <f t="shared" si="85"/>
        <v>0</v>
      </c>
      <c r="BA180" s="6">
        <f t="shared" si="85"/>
        <v>0</v>
      </c>
      <c r="BB180" s="6">
        <f t="shared" si="85"/>
        <v>0</v>
      </c>
      <c r="BC180" s="6">
        <f t="shared" si="85"/>
        <v>0</v>
      </c>
      <c r="BD180" s="6">
        <f t="shared" si="85"/>
        <v>0</v>
      </c>
      <c r="BE180" s="6">
        <f t="shared" si="85"/>
        <v>0</v>
      </c>
      <c r="BF180" s="6">
        <f t="shared" si="85"/>
        <v>0</v>
      </c>
      <c r="BG180" s="6">
        <f t="shared" si="85"/>
        <v>0</v>
      </c>
      <c r="BH180" s="6">
        <f t="shared" si="85"/>
        <v>0</v>
      </c>
      <c r="BI180" s="6">
        <f t="shared" si="85"/>
        <v>0</v>
      </c>
      <c r="BJ180" s="6">
        <f t="shared" si="85"/>
        <v>0</v>
      </c>
      <c r="BK180" s="6">
        <f t="shared" si="85"/>
        <v>0</v>
      </c>
      <c r="BL180" s="6">
        <f t="shared" si="85"/>
        <v>0</v>
      </c>
    </row>
    <row r="181" spans="3:64" x14ac:dyDescent="0.25">
      <c r="C181" t="s">
        <v>9</v>
      </c>
      <c r="D181" s="6">
        <f t="shared" ref="D181:AI181" si="86">(D$24*(D66*D166))+D149</f>
        <v>5.276267833437957E-3</v>
      </c>
      <c r="E181" s="6">
        <f t="shared" si="86"/>
        <v>5.4318045121843307E-3</v>
      </c>
      <c r="F181" s="6">
        <f t="shared" si="86"/>
        <v>5.5919261853243441E-3</v>
      </c>
      <c r="G181" s="6">
        <f t="shared" si="86"/>
        <v>5.7567680118040905E-3</v>
      </c>
      <c r="H181" s="6">
        <f t="shared" si="86"/>
        <v>5.9264691348583703E-3</v>
      </c>
      <c r="I181" s="6">
        <f t="shared" si="86"/>
        <v>6.10117279946142E-3</v>
      </c>
      <c r="J181" s="10">
        <f t="shared" si="86"/>
        <v>6.2810264732404922E-3</v>
      </c>
      <c r="K181" s="6">
        <f t="shared" si="86"/>
        <v>5.9540461551584808E-3</v>
      </c>
      <c r="L181" s="6">
        <f t="shared" si="86"/>
        <v>5.9022167655078967E-3</v>
      </c>
      <c r="M181" s="6">
        <f t="shared" si="86"/>
        <v>5.946278021592582E-3</v>
      </c>
      <c r="N181" s="6">
        <f t="shared" si="86"/>
        <v>5.6291695843350455E-3</v>
      </c>
      <c r="O181" s="6">
        <f t="shared" si="86"/>
        <v>5.7065483531012085E-3</v>
      </c>
      <c r="P181" s="6">
        <f t="shared" si="86"/>
        <v>5.6874607110047569E-3</v>
      </c>
      <c r="Q181" s="6">
        <f t="shared" si="86"/>
        <v>5.6573494227363545E-3</v>
      </c>
      <c r="R181" s="6">
        <f t="shared" si="86"/>
        <v>5.6141460980425233E-3</v>
      </c>
      <c r="S181" s="6">
        <f t="shared" si="86"/>
        <v>5.562415457668014E-3</v>
      </c>
      <c r="T181" s="6">
        <f t="shared" si="86"/>
        <v>5.5303403733181549E-3</v>
      </c>
      <c r="U181" s="6">
        <f t="shared" si="86"/>
        <v>5.4792324130407931E-3</v>
      </c>
      <c r="V181" s="6">
        <f t="shared" si="86"/>
        <v>5.4241171718625034E-3</v>
      </c>
      <c r="W181" s="6">
        <f t="shared" si="86"/>
        <v>5.3589893112990601E-3</v>
      </c>
      <c r="X181" s="6">
        <f t="shared" si="86"/>
        <v>5.2849977423527492E-3</v>
      </c>
      <c r="Y181" s="6">
        <f t="shared" si="86"/>
        <v>5.2032893175830482E-3</v>
      </c>
      <c r="Z181" s="6">
        <f t="shared" si="86"/>
        <v>5.115028248851859E-3</v>
      </c>
      <c r="AA181" s="6">
        <f t="shared" si="86"/>
        <v>5.0165871093917789E-3</v>
      </c>
      <c r="AB181" s="6">
        <f t="shared" si="86"/>
        <v>4.9191039828343124E-3</v>
      </c>
      <c r="AC181" s="6">
        <f t="shared" si="86"/>
        <v>4.8230067800758593E-3</v>
      </c>
      <c r="AD181" s="6">
        <f t="shared" si="86"/>
        <v>4.7247694716492398E-3</v>
      </c>
      <c r="AE181" s="6">
        <f t="shared" si="86"/>
        <v>4.6257292593436476E-3</v>
      </c>
      <c r="AF181" s="6">
        <f t="shared" si="86"/>
        <v>4.5272403313958093E-3</v>
      </c>
      <c r="AG181" s="6">
        <f t="shared" si="86"/>
        <v>4.4340613298116871E-3</v>
      </c>
      <c r="AH181" s="6">
        <f t="shared" si="86"/>
        <v>4.3406548064784719E-3</v>
      </c>
      <c r="AI181" s="6">
        <f t="shared" si="86"/>
        <v>4.2550947126612695E-3</v>
      </c>
      <c r="AJ181" s="6">
        <f t="shared" ref="AJ181:BL181" si="87">(AJ$24*(AJ66*AJ166))+AJ149</f>
        <v>4.1726782543234251E-3</v>
      </c>
      <c r="AK181" s="6">
        <f t="shared" si="87"/>
        <v>4.1008366481138222E-3</v>
      </c>
      <c r="AL181" s="6">
        <f t="shared" si="87"/>
        <v>4.0381383489264842E-3</v>
      </c>
      <c r="AM181" s="6">
        <f t="shared" si="87"/>
        <v>3.9837523098116235E-3</v>
      </c>
      <c r="AN181" s="6">
        <f t="shared" si="87"/>
        <v>3.9467807017797771E-3</v>
      </c>
      <c r="AO181" s="6">
        <f t="shared" si="87"/>
        <v>3.9215545179315118E-3</v>
      </c>
      <c r="AP181" s="6">
        <f t="shared" si="87"/>
        <v>3.9144834736391703E-3</v>
      </c>
      <c r="AQ181" s="6">
        <f t="shared" si="87"/>
        <v>3.9250505814699124E-3</v>
      </c>
      <c r="AR181" s="6">
        <f t="shared" si="87"/>
        <v>3.9551200480745898E-3</v>
      </c>
      <c r="AS181" s="6">
        <f t="shared" si="87"/>
        <v>3.996113166902928E-3</v>
      </c>
      <c r="AT181" s="6">
        <f t="shared" si="87"/>
        <v>4.0373589482749399E-3</v>
      </c>
      <c r="AU181" s="6">
        <f t="shared" si="87"/>
        <v>4.0788258825483811E-3</v>
      </c>
      <c r="AV181" s="6">
        <f t="shared" si="87"/>
        <v>4.1204836756196881E-3</v>
      </c>
      <c r="AW181" s="6">
        <f t="shared" si="87"/>
        <v>4.1623029481284062E-3</v>
      </c>
      <c r="AX181" s="6">
        <f t="shared" si="87"/>
        <v>4.2042666483472924E-3</v>
      </c>
      <c r="AY181" s="6">
        <f t="shared" si="87"/>
        <v>4.2463598350643656E-3</v>
      </c>
      <c r="AZ181" s="6">
        <f t="shared" si="87"/>
        <v>4.288569690994253E-3</v>
      </c>
      <c r="BA181" s="6">
        <f t="shared" si="87"/>
        <v>4.3309001463737425E-3</v>
      </c>
      <c r="BB181" s="6">
        <f t="shared" si="87"/>
        <v>4.3733447710800257E-3</v>
      </c>
      <c r="BC181" s="6">
        <f t="shared" si="87"/>
        <v>4.4159007573504007E-3</v>
      </c>
      <c r="BD181" s="6">
        <f t="shared" si="87"/>
        <v>4.4585457470867089E-3</v>
      </c>
      <c r="BE181" s="6">
        <f t="shared" si="87"/>
        <v>4.5012778772404527E-3</v>
      </c>
      <c r="BF181" s="6">
        <f t="shared" si="87"/>
        <v>4.5440944191878678E-3</v>
      </c>
      <c r="BG181" s="6">
        <f t="shared" si="87"/>
        <v>4.5869871966987205E-3</v>
      </c>
      <c r="BH181" s="6">
        <f t="shared" si="87"/>
        <v>4.6299528150735517E-3</v>
      </c>
      <c r="BI181" s="6">
        <f t="shared" si="87"/>
        <v>4.6729714747777993E-3</v>
      </c>
      <c r="BJ181" s="6">
        <f t="shared" si="87"/>
        <v>4.7160424468481619E-3</v>
      </c>
      <c r="BK181" s="6">
        <f t="shared" si="87"/>
        <v>4.7591586394856817E-3</v>
      </c>
      <c r="BL181" s="6">
        <f t="shared" si="87"/>
        <v>4.8023128774349558E-3</v>
      </c>
    </row>
    <row r="182" spans="3:64" x14ac:dyDescent="0.25">
      <c r="C182" t="s">
        <v>10</v>
      </c>
      <c r="D182" s="6">
        <f t="shared" ref="D182:AI182" si="88">(D$24*(D67*D167))+D150</f>
        <v>5.0124544417660601</v>
      </c>
      <c r="E182" s="6">
        <f t="shared" si="88"/>
        <v>5.1602142865751137</v>
      </c>
      <c r="F182" s="6">
        <f t="shared" si="88"/>
        <v>5.3123298760581283</v>
      </c>
      <c r="G182" s="6">
        <f t="shared" si="88"/>
        <v>5.468929611213885</v>
      </c>
      <c r="H182" s="6">
        <f t="shared" si="88"/>
        <v>5.6301456781154524</v>
      </c>
      <c r="I182" s="6">
        <f t="shared" si="88"/>
        <v>5.796114159488349</v>
      </c>
      <c r="J182" s="10">
        <f t="shared" si="88"/>
        <v>5.9669751495784666</v>
      </c>
      <c r="K182" s="6">
        <f t="shared" si="88"/>
        <v>5.6848282352712074</v>
      </c>
      <c r="L182" s="6">
        <f t="shared" si="88"/>
        <v>5.6697641610408276</v>
      </c>
      <c r="M182" s="6">
        <f t="shared" si="88"/>
        <v>5.7598461640762046</v>
      </c>
      <c r="N182" s="6">
        <f t="shared" si="88"/>
        <v>5.5100401647713779</v>
      </c>
      <c r="O182" s="6">
        <f t="shared" si="88"/>
        <v>5.6561291739161739</v>
      </c>
      <c r="P182" s="6">
        <f t="shared" si="88"/>
        <v>5.7194596891908516</v>
      </c>
      <c r="Q182" s="6">
        <f t="shared" si="88"/>
        <v>5.7831278921390004</v>
      </c>
      <c r="R182" s="6">
        <f t="shared" si="88"/>
        <v>5.8443696357048305</v>
      </c>
      <c r="S182" s="6">
        <f t="shared" si="88"/>
        <v>5.9072026248954934</v>
      </c>
      <c r="T182" s="6">
        <f t="shared" si="88"/>
        <v>5.941548820072498</v>
      </c>
      <c r="U182" s="6">
        <f t="shared" si="88"/>
        <v>5.9641828345062171</v>
      </c>
      <c r="V182" s="6">
        <f t="shared" si="88"/>
        <v>5.9905132083862558</v>
      </c>
      <c r="W182" s="6">
        <f t="shared" si="88"/>
        <v>6.0132023694565904</v>
      </c>
      <c r="X182" s="6">
        <f t="shared" si="88"/>
        <v>6.0325443565453387</v>
      </c>
      <c r="Y182" s="6">
        <f t="shared" si="88"/>
        <v>6.0487777367507061</v>
      </c>
      <c r="Z182" s="6">
        <f t="shared" si="88"/>
        <v>6.0621085255742058</v>
      </c>
      <c r="AA182" s="6">
        <f t="shared" si="88"/>
        <v>6.0668952733374457</v>
      </c>
      <c r="AB182" s="6">
        <f t="shared" si="88"/>
        <v>6.0751858506332379</v>
      </c>
      <c r="AC182" s="6">
        <f t="shared" si="88"/>
        <v>6.0864922076787806</v>
      </c>
      <c r="AD182" s="6">
        <f t="shared" si="88"/>
        <v>6.0951191780193366</v>
      </c>
      <c r="AE182" s="6">
        <f t="shared" si="88"/>
        <v>6.1011997312180801</v>
      </c>
      <c r="AF182" s="6">
        <f t="shared" si="88"/>
        <v>6.1048322676319309</v>
      </c>
      <c r="AG182" s="6">
        <f t="shared" si="88"/>
        <v>6.1107466583988224</v>
      </c>
      <c r="AH182" s="6">
        <f t="shared" si="88"/>
        <v>6.1095154233777045</v>
      </c>
      <c r="AI182" s="6">
        <f t="shared" si="88"/>
        <v>6.110383385198495</v>
      </c>
      <c r="AJ182" s="6">
        <f t="shared" ref="AJ182:BL182" si="89">(AJ$24*(AJ67*AJ167))+AJ150</f>
        <v>6.1045770431912345</v>
      </c>
      <c r="AK182" s="6">
        <f t="shared" si="89"/>
        <v>6.100656278879991</v>
      </c>
      <c r="AL182" s="6">
        <f t="shared" si="89"/>
        <v>6.0942978602444162</v>
      </c>
      <c r="AM182" s="6">
        <f t="shared" si="89"/>
        <v>6.0817542217589153</v>
      </c>
      <c r="AN182" s="6">
        <f t="shared" si="89"/>
        <v>6.0743777676536519</v>
      </c>
      <c r="AO182" s="6">
        <f t="shared" si="89"/>
        <v>6.060908637438426</v>
      </c>
      <c r="AP182" s="6">
        <f t="shared" si="89"/>
        <v>6.0485061022357316</v>
      </c>
      <c r="AQ182" s="6">
        <f t="shared" si="89"/>
        <v>6.0335785980681953</v>
      </c>
      <c r="AR182" s="6">
        <f t="shared" si="89"/>
        <v>6.0161423174656612</v>
      </c>
      <c r="AS182" s="6">
        <f t="shared" si="89"/>
        <v>6.0784970459973842</v>
      </c>
      <c r="AT182" s="6">
        <f t="shared" si="89"/>
        <v>6.1412361001127946</v>
      </c>
      <c r="AU182" s="6">
        <f t="shared" si="89"/>
        <v>6.204311550421683</v>
      </c>
      <c r="AV182" s="6">
        <f t="shared" si="89"/>
        <v>6.2676773164925574</v>
      </c>
      <c r="AW182" s="6">
        <f t="shared" si="89"/>
        <v>6.3312887093117975</v>
      </c>
      <c r="AX182" s="6">
        <f t="shared" si="89"/>
        <v>6.395119791457379</v>
      </c>
      <c r="AY182" s="6">
        <f t="shared" si="89"/>
        <v>6.459147835816955</v>
      </c>
      <c r="AZ182" s="6">
        <f t="shared" si="89"/>
        <v>6.523353345987891</v>
      </c>
      <c r="BA182" s="6">
        <f t="shared" si="89"/>
        <v>6.5877423002625184</v>
      </c>
      <c r="BB182" s="6">
        <f t="shared" si="89"/>
        <v>6.6523049177660578</v>
      </c>
      <c r="BC182" s="6">
        <f t="shared" si="89"/>
        <v>6.7170369276041217</v>
      </c>
      <c r="BD182" s="6">
        <f t="shared" si="89"/>
        <v>6.7819043208215266</v>
      </c>
      <c r="BE182" s="6">
        <f t="shared" si="89"/>
        <v>6.8469042635308606</v>
      </c>
      <c r="BF182" s="6">
        <f t="shared" si="89"/>
        <v>6.9120326052161616</v>
      </c>
      <c r="BG182" s="6">
        <f t="shared" si="89"/>
        <v>6.9772769089945781</v>
      </c>
      <c r="BH182" s="6">
        <f t="shared" si="89"/>
        <v>7.0426320111808529</v>
      </c>
      <c r="BI182" s="6">
        <f t="shared" si="89"/>
        <v>7.1080677946568489</v>
      </c>
      <c r="BJ182" s="6">
        <f t="shared" si="89"/>
        <v>7.1735831505947889</v>
      </c>
      <c r="BK182" s="6">
        <f t="shared" si="89"/>
        <v>7.2391672916427607</v>
      </c>
      <c r="BL182" s="6">
        <f t="shared" si="89"/>
        <v>7.3048093035030588</v>
      </c>
    </row>
    <row r="183" spans="3:64" x14ac:dyDescent="0.25">
      <c r="C183" t="s">
        <v>11</v>
      </c>
      <c r="D183" s="6">
        <f t="shared" ref="D183:AI183" si="90">(D$24*(D68*D168))+D151</f>
        <v>0.26381339167189782</v>
      </c>
      <c r="E183" s="6">
        <f t="shared" si="90"/>
        <v>0.27159022560921647</v>
      </c>
      <c r="F183" s="6">
        <f t="shared" si="90"/>
        <v>0.27959630926621731</v>
      </c>
      <c r="G183" s="6">
        <f t="shared" si="90"/>
        <v>0.28783840059020449</v>
      </c>
      <c r="H183" s="6">
        <f t="shared" si="90"/>
        <v>0.29632345674291849</v>
      </c>
      <c r="I183" s="6">
        <f t="shared" si="90"/>
        <v>0.30505863997307087</v>
      </c>
      <c r="J183" s="10">
        <f t="shared" si="90"/>
        <v>0.31405132366202465</v>
      </c>
      <c r="K183" s="6">
        <f t="shared" si="90"/>
        <v>0.29921640765094137</v>
      </c>
      <c r="L183" s="6">
        <f t="shared" si="90"/>
        <v>0.29844146365294044</v>
      </c>
      <c r="M183" s="6">
        <f t="shared" si="90"/>
        <v>0.30320788381357605</v>
      </c>
      <c r="N183" s="6">
        <f t="shared" si="90"/>
        <v>0.2900871502266561</v>
      </c>
      <c r="O183" s="6">
        <f t="shared" si="90"/>
        <v>0.29781406614304967</v>
      </c>
      <c r="P183" s="6">
        <f t="shared" si="90"/>
        <v>0.30118992606328354</v>
      </c>
      <c r="Q183" s="6">
        <f t="shared" si="90"/>
        <v>0.30458922193105858</v>
      </c>
      <c r="R183" s="6">
        <f t="shared" si="90"/>
        <v>0.30786605367282216</v>
      </c>
      <c r="S183" s="6">
        <f t="shared" si="90"/>
        <v>0.31123171245368059</v>
      </c>
      <c r="T183" s="6">
        <f t="shared" si="90"/>
        <v>0.31310088390525032</v>
      </c>
      <c r="U183" s="6">
        <f t="shared" si="90"/>
        <v>0.31435645254085565</v>
      </c>
      <c r="V183" s="6">
        <f t="shared" si="90"/>
        <v>0.31580992849741002</v>
      </c>
      <c r="W183" s="6">
        <f t="shared" si="90"/>
        <v>0.31707408920168106</v>
      </c>
      <c r="X183" s="6">
        <f t="shared" si="90"/>
        <v>0.31816387175073063</v>
      </c>
      <c r="Y183" s="6">
        <f t="shared" si="90"/>
        <v>0.31909128845151191</v>
      </c>
      <c r="Z183" s="6">
        <f t="shared" si="90"/>
        <v>0.31986663611222077</v>
      </c>
      <c r="AA183" s="6">
        <f t="shared" si="90"/>
        <v>0.32019160402149593</v>
      </c>
      <c r="AB183" s="6">
        <f t="shared" si="90"/>
        <v>0.32070140584046519</v>
      </c>
      <c r="AC183" s="6">
        <f t="shared" si="90"/>
        <v>0.32136992171759854</v>
      </c>
      <c r="AD183" s="6">
        <f t="shared" si="90"/>
        <v>0.32189600505697102</v>
      </c>
      <c r="AE183" s="6">
        <f t="shared" si="90"/>
        <v>0.32228610634790628</v>
      </c>
      <c r="AF183" s="6">
        <f t="shared" si="90"/>
        <v>0.32254485780299774</v>
      </c>
      <c r="AG183" s="6">
        <f t="shared" si="90"/>
        <v>0.32292164935355938</v>
      </c>
      <c r="AH183" s="6">
        <f t="shared" si="90"/>
        <v>0.32291778090792062</v>
      </c>
      <c r="AI183" s="6">
        <f t="shared" si="90"/>
        <v>0.32302128641293792</v>
      </c>
      <c r="AJ183" s="6">
        <f t="shared" ref="AJ183:BL183" si="91">(AJ$24*(AJ68*AJ168))+AJ151</f>
        <v>0.32276786633179871</v>
      </c>
      <c r="AK183" s="6">
        <f t="shared" si="91"/>
        <v>0.32260953925145475</v>
      </c>
      <c r="AL183" s="6">
        <f t="shared" si="91"/>
        <v>0.32231723685473779</v>
      </c>
      <c r="AM183" s="6">
        <f t="shared" si="91"/>
        <v>0.32169222305333067</v>
      </c>
      <c r="AN183" s="6">
        <f t="shared" si="91"/>
        <v>0.32133448535638465</v>
      </c>
      <c r="AO183" s="6">
        <f t="shared" si="91"/>
        <v>0.32064796158825953</v>
      </c>
      <c r="AP183" s="6">
        <f t="shared" si="91"/>
        <v>0.32001092505700851</v>
      </c>
      <c r="AQ183" s="6">
        <f t="shared" si="91"/>
        <v>0.31923293122134427</v>
      </c>
      <c r="AR183" s="6">
        <f t="shared" si="91"/>
        <v>0.31831440833151686</v>
      </c>
      <c r="AS183" s="6">
        <f t="shared" si="91"/>
        <v>0.32161360031732228</v>
      </c>
      <c r="AT183" s="6">
        <f t="shared" si="91"/>
        <v>0.32493312699009536</v>
      </c>
      <c r="AU183" s="6">
        <f t="shared" si="91"/>
        <v>0.32827045240326408</v>
      </c>
      <c r="AV183" s="6">
        <f t="shared" si="91"/>
        <v>0.33162313843876007</v>
      </c>
      <c r="AW183" s="6">
        <f t="shared" si="91"/>
        <v>0.33498882059850821</v>
      </c>
      <c r="AX183" s="6">
        <f t="shared" si="91"/>
        <v>0.33836612653213688</v>
      </c>
      <c r="AY183" s="6">
        <f t="shared" si="91"/>
        <v>0.34175385374692924</v>
      </c>
      <c r="AZ183" s="6">
        <f t="shared" si="91"/>
        <v>0.34515097068719042</v>
      </c>
      <c r="BA183" s="6">
        <f t="shared" si="91"/>
        <v>0.34855779366468398</v>
      </c>
      <c r="BB183" s="6">
        <f t="shared" si="91"/>
        <v>0.35197380517280774</v>
      </c>
      <c r="BC183" s="6">
        <f t="shared" si="91"/>
        <v>0.35539877923831381</v>
      </c>
      <c r="BD183" s="6">
        <f t="shared" si="91"/>
        <v>0.35883091644558385</v>
      </c>
      <c r="BE183" s="6">
        <f t="shared" si="91"/>
        <v>0.36227006685348517</v>
      </c>
      <c r="BF183" s="6">
        <f t="shared" si="91"/>
        <v>0.36571601085799843</v>
      </c>
      <c r="BG183" s="6">
        <f t="shared" si="91"/>
        <v>0.36916809042299403</v>
      </c>
      <c r="BH183" s="6">
        <f t="shared" si="91"/>
        <v>0.37262603233761171</v>
      </c>
      <c r="BI183" s="6">
        <f t="shared" si="91"/>
        <v>0.37608824310353745</v>
      </c>
      <c r="BJ183" s="6">
        <f t="shared" si="91"/>
        <v>0.37955466405263483</v>
      </c>
      <c r="BK183" s="6">
        <f t="shared" si="91"/>
        <v>0.38302472442554336</v>
      </c>
      <c r="BL183" s="6">
        <f t="shared" si="91"/>
        <v>0.38649784674619408</v>
      </c>
    </row>
    <row r="184" spans="3:64" x14ac:dyDescent="0.25">
      <c r="C184" t="s">
        <v>12</v>
      </c>
      <c r="D184" s="6">
        <f t="shared" ref="D184:AI184" si="92">(D$24*(D69*D169))+D152</f>
        <v>2.5598023743538281E-2</v>
      </c>
      <c r="E184" s="6">
        <f t="shared" si="92"/>
        <v>2.715745752620919E-2</v>
      </c>
      <c r="F184" s="6">
        <f t="shared" si="92"/>
        <v>2.7765084193427478E-2</v>
      </c>
      <c r="G184" s="6">
        <f t="shared" si="92"/>
        <v>2.8775248608261729E-2</v>
      </c>
      <c r="H184" s="6">
        <f t="shared" si="92"/>
        <v>2.9431200902080318E-2</v>
      </c>
      <c r="I184" s="6">
        <f t="shared" si="92"/>
        <v>2.9999999999999975E-2</v>
      </c>
      <c r="J184" s="10">
        <f t="shared" si="92"/>
        <v>3.0149999999999958E-2</v>
      </c>
      <c r="K184" s="6">
        <f t="shared" si="92"/>
        <v>3.0377144258266434E-2</v>
      </c>
      <c r="L184" s="6">
        <f t="shared" si="92"/>
        <v>3.0691824111197669E-2</v>
      </c>
      <c r="M184" s="6">
        <f t="shared" si="92"/>
        <v>3.1529889110398335E-2</v>
      </c>
      <c r="N184" s="6">
        <f t="shared" si="92"/>
        <v>3.0451183474763211E-2</v>
      </c>
      <c r="O184" s="6">
        <f t="shared" si="92"/>
        <v>3.1509643583551891E-2</v>
      </c>
      <c r="P184" s="6">
        <f t="shared" si="92"/>
        <v>3.2072977145931499E-2</v>
      </c>
      <c r="Q184" s="6">
        <f t="shared" si="92"/>
        <v>3.260147104585475E-2</v>
      </c>
      <c r="R184" s="6">
        <f t="shared" si="92"/>
        <v>3.3080632213813237E-2</v>
      </c>
      <c r="S184" s="6">
        <f t="shared" si="92"/>
        <v>3.3534380879335843E-2</v>
      </c>
      <c r="T184" s="6">
        <f t="shared" si="92"/>
        <v>3.413442735330361E-2</v>
      </c>
      <c r="U184" s="6">
        <f t="shared" si="92"/>
        <v>3.4646173669569728E-2</v>
      </c>
      <c r="V184" s="6">
        <f t="shared" si="92"/>
        <v>3.5159381959859397E-2</v>
      </c>
      <c r="W184" s="6">
        <f t="shared" si="92"/>
        <v>3.5632885133517839E-2</v>
      </c>
      <c r="X184" s="6">
        <f t="shared" si="92"/>
        <v>3.6069620965424251E-2</v>
      </c>
      <c r="Y184" s="6">
        <f t="shared" si="92"/>
        <v>3.6472437749106808E-2</v>
      </c>
      <c r="Z184" s="6">
        <f t="shared" si="92"/>
        <v>3.6844205990508368E-2</v>
      </c>
      <c r="AA184" s="6">
        <f t="shared" si="92"/>
        <v>3.7152190517311431E-2</v>
      </c>
      <c r="AB184" s="6">
        <f t="shared" si="92"/>
        <v>3.7471922430336251E-2</v>
      </c>
      <c r="AC184" s="6">
        <f t="shared" si="92"/>
        <v>3.7803339008993478E-2</v>
      </c>
      <c r="AD184" s="6">
        <f t="shared" si="92"/>
        <v>3.811383833091047E-2</v>
      </c>
      <c r="AE184" s="6">
        <f t="shared" si="92"/>
        <v>3.8406682813794946E-2</v>
      </c>
      <c r="AF184" s="6">
        <f t="shared" si="92"/>
        <v>3.8685085040322163E-2</v>
      </c>
      <c r="AG184" s="6">
        <f t="shared" si="92"/>
        <v>3.8981962214795399E-2</v>
      </c>
      <c r="AH184" s="6">
        <f t="shared" si="92"/>
        <v>3.9240264610801046E-2</v>
      </c>
      <c r="AI184" s="6">
        <f t="shared" si="92"/>
        <v>3.9522192031906073E-2</v>
      </c>
      <c r="AJ184" s="6">
        <f t="shared" ref="AJ184:BL184" si="93">(AJ$24*(AJ69*AJ169))+AJ152</f>
        <v>3.977437910386062E-2</v>
      </c>
      <c r="AK184" s="6">
        <f t="shared" si="93"/>
        <v>4.0055705914622097E-2</v>
      </c>
      <c r="AL184" s="6">
        <f t="shared" si="93"/>
        <v>4.0341657144109477E-2</v>
      </c>
      <c r="AM184" s="6">
        <f t="shared" si="93"/>
        <v>4.0610783935808137E-2</v>
      </c>
      <c r="AN184" s="6">
        <f t="shared" si="93"/>
        <v>4.094259707197067E-2</v>
      </c>
      <c r="AO184" s="6">
        <f t="shared" si="93"/>
        <v>4.1265745560793828E-2</v>
      </c>
      <c r="AP184" s="6">
        <f t="shared" si="93"/>
        <v>4.1632688164891608E-2</v>
      </c>
      <c r="AQ184" s="6">
        <f t="shared" si="93"/>
        <v>4.2023308624833645E-2</v>
      </c>
      <c r="AR184" s="6">
        <f t="shared" si="93"/>
        <v>4.2441921110868912E-2</v>
      </c>
      <c r="AS184" s="6">
        <f t="shared" si="93"/>
        <v>4.2881813375642973E-2</v>
      </c>
      <c r="AT184" s="6">
        <f t="shared" si="93"/>
        <v>4.3324416932012715E-2</v>
      </c>
      <c r="AU184" s="6">
        <f t="shared" si="93"/>
        <v>4.3769393653768543E-2</v>
      </c>
      <c r="AV184" s="6">
        <f t="shared" si="93"/>
        <v>4.4216418458501341E-2</v>
      </c>
      <c r="AW184" s="6">
        <f t="shared" si="93"/>
        <v>4.466517607980109E-2</v>
      </c>
      <c r="AX184" s="6">
        <f t="shared" si="93"/>
        <v>4.5115483537618246E-2</v>
      </c>
      <c r="AY184" s="6">
        <f t="shared" si="93"/>
        <v>4.5567180499590562E-2</v>
      </c>
      <c r="AZ184" s="6">
        <f t="shared" si="93"/>
        <v>4.6020129424958721E-2</v>
      </c>
      <c r="BA184" s="6">
        <f t="shared" si="93"/>
        <v>4.6474372488624523E-2</v>
      </c>
      <c r="BB184" s="6">
        <f t="shared" si="93"/>
        <v>4.6929840689707694E-2</v>
      </c>
      <c r="BC184" s="6">
        <f t="shared" si="93"/>
        <v>4.7386503898441831E-2</v>
      </c>
      <c r="BD184" s="6">
        <f t="shared" si="93"/>
        <v>4.7844122192744511E-2</v>
      </c>
      <c r="BE184" s="6">
        <f t="shared" si="93"/>
        <v>4.8302675580464687E-2</v>
      </c>
      <c r="BF184" s="6">
        <f t="shared" si="93"/>
        <v>4.8762134781066453E-2</v>
      </c>
      <c r="BG184" s="6">
        <f t="shared" si="93"/>
        <v>4.9222412056399198E-2</v>
      </c>
      <c r="BH184" s="6">
        <f t="shared" si="93"/>
        <v>4.9683470978348229E-2</v>
      </c>
      <c r="BI184" s="6">
        <f t="shared" si="93"/>
        <v>5.0145099080471656E-2</v>
      </c>
      <c r="BJ184" s="6">
        <f t="shared" si="93"/>
        <v>5.0607288540351306E-2</v>
      </c>
      <c r="BK184" s="6">
        <f t="shared" si="93"/>
        <v>5.1069963256739112E-2</v>
      </c>
      <c r="BL184" s="6">
        <f t="shared" si="93"/>
        <v>5.1533046232825869E-2</v>
      </c>
    </row>
    <row r="185" spans="3:64" x14ac:dyDescent="0.25">
      <c r="C185" t="s">
        <v>13</v>
      </c>
      <c r="D185" s="6">
        <f t="shared" ref="D185:AI185" si="94">(D$23*(D70*D170))+D153</f>
        <v>0</v>
      </c>
      <c r="E185" s="6">
        <f t="shared" si="94"/>
        <v>0</v>
      </c>
      <c r="F185" s="6">
        <f t="shared" si="94"/>
        <v>0</v>
      </c>
      <c r="G185" s="6">
        <f t="shared" si="94"/>
        <v>0</v>
      </c>
      <c r="H185" s="6">
        <f t="shared" si="94"/>
        <v>0</v>
      </c>
      <c r="I185" s="6">
        <f t="shared" si="94"/>
        <v>0</v>
      </c>
      <c r="J185" s="10">
        <f t="shared" si="94"/>
        <v>0</v>
      </c>
      <c r="K185" s="6">
        <f t="shared" si="94"/>
        <v>0</v>
      </c>
      <c r="L185">
        <f t="shared" si="94"/>
        <v>0</v>
      </c>
      <c r="M185" s="6">
        <f t="shared" si="94"/>
        <v>0</v>
      </c>
      <c r="N185" s="6">
        <f t="shared" si="94"/>
        <v>0</v>
      </c>
      <c r="O185" s="6">
        <f t="shared" si="94"/>
        <v>0</v>
      </c>
      <c r="P185" s="6">
        <f t="shared" si="94"/>
        <v>0</v>
      </c>
      <c r="Q185" s="6">
        <f t="shared" si="94"/>
        <v>0</v>
      </c>
      <c r="R185" s="6">
        <f t="shared" si="94"/>
        <v>0</v>
      </c>
      <c r="S185" s="6">
        <f t="shared" si="94"/>
        <v>0</v>
      </c>
      <c r="T185" s="6">
        <f t="shared" si="94"/>
        <v>0</v>
      </c>
      <c r="U185" s="6">
        <f t="shared" si="94"/>
        <v>0</v>
      </c>
      <c r="V185" s="6">
        <f t="shared" si="94"/>
        <v>0</v>
      </c>
      <c r="W185" s="6">
        <f t="shared" si="94"/>
        <v>0</v>
      </c>
      <c r="X185" s="6">
        <f t="shared" si="94"/>
        <v>0</v>
      </c>
      <c r="Y185" s="6">
        <f t="shared" si="94"/>
        <v>0</v>
      </c>
      <c r="Z185" s="6">
        <f t="shared" si="94"/>
        <v>0</v>
      </c>
      <c r="AA185" s="6">
        <f t="shared" si="94"/>
        <v>0</v>
      </c>
      <c r="AB185" s="6">
        <f t="shared" si="94"/>
        <v>0</v>
      </c>
      <c r="AC185" s="6">
        <f t="shared" si="94"/>
        <v>0</v>
      </c>
      <c r="AD185" s="6">
        <f t="shared" si="94"/>
        <v>0</v>
      </c>
      <c r="AE185" s="6">
        <f t="shared" si="94"/>
        <v>0</v>
      </c>
      <c r="AF185" s="6">
        <f t="shared" si="94"/>
        <v>0</v>
      </c>
      <c r="AG185" s="6">
        <f t="shared" si="94"/>
        <v>0</v>
      </c>
      <c r="AH185" s="6">
        <f t="shared" si="94"/>
        <v>0</v>
      </c>
      <c r="AI185" s="6">
        <f t="shared" si="94"/>
        <v>0</v>
      </c>
      <c r="AJ185" s="6">
        <f t="shared" ref="AJ185:BL185" si="95">(AJ$23*(AJ70*AJ170))+AJ153</f>
        <v>0</v>
      </c>
      <c r="AK185" s="6">
        <f t="shared" si="95"/>
        <v>0</v>
      </c>
      <c r="AL185" s="6">
        <f t="shared" si="95"/>
        <v>0</v>
      </c>
      <c r="AM185" s="6">
        <f t="shared" si="95"/>
        <v>0</v>
      </c>
      <c r="AN185" s="6">
        <f t="shared" si="95"/>
        <v>0</v>
      </c>
      <c r="AO185" s="6">
        <f t="shared" si="95"/>
        <v>0</v>
      </c>
      <c r="AP185" s="6">
        <f t="shared" si="95"/>
        <v>0</v>
      </c>
      <c r="AQ185" s="6">
        <f t="shared" si="95"/>
        <v>0</v>
      </c>
      <c r="AR185" s="6">
        <f t="shared" si="95"/>
        <v>0</v>
      </c>
      <c r="AS185" s="6">
        <f t="shared" si="95"/>
        <v>0</v>
      </c>
      <c r="AT185" s="6">
        <f t="shared" si="95"/>
        <v>0</v>
      </c>
      <c r="AU185" s="6">
        <f t="shared" si="95"/>
        <v>0</v>
      </c>
      <c r="AV185" s="6">
        <f t="shared" si="95"/>
        <v>0</v>
      </c>
      <c r="AW185" s="6">
        <f t="shared" si="95"/>
        <v>0</v>
      </c>
      <c r="AX185" s="6">
        <f t="shared" si="95"/>
        <v>0</v>
      </c>
      <c r="AY185" s="6">
        <f t="shared" si="95"/>
        <v>0</v>
      </c>
      <c r="AZ185" s="6">
        <f t="shared" si="95"/>
        <v>0</v>
      </c>
      <c r="BA185" s="6">
        <f t="shared" si="95"/>
        <v>0</v>
      </c>
      <c r="BB185" s="6">
        <f t="shared" si="95"/>
        <v>0</v>
      </c>
      <c r="BC185" s="6">
        <f t="shared" si="95"/>
        <v>0</v>
      </c>
      <c r="BD185" s="6">
        <f t="shared" si="95"/>
        <v>0</v>
      </c>
      <c r="BE185" s="6">
        <f t="shared" si="95"/>
        <v>0</v>
      </c>
      <c r="BF185" s="6">
        <f t="shared" si="95"/>
        <v>0</v>
      </c>
      <c r="BG185" s="6">
        <f t="shared" si="95"/>
        <v>0</v>
      </c>
      <c r="BH185" s="6">
        <f t="shared" si="95"/>
        <v>0</v>
      </c>
      <c r="BI185" s="6">
        <f t="shared" si="95"/>
        <v>0</v>
      </c>
      <c r="BJ185" s="6">
        <f t="shared" si="95"/>
        <v>0</v>
      </c>
      <c r="BK185" s="6">
        <f t="shared" si="95"/>
        <v>0</v>
      </c>
      <c r="BL185" s="6">
        <f t="shared" si="95"/>
        <v>0</v>
      </c>
    </row>
    <row r="186" spans="3:64" x14ac:dyDescent="0.25">
      <c r="C186" t="s">
        <v>14</v>
      </c>
      <c r="D186" s="6">
        <f t="shared" ref="D186:AI186" si="96">(D$23*(D71*D171))+D154</f>
        <v>7.855055499999998</v>
      </c>
      <c r="E186" s="6">
        <f t="shared" si="96"/>
        <v>8.457779999999989</v>
      </c>
      <c r="F186" s="6">
        <f t="shared" si="96"/>
        <v>8.8928600000000007</v>
      </c>
      <c r="G186" s="6">
        <f t="shared" si="96"/>
        <v>9.1916124999999909</v>
      </c>
      <c r="H186" s="6">
        <f t="shared" si="96"/>
        <v>9.3748059999999818</v>
      </c>
      <c r="I186" s="6">
        <f t="shared" si="96"/>
        <v>9.7793719999999933</v>
      </c>
      <c r="J186" s="10">
        <f t="shared" si="96"/>
        <v>10.524409999999982</v>
      </c>
      <c r="K186" s="6">
        <f t="shared" si="96"/>
        <v>10.836988547339603</v>
      </c>
      <c r="L186" s="6">
        <f t="shared" si="96"/>
        <v>11.047966940842532</v>
      </c>
      <c r="M186" s="6">
        <f t="shared" si="96"/>
        <v>11.499615182420158</v>
      </c>
      <c r="N186" s="6">
        <f t="shared" si="96"/>
        <v>11.647343713663259</v>
      </c>
      <c r="O186" s="6">
        <f t="shared" si="96"/>
        <v>11.984516321939402</v>
      </c>
      <c r="P186" s="6">
        <f t="shared" si="96"/>
        <v>12.262275249617906</v>
      </c>
      <c r="Q186" s="6">
        <f t="shared" si="96"/>
        <v>12.523586600683361</v>
      </c>
      <c r="R186" s="6">
        <f t="shared" si="96"/>
        <v>12.764736194762957</v>
      </c>
      <c r="S186" s="6">
        <f t="shared" si="96"/>
        <v>12.986397171202487</v>
      </c>
      <c r="T186" s="6">
        <f t="shared" si="96"/>
        <v>13.206648335643843</v>
      </c>
      <c r="U186" s="6">
        <f t="shared" si="96"/>
        <v>13.402849376593203</v>
      </c>
      <c r="V186" s="6">
        <f t="shared" si="96"/>
        <v>13.58431093073588</v>
      </c>
      <c r="W186" s="6">
        <f t="shared" si="96"/>
        <v>13.746817752407754</v>
      </c>
      <c r="X186" s="6">
        <f t="shared" si="96"/>
        <v>13.890854998688221</v>
      </c>
      <c r="Y186" s="6">
        <f t="shared" si="96"/>
        <v>14.017077414916951</v>
      </c>
      <c r="Z186" s="6">
        <f t="shared" si="96"/>
        <v>14.126245220639859</v>
      </c>
      <c r="AA186" s="6">
        <f t="shared" si="96"/>
        <v>14.215290578164213</v>
      </c>
      <c r="AB186" s="6">
        <f t="shared" si="96"/>
        <v>14.292947042070425</v>
      </c>
      <c r="AC186" s="6">
        <f t="shared" si="96"/>
        <v>14.359897303778682</v>
      </c>
      <c r="AD186" s="6">
        <f t="shared" si="96"/>
        <v>14.413359009664337</v>
      </c>
      <c r="AE186" s="6">
        <f t="shared" si="96"/>
        <v>14.454486369100268</v>
      </c>
      <c r="AF186" s="6">
        <f t="shared" si="96"/>
        <v>14.484564468638421</v>
      </c>
      <c r="AG186" s="6">
        <f t="shared" si="96"/>
        <v>14.50833665005578</v>
      </c>
      <c r="AH186" s="6">
        <f t="shared" si="96"/>
        <v>14.520480398638966</v>
      </c>
      <c r="AI186" s="6">
        <f t="shared" si="96"/>
        <v>14.52895971587721</v>
      </c>
      <c r="AJ186" s="6">
        <f t="shared" ref="AJ186:BL186" si="97">(AJ$23*(AJ71*AJ171))+AJ154</f>
        <v>14.528848079303149</v>
      </c>
      <c r="AK186" s="6">
        <f t="shared" si="97"/>
        <v>14.527948819912123</v>
      </c>
      <c r="AL186" s="6">
        <f t="shared" si="97"/>
        <v>14.52480697861891</v>
      </c>
      <c r="AM186" s="6">
        <f t="shared" si="97"/>
        <v>14.518257145496973</v>
      </c>
      <c r="AN186" s="6">
        <f t="shared" si="97"/>
        <v>14.518337021926186</v>
      </c>
      <c r="AO186" s="6">
        <f t="shared" si="97"/>
        <v>14.5180788066113</v>
      </c>
      <c r="AP186" s="6">
        <f t="shared" si="97"/>
        <v>14.524670504343558</v>
      </c>
      <c r="AQ186" s="6">
        <f t="shared" si="97"/>
        <v>14.536916529739946</v>
      </c>
      <c r="AR186" s="6">
        <f t="shared" si="97"/>
        <v>14.556505429145888</v>
      </c>
      <c r="AS186" s="6">
        <f t="shared" si="97"/>
        <v>14.579764018822157</v>
      </c>
      <c r="AT186" s="6">
        <f t="shared" si="97"/>
        <v>14.601105227640145</v>
      </c>
      <c r="AU186" s="6">
        <f t="shared" si="97"/>
        <v>14.620742081419221</v>
      </c>
      <c r="AV186" s="6">
        <f t="shared" si="97"/>
        <v>14.638881332754456</v>
      </c>
      <c r="AW186" s="6">
        <f t="shared" si="97"/>
        <v>14.655725290127199</v>
      </c>
      <c r="AX186" s="6">
        <f t="shared" si="97"/>
        <v>14.671390193397384</v>
      </c>
      <c r="AY186" s="6">
        <f t="shared" si="97"/>
        <v>14.685978314276602</v>
      </c>
      <c r="AZ186" s="6">
        <f t="shared" si="97"/>
        <v>14.699577656182198</v>
      </c>
      <c r="BA186" s="6">
        <f t="shared" si="97"/>
        <v>14.712157045083174</v>
      </c>
      <c r="BB186" s="6">
        <f t="shared" si="97"/>
        <v>14.72375965402496</v>
      </c>
      <c r="BC186" s="6">
        <f t="shared" si="97"/>
        <v>14.734403097674145</v>
      </c>
      <c r="BD186" s="6">
        <f t="shared" si="97"/>
        <v>14.744245832792819</v>
      </c>
      <c r="BE186" s="6">
        <f t="shared" si="97"/>
        <v>14.753299738829579</v>
      </c>
      <c r="BF186" s="6">
        <f t="shared" si="97"/>
        <v>14.761583122893633</v>
      </c>
      <c r="BG186" s="6">
        <f t="shared" si="97"/>
        <v>14.769153795300886</v>
      </c>
      <c r="BH186" s="6">
        <f t="shared" si="97"/>
        <v>14.776035400358161</v>
      </c>
      <c r="BI186" s="6">
        <f t="shared" si="97"/>
        <v>14.782370338319851</v>
      </c>
      <c r="BJ186" s="6">
        <f t="shared" si="97"/>
        <v>14.788163677748773</v>
      </c>
      <c r="BK186" s="6">
        <f t="shared" si="97"/>
        <v>14.793466632009956</v>
      </c>
      <c r="BL186" s="6">
        <f t="shared" si="97"/>
        <v>14.798331250217561</v>
      </c>
    </row>
    <row r="187" spans="3:64" x14ac:dyDescent="0.25">
      <c r="C187" t="s">
        <v>15</v>
      </c>
      <c r="D187" s="6">
        <f t="shared" ref="D187:AI187" si="98">(D$23*(D72*D172))+D155</f>
        <v>1.6385310719999999</v>
      </c>
      <c r="E187" s="6">
        <f t="shared" si="98"/>
        <v>1.6208252927999975</v>
      </c>
      <c r="F187" s="6">
        <f t="shared" si="98"/>
        <v>1.5937413119999999</v>
      </c>
      <c r="G187" s="6">
        <f t="shared" si="98"/>
        <v>1.6028540927999986</v>
      </c>
      <c r="H187" s="6">
        <f t="shared" si="98"/>
        <v>1.6038715391999978</v>
      </c>
      <c r="I187" s="6">
        <f t="shared" si="98"/>
        <v>1.5914188799999982</v>
      </c>
      <c r="J187" s="10">
        <f t="shared" si="98"/>
        <v>1.7114407956054569</v>
      </c>
      <c r="K187" s="6">
        <f t="shared" si="98"/>
        <v>1.679454350284481</v>
      </c>
      <c r="L187" s="6">
        <f t="shared" si="98"/>
        <v>1.6386724198446616</v>
      </c>
      <c r="M187" s="6">
        <f t="shared" si="98"/>
        <v>1.6391008855852189</v>
      </c>
      <c r="N187" s="6">
        <f t="shared" si="98"/>
        <v>1.6015527434467258</v>
      </c>
      <c r="O187" s="6">
        <f t="shared" si="98"/>
        <v>1.5956210644781066</v>
      </c>
      <c r="P187" s="6">
        <f t="shared" si="98"/>
        <v>1.5863758958368157</v>
      </c>
      <c r="Q187" s="6">
        <f t="shared" si="98"/>
        <v>1.5796147622848911</v>
      </c>
      <c r="R187" s="6">
        <f t="shared" si="98"/>
        <v>1.5747641619888908</v>
      </c>
      <c r="S187" s="6">
        <f t="shared" si="98"/>
        <v>1.5718098113948122</v>
      </c>
      <c r="T187" s="6">
        <f t="shared" si="98"/>
        <v>1.5885162984875694</v>
      </c>
      <c r="U187" s="6">
        <f t="shared" si="98"/>
        <v>1.6063183056044918</v>
      </c>
      <c r="V187" s="6">
        <f t="shared" si="98"/>
        <v>1.6262463177644815</v>
      </c>
      <c r="W187" s="6">
        <f t="shared" si="98"/>
        <v>1.6476833083364451</v>
      </c>
      <c r="X187" s="6">
        <f t="shared" si="98"/>
        <v>1.6705532813102777</v>
      </c>
      <c r="Y187" s="6">
        <f t="shared" si="98"/>
        <v>1.6947764174790843</v>
      </c>
      <c r="Z187" s="6">
        <f t="shared" si="98"/>
        <v>1.7202618667240945</v>
      </c>
      <c r="AA187" s="6">
        <f t="shared" si="98"/>
        <v>1.7464251872915348</v>
      </c>
      <c r="AB187" s="6">
        <f t="shared" si="98"/>
        <v>1.7741042965461598</v>
      </c>
      <c r="AC187" s="6">
        <f t="shared" si="98"/>
        <v>1.8031453464547895</v>
      </c>
      <c r="AD187" s="6">
        <f t="shared" si="98"/>
        <v>1.8329348377690213</v>
      </c>
      <c r="AE187" s="6">
        <f t="shared" si="98"/>
        <v>1.8633230010398087</v>
      </c>
      <c r="AF187" s="6">
        <f t="shared" si="98"/>
        <v>1.8941580623321443</v>
      </c>
      <c r="AG187" s="6">
        <f t="shared" si="98"/>
        <v>1.925729963366051</v>
      </c>
      <c r="AH187" s="6">
        <f t="shared" si="98"/>
        <v>1.9569838977085714</v>
      </c>
      <c r="AI187" s="6">
        <f t="shared" si="98"/>
        <v>1.9886139338298963</v>
      </c>
      <c r="AJ187" s="6">
        <f t="shared" ref="AJ187:BL187" si="99">(AJ$23*(AJ72*AJ172))+AJ155</f>
        <v>2.0195639159185865</v>
      </c>
      <c r="AK187" s="6">
        <f t="shared" si="99"/>
        <v>2.0505081259895981</v>
      </c>
      <c r="AL187" s="6">
        <f t="shared" si="99"/>
        <v>2.0808375899445939</v>
      </c>
      <c r="AM187" s="6">
        <f t="shared" si="99"/>
        <v>2.1099507700038242</v>
      </c>
      <c r="AN187" s="6">
        <f t="shared" si="99"/>
        <v>2.1388667360060953</v>
      </c>
      <c r="AO187" s="6">
        <f t="shared" si="99"/>
        <v>2.1661256696700999</v>
      </c>
      <c r="AP187" s="6">
        <f t="shared" si="99"/>
        <v>2.1923342637488288</v>
      </c>
      <c r="AQ187" s="6">
        <f t="shared" si="99"/>
        <v>2.2168528923242432</v>
      </c>
      <c r="AR187" s="6">
        <f t="shared" si="99"/>
        <v>2.239462373714749</v>
      </c>
      <c r="AS187" s="6">
        <f t="shared" si="99"/>
        <v>2.2609849432265712</v>
      </c>
      <c r="AT187" s="6">
        <f t="shared" si="99"/>
        <v>2.2822650632742105</v>
      </c>
      <c r="AU187" s="6">
        <f t="shared" si="99"/>
        <v>2.3033292140574249</v>
      </c>
      <c r="AV187" s="6">
        <f t="shared" si="99"/>
        <v>2.3242039285234735</v>
      </c>
      <c r="AW187" s="6">
        <f t="shared" si="99"/>
        <v>2.3449160464203489</v>
      </c>
      <c r="AX187" s="6">
        <f t="shared" si="99"/>
        <v>2.3654795265662214</v>
      </c>
      <c r="AY187" s="6">
        <f t="shared" si="99"/>
        <v>2.3859066307501648</v>
      </c>
      <c r="AZ187" s="6">
        <f t="shared" si="99"/>
        <v>2.4062077886427442</v>
      </c>
      <c r="BA187" s="6">
        <f t="shared" si="99"/>
        <v>2.4263742080506367</v>
      </c>
      <c r="BB187" s="6">
        <f t="shared" si="99"/>
        <v>2.4464092963610673</v>
      </c>
      <c r="BC187" s="6">
        <f t="shared" si="99"/>
        <v>2.4663123954260691</v>
      </c>
      <c r="BD187" s="6">
        <f t="shared" si="99"/>
        <v>2.4861066819601398</v>
      </c>
      <c r="BE187" s="6">
        <f t="shared" si="99"/>
        <v>2.505791217179667</v>
      </c>
      <c r="BF187" s="6">
        <f t="shared" si="99"/>
        <v>2.5253662204088765</v>
      </c>
      <c r="BG187" s="6">
        <f t="shared" si="99"/>
        <v>2.5448388078056876</v>
      </c>
      <c r="BH187" s="6">
        <f t="shared" si="99"/>
        <v>2.5642104510159975</v>
      </c>
      <c r="BI187" s="6">
        <f t="shared" si="99"/>
        <v>2.5835034929740504</v>
      </c>
      <c r="BJ187" s="6">
        <f t="shared" si="99"/>
        <v>2.6027168072837807</v>
      </c>
      <c r="BK187" s="6">
        <f t="shared" si="99"/>
        <v>2.6218574707808382</v>
      </c>
      <c r="BL187" s="6">
        <f t="shared" si="99"/>
        <v>2.6409329615772843</v>
      </c>
    </row>
    <row r="188" spans="3:64" x14ac:dyDescent="0.25">
      <c r="C188" t="s">
        <v>16</v>
      </c>
      <c r="D188" s="6">
        <f t="shared" ref="D188:AI188" si="100">(D$23*(D73*D173))+D156</f>
        <v>5.6046479999999992</v>
      </c>
      <c r="E188" s="6">
        <f t="shared" si="100"/>
        <v>5.5598624999999924</v>
      </c>
      <c r="F188" s="6">
        <f t="shared" si="100"/>
        <v>5.5904860000000021</v>
      </c>
      <c r="G188" s="6">
        <f t="shared" si="100"/>
        <v>5.6517694999999968</v>
      </c>
      <c r="H188" s="6">
        <f t="shared" si="100"/>
        <v>5.8871944999999899</v>
      </c>
      <c r="I188" s="6">
        <f t="shared" si="100"/>
        <v>6.1069244999999928</v>
      </c>
      <c r="J188" s="10">
        <f t="shared" si="100"/>
        <v>6.1822604999999893</v>
      </c>
      <c r="K188" s="6">
        <f t="shared" si="100"/>
        <v>6.0994434228757264</v>
      </c>
      <c r="L188" s="6">
        <f t="shared" si="100"/>
        <v>5.9893644601216405</v>
      </c>
      <c r="M188" s="6">
        <f t="shared" si="100"/>
        <v>6.0349163762933067</v>
      </c>
      <c r="N188" s="6">
        <f t="shared" si="100"/>
        <v>5.9452252094963445</v>
      </c>
      <c r="O188" s="6">
        <f t="shared" si="100"/>
        <v>5.976835312586287</v>
      </c>
      <c r="P188" s="6">
        <f t="shared" si="100"/>
        <v>6.0003774356620623</v>
      </c>
      <c r="Q188" s="6">
        <f t="shared" si="100"/>
        <v>6.037129812389388</v>
      </c>
      <c r="R188" s="6">
        <f t="shared" si="100"/>
        <v>6.0846280296280044</v>
      </c>
      <c r="S188" s="6">
        <f t="shared" si="100"/>
        <v>6.1424889945527754</v>
      </c>
      <c r="T188" s="6">
        <f t="shared" si="100"/>
        <v>6.1562449827259957</v>
      </c>
      <c r="U188" s="6">
        <f t="shared" si="100"/>
        <v>6.1748656708540599</v>
      </c>
      <c r="V188" s="6">
        <f t="shared" si="100"/>
        <v>6.2015246392020522</v>
      </c>
      <c r="W188" s="6">
        <f t="shared" si="100"/>
        <v>6.2330575442732608</v>
      </c>
      <c r="X188" s="6">
        <f t="shared" si="100"/>
        <v>6.2684308559815731</v>
      </c>
      <c r="Y188" s="6">
        <f t="shared" si="100"/>
        <v>6.3066347245729295</v>
      </c>
      <c r="Z188" s="6">
        <f t="shared" si="100"/>
        <v>6.3466605912033049</v>
      </c>
      <c r="AA188" s="6">
        <f t="shared" si="100"/>
        <v>6.385741739229017</v>
      </c>
      <c r="AB188" s="6">
        <f t="shared" si="100"/>
        <v>6.4263805357418011</v>
      </c>
      <c r="AC188" s="6">
        <f t="shared" si="100"/>
        <v>6.4674458284910852</v>
      </c>
      <c r="AD188" s="6">
        <f t="shared" si="100"/>
        <v>6.5062335327742042</v>
      </c>
      <c r="AE188" s="6">
        <f t="shared" si="100"/>
        <v>6.5417989395539937</v>
      </c>
      <c r="AF188" s="6">
        <f t="shared" si="100"/>
        <v>6.5732554038647057</v>
      </c>
      <c r="AG188" s="6">
        <f t="shared" si="100"/>
        <v>6.6012964146296556</v>
      </c>
      <c r="AH188" s="6">
        <f t="shared" si="100"/>
        <v>6.622053048210983</v>
      </c>
      <c r="AI188" s="6">
        <f t="shared" si="100"/>
        <v>6.6377203719912909</v>
      </c>
      <c r="AJ188" s="6">
        <f t="shared" ref="AJ188:BL188" si="101">(AJ$23*(AJ73*AJ173))+AJ156</f>
        <v>6.6446426010237829</v>
      </c>
      <c r="AK188" s="6">
        <f t="shared" si="101"/>
        <v>6.6450091061584944</v>
      </c>
      <c r="AL188" s="6">
        <f t="shared" si="101"/>
        <v>6.636812951884262</v>
      </c>
      <c r="AM188" s="6">
        <f t="shared" si="101"/>
        <v>6.6182219491957008</v>
      </c>
      <c r="AN188" s="6">
        <f t="shared" si="101"/>
        <v>6.5925535326582594</v>
      </c>
      <c r="AO188" s="6">
        <f t="shared" si="101"/>
        <v>6.5554188878516344</v>
      </c>
      <c r="AP188" s="6">
        <f t="shared" si="101"/>
        <v>6.5089086681507107</v>
      </c>
      <c r="AQ188" s="6">
        <f t="shared" si="101"/>
        <v>6.451360054284299</v>
      </c>
      <c r="AR188" s="6">
        <f t="shared" si="101"/>
        <v>6.3824677650870303</v>
      </c>
      <c r="AS188" s="6">
        <f t="shared" si="101"/>
        <v>6.3074302186042788</v>
      </c>
      <c r="AT188" s="6">
        <f t="shared" si="101"/>
        <v>6.2313024463805657</v>
      </c>
      <c r="AU188" s="6">
        <f t="shared" si="101"/>
        <v>6.1542077438096765</v>
      </c>
      <c r="AV188" s="6">
        <f t="shared" si="101"/>
        <v>6.0762618208879138</v>
      </c>
      <c r="AW188" s="6">
        <f t="shared" si="101"/>
        <v>5.9975737341135789</v>
      </c>
      <c r="AX188" s="6">
        <f t="shared" si="101"/>
        <v>5.9182130903212089</v>
      </c>
      <c r="AY188" s="6">
        <f t="shared" si="101"/>
        <v>5.8382412252447153</v>
      </c>
      <c r="AZ188" s="6">
        <f t="shared" si="101"/>
        <v>5.7577114942522742</v>
      </c>
      <c r="BA188" s="6">
        <f t="shared" si="101"/>
        <v>5.6766292106259248</v>
      </c>
      <c r="BB188" s="6">
        <f t="shared" si="101"/>
        <v>5.5950286685294719</v>
      </c>
      <c r="BC188" s="6">
        <f t="shared" si="101"/>
        <v>5.5129335897759129</v>
      </c>
      <c r="BD188" s="6">
        <f t="shared" si="101"/>
        <v>5.430419157493219</v>
      </c>
      <c r="BE188" s="6">
        <f t="shared" si="101"/>
        <v>5.3475037207203702</v>
      </c>
      <c r="BF188" s="6">
        <f t="shared" si="101"/>
        <v>5.2642076429026705</v>
      </c>
      <c r="BG188" s="6">
        <f t="shared" si="101"/>
        <v>5.180564715890144</v>
      </c>
      <c r="BH188" s="6">
        <f t="shared" si="101"/>
        <v>5.0965955950158328</v>
      </c>
      <c r="BI188" s="6">
        <f t="shared" si="101"/>
        <v>5.0123606501010558</v>
      </c>
      <c r="BJ188" s="6">
        <f t="shared" si="101"/>
        <v>4.9278711578467318</v>
      </c>
      <c r="BK188" s="6">
        <f t="shared" si="101"/>
        <v>4.8431533835257081</v>
      </c>
      <c r="BL188" s="6">
        <f t="shared" si="101"/>
        <v>4.75823266353148</v>
      </c>
    </row>
    <row r="189" spans="3:64" x14ac:dyDescent="0.25">
      <c r="C189" t="s">
        <v>17</v>
      </c>
      <c r="D189" s="6">
        <f t="shared" ref="D189:AI189" si="102">(D$23*(D74*D174))+D157</f>
        <v>1.1326147626666661</v>
      </c>
      <c r="E189" s="6">
        <f t="shared" si="102"/>
        <v>1.1486254079999985</v>
      </c>
      <c r="F189" s="6">
        <f t="shared" si="102"/>
        <v>1.153291285333333</v>
      </c>
      <c r="G189" s="6">
        <f t="shared" si="102"/>
        <v>1.152766463999999</v>
      </c>
      <c r="H189" s="6">
        <f t="shared" si="102"/>
        <v>1.1625008213333314</v>
      </c>
      <c r="I189" s="6">
        <f t="shared" si="102"/>
        <v>1.1659804586666662</v>
      </c>
      <c r="J189" s="10">
        <f t="shared" si="102"/>
        <v>1.2078640405871919</v>
      </c>
      <c r="K189" s="6">
        <f t="shared" si="102"/>
        <v>1.1953950540657536</v>
      </c>
      <c r="L189" s="6">
        <f t="shared" si="102"/>
        <v>1.1762811851666639</v>
      </c>
      <c r="M189" s="6">
        <f t="shared" si="102"/>
        <v>1.1865057641170613</v>
      </c>
      <c r="N189" s="6">
        <f t="shared" si="102"/>
        <v>1.1689632745872063</v>
      </c>
      <c r="O189" s="6">
        <f t="shared" si="102"/>
        <v>1.174130902450186</v>
      </c>
      <c r="P189" s="6">
        <f t="shared" si="102"/>
        <v>1.1766137142624939</v>
      </c>
      <c r="Q189" s="6">
        <f t="shared" si="102"/>
        <v>1.1806395329332822</v>
      </c>
      <c r="R189" s="6">
        <f t="shared" si="102"/>
        <v>1.1857744454095305</v>
      </c>
      <c r="S189" s="6">
        <f t="shared" si="102"/>
        <v>1.1919980517944893</v>
      </c>
      <c r="T189" s="6">
        <f t="shared" si="102"/>
        <v>1.1888495672872337</v>
      </c>
      <c r="U189" s="6">
        <f t="shared" si="102"/>
        <v>1.1859651722892555</v>
      </c>
      <c r="V189" s="6">
        <f t="shared" si="102"/>
        <v>1.1840437833817041</v>
      </c>
      <c r="W189" s="6">
        <f t="shared" si="102"/>
        <v>1.182564802705403</v>
      </c>
      <c r="X189" s="6">
        <f t="shared" si="102"/>
        <v>1.1814208906196026</v>
      </c>
      <c r="Y189" s="6">
        <f t="shared" si="102"/>
        <v>1.1805103225881859</v>
      </c>
      <c r="Z189" s="6">
        <f t="shared" si="102"/>
        <v>1.1797321031195536</v>
      </c>
      <c r="AA189" s="6">
        <f t="shared" si="102"/>
        <v>1.1786606686951169</v>
      </c>
      <c r="AB189" s="6">
        <f t="shared" si="102"/>
        <v>1.1778447546163391</v>
      </c>
      <c r="AC189" s="6">
        <f t="shared" si="102"/>
        <v>1.1771526984056351</v>
      </c>
      <c r="AD189" s="6">
        <f t="shared" si="102"/>
        <v>1.1761680499685943</v>
      </c>
      <c r="AE189" s="6">
        <f t="shared" si="102"/>
        <v>1.174797182970986</v>
      </c>
      <c r="AF189" s="6">
        <f t="shared" si="102"/>
        <v>1.172954650921944</v>
      </c>
      <c r="AG189" s="6">
        <f t="shared" si="102"/>
        <v>1.170832614564822</v>
      </c>
      <c r="AH189" s="6">
        <f t="shared" si="102"/>
        <v>1.1678094460481707</v>
      </c>
      <c r="AI189" s="6">
        <f t="shared" si="102"/>
        <v>1.1643361894402453</v>
      </c>
      <c r="AJ189" s="6">
        <f t="shared" ref="AJ189:BL189" si="103">(AJ$23*(AJ74*AJ174))+AJ157</f>
        <v>1.1598283382848946</v>
      </c>
      <c r="AK189" s="6">
        <f t="shared" si="103"/>
        <v>1.1547234174143834</v>
      </c>
      <c r="AL189" s="6">
        <f t="shared" si="103"/>
        <v>1.1487203163226167</v>
      </c>
      <c r="AM189" s="6">
        <f t="shared" si="103"/>
        <v>1.141548389929645</v>
      </c>
      <c r="AN189" s="6">
        <f t="shared" si="103"/>
        <v>1.1338214083042168</v>
      </c>
      <c r="AO189" s="6">
        <f t="shared" si="103"/>
        <v>1.1248201894743215</v>
      </c>
      <c r="AP189" s="6">
        <f t="shared" si="103"/>
        <v>1.1149379016453069</v>
      </c>
      <c r="AQ189" s="6">
        <f t="shared" si="103"/>
        <v>1.1039190593217973</v>
      </c>
      <c r="AR189" s="6">
        <f t="shared" si="103"/>
        <v>1.0917379071859465</v>
      </c>
      <c r="AS189" s="6">
        <f t="shared" si="103"/>
        <v>1.0789025373928445</v>
      </c>
      <c r="AT189" s="6">
        <f t="shared" si="103"/>
        <v>1.0658806816177355</v>
      </c>
      <c r="AU189" s="6">
        <f t="shared" si="103"/>
        <v>1.0526934298621888</v>
      </c>
      <c r="AV189" s="6">
        <f t="shared" si="103"/>
        <v>1.0393605746255712</v>
      </c>
      <c r="AW189" s="6">
        <f t="shared" si="103"/>
        <v>1.0259007703089087</v>
      </c>
      <c r="AX189" s="6">
        <f t="shared" si="103"/>
        <v>1.0123259233444242</v>
      </c>
      <c r="AY189" s="6">
        <f t="shared" si="103"/>
        <v>0.99864652537081333</v>
      </c>
      <c r="AZ189" s="6">
        <f t="shared" si="103"/>
        <v>0.98487170296421167</v>
      </c>
      <c r="BA189" s="6">
        <f t="shared" si="103"/>
        <v>0.97100236497549375</v>
      </c>
      <c r="BB189" s="6">
        <f t="shared" si="103"/>
        <v>0.95704437751162663</v>
      </c>
      <c r="BC189" s="6">
        <f t="shared" si="103"/>
        <v>0.94300179825114938</v>
      </c>
      <c r="BD189" s="6">
        <f t="shared" si="103"/>
        <v>0.92888748746595173</v>
      </c>
      <c r="BE189" s="6">
        <f t="shared" si="103"/>
        <v>0.91470458380743791</v>
      </c>
      <c r="BF189" s="6">
        <f t="shared" si="103"/>
        <v>0.90045657049651551</v>
      </c>
      <c r="BG189" s="6">
        <f t="shared" si="103"/>
        <v>0.88614922771805693</v>
      </c>
      <c r="BH189" s="6">
        <f t="shared" si="103"/>
        <v>0.87178608862113527</v>
      </c>
      <c r="BI189" s="6">
        <f t="shared" si="103"/>
        <v>0.85737747962255495</v>
      </c>
      <c r="BJ189" s="6">
        <f t="shared" si="103"/>
        <v>0.84292532963168354</v>
      </c>
      <c r="BK189" s="6">
        <f t="shared" si="103"/>
        <v>0.82843413139256095</v>
      </c>
      <c r="BL189" s="6">
        <f t="shared" si="103"/>
        <v>0.81390821876196928</v>
      </c>
    </row>
    <row r="190" spans="3:64" x14ac:dyDescent="0.25">
      <c r="C190" t="s">
        <v>18</v>
      </c>
      <c r="D190" s="6">
        <f t="shared" ref="D190:AI190" si="104">(D$23*(D75*D175))+D158</f>
        <v>15.583973333333327</v>
      </c>
      <c r="E190" s="6">
        <f t="shared" si="104"/>
        <v>15.796293333333306</v>
      </c>
      <c r="F190" s="6">
        <f t="shared" si="104"/>
        <v>16.137306666666671</v>
      </c>
      <c r="G190" s="6">
        <f t="shared" si="104"/>
        <v>16.194453333333325</v>
      </c>
      <c r="H190" s="6">
        <f t="shared" si="104"/>
        <v>16.004693333333304</v>
      </c>
      <c r="I190" s="6">
        <f t="shared" si="104"/>
        <v>15.342746666666654</v>
      </c>
      <c r="J190" s="10">
        <f t="shared" si="104"/>
        <v>16.171249256335582</v>
      </c>
      <c r="K190" s="6">
        <f t="shared" si="104"/>
        <v>16.19411722050199</v>
      </c>
      <c r="L190" s="6">
        <f t="shared" si="104"/>
        <v>16.100104375553183</v>
      </c>
      <c r="M190" s="6">
        <f t="shared" si="104"/>
        <v>16.38389238894128</v>
      </c>
      <c r="N190" s="6">
        <f t="shared" si="104"/>
        <v>16.260969871752685</v>
      </c>
      <c r="O190" s="6">
        <f t="shared" si="104"/>
        <v>16.430235744118338</v>
      </c>
      <c r="P190" s="6">
        <f t="shared" si="104"/>
        <v>16.540354974812228</v>
      </c>
      <c r="Q190" s="6">
        <f t="shared" si="104"/>
        <v>16.650838331474876</v>
      </c>
      <c r="R190" s="6">
        <f t="shared" si="104"/>
        <v>16.756320452667623</v>
      </c>
      <c r="S190" s="6">
        <f t="shared" si="104"/>
        <v>16.857325293813112</v>
      </c>
      <c r="T190" s="6">
        <f t="shared" si="104"/>
        <v>16.806875576372313</v>
      </c>
      <c r="U190" s="6">
        <f t="shared" si="104"/>
        <v>16.742622423738318</v>
      </c>
      <c r="V190" s="6">
        <f t="shared" si="104"/>
        <v>16.675984295966135</v>
      </c>
      <c r="W190" s="6">
        <f t="shared" si="104"/>
        <v>16.601199007880695</v>
      </c>
      <c r="X190" s="6">
        <f t="shared" si="104"/>
        <v>16.518395666348571</v>
      </c>
      <c r="Y190" s="6">
        <f t="shared" si="104"/>
        <v>16.427821235584751</v>
      </c>
      <c r="Z190" s="6">
        <f t="shared" si="104"/>
        <v>16.329761089780533</v>
      </c>
      <c r="AA190" s="6">
        <f t="shared" si="104"/>
        <v>16.220051902058366</v>
      </c>
      <c r="AB190" s="6">
        <f t="shared" si="104"/>
        <v>16.107973574099308</v>
      </c>
      <c r="AC190" s="6">
        <f t="shared" si="104"/>
        <v>15.993334965971483</v>
      </c>
      <c r="AD190" s="6">
        <f t="shared" si="104"/>
        <v>15.872095687112376</v>
      </c>
      <c r="AE190" s="6">
        <f t="shared" si="104"/>
        <v>15.74463757025571</v>
      </c>
      <c r="AF190" s="6">
        <f t="shared" si="104"/>
        <v>15.611422746739127</v>
      </c>
      <c r="AG190" s="6">
        <f t="shared" si="104"/>
        <v>15.476543833575525</v>
      </c>
      <c r="AH190" s="6">
        <f t="shared" si="104"/>
        <v>15.33326460914108</v>
      </c>
      <c r="AI190" s="6">
        <f t="shared" si="104"/>
        <v>15.188978633073303</v>
      </c>
      <c r="AJ190" s="6">
        <f t="shared" ref="AJ190:BL190" si="105">(AJ$23*(AJ75*AJ175))+AJ158</f>
        <v>15.037418941704727</v>
      </c>
      <c r="AK190" s="6">
        <f t="shared" si="105"/>
        <v>14.885590188769044</v>
      </c>
      <c r="AL190" s="6">
        <f t="shared" si="105"/>
        <v>14.730810561917004</v>
      </c>
      <c r="AM190" s="6">
        <f t="shared" si="105"/>
        <v>14.570782837901058</v>
      </c>
      <c r="AN190" s="6">
        <f t="shared" si="105"/>
        <v>14.414422580458769</v>
      </c>
      <c r="AO190" s="6">
        <f t="shared" si="105"/>
        <v>14.253555509522887</v>
      </c>
      <c r="AP190" s="6">
        <f t="shared" si="105"/>
        <v>14.094101108349568</v>
      </c>
      <c r="AQ190" s="6">
        <f t="shared" si="105"/>
        <v>13.933664958520867</v>
      </c>
      <c r="AR190" s="6">
        <f t="shared" si="105"/>
        <v>13.772693598345699</v>
      </c>
      <c r="AS190" s="6">
        <f t="shared" si="105"/>
        <v>13.610770471725028</v>
      </c>
      <c r="AT190" s="6">
        <f t="shared" si="105"/>
        <v>13.44649475271596</v>
      </c>
      <c r="AU190" s="6">
        <f t="shared" si="105"/>
        <v>13.280132499799832</v>
      </c>
      <c r="AV190" s="6">
        <f t="shared" si="105"/>
        <v>13.111933402968658</v>
      </c>
      <c r="AW190" s="6">
        <f t="shared" si="105"/>
        <v>12.942132794666149</v>
      </c>
      <c r="AX190" s="6">
        <f t="shared" si="105"/>
        <v>12.770880879114189</v>
      </c>
      <c r="AY190" s="6">
        <f t="shared" si="105"/>
        <v>12.598310012370177</v>
      </c>
      <c r="AZ190" s="6">
        <f t="shared" si="105"/>
        <v>12.42453532970228</v>
      </c>
      <c r="BA190" s="6">
        <f t="shared" si="105"/>
        <v>12.249568296613841</v>
      </c>
      <c r="BB190" s="6">
        <f t="shared" si="105"/>
        <v>12.073482916300442</v>
      </c>
      <c r="BC190" s="6">
        <f t="shared" si="105"/>
        <v>11.896330377937499</v>
      </c>
      <c r="BD190" s="6">
        <f t="shared" si="105"/>
        <v>11.718272918801162</v>
      </c>
      <c r="BE190" s="6">
        <f t="shared" si="105"/>
        <v>11.539350134186064</v>
      </c>
      <c r="BF190" s="6">
        <f t="shared" si="105"/>
        <v>11.359605966263659</v>
      </c>
      <c r="BG190" s="6">
        <f t="shared" si="105"/>
        <v>11.17911333428926</v>
      </c>
      <c r="BH190" s="6">
        <f t="shared" si="105"/>
        <v>10.997916810297326</v>
      </c>
      <c r="BI190" s="6">
        <f t="shared" si="105"/>
        <v>10.816146666007546</v>
      </c>
      <c r="BJ190" s="6">
        <f t="shared" si="105"/>
        <v>10.633827235353477</v>
      </c>
      <c r="BK190" s="6">
        <f t="shared" si="105"/>
        <v>10.451015196029163</v>
      </c>
      <c r="BL190" s="6">
        <f t="shared" si="105"/>
        <v>10.267765221304776</v>
      </c>
    </row>
    <row r="191" spans="3:64" x14ac:dyDescent="0.25">
      <c r="C191" t="s">
        <v>40</v>
      </c>
      <c r="D191" s="6">
        <f t="shared" ref="D191:AI191" si="106">(D$23*(D76*D176))+D159</f>
        <v>0.10950000000000001</v>
      </c>
      <c r="E191" s="6">
        <f t="shared" si="106"/>
        <v>0.10949999999999985</v>
      </c>
      <c r="F191" s="6">
        <f t="shared" si="106"/>
        <v>0.10949999999999999</v>
      </c>
      <c r="G191" s="6">
        <f t="shared" si="106"/>
        <v>0.1094999999999999</v>
      </c>
      <c r="H191" s="6">
        <f t="shared" si="106"/>
        <v>0.10949999999999982</v>
      </c>
      <c r="I191" s="6">
        <f t="shared" si="106"/>
        <v>0.10949999999999988</v>
      </c>
      <c r="J191" s="10">
        <f t="shared" si="106"/>
        <v>0.10949999999999981</v>
      </c>
      <c r="K191" s="6">
        <f t="shared" si="106"/>
        <v>0.10635349775844026</v>
      </c>
      <c r="L191" s="6">
        <f t="shared" si="106"/>
        <v>0.10276771779681612</v>
      </c>
      <c r="M191" s="6">
        <f t="shared" si="106"/>
        <v>0.10186707535797278</v>
      </c>
      <c r="N191" s="6">
        <f t="shared" si="106"/>
        <v>9.8706480928878529E-2</v>
      </c>
      <c r="O191" s="6">
        <f t="shared" si="106"/>
        <v>9.7599931158583064E-2</v>
      </c>
      <c r="P191" s="6">
        <f t="shared" si="106"/>
        <v>9.6383363724495005E-2</v>
      </c>
      <c r="Q191" s="6">
        <f t="shared" si="106"/>
        <v>9.5411542481902645E-2</v>
      </c>
      <c r="R191" s="6">
        <f t="shared" si="106"/>
        <v>9.4647129728697807E-2</v>
      </c>
      <c r="S191" s="6">
        <f t="shared" si="106"/>
        <v>9.4086519530228993E-2</v>
      </c>
      <c r="T191" s="6">
        <f t="shared" si="106"/>
        <v>9.2909552592265549E-2</v>
      </c>
      <c r="U191" s="6">
        <f t="shared" si="106"/>
        <v>9.1880735106567343E-2</v>
      </c>
      <c r="V191" s="6">
        <f t="shared" si="106"/>
        <v>9.1048194541518288E-2</v>
      </c>
      <c r="W191" s="6">
        <f t="shared" si="106"/>
        <v>9.0364688092567855E-2</v>
      </c>
      <c r="X191" s="6">
        <f t="shared" si="106"/>
        <v>8.9814892546968852E-2</v>
      </c>
      <c r="Y191" s="6">
        <f t="shared" si="106"/>
        <v>8.9383566967394606E-2</v>
      </c>
      <c r="Z191" s="6">
        <f t="shared" si="106"/>
        <v>8.905521780140721E-2</v>
      </c>
      <c r="AA191" s="6">
        <f t="shared" si="106"/>
        <v>8.8789642435051871E-2</v>
      </c>
      <c r="AB191" s="6">
        <f t="shared" si="106"/>
        <v>8.8619855742819609E-2</v>
      </c>
      <c r="AC191" s="6">
        <f t="shared" si="106"/>
        <v>8.8527347530791528E-2</v>
      </c>
      <c r="AD191" s="6">
        <f t="shared" si="106"/>
        <v>8.8472189161372131E-2</v>
      </c>
      <c r="AE191" s="6">
        <f t="shared" si="106"/>
        <v>8.8438704418847713E-2</v>
      </c>
      <c r="AF191" s="6">
        <f t="shared" si="106"/>
        <v>8.8411821214747333E-2</v>
      </c>
      <c r="AG191" s="6">
        <f t="shared" si="106"/>
        <v>8.8397468856783304E-2</v>
      </c>
      <c r="AH191" s="6">
        <f t="shared" si="106"/>
        <v>8.8340270403306179E-2</v>
      </c>
      <c r="AI191" s="6">
        <f t="shared" si="106"/>
        <v>8.8265980120355053E-2</v>
      </c>
      <c r="AJ191" s="6">
        <f t="shared" ref="AJ191:BL191" si="107">(AJ$23*(AJ76*AJ176))+AJ159</f>
        <v>8.8122194003422583E-2</v>
      </c>
      <c r="AK191" s="6">
        <f t="shared" si="107"/>
        <v>8.7934208919459106E-2</v>
      </c>
      <c r="AL191" s="6">
        <f t="shared" si="107"/>
        <v>8.7671547945098613E-2</v>
      </c>
      <c r="AM191" s="6">
        <f t="shared" si="107"/>
        <v>8.7306187383113215E-2</v>
      </c>
      <c r="AN191" s="6">
        <f t="shared" si="107"/>
        <v>8.6878059665318683E-2</v>
      </c>
      <c r="AO191" s="6">
        <f t="shared" si="107"/>
        <v>8.6325485499305132E-2</v>
      </c>
      <c r="AP191" s="6">
        <f t="shared" si="107"/>
        <v>8.5672289409017915E-2</v>
      </c>
      <c r="AQ191" s="6">
        <f t="shared" si="107"/>
        <v>8.4892927587610467E-2</v>
      </c>
      <c r="AR191" s="6">
        <f t="shared" si="107"/>
        <v>8.397983901430324E-2</v>
      </c>
      <c r="AS191" s="6">
        <f t="shared" si="107"/>
        <v>8.2992502876372304E-2</v>
      </c>
      <c r="AT191" s="6">
        <f t="shared" si="107"/>
        <v>8.1990821662902377E-2</v>
      </c>
      <c r="AU191" s="6">
        <f t="shared" si="107"/>
        <v>8.0976417681706478E-2</v>
      </c>
      <c r="AV191" s="6">
        <f t="shared" si="107"/>
        <v>7.9950813432735912E-2</v>
      </c>
      <c r="AW191" s="6">
        <f t="shared" si="107"/>
        <v>7.8915443869915725E-2</v>
      </c>
      <c r="AX191" s="6">
        <f t="shared" si="107"/>
        <v>7.7871224872647679E-2</v>
      </c>
      <c r="AY191" s="6">
        <f t="shared" si="107"/>
        <v>7.6818963490062245E-2</v>
      </c>
      <c r="AZ191" s="6">
        <f t="shared" si="107"/>
        <v>7.5759361766477504E-2</v>
      </c>
      <c r="BA191" s="6">
        <f t="shared" si="107"/>
        <v>7.4692489613499211E-2</v>
      </c>
      <c r="BB191" s="6">
        <f t="shared" si="107"/>
        <v>7.3618798270124824E-2</v>
      </c>
      <c r="BC191" s="6">
        <f t="shared" si="107"/>
        <v>7.253859986547273E-2</v>
      </c>
      <c r="BD191" s="6">
        <f t="shared" si="107"/>
        <v>7.1452883651226762E-2</v>
      </c>
      <c r="BE191" s="6">
        <f t="shared" si="107"/>
        <v>7.0361891062110313E-2</v>
      </c>
      <c r="BF191" s="6">
        <f t="shared" si="107"/>
        <v>6.9265890038193209E-2</v>
      </c>
      <c r="BG191" s="6">
        <f t="shared" si="107"/>
        <v>6.8165325209081015E-2</v>
      </c>
      <c r="BH191" s="6">
        <f t="shared" si="107"/>
        <v>6.7060468355471664E-2</v>
      </c>
      <c r="BI191" s="6">
        <f t="shared" si="107"/>
        <v>6.5952113817119337E-2</v>
      </c>
      <c r="BJ191" s="6">
        <f t="shared" si="107"/>
        <v>6.4840409971667706E-2</v>
      </c>
      <c r="BK191" s="6">
        <f t="shared" si="107"/>
        <v>6.3725702414812124E-2</v>
      </c>
      <c r="BL191" s="6">
        <f t="shared" si="107"/>
        <v>6.2608324520151221E-2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>
    <tabColor rgb="FF0070C0"/>
  </sheetPr>
  <dimension ref="A1:BL191"/>
  <sheetViews>
    <sheetView topLeftCell="A78" workbookViewId="0">
      <selection activeCell="L85" sqref="L85:BL85"/>
    </sheetView>
  </sheetViews>
  <sheetFormatPr defaultRowHeight="15" x14ac:dyDescent="0.25"/>
  <cols>
    <col min="3" max="3" width="24.5703125" customWidth="1"/>
    <col min="10" max="10" width="8.7109375" style="10"/>
    <col min="17" max="17" width="8.7109375" style="2"/>
  </cols>
  <sheetData>
    <row r="1" spans="3:4" x14ac:dyDescent="0.25">
      <c r="C1" t="str">
        <f>D1</f>
        <v>15_RP</v>
      </c>
      <c r="D1" t="s">
        <v>237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2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124.575411929857</v>
      </c>
      <c r="E23" s="6">
        <f>INDEX(Activity_Demand_tot!X:X,MATCH($C$1&amp;"-"&amp;$C23,Activity_Demand_tot!$CH:$CH,0))</f>
        <v>127.64546681057099</v>
      </c>
      <c r="F23" s="6">
        <f>INDEX(Activity_Demand_tot!Y:Y,MATCH($C$1&amp;"-"&amp;$C23,Activity_Demand_tot!$CH:$CH,0))</f>
        <v>130.80945489771401</v>
      </c>
      <c r="G23" s="6">
        <f>INDEX(Activity_Demand_tot!Z:Z,MATCH($C$1&amp;"-"&amp;$C23,Activity_Demand_tot!$CH:$CH,0))</f>
        <v>133.86233215347499</v>
      </c>
      <c r="H23" s="6">
        <f>INDEX(Activity_Demand_tot!AA:AA,MATCH($C$1&amp;"-"&amp;$C23,Activity_Demand_tot!$CH:$CH,0))</f>
        <v>138.30262093751699</v>
      </c>
      <c r="I23" s="6">
        <f>INDEX(Activity_Demand_tot!AB:AB,MATCH($C$1&amp;"-"&amp;$C23,Activity_Demand_tot!$CH:$CH,0))</f>
        <v>145.59359424267001</v>
      </c>
      <c r="J23" s="10">
        <f>INDEX(Activity_Demand_tot!AC:AC,MATCH($C$1&amp;"-"&amp;$C23,Activity_Demand_tot!$CH:$CH,0))</f>
        <v>155.13465462246799</v>
      </c>
      <c r="K23" s="6">
        <f>K27</f>
        <v>158.67530670523499</v>
      </c>
      <c r="L23" s="6">
        <f t="shared" ref="L23:BL23" si="0">L27</f>
        <v>163.81265217923101</v>
      </c>
      <c r="M23" s="6">
        <f t="shared" si="0"/>
        <v>168.82489043311</v>
      </c>
      <c r="N23" s="6">
        <f t="shared" si="0"/>
        <v>163.78194462342299</v>
      </c>
      <c r="O23" s="6">
        <f t="shared" si="0"/>
        <v>169.26036680549799</v>
      </c>
      <c r="P23" s="6">
        <f t="shared" si="0"/>
        <v>174.77166857227101</v>
      </c>
      <c r="Q23" s="2">
        <f t="shared" si="0"/>
        <v>180.372592918284</v>
      </c>
      <c r="R23" s="6">
        <f t="shared" si="0"/>
        <v>186.05712382206499</v>
      </c>
      <c r="S23" s="6">
        <f t="shared" si="0"/>
        <v>191.8198864604</v>
      </c>
      <c r="T23" s="6">
        <f t="shared" si="0"/>
        <v>196.97304242205399</v>
      </c>
      <c r="U23" s="6">
        <f t="shared" si="0"/>
        <v>202.15732389322099</v>
      </c>
      <c r="V23" s="6">
        <f t="shared" si="0"/>
        <v>207.36453531771301</v>
      </c>
      <c r="W23" s="6">
        <f t="shared" si="0"/>
        <v>212.51394484322299</v>
      </c>
      <c r="X23" s="6">
        <f t="shared" si="0"/>
        <v>217.536258952932</v>
      </c>
      <c r="Y23" s="6">
        <f t="shared" si="0"/>
        <v>222.57712214215101</v>
      </c>
      <c r="Z23" s="6">
        <f t="shared" si="0"/>
        <v>228.15311376546299</v>
      </c>
      <c r="AA23" s="6">
        <f t="shared" si="0"/>
        <v>232.93350584756399</v>
      </c>
      <c r="AB23" s="6">
        <f t="shared" si="0"/>
        <v>238.20988057701899</v>
      </c>
      <c r="AC23" s="6">
        <f t="shared" si="0"/>
        <v>242.74560601264901</v>
      </c>
      <c r="AD23" s="6">
        <f t="shared" si="0"/>
        <v>247.743157049725</v>
      </c>
      <c r="AE23" s="6">
        <f t="shared" si="0"/>
        <v>252.600596684104</v>
      </c>
      <c r="AF23" s="6">
        <f t="shared" si="0"/>
        <v>257.32587622318903</v>
      </c>
      <c r="AG23" s="6">
        <f t="shared" si="0"/>
        <v>262.43980640950298</v>
      </c>
      <c r="AH23" s="6">
        <f t="shared" si="0"/>
        <v>266.90849901468101</v>
      </c>
      <c r="AI23" s="6">
        <f t="shared" si="0"/>
        <v>271.74538957073202</v>
      </c>
      <c r="AJ23" s="6">
        <f t="shared" si="0"/>
        <v>276.44422919693</v>
      </c>
      <c r="AK23" s="6">
        <f t="shared" si="0"/>
        <v>281.01140160396898</v>
      </c>
      <c r="AL23" s="6">
        <f t="shared" si="0"/>
        <v>285.45252275379897</v>
      </c>
      <c r="AM23" s="6">
        <f t="shared" si="0"/>
        <v>289.77238164710002</v>
      </c>
      <c r="AN23" s="6">
        <f t="shared" si="0"/>
        <v>293.97550502656702</v>
      </c>
      <c r="AO23" s="6">
        <f t="shared" si="0"/>
        <v>298.46222073942698</v>
      </c>
      <c r="AP23" s="6">
        <f t="shared" si="0"/>
        <v>302.81488348723002</v>
      </c>
      <c r="AQ23" s="6">
        <f t="shared" si="0"/>
        <v>306.664234685125</v>
      </c>
      <c r="AR23" s="6">
        <f t="shared" si="0"/>
        <v>310.77009623258499</v>
      </c>
      <c r="AS23" s="6">
        <f t="shared" si="0"/>
        <v>314.85171621826498</v>
      </c>
      <c r="AT23" s="6">
        <f t="shared" si="0"/>
        <v>318.90802932815001</v>
      </c>
      <c r="AU23" s="6">
        <f t="shared" si="0"/>
        <v>322.93843093724303</v>
      </c>
      <c r="AV23" s="6">
        <f t="shared" si="0"/>
        <v>326.94279139538003</v>
      </c>
      <c r="AW23" s="6">
        <f t="shared" si="0"/>
        <v>330.92087582933101</v>
      </c>
      <c r="AX23" s="6">
        <f t="shared" si="0"/>
        <v>334.87138799154502</v>
      </c>
      <c r="AY23" s="6">
        <f t="shared" si="0"/>
        <v>338.79280054836403</v>
      </c>
      <c r="AZ23" s="6">
        <f t="shared" si="0"/>
        <v>342.684180842714</v>
      </c>
      <c r="BA23" s="6">
        <f t="shared" si="0"/>
        <v>346.544587686444</v>
      </c>
      <c r="BB23" s="6">
        <f t="shared" si="0"/>
        <v>350.37302860734502</v>
      </c>
      <c r="BC23" s="6">
        <f t="shared" si="0"/>
        <v>354.16835956753499</v>
      </c>
      <c r="BD23" s="6">
        <f t="shared" si="0"/>
        <v>357.929097992072</v>
      </c>
      <c r="BE23" s="6">
        <f t="shared" si="0"/>
        <v>361.65347319237901</v>
      </c>
      <c r="BF23" s="6">
        <f t="shared" si="0"/>
        <v>365.33939145782699</v>
      </c>
      <c r="BG23" s="6">
        <f t="shared" si="0"/>
        <v>368.98497827285797</v>
      </c>
      <c r="BH23" s="6">
        <f t="shared" si="0"/>
        <v>372.58865268733302</v>
      </c>
      <c r="BI23" s="6">
        <f t="shared" si="0"/>
        <v>376.14896113225302</v>
      </c>
      <c r="BJ23" s="6">
        <f t="shared" si="0"/>
        <v>379.66422895352599</v>
      </c>
      <c r="BK23" s="6">
        <f t="shared" si="0"/>
        <v>383.13267789306701</v>
      </c>
      <c r="BL23" s="6">
        <f t="shared" si="0"/>
        <v>386.55258434358598</v>
      </c>
    </row>
    <row r="24" spans="1:64" s="6" customFormat="1" x14ac:dyDescent="0.25">
      <c r="C24" s="6" t="s">
        <v>1</v>
      </c>
      <c r="D24" s="6">
        <f>D28</f>
        <v>64.663114985092093</v>
      </c>
      <c r="E24" s="6">
        <f>INDEX(Activity_Demand_tot!X:X,MATCH($C$1&amp;"-"&amp;$C24,Activity_Demand_tot!$CH:$CH,0))</f>
        <v>64.208701668851106</v>
      </c>
      <c r="F24" s="6">
        <f>INDEX(Activity_Demand_tot!Y:Y,MATCH($C$1&amp;"-"&amp;$C24,Activity_Demand_tot!$CH:$CH,0))</f>
        <v>63.954246251983101</v>
      </c>
      <c r="G24" s="6">
        <f>INDEX(Activity_Demand_tot!Z:Z,MATCH($C$1&amp;"-"&amp;$C24,Activity_Demand_tot!$CH:$CH,0))</f>
        <v>63.490291915037801</v>
      </c>
      <c r="H24" s="6">
        <f>INDEX(Activity_Demand_tot!AA:AA,MATCH($C$1&amp;"-"&amp;$C24,Activity_Demand_tot!$CH:$CH,0))</f>
        <v>65.045550313222805</v>
      </c>
      <c r="I24" s="6">
        <f>INDEX(Activity_Demand_tot!AB:AB,MATCH($C$1&amp;"-"&amp;$C24,Activity_Demand_tot!$CH:$CH,0))</f>
        <v>66.495821606187405</v>
      </c>
      <c r="J24" s="10">
        <f>INDEX(Activity_Demand_tot!AC:AC,MATCH($C$1&amp;"-"&amp;$C24,Activity_Demand_tot!$CH:$CH,0))</f>
        <v>50.679612367819303</v>
      </c>
      <c r="K24" s="6">
        <f>K28-5</f>
        <v>73.665701031170101</v>
      </c>
      <c r="L24" s="6">
        <f t="shared" ref="L24:BL24" si="1">L28-5</f>
        <v>76.994575527709998</v>
      </c>
      <c r="M24" s="6">
        <f t="shared" si="1"/>
        <v>80.336588426261699</v>
      </c>
      <c r="N24" s="6">
        <f t="shared" si="1"/>
        <v>74.577903692052303</v>
      </c>
      <c r="O24" s="6">
        <f t="shared" si="1"/>
        <v>78.156926254363498</v>
      </c>
      <c r="P24" s="6">
        <f t="shared" si="1"/>
        <v>81.914357668644399</v>
      </c>
      <c r="Q24" s="2">
        <f t="shared" si="1"/>
        <v>85.916022124853498</v>
      </c>
      <c r="R24" s="6">
        <f t="shared" si="1"/>
        <v>90.177794770716304</v>
      </c>
      <c r="S24" s="6">
        <f t="shared" si="1"/>
        <v>94.716582638560098</v>
      </c>
      <c r="T24" s="6">
        <f t="shared" si="1"/>
        <v>98.769498508851996</v>
      </c>
      <c r="U24" s="6">
        <f t="shared" si="1"/>
        <v>103.01092209404</v>
      </c>
      <c r="V24" s="6">
        <f t="shared" si="1"/>
        <v>107.440853394127</v>
      </c>
      <c r="W24" s="6">
        <f t="shared" si="1"/>
        <v>111.965038551661</v>
      </c>
      <c r="X24" s="6">
        <f t="shared" si="1"/>
        <v>116.489223709196</v>
      </c>
      <c r="Y24" s="6">
        <f t="shared" si="1"/>
        <v>121.20191658162901</v>
      </c>
      <c r="Z24" s="6">
        <f t="shared" si="1"/>
        <v>126.85714802854699</v>
      </c>
      <c r="AA24" s="6">
        <f t="shared" si="1"/>
        <v>131.56984090097899</v>
      </c>
      <c r="AB24" s="6">
        <f t="shared" si="1"/>
        <v>137.22507234789799</v>
      </c>
      <c r="AC24" s="6">
        <f t="shared" si="1"/>
        <v>141.93776522032999</v>
      </c>
      <c r="AD24" s="6">
        <f t="shared" si="1"/>
        <v>147.592996667249</v>
      </c>
      <c r="AE24" s="6">
        <f t="shared" si="1"/>
        <v>153.24822811416701</v>
      </c>
      <c r="AF24" s="6">
        <f t="shared" si="1"/>
        <v>158.90345956108601</v>
      </c>
      <c r="AG24" s="6">
        <f t="shared" si="1"/>
        <v>165.50122958249099</v>
      </c>
      <c r="AH24" s="6">
        <f t="shared" si="1"/>
        <v>171.15646102941</v>
      </c>
      <c r="AI24" s="6">
        <f t="shared" si="1"/>
        <v>177.75423105081501</v>
      </c>
      <c r="AJ24" s="6">
        <f t="shared" si="1"/>
        <v>184.35200107221999</v>
      </c>
      <c r="AK24" s="6">
        <f t="shared" si="1"/>
        <v>190.949771093625</v>
      </c>
      <c r="AL24" s="6">
        <f t="shared" si="1"/>
        <v>197.54754111502999</v>
      </c>
      <c r="AM24" s="6">
        <f t="shared" si="1"/>
        <v>204.145311136435</v>
      </c>
      <c r="AN24" s="6">
        <f t="shared" si="1"/>
        <v>210.74308115784001</v>
      </c>
      <c r="AO24" s="6">
        <f t="shared" si="1"/>
        <v>218.283389753732</v>
      </c>
      <c r="AP24" s="6">
        <f t="shared" si="1"/>
        <v>225.82369834962299</v>
      </c>
      <c r="AQ24" s="6">
        <f t="shared" si="1"/>
        <v>232.421468371028</v>
      </c>
      <c r="AR24" s="6">
        <f t="shared" si="1"/>
        <v>239.96177696692001</v>
      </c>
      <c r="AS24" s="6">
        <f t="shared" si="1"/>
        <v>247.77018542399799</v>
      </c>
      <c r="AT24" s="6">
        <f t="shared" si="1"/>
        <v>255.85622618177302</v>
      </c>
      <c r="AU24" s="6">
        <f t="shared" si="1"/>
        <v>264.22977061093502</v>
      </c>
      <c r="AV24" s="6">
        <f t="shared" si="1"/>
        <v>272.90104106424502</v>
      </c>
      <c r="AW24" s="6">
        <f t="shared" si="1"/>
        <v>281.88062335589501</v>
      </c>
      <c r="AX24" s="6">
        <f t="shared" si="1"/>
        <v>291.179479684581</v>
      </c>
      <c r="AY24" s="6">
        <f t="shared" si="1"/>
        <v>300.80896201606498</v>
      </c>
      <c r="AZ24" s="6">
        <f t="shared" si="1"/>
        <v>310.78082594155802</v>
      </c>
      <c r="BA24" s="6">
        <f t="shared" si="1"/>
        <v>321.10724502884602</v>
      </c>
      <c r="BB24" s="6">
        <f t="shared" si="1"/>
        <v>331.80082568368101</v>
      </c>
      <c r="BC24" s="6">
        <f t="shared" si="1"/>
        <v>342.87462253957801</v>
      </c>
      <c r="BD24" s="6">
        <f t="shared" si="1"/>
        <v>354.34215439479499</v>
      </c>
      <c r="BE24" s="6">
        <f t="shared" si="1"/>
        <v>366.217420715976</v>
      </c>
      <c r="BF24" s="6">
        <f t="shared" si="1"/>
        <v>378.51491872857599</v>
      </c>
      <c r="BG24" s="6">
        <f t="shared" si="1"/>
        <v>391.24966111495701</v>
      </c>
      <c r="BH24" s="6">
        <f t="shared" si="1"/>
        <v>404.43719434174398</v>
      </c>
      <c r="BI24" s="6">
        <f t="shared" si="1"/>
        <v>418.093617638816</v>
      </c>
      <c r="BJ24" s="6">
        <f t="shared" si="1"/>
        <v>432.23560265311698</v>
      </c>
      <c r="BK24" s="6">
        <f t="shared" si="1"/>
        <v>446.88041380125998</v>
      </c>
      <c r="BL24" s="6">
        <f t="shared" si="1"/>
        <v>462.04592934578102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 s="2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124.575411929857</v>
      </c>
      <c r="E27">
        <f>INDEX(Activity_Demand_tot!X:X,MATCH($C$1&amp;"-"&amp;$C27,Activity_Demand_tot!$CH:$CH,0))</f>
        <v>127.64546681057099</v>
      </c>
      <c r="F27">
        <f>INDEX(Activity_Demand_tot!Y:Y,MATCH($C$1&amp;"-"&amp;$C27,Activity_Demand_tot!$CH:$CH,0))</f>
        <v>130.80945489771401</v>
      </c>
      <c r="G27">
        <f>INDEX(Activity_Demand_tot!Z:Z,MATCH($C$1&amp;"-"&amp;$C27,Activity_Demand_tot!$CH:$CH,0))</f>
        <v>133.86233215347499</v>
      </c>
      <c r="H27">
        <f>INDEX(Activity_Demand_tot!AA:AA,MATCH($C$1&amp;"-"&amp;$C27,Activity_Demand_tot!$CH:$CH,0))</f>
        <v>138.30262093751699</v>
      </c>
      <c r="I27">
        <f>INDEX(Activity_Demand_tot!AB:AB,MATCH($C$1&amp;"-"&amp;$C27,Activity_Demand_tot!$CH:$CH,0))</f>
        <v>145.59359424267001</v>
      </c>
      <c r="J27" s="10">
        <f>INDEX(Activity_Demand_tot!AC:AC,MATCH($C$1&amp;"-"&amp;$C27,Activity_Demand_tot!$CH:$CH,0))</f>
        <v>155.13465462246799</v>
      </c>
      <c r="K27" s="6">
        <f>INDEX(Activity_Demand_tot!AD:AD,MATCH($C$1&amp;"-"&amp;$C27,Activity_Demand_tot!$CH:$CH,0))</f>
        <v>158.67530670523499</v>
      </c>
      <c r="L27" s="6">
        <f>INDEX(Activity_Demand_tot!AE:AE,MATCH($C$1&amp;"-"&amp;$C27,Activity_Demand_tot!$CH:$CH,0))</f>
        <v>163.81265217923101</v>
      </c>
      <c r="M27" s="6">
        <f>INDEX(Activity_Demand_tot!AF:AF,MATCH($C$1&amp;"-"&amp;$C27,Activity_Demand_tot!$CH:$CH,0))</f>
        <v>168.82489043311</v>
      </c>
      <c r="N27" s="6">
        <f>INDEX(Activity_Demand_tot!AG:AG,MATCH($C$1&amp;"-"&amp;$C27,Activity_Demand_tot!$CH:$CH,0))</f>
        <v>163.78194462342299</v>
      </c>
      <c r="O27" s="6">
        <f>INDEX(Activity_Demand_tot!AH:AH,MATCH($C$1&amp;"-"&amp;$C27,Activity_Demand_tot!$CH:$CH,0))</f>
        <v>169.26036680549799</v>
      </c>
      <c r="P27" s="6">
        <f>INDEX(Activity_Demand_tot!AI:AI,MATCH($C$1&amp;"-"&amp;$C27,Activity_Demand_tot!$CH:$CH,0))</f>
        <v>174.77166857227101</v>
      </c>
      <c r="Q27" s="2">
        <f>INDEX(Activity_Demand_tot!AJ:AJ,MATCH($C$1&amp;"-"&amp;$C27,Activity_Demand_tot!$CH:$CH,0))</f>
        <v>180.372592918284</v>
      </c>
      <c r="R27" s="6">
        <f>INDEX(Activity_Demand_tot!AK:AK,MATCH($C$1&amp;"-"&amp;$C27,Activity_Demand_tot!$CH:$CH,0))</f>
        <v>186.05712382206499</v>
      </c>
      <c r="S27" s="6">
        <f>INDEX(Activity_Demand_tot!AL:AL,MATCH($C$1&amp;"-"&amp;$C27,Activity_Demand_tot!$CH:$CH,0))</f>
        <v>191.8198864604</v>
      </c>
      <c r="T27" s="6">
        <f>INDEX(Activity_Demand_tot!AM:AM,MATCH($C$1&amp;"-"&amp;$C27,Activity_Demand_tot!$CH:$CH,0))</f>
        <v>196.97304242205399</v>
      </c>
      <c r="U27" s="6">
        <f>INDEX(Activity_Demand_tot!AN:AN,MATCH($C$1&amp;"-"&amp;$C27,Activity_Demand_tot!$CH:$CH,0))</f>
        <v>202.15732389322099</v>
      </c>
      <c r="V27" s="6">
        <f>INDEX(Activity_Demand_tot!AO:AO,MATCH($C$1&amp;"-"&amp;$C27,Activity_Demand_tot!$CH:$CH,0))</f>
        <v>207.36453531771301</v>
      </c>
      <c r="W27" s="6">
        <f>INDEX(Activity_Demand_tot!AP:AP,MATCH($C$1&amp;"-"&amp;$C27,Activity_Demand_tot!$CH:$CH,0))</f>
        <v>212.51394484322299</v>
      </c>
      <c r="X27" s="6">
        <f>INDEX(Activity_Demand_tot!AQ:AQ,MATCH($C$1&amp;"-"&amp;$C27,Activity_Demand_tot!$CH:$CH,0))</f>
        <v>217.536258952932</v>
      </c>
      <c r="Y27" s="6">
        <f>INDEX(Activity_Demand_tot!AR:AR,MATCH($C$1&amp;"-"&amp;$C27,Activity_Demand_tot!$CH:$CH,0))</f>
        <v>222.57712214215101</v>
      </c>
      <c r="Z27" s="6">
        <f>INDEX(Activity_Demand_tot!AS:AS,MATCH($C$1&amp;"-"&amp;$C27,Activity_Demand_tot!$CH:$CH,0))</f>
        <v>228.15311376546299</v>
      </c>
      <c r="AA27" s="6">
        <f>INDEX(Activity_Demand_tot!AT:AT,MATCH($C$1&amp;"-"&amp;$C27,Activity_Demand_tot!$CH:$CH,0))</f>
        <v>232.93350584756399</v>
      </c>
      <c r="AB27" s="6">
        <f>INDEX(Activity_Demand_tot!AU:AU,MATCH($C$1&amp;"-"&amp;$C27,Activity_Demand_tot!$CH:$CH,0))</f>
        <v>238.20988057701899</v>
      </c>
      <c r="AC27" s="6">
        <f>INDEX(Activity_Demand_tot!AV:AV,MATCH($C$1&amp;"-"&amp;$C27,Activity_Demand_tot!$CH:$CH,0))</f>
        <v>242.74560601264901</v>
      </c>
      <c r="AD27" s="6">
        <f>INDEX(Activity_Demand_tot!AW:AW,MATCH($C$1&amp;"-"&amp;$C27,Activity_Demand_tot!$CH:$CH,0))</f>
        <v>247.743157049725</v>
      </c>
      <c r="AE27" s="6">
        <f>INDEX(Activity_Demand_tot!AX:AX,MATCH($C$1&amp;"-"&amp;$C27,Activity_Demand_tot!$CH:$CH,0))</f>
        <v>252.600596684104</v>
      </c>
      <c r="AF27" s="6">
        <f>INDEX(Activity_Demand_tot!AY:AY,MATCH($C$1&amp;"-"&amp;$C27,Activity_Demand_tot!$CH:$CH,0))</f>
        <v>257.32587622318903</v>
      </c>
      <c r="AG27" s="6">
        <f>INDEX(Activity_Demand_tot!AZ:AZ,MATCH($C$1&amp;"-"&amp;$C27,Activity_Demand_tot!$CH:$CH,0))</f>
        <v>262.43980640950298</v>
      </c>
      <c r="AH27" s="6">
        <f>INDEX(Activity_Demand_tot!BA:BA,MATCH($C$1&amp;"-"&amp;$C27,Activity_Demand_tot!$CH:$CH,0))</f>
        <v>266.90849901468101</v>
      </c>
      <c r="AI27" s="6">
        <f>INDEX(Activity_Demand_tot!BB:BB,MATCH($C$1&amp;"-"&amp;$C27,Activity_Demand_tot!$CH:$CH,0))</f>
        <v>271.74538957073202</v>
      </c>
      <c r="AJ27" s="6">
        <f>INDEX(Activity_Demand_tot!BC:BC,MATCH($C$1&amp;"-"&amp;$C27,Activity_Demand_tot!$CH:$CH,0))</f>
        <v>276.44422919693</v>
      </c>
      <c r="AK27" s="6">
        <f>INDEX(Activity_Demand_tot!BD:BD,MATCH($C$1&amp;"-"&amp;$C27,Activity_Demand_tot!$CH:$CH,0))</f>
        <v>281.01140160396898</v>
      </c>
      <c r="AL27" s="6">
        <f>INDEX(Activity_Demand_tot!BE:BE,MATCH($C$1&amp;"-"&amp;$C27,Activity_Demand_tot!$CH:$CH,0))</f>
        <v>285.45252275379897</v>
      </c>
      <c r="AM27" s="6">
        <f>INDEX(Activity_Demand_tot!BF:BF,MATCH($C$1&amp;"-"&amp;$C27,Activity_Demand_tot!$CH:$CH,0))</f>
        <v>289.77238164710002</v>
      </c>
      <c r="AN27" s="6">
        <f>INDEX(Activity_Demand_tot!BG:BG,MATCH($C$1&amp;"-"&amp;$C27,Activity_Demand_tot!$CH:$CH,0))</f>
        <v>293.97550502656702</v>
      </c>
      <c r="AO27" s="6">
        <f>INDEX(Activity_Demand_tot!BH:BH,MATCH($C$1&amp;"-"&amp;$C27,Activity_Demand_tot!$CH:$CH,0))</f>
        <v>298.46222073942698</v>
      </c>
      <c r="AP27" s="6">
        <f>INDEX(Activity_Demand_tot!BI:BI,MATCH($C$1&amp;"-"&amp;$C27,Activity_Demand_tot!$CH:$CH,0))</f>
        <v>302.81488348723002</v>
      </c>
      <c r="AQ27" s="6">
        <f>INDEX(Activity_Demand_tot!BJ:BJ,MATCH($C$1&amp;"-"&amp;$C27,Activity_Demand_tot!$CH:$CH,0))</f>
        <v>306.664234685125</v>
      </c>
      <c r="AR27" s="6">
        <f>INDEX(Activity_Demand_tot!BK:BK,MATCH($C$1&amp;"-"&amp;$C27,Activity_Demand_tot!$CH:$CH,0))</f>
        <v>310.77009623258499</v>
      </c>
      <c r="AS27" s="6">
        <f>INDEX(Activity_Demand_tot!BL:BL,MATCH($C$1&amp;"-"&amp;$C27,Activity_Demand_tot!$CH:$CH,0))</f>
        <v>314.85171621826498</v>
      </c>
      <c r="AT27" s="6">
        <f>INDEX(Activity_Demand_tot!BM:BM,MATCH($C$1&amp;"-"&amp;$C27,Activity_Demand_tot!$CH:$CH,0))</f>
        <v>318.90802932815001</v>
      </c>
      <c r="AU27" s="6">
        <f>INDEX(Activity_Demand_tot!BN:BN,MATCH($C$1&amp;"-"&amp;$C27,Activity_Demand_tot!$CH:$CH,0))</f>
        <v>322.93843093724303</v>
      </c>
      <c r="AV27" s="6">
        <f>INDEX(Activity_Demand_tot!BO:BO,MATCH($C$1&amp;"-"&amp;$C27,Activity_Demand_tot!$CH:$CH,0))</f>
        <v>326.94279139538003</v>
      </c>
      <c r="AW27" s="6">
        <f>INDEX(Activity_Demand_tot!BP:BP,MATCH($C$1&amp;"-"&amp;$C27,Activity_Demand_tot!$CH:$CH,0))</f>
        <v>330.92087582933101</v>
      </c>
      <c r="AX27" s="6">
        <f>INDEX(Activity_Demand_tot!BQ:BQ,MATCH($C$1&amp;"-"&amp;$C27,Activity_Demand_tot!$CH:$CH,0))</f>
        <v>334.87138799154502</v>
      </c>
      <c r="AY27" s="6">
        <f>INDEX(Activity_Demand_tot!BR:BR,MATCH($C$1&amp;"-"&amp;$C27,Activity_Demand_tot!$CH:$CH,0))</f>
        <v>338.79280054836403</v>
      </c>
      <c r="AZ27" s="6">
        <f>INDEX(Activity_Demand_tot!BS:BS,MATCH($C$1&amp;"-"&amp;$C27,Activity_Demand_tot!$CH:$CH,0))</f>
        <v>342.684180842714</v>
      </c>
      <c r="BA27" s="6">
        <f>INDEX(Activity_Demand_tot!BT:BT,MATCH($C$1&amp;"-"&amp;$C27,Activity_Demand_tot!$CH:$CH,0))</f>
        <v>346.544587686444</v>
      </c>
      <c r="BB27" s="6">
        <f>INDEX(Activity_Demand_tot!BU:BU,MATCH($C$1&amp;"-"&amp;$C27,Activity_Demand_tot!$CH:$CH,0))</f>
        <v>350.37302860734502</v>
      </c>
      <c r="BC27" s="6">
        <f>INDEX(Activity_Demand_tot!BV:BV,MATCH($C$1&amp;"-"&amp;$C27,Activity_Demand_tot!$CH:$CH,0))</f>
        <v>354.16835956753499</v>
      </c>
      <c r="BD27" s="6">
        <f>INDEX(Activity_Demand_tot!BW:BW,MATCH($C$1&amp;"-"&amp;$C27,Activity_Demand_tot!$CH:$CH,0))</f>
        <v>357.929097992072</v>
      </c>
      <c r="BE27" s="6">
        <f>INDEX(Activity_Demand_tot!BX:BX,MATCH($C$1&amp;"-"&amp;$C27,Activity_Demand_tot!$CH:$CH,0))</f>
        <v>361.65347319237901</v>
      </c>
      <c r="BF27" s="6">
        <f>INDEX(Activity_Demand_tot!BY:BY,MATCH($C$1&amp;"-"&amp;$C27,Activity_Demand_tot!$CH:$CH,0))</f>
        <v>365.33939145782699</v>
      </c>
      <c r="BG27" s="6">
        <f>INDEX(Activity_Demand_tot!BZ:BZ,MATCH($C$1&amp;"-"&amp;$C27,Activity_Demand_tot!$CH:$CH,0))</f>
        <v>368.98497827285797</v>
      </c>
      <c r="BH27" s="6">
        <f>INDEX(Activity_Demand_tot!CA:CA,MATCH($C$1&amp;"-"&amp;$C27,Activity_Demand_tot!$CH:$CH,0))</f>
        <v>372.58865268733302</v>
      </c>
      <c r="BI27" s="6">
        <f>INDEX(Activity_Demand_tot!CB:CB,MATCH($C$1&amp;"-"&amp;$C27,Activity_Demand_tot!$CH:$CH,0))</f>
        <v>376.14896113225302</v>
      </c>
      <c r="BJ27" s="6">
        <f>INDEX(Activity_Demand_tot!CC:CC,MATCH($C$1&amp;"-"&amp;$C27,Activity_Demand_tot!$CH:$CH,0))</f>
        <v>379.66422895352599</v>
      </c>
      <c r="BK27" s="6">
        <f>INDEX(Activity_Demand_tot!CD:CD,MATCH($C$1&amp;"-"&amp;$C27,Activity_Demand_tot!$CH:$CH,0))</f>
        <v>383.13267789306701</v>
      </c>
      <c r="BL27" s="6">
        <f>INDEX(Activity_Demand_tot!CE:CE,MATCH($C$1&amp;"-"&amp;$C27,Activity_Demand_tot!$CH:$CH,0))</f>
        <v>386.55258434358598</v>
      </c>
    </row>
    <row r="28" spans="1:64" x14ac:dyDescent="0.25">
      <c r="C28" t="s">
        <v>1</v>
      </c>
      <c r="D28">
        <f>INDEX(Activity_Demand_tot!W:W,MATCH($C$1&amp;"-"&amp;$C28,Activity_Demand_tot!$CH:$CH,0))</f>
        <v>64.663114985092093</v>
      </c>
      <c r="E28">
        <f>INDEX(Activity_Demand_tot!X:X,MATCH($C$1&amp;"-"&amp;$C28,Activity_Demand_tot!$CH:$CH,0))</f>
        <v>64.208701668851106</v>
      </c>
      <c r="F28">
        <f>INDEX(Activity_Demand_tot!Y:Y,MATCH($C$1&amp;"-"&amp;$C28,Activity_Demand_tot!$CH:$CH,0))</f>
        <v>63.954246251983101</v>
      </c>
      <c r="G28">
        <f>INDEX(Activity_Demand_tot!Z:Z,MATCH($C$1&amp;"-"&amp;$C28,Activity_Demand_tot!$CH:$CH,0))</f>
        <v>63.490291915037801</v>
      </c>
      <c r="H28">
        <f>INDEX(Activity_Demand_tot!AA:AA,MATCH($C$1&amp;"-"&amp;$C28,Activity_Demand_tot!$CH:$CH,0))</f>
        <v>65.045550313222805</v>
      </c>
      <c r="I28">
        <f>INDEX(Activity_Demand_tot!AB:AB,MATCH($C$1&amp;"-"&amp;$C28,Activity_Demand_tot!$CH:$CH,0))</f>
        <v>66.495821606187405</v>
      </c>
      <c r="J28" s="10">
        <f>INDEX(Activity_Demand_tot!AC:AC,MATCH($C$1&amp;"-"&amp;$C28,Activity_Demand_tot!$CH:$CH,0))</f>
        <v>50.679612367819303</v>
      </c>
      <c r="K28" s="6">
        <f>INDEX(Activity_Demand_tot!AD:AD,MATCH($C$1&amp;"-"&amp;$C28,Activity_Demand_tot!$CH:$CH,0))</f>
        <v>78.665701031170101</v>
      </c>
      <c r="L28" s="6">
        <f>INDEX(Activity_Demand_tot!AE:AE,MATCH($C$1&amp;"-"&amp;$C28,Activity_Demand_tot!$CH:$CH,0))</f>
        <v>81.994575527709998</v>
      </c>
      <c r="M28" s="6">
        <f>INDEX(Activity_Demand_tot!AF:AF,MATCH($C$1&amp;"-"&amp;$C28,Activity_Demand_tot!$CH:$CH,0))</f>
        <v>85.336588426261699</v>
      </c>
      <c r="N28" s="6">
        <f>INDEX(Activity_Demand_tot!AG:AG,MATCH($C$1&amp;"-"&amp;$C28,Activity_Demand_tot!$CH:$CH,0))</f>
        <v>79.577903692052303</v>
      </c>
      <c r="O28" s="6">
        <f>INDEX(Activity_Demand_tot!AH:AH,MATCH($C$1&amp;"-"&amp;$C28,Activity_Demand_tot!$CH:$CH,0))</f>
        <v>83.156926254363498</v>
      </c>
      <c r="P28" s="6">
        <f>INDEX(Activity_Demand_tot!AI:AI,MATCH($C$1&amp;"-"&amp;$C28,Activity_Demand_tot!$CH:$CH,0))</f>
        <v>86.914357668644399</v>
      </c>
      <c r="Q28" s="2">
        <f>INDEX(Activity_Demand_tot!AJ:AJ,MATCH($C$1&amp;"-"&amp;$C28,Activity_Demand_tot!$CH:$CH,0))</f>
        <v>90.916022124853498</v>
      </c>
      <c r="R28" s="6">
        <f>INDEX(Activity_Demand_tot!AK:AK,MATCH($C$1&amp;"-"&amp;$C28,Activity_Demand_tot!$CH:$CH,0))</f>
        <v>95.177794770716304</v>
      </c>
      <c r="S28" s="6">
        <f>INDEX(Activity_Demand_tot!AL:AL,MATCH($C$1&amp;"-"&amp;$C28,Activity_Demand_tot!$CH:$CH,0))</f>
        <v>99.716582638560098</v>
      </c>
      <c r="T28" s="6">
        <f>INDEX(Activity_Demand_tot!AM:AM,MATCH($C$1&amp;"-"&amp;$C28,Activity_Demand_tot!$CH:$CH,0))</f>
        <v>103.769498508852</v>
      </c>
      <c r="U28" s="6">
        <f>INDEX(Activity_Demand_tot!AN:AN,MATCH($C$1&amp;"-"&amp;$C28,Activity_Demand_tot!$CH:$CH,0))</f>
        <v>108.01092209404</v>
      </c>
      <c r="V28" s="6">
        <f>INDEX(Activity_Demand_tot!AO:AO,MATCH($C$1&amp;"-"&amp;$C28,Activity_Demand_tot!$CH:$CH,0))</f>
        <v>112.440853394127</v>
      </c>
      <c r="W28" s="6">
        <f>INDEX(Activity_Demand_tot!AP:AP,MATCH($C$1&amp;"-"&amp;$C28,Activity_Demand_tot!$CH:$CH,0))</f>
        <v>116.965038551661</v>
      </c>
      <c r="X28" s="6">
        <f>INDEX(Activity_Demand_tot!AQ:AQ,MATCH($C$1&amp;"-"&amp;$C28,Activity_Demand_tot!$CH:$CH,0))</f>
        <v>121.489223709196</v>
      </c>
      <c r="Y28" s="6">
        <f>INDEX(Activity_Demand_tot!AR:AR,MATCH($C$1&amp;"-"&amp;$C28,Activity_Demand_tot!$CH:$CH,0))</f>
        <v>126.20191658162901</v>
      </c>
      <c r="Z28" s="6">
        <f>INDEX(Activity_Demand_tot!AS:AS,MATCH($C$1&amp;"-"&amp;$C28,Activity_Demand_tot!$CH:$CH,0))</f>
        <v>131.85714802854699</v>
      </c>
      <c r="AA28" s="6">
        <f>INDEX(Activity_Demand_tot!AT:AT,MATCH($C$1&amp;"-"&amp;$C28,Activity_Demand_tot!$CH:$CH,0))</f>
        <v>136.56984090097899</v>
      </c>
      <c r="AB28" s="6">
        <f>INDEX(Activity_Demand_tot!AU:AU,MATCH($C$1&amp;"-"&amp;$C28,Activity_Demand_tot!$CH:$CH,0))</f>
        <v>142.22507234789799</v>
      </c>
      <c r="AC28" s="6">
        <f>INDEX(Activity_Demand_tot!AV:AV,MATCH($C$1&amp;"-"&amp;$C28,Activity_Demand_tot!$CH:$CH,0))</f>
        <v>146.93776522032999</v>
      </c>
      <c r="AD28" s="6">
        <f>INDEX(Activity_Demand_tot!AW:AW,MATCH($C$1&amp;"-"&amp;$C28,Activity_Demand_tot!$CH:$CH,0))</f>
        <v>152.592996667249</v>
      </c>
      <c r="AE28" s="6">
        <f>INDEX(Activity_Demand_tot!AX:AX,MATCH($C$1&amp;"-"&amp;$C28,Activity_Demand_tot!$CH:$CH,0))</f>
        <v>158.24822811416701</v>
      </c>
      <c r="AF28" s="6">
        <f>INDEX(Activity_Demand_tot!AY:AY,MATCH($C$1&amp;"-"&amp;$C28,Activity_Demand_tot!$CH:$CH,0))</f>
        <v>163.90345956108601</v>
      </c>
      <c r="AG28" s="6">
        <f>INDEX(Activity_Demand_tot!AZ:AZ,MATCH($C$1&amp;"-"&amp;$C28,Activity_Demand_tot!$CH:$CH,0))</f>
        <v>170.50122958249099</v>
      </c>
      <c r="AH28" s="6">
        <f>INDEX(Activity_Demand_tot!BA:BA,MATCH($C$1&amp;"-"&amp;$C28,Activity_Demand_tot!$CH:$CH,0))</f>
        <v>176.15646102941</v>
      </c>
      <c r="AI28" s="6">
        <f>INDEX(Activity_Demand_tot!BB:BB,MATCH($C$1&amp;"-"&amp;$C28,Activity_Demand_tot!$CH:$CH,0))</f>
        <v>182.75423105081501</v>
      </c>
      <c r="AJ28" s="6">
        <f>INDEX(Activity_Demand_tot!BC:BC,MATCH($C$1&amp;"-"&amp;$C28,Activity_Demand_tot!$CH:$CH,0))</f>
        <v>189.35200107221999</v>
      </c>
      <c r="AK28" s="6">
        <f>INDEX(Activity_Demand_tot!BD:BD,MATCH($C$1&amp;"-"&amp;$C28,Activity_Demand_tot!$CH:$CH,0))</f>
        <v>195.949771093625</v>
      </c>
      <c r="AL28" s="6">
        <f>INDEX(Activity_Demand_tot!BE:BE,MATCH($C$1&amp;"-"&amp;$C28,Activity_Demand_tot!$CH:$CH,0))</f>
        <v>202.54754111502999</v>
      </c>
      <c r="AM28" s="6">
        <f>INDEX(Activity_Demand_tot!BF:BF,MATCH($C$1&amp;"-"&amp;$C28,Activity_Demand_tot!$CH:$CH,0))</f>
        <v>209.145311136435</v>
      </c>
      <c r="AN28" s="6">
        <f>INDEX(Activity_Demand_tot!BG:BG,MATCH($C$1&amp;"-"&amp;$C28,Activity_Demand_tot!$CH:$CH,0))</f>
        <v>215.74308115784001</v>
      </c>
      <c r="AO28" s="6">
        <f>INDEX(Activity_Demand_tot!BH:BH,MATCH($C$1&amp;"-"&amp;$C28,Activity_Demand_tot!$CH:$CH,0))</f>
        <v>223.283389753732</v>
      </c>
      <c r="AP28" s="6">
        <f>INDEX(Activity_Demand_tot!BI:BI,MATCH($C$1&amp;"-"&amp;$C28,Activity_Demand_tot!$CH:$CH,0))</f>
        <v>230.82369834962299</v>
      </c>
      <c r="AQ28" s="6">
        <f>INDEX(Activity_Demand_tot!BJ:BJ,MATCH($C$1&amp;"-"&amp;$C28,Activity_Demand_tot!$CH:$CH,0))</f>
        <v>237.421468371028</v>
      </c>
      <c r="AR28" s="6">
        <f>INDEX(Activity_Demand_tot!BK:BK,MATCH($C$1&amp;"-"&amp;$C28,Activity_Demand_tot!$CH:$CH,0))</f>
        <v>244.96177696692001</v>
      </c>
      <c r="AS28" s="6">
        <f>INDEX(Activity_Demand_tot!BL:BL,MATCH($C$1&amp;"-"&amp;$C28,Activity_Demand_tot!$CH:$CH,0))</f>
        <v>252.77018542399799</v>
      </c>
      <c r="AT28" s="6">
        <f>INDEX(Activity_Demand_tot!BM:BM,MATCH($C$1&amp;"-"&amp;$C28,Activity_Demand_tot!$CH:$CH,0))</f>
        <v>260.85622618177302</v>
      </c>
      <c r="AU28" s="6">
        <f>INDEX(Activity_Demand_tot!BN:BN,MATCH($C$1&amp;"-"&amp;$C28,Activity_Demand_tot!$CH:$CH,0))</f>
        <v>269.22977061093502</v>
      </c>
      <c r="AV28" s="6">
        <f>INDEX(Activity_Demand_tot!BO:BO,MATCH($C$1&amp;"-"&amp;$C28,Activity_Demand_tot!$CH:$CH,0))</f>
        <v>277.90104106424502</v>
      </c>
      <c r="AW28" s="6">
        <f>INDEX(Activity_Demand_tot!BP:BP,MATCH($C$1&amp;"-"&amp;$C28,Activity_Demand_tot!$CH:$CH,0))</f>
        <v>286.88062335589501</v>
      </c>
      <c r="AX28" s="6">
        <f>INDEX(Activity_Demand_tot!BQ:BQ,MATCH($C$1&amp;"-"&amp;$C28,Activity_Demand_tot!$CH:$CH,0))</f>
        <v>296.179479684581</v>
      </c>
      <c r="AY28" s="6">
        <f>INDEX(Activity_Demand_tot!BR:BR,MATCH($C$1&amp;"-"&amp;$C28,Activity_Demand_tot!$CH:$CH,0))</f>
        <v>305.80896201606498</v>
      </c>
      <c r="AZ28" s="6">
        <f>INDEX(Activity_Demand_tot!BS:BS,MATCH($C$1&amp;"-"&amp;$C28,Activity_Demand_tot!$CH:$CH,0))</f>
        <v>315.78082594155802</v>
      </c>
      <c r="BA28" s="6">
        <f>INDEX(Activity_Demand_tot!BT:BT,MATCH($C$1&amp;"-"&amp;$C28,Activity_Demand_tot!$CH:$CH,0))</f>
        <v>326.10724502884602</v>
      </c>
      <c r="BB28" s="6">
        <f>INDEX(Activity_Demand_tot!BU:BU,MATCH($C$1&amp;"-"&amp;$C28,Activity_Demand_tot!$CH:$CH,0))</f>
        <v>336.80082568368101</v>
      </c>
      <c r="BC28" s="6">
        <f>INDEX(Activity_Demand_tot!BV:BV,MATCH($C$1&amp;"-"&amp;$C28,Activity_Demand_tot!$CH:$CH,0))</f>
        <v>347.87462253957801</v>
      </c>
      <c r="BD28" s="6">
        <f>INDEX(Activity_Demand_tot!BW:BW,MATCH($C$1&amp;"-"&amp;$C28,Activity_Demand_tot!$CH:$CH,0))</f>
        <v>359.34215439479499</v>
      </c>
      <c r="BE28" s="6">
        <f>INDEX(Activity_Demand_tot!BX:BX,MATCH($C$1&amp;"-"&amp;$C28,Activity_Demand_tot!$CH:$CH,0))</f>
        <v>371.217420715976</v>
      </c>
      <c r="BF28" s="6">
        <f>INDEX(Activity_Demand_tot!BY:BY,MATCH($C$1&amp;"-"&amp;$C28,Activity_Demand_tot!$CH:$CH,0))</f>
        <v>383.51491872857599</v>
      </c>
      <c r="BG28" s="6">
        <f>INDEX(Activity_Demand_tot!BZ:BZ,MATCH($C$1&amp;"-"&amp;$C28,Activity_Demand_tot!$CH:$CH,0))</f>
        <v>396.24966111495701</v>
      </c>
      <c r="BH28" s="6">
        <f>INDEX(Activity_Demand_tot!CA:CA,MATCH($C$1&amp;"-"&amp;$C28,Activity_Demand_tot!$CH:$CH,0))</f>
        <v>409.43719434174398</v>
      </c>
      <c r="BI28" s="6">
        <f>INDEX(Activity_Demand_tot!CB:CB,MATCH($C$1&amp;"-"&amp;$C28,Activity_Demand_tot!$CH:$CH,0))</f>
        <v>423.093617638816</v>
      </c>
      <c r="BJ28" s="6">
        <f>INDEX(Activity_Demand_tot!CC:CC,MATCH($C$1&amp;"-"&amp;$C28,Activity_Demand_tot!$CH:$CH,0))</f>
        <v>437.23560265311698</v>
      </c>
      <c r="BK28" s="6">
        <f>INDEX(Activity_Demand_tot!CD:CD,MATCH($C$1&amp;"-"&amp;$C28,Activity_Demand_tot!$CH:$CH,0))</f>
        <v>451.88041380125998</v>
      </c>
      <c r="BL28" s="6">
        <f>INDEX(Activity_Demand_tot!CE:CE,MATCH($C$1&amp;"-"&amp;$C28,Activity_Demand_tot!$CH:$CH,0))</f>
        <v>467.04592934578102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 s="2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15_RP</v>
      </c>
      <c r="B32" t="s">
        <v>742</v>
      </c>
      <c r="C32" t="str">
        <f t="shared" ref="C32:AH32" si="2">C127</f>
        <v>air_freight(gtkm)</v>
      </c>
      <c r="D32">
        <f t="shared" si="2"/>
        <v>0</v>
      </c>
      <c r="E32">
        <f t="shared" si="2"/>
        <v>0</v>
      </c>
      <c r="F32">
        <f t="shared" si="2"/>
        <v>0</v>
      </c>
      <c r="G32">
        <f t="shared" si="2"/>
        <v>0</v>
      </c>
      <c r="H32">
        <f t="shared" si="2"/>
        <v>0</v>
      </c>
      <c r="I32">
        <f t="shared" si="2"/>
        <v>0</v>
      </c>
      <c r="J32" s="10">
        <f t="shared" si="2"/>
        <v>0</v>
      </c>
      <c r="K32">
        <f t="shared" si="2"/>
        <v>0.62423229205924224</v>
      </c>
      <c r="L32">
        <f t="shared" si="2"/>
        <v>0.68853277453559425</v>
      </c>
      <c r="M32">
        <f t="shared" si="2"/>
        <v>0.7115849122388207</v>
      </c>
      <c r="N32">
        <f t="shared" si="2"/>
        <v>0.66023258536054186</v>
      </c>
      <c r="O32">
        <f t="shared" si="2"/>
        <v>0.68776248010367036</v>
      </c>
      <c r="P32">
        <f t="shared" si="2"/>
        <v>0.71787012221470015</v>
      </c>
      <c r="Q32" s="2">
        <f t="shared" si="2"/>
        <v>0.75117184544620874</v>
      </c>
      <c r="R32">
        <f t="shared" si="2"/>
        <v>0.78787440273186482</v>
      </c>
      <c r="S32">
        <f t="shared" si="2"/>
        <v>0.82819759876033983</v>
      </c>
      <c r="T32">
        <f t="shared" si="2"/>
        <v>0.86585857034800229</v>
      </c>
      <c r="U32">
        <f t="shared" si="2"/>
        <v>0.9064886147472011</v>
      </c>
      <c r="V32">
        <f t="shared" si="2"/>
        <v>0.95013155213160183</v>
      </c>
      <c r="W32">
        <f t="shared" si="2"/>
        <v>0.9960217126804386</v>
      </c>
      <c r="X32">
        <f t="shared" si="2"/>
        <v>1.0433573684565649</v>
      </c>
      <c r="Y32">
        <f t="shared" si="2"/>
        <v>1.0937437759474127</v>
      </c>
      <c r="Z32">
        <f t="shared" si="2"/>
        <v>1.1537799177135519</v>
      </c>
      <c r="AA32">
        <f t="shared" si="2"/>
        <v>1.2069918740805381</v>
      </c>
      <c r="AB32">
        <f t="shared" si="2"/>
        <v>1.2698827407626399</v>
      </c>
      <c r="AC32">
        <f t="shared" si="2"/>
        <v>1.3256091322354435</v>
      </c>
      <c r="AD32">
        <f t="shared" si="2"/>
        <v>1.3909737839700749</v>
      </c>
      <c r="AE32">
        <f t="shared" si="2"/>
        <v>1.4574247588909717</v>
      </c>
      <c r="AF32">
        <f t="shared" si="2"/>
        <v>1.5248035208073514</v>
      </c>
      <c r="AG32">
        <f t="shared" si="2"/>
        <v>1.6017840386981252</v>
      </c>
      <c r="AH32">
        <f t="shared" si="2"/>
        <v>1.6705374470132472</v>
      </c>
      <c r="AI32">
        <f t="shared" ref="AI32:BL32" si="3">AI127</f>
        <v>1.7486244549029721</v>
      </c>
      <c r="AJ32">
        <f t="shared" si="3"/>
        <v>1.8269293846288279</v>
      </c>
      <c r="AK32">
        <f t="shared" si="3"/>
        <v>1.9051653553994512</v>
      </c>
      <c r="AL32">
        <f t="shared" si="3"/>
        <v>1.9830195481659809</v>
      </c>
      <c r="AM32">
        <f t="shared" si="3"/>
        <v>2.0601532062978491</v>
      </c>
      <c r="AN32">
        <f t="shared" si="3"/>
        <v>2.1362016369876207</v>
      </c>
      <c r="AO32">
        <f t="shared" si="3"/>
        <v>2.2201460403896642</v>
      </c>
      <c r="AP32">
        <f t="shared" si="3"/>
        <v>2.3022563069540078</v>
      </c>
      <c r="AQ32">
        <f t="shared" si="3"/>
        <v>2.3726378985967282</v>
      </c>
      <c r="AR32">
        <f t="shared" si="3"/>
        <v>2.4496177696691923</v>
      </c>
      <c r="AS32">
        <f t="shared" si="3"/>
        <v>2.5277018542399721</v>
      </c>
      <c r="AT32">
        <f t="shared" si="3"/>
        <v>2.6085622618177222</v>
      </c>
      <c r="AU32">
        <f t="shared" si="3"/>
        <v>2.692297706109342</v>
      </c>
      <c r="AV32">
        <f t="shared" si="3"/>
        <v>2.7790104106424418</v>
      </c>
      <c r="AW32">
        <f t="shared" si="3"/>
        <v>2.8688062335589413</v>
      </c>
      <c r="AX32">
        <f t="shared" si="3"/>
        <v>2.9617947968458007</v>
      </c>
      <c r="AY32">
        <f t="shared" si="3"/>
        <v>3.0580896201606405</v>
      </c>
      <c r="AZ32">
        <f t="shared" si="3"/>
        <v>3.1578082594155705</v>
      </c>
      <c r="BA32">
        <f t="shared" si="3"/>
        <v>3.2610724502884501</v>
      </c>
      <c r="BB32">
        <f t="shared" si="3"/>
        <v>3.3680082568367995</v>
      </c>
      <c r="BC32">
        <f t="shared" si="3"/>
        <v>3.4787462253957693</v>
      </c>
      <c r="BD32">
        <f t="shared" si="3"/>
        <v>3.5934215439479389</v>
      </c>
      <c r="BE32">
        <f t="shared" si="3"/>
        <v>3.7121742071597486</v>
      </c>
      <c r="BF32">
        <f t="shared" si="3"/>
        <v>3.8351491872857482</v>
      </c>
      <c r="BG32">
        <f t="shared" si="3"/>
        <v>3.9624966111495579</v>
      </c>
      <c r="BH32">
        <f t="shared" si="3"/>
        <v>4.0943719434174275</v>
      </c>
      <c r="BI32">
        <f t="shared" si="3"/>
        <v>4.2309361763881466</v>
      </c>
      <c r="BJ32">
        <f t="shared" si="3"/>
        <v>4.3723560265311558</v>
      </c>
      <c r="BK32">
        <f t="shared" si="3"/>
        <v>4.5188041380125856</v>
      </c>
      <c r="BL32">
        <f t="shared" si="3"/>
        <v>4.670459293457796</v>
      </c>
    </row>
    <row r="33" spans="1:64" x14ac:dyDescent="0.25">
      <c r="A33" t="str">
        <f t="shared" ref="A33:A60" si="4">$C$1</f>
        <v>15_RP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 s="2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15_RP</v>
      </c>
      <c r="B34" t="s">
        <v>742</v>
      </c>
      <c r="C34" t="str">
        <f t="shared" ref="C34:AH34" si="7">C129</f>
        <v>rail_freight(gtkm)</v>
      </c>
      <c r="D34">
        <f t="shared" si="7"/>
        <v>0</v>
      </c>
      <c r="E34">
        <f t="shared" si="7"/>
        <v>0</v>
      </c>
      <c r="F34">
        <f t="shared" si="7"/>
        <v>0</v>
      </c>
      <c r="G34">
        <f t="shared" si="7"/>
        <v>0</v>
      </c>
      <c r="H34">
        <f t="shared" si="7"/>
        <v>0</v>
      </c>
      <c r="I34">
        <f t="shared" si="7"/>
        <v>0</v>
      </c>
      <c r="J34" s="10">
        <f t="shared" si="7"/>
        <v>0</v>
      </c>
      <c r="K34">
        <f t="shared" si="7"/>
        <v>0.73665701031170105</v>
      </c>
      <c r="L34">
        <f t="shared" si="7"/>
        <v>0.81994575527710001</v>
      </c>
      <c r="M34">
        <f t="shared" si="7"/>
        <v>0.85336588426261706</v>
      </c>
      <c r="N34">
        <f t="shared" si="7"/>
        <v>0.7957790369205231</v>
      </c>
      <c r="O34">
        <f t="shared" si="7"/>
        <v>0.83156926254363495</v>
      </c>
      <c r="P34">
        <f t="shared" si="7"/>
        <v>0.86914357668644404</v>
      </c>
      <c r="Q34" s="2">
        <f t="shared" si="7"/>
        <v>0.90916022124853502</v>
      </c>
      <c r="R34">
        <f t="shared" si="7"/>
        <v>0.95177794770716306</v>
      </c>
      <c r="S34">
        <f t="shared" si="7"/>
        <v>0.99716582638560103</v>
      </c>
      <c r="T34">
        <f t="shared" si="7"/>
        <v>1.03769498508852</v>
      </c>
      <c r="U34">
        <f t="shared" si="7"/>
        <v>1.0801092209404</v>
      </c>
      <c r="V34">
        <f t="shared" si="7"/>
        <v>1.1244085339412702</v>
      </c>
      <c r="W34">
        <f t="shared" si="7"/>
        <v>1.16965038551661</v>
      </c>
      <c r="X34">
        <f t="shared" si="7"/>
        <v>1.2148922370919599</v>
      </c>
      <c r="Y34">
        <f t="shared" si="7"/>
        <v>1.26201916581629</v>
      </c>
      <c r="Z34">
        <f t="shared" si="7"/>
        <v>1.31857148028547</v>
      </c>
      <c r="AA34">
        <f t="shared" si="7"/>
        <v>1.3656984090097899</v>
      </c>
      <c r="AB34">
        <f t="shared" si="7"/>
        <v>1.4222507234789799</v>
      </c>
      <c r="AC34">
        <f t="shared" si="7"/>
        <v>1.4693776522033</v>
      </c>
      <c r="AD34">
        <f t="shared" si="7"/>
        <v>1.5259299666724899</v>
      </c>
      <c r="AE34">
        <f t="shared" si="7"/>
        <v>1.5824822811416701</v>
      </c>
      <c r="AF34">
        <f t="shared" si="7"/>
        <v>1.6390345956108601</v>
      </c>
      <c r="AG34">
        <f t="shared" si="7"/>
        <v>1.7050122958249099</v>
      </c>
      <c r="AH34">
        <f t="shared" si="7"/>
        <v>1.7615646102941001</v>
      </c>
      <c r="AI34">
        <f t="shared" ref="AI34:BL34" si="8">AI129</f>
        <v>1.8275423105081501</v>
      </c>
      <c r="AJ34">
        <f t="shared" si="8"/>
        <v>1.8935200107221999</v>
      </c>
      <c r="AK34">
        <f t="shared" si="8"/>
        <v>1.9594977109362501</v>
      </c>
      <c r="AL34">
        <f t="shared" si="8"/>
        <v>2.0254754111502997</v>
      </c>
      <c r="AM34">
        <f t="shared" si="8"/>
        <v>2.0914531113643502</v>
      </c>
      <c r="AN34">
        <f t="shared" si="8"/>
        <v>2.1574308115784002</v>
      </c>
      <c r="AO34">
        <f t="shared" si="8"/>
        <v>2.2328338975373199</v>
      </c>
      <c r="AP34">
        <f t="shared" si="8"/>
        <v>2.3082369834962297</v>
      </c>
      <c r="AQ34">
        <f t="shared" si="8"/>
        <v>2.3742146837102802</v>
      </c>
      <c r="AR34">
        <f t="shared" si="8"/>
        <v>2.4496177696692003</v>
      </c>
      <c r="AS34">
        <f t="shared" si="8"/>
        <v>2.5277018542399801</v>
      </c>
      <c r="AT34">
        <f t="shared" si="8"/>
        <v>2.6085622618177302</v>
      </c>
      <c r="AU34">
        <f t="shared" si="8"/>
        <v>2.69229770610935</v>
      </c>
      <c r="AV34">
        <f t="shared" si="8"/>
        <v>2.7790104106424502</v>
      </c>
      <c r="AW34">
        <f t="shared" si="8"/>
        <v>2.8688062335589501</v>
      </c>
      <c r="AX34">
        <f t="shared" si="8"/>
        <v>2.96179479684581</v>
      </c>
      <c r="AY34">
        <f t="shared" si="8"/>
        <v>3.0580896201606498</v>
      </c>
      <c r="AZ34">
        <f t="shared" si="8"/>
        <v>3.1578082594155803</v>
      </c>
      <c r="BA34">
        <f t="shared" si="8"/>
        <v>3.2610724502884603</v>
      </c>
      <c r="BB34">
        <f t="shared" si="8"/>
        <v>3.3680082568368102</v>
      </c>
      <c r="BC34">
        <f t="shared" si="8"/>
        <v>3.4787462253957804</v>
      </c>
      <c r="BD34">
        <f t="shared" si="8"/>
        <v>3.59342154394795</v>
      </c>
      <c r="BE34">
        <f t="shared" si="8"/>
        <v>3.7121742071597601</v>
      </c>
      <c r="BF34">
        <f t="shared" si="8"/>
        <v>3.8351491872857602</v>
      </c>
      <c r="BG34">
        <f t="shared" si="8"/>
        <v>3.9624966111495703</v>
      </c>
      <c r="BH34">
        <f t="shared" si="8"/>
        <v>4.0943719434174399</v>
      </c>
      <c r="BI34">
        <f t="shared" si="8"/>
        <v>4.2309361763881599</v>
      </c>
      <c r="BJ34">
        <f t="shared" si="8"/>
        <v>4.3723560265311701</v>
      </c>
      <c r="BK34">
        <f t="shared" si="8"/>
        <v>4.5188041380125998</v>
      </c>
      <c r="BL34">
        <f t="shared" si="8"/>
        <v>4.6704592934578102</v>
      </c>
    </row>
    <row r="35" spans="1:64" x14ac:dyDescent="0.25">
      <c r="A35" t="str">
        <f t="shared" si="4"/>
        <v>15_RP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 s="2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15_RP</v>
      </c>
      <c r="B36" t="s">
        <v>742</v>
      </c>
      <c r="C36" t="str">
        <f t="shared" ref="C36:AH36" si="11">C131</f>
        <v>road_freight_ht(gtkm)</v>
      </c>
      <c r="D36">
        <f t="shared" si="11"/>
        <v>0</v>
      </c>
      <c r="E36">
        <f t="shared" si="11"/>
        <v>0</v>
      </c>
      <c r="F36">
        <f t="shared" si="11"/>
        <v>0</v>
      </c>
      <c r="G36">
        <f t="shared" si="11"/>
        <v>0</v>
      </c>
      <c r="H36">
        <f t="shared" si="11"/>
        <v>0</v>
      </c>
      <c r="I36">
        <f t="shared" si="11"/>
        <v>0</v>
      </c>
      <c r="J36" s="10">
        <f t="shared" si="11"/>
        <v>0</v>
      </c>
      <c r="K36">
        <f t="shared" si="11"/>
        <v>51.252545280148908</v>
      </c>
      <c r="L36">
        <f t="shared" si="11"/>
        <v>57.371927127409023</v>
      </c>
      <c r="M36">
        <f t="shared" si="11"/>
        <v>60.053916297575363</v>
      </c>
      <c r="N36">
        <f t="shared" si="11"/>
        <v>56.326131577432896</v>
      </c>
      <c r="O36">
        <f t="shared" si="11"/>
        <v>59.202375294657713</v>
      </c>
      <c r="P36">
        <f t="shared" si="11"/>
        <v>62.238603713985313</v>
      </c>
      <c r="Q36" s="2">
        <f t="shared" si="11"/>
        <v>65.483714433948393</v>
      </c>
      <c r="R36">
        <f t="shared" si="11"/>
        <v>68.951356688734862</v>
      </c>
      <c r="S36">
        <f t="shared" si="11"/>
        <v>72.656009523883782</v>
      </c>
      <c r="T36">
        <f t="shared" si="11"/>
        <v>76.040793134696415</v>
      </c>
      <c r="U36">
        <f t="shared" si="11"/>
        <v>79.595114135460832</v>
      </c>
      <c r="V36">
        <f t="shared" si="11"/>
        <v>83.31959450231605</v>
      </c>
      <c r="W36">
        <f t="shared" si="11"/>
        <v>87.144378412090177</v>
      </c>
      <c r="X36">
        <f t="shared" si="11"/>
        <v>90.997835033896081</v>
      </c>
      <c r="Y36">
        <f t="shared" si="11"/>
        <v>95.019504053547365</v>
      </c>
      <c r="Z36">
        <f t="shared" si="11"/>
        <v>99.779524239986614</v>
      </c>
      <c r="AA36">
        <f t="shared" si="11"/>
        <v>103.85202315261867</v>
      </c>
      <c r="AB36">
        <f t="shared" si="11"/>
        <v>108.66365710371892</v>
      </c>
      <c r="AC36">
        <f t="shared" si="11"/>
        <v>112.77410128198528</v>
      </c>
      <c r="AD36">
        <f t="shared" si="11"/>
        <v>117.62304246086687</v>
      </c>
      <c r="AE36">
        <f t="shared" si="11"/>
        <v>122.4861356094939</v>
      </c>
      <c r="AF36">
        <f t="shared" si="11"/>
        <v>127.35888775698085</v>
      </c>
      <c r="AG36">
        <f t="shared" si="11"/>
        <v>132.97160707310212</v>
      </c>
      <c r="AH36">
        <f t="shared" si="11"/>
        <v>137.85162292167416</v>
      </c>
      <c r="AI36">
        <f t="shared" ref="AI36:BL36" si="12">AI131</f>
        <v>143.46591405365237</v>
      </c>
      <c r="AJ36">
        <f t="shared" si="12"/>
        <v>149.07323588140119</v>
      </c>
      <c r="AK36">
        <f t="shared" si="12"/>
        <v>154.66709963268687</v>
      </c>
      <c r="AL36">
        <f t="shared" si="12"/>
        <v>160.24069925963522</v>
      </c>
      <c r="AM36">
        <f t="shared" si="12"/>
        <v>165.78691147020407</v>
      </c>
      <c r="AN36">
        <f t="shared" si="12"/>
        <v>171.29829577378982</v>
      </c>
      <c r="AO36">
        <f t="shared" si="12"/>
        <v>177.5164386432227</v>
      </c>
      <c r="AP36">
        <f t="shared" si="12"/>
        <v>183.68534354254587</v>
      </c>
      <c r="AQ36">
        <f t="shared" si="12"/>
        <v>189.04530016727063</v>
      </c>
      <c r="AR36">
        <f t="shared" si="12"/>
        <v>195.08755917645507</v>
      </c>
      <c r="AS36">
        <f t="shared" si="12"/>
        <v>201.30617567167198</v>
      </c>
      <c r="AT36">
        <f t="shared" si="12"/>
        <v>207.74589853116402</v>
      </c>
      <c r="AU36">
        <f t="shared" si="12"/>
        <v>214.41458931454861</v>
      </c>
      <c r="AV36">
        <f t="shared" si="12"/>
        <v>221.32038910356471</v>
      </c>
      <c r="AW36">
        <f t="shared" si="12"/>
        <v>228.47172844063476</v>
      </c>
      <c r="AX36">
        <f t="shared" si="12"/>
        <v>235.87733762080026</v>
      </c>
      <c r="AY36">
        <f t="shared" si="12"/>
        <v>243.54625734959413</v>
      </c>
      <c r="AZ36">
        <f t="shared" si="12"/>
        <v>251.48784977985676</v>
      </c>
      <c r="BA36">
        <f t="shared" si="12"/>
        <v>259.71180994097296</v>
      </c>
      <c r="BB36">
        <f t="shared" si="12"/>
        <v>268.22817757448354</v>
      </c>
      <c r="BC36">
        <f t="shared" si="12"/>
        <v>277.04734939051991</v>
      </c>
      <c r="BD36">
        <f t="shared" si="12"/>
        <v>286.1800917600147</v>
      </c>
      <c r="BE36">
        <f t="shared" si="12"/>
        <v>295.63755385820326</v>
      </c>
      <c r="BF36">
        <f t="shared" si="12"/>
        <v>305.43128127543787</v>
      </c>
      <c r="BG36">
        <f t="shared" si="12"/>
        <v>315.57323011195172</v>
      </c>
      <c r="BH36">
        <f t="shared" si="12"/>
        <v>326.07578157376486</v>
      </c>
      <c r="BI36">
        <f t="shared" si="12"/>
        <v>336.95175708755301</v>
      </c>
      <c r="BJ36">
        <f t="shared" si="12"/>
        <v>348.21443395294233</v>
      </c>
      <c r="BK36">
        <f t="shared" si="12"/>
        <v>359.87756155132337</v>
      </c>
      <c r="BL36">
        <f t="shared" si="12"/>
        <v>371.95537813097997</v>
      </c>
    </row>
    <row r="37" spans="1:64" x14ac:dyDescent="0.25">
      <c r="A37" t="str">
        <f t="shared" si="4"/>
        <v>15_RP</v>
      </c>
      <c r="B37" t="s">
        <v>742</v>
      </c>
      <c r="C37" t="str">
        <f t="shared" ref="C37:AH37" si="13">C132</f>
        <v>road_freight_lt(gtkm)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0</v>
      </c>
      <c r="H37">
        <f t="shared" si="13"/>
        <v>0</v>
      </c>
      <c r="I37">
        <f t="shared" si="13"/>
        <v>0</v>
      </c>
      <c r="J37" s="10">
        <f t="shared" si="13"/>
        <v>0</v>
      </c>
      <c r="K37">
        <f t="shared" si="13"/>
        <v>2.1662167621025255</v>
      </c>
      <c r="L37">
        <f t="shared" si="13"/>
        <v>2.424661370111922</v>
      </c>
      <c r="M37">
        <f t="shared" si="13"/>
        <v>2.5378034242432488</v>
      </c>
      <c r="N37">
        <f t="shared" si="13"/>
        <v>2.3800796089313927</v>
      </c>
      <c r="O37">
        <f t="shared" si="13"/>
        <v>2.5014143565500566</v>
      </c>
      <c r="P37">
        <f t="shared" si="13"/>
        <v>2.6294894704446565</v>
      </c>
      <c r="Q37" s="2">
        <f t="shared" si="13"/>
        <v>2.7663697772998717</v>
      </c>
      <c r="R37">
        <f t="shared" si="13"/>
        <v>2.9126306098517509</v>
      </c>
      <c r="S37">
        <f t="shared" si="13"/>
        <v>3.0688823062612234</v>
      </c>
      <c r="T37">
        <f t="shared" si="13"/>
        <v>3.2116036716577048</v>
      </c>
      <c r="U37">
        <f t="shared" si="13"/>
        <v>3.36146763985005</v>
      </c>
      <c r="V37">
        <f t="shared" si="13"/>
        <v>3.5185001265107205</v>
      </c>
      <c r="W37">
        <f t="shared" si="13"/>
        <v>3.6797511999002812</v>
      </c>
      <c r="X37">
        <f t="shared" si="13"/>
        <v>3.8421969696244997</v>
      </c>
      <c r="Y37">
        <f t="shared" si="13"/>
        <v>4.0117301341401497</v>
      </c>
      <c r="Z37">
        <f t="shared" si="13"/>
        <v>4.2124206550113357</v>
      </c>
      <c r="AA37">
        <f t="shared" si="13"/>
        <v>4.3840717317345197</v>
      </c>
      <c r="AB37">
        <f t="shared" si="13"/>
        <v>4.5869128261332435</v>
      </c>
      <c r="AC37">
        <f t="shared" si="13"/>
        <v>4.7601449555911888</v>
      </c>
      <c r="AD37">
        <f t="shared" si="13"/>
        <v>4.9645405178141351</v>
      </c>
      <c r="AE37">
        <f t="shared" si="13"/>
        <v>5.1695257454431456</v>
      </c>
      <c r="AF37">
        <f t="shared" si="13"/>
        <v>5.3749134313579843</v>
      </c>
      <c r="AG37">
        <f t="shared" si="13"/>
        <v>5.6115258070386211</v>
      </c>
      <c r="AH37">
        <f t="shared" si="13"/>
        <v>5.8172161471653352</v>
      </c>
      <c r="AI37">
        <f t="shared" ref="AI37:BL37" si="14">AI132</f>
        <v>6.0538940151733511</v>
      </c>
      <c r="AJ37">
        <f t="shared" si="14"/>
        <v>6.2902814955051314</v>
      </c>
      <c r="AK37">
        <f t="shared" si="14"/>
        <v>6.5261082226509561</v>
      </c>
      <c r="AL37">
        <f t="shared" si="14"/>
        <v>6.7610906112827225</v>
      </c>
      <c r="AM37">
        <f t="shared" si="14"/>
        <v>6.9949318575653416</v>
      </c>
      <c r="AN37">
        <f t="shared" si="14"/>
        <v>7.2273219410569975</v>
      </c>
      <c r="AO37">
        <f t="shared" si="14"/>
        <v>7.4895530225316573</v>
      </c>
      <c r="AP37">
        <f t="shared" si="14"/>
        <v>7.7497325219184088</v>
      </c>
      <c r="AQ37">
        <f t="shared" si="14"/>
        <v>7.9758131187908585</v>
      </c>
      <c r="AR37">
        <f t="shared" si="14"/>
        <v>8.2307157060884979</v>
      </c>
      <c r="AS37">
        <f t="shared" si="14"/>
        <v>8.4930782302463186</v>
      </c>
      <c r="AT37">
        <f t="shared" si="14"/>
        <v>8.7647691997075583</v>
      </c>
      <c r="AU37">
        <f t="shared" si="14"/>
        <v>9.0461202925274016</v>
      </c>
      <c r="AV37">
        <f t="shared" si="14"/>
        <v>9.3374749797586158</v>
      </c>
      <c r="AW37">
        <f t="shared" si="14"/>
        <v>9.6391889447580557</v>
      </c>
      <c r="AX37">
        <f t="shared" si="14"/>
        <v>9.9516305174019042</v>
      </c>
      <c r="AY37">
        <f t="shared" si="14"/>
        <v>10.275181123739765</v>
      </c>
      <c r="AZ37">
        <f t="shared" si="14"/>
        <v>10.610235751636331</v>
      </c>
      <c r="BA37">
        <f t="shared" si="14"/>
        <v>10.957203432969207</v>
      </c>
      <c r="BB37">
        <f t="shared" si="14"/>
        <v>11.316507742971663</v>
      </c>
      <c r="BC37">
        <f t="shared" si="14"/>
        <v>11.688587317329802</v>
      </c>
      <c r="BD37">
        <f t="shared" si="14"/>
        <v>12.073896387665091</v>
      </c>
      <c r="BE37">
        <f t="shared" si="14"/>
        <v>12.472905336056773</v>
      </c>
      <c r="BF37">
        <f t="shared" si="14"/>
        <v>12.886101269280131</v>
      </c>
      <c r="BG37">
        <f t="shared" si="14"/>
        <v>13.313988613462532</v>
      </c>
      <c r="BH37">
        <f t="shared" si="14"/>
        <v>13.757089729882575</v>
      </c>
      <c r="BI37">
        <f t="shared" si="14"/>
        <v>14.215945552664193</v>
      </c>
      <c r="BJ37">
        <f t="shared" si="14"/>
        <v>14.691116249144706</v>
      </c>
      <c r="BK37">
        <f t="shared" si="14"/>
        <v>15.183181903722309</v>
      </c>
      <c r="BL37">
        <f t="shared" si="14"/>
        <v>15.692743226018216</v>
      </c>
    </row>
    <row r="38" spans="1:64" x14ac:dyDescent="0.25">
      <c r="A38" t="str">
        <f t="shared" si="4"/>
        <v>15_RP</v>
      </c>
      <c r="B38" t="s">
        <v>742</v>
      </c>
      <c r="C38" t="str">
        <f t="shared" ref="C38:AH38" si="15">C133</f>
        <v>ship_freight(gtkm)</v>
      </c>
      <c r="D38">
        <f t="shared" si="15"/>
        <v>0</v>
      </c>
      <c r="E38">
        <f t="shared" si="15"/>
        <v>0</v>
      </c>
      <c r="F38">
        <f t="shared" si="15"/>
        <v>0</v>
      </c>
      <c r="G38">
        <f t="shared" si="15"/>
        <v>0</v>
      </c>
      <c r="H38">
        <f t="shared" si="15"/>
        <v>0</v>
      </c>
      <c r="I38">
        <f t="shared" si="15"/>
        <v>0</v>
      </c>
      <c r="J38" s="10">
        <f t="shared" si="15"/>
        <v>0</v>
      </c>
      <c r="K38">
        <f t="shared" si="15"/>
        <v>18.886049686547732</v>
      </c>
      <c r="L38">
        <f t="shared" si="15"/>
        <v>20.689508500376366</v>
      </c>
      <c r="M38">
        <f t="shared" si="15"/>
        <v>21.179917907941654</v>
      </c>
      <c r="N38">
        <f t="shared" si="15"/>
        <v>19.415680883406942</v>
      </c>
      <c r="O38">
        <f t="shared" si="15"/>
        <v>19.933804860508417</v>
      </c>
      <c r="P38">
        <f t="shared" si="15"/>
        <v>20.459250785313273</v>
      </c>
      <c r="Q38" s="2">
        <f t="shared" si="15"/>
        <v>21.005605846910484</v>
      </c>
      <c r="R38">
        <f t="shared" si="15"/>
        <v>21.574155121690669</v>
      </c>
      <c r="S38">
        <f t="shared" si="15"/>
        <v>22.166327383269156</v>
      </c>
      <c r="T38">
        <f t="shared" si="15"/>
        <v>22.613548147061348</v>
      </c>
      <c r="U38">
        <f t="shared" si="15"/>
        <v>23.067742483041521</v>
      </c>
      <c r="V38">
        <f t="shared" si="15"/>
        <v>23.528218679227365</v>
      </c>
      <c r="W38">
        <f t="shared" si="15"/>
        <v>23.975236841473492</v>
      </c>
      <c r="X38">
        <f t="shared" si="15"/>
        <v>24.390942100126896</v>
      </c>
      <c r="Y38">
        <f t="shared" si="15"/>
        <v>24.814919452177794</v>
      </c>
      <c r="Z38">
        <f t="shared" si="15"/>
        <v>25.392851735550014</v>
      </c>
      <c r="AA38">
        <f t="shared" si="15"/>
        <v>25.761055733535464</v>
      </c>
      <c r="AB38">
        <f t="shared" si="15"/>
        <v>26.282368953804191</v>
      </c>
      <c r="AC38">
        <f t="shared" si="15"/>
        <v>26.60853219831478</v>
      </c>
      <c r="AD38">
        <f t="shared" si="15"/>
        <v>27.088509937925441</v>
      </c>
      <c r="AE38">
        <f t="shared" si="15"/>
        <v>27.552659719197312</v>
      </c>
      <c r="AF38">
        <f t="shared" si="15"/>
        <v>28.005820256328967</v>
      </c>
      <c r="AG38">
        <f t="shared" si="15"/>
        <v>28.611300367827209</v>
      </c>
      <c r="AH38">
        <f t="shared" si="15"/>
        <v>29.055519903263146</v>
      </c>
      <c r="AI38">
        <f t="shared" ref="AI38:BL38" si="16">AI133</f>
        <v>29.658256216578163</v>
      </c>
      <c r="AJ38">
        <f t="shared" si="16"/>
        <v>30.268034299962633</v>
      </c>
      <c r="AK38">
        <f t="shared" si="16"/>
        <v>30.891900171951463</v>
      </c>
      <c r="AL38">
        <f t="shared" si="16"/>
        <v>31.537256284795792</v>
      </c>
      <c r="AM38">
        <f t="shared" si="16"/>
        <v>32.211861491003376</v>
      </c>
      <c r="AN38">
        <f t="shared" si="16"/>
        <v>32.923830994427178</v>
      </c>
      <c r="AO38">
        <f t="shared" si="16"/>
        <v>33.824418150050668</v>
      </c>
      <c r="AP38">
        <f t="shared" si="16"/>
        <v>34.778128994708453</v>
      </c>
      <c r="AQ38">
        <f t="shared" si="16"/>
        <v>35.65350250265945</v>
      </c>
      <c r="AR38">
        <f t="shared" si="16"/>
        <v>36.744266545038052</v>
      </c>
      <c r="AS38">
        <f t="shared" si="16"/>
        <v>37.915527813599745</v>
      </c>
      <c r="AT38">
        <f t="shared" si="16"/>
        <v>39.128433927266002</v>
      </c>
      <c r="AU38">
        <f t="shared" si="16"/>
        <v>40.384465591640307</v>
      </c>
      <c r="AV38">
        <f t="shared" si="16"/>
        <v>41.685156159636804</v>
      </c>
      <c r="AW38">
        <f t="shared" si="16"/>
        <v>43.032093503384303</v>
      </c>
      <c r="AX38">
        <f t="shared" si="16"/>
        <v>44.426921952687202</v>
      </c>
      <c r="AY38">
        <f t="shared" si="16"/>
        <v>45.871344302409803</v>
      </c>
      <c r="AZ38">
        <f t="shared" si="16"/>
        <v>47.36712389123376</v>
      </c>
      <c r="BA38">
        <f t="shared" si="16"/>
        <v>48.916086754326962</v>
      </c>
      <c r="BB38">
        <f t="shared" si="16"/>
        <v>50.520123852552217</v>
      </c>
      <c r="BC38">
        <f t="shared" si="16"/>
        <v>52.181193380936769</v>
      </c>
      <c r="BD38">
        <f t="shared" si="16"/>
        <v>53.901323159219316</v>
      </c>
      <c r="BE38">
        <f t="shared" si="16"/>
        <v>55.68261310739647</v>
      </c>
      <c r="BF38">
        <f t="shared" si="16"/>
        <v>57.527237809286468</v>
      </c>
      <c r="BG38">
        <f t="shared" si="16"/>
        <v>59.437449167243628</v>
      </c>
      <c r="BH38">
        <f t="shared" si="16"/>
        <v>61.415579151261674</v>
      </c>
      <c r="BI38">
        <f t="shared" si="16"/>
        <v>63.464042645822481</v>
      </c>
      <c r="BJ38">
        <f t="shared" si="16"/>
        <v>65.585340397967627</v>
      </c>
      <c r="BK38">
        <f t="shared" si="16"/>
        <v>67.782062070189085</v>
      </c>
      <c r="BL38">
        <f t="shared" si="16"/>
        <v>70.056889401867238</v>
      </c>
    </row>
    <row r="39" spans="1:64" x14ac:dyDescent="0.25">
      <c r="A39" t="str">
        <f t="shared" si="4"/>
        <v>15_RP</v>
      </c>
      <c r="B39" t="s">
        <v>742</v>
      </c>
      <c r="C39" t="str">
        <f t="shared" ref="C39:AH39" si="17">C134</f>
        <v>air_passenger(gpkm)</v>
      </c>
      <c r="D39">
        <f t="shared" si="17"/>
        <v>0</v>
      </c>
      <c r="E39">
        <f t="shared" si="17"/>
        <v>0</v>
      </c>
      <c r="F39">
        <f t="shared" si="17"/>
        <v>0</v>
      </c>
      <c r="G39">
        <f t="shared" si="17"/>
        <v>0</v>
      </c>
      <c r="H39">
        <f t="shared" si="17"/>
        <v>0</v>
      </c>
      <c r="I39">
        <f t="shared" si="17"/>
        <v>0</v>
      </c>
      <c r="J39" s="10">
        <f t="shared" si="17"/>
        <v>0</v>
      </c>
      <c r="K39">
        <f t="shared" si="17"/>
        <v>7.4993666799901408</v>
      </c>
      <c r="L39">
        <f t="shared" si="17"/>
        <v>7.8933161634366291</v>
      </c>
      <c r="M39">
        <f t="shared" si="17"/>
        <v>8.3203872046714054</v>
      </c>
      <c r="N39">
        <f t="shared" si="17"/>
        <v>8.2786252018417095</v>
      </c>
      <c r="O39">
        <f t="shared" si="17"/>
        <v>8.7946888031181896</v>
      </c>
      <c r="P39">
        <f t="shared" si="17"/>
        <v>9.3520044300166205</v>
      </c>
      <c r="Q39" s="2">
        <f t="shared" si="17"/>
        <v>9.9537904789847715</v>
      </c>
      <c r="R39">
        <f t="shared" si="17"/>
        <v>10.599835350429155</v>
      </c>
      <c r="S39">
        <f t="shared" si="17"/>
        <v>11.289688670451339</v>
      </c>
      <c r="T39">
        <f t="shared" si="17"/>
        <v>11.98109973795815</v>
      </c>
      <c r="U39">
        <f t="shared" si="17"/>
        <v>12.709462624037334</v>
      </c>
      <c r="V39">
        <f t="shared" si="17"/>
        <v>13.472881265642368</v>
      </c>
      <c r="W39">
        <f t="shared" si="17"/>
        <v>14.264261114253761</v>
      </c>
      <c r="X39">
        <f t="shared" si="17"/>
        <v>15.076329646319849</v>
      </c>
      <c r="Y39">
        <f t="shared" si="17"/>
        <v>15.916294035833731</v>
      </c>
      <c r="Z39">
        <f t="shared" si="17"/>
        <v>16.819720112551806</v>
      </c>
      <c r="AA39">
        <f t="shared" si="17"/>
        <v>17.686206918485446</v>
      </c>
      <c r="AB39">
        <f t="shared" si="17"/>
        <v>18.608225870057904</v>
      </c>
      <c r="AC39">
        <f t="shared" si="17"/>
        <v>19.486299040866744</v>
      </c>
      <c r="AD39">
        <f t="shared" si="17"/>
        <v>20.411063040678293</v>
      </c>
      <c r="AE39">
        <f t="shared" si="17"/>
        <v>21.330647616857526</v>
      </c>
      <c r="AF39">
        <f t="shared" si="17"/>
        <v>22.240678007658715</v>
      </c>
      <c r="AG39">
        <f t="shared" si="17"/>
        <v>23.181946927325537</v>
      </c>
      <c r="AH39">
        <f t="shared" si="17"/>
        <v>24.058689684480296</v>
      </c>
      <c r="AI39">
        <f t="shared" ref="AI39:BL39" si="18">AI134</f>
        <v>24.955634892949547</v>
      </c>
      <c r="AJ39">
        <f t="shared" si="18"/>
        <v>25.822142651364715</v>
      </c>
      <c r="AK39">
        <f t="shared" si="18"/>
        <v>26.652745290315067</v>
      </c>
      <c r="AL39">
        <f t="shared" si="18"/>
        <v>27.441801315968853</v>
      </c>
      <c r="AM39">
        <f t="shared" si="18"/>
        <v>28.183493655721463</v>
      </c>
      <c r="AN39">
        <f t="shared" si="18"/>
        <v>28.871889357024575</v>
      </c>
      <c r="AO39">
        <f t="shared" si="18"/>
        <v>29.540147187799001</v>
      </c>
      <c r="AP39">
        <f t="shared" si="18"/>
        <v>30.140822100030725</v>
      </c>
      <c r="AQ39">
        <f t="shared" si="18"/>
        <v>30.630139573429762</v>
      </c>
      <c r="AR39">
        <f t="shared" si="18"/>
        <v>31.077009623258476</v>
      </c>
      <c r="AS39">
        <f t="shared" si="18"/>
        <v>31.485171621826474</v>
      </c>
      <c r="AT39">
        <f t="shared" si="18"/>
        <v>31.890802932814974</v>
      </c>
      <c r="AU39">
        <f t="shared" si="18"/>
        <v>32.293843093724277</v>
      </c>
      <c r="AV39">
        <f t="shared" si="18"/>
        <v>32.694279139537976</v>
      </c>
      <c r="AW39">
        <f t="shared" si="18"/>
        <v>33.092087582933075</v>
      </c>
      <c r="AX39">
        <f t="shared" si="18"/>
        <v>33.487138799154479</v>
      </c>
      <c r="AY39">
        <f t="shared" si="18"/>
        <v>33.879280054836379</v>
      </c>
      <c r="AZ39">
        <f t="shared" si="18"/>
        <v>34.268418084271374</v>
      </c>
      <c r="BA39">
        <f t="shared" si="18"/>
        <v>34.654458768644375</v>
      </c>
      <c r="BB39">
        <f t="shared" si="18"/>
        <v>35.037302860734478</v>
      </c>
      <c r="BC39">
        <f t="shared" si="18"/>
        <v>35.416835956753474</v>
      </c>
      <c r="BD39">
        <f t="shared" si="18"/>
        <v>35.792909799207173</v>
      </c>
      <c r="BE39">
        <f t="shared" si="18"/>
        <v>36.165347319237874</v>
      </c>
      <c r="BF39">
        <f t="shared" si="18"/>
        <v>36.533939145782668</v>
      </c>
      <c r="BG39">
        <f t="shared" si="18"/>
        <v>36.898497827285766</v>
      </c>
      <c r="BH39">
        <f t="shared" si="18"/>
        <v>37.258865268733274</v>
      </c>
      <c r="BI39">
        <f t="shared" si="18"/>
        <v>37.614896113225271</v>
      </c>
      <c r="BJ39">
        <f t="shared" si="18"/>
        <v>37.966422895352572</v>
      </c>
      <c r="BK39">
        <f t="shared" si="18"/>
        <v>38.313267789306671</v>
      </c>
      <c r="BL39">
        <f t="shared" si="18"/>
        <v>38.655258434358565</v>
      </c>
    </row>
    <row r="40" spans="1:64" x14ac:dyDescent="0.25">
      <c r="A40" t="str">
        <f t="shared" si="4"/>
        <v>15_RP</v>
      </c>
      <c r="B40" t="s">
        <v>742</v>
      </c>
      <c r="C40" t="str">
        <f t="shared" ref="C40:AH40" si="19">C135</f>
        <v>rail_passenger(gpkm)</v>
      </c>
      <c r="D40">
        <f t="shared" si="19"/>
        <v>0</v>
      </c>
      <c r="E40">
        <f t="shared" si="19"/>
        <v>0</v>
      </c>
      <c r="F40">
        <f t="shared" si="19"/>
        <v>0</v>
      </c>
      <c r="G40">
        <f t="shared" si="19"/>
        <v>0</v>
      </c>
      <c r="H40">
        <f t="shared" si="19"/>
        <v>0</v>
      </c>
      <c r="I40">
        <f t="shared" si="19"/>
        <v>0</v>
      </c>
      <c r="J40" s="10">
        <f t="shared" si="19"/>
        <v>0</v>
      </c>
      <c r="K40">
        <f t="shared" si="19"/>
        <v>0.79337653352617499</v>
      </c>
      <c r="L40">
        <f t="shared" si="19"/>
        <v>0.81906326089615511</v>
      </c>
      <c r="M40">
        <f t="shared" si="19"/>
        <v>1.01294934259866</v>
      </c>
      <c r="N40">
        <f t="shared" si="19"/>
        <v>1.1464736123639609</v>
      </c>
      <c r="O40">
        <f t="shared" si="19"/>
        <v>1.354082934443984</v>
      </c>
      <c r="P40">
        <f t="shared" si="19"/>
        <v>1.5729450171504393</v>
      </c>
      <c r="Q40" s="2">
        <f t="shared" si="19"/>
        <v>1.8037259291828402</v>
      </c>
      <c r="R40">
        <f t="shared" si="19"/>
        <v>2.0466283620427155</v>
      </c>
      <c r="S40">
        <f t="shared" si="19"/>
        <v>2.3018386375248006</v>
      </c>
      <c r="T40">
        <f t="shared" si="19"/>
        <v>2.4621630302756756</v>
      </c>
      <c r="U40">
        <f t="shared" si="19"/>
        <v>2.6280452106118739</v>
      </c>
      <c r="V40">
        <f t="shared" si="19"/>
        <v>2.7994212267891267</v>
      </c>
      <c r="W40">
        <f t="shared" si="19"/>
        <v>2.975195227805123</v>
      </c>
      <c r="X40">
        <f t="shared" si="19"/>
        <v>3.1542757548175153</v>
      </c>
      <c r="Y40">
        <f t="shared" si="19"/>
        <v>3.3386568321322665</v>
      </c>
      <c r="Z40">
        <f t="shared" si="19"/>
        <v>3.5363732633646778</v>
      </c>
      <c r="AA40">
        <f t="shared" si="19"/>
        <v>3.7269360935610254</v>
      </c>
      <c r="AB40">
        <f t="shared" si="19"/>
        <v>3.9304630295208152</v>
      </c>
      <c r="AC40">
        <f t="shared" si="19"/>
        <v>4.1266753022150349</v>
      </c>
      <c r="AD40">
        <f t="shared" si="19"/>
        <v>4.3355052483701897</v>
      </c>
      <c r="AE40">
        <f t="shared" si="19"/>
        <v>4.546810740313874</v>
      </c>
      <c r="AF40">
        <f t="shared" si="19"/>
        <v>4.760528710128999</v>
      </c>
      <c r="AG40">
        <f t="shared" si="19"/>
        <v>4.9863563217805593</v>
      </c>
      <c r="AH40">
        <f t="shared" si="19"/>
        <v>5.2047157307862824</v>
      </c>
      <c r="AI40">
        <f t="shared" ref="AI40:BL40" si="20">AI135</f>
        <v>5.4349077914146431</v>
      </c>
      <c r="AJ40">
        <f t="shared" si="20"/>
        <v>5.6671066985370677</v>
      </c>
      <c r="AK40">
        <f t="shared" si="20"/>
        <v>5.9012394336833518</v>
      </c>
      <c r="AL40">
        <f t="shared" si="20"/>
        <v>6.1372292392066816</v>
      </c>
      <c r="AM40">
        <f t="shared" si="20"/>
        <v>6.3749923962362045</v>
      </c>
      <c r="AN40">
        <f t="shared" si="20"/>
        <v>6.6144488630977616</v>
      </c>
      <c r="AO40">
        <f t="shared" si="20"/>
        <v>6.8646310770068242</v>
      </c>
      <c r="AP40">
        <f t="shared" si="20"/>
        <v>7.1161497619499094</v>
      </c>
      <c r="AQ40">
        <f t="shared" si="20"/>
        <v>7.3599416324430047</v>
      </c>
      <c r="AR40">
        <f t="shared" si="20"/>
        <v>7.6138673576983367</v>
      </c>
      <c r="AS40">
        <f t="shared" si="20"/>
        <v>7.7138670473474971</v>
      </c>
      <c r="AT40">
        <f t="shared" si="20"/>
        <v>7.8132467185396797</v>
      </c>
      <c r="AU40">
        <f t="shared" si="20"/>
        <v>7.9119915579624589</v>
      </c>
      <c r="AV40">
        <f t="shared" si="20"/>
        <v>8.0100983891868154</v>
      </c>
      <c r="AW40">
        <f t="shared" si="20"/>
        <v>8.1075614578186155</v>
      </c>
      <c r="AX40">
        <f t="shared" si="20"/>
        <v>8.2043490057928583</v>
      </c>
      <c r="AY40">
        <f t="shared" si="20"/>
        <v>8.3004236134349245</v>
      </c>
      <c r="AZ40">
        <f t="shared" si="20"/>
        <v>8.3957624306464975</v>
      </c>
      <c r="BA40">
        <f t="shared" si="20"/>
        <v>8.4903423983178836</v>
      </c>
      <c r="BB40">
        <f t="shared" si="20"/>
        <v>8.5841392008799584</v>
      </c>
      <c r="BC40">
        <f t="shared" si="20"/>
        <v>8.6771248094046118</v>
      </c>
      <c r="BD40">
        <f t="shared" si="20"/>
        <v>8.769262900805769</v>
      </c>
      <c r="BE40">
        <f t="shared" si="20"/>
        <v>8.860510093213291</v>
      </c>
      <c r="BF40">
        <f t="shared" si="20"/>
        <v>8.9508150907167661</v>
      </c>
      <c r="BG40">
        <f t="shared" si="20"/>
        <v>9.040131967685026</v>
      </c>
      <c r="BH40">
        <f t="shared" si="20"/>
        <v>9.128421990839664</v>
      </c>
      <c r="BI40">
        <f t="shared" si="20"/>
        <v>9.2156495477402043</v>
      </c>
      <c r="BJ40">
        <f t="shared" si="20"/>
        <v>9.3017736093613923</v>
      </c>
      <c r="BK40">
        <f t="shared" si="20"/>
        <v>9.3867506083801473</v>
      </c>
      <c r="BL40">
        <f t="shared" si="20"/>
        <v>9.470538316417862</v>
      </c>
    </row>
    <row r="41" spans="1:64" x14ac:dyDescent="0.25">
      <c r="A41" t="str">
        <f t="shared" si="4"/>
        <v>15_RP</v>
      </c>
      <c r="B41" t="s">
        <v>742</v>
      </c>
      <c r="C41" t="str">
        <f t="shared" ref="C41:AH41" si="21">C136</f>
        <v>road_passenger_2w(gpkm)</v>
      </c>
      <c r="D41">
        <f t="shared" si="21"/>
        <v>0</v>
      </c>
      <c r="E41">
        <f t="shared" si="21"/>
        <v>0</v>
      </c>
      <c r="F41">
        <f t="shared" si="21"/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 s="10">
        <f t="shared" si="21"/>
        <v>0</v>
      </c>
      <c r="K41">
        <f t="shared" si="21"/>
        <v>17.738304221821128</v>
      </c>
      <c r="L41">
        <f t="shared" si="21"/>
        <v>18.71235036659651</v>
      </c>
      <c r="M41">
        <f t="shared" si="21"/>
        <v>19.637044005009411</v>
      </c>
      <c r="N41">
        <f t="shared" si="21"/>
        <v>19.337001630430525</v>
      </c>
      <c r="O41">
        <f t="shared" si="21"/>
        <v>20.226032466738289</v>
      </c>
      <c r="P41">
        <f t="shared" si="21"/>
        <v>21.082188703294477</v>
      </c>
      <c r="Q41" s="2">
        <f t="shared" si="21"/>
        <v>21.910718941319686</v>
      </c>
      <c r="R41">
        <f t="shared" si="21"/>
        <v>22.709673676953717</v>
      </c>
      <c r="S41">
        <f t="shared" si="21"/>
        <v>23.477425391748447</v>
      </c>
      <c r="T41">
        <f t="shared" si="21"/>
        <v>24.129019071721217</v>
      </c>
      <c r="U41">
        <f t="shared" si="21"/>
        <v>24.742696852063798</v>
      </c>
      <c r="V41">
        <f t="shared" si="21"/>
        <v>25.317815808723807</v>
      </c>
      <c r="W41">
        <f t="shared" si="21"/>
        <v>25.845254829896522</v>
      </c>
      <c r="X41">
        <f t="shared" si="21"/>
        <v>26.317823580827376</v>
      </c>
      <c r="Y41">
        <f t="shared" si="21"/>
        <v>26.754798456242373</v>
      </c>
      <c r="Z41">
        <f t="shared" si="21"/>
        <v>27.219642282141635</v>
      </c>
      <c r="AA41">
        <f t="shared" si="21"/>
        <v>27.555548331730304</v>
      </c>
      <c r="AB41">
        <f t="shared" si="21"/>
        <v>27.918952741753809</v>
      </c>
      <c r="AC41">
        <f t="shared" si="21"/>
        <v>28.167634765448231</v>
      </c>
      <c r="AD41">
        <f t="shared" si="21"/>
        <v>28.445638796892258</v>
      </c>
      <c r="AE41">
        <f t="shared" si="21"/>
        <v>28.686591822775448</v>
      </c>
      <c r="AF41">
        <f t="shared" si="21"/>
        <v>28.895943335188988</v>
      </c>
      <c r="AG41">
        <f t="shared" si="21"/>
        <v>29.136397090612899</v>
      </c>
      <c r="AH41">
        <f t="shared" si="21"/>
        <v>29.297722089329572</v>
      </c>
      <c r="AI41">
        <f t="shared" ref="AI41:BL41" si="22">AI136</f>
        <v>29.497381400740505</v>
      </c>
      <c r="AJ41">
        <f t="shared" si="22"/>
        <v>29.685084933353959</v>
      </c>
      <c r="AK41">
        <f t="shared" si="22"/>
        <v>29.867722410831359</v>
      </c>
      <c r="AL41">
        <f t="shared" si="22"/>
        <v>30.052349301756593</v>
      </c>
      <c r="AM41">
        <f t="shared" si="22"/>
        <v>30.246166044298576</v>
      </c>
      <c r="AN41">
        <f t="shared" si="22"/>
        <v>30.456562826382047</v>
      </c>
      <c r="AO41">
        <f t="shared" si="22"/>
        <v>30.731885723265034</v>
      </c>
      <c r="AP41">
        <f t="shared" si="22"/>
        <v>31.036078372525857</v>
      </c>
      <c r="AQ41">
        <f t="shared" si="22"/>
        <v>31.339125946253329</v>
      </c>
      <c r="AR41">
        <f t="shared" si="22"/>
        <v>31.726593198178968</v>
      </c>
      <c r="AS41">
        <f t="shared" si="22"/>
        <v>32.143286755394037</v>
      </c>
      <c r="AT41">
        <f t="shared" si="22"/>
        <v>32.557396727627165</v>
      </c>
      <c r="AU41">
        <f t="shared" si="22"/>
        <v>32.968861388568286</v>
      </c>
      <c r="AV41">
        <f t="shared" si="22"/>
        <v>33.377667502201255</v>
      </c>
      <c r="AW41">
        <f t="shared" si="22"/>
        <v>33.783791090262035</v>
      </c>
      <c r="AX41">
        <f t="shared" si="22"/>
        <v>34.187099818529177</v>
      </c>
      <c r="AY41">
        <f t="shared" si="22"/>
        <v>34.587437761145495</v>
      </c>
      <c r="AZ41">
        <f t="shared" si="22"/>
        <v>34.984709702927987</v>
      </c>
      <c r="BA41">
        <f t="shared" si="22"/>
        <v>35.378819557753992</v>
      </c>
      <c r="BB41">
        <f t="shared" si="22"/>
        <v>35.769666003899133</v>
      </c>
      <c r="BC41">
        <f t="shared" si="22"/>
        <v>36.157132246263338</v>
      </c>
      <c r="BD41">
        <f t="shared" si="22"/>
        <v>36.541066928417401</v>
      </c>
      <c r="BE41">
        <f t="shared" si="22"/>
        <v>36.92128928034245</v>
      </c>
      <c r="BF41">
        <f t="shared" si="22"/>
        <v>37.297585554621314</v>
      </c>
      <c r="BG41">
        <f t="shared" si="22"/>
        <v>37.669764381513879</v>
      </c>
      <c r="BH41">
        <f t="shared" si="22"/>
        <v>38.037664361443632</v>
      </c>
      <c r="BI41">
        <f t="shared" si="22"/>
        <v>38.401137099204988</v>
      </c>
      <c r="BJ41">
        <f t="shared" si="22"/>
        <v>38.76001162896253</v>
      </c>
      <c r="BK41">
        <f t="shared" si="22"/>
        <v>39.114106407924524</v>
      </c>
      <c r="BL41">
        <f t="shared" si="22"/>
        <v>39.463245472611874</v>
      </c>
    </row>
    <row r="42" spans="1:64" x14ac:dyDescent="0.25">
      <c r="A42" t="str">
        <f t="shared" si="4"/>
        <v>15_RP</v>
      </c>
      <c r="B42" t="s">
        <v>742</v>
      </c>
      <c r="C42" t="str">
        <f t="shared" ref="C42:AH42" si="23">C137</f>
        <v>road_passenger_bus(gpkm)</v>
      </c>
      <c r="D42">
        <f t="shared" si="23"/>
        <v>0</v>
      </c>
      <c r="E42">
        <f t="shared" si="23"/>
        <v>0</v>
      </c>
      <c r="F42">
        <f t="shared" si="23"/>
        <v>0</v>
      </c>
      <c r="G42">
        <f t="shared" si="23"/>
        <v>0</v>
      </c>
      <c r="H42">
        <f t="shared" si="23"/>
        <v>0</v>
      </c>
      <c r="I42">
        <f t="shared" si="23"/>
        <v>0</v>
      </c>
      <c r="J42" s="10">
        <f t="shared" si="23"/>
        <v>0</v>
      </c>
      <c r="K42">
        <f t="shared" si="23"/>
        <v>11.121516970276003</v>
      </c>
      <c r="L42">
        <f t="shared" si="23"/>
        <v>11.23514402489705</v>
      </c>
      <c r="M42">
        <f t="shared" si="23"/>
        <v>11.337584720052073</v>
      </c>
      <c r="N42">
        <f t="shared" si="23"/>
        <v>10.776773353451834</v>
      </c>
      <c r="O42">
        <f t="shared" si="23"/>
        <v>10.919717404493845</v>
      </c>
      <c r="P42">
        <f t="shared" si="23"/>
        <v>11.062764420826531</v>
      </c>
      <c r="Q42" s="2">
        <f t="shared" si="23"/>
        <v>11.210127093369842</v>
      </c>
      <c r="R42">
        <f t="shared" si="23"/>
        <v>11.361914260295725</v>
      </c>
      <c r="S42">
        <f t="shared" si="23"/>
        <v>11.518293491166929</v>
      </c>
      <c r="T42">
        <f t="shared" si="23"/>
        <v>11.639118199439084</v>
      </c>
      <c r="U42">
        <f t="shared" si="23"/>
        <v>11.764012539012841</v>
      </c>
      <c r="V42">
        <f t="shared" si="23"/>
        <v>11.89297868466827</v>
      </c>
      <c r="W42">
        <f t="shared" si="23"/>
        <v>12.021916114965201</v>
      </c>
      <c r="X42">
        <f t="shared" si="23"/>
        <v>12.147570071396512</v>
      </c>
      <c r="Y42">
        <f t="shared" si="23"/>
        <v>12.278676161630967</v>
      </c>
      <c r="Z42">
        <f t="shared" si="23"/>
        <v>12.443763007673919</v>
      </c>
      <c r="AA42">
        <f t="shared" si="23"/>
        <v>12.570449599416097</v>
      </c>
      <c r="AB42">
        <f t="shared" si="23"/>
        <v>12.729413587321211</v>
      </c>
      <c r="AC42">
        <f t="shared" si="23"/>
        <v>12.854701327079976</v>
      </c>
      <c r="AD42">
        <f t="shared" si="23"/>
        <v>13.010720188755567</v>
      </c>
      <c r="AE42">
        <f t="shared" si="23"/>
        <v>13.165700277112878</v>
      </c>
      <c r="AF42">
        <f t="shared" si="23"/>
        <v>13.32037985253535</v>
      </c>
      <c r="AG42">
        <f t="shared" si="23"/>
        <v>13.501805031515207</v>
      </c>
      <c r="AH42">
        <f t="shared" si="23"/>
        <v>13.656825543423691</v>
      </c>
      <c r="AI42">
        <f t="shared" ref="AI42:BL42" si="24">AI137</f>
        <v>13.837607226923499</v>
      </c>
      <c r="AJ42">
        <f t="shared" si="24"/>
        <v>14.018229215415449</v>
      </c>
      <c r="AK42">
        <f t="shared" si="24"/>
        <v>14.199077131802078</v>
      </c>
      <c r="AL42">
        <f t="shared" si="24"/>
        <v>14.380435222256192</v>
      </c>
      <c r="AM42">
        <f t="shared" si="24"/>
        <v>14.562487976965164</v>
      </c>
      <c r="AN42">
        <f t="shared" si="24"/>
        <v>14.745352558800892</v>
      </c>
      <c r="AO42">
        <f t="shared" si="24"/>
        <v>14.948919627080915</v>
      </c>
      <c r="AP42">
        <f t="shared" si="24"/>
        <v>15.152025098931905</v>
      </c>
      <c r="AQ42">
        <f t="shared" si="24"/>
        <v>15.335977432110244</v>
      </c>
      <c r="AR42">
        <f t="shared" si="24"/>
        <v>15.538504811629231</v>
      </c>
      <c r="AS42">
        <f t="shared" si="24"/>
        <v>15.74258581091323</v>
      </c>
      <c r="AT42">
        <f t="shared" si="24"/>
        <v>15.945401466407482</v>
      </c>
      <c r="AU42">
        <f t="shared" si="24"/>
        <v>16.146921546862131</v>
      </c>
      <c r="AV42">
        <f t="shared" si="24"/>
        <v>16.347139569768981</v>
      </c>
      <c r="AW42">
        <f t="shared" si="24"/>
        <v>16.546043791466531</v>
      </c>
      <c r="AX42">
        <f t="shared" si="24"/>
        <v>16.743569399577233</v>
      </c>
      <c r="AY42">
        <f t="shared" si="24"/>
        <v>16.939640027418182</v>
      </c>
      <c r="AZ42">
        <f t="shared" si="24"/>
        <v>17.13420904213568</v>
      </c>
      <c r="BA42">
        <f t="shared" si="24"/>
        <v>17.32722938432218</v>
      </c>
      <c r="BB42">
        <f t="shared" si="24"/>
        <v>17.518651430367232</v>
      </c>
      <c r="BC42">
        <f t="shared" si="24"/>
        <v>17.70841797837673</v>
      </c>
      <c r="BD42">
        <f t="shared" si="24"/>
        <v>17.896454899603579</v>
      </c>
      <c r="BE42">
        <f t="shared" si="24"/>
        <v>18.08267365961893</v>
      </c>
      <c r="BF42">
        <f t="shared" si="24"/>
        <v>18.266969572891327</v>
      </c>
      <c r="BG42">
        <f t="shared" si="24"/>
        <v>18.449248913642876</v>
      </c>
      <c r="BH42">
        <f t="shared" si="24"/>
        <v>18.62943263436663</v>
      </c>
      <c r="BI42">
        <f t="shared" si="24"/>
        <v>18.807448056612628</v>
      </c>
      <c r="BJ42">
        <f t="shared" si="24"/>
        <v>18.983211447676275</v>
      </c>
      <c r="BK42">
        <f t="shared" si="24"/>
        <v>19.156633894653329</v>
      </c>
      <c r="BL42">
        <f t="shared" si="24"/>
        <v>19.327629217179275</v>
      </c>
    </row>
    <row r="43" spans="1:64" x14ac:dyDescent="0.25">
      <c r="A43" t="str">
        <f t="shared" si="4"/>
        <v>15_RP</v>
      </c>
      <c r="B43" t="s">
        <v>742</v>
      </c>
      <c r="C43" t="str">
        <f t="shared" ref="C43:AH43" si="25">C138</f>
        <v>road_passenger_lt(gpkm)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 s="10">
        <f t="shared" si="25"/>
        <v>0</v>
      </c>
      <c r="K43">
        <f t="shared" si="25"/>
        <v>62.470275707248213</v>
      </c>
      <c r="L43">
        <f t="shared" si="25"/>
        <v>64.975894929191909</v>
      </c>
      <c r="M43">
        <f t="shared" si="25"/>
        <v>67.38100687429511</v>
      </c>
      <c r="N43">
        <f t="shared" si="25"/>
        <v>65.698533267079952</v>
      </c>
      <c r="O43">
        <f t="shared" si="25"/>
        <v>68.164837730131069</v>
      </c>
      <c r="P43">
        <f t="shared" si="25"/>
        <v>70.591223527159698</v>
      </c>
      <c r="Q43" s="2">
        <f t="shared" si="25"/>
        <v>72.998553026869189</v>
      </c>
      <c r="R43">
        <f t="shared" si="25"/>
        <v>75.38282435328081</v>
      </c>
      <c r="S43">
        <f t="shared" si="25"/>
        <v>77.740649639553681</v>
      </c>
      <c r="T43">
        <f t="shared" si="25"/>
        <v>79.792573636767742</v>
      </c>
      <c r="U43">
        <f t="shared" si="25"/>
        <v>81.798420958296603</v>
      </c>
      <c r="V43">
        <f t="shared" si="25"/>
        <v>83.755557157436954</v>
      </c>
      <c r="W43">
        <f t="shared" si="25"/>
        <v>85.632608940735864</v>
      </c>
      <c r="X43">
        <f t="shared" si="25"/>
        <v>87.403651077787927</v>
      </c>
      <c r="Y43">
        <f t="shared" si="25"/>
        <v>89.129773975864936</v>
      </c>
      <c r="Z43">
        <f t="shared" si="25"/>
        <v>91.019798913110037</v>
      </c>
      <c r="AA43">
        <f t="shared" si="25"/>
        <v>92.545698671763134</v>
      </c>
      <c r="AB43">
        <f t="shared" si="25"/>
        <v>94.226163000934392</v>
      </c>
      <c r="AC43">
        <f t="shared" si="25"/>
        <v>95.575947237284396</v>
      </c>
      <c r="AD43">
        <f t="shared" si="25"/>
        <v>97.075187253884252</v>
      </c>
      <c r="AE43">
        <f t="shared" si="25"/>
        <v>98.491871795198008</v>
      </c>
      <c r="AF43">
        <f t="shared" si="25"/>
        <v>99.835694437046456</v>
      </c>
      <c r="AG43">
        <f t="shared" si="25"/>
        <v>101.31476099818315</v>
      </c>
      <c r="AH43">
        <f t="shared" si="25"/>
        <v>102.53644171420153</v>
      </c>
      <c r="AI43">
        <f t="shared" ref="AI43:BL43" si="26">AI138</f>
        <v>103.89903723862705</v>
      </c>
      <c r="AJ43">
        <f t="shared" si="26"/>
        <v>105.21558284381611</v>
      </c>
      <c r="AK43">
        <f t="shared" si="26"/>
        <v>106.49737188502387</v>
      </c>
      <c r="AL43">
        <f t="shared" si="26"/>
        <v>107.75573726018061</v>
      </c>
      <c r="AM43">
        <f t="shared" si="26"/>
        <v>109.00200995244234</v>
      </c>
      <c r="AN43">
        <f t="shared" si="26"/>
        <v>110.247712690627</v>
      </c>
      <c r="AO43">
        <f t="shared" si="26"/>
        <v>111.65270370951551</v>
      </c>
      <c r="AP43">
        <f t="shared" si="26"/>
        <v>113.07055953800079</v>
      </c>
      <c r="AQ43">
        <f t="shared" si="26"/>
        <v>114.37448470855361</v>
      </c>
      <c r="AR43">
        <f t="shared" si="26"/>
        <v>115.85905119870854</v>
      </c>
      <c r="AS43">
        <f t="shared" si="26"/>
        <v>117.38073113068195</v>
      </c>
      <c r="AT43">
        <f t="shared" si="26"/>
        <v>118.89297633694027</v>
      </c>
      <c r="AU43">
        <f t="shared" si="26"/>
        <v>120.39556140558145</v>
      </c>
      <c r="AV43">
        <f t="shared" si="26"/>
        <v>121.88843800137256</v>
      </c>
      <c r="AW43">
        <f t="shared" si="26"/>
        <v>123.37151856058109</v>
      </c>
      <c r="AX43">
        <f t="shared" si="26"/>
        <v>124.8443198256054</v>
      </c>
      <c r="AY43">
        <f t="shared" si="26"/>
        <v>126.30627238699896</v>
      </c>
      <c r="AZ43">
        <f t="shared" si="26"/>
        <v>127.7570285383222</v>
      </c>
      <c r="BA43">
        <f t="shared" si="26"/>
        <v>129.19623739264139</v>
      </c>
      <c r="BB43">
        <f t="shared" si="26"/>
        <v>130.62352894367251</v>
      </c>
      <c r="BC43">
        <f t="shared" si="26"/>
        <v>132.03847667951771</v>
      </c>
      <c r="BD43">
        <f t="shared" si="26"/>
        <v>133.44052787735012</v>
      </c>
      <c r="BE43">
        <f t="shared" si="26"/>
        <v>134.82902240190896</v>
      </c>
      <c r="BF43">
        <f t="shared" si="26"/>
        <v>136.20317969119714</v>
      </c>
      <c r="BG43">
        <f t="shared" si="26"/>
        <v>137.56230090193262</v>
      </c>
      <c r="BH43">
        <f t="shared" si="26"/>
        <v>138.90579663576173</v>
      </c>
      <c r="BI43">
        <f t="shared" si="26"/>
        <v>140.2331249836426</v>
      </c>
      <c r="BJ43">
        <f t="shared" si="26"/>
        <v>141.54366161319408</v>
      </c>
      <c r="BK43">
        <f t="shared" si="26"/>
        <v>142.83674356714641</v>
      </c>
      <c r="BL43">
        <f t="shared" si="26"/>
        <v>144.1117282627425</v>
      </c>
    </row>
    <row r="44" spans="1:64" x14ac:dyDescent="0.25">
      <c r="A44" t="str">
        <f t="shared" si="4"/>
        <v>15_RP</v>
      </c>
      <c r="B44" t="s">
        <v>742</v>
      </c>
      <c r="C44" t="str">
        <f t="shared" ref="C44:AH44" si="27">C139</f>
        <v>road_passenger_lv(gpkm)</v>
      </c>
      <c r="D44">
        <f t="shared" si="27"/>
        <v>0</v>
      </c>
      <c r="E44">
        <f t="shared" si="27"/>
        <v>0</v>
      </c>
      <c r="F44">
        <f t="shared" si="27"/>
        <v>0</v>
      </c>
      <c r="G44">
        <f t="shared" si="27"/>
        <v>0</v>
      </c>
      <c r="H44">
        <f t="shared" si="27"/>
        <v>0</v>
      </c>
      <c r="I44">
        <f t="shared" si="27"/>
        <v>0</v>
      </c>
      <c r="J44" s="10">
        <f t="shared" si="27"/>
        <v>0</v>
      </c>
      <c r="K44">
        <f t="shared" si="27"/>
        <v>40.592902539213057</v>
      </c>
      <c r="L44">
        <f t="shared" si="27"/>
        <v>41.414356679430604</v>
      </c>
      <c r="M44">
        <f t="shared" si="27"/>
        <v>42.065454718035568</v>
      </c>
      <c r="N44">
        <f t="shared" si="27"/>
        <v>40.267250855525347</v>
      </c>
      <c r="O44">
        <f t="shared" si="27"/>
        <v>41.109345816506099</v>
      </c>
      <c r="P44">
        <f t="shared" si="27"/>
        <v>41.980418610288773</v>
      </c>
      <c r="Q44" s="2">
        <f t="shared" si="27"/>
        <v>42.895714557348917</v>
      </c>
      <c r="R44">
        <f t="shared" si="27"/>
        <v>43.854896944085304</v>
      </c>
      <c r="S44">
        <f t="shared" si="27"/>
        <v>44.857595187990455</v>
      </c>
      <c r="T44">
        <f t="shared" si="27"/>
        <v>45.843213246106359</v>
      </c>
      <c r="U44">
        <f t="shared" si="27"/>
        <v>46.869617173846471</v>
      </c>
      <c r="V44">
        <f t="shared" si="27"/>
        <v>47.934800209175066</v>
      </c>
      <c r="W44">
        <f t="shared" si="27"/>
        <v>49.019732045443199</v>
      </c>
      <c r="X44">
        <f t="shared" si="27"/>
        <v>50.107799211913651</v>
      </c>
      <c r="Y44">
        <f t="shared" si="27"/>
        <v>51.23150578396389</v>
      </c>
      <c r="Z44">
        <f t="shared" si="27"/>
        <v>52.508256625165849</v>
      </c>
      <c r="AA44">
        <f t="shared" si="27"/>
        <v>53.630005081619899</v>
      </c>
      <c r="AB44">
        <f t="shared" si="27"/>
        <v>54.891922901267534</v>
      </c>
      <c r="AC44">
        <f t="shared" si="27"/>
        <v>56.006549764102431</v>
      </c>
      <c r="AD44">
        <f t="shared" si="27"/>
        <v>57.248172322604141</v>
      </c>
      <c r="AE44">
        <f t="shared" si="27"/>
        <v>58.474755160012776</v>
      </c>
      <c r="AF44">
        <f t="shared" si="27"/>
        <v>59.684434646304105</v>
      </c>
      <c r="AG44">
        <f t="shared" si="27"/>
        <v>60.994200138863533</v>
      </c>
      <c r="AH44">
        <f t="shared" si="27"/>
        <v>62.159627910842104</v>
      </c>
      <c r="AI44">
        <f t="shared" ref="AI44:BL44" si="28">AI139</f>
        <v>63.41177319645309</v>
      </c>
      <c r="AJ44">
        <f t="shared" si="28"/>
        <v>64.627936803162953</v>
      </c>
      <c r="AK44">
        <f t="shared" si="28"/>
        <v>65.80427279793652</v>
      </c>
      <c r="AL44">
        <f t="shared" si="28"/>
        <v>66.936486875745814</v>
      </c>
      <c r="AM44">
        <f t="shared" si="28"/>
        <v>68.019839986888371</v>
      </c>
      <c r="AN44">
        <f t="shared" si="28"/>
        <v>69.049297600719129</v>
      </c>
      <c r="AO44">
        <f t="shared" si="28"/>
        <v>70.112586466071662</v>
      </c>
      <c r="AP44">
        <f t="shared" si="28"/>
        <v>71.105002909264599</v>
      </c>
      <c r="AQ44">
        <f t="shared" si="28"/>
        <v>71.933071402461067</v>
      </c>
      <c r="AR44">
        <f t="shared" si="28"/>
        <v>72.768135397330624</v>
      </c>
      <c r="AS44">
        <f t="shared" si="28"/>
        <v>73.723864019096482</v>
      </c>
      <c r="AT44">
        <f t="shared" si="28"/>
        <v>74.673666928618289</v>
      </c>
      <c r="AU44">
        <f t="shared" si="28"/>
        <v>75.617402550389954</v>
      </c>
      <c r="AV44">
        <f t="shared" si="28"/>
        <v>76.555040526276002</v>
      </c>
      <c r="AW44">
        <f t="shared" si="28"/>
        <v>77.486525859713964</v>
      </c>
      <c r="AX44">
        <f t="shared" si="28"/>
        <v>78.411555028844973</v>
      </c>
      <c r="AY44">
        <f t="shared" si="28"/>
        <v>79.329770402018568</v>
      </c>
      <c r="AZ44">
        <f t="shared" si="28"/>
        <v>80.24095359362731</v>
      </c>
      <c r="BA44">
        <f t="shared" si="28"/>
        <v>81.14488422047593</v>
      </c>
      <c r="BB44">
        <f t="shared" si="28"/>
        <v>82.041329890989559</v>
      </c>
      <c r="BC44">
        <f t="shared" si="28"/>
        <v>82.930022723848509</v>
      </c>
      <c r="BD44">
        <f t="shared" si="28"/>
        <v>83.810615567845446</v>
      </c>
      <c r="BE44">
        <f t="shared" si="28"/>
        <v>84.682693808744048</v>
      </c>
      <c r="BF44">
        <f t="shared" si="28"/>
        <v>85.545767195325212</v>
      </c>
      <c r="BG44">
        <f t="shared" si="28"/>
        <v>86.399396801824921</v>
      </c>
      <c r="BH44">
        <f t="shared" si="28"/>
        <v>87.243212442066437</v>
      </c>
      <c r="BI44">
        <f t="shared" si="28"/>
        <v>88.076873756706902</v>
      </c>
      <c r="BJ44">
        <f t="shared" si="28"/>
        <v>88.899988618391745</v>
      </c>
      <c r="BK44">
        <f t="shared" si="28"/>
        <v>89.712140640452304</v>
      </c>
      <c r="BL44">
        <f t="shared" si="28"/>
        <v>90.512926232935172</v>
      </c>
    </row>
    <row r="45" spans="1:64" x14ac:dyDescent="0.25">
      <c r="A45" t="str">
        <f t="shared" si="4"/>
        <v>15_RP</v>
      </c>
      <c r="B45" t="s">
        <v>742</v>
      </c>
      <c r="C45" t="str">
        <f t="shared" ref="C45:AH45" si="29">C140</f>
        <v>ship_passenger(gpkm)</v>
      </c>
      <c r="D45">
        <f t="shared" si="29"/>
        <v>0</v>
      </c>
      <c r="E45">
        <f t="shared" si="29"/>
        <v>0</v>
      </c>
      <c r="F45">
        <f t="shared" si="29"/>
        <v>0</v>
      </c>
      <c r="G45">
        <f t="shared" si="29"/>
        <v>0</v>
      </c>
      <c r="H45">
        <f t="shared" si="29"/>
        <v>0</v>
      </c>
      <c r="I45">
        <f t="shared" si="29"/>
        <v>0</v>
      </c>
      <c r="J45" s="10">
        <f t="shared" si="29"/>
        <v>0</v>
      </c>
      <c r="K45">
        <f t="shared" si="29"/>
        <v>18.459564053160232</v>
      </c>
      <c r="L45">
        <f t="shared" si="29"/>
        <v>18.762526754782172</v>
      </c>
      <c r="M45">
        <f t="shared" si="29"/>
        <v>19.070463568447781</v>
      </c>
      <c r="N45">
        <f t="shared" si="29"/>
        <v>18.277286702729665</v>
      </c>
      <c r="O45">
        <f t="shared" si="29"/>
        <v>18.691661650066507</v>
      </c>
      <c r="P45">
        <f t="shared" si="29"/>
        <v>19.130123863534482</v>
      </c>
      <c r="Q45" s="2">
        <f t="shared" si="29"/>
        <v>19.59996289120879</v>
      </c>
      <c r="R45">
        <f t="shared" si="29"/>
        <v>20.101350874977541</v>
      </c>
      <c r="S45">
        <f t="shared" si="29"/>
        <v>20.634395441964347</v>
      </c>
      <c r="T45">
        <f t="shared" si="29"/>
        <v>21.125855499785768</v>
      </c>
      <c r="U45">
        <f t="shared" si="29"/>
        <v>21.645068535352085</v>
      </c>
      <c r="V45">
        <f t="shared" si="29"/>
        <v>22.191080965277418</v>
      </c>
      <c r="W45">
        <f t="shared" si="29"/>
        <v>22.754976570123333</v>
      </c>
      <c r="X45">
        <f t="shared" si="29"/>
        <v>23.328809609869172</v>
      </c>
      <c r="Y45">
        <f t="shared" si="29"/>
        <v>23.927416896482828</v>
      </c>
      <c r="Z45">
        <f t="shared" si="29"/>
        <v>24.605559561455063</v>
      </c>
      <c r="AA45">
        <f t="shared" si="29"/>
        <v>25.21866115098813</v>
      </c>
      <c r="AB45">
        <f t="shared" si="29"/>
        <v>25.904739446163326</v>
      </c>
      <c r="AC45">
        <f t="shared" si="29"/>
        <v>26.527798575652238</v>
      </c>
      <c r="AD45">
        <f t="shared" si="29"/>
        <v>27.21687019854032</v>
      </c>
      <c r="AE45">
        <f t="shared" si="29"/>
        <v>27.904219271833483</v>
      </c>
      <c r="AF45">
        <f t="shared" si="29"/>
        <v>28.5882172343264</v>
      </c>
      <c r="AG45">
        <f t="shared" si="29"/>
        <v>29.324339901222093</v>
      </c>
      <c r="AH45">
        <f t="shared" si="29"/>
        <v>29.994476341617556</v>
      </c>
      <c r="AI45">
        <f t="shared" ref="AI45:BL45" si="30">AI140</f>
        <v>30.70904782362372</v>
      </c>
      <c r="AJ45">
        <f t="shared" si="30"/>
        <v>31.408146051279743</v>
      </c>
      <c r="AK45">
        <f t="shared" si="30"/>
        <v>32.088972654376725</v>
      </c>
      <c r="AL45">
        <f t="shared" si="30"/>
        <v>32.748483538684205</v>
      </c>
      <c r="AM45">
        <f t="shared" si="30"/>
        <v>33.383391634547884</v>
      </c>
      <c r="AN45">
        <f t="shared" si="30"/>
        <v>33.990241129915646</v>
      </c>
      <c r="AO45">
        <f t="shared" si="30"/>
        <v>34.611346948688066</v>
      </c>
      <c r="AP45">
        <f t="shared" si="30"/>
        <v>35.194245706526225</v>
      </c>
      <c r="AQ45">
        <f t="shared" si="30"/>
        <v>35.691493989873969</v>
      </c>
      <c r="AR45">
        <f t="shared" si="30"/>
        <v>36.186934645780823</v>
      </c>
      <c r="AS45">
        <f t="shared" si="30"/>
        <v>36.662209833005313</v>
      </c>
      <c r="AT45">
        <f t="shared" si="30"/>
        <v>37.134538217202149</v>
      </c>
      <c r="AU45">
        <f t="shared" si="30"/>
        <v>37.603849394154466</v>
      </c>
      <c r="AV45">
        <f t="shared" si="30"/>
        <v>38.070128267036445</v>
      </c>
      <c r="AW45">
        <f t="shared" si="30"/>
        <v>38.533347486555698</v>
      </c>
      <c r="AX45">
        <f t="shared" si="30"/>
        <v>38.993356114040914</v>
      </c>
      <c r="AY45">
        <f t="shared" si="30"/>
        <v>39.44997630251153</v>
      </c>
      <c r="AZ45">
        <f t="shared" si="30"/>
        <v>39.903099450782953</v>
      </c>
      <c r="BA45">
        <f t="shared" si="30"/>
        <v>40.352615964288269</v>
      </c>
      <c r="BB45">
        <f t="shared" si="30"/>
        <v>40.798410276802151</v>
      </c>
      <c r="BC45">
        <f t="shared" si="30"/>
        <v>41.24034917337061</v>
      </c>
      <c r="BD45">
        <f t="shared" si="30"/>
        <v>41.678260018842515</v>
      </c>
      <c r="BE45">
        <f t="shared" si="30"/>
        <v>42.111936629313462</v>
      </c>
      <c r="BF45">
        <f t="shared" si="30"/>
        <v>42.541135207292569</v>
      </c>
      <c r="BG45">
        <f t="shared" si="30"/>
        <v>42.965637478972894</v>
      </c>
      <c r="BH45">
        <f t="shared" si="30"/>
        <v>43.385259354121665</v>
      </c>
      <c r="BI45">
        <f t="shared" si="30"/>
        <v>43.799831575120429</v>
      </c>
      <c r="BJ45">
        <f t="shared" si="30"/>
        <v>44.209159140587403</v>
      </c>
      <c r="BK45">
        <f t="shared" si="30"/>
        <v>44.613034985203619</v>
      </c>
      <c r="BL45">
        <f t="shared" si="30"/>
        <v>45.011258407340712</v>
      </c>
    </row>
    <row r="47" spans="1:64" x14ac:dyDescent="0.25">
      <c r="A47" t="str">
        <f t="shared" si="4"/>
        <v>15_RP</v>
      </c>
      <c r="B47" t="s">
        <v>743</v>
      </c>
      <c r="C47" t="str">
        <f>C32</f>
        <v>air_freight(gtkm)</v>
      </c>
      <c r="D47">
        <f t="shared" ref="D47:D60" si="31">D178</f>
        <v>0</v>
      </c>
      <c r="E47">
        <f t="shared" ref="E47:BL47" si="32">E178</f>
        <v>0</v>
      </c>
      <c r="F47">
        <f t="shared" si="32"/>
        <v>0</v>
      </c>
      <c r="G47">
        <f t="shared" si="32"/>
        <v>0</v>
      </c>
      <c r="H47">
        <f t="shared" si="32"/>
        <v>0</v>
      </c>
      <c r="I47">
        <f t="shared" si="32"/>
        <v>0</v>
      </c>
      <c r="J47" s="10">
        <f t="shared" si="32"/>
        <v>0</v>
      </c>
      <c r="K47">
        <f t="shared" si="32"/>
        <v>0.62423229205924224</v>
      </c>
      <c r="L47">
        <f t="shared" si="32"/>
        <v>0.64654629127714358</v>
      </c>
      <c r="M47">
        <f t="shared" si="32"/>
        <v>0.66989207418649499</v>
      </c>
      <c r="N47">
        <f t="shared" si="32"/>
        <v>0.61874917383995909</v>
      </c>
      <c r="O47">
        <f t="shared" si="32"/>
        <v>0.64640919114251294</v>
      </c>
      <c r="P47">
        <f t="shared" si="32"/>
        <v>0.67657256554681711</v>
      </c>
      <c r="Q47" s="2">
        <f t="shared" si="32"/>
        <v>0.70986054365967455</v>
      </c>
      <c r="R47">
        <f t="shared" si="32"/>
        <v>0.74648479055237182</v>
      </c>
      <c r="S47">
        <f t="shared" si="32"/>
        <v>0.78667002246130624</v>
      </c>
      <c r="T47">
        <f t="shared" si="32"/>
        <v>0.82413828727878513</v>
      </c>
      <c r="U47">
        <f t="shared" si="32"/>
        <v>0.86452579297080867</v>
      </c>
      <c r="V47">
        <f t="shared" si="32"/>
        <v>0.90788127016330311</v>
      </c>
      <c r="W47">
        <f t="shared" si="32"/>
        <v>0.95344395931867165</v>
      </c>
      <c r="X47">
        <f t="shared" si="32"/>
        <v>1.0004170426975492</v>
      </c>
      <c r="Y47">
        <f t="shared" si="32"/>
        <v>1.0504106869748706</v>
      </c>
      <c r="Z47">
        <f t="shared" si="32"/>
        <v>1.1100287849549488</v>
      </c>
      <c r="AA47">
        <f t="shared" si="32"/>
        <v>1.1628023273212476</v>
      </c>
      <c r="AB47">
        <f t="shared" si="32"/>
        <v>1.2252393203094456</v>
      </c>
      <c r="AC47">
        <f t="shared" si="32"/>
        <v>1.2805012891207848</v>
      </c>
      <c r="AD47">
        <f t="shared" si="32"/>
        <v>1.3453958801884456</v>
      </c>
      <c r="AE47">
        <f t="shared" si="32"/>
        <v>1.4113760676588802</v>
      </c>
      <c r="AF47">
        <f t="shared" si="32"/>
        <v>1.4782882268382493</v>
      </c>
      <c r="AG47">
        <f t="shared" si="32"/>
        <v>1.5548112384837092</v>
      </c>
      <c r="AH47">
        <f t="shared" si="32"/>
        <v>1.623121149102541</v>
      </c>
      <c r="AI47">
        <f t="shared" si="32"/>
        <v>1.7007835801705899</v>
      </c>
      <c r="AJ47">
        <f t="shared" si="32"/>
        <v>1.778687766523825</v>
      </c>
      <c r="AK47">
        <f t="shared" si="32"/>
        <v>1.8565517401661586</v>
      </c>
      <c r="AL47">
        <f t="shared" si="32"/>
        <v>1.9340675950282284</v>
      </c>
      <c r="AM47">
        <f t="shared" si="32"/>
        <v>2.0109014875979754</v>
      </c>
      <c r="AN47">
        <f t="shared" si="32"/>
        <v>2.0866936382716679</v>
      </c>
      <c r="AO47">
        <f t="shared" si="32"/>
        <v>2.1704301604301577</v>
      </c>
      <c r="AP47">
        <f t="shared" si="32"/>
        <v>2.2523858577017211</v>
      </c>
      <c r="AQ47">
        <f t="shared" si="32"/>
        <v>2.3226711050528328</v>
      </c>
      <c r="AR47">
        <f t="shared" si="32"/>
        <v>2.3996177696691925</v>
      </c>
      <c r="AS47">
        <f t="shared" si="32"/>
        <v>2.4777018542399722</v>
      </c>
      <c r="AT47">
        <f t="shared" si="32"/>
        <v>2.5585622618177224</v>
      </c>
      <c r="AU47">
        <f t="shared" si="32"/>
        <v>2.6422977061093422</v>
      </c>
      <c r="AV47">
        <f t="shared" si="32"/>
        <v>2.7290104106424415</v>
      </c>
      <c r="AW47">
        <f t="shared" si="32"/>
        <v>2.8188062335589414</v>
      </c>
      <c r="AX47">
        <f t="shared" si="32"/>
        <v>2.9117947968458009</v>
      </c>
      <c r="AY47">
        <f t="shared" si="32"/>
        <v>3.0080896201606406</v>
      </c>
      <c r="AZ47">
        <f t="shared" si="32"/>
        <v>3.1078082594155707</v>
      </c>
      <c r="BA47">
        <f t="shared" si="32"/>
        <v>3.2110724502884502</v>
      </c>
      <c r="BB47">
        <f t="shared" si="32"/>
        <v>3.3180082568367997</v>
      </c>
      <c r="BC47">
        <f t="shared" si="32"/>
        <v>3.4287462253957695</v>
      </c>
      <c r="BD47">
        <f t="shared" si="32"/>
        <v>3.5434215439479391</v>
      </c>
      <c r="BE47">
        <f t="shared" si="32"/>
        <v>3.6621742071597487</v>
      </c>
      <c r="BF47">
        <f t="shared" si="32"/>
        <v>3.7851491872857483</v>
      </c>
      <c r="BG47">
        <f t="shared" si="32"/>
        <v>3.912496611149558</v>
      </c>
      <c r="BH47">
        <f t="shared" si="32"/>
        <v>4.0443719434174268</v>
      </c>
      <c r="BI47">
        <f t="shared" si="32"/>
        <v>4.1809361763881467</v>
      </c>
      <c r="BJ47">
        <f t="shared" si="32"/>
        <v>4.322356026531156</v>
      </c>
      <c r="BK47">
        <f t="shared" si="32"/>
        <v>4.4688041380125858</v>
      </c>
      <c r="BL47">
        <f t="shared" si="32"/>
        <v>4.6204592934577962</v>
      </c>
    </row>
    <row r="48" spans="1:64" x14ac:dyDescent="0.25">
      <c r="A48" t="str">
        <f t="shared" si="4"/>
        <v>15_RP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 s="2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15_RP</v>
      </c>
      <c r="B49" t="s">
        <v>743</v>
      </c>
      <c r="C49" t="str">
        <f t="shared" si="33"/>
        <v>rail_freight(gtkm)</v>
      </c>
      <c r="D49">
        <f t="shared" si="31"/>
        <v>0</v>
      </c>
      <c r="E49">
        <f t="shared" ref="E49:BL49" si="35">E180</f>
        <v>0</v>
      </c>
      <c r="F49">
        <f t="shared" si="35"/>
        <v>0</v>
      </c>
      <c r="G49">
        <f t="shared" si="35"/>
        <v>0</v>
      </c>
      <c r="H49">
        <f t="shared" si="35"/>
        <v>0</v>
      </c>
      <c r="I49">
        <f t="shared" si="35"/>
        <v>0</v>
      </c>
      <c r="J49" s="10">
        <f t="shared" si="35"/>
        <v>0</v>
      </c>
      <c r="K49">
        <f t="shared" si="35"/>
        <v>0.73665701031170105</v>
      </c>
      <c r="L49">
        <f t="shared" si="35"/>
        <v>0.76994575527709996</v>
      </c>
      <c r="M49">
        <f t="shared" si="35"/>
        <v>0.80336588426261701</v>
      </c>
      <c r="N49">
        <f t="shared" si="35"/>
        <v>0.74577903692052305</v>
      </c>
      <c r="O49">
        <f t="shared" si="35"/>
        <v>0.78156926254363501</v>
      </c>
      <c r="P49">
        <f t="shared" si="35"/>
        <v>0.819143576686444</v>
      </c>
      <c r="Q49" s="2">
        <f t="shared" si="35"/>
        <v>0.85916022124853497</v>
      </c>
      <c r="R49">
        <f t="shared" si="35"/>
        <v>0.90177794770716302</v>
      </c>
      <c r="S49">
        <f t="shared" si="35"/>
        <v>0.94716582638560098</v>
      </c>
      <c r="T49">
        <f t="shared" si="35"/>
        <v>0.98769498508851994</v>
      </c>
      <c r="U49">
        <f t="shared" si="35"/>
        <v>1.0301092209403999</v>
      </c>
      <c r="V49">
        <f t="shared" si="35"/>
        <v>1.0744085339412701</v>
      </c>
      <c r="W49">
        <f t="shared" si="35"/>
        <v>1.11965038551661</v>
      </c>
      <c r="X49">
        <f t="shared" si="35"/>
        <v>1.1648922370919601</v>
      </c>
      <c r="Y49">
        <f t="shared" si="35"/>
        <v>1.21201916581629</v>
      </c>
      <c r="Z49">
        <f t="shared" si="35"/>
        <v>1.26857148028547</v>
      </c>
      <c r="AA49">
        <f t="shared" si="35"/>
        <v>1.3156984090097898</v>
      </c>
      <c r="AB49">
        <f t="shared" si="35"/>
        <v>1.37225072347898</v>
      </c>
      <c r="AC49">
        <f t="shared" si="35"/>
        <v>1.4193776522032999</v>
      </c>
      <c r="AD49">
        <f t="shared" si="35"/>
        <v>1.4759299666724901</v>
      </c>
      <c r="AE49">
        <f t="shared" si="35"/>
        <v>1.5324822811416701</v>
      </c>
      <c r="AF49">
        <f t="shared" si="35"/>
        <v>1.58903459561086</v>
      </c>
      <c r="AG49">
        <f t="shared" si="35"/>
        <v>1.6550122958249101</v>
      </c>
      <c r="AH49">
        <f t="shared" si="35"/>
        <v>1.7115646102941</v>
      </c>
      <c r="AI49">
        <f t="shared" si="35"/>
        <v>1.77754231050815</v>
      </c>
      <c r="AJ49">
        <f t="shared" si="35"/>
        <v>1.8435200107221998</v>
      </c>
      <c r="AK49">
        <f t="shared" si="35"/>
        <v>1.9094977109362501</v>
      </c>
      <c r="AL49">
        <f t="shared" si="35"/>
        <v>1.9754754111502999</v>
      </c>
      <c r="AM49">
        <f t="shared" si="35"/>
        <v>2.0414531113643499</v>
      </c>
      <c r="AN49">
        <f t="shared" si="35"/>
        <v>2.1074308115784</v>
      </c>
      <c r="AO49">
        <f t="shared" si="35"/>
        <v>2.18283389753732</v>
      </c>
      <c r="AP49">
        <f t="shared" si="35"/>
        <v>2.2582369834962299</v>
      </c>
      <c r="AQ49">
        <f t="shared" si="35"/>
        <v>2.3242146837102799</v>
      </c>
      <c r="AR49">
        <f t="shared" si="35"/>
        <v>2.3996177696692</v>
      </c>
      <c r="AS49">
        <f t="shared" si="35"/>
        <v>2.4777018542399798</v>
      </c>
      <c r="AT49">
        <f t="shared" si="35"/>
        <v>2.5585622618177304</v>
      </c>
      <c r="AU49">
        <f t="shared" si="35"/>
        <v>2.6422977061093502</v>
      </c>
      <c r="AV49">
        <f t="shared" si="35"/>
        <v>2.7290104106424504</v>
      </c>
      <c r="AW49">
        <f t="shared" si="35"/>
        <v>2.8188062335589503</v>
      </c>
      <c r="AX49">
        <f t="shared" si="35"/>
        <v>2.9117947968458102</v>
      </c>
      <c r="AY49">
        <f t="shared" si="35"/>
        <v>3.00808962016065</v>
      </c>
      <c r="AZ49">
        <f t="shared" si="35"/>
        <v>3.1078082594155805</v>
      </c>
      <c r="BA49">
        <f t="shared" si="35"/>
        <v>3.2110724502884604</v>
      </c>
      <c r="BB49">
        <f t="shared" si="35"/>
        <v>3.3180082568368103</v>
      </c>
      <c r="BC49">
        <f t="shared" si="35"/>
        <v>3.4287462253957801</v>
      </c>
      <c r="BD49">
        <f t="shared" si="35"/>
        <v>3.5434215439479502</v>
      </c>
      <c r="BE49">
        <f t="shared" si="35"/>
        <v>3.6621742071597603</v>
      </c>
      <c r="BF49">
        <f t="shared" si="35"/>
        <v>3.7851491872857599</v>
      </c>
      <c r="BG49">
        <f t="shared" si="35"/>
        <v>3.91249661114957</v>
      </c>
      <c r="BH49">
        <f t="shared" si="35"/>
        <v>4.0443719434174401</v>
      </c>
      <c r="BI49">
        <f t="shared" si="35"/>
        <v>4.1809361763881601</v>
      </c>
      <c r="BJ49">
        <f t="shared" si="35"/>
        <v>4.3223560265311702</v>
      </c>
      <c r="BK49">
        <f t="shared" si="35"/>
        <v>4.4688041380126</v>
      </c>
      <c r="BL49">
        <f t="shared" si="35"/>
        <v>4.6204592934578104</v>
      </c>
    </row>
    <row r="50" spans="1:64" x14ac:dyDescent="0.25">
      <c r="A50" t="str">
        <f t="shared" si="4"/>
        <v>15_RP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 s="2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15_RP</v>
      </c>
      <c r="B51" t="s">
        <v>743</v>
      </c>
      <c r="C51" t="str">
        <f t="shared" si="33"/>
        <v>road_freight_ht(gtkm)</v>
      </c>
      <c r="D51">
        <f t="shared" si="31"/>
        <v>0</v>
      </c>
      <c r="E51">
        <f t="shared" ref="E51:BL51" si="37">E182</f>
        <v>0</v>
      </c>
      <c r="F51">
        <f t="shared" si="37"/>
        <v>0</v>
      </c>
      <c r="G51">
        <f t="shared" si="37"/>
        <v>0</v>
      </c>
      <c r="H51">
        <f t="shared" si="37"/>
        <v>0</v>
      </c>
      <c r="I51">
        <f t="shared" si="37"/>
        <v>0</v>
      </c>
      <c r="J51" s="10">
        <f t="shared" si="37"/>
        <v>0</v>
      </c>
      <c r="K51">
        <f t="shared" si="37"/>
        <v>51.252545280148908</v>
      </c>
      <c r="L51">
        <f t="shared" si="37"/>
        <v>53.873407453505699</v>
      </c>
      <c r="M51">
        <f t="shared" si="37"/>
        <v>56.535266360598605</v>
      </c>
      <c r="N51">
        <f t="shared" si="37"/>
        <v>52.787075572929325</v>
      </c>
      <c r="O51">
        <f t="shared" si="37"/>
        <v>55.642697348315203</v>
      </c>
      <c r="P51">
        <f t="shared" si="37"/>
        <v>58.658147884623602</v>
      </c>
      <c r="Q51" s="2">
        <f t="shared" si="37"/>
        <v>61.882384717607486</v>
      </c>
      <c r="R51">
        <f t="shared" si="37"/>
        <v>65.329117023756325</v>
      </c>
      <c r="S51">
        <f t="shared" si="37"/>
        <v>69.012883796880189</v>
      </c>
      <c r="T51">
        <f t="shared" si="37"/>
        <v>72.376865187303963</v>
      </c>
      <c r="U51">
        <f t="shared" si="37"/>
        <v>75.910527771770631</v>
      </c>
      <c r="V51">
        <f t="shared" si="37"/>
        <v>79.614553496878969</v>
      </c>
      <c r="W51">
        <f t="shared" si="37"/>
        <v>83.419146518390576</v>
      </c>
      <c r="X51">
        <f t="shared" si="37"/>
        <v>87.252735993189646</v>
      </c>
      <c r="Y51">
        <f t="shared" si="37"/>
        <v>91.254921603958039</v>
      </c>
      <c r="Z51">
        <f t="shared" si="37"/>
        <v>95.995902125757951</v>
      </c>
      <c r="AA51">
        <f t="shared" si="37"/>
        <v>100.04986513341451</v>
      </c>
      <c r="AB51">
        <f t="shared" si="37"/>
        <v>104.84352696386863</v>
      </c>
      <c r="AC51">
        <f t="shared" si="37"/>
        <v>108.93662283956841</v>
      </c>
      <c r="AD51">
        <f t="shared" si="37"/>
        <v>113.7688995765325</v>
      </c>
      <c r="AE51">
        <f t="shared" si="37"/>
        <v>118.61607219490934</v>
      </c>
      <c r="AF51">
        <f t="shared" si="37"/>
        <v>123.47370778280481</v>
      </c>
      <c r="AG51">
        <f t="shared" si="37"/>
        <v>129.07217457637728</v>
      </c>
      <c r="AH51">
        <f t="shared" si="37"/>
        <v>133.93886201253386</v>
      </c>
      <c r="AI51">
        <f t="shared" si="37"/>
        <v>139.54080892123656</v>
      </c>
      <c r="AJ51">
        <f t="shared" si="37"/>
        <v>145.13683079887599</v>
      </c>
      <c r="AK51">
        <f t="shared" si="37"/>
        <v>150.7204989612631</v>
      </c>
      <c r="AL51">
        <f t="shared" si="37"/>
        <v>156.2850674514803</v>
      </c>
      <c r="AM51">
        <f t="shared" si="37"/>
        <v>161.82347307014226</v>
      </c>
      <c r="AN51">
        <f t="shared" si="37"/>
        <v>167.32833541968543</v>
      </c>
      <c r="AO51">
        <f t="shared" si="37"/>
        <v>173.54130106494128</v>
      </c>
      <c r="AP51">
        <f t="shared" si="37"/>
        <v>179.70643355938805</v>
      </c>
      <c r="AQ51">
        <f t="shared" si="37"/>
        <v>185.06408268377325</v>
      </c>
      <c r="AR51">
        <f t="shared" si="37"/>
        <v>191.10555917645507</v>
      </c>
      <c r="AS51">
        <f t="shared" si="37"/>
        <v>197.32417567167198</v>
      </c>
      <c r="AT51">
        <f t="shared" si="37"/>
        <v>203.76389853116402</v>
      </c>
      <c r="AU51">
        <f t="shared" si="37"/>
        <v>210.43258931454861</v>
      </c>
      <c r="AV51">
        <f t="shared" si="37"/>
        <v>217.33838910356471</v>
      </c>
      <c r="AW51">
        <f t="shared" si="37"/>
        <v>224.48972844063476</v>
      </c>
      <c r="AX51">
        <f t="shared" si="37"/>
        <v>231.89533762080026</v>
      </c>
      <c r="AY51">
        <f t="shared" si="37"/>
        <v>239.56425734959413</v>
      </c>
      <c r="AZ51">
        <f t="shared" si="37"/>
        <v>247.50584977985676</v>
      </c>
      <c r="BA51">
        <f t="shared" si="37"/>
        <v>255.72980994097293</v>
      </c>
      <c r="BB51">
        <f t="shared" si="37"/>
        <v>264.24617757448351</v>
      </c>
      <c r="BC51">
        <f t="shared" si="37"/>
        <v>273.06534939051988</v>
      </c>
      <c r="BD51">
        <f t="shared" si="37"/>
        <v>282.19809176001468</v>
      </c>
      <c r="BE51">
        <f t="shared" si="37"/>
        <v>291.65555385820323</v>
      </c>
      <c r="BF51">
        <f t="shared" si="37"/>
        <v>301.4492812754379</v>
      </c>
      <c r="BG51">
        <f t="shared" si="37"/>
        <v>311.59123011195169</v>
      </c>
      <c r="BH51">
        <f t="shared" si="37"/>
        <v>322.09378157376483</v>
      </c>
      <c r="BI51">
        <f t="shared" si="37"/>
        <v>332.96975708755303</v>
      </c>
      <c r="BJ51">
        <f t="shared" si="37"/>
        <v>344.2324339529423</v>
      </c>
      <c r="BK51">
        <f t="shared" si="37"/>
        <v>355.8955615513234</v>
      </c>
      <c r="BL51">
        <f t="shared" si="37"/>
        <v>367.97337813097994</v>
      </c>
    </row>
    <row r="52" spans="1:64" x14ac:dyDescent="0.25">
      <c r="A52" t="str">
        <f t="shared" si="4"/>
        <v>15_RP</v>
      </c>
      <c r="B52" t="s">
        <v>743</v>
      </c>
      <c r="C52" t="str">
        <f t="shared" si="33"/>
        <v>road_freight_lt(gtkm)</v>
      </c>
      <c r="D52">
        <f t="shared" si="31"/>
        <v>0</v>
      </c>
      <c r="E52">
        <f t="shared" ref="E52:BL52" si="38">E183</f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 s="10">
        <f t="shared" si="38"/>
        <v>0</v>
      </c>
      <c r="K52">
        <f t="shared" si="38"/>
        <v>2.1662167621025255</v>
      </c>
      <c r="L52">
        <f t="shared" si="38"/>
        <v>2.2768063836992836</v>
      </c>
      <c r="M52">
        <f t="shared" si="38"/>
        <v>2.3891096768692175</v>
      </c>
      <c r="N52">
        <f t="shared" si="38"/>
        <v>2.230535608743744</v>
      </c>
      <c r="O52">
        <f t="shared" si="38"/>
        <v>2.351011108785785</v>
      </c>
      <c r="P52">
        <f t="shared" si="38"/>
        <v>2.4782204775545855</v>
      </c>
      <c r="Q52" s="2">
        <f t="shared" si="38"/>
        <v>2.6142310391190007</v>
      </c>
      <c r="R52">
        <f t="shared" si="38"/>
        <v>2.7596206238109793</v>
      </c>
      <c r="S52">
        <f t="shared" si="38"/>
        <v>2.9150020676360735</v>
      </c>
      <c r="T52">
        <f t="shared" si="38"/>
        <v>3.0568566738496861</v>
      </c>
      <c r="U52">
        <f t="shared" si="38"/>
        <v>3.2058598746962916</v>
      </c>
      <c r="V52">
        <f t="shared" si="38"/>
        <v>3.3620400846175089</v>
      </c>
      <c r="W52">
        <f t="shared" si="38"/>
        <v>3.5224498709961312</v>
      </c>
      <c r="X52">
        <f t="shared" si="38"/>
        <v>3.684067842928398</v>
      </c>
      <c r="Y52">
        <f t="shared" si="38"/>
        <v>3.8527891987405947</v>
      </c>
      <c r="Z52">
        <f t="shared" si="38"/>
        <v>4.0526864002518082</v>
      </c>
      <c r="AA52">
        <f t="shared" si="38"/>
        <v>4.223565147601013</v>
      </c>
      <c r="AB52">
        <f t="shared" si="38"/>
        <v>4.4256574036394811</v>
      </c>
      <c r="AC52">
        <f t="shared" si="38"/>
        <v>4.5981666871571525</v>
      </c>
      <c r="AD52">
        <f t="shared" si="38"/>
        <v>4.8018678976335369</v>
      </c>
      <c r="AE52">
        <f t="shared" si="38"/>
        <v>5.0061897698354558</v>
      </c>
      <c r="AF52">
        <f t="shared" si="38"/>
        <v>5.2109475991006491</v>
      </c>
      <c r="AG52">
        <f t="shared" si="38"/>
        <v>5.4469661196750856</v>
      </c>
      <c r="AH52">
        <f t="shared" si="38"/>
        <v>5.6521011092844899</v>
      </c>
      <c r="AI52">
        <f t="shared" si="38"/>
        <v>5.888264634656025</v>
      </c>
      <c r="AJ52">
        <f t="shared" si="38"/>
        <v>6.1241812837332485</v>
      </c>
      <c r="AK52">
        <f t="shared" si="38"/>
        <v>6.3595831946749657</v>
      </c>
      <c r="AL52">
        <f t="shared" si="38"/>
        <v>6.5941892859429352</v>
      </c>
      <c r="AM52">
        <f t="shared" si="38"/>
        <v>6.8277052575627666</v>
      </c>
      <c r="AN52">
        <f t="shared" si="38"/>
        <v>7.0598235929693152</v>
      </c>
      <c r="AO52">
        <f t="shared" si="38"/>
        <v>7.3218389567699322</v>
      </c>
      <c r="AP52">
        <f t="shared" si="38"/>
        <v>7.5818612726201655</v>
      </c>
      <c r="AQ52">
        <f t="shared" si="38"/>
        <v>7.8078457236451353</v>
      </c>
      <c r="AR52">
        <f t="shared" si="38"/>
        <v>8.0627157060884986</v>
      </c>
      <c r="AS52">
        <f t="shared" si="38"/>
        <v>8.3250782302463175</v>
      </c>
      <c r="AT52">
        <f t="shared" si="38"/>
        <v>8.596769199707559</v>
      </c>
      <c r="AU52">
        <f t="shared" si="38"/>
        <v>8.8781202925274023</v>
      </c>
      <c r="AV52">
        <f t="shared" si="38"/>
        <v>9.1694749797586166</v>
      </c>
      <c r="AW52">
        <f t="shared" si="38"/>
        <v>9.4711889447580564</v>
      </c>
      <c r="AX52">
        <f t="shared" si="38"/>
        <v>9.7836305174019049</v>
      </c>
      <c r="AY52">
        <f t="shared" si="38"/>
        <v>10.107181123739766</v>
      </c>
      <c r="AZ52">
        <f t="shared" si="38"/>
        <v>10.442235751636332</v>
      </c>
      <c r="BA52">
        <f t="shared" si="38"/>
        <v>10.789203432969208</v>
      </c>
      <c r="BB52">
        <f t="shared" si="38"/>
        <v>11.148507742971663</v>
      </c>
      <c r="BC52">
        <f t="shared" si="38"/>
        <v>11.520587317329802</v>
      </c>
      <c r="BD52">
        <f t="shared" si="38"/>
        <v>11.905896387665091</v>
      </c>
      <c r="BE52">
        <f t="shared" si="38"/>
        <v>12.304905336056773</v>
      </c>
      <c r="BF52">
        <f t="shared" si="38"/>
        <v>12.718101269280131</v>
      </c>
      <c r="BG52">
        <f t="shared" si="38"/>
        <v>13.145988613462533</v>
      </c>
      <c r="BH52">
        <f t="shared" si="38"/>
        <v>13.589089729882573</v>
      </c>
      <c r="BI52">
        <f t="shared" si="38"/>
        <v>14.047945552664194</v>
      </c>
      <c r="BJ52">
        <f t="shared" si="38"/>
        <v>14.523116249144707</v>
      </c>
      <c r="BK52">
        <f t="shared" si="38"/>
        <v>15.01518190372231</v>
      </c>
      <c r="BL52">
        <f t="shared" si="38"/>
        <v>15.524743226018215</v>
      </c>
    </row>
    <row r="53" spans="1:64" x14ac:dyDescent="0.25">
      <c r="A53" t="str">
        <f t="shared" si="4"/>
        <v>15_RP</v>
      </c>
      <c r="B53" t="s">
        <v>743</v>
      </c>
      <c r="C53" t="str">
        <f t="shared" si="33"/>
        <v>ship_freight(gtkm)</v>
      </c>
      <c r="D53">
        <f t="shared" si="31"/>
        <v>0</v>
      </c>
      <c r="E53">
        <f t="shared" ref="E53:BL53" si="39">E184</f>
        <v>0</v>
      </c>
      <c r="F53">
        <f t="shared" si="39"/>
        <v>0</v>
      </c>
      <c r="G53">
        <f t="shared" si="39"/>
        <v>0</v>
      </c>
      <c r="H53">
        <f t="shared" si="39"/>
        <v>0</v>
      </c>
      <c r="I53">
        <f t="shared" si="39"/>
        <v>0</v>
      </c>
      <c r="J53" s="10">
        <f t="shared" si="39"/>
        <v>0</v>
      </c>
      <c r="K53">
        <f t="shared" si="39"/>
        <v>18.886049686547732</v>
      </c>
      <c r="L53">
        <f t="shared" si="39"/>
        <v>19.427869643950775</v>
      </c>
      <c r="M53">
        <f t="shared" si="39"/>
        <v>19.938954430344765</v>
      </c>
      <c r="N53">
        <f t="shared" si="39"/>
        <v>18.195764299618745</v>
      </c>
      <c r="O53">
        <f t="shared" si="39"/>
        <v>18.73523934357636</v>
      </c>
      <c r="P53">
        <f t="shared" si="39"/>
        <v>19.28227316423294</v>
      </c>
      <c r="Q53" s="2">
        <f t="shared" si="39"/>
        <v>19.850385603218793</v>
      </c>
      <c r="R53">
        <f t="shared" si="39"/>
        <v>20.440794384889458</v>
      </c>
      <c r="S53">
        <f t="shared" si="39"/>
        <v>21.054860925196941</v>
      </c>
      <c r="T53">
        <f t="shared" si="39"/>
        <v>21.523943375331033</v>
      </c>
      <c r="U53">
        <f t="shared" si="39"/>
        <v>21.999899433661867</v>
      </c>
      <c r="V53">
        <f t="shared" si="39"/>
        <v>22.481970008525963</v>
      </c>
      <c r="W53">
        <f t="shared" si="39"/>
        <v>22.95034781743901</v>
      </c>
      <c r="X53">
        <f t="shared" si="39"/>
        <v>23.387110593288458</v>
      </c>
      <c r="Y53">
        <f t="shared" si="39"/>
        <v>23.831775926139219</v>
      </c>
      <c r="Z53">
        <f t="shared" si="39"/>
        <v>24.42995923729681</v>
      </c>
      <c r="AA53">
        <f t="shared" si="39"/>
        <v>24.817909883632421</v>
      </c>
      <c r="AB53">
        <f t="shared" si="39"/>
        <v>25.358397936601449</v>
      </c>
      <c r="AC53">
        <f t="shared" si="39"/>
        <v>25.703096752280334</v>
      </c>
      <c r="AD53">
        <f t="shared" si="39"/>
        <v>26.200903346222027</v>
      </c>
      <c r="AE53">
        <f t="shared" si="39"/>
        <v>26.682107800621651</v>
      </c>
      <c r="AF53">
        <f t="shared" si="39"/>
        <v>27.151481356731448</v>
      </c>
      <c r="AG53">
        <f t="shared" si="39"/>
        <v>27.772265352130017</v>
      </c>
      <c r="AH53">
        <f t="shared" si="39"/>
        <v>28.230812148194989</v>
      </c>
      <c r="AI53">
        <f t="shared" si="39"/>
        <v>28.846831604243697</v>
      </c>
      <c r="AJ53">
        <f t="shared" si="39"/>
        <v>29.468781212364732</v>
      </c>
      <c r="AK53">
        <f t="shared" si="39"/>
        <v>30.103639486584516</v>
      </c>
      <c r="AL53">
        <f t="shared" si="39"/>
        <v>30.758741371428236</v>
      </c>
      <c r="AM53">
        <f t="shared" si="39"/>
        <v>31.441778209767627</v>
      </c>
      <c r="AN53">
        <f t="shared" si="39"/>
        <v>32.160797695335198</v>
      </c>
      <c r="AO53">
        <f t="shared" si="39"/>
        <v>33.066985674053306</v>
      </c>
      <c r="AP53">
        <f t="shared" si="39"/>
        <v>34.024780676416832</v>
      </c>
      <c r="AQ53">
        <f t="shared" si="39"/>
        <v>34.902654174846433</v>
      </c>
      <c r="AR53">
        <f t="shared" si="39"/>
        <v>35.994266545038045</v>
      </c>
      <c r="AS53">
        <f t="shared" si="39"/>
        <v>37.165527813599745</v>
      </c>
      <c r="AT53">
        <f t="shared" si="39"/>
        <v>38.378433927266002</v>
      </c>
      <c r="AU53">
        <f t="shared" si="39"/>
        <v>39.6344655916403</v>
      </c>
      <c r="AV53">
        <f t="shared" si="39"/>
        <v>40.935156159636804</v>
      </c>
      <c r="AW53">
        <f t="shared" si="39"/>
        <v>42.282093503384303</v>
      </c>
      <c r="AX53">
        <f t="shared" si="39"/>
        <v>43.676921952687202</v>
      </c>
      <c r="AY53">
        <f t="shared" si="39"/>
        <v>45.121344302409803</v>
      </c>
      <c r="AZ53">
        <f t="shared" si="39"/>
        <v>46.61712389123376</v>
      </c>
      <c r="BA53">
        <f t="shared" si="39"/>
        <v>48.166086754326962</v>
      </c>
      <c r="BB53">
        <f t="shared" si="39"/>
        <v>49.770123852552217</v>
      </c>
      <c r="BC53">
        <f t="shared" si="39"/>
        <v>51.431193380936769</v>
      </c>
      <c r="BD53">
        <f t="shared" si="39"/>
        <v>53.151323159219316</v>
      </c>
      <c r="BE53">
        <f t="shared" si="39"/>
        <v>54.93261310739647</v>
      </c>
      <c r="BF53">
        <f t="shared" si="39"/>
        <v>56.777237809286468</v>
      </c>
      <c r="BG53">
        <f t="shared" si="39"/>
        <v>58.687449167243628</v>
      </c>
      <c r="BH53">
        <f t="shared" si="39"/>
        <v>60.665579151261674</v>
      </c>
      <c r="BI53">
        <f t="shared" si="39"/>
        <v>62.714042645822481</v>
      </c>
      <c r="BJ53">
        <f t="shared" si="39"/>
        <v>64.835340397967627</v>
      </c>
      <c r="BK53">
        <f t="shared" si="39"/>
        <v>67.032062070189085</v>
      </c>
      <c r="BL53">
        <f t="shared" si="39"/>
        <v>69.306889401867238</v>
      </c>
    </row>
    <row r="54" spans="1:64" x14ac:dyDescent="0.25">
      <c r="A54" t="str">
        <f t="shared" si="4"/>
        <v>15_RP</v>
      </c>
      <c r="B54" t="s">
        <v>743</v>
      </c>
      <c r="C54" t="str">
        <f t="shared" si="33"/>
        <v>air_passenger(gpkm)</v>
      </c>
      <c r="D54">
        <f t="shared" si="31"/>
        <v>0</v>
      </c>
      <c r="E54">
        <f t="shared" ref="E54:BL54" si="40">E185</f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 s="10">
        <f t="shared" si="40"/>
        <v>0</v>
      </c>
      <c r="K54">
        <f t="shared" si="40"/>
        <v>7.4993666799901408</v>
      </c>
      <c r="L54">
        <f t="shared" si="40"/>
        <v>7.8933161634366291</v>
      </c>
      <c r="M54">
        <f t="shared" si="40"/>
        <v>8.3203872046714054</v>
      </c>
      <c r="N54">
        <f t="shared" si="40"/>
        <v>8.2786252018417095</v>
      </c>
      <c r="O54">
        <f t="shared" si="40"/>
        <v>8.7946888031181896</v>
      </c>
      <c r="P54">
        <f t="shared" si="40"/>
        <v>9.3520044300166205</v>
      </c>
      <c r="Q54" s="2">
        <f t="shared" si="40"/>
        <v>9.9537904789847715</v>
      </c>
      <c r="R54">
        <f t="shared" si="40"/>
        <v>10.599835350429155</v>
      </c>
      <c r="S54">
        <f t="shared" si="40"/>
        <v>11.289688670451339</v>
      </c>
      <c r="T54">
        <f t="shared" si="40"/>
        <v>11.98109973795815</v>
      </c>
      <c r="U54">
        <f t="shared" si="40"/>
        <v>12.709462624037334</v>
      </c>
      <c r="V54">
        <f t="shared" si="40"/>
        <v>13.472881265642368</v>
      </c>
      <c r="W54">
        <f t="shared" si="40"/>
        <v>14.264261114253761</v>
      </c>
      <c r="X54">
        <f t="shared" si="40"/>
        <v>15.076329646319849</v>
      </c>
      <c r="Y54">
        <f t="shared" si="40"/>
        <v>15.916294035833731</v>
      </c>
      <c r="Z54">
        <f t="shared" si="40"/>
        <v>16.819720112551806</v>
      </c>
      <c r="AA54">
        <f t="shared" si="40"/>
        <v>17.686206918485446</v>
      </c>
      <c r="AB54">
        <f t="shared" si="40"/>
        <v>18.608225870057904</v>
      </c>
      <c r="AC54">
        <f t="shared" si="40"/>
        <v>19.486299040866744</v>
      </c>
      <c r="AD54">
        <f t="shared" si="40"/>
        <v>20.411063040678293</v>
      </c>
      <c r="AE54">
        <f t="shared" si="40"/>
        <v>21.330647616857526</v>
      </c>
      <c r="AF54">
        <f t="shared" si="40"/>
        <v>22.240678007658715</v>
      </c>
      <c r="AG54">
        <f t="shared" si="40"/>
        <v>23.181946927325537</v>
      </c>
      <c r="AH54">
        <f t="shared" si="40"/>
        <v>24.058689684480296</v>
      </c>
      <c r="AI54">
        <f t="shared" si="40"/>
        <v>24.955634892949547</v>
      </c>
      <c r="AJ54">
        <f t="shared" si="40"/>
        <v>25.822142651364715</v>
      </c>
      <c r="AK54">
        <f t="shared" si="40"/>
        <v>26.652745290315067</v>
      </c>
      <c r="AL54">
        <f t="shared" si="40"/>
        <v>27.441801315968853</v>
      </c>
      <c r="AM54">
        <f t="shared" si="40"/>
        <v>28.183493655721463</v>
      </c>
      <c r="AN54">
        <f t="shared" si="40"/>
        <v>28.871889357024575</v>
      </c>
      <c r="AO54">
        <f t="shared" si="40"/>
        <v>29.540147187799001</v>
      </c>
      <c r="AP54">
        <f t="shared" si="40"/>
        <v>30.140822100030725</v>
      </c>
      <c r="AQ54">
        <f t="shared" si="40"/>
        <v>30.630139573429762</v>
      </c>
      <c r="AR54">
        <f t="shared" si="40"/>
        <v>31.077009623258476</v>
      </c>
      <c r="AS54">
        <f t="shared" si="40"/>
        <v>31.485171621826474</v>
      </c>
      <c r="AT54">
        <f t="shared" si="40"/>
        <v>31.890802932814974</v>
      </c>
      <c r="AU54">
        <f t="shared" si="40"/>
        <v>32.293843093724277</v>
      </c>
      <c r="AV54">
        <f t="shared" si="40"/>
        <v>32.694279139537976</v>
      </c>
      <c r="AW54">
        <f t="shared" si="40"/>
        <v>33.092087582933075</v>
      </c>
      <c r="AX54">
        <f t="shared" si="40"/>
        <v>33.487138799154479</v>
      </c>
      <c r="AY54">
        <f t="shared" si="40"/>
        <v>33.879280054836379</v>
      </c>
      <c r="AZ54">
        <f t="shared" si="40"/>
        <v>34.268418084271374</v>
      </c>
      <c r="BA54">
        <f t="shared" si="40"/>
        <v>34.654458768644375</v>
      </c>
      <c r="BB54">
        <f t="shared" si="40"/>
        <v>35.037302860734478</v>
      </c>
      <c r="BC54">
        <f t="shared" si="40"/>
        <v>35.416835956753474</v>
      </c>
      <c r="BD54">
        <f t="shared" si="40"/>
        <v>35.792909799207173</v>
      </c>
      <c r="BE54">
        <f t="shared" si="40"/>
        <v>36.165347319237874</v>
      </c>
      <c r="BF54">
        <f t="shared" si="40"/>
        <v>36.533939145782668</v>
      </c>
      <c r="BG54">
        <f t="shared" si="40"/>
        <v>36.898497827285766</v>
      </c>
      <c r="BH54">
        <f t="shared" si="40"/>
        <v>37.258865268733274</v>
      </c>
      <c r="BI54">
        <f t="shared" si="40"/>
        <v>37.614896113225271</v>
      </c>
      <c r="BJ54">
        <f t="shared" si="40"/>
        <v>37.966422895352572</v>
      </c>
      <c r="BK54">
        <f t="shared" si="40"/>
        <v>38.313267789306671</v>
      </c>
      <c r="BL54">
        <f t="shared" si="40"/>
        <v>38.655258434358565</v>
      </c>
    </row>
    <row r="55" spans="1:64" x14ac:dyDescent="0.25">
      <c r="A55" t="str">
        <f t="shared" si="4"/>
        <v>15_RP</v>
      </c>
      <c r="B55" t="s">
        <v>743</v>
      </c>
      <c r="C55" t="str">
        <f t="shared" si="33"/>
        <v>rail_passenger(gpkm)</v>
      </c>
      <c r="D55">
        <f t="shared" si="31"/>
        <v>0</v>
      </c>
      <c r="E55">
        <f t="shared" ref="E55:BL55" si="41">E186</f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 s="10">
        <f t="shared" si="41"/>
        <v>0</v>
      </c>
      <c r="K55">
        <f t="shared" si="41"/>
        <v>0.79337653352617499</v>
      </c>
      <c r="L55">
        <f t="shared" si="41"/>
        <v>0.81906326089615511</v>
      </c>
      <c r="M55">
        <f t="shared" si="41"/>
        <v>1.01294934259866</v>
      </c>
      <c r="N55">
        <f t="shared" si="41"/>
        <v>1.1464736123639609</v>
      </c>
      <c r="O55">
        <f t="shared" si="41"/>
        <v>1.354082934443984</v>
      </c>
      <c r="P55">
        <f t="shared" si="41"/>
        <v>1.5729450171504393</v>
      </c>
      <c r="Q55" s="2">
        <f t="shared" si="41"/>
        <v>1.8037259291828402</v>
      </c>
      <c r="R55">
        <f t="shared" si="41"/>
        <v>2.1489597801448515</v>
      </c>
      <c r="S55">
        <f t="shared" si="41"/>
        <v>2.532022501277281</v>
      </c>
      <c r="T55">
        <f t="shared" si="41"/>
        <v>2.8314874848170275</v>
      </c>
      <c r="U55">
        <f t="shared" si="41"/>
        <v>3.153654252734249</v>
      </c>
      <c r="V55">
        <f t="shared" si="41"/>
        <v>3.4992765334864084</v>
      </c>
      <c r="W55">
        <f t="shared" si="41"/>
        <v>3.8677537961466606</v>
      </c>
      <c r="X55">
        <f t="shared" si="41"/>
        <v>4.2582722690036467</v>
      </c>
      <c r="Y55">
        <f t="shared" si="41"/>
        <v>4.6741195649851743</v>
      </c>
      <c r="Z55">
        <f t="shared" si="41"/>
        <v>5.1277412318787841</v>
      </c>
      <c r="AA55">
        <f t="shared" si="41"/>
        <v>5.5904041403415397</v>
      </c>
      <c r="AB55">
        <f t="shared" si="41"/>
        <v>6.0922176957572658</v>
      </c>
      <c r="AC55">
        <f t="shared" si="41"/>
        <v>6.6026804835440585</v>
      </c>
      <c r="AD55">
        <f t="shared" si="41"/>
        <v>7.153583659810816</v>
      </c>
      <c r="AE55">
        <f t="shared" si="41"/>
        <v>7.7295782585335893</v>
      </c>
      <c r="AF55">
        <f t="shared" si="41"/>
        <v>8.330925242725753</v>
      </c>
      <c r="AG55">
        <f t="shared" si="41"/>
        <v>8.9754413792050087</v>
      </c>
      <c r="AH55">
        <f t="shared" si="41"/>
        <v>9.6287241019546261</v>
      </c>
      <c r="AI55">
        <f t="shared" si="41"/>
        <v>10.326324803687825</v>
      </c>
      <c r="AJ55">
        <f t="shared" si="41"/>
        <v>11.050858062147288</v>
      </c>
      <c r="AK55">
        <f t="shared" si="41"/>
        <v>11.802478867366709</v>
      </c>
      <c r="AL55">
        <f t="shared" si="41"/>
        <v>12.581319940373701</v>
      </c>
      <c r="AM55">
        <f t="shared" si="41"/>
        <v>13.387484032096033</v>
      </c>
      <c r="AN55">
        <f t="shared" si="41"/>
        <v>14.221065055660191</v>
      </c>
      <c r="AO55">
        <f t="shared" si="41"/>
        <v>15.102188369415016</v>
      </c>
      <c r="AP55">
        <f t="shared" si="41"/>
        <v>16.011336964387297</v>
      </c>
      <c r="AQ55">
        <f t="shared" si="41"/>
        <v>16.927865754618907</v>
      </c>
      <c r="AR55">
        <f t="shared" si="41"/>
        <v>17.892588290591089</v>
      </c>
      <c r="AS55">
        <f t="shared" si="41"/>
        <v>18.513280913633988</v>
      </c>
      <c r="AT55">
        <f t="shared" si="41"/>
        <v>19.142454460422208</v>
      </c>
      <c r="AU55">
        <f t="shared" si="41"/>
        <v>19.77997889490614</v>
      </c>
      <c r="AV55">
        <f t="shared" si="41"/>
        <v>20.425750892426372</v>
      </c>
      <c r="AW55">
        <f t="shared" si="41"/>
        <v>21.079659790328389</v>
      </c>
      <c r="AX55">
        <f t="shared" si="41"/>
        <v>21.741524865351064</v>
      </c>
      <c r="AY55">
        <f t="shared" si="41"/>
        <v>22.411143756274281</v>
      </c>
      <c r="AZ55">
        <f t="shared" si="41"/>
        <v>23.088346684277852</v>
      </c>
      <c r="BA55">
        <f t="shared" si="41"/>
        <v>23.772958715290056</v>
      </c>
      <c r="BB55">
        <f t="shared" si="41"/>
        <v>24.46479672250786</v>
      </c>
      <c r="BC55">
        <f t="shared" si="41"/>
        <v>25.163661947273358</v>
      </c>
      <c r="BD55">
        <f t="shared" si="41"/>
        <v>25.869325557376996</v>
      </c>
      <c r="BE55">
        <f t="shared" si="41"/>
        <v>26.58153027963985</v>
      </c>
      <c r="BF55">
        <f t="shared" si="41"/>
        <v>27.299986026686113</v>
      </c>
      <c r="BG55">
        <f t="shared" si="41"/>
        <v>28.024409099823554</v>
      </c>
      <c r="BH55">
        <f t="shared" si="41"/>
        <v>28.754529271144914</v>
      </c>
      <c r="BI55">
        <f t="shared" si="41"/>
        <v>29.490078552768626</v>
      </c>
      <c r="BJ55">
        <f t="shared" si="41"/>
        <v>30.230764230424491</v>
      </c>
      <c r="BK55">
        <f t="shared" si="41"/>
        <v>30.976277007654453</v>
      </c>
      <c r="BL55">
        <f t="shared" si="41"/>
        <v>31.7263033599998</v>
      </c>
    </row>
    <row r="56" spans="1:64" x14ac:dyDescent="0.25">
      <c r="A56" t="str">
        <f t="shared" si="4"/>
        <v>15_RP</v>
      </c>
      <c r="B56" t="s">
        <v>743</v>
      </c>
      <c r="C56" t="str">
        <f t="shared" si="33"/>
        <v>road_passenger_2w(gpkm)</v>
      </c>
      <c r="D56">
        <f t="shared" si="31"/>
        <v>0</v>
      </c>
      <c r="E56">
        <f t="shared" ref="E56:BL56" si="42">E187</f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 s="10">
        <f t="shared" si="42"/>
        <v>0</v>
      </c>
      <c r="K56">
        <f t="shared" si="42"/>
        <v>17.738304221821128</v>
      </c>
      <c r="L56">
        <f t="shared" si="42"/>
        <v>18.71235036659651</v>
      </c>
      <c r="M56">
        <f t="shared" si="42"/>
        <v>19.637044005009411</v>
      </c>
      <c r="N56">
        <f t="shared" si="42"/>
        <v>19.337001630430525</v>
      </c>
      <c r="O56">
        <f t="shared" si="42"/>
        <v>20.226032466738289</v>
      </c>
      <c r="P56">
        <f t="shared" si="42"/>
        <v>21.082188703294477</v>
      </c>
      <c r="Q56" s="2">
        <f t="shared" si="42"/>
        <v>21.910718941319686</v>
      </c>
      <c r="R56">
        <f t="shared" si="42"/>
        <v>22.709673676953717</v>
      </c>
      <c r="S56">
        <f t="shared" si="42"/>
        <v>23.477425391748447</v>
      </c>
      <c r="T56">
        <f t="shared" si="42"/>
        <v>24.129019071721217</v>
      </c>
      <c r="U56">
        <f t="shared" si="42"/>
        <v>24.742696852063798</v>
      </c>
      <c r="V56">
        <f t="shared" si="42"/>
        <v>25.317815808723807</v>
      </c>
      <c r="W56">
        <f t="shared" si="42"/>
        <v>25.845254829896522</v>
      </c>
      <c r="X56">
        <f t="shared" si="42"/>
        <v>26.317823580827376</v>
      </c>
      <c r="Y56">
        <f t="shared" si="42"/>
        <v>26.754798456242373</v>
      </c>
      <c r="Z56">
        <f t="shared" si="42"/>
        <v>27.219642282141635</v>
      </c>
      <c r="AA56">
        <f t="shared" si="42"/>
        <v>27.555548331730304</v>
      </c>
      <c r="AB56">
        <f t="shared" si="42"/>
        <v>27.918952741753809</v>
      </c>
      <c r="AC56">
        <f t="shared" si="42"/>
        <v>28.167634765448231</v>
      </c>
      <c r="AD56">
        <f t="shared" si="42"/>
        <v>28.445638796892258</v>
      </c>
      <c r="AE56">
        <f t="shared" si="42"/>
        <v>28.686591822775448</v>
      </c>
      <c r="AF56">
        <f t="shared" si="42"/>
        <v>28.895943335188988</v>
      </c>
      <c r="AG56">
        <f t="shared" si="42"/>
        <v>29.136397090612899</v>
      </c>
      <c r="AH56">
        <f t="shared" si="42"/>
        <v>29.297722089329572</v>
      </c>
      <c r="AI56">
        <f t="shared" si="42"/>
        <v>29.497381400740505</v>
      </c>
      <c r="AJ56">
        <f t="shared" si="42"/>
        <v>29.685084933353959</v>
      </c>
      <c r="AK56">
        <f t="shared" si="42"/>
        <v>29.867722410831359</v>
      </c>
      <c r="AL56">
        <f t="shared" si="42"/>
        <v>30.052349301756593</v>
      </c>
      <c r="AM56">
        <f t="shared" si="42"/>
        <v>30.246166044298576</v>
      </c>
      <c r="AN56">
        <f t="shared" si="42"/>
        <v>30.456562826382047</v>
      </c>
      <c r="AO56">
        <f t="shared" si="42"/>
        <v>30.731885723265034</v>
      </c>
      <c r="AP56">
        <f t="shared" si="42"/>
        <v>31.036078372525857</v>
      </c>
      <c r="AQ56">
        <f t="shared" si="42"/>
        <v>31.339125946253329</v>
      </c>
      <c r="AR56">
        <f t="shared" si="42"/>
        <v>31.726593198178968</v>
      </c>
      <c r="AS56">
        <f t="shared" si="42"/>
        <v>32.143286755394037</v>
      </c>
      <c r="AT56">
        <f t="shared" si="42"/>
        <v>32.557396727627165</v>
      </c>
      <c r="AU56">
        <f t="shared" si="42"/>
        <v>32.968861388568286</v>
      </c>
      <c r="AV56">
        <f t="shared" si="42"/>
        <v>33.377667502201255</v>
      </c>
      <c r="AW56">
        <f t="shared" si="42"/>
        <v>33.783791090262035</v>
      </c>
      <c r="AX56">
        <f t="shared" si="42"/>
        <v>34.187099818529177</v>
      </c>
      <c r="AY56">
        <f t="shared" si="42"/>
        <v>34.587437761145495</v>
      </c>
      <c r="AZ56">
        <f t="shared" si="42"/>
        <v>34.984709702927987</v>
      </c>
      <c r="BA56">
        <f t="shared" si="42"/>
        <v>35.378819557753992</v>
      </c>
      <c r="BB56">
        <f t="shared" si="42"/>
        <v>35.769666003899133</v>
      </c>
      <c r="BC56">
        <f t="shared" si="42"/>
        <v>36.157132246263338</v>
      </c>
      <c r="BD56">
        <f t="shared" si="42"/>
        <v>36.541066928417401</v>
      </c>
      <c r="BE56">
        <f t="shared" si="42"/>
        <v>36.92128928034245</v>
      </c>
      <c r="BF56">
        <f t="shared" si="42"/>
        <v>37.297585554621314</v>
      </c>
      <c r="BG56">
        <f t="shared" si="42"/>
        <v>37.669764381513879</v>
      </c>
      <c r="BH56">
        <f t="shared" si="42"/>
        <v>38.037664361443632</v>
      </c>
      <c r="BI56">
        <f t="shared" si="42"/>
        <v>38.401137099204988</v>
      </c>
      <c r="BJ56">
        <f t="shared" si="42"/>
        <v>38.76001162896253</v>
      </c>
      <c r="BK56">
        <f t="shared" si="42"/>
        <v>39.114106407924524</v>
      </c>
      <c r="BL56">
        <f t="shared" si="42"/>
        <v>39.463245472611874</v>
      </c>
    </row>
    <row r="57" spans="1:64" x14ac:dyDescent="0.25">
      <c r="A57" t="str">
        <f t="shared" si="4"/>
        <v>15_RP</v>
      </c>
      <c r="B57" t="s">
        <v>743</v>
      </c>
      <c r="C57" t="str">
        <f t="shared" si="33"/>
        <v>road_passenger_bus(gpkm)</v>
      </c>
      <c r="D57">
        <f t="shared" si="31"/>
        <v>0</v>
      </c>
      <c r="E57">
        <f t="shared" ref="E57:BL57" si="43">E188</f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 s="10">
        <f t="shared" si="43"/>
        <v>0</v>
      </c>
      <c r="K57">
        <f t="shared" si="43"/>
        <v>11.121516970276003</v>
      </c>
      <c r="L57">
        <f t="shared" si="43"/>
        <v>11.23514402489705</v>
      </c>
      <c r="M57">
        <f t="shared" si="43"/>
        <v>11.337584720052073</v>
      </c>
      <c r="N57">
        <f t="shared" si="43"/>
        <v>10.776773353451834</v>
      </c>
      <c r="O57">
        <f t="shared" si="43"/>
        <v>10.919717404493845</v>
      </c>
      <c r="P57">
        <f t="shared" si="43"/>
        <v>11.062764420826531</v>
      </c>
      <c r="Q57" s="2">
        <f t="shared" si="43"/>
        <v>11.210127093369842</v>
      </c>
      <c r="R57">
        <f t="shared" si="43"/>
        <v>11.93000997331051</v>
      </c>
      <c r="S57">
        <f t="shared" si="43"/>
        <v>12.670122840283621</v>
      </c>
      <c r="T57">
        <f t="shared" si="43"/>
        <v>13.384985929354947</v>
      </c>
      <c r="U57">
        <f t="shared" si="43"/>
        <v>14.116815046815413</v>
      </c>
      <c r="V57">
        <f t="shared" si="43"/>
        <v>14.86622335583534</v>
      </c>
      <c r="W57">
        <f t="shared" si="43"/>
        <v>15.628490949454765</v>
      </c>
      <c r="X57">
        <f t="shared" si="43"/>
        <v>16.399219596385297</v>
      </c>
      <c r="Y57">
        <f t="shared" si="43"/>
        <v>17.190146626283358</v>
      </c>
      <c r="Z57">
        <f t="shared" si="43"/>
        <v>18.043456361127188</v>
      </c>
      <c r="AA57">
        <f t="shared" si="43"/>
        <v>18.855674399124151</v>
      </c>
      <c r="AB57">
        <f t="shared" si="43"/>
        <v>19.730591060347884</v>
      </c>
      <c r="AC57">
        <f t="shared" si="43"/>
        <v>20.567522123327969</v>
      </c>
      <c r="AD57">
        <f t="shared" si="43"/>
        <v>21.467688311446697</v>
      </c>
      <c r="AE57">
        <f t="shared" si="43"/>
        <v>22.3816904710919</v>
      </c>
      <c r="AF57">
        <f t="shared" si="43"/>
        <v>23.310664741936868</v>
      </c>
      <c r="AG57">
        <f t="shared" si="43"/>
        <v>24.303249056727385</v>
      </c>
      <c r="AH57">
        <f t="shared" si="43"/>
        <v>25.265127255333837</v>
      </c>
      <c r="AI57">
        <f t="shared" si="43"/>
        <v>26.291453731154661</v>
      </c>
      <c r="AJ57">
        <f t="shared" si="43"/>
        <v>27.33554697006014</v>
      </c>
      <c r="AK57">
        <f t="shared" si="43"/>
        <v>28.398154263604166</v>
      </c>
      <c r="AL57">
        <f t="shared" si="43"/>
        <v>29.479892205625202</v>
      </c>
      <c r="AM57">
        <f t="shared" si="43"/>
        <v>30.581224751626856</v>
      </c>
      <c r="AN57">
        <f t="shared" si="43"/>
        <v>31.702508001421922</v>
      </c>
      <c r="AO57">
        <f t="shared" si="43"/>
        <v>32.887623179578021</v>
      </c>
      <c r="AP57">
        <f t="shared" si="43"/>
        <v>34.092056472596788</v>
      </c>
      <c r="AQ57">
        <f t="shared" si="43"/>
        <v>35.272748093853558</v>
      </c>
      <c r="AR57">
        <f t="shared" si="43"/>
        <v>36.515486307328686</v>
      </c>
      <c r="AS57">
        <f t="shared" si="43"/>
        <v>37.782205946191745</v>
      </c>
      <c r="AT57">
        <f t="shared" si="43"/>
        <v>39.066233592698318</v>
      </c>
      <c r="AU57">
        <f t="shared" si="43"/>
        <v>40.367303867155314</v>
      </c>
      <c r="AV57">
        <f t="shared" si="43"/>
        <v>41.685205902910887</v>
      </c>
      <c r="AW57">
        <f t="shared" si="43"/>
        <v>43.01971385781296</v>
      </c>
      <c r="AX57">
        <f t="shared" si="43"/>
        <v>44.370458908879641</v>
      </c>
      <c r="AY57">
        <f t="shared" si="43"/>
        <v>45.737028074029062</v>
      </c>
      <c r="AZ57">
        <f t="shared" si="43"/>
        <v>47.119074865873081</v>
      </c>
      <c r="BA57">
        <f t="shared" si="43"/>
        <v>48.516242276102069</v>
      </c>
      <c r="BB57">
        <f t="shared" si="43"/>
        <v>49.928156576546563</v>
      </c>
      <c r="BC57">
        <f t="shared" si="43"/>
        <v>51.354412137292471</v>
      </c>
      <c r="BD57">
        <f t="shared" si="43"/>
        <v>52.79454195383051</v>
      </c>
      <c r="BE57">
        <f t="shared" si="43"/>
        <v>54.248020978856736</v>
      </c>
      <c r="BF57">
        <f t="shared" si="43"/>
        <v>55.714257197318496</v>
      </c>
      <c r="BG57">
        <f t="shared" si="43"/>
        <v>57.192671632292864</v>
      </c>
      <c r="BH57">
        <f t="shared" si="43"/>
        <v>58.682712798254819</v>
      </c>
      <c r="BI57">
        <f t="shared" si="43"/>
        <v>60.183833781160352</v>
      </c>
      <c r="BJ57">
        <f t="shared" si="43"/>
        <v>61.695437204947829</v>
      </c>
      <c r="BK57">
        <f t="shared" si="43"/>
        <v>63.216891852355914</v>
      </c>
      <c r="BL57">
        <f t="shared" si="43"/>
        <v>64.747557877550491</v>
      </c>
    </row>
    <row r="58" spans="1:64" x14ac:dyDescent="0.25">
      <c r="A58" t="str">
        <f t="shared" si="4"/>
        <v>15_RP</v>
      </c>
      <c r="B58" t="s">
        <v>743</v>
      </c>
      <c r="C58" t="str">
        <f t="shared" si="33"/>
        <v>road_passenger_lt(gpkm)</v>
      </c>
      <c r="D58">
        <f t="shared" si="31"/>
        <v>0</v>
      </c>
      <c r="E58">
        <f t="shared" ref="E58:BL58" si="44">E189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 s="10">
        <f t="shared" si="44"/>
        <v>0</v>
      </c>
      <c r="K58">
        <f t="shared" si="44"/>
        <v>62.470275707248213</v>
      </c>
      <c r="L58">
        <f t="shared" si="44"/>
        <v>64.975894929191909</v>
      </c>
      <c r="M58">
        <f t="shared" si="44"/>
        <v>67.38100687429511</v>
      </c>
      <c r="N58">
        <f t="shared" si="44"/>
        <v>65.698533267079952</v>
      </c>
      <c r="O58">
        <f t="shared" si="44"/>
        <v>68.164837730131069</v>
      </c>
      <c r="P58">
        <f t="shared" si="44"/>
        <v>70.591223527159698</v>
      </c>
      <c r="Q58" s="2">
        <f t="shared" si="44"/>
        <v>72.998553026869189</v>
      </c>
      <c r="R58">
        <f t="shared" si="44"/>
        <v>73.875167866215193</v>
      </c>
      <c r="S58">
        <f t="shared" si="44"/>
        <v>74.631023653971525</v>
      </c>
      <c r="T58">
        <f t="shared" si="44"/>
        <v>75.005019218561671</v>
      </c>
      <c r="U58">
        <f t="shared" si="44"/>
        <v>75.254547281632867</v>
      </c>
      <c r="V58">
        <f t="shared" si="44"/>
        <v>75.380001441693253</v>
      </c>
      <c r="W58">
        <f t="shared" si="44"/>
        <v>75.356695867847563</v>
      </c>
      <c r="X58">
        <f t="shared" si="44"/>
        <v>75.167139926897605</v>
      </c>
      <c r="Y58">
        <f t="shared" si="44"/>
        <v>74.869010139726541</v>
      </c>
      <c r="Z58">
        <f t="shared" si="44"/>
        <v>74.636235108750213</v>
      </c>
      <c r="AA58">
        <f t="shared" si="44"/>
        <v>74.03655893741049</v>
      </c>
      <c r="AB58">
        <f t="shared" si="44"/>
        <v>73.496407140728806</v>
      </c>
      <c r="AC58">
        <f t="shared" si="44"/>
        <v>72.637719900336123</v>
      </c>
      <c r="AD58">
        <f t="shared" si="44"/>
        <v>71.835638567874341</v>
      </c>
      <c r="AE58">
        <f t="shared" si="44"/>
        <v>70.914147692542542</v>
      </c>
      <c r="AF58">
        <f t="shared" si="44"/>
        <v>69.884986105932498</v>
      </c>
      <c r="AG58">
        <f t="shared" si="44"/>
        <v>68.894037478764517</v>
      </c>
      <c r="AH58">
        <f t="shared" si="44"/>
        <v>67.674051531372982</v>
      </c>
      <c r="AI58">
        <f t="shared" si="44"/>
        <v>66.495383832721274</v>
      </c>
      <c r="AJ58">
        <f t="shared" si="44"/>
        <v>65.23366136316595</v>
      </c>
      <c r="AK58">
        <f t="shared" si="44"/>
        <v>63.898423131014283</v>
      </c>
      <c r="AL58">
        <f t="shared" si="44"/>
        <v>62.49832761090471</v>
      </c>
      <c r="AM58">
        <f t="shared" si="44"/>
        <v>61.041125573367665</v>
      </c>
      <c r="AN58">
        <f t="shared" si="44"/>
        <v>59.533764852938532</v>
      </c>
      <c r="AO58">
        <f t="shared" si="44"/>
        <v>58.059405928948017</v>
      </c>
      <c r="AP58">
        <f t="shared" si="44"/>
        <v>56.535279769000347</v>
      </c>
      <c r="AQ58">
        <f t="shared" si="44"/>
        <v>54.899752660105676</v>
      </c>
      <c r="AR58">
        <f t="shared" si="44"/>
        <v>53.295163551405871</v>
      </c>
      <c r="AS58">
        <f t="shared" si="44"/>
        <v>53.995136320113637</v>
      </c>
      <c r="AT58">
        <f t="shared" si="44"/>
        <v>54.690769114992463</v>
      </c>
      <c r="AU58">
        <f t="shared" si="44"/>
        <v>55.381958246567407</v>
      </c>
      <c r="AV58">
        <f t="shared" si="44"/>
        <v>56.068681480631319</v>
      </c>
      <c r="AW58">
        <f t="shared" si="44"/>
        <v>56.750898537867243</v>
      </c>
      <c r="AX58">
        <f t="shared" si="44"/>
        <v>57.428387119778421</v>
      </c>
      <c r="AY58">
        <f t="shared" si="44"/>
        <v>58.100885298019463</v>
      </c>
      <c r="AZ58">
        <f t="shared" si="44"/>
        <v>58.76823312762815</v>
      </c>
      <c r="BA58">
        <f t="shared" si="44"/>
        <v>59.430269200614973</v>
      </c>
      <c r="BB58">
        <f t="shared" si="44"/>
        <v>60.086823314089294</v>
      </c>
      <c r="BC58">
        <f t="shared" si="44"/>
        <v>60.737699272578091</v>
      </c>
      <c r="BD58">
        <f t="shared" si="44"/>
        <v>61.382642823580987</v>
      </c>
      <c r="BE58">
        <f t="shared" si="44"/>
        <v>62.021350304878055</v>
      </c>
      <c r="BF58">
        <f t="shared" si="44"/>
        <v>62.653462657950612</v>
      </c>
      <c r="BG58">
        <f t="shared" si="44"/>
        <v>63.27865841488893</v>
      </c>
      <c r="BH58">
        <f t="shared" si="44"/>
        <v>63.896666452450326</v>
      </c>
      <c r="BI58">
        <f t="shared" si="44"/>
        <v>64.507237492475525</v>
      </c>
      <c r="BJ58">
        <f t="shared" si="44"/>
        <v>65.1100843420692</v>
      </c>
      <c r="BK58">
        <f t="shared" si="44"/>
        <v>65.704902040887291</v>
      </c>
      <c r="BL58">
        <f t="shared" si="44"/>
        <v>66.291395000861485</v>
      </c>
    </row>
    <row r="59" spans="1:64" x14ac:dyDescent="0.25">
      <c r="A59" t="str">
        <f t="shared" si="4"/>
        <v>15_RP</v>
      </c>
      <c r="B59" t="s">
        <v>743</v>
      </c>
      <c r="C59" t="str">
        <f t="shared" si="33"/>
        <v>road_passenger_lv(gpkm)</v>
      </c>
      <c r="D59">
        <f t="shared" si="31"/>
        <v>0</v>
      </c>
      <c r="E59">
        <f t="shared" ref="E59:BL60" si="45">E190</f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 s="10">
        <f t="shared" si="45"/>
        <v>0</v>
      </c>
      <c r="K59">
        <f t="shared" si="45"/>
        <v>40.592902539213057</v>
      </c>
      <c r="L59">
        <f t="shared" si="45"/>
        <v>41.414356679430604</v>
      </c>
      <c r="M59">
        <f t="shared" si="45"/>
        <v>42.065454718035568</v>
      </c>
      <c r="N59">
        <f t="shared" si="45"/>
        <v>40.267250855525347</v>
      </c>
      <c r="O59">
        <f t="shared" si="45"/>
        <v>41.109345816506099</v>
      </c>
      <c r="P59">
        <f t="shared" si="45"/>
        <v>41.980418610288773</v>
      </c>
      <c r="Q59" s="2">
        <f t="shared" si="45"/>
        <v>42.895714557348917</v>
      </c>
      <c r="R59">
        <f t="shared" si="45"/>
        <v>44.731994882967008</v>
      </c>
      <c r="S59">
        <f t="shared" si="45"/>
        <v>46.651898995510081</v>
      </c>
      <c r="T59">
        <f t="shared" si="45"/>
        <v>48.593806040872742</v>
      </c>
      <c r="U59">
        <f t="shared" si="45"/>
        <v>50.619186547754197</v>
      </c>
      <c r="V59">
        <f t="shared" si="45"/>
        <v>52.728280230092579</v>
      </c>
      <c r="W59">
        <f t="shared" si="45"/>
        <v>54.90209989089638</v>
      </c>
      <c r="X59">
        <f t="shared" si="45"/>
        <v>57.122891101581565</v>
      </c>
      <c r="Y59">
        <f t="shared" si="45"/>
        <v>59.428546709398113</v>
      </c>
      <c r="Z59">
        <f t="shared" si="45"/>
        <v>61.959742817695712</v>
      </c>
      <c r="AA59">
        <f t="shared" si="45"/>
        <v>64.35600609794389</v>
      </c>
      <c r="AB59">
        <f t="shared" si="45"/>
        <v>66.968145939546403</v>
      </c>
      <c r="AC59">
        <f t="shared" si="45"/>
        <v>69.448121707487033</v>
      </c>
      <c r="AD59">
        <f t="shared" si="45"/>
        <v>72.132697126481233</v>
      </c>
      <c r="AE59">
        <f t="shared" si="45"/>
        <v>74.847686604816374</v>
      </c>
      <c r="AF59">
        <f t="shared" si="45"/>
        <v>77.58976504019536</v>
      </c>
      <c r="AG59">
        <f t="shared" si="45"/>
        <v>80.512344183299888</v>
      </c>
      <c r="AH59">
        <f t="shared" si="45"/>
        <v>83.293901400528441</v>
      </c>
      <c r="AI59">
        <f t="shared" si="45"/>
        <v>86.240011547176223</v>
      </c>
      <c r="AJ59">
        <f t="shared" si="45"/>
        <v>89.186552788364892</v>
      </c>
      <c r="AK59">
        <f t="shared" si="45"/>
        <v>92.125981917111133</v>
      </c>
      <c r="AL59">
        <f t="shared" si="45"/>
        <v>95.049811363559073</v>
      </c>
      <c r="AM59">
        <f t="shared" si="45"/>
        <v>97.948569581119273</v>
      </c>
      <c r="AN59">
        <f t="shared" si="45"/>
        <v>100.81197449704996</v>
      </c>
      <c r="AO59">
        <f t="shared" si="45"/>
        <v>103.7666279697861</v>
      </c>
      <c r="AP59">
        <f t="shared" si="45"/>
        <v>106.65750436389692</v>
      </c>
      <c r="AQ59">
        <f t="shared" si="45"/>
        <v>109.33826853174085</v>
      </c>
      <c r="AR59">
        <f t="shared" si="45"/>
        <v>112.0629285118892</v>
      </c>
      <c r="AS59">
        <f t="shared" si="45"/>
        <v>115.00922786979055</v>
      </c>
      <c r="AT59">
        <f t="shared" si="45"/>
        <v>116.49092040864457</v>
      </c>
      <c r="AU59">
        <f t="shared" si="45"/>
        <v>117.96314797860838</v>
      </c>
      <c r="AV59">
        <f t="shared" si="45"/>
        <v>119.42586322099059</v>
      </c>
      <c r="AW59">
        <f t="shared" si="45"/>
        <v>120.87898034115382</v>
      </c>
      <c r="AX59">
        <f t="shared" si="45"/>
        <v>122.32202584499819</v>
      </c>
      <c r="AY59">
        <f t="shared" si="45"/>
        <v>123.75444182714899</v>
      </c>
      <c r="AZ59">
        <f t="shared" si="45"/>
        <v>125.17588760605864</v>
      </c>
      <c r="BA59">
        <f t="shared" si="45"/>
        <v>126.58601938394249</v>
      </c>
      <c r="BB59">
        <f t="shared" si="45"/>
        <v>127.98447462994376</v>
      </c>
      <c r="BC59">
        <f t="shared" si="45"/>
        <v>129.37083544920372</v>
      </c>
      <c r="BD59">
        <f t="shared" si="45"/>
        <v>130.74456028583893</v>
      </c>
      <c r="BE59">
        <f t="shared" si="45"/>
        <v>132.10500234164076</v>
      </c>
      <c r="BF59">
        <f t="shared" si="45"/>
        <v>133.45139682470739</v>
      </c>
      <c r="BG59">
        <f t="shared" si="45"/>
        <v>134.78305901084693</v>
      </c>
      <c r="BH59">
        <f t="shared" si="45"/>
        <v>136.09941140962368</v>
      </c>
      <c r="BI59">
        <f t="shared" si="45"/>
        <v>137.39992306046281</v>
      </c>
      <c r="BJ59">
        <f t="shared" si="45"/>
        <v>138.68398224469115</v>
      </c>
      <c r="BK59">
        <f t="shared" si="45"/>
        <v>139.95093939910564</v>
      </c>
      <c r="BL59">
        <f t="shared" si="45"/>
        <v>141.20016492337891</v>
      </c>
    </row>
    <row r="60" spans="1:64" x14ac:dyDescent="0.25">
      <c r="A60" t="str">
        <f t="shared" si="4"/>
        <v>15_RP</v>
      </c>
      <c r="B60" t="s">
        <v>743</v>
      </c>
      <c r="C60" t="str">
        <f t="shared" si="33"/>
        <v>ship_passenger(gpkm)</v>
      </c>
      <c r="D60">
        <f t="shared" si="31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 s="10">
        <f t="shared" si="45"/>
        <v>0</v>
      </c>
      <c r="K60">
        <f t="shared" si="45"/>
        <v>18.459564053160232</v>
      </c>
      <c r="L60">
        <f t="shared" si="45"/>
        <v>18.762526754782172</v>
      </c>
      <c r="M60">
        <f t="shared" si="45"/>
        <v>19.070463568447781</v>
      </c>
      <c r="N60">
        <f t="shared" si="45"/>
        <v>18.277286702729665</v>
      </c>
      <c r="O60">
        <f t="shared" si="45"/>
        <v>18.691661650066507</v>
      </c>
      <c r="P60">
        <f t="shared" si="45"/>
        <v>19.130123863534482</v>
      </c>
      <c r="Q60" s="2">
        <f t="shared" si="45"/>
        <v>19.59996289120879</v>
      </c>
      <c r="R60">
        <f t="shared" si="45"/>
        <v>20.101350874977541</v>
      </c>
      <c r="S60">
        <f t="shared" si="45"/>
        <v>20.634395441964347</v>
      </c>
      <c r="T60">
        <f t="shared" si="45"/>
        <v>21.125855499785768</v>
      </c>
      <c r="U60">
        <f t="shared" si="45"/>
        <v>21.645068535352085</v>
      </c>
      <c r="V60">
        <f t="shared" si="45"/>
        <v>22.191080965277418</v>
      </c>
      <c r="W60">
        <f t="shared" si="45"/>
        <v>22.754976570123333</v>
      </c>
      <c r="X60">
        <f t="shared" si="45"/>
        <v>23.328809609869172</v>
      </c>
      <c r="Y60">
        <f t="shared" si="45"/>
        <v>23.927416896482828</v>
      </c>
      <c r="Z60">
        <f t="shared" si="45"/>
        <v>24.605559561455063</v>
      </c>
      <c r="AA60">
        <f t="shared" si="45"/>
        <v>25.21866115098813</v>
      </c>
      <c r="AB60">
        <f t="shared" si="45"/>
        <v>25.904739446163326</v>
      </c>
      <c r="AC60">
        <f t="shared" si="45"/>
        <v>26.527798575652238</v>
      </c>
      <c r="AD60">
        <f t="shared" si="45"/>
        <v>27.21687019854032</v>
      </c>
      <c r="AE60">
        <f t="shared" si="45"/>
        <v>27.904219271833483</v>
      </c>
      <c r="AF60">
        <f t="shared" si="45"/>
        <v>28.5882172343264</v>
      </c>
      <c r="AG60">
        <f t="shared" si="45"/>
        <v>29.324339901222093</v>
      </c>
      <c r="AH60">
        <f t="shared" si="45"/>
        <v>29.994476341617556</v>
      </c>
      <c r="AI60">
        <f t="shared" si="45"/>
        <v>30.70904782362372</v>
      </c>
      <c r="AJ60">
        <f t="shared" si="45"/>
        <v>31.408146051279743</v>
      </c>
      <c r="AK60">
        <f t="shared" si="45"/>
        <v>32.088972654376725</v>
      </c>
      <c r="AL60">
        <f t="shared" si="45"/>
        <v>32.748483538684205</v>
      </c>
      <c r="AM60">
        <f t="shared" si="45"/>
        <v>33.383391634547884</v>
      </c>
      <c r="AN60">
        <f t="shared" si="45"/>
        <v>33.990241129915646</v>
      </c>
      <c r="AO60">
        <f t="shared" si="45"/>
        <v>34.611346948688066</v>
      </c>
      <c r="AP60">
        <f t="shared" si="45"/>
        <v>35.194245706526225</v>
      </c>
      <c r="AQ60">
        <f t="shared" si="45"/>
        <v>35.691493989873969</v>
      </c>
      <c r="AR60">
        <f t="shared" si="45"/>
        <v>36.186934645780823</v>
      </c>
      <c r="AS60">
        <f t="shared" si="45"/>
        <v>36.662209833005313</v>
      </c>
      <c r="AT60">
        <f t="shared" si="45"/>
        <v>37.134538217202149</v>
      </c>
      <c r="AU60">
        <f t="shared" si="45"/>
        <v>37.603849394154466</v>
      </c>
      <c r="AV60">
        <f t="shared" si="45"/>
        <v>38.070128267036445</v>
      </c>
      <c r="AW60">
        <f t="shared" si="45"/>
        <v>38.533347486555698</v>
      </c>
      <c r="AX60">
        <f t="shared" si="45"/>
        <v>38.993356114040914</v>
      </c>
      <c r="AY60">
        <f t="shared" si="45"/>
        <v>39.44997630251153</v>
      </c>
      <c r="AZ60">
        <f t="shared" si="45"/>
        <v>39.903099450782953</v>
      </c>
      <c r="BA60">
        <f t="shared" si="45"/>
        <v>40.352615964288269</v>
      </c>
      <c r="BB60">
        <f t="shared" si="45"/>
        <v>40.798410276802151</v>
      </c>
      <c r="BC60">
        <f t="shared" si="45"/>
        <v>41.24034917337061</v>
      </c>
      <c r="BD60">
        <f t="shared" si="45"/>
        <v>41.678260018842515</v>
      </c>
      <c r="BE60">
        <f t="shared" si="45"/>
        <v>42.111936629313462</v>
      </c>
      <c r="BF60">
        <f t="shared" si="45"/>
        <v>42.541135207292569</v>
      </c>
      <c r="BG60">
        <f t="shared" si="45"/>
        <v>42.965637478972894</v>
      </c>
      <c r="BH60">
        <f t="shared" si="45"/>
        <v>43.385259354121665</v>
      </c>
      <c r="BI60">
        <f t="shared" si="45"/>
        <v>43.799831575120429</v>
      </c>
      <c r="BJ60">
        <f t="shared" si="45"/>
        <v>44.209159140587403</v>
      </c>
      <c r="BK60">
        <f t="shared" si="45"/>
        <v>44.613034985203619</v>
      </c>
      <c r="BL60">
        <f t="shared" si="45"/>
        <v>45.011258407340712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2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0</v>
      </c>
      <c r="E63">
        <f>INDEX(hist_share!X:X,MATCH($C$1&amp;"-"&amp;$C63,hist_share!$AF:$AF,0))</f>
        <v>0</v>
      </c>
      <c r="F63">
        <f>INDEX(hist_share!Y:Y,MATCH($C$1&amp;"-"&amp;$C63,hist_share!$AF:$AF,0))</f>
        <v>0</v>
      </c>
      <c r="G63">
        <f>INDEX(hist_share!Z:Z,MATCH($C$1&amp;"-"&amp;$C63,hist_share!$AF:$AF,0))</f>
        <v>0</v>
      </c>
      <c r="H63">
        <f>INDEX(hist_share!AA:AA,MATCH($C$1&amp;"-"&amp;$C63,hist_share!$AF:$AF,0))</f>
        <v>0</v>
      </c>
      <c r="I63">
        <f>INDEX(hist_share!AB:AB,MATCH($C$1&amp;"-"&amp;$C63,hist_share!$AF:$AF,0))</f>
        <v>0</v>
      </c>
      <c r="J63" s="10">
        <f>INDEX(hist_share!AC:AC,MATCH($C$1&amp;"-"&amp;$C63,hist_share!$AF:$AF,0))</f>
        <v>0</v>
      </c>
      <c r="K63">
        <f>INDEX('7th_share'!C:C,MATCH($C$1&amp;"-"&amp;$C63,'7th_share'!$AK:$AK,0))</f>
        <v>8.473852597901857E-3</v>
      </c>
      <c r="L63">
        <f>INDEX('7th_share'!D:D,MATCH($C$1&amp;"-"&amp;$C63,'7th_share'!$AK:$AK,0))</f>
        <v>8.39729665169015E-3</v>
      </c>
      <c r="M63">
        <f>INDEX('7th_share'!E:E,MATCH($C$1&amp;"-"&amp;$C63,'7th_share'!$AK:$AK,0))</f>
        <v>8.338567610465147E-3</v>
      </c>
      <c r="N63">
        <f>INDEX('7th_share'!F:F,MATCH($C$1&amp;"-"&amp;$C63,'7th_share'!$AK:$AK,0))</f>
        <v>8.2966823041165563E-3</v>
      </c>
      <c r="O63">
        <f>INDEX('7th_share'!G:G,MATCH($C$1&amp;"-"&amp;$C63,'7th_share'!$AK:$AK,0))</f>
        <v>8.2706577922314842E-3</v>
      </c>
      <c r="P63">
        <f>INDEX('7th_share'!H:H,MATCH($C$1&amp;"-"&amp;$C63,'7th_share'!$AK:$AK,0))</f>
        <v>8.2595113335766166E-3</v>
      </c>
      <c r="Q63" s="2">
        <f>INDEX('7th_share'!I:I,MATCH($C$1&amp;"-"&amp;$C63,'7th_share'!$AK:$AK,0))</f>
        <v>8.2622603573068408E-3</v>
      </c>
      <c r="R63">
        <f>INDEX('7th_share'!J:J,MATCH($C$1&amp;"-"&amp;$C63,'7th_share'!$AK:$AK,0))</f>
        <v>8.2779224358985985E-3</v>
      </c>
      <c r="S63">
        <f>INDEX('7th_share'!K:K,MATCH($C$1&amp;"-"&amp;$C63,'7th_share'!$AK:$AK,0))</f>
        <v>8.3055152598067311E-3</v>
      </c>
      <c r="T63">
        <f>INDEX('7th_share'!L:L,MATCH($C$1&amp;"-"&amp;$C63,'7th_share'!$AK:$AK,0))</f>
        <v>8.3440566138434282E-3</v>
      </c>
      <c r="U63">
        <f>INDEX('7th_share'!M:M,MATCH($C$1&amp;"-"&amp;$C63,'7th_share'!$AK:$AK,0))</f>
        <v>8.3925643552784819E-3</v>
      </c>
      <c r="V63">
        <f>INDEX('7th_share'!N:N,MATCH($C$1&amp;"-"&amp;$C63,'7th_share'!$AK:$AK,0))</f>
        <v>8.4500563936597533E-3</v>
      </c>
      <c r="W63">
        <f>INDEX('7th_share'!O:O,MATCH($C$1&amp;"-"&amp;$C63,'7th_share'!$AK:$AK,0))</f>
        <v>8.5155506723534041E-3</v>
      </c>
      <c r="X63">
        <f>INDEX('7th_share'!P:P,MATCH($C$1&amp;"-"&amp;$C63,'7th_share'!$AK:$AK,0))</f>
        <v>8.5880651518031644E-3</v>
      </c>
      <c r="Y63">
        <f>INDEX('7th_share'!Q:Q,MATCH($C$1&amp;"-"&amp;$C63,'7th_share'!$AK:$AK,0))</f>
        <v>8.6666177945084154E-3</v>
      </c>
      <c r="Z63">
        <f>INDEX('7th_share'!R:R,MATCH($C$1&amp;"-"&amp;$C63,'7th_share'!$AK:$AK,0))</f>
        <v>8.7502265517206499E-3</v>
      </c>
      <c r="AA63">
        <f>INDEX('7th_share'!S:S,MATCH($C$1&amp;"-"&amp;$C63,'7th_share'!$AK:$AK,0))</f>
        <v>8.8379093518581222E-3</v>
      </c>
      <c r="AB63">
        <f>INDEX('7th_share'!T:T,MATCH($C$1&amp;"-"&amp;$C63,'7th_share'!$AK:$AK,0))</f>
        <v>8.9286840906388758E-3</v>
      </c>
      <c r="AC63">
        <f>INDEX('7th_share'!U:U,MATCH($C$1&amp;"-"&amp;$C63,'7th_share'!$AK:$AK,0))</f>
        <v>9.0215686229317658E-3</v>
      </c>
      <c r="AD63">
        <f>INDEX('7th_share'!V:V,MATCH($C$1&amp;"-"&amp;$C63,'7th_share'!$AK:$AK,0))</f>
        <v>9.1155807563258855E-3</v>
      </c>
      <c r="AE63">
        <f>INDEX('7th_share'!W:W,MATCH($C$1&amp;"-"&amp;$C63,'7th_share'!$AK:$AK,0))</f>
        <v>9.209738246418301E-3</v>
      </c>
      <c r="AF63">
        <f>INDEX('7th_share'!X:X,MATCH($C$1&amp;"-"&amp;$C63,'7th_share'!$AK:$AK,0))</f>
        <v>9.3030587938204238E-3</v>
      </c>
      <c r="AG63">
        <f>INDEX('7th_share'!Y:Y,MATCH($C$1&amp;"-"&amp;$C63,'7th_share'!$AK:$AK,0))</f>
        <v>9.3945600428832019E-3</v>
      </c>
      <c r="AH63">
        <f>INDEX('7th_share'!Z:Z,MATCH($C$1&amp;"-"&amp;$C63,'7th_share'!$AK:$AK,0))</f>
        <v>9.4832595821412683E-3</v>
      </c>
      <c r="AI63">
        <f>INDEX('7th_share'!AA:AA,MATCH($C$1&amp;"-"&amp;$C63,'7th_share'!$AK:$AK,0))</f>
        <v>9.5681749464764255E-3</v>
      </c>
      <c r="AJ63">
        <f>INDEX('7th_share'!AB:AB,MATCH($C$1&amp;"-"&amp;$C63,'7th_share'!$AK:$AK,0))</f>
        <v>9.6483236210005829E-3</v>
      </c>
      <c r="AK63">
        <f>INDEX('7th_share'!AC:AC,MATCH($C$1&amp;"-"&amp;$C63,'7th_share'!$AK:$AK,0))</f>
        <v>9.7227230466585303E-3</v>
      </c>
      <c r="AL63">
        <f>INDEX('7th_share'!AD:AD,MATCH($C$1&amp;"-"&amp;$C63,'7th_share'!$AK:$AK,0))</f>
        <v>9.790390627550459E-3</v>
      </c>
      <c r="AM63">
        <f>INDEX('7th_share'!AE:AE,MATCH($C$1&amp;"-"&amp;$C63,'7th_share'!$AK:$AK,0))</f>
        <v>9.8503437399747266E-3</v>
      </c>
      <c r="AN63">
        <f>INDEX('7th_share'!AF:AF,MATCH($C$1&amp;"-"&amp;$C63,'7th_share'!$AK:$AK,0))</f>
        <v>9.9015997431906155E-3</v>
      </c>
      <c r="AO63">
        <f>INDEX('7th_share'!AG:AG,MATCH($C$1&amp;"-"&amp;$C63,'7th_share'!$AK:$AK,0))</f>
        <v>9.9431759919013703E-3</v>
      </c>
      <c r="AP63">
        <f>INDEX('7th_share'!AH:AH,MATCH($C$1&amp;"-"&amp;$C63,'7th_share'!$AK:$AK,0))</f>
        <v>9.9740898504573679E-3</v>
      </c>
      <c r="AQ63">
        <f>INDEX('7th_share'!AI:AI,MATCH($C$1&amp;"-"&amp;$C63,'7th_share'!$AK:$AK,0))</f>
        <v>9.9933587087790744E-3</v>
      </c>
      <c r="AR63">
        <f>INDEX('7th_share'!AJ:AJ,MATCH($C$1&amp;"-"&amp;$C63,'7th_share'!$AK:$AK,0))</f>
        <v>9.999999999999969E-3</v>
      </c>
      <c r="AS63">
        <f>AR63</f>
        <v>9.999999999999969E-3</v>
      </c>
      <c r="AT63" s="6">
        <f t="shared" ref="AT63:BL76" si="46">AS63</f>
        <v>9.999999999999969E-3</v>
      </c>
      <c r="AU63" s="6">
        <f t="shared" si="46"/>
        <v>9.999999999999969E-3</v>
      </c>
      <c r="AV63" s="6">
        <f t="shared" si="46"/>
        <v>9.999999999999969E-3</v>
      </c>
      <c r="AW63" s="6">
        <f t="shared" si="46"/>
        <v>9.999999999999969E-3</v>
      </c>
      <c r="AX63" s="6">
        <f t="shared" si="46"/>
        <v>9.999999999999969E-3</v>
      </c>
      <c r="AY63" s="6">
        <f t="shared" si="46"/>
        <v>9.999999999999969E-3</v>
      </c>
      <c r="AZ63" s="6">
        <f t="shared" si="46"/>
        <v>9.999999999999969E-3</v>
      </c>
      <c r="BA63" s="6">
        <f t="shared" si="46"/>
        <v>9.999999999999969E-3</v>
      </c>
      <c r="BB63" s="6">
        <f t="shared" si="46"/>
        <v>9.999999999999969E-3</v>
      </c>
      <c r="BC63" s="6">
        <f t="shared" si="46"/>
        <v>9.999999999999969E-3</v>
      </c>
      <c r="BD63" s="6">
        <f t="shared" si="46"/>
        <v>9.999999999999969E-3</v>
      </c>
      <c r="BE63" s="6">
        <f t="shared" si="46"/>
        <v>9.999999999999969E-3</v>
      </c>
      <c r="BF63" s="6">
        <f t="shared" si="46"/>
        <v>9.999999999999969E-3</v>
      </c>
      <c r="BG63" s="6">
        <f t="shared" si="46"/>
        <v>9.999999999999969E-3</v>
      </c>
      <c r="BH63" s="6">
        <f t="shared" si="46"/>
        <v>9.999999999999969E-3</v>
      </c>
      <c r="BI63" s="6">
        <f t="shared" si="46"/>
        <v>9.999999999999969E-3</v>
      </c>
      <c r="BJ63" s="6">
        <f t="shared" si="46"/>
        <v>9.999999999999969E-3</v>
      </c>
      <c r="BK63" s="6">
        <f t="shared" si="46"/>
        <v>9.999999999999969E-3</v>
      </c>
      <c r="BL63" s="6">
        <f t="shared" si="46"/>
        <v>9.999999999999969E-3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 s="2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0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v>0.01</v>
      </c>
      <c r="L65" s="6">
        <v>0.01</v>
      </c>
      <c r="M65" s="6">
        <v>0.01</v>
      </c>
      <c r="N65" s="6">
        <v>0.01</v>
      </c>
      <c r="O65" s="6">
        <v>0.01</v>
      </c>
      <c r="P65" s="6">
        <v>0.01</v>
      </c>
      <c r="Q65" s="6">
        <v>0.01</v>
      </c>
      <c r="R65" s="6">
        <v>0.01</v>
      </c>
      <c r="S65" s="6">
        <v>0.01</v>
      </c>
      <c r="T65" s="6">
        <v>0.01</v>
      </c>
      <c r="U65" s="6">
        <v>0.01</v>
      </c>
      <c r="V65" s="6">
        <v>0.01</v>
      </c>
      <c r="W65" s="6">
        <v>0.01</v>
      </c>
      <c r="X65" s="6">
        <v>0.01</v>
      </c>
      <c r="Y65" s="6">
        <v>0.01</v>
      </c>
      <c r="Z65" s="6">
        <v>0.01</v>
      </c>
      <c r="AA65" s="6">
        <v>0.01</v>
      </c>
      <c r="AB65" s="6">
        <v>0.01</v>
      </c>
      <c r="AC65" s="6">
        <v>0.01</v>
      </c>
      <c r="AD65" s="6">
        <v>0.01</v>
      </c>
      <c r="AE65" s="6">
        <v>0.01</v>
      </c>
      <c r="AF65" s="6">
        <v>0.01</v>
      </c>
      <c r="AG65" s="6">
        <v>0.01</v>
      </c>
      <c r="AH65" s="6">
        <v>0.01</v>
      </c>
      <c r="AI65" s="6">
        <v>0.01</v>
      </c>
      <c r="AJ65" s="6">
        <v>0.01</v>
      </c>
      <c r="AK65" s="6">
        <v>0.01</v>
      </c>
      <c r="AL65" s="6">
        <v>0.01</v>
      </c>
      <c r="AM65" s="6">
        <v>0.01</v>
      </c>
      <c r="AN65" s="6">
        <v>0.01</v>
      </c>
      <c r="AO65" s="6">
        <v>0.01</v>
      </c>
      <c r="AP65" s="6">
        <v>0.01</v>
      </c>
      <c r="AQ65" s="6">
        <v>0.01</v>
      </c>
      <c r="AR65" s="6">
        <v>0.01</v>
      </c>
      <c r="AS65" s="6">
        <f t="shared" si="47"/>
        <v>0.01</v>
      </c>
      <c r="AT65" s="6">
        <f t="shared" si="46"/>
        <v>0.01</v>
      </c>
      <c r="AU65" s="6">
        <f t="shared" si="46"/>
        <v>0.01</v>
      </c>
      <c r="AV65" s="6">
        <f t="shared" si="46"/>
        <v>0.01</v>
      </c>
      <c r="AW65" s="6">
        <f t="shared" si="46"/>
        <v>0.01</v>
      </c>
      <c r="AX65" s="6">
        <f t="shared" si="46"/>
        <v>0.01</v>
      </c>
      <c r="AY65" s="6">
        <f t="shared" si="46"/>
        <v>0.01</v>
      </c>
      <c r="AZ65" s="6">
        <f t="shared" si="46"/>
        <v>0.01</v>
      </c>
      <c r="BA65" s="6">
        <f t="shared" si="46"/>
        <v>0.01</v>
      </c>
      <c r="BB65" s="6">
        <f t="shared" si="46"/>
        <v>0.01</v>
      </c>
      <c r="BC65" s="6">
        <f t="shared" si="46"/>
        <v>0.01</v>
      </c>
      <c r="BD65" s="6">
        <f t="shared" si="46"/>
        <v>0.01</v>
      </c>
      <c r="BE65" s="6">
        <f t="shared" si="46"/>
        <v>0.01</v>
      </c>
      <c r="BF65" s="6">
        <f t="shared" si="46"/>
        <v>0.01</v>
      </c>
      <c r="BG65" s="6">
        <f t="shared" si="46"/>
        <v>0.01</v>
      </c>
      <c r="BH65" s="6">
        <f t="shared" si="46"/>
        <v>0.01</v>
      </c>
      <c r="BI65" s="6">
        <f t="shared" si="46"/>
        <v>0.01</v>
      </c>
      <c r="BJ65" s="6">
        <f t="shared" si="46"/>
        <v>0.01</v>
      </c>
      <c r="BK65" s="6">
        <f t="shared" si="46"/>
        <v>0.01</v>
      </c>
      <c r="BL65" s="6">
        <f t="shared" si="46"/>
        <v>0.01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 s="2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</v>
      </c>
      <c r="E67">
        <f>INDEX(hist_share!X:X,MATCH($C$1&amp;"-"&amp;$C67,hist_share!$AF:$AF,0))</f>
        <v>0</v>
      </c>
      <c r="F67">
        <f>INDEX(hist_share!Y:Y,MATCH($C$1&amp;"-"&amp;$C67,hist_share!$AF:$AF,0))</f>
        <v>0</v>
      </c>
      <c r="G67">
        <f>INDEX(hist_share!Z:Z,MATCH($C$1&amp;"-"&amp;$C67,hist_share!$AF:$AF,0))</f>
        <v>0</v>
      </c>
      <c r="H67">
        <f>INDEX(hist_share!AA:AA,MATCH($C$1&amp;"-"&amp;$C67,hist_share!$AF:$AF,0))</f>
        <v>0</v>
      </c>
      <c r="I67">
        <f>INDEX(hist_share!AB:AB,MATCH($C$1&amp;"-"&amp;$C67,hist_share!$AF:$AF,0))</f>
        <v>0</v>
      </c>
      <c r="J67" s="10">
        <f>INDEX(hist_share!AC:AC,MATCH($C$1&amp;"-"&amp;$C67,hist_share!$AF:$AF,0))</f>
        <v>0</v>
      </c>
      <c r="K67">
        <f>INDEX('7th_share'!C:C,MATCH($C$1&amp;"-"&amp;$C67,'7th_share'!$AK:$AK,0))-K65</f>
        <v>0.69574502872731048</v>
      </c>
      <c r="L67" s="6">
        <f>INDEX('7th_share'!D:D,MATCH($C$1&amp;"-"&amp;$C67,'7th_share'!$AK:$AK,0))-L65</f>
        <v>0.69970393478066395</v>
      </c>
      <c r="M67" s="6">
        <f>INDEX('7th_share'!E:E,MATCH($C$1&amp;"-"&amp;$C67,'7th_share'!$AK:$AK,0))-M65</f>
        <v>0.70372998739535053</v>
      </c>
      <c r="N67" s="6">
        <f>INDEX('7th_share'!F:F,MATCH($C$1&amp;"-"&amp;$C67,'7th_share'!$AK:$AK,0))-N65</f>
        <v>0.70781120090071392</v>
      </c>
      <c r="O67" s="6">
        <f>INDEX('7th_share'!G:G,MATCH($C$1&amp;"-"&amp;$C67,'7th_share'!$AK:$AK,0))-O65</f>
        <v>0.71193558926850287</v>
      </c>
      <c r="P67" s="6">
        <f>INDEX('7th_share'!H:H,MATCH($C$1&amp;"-"&amp;$C67,'7th_share'!$AK:$AK,0))-P65</f>
        <v>0.71609116587234223</v>
      </c>
      <c r="Q67" s="6">
        <f>INDEX('7th_share'!I:I,MATCH($C$1&amp;"-"&amp;$C67,'7th_share'!$AK:$AK,0))-Q65</f>
        <v>0.72026594326818072</v>
      </c>
      <c r="R67" s="6">
        <f>INDEX('7th_share'!J:J,MATCH($C$1&amp;"-"&amp;$C67,'7th_share'!$AK:$AK,0))-R65</f>
        <v>0.72444793299570509</v>
      </c>
      <c r="S67" s="6">
        <f>INDEX('7th_share'!K:K,MATCH($C$1&amp;"-"&amp;$C67,'7th_share'!$AK:$AK,0))-S65</f>
        <v>0.72862514540072021</v>
      </c>
      <c r="T67" s="6">
        <f>INDEX('7th_share'!L:L,MATCH($C$1&amp;"-"&amp;$C67,'7th_share'!$AK:$AK,0))-T65</f>
        <v>0.73278558947849015</v>
      </c>
      <c r="U67" s="6">
        <f>INDEX('7th_share'!M:M,MATCH($C$1&amp;"-"&amp;$C67,'7th_share'!$AK:$AK,0))-U65</f>
        <v>0.73691727273803975</v>
      </c>
      <c r="V67" s="6">
        <f>INDEX('7th_share'!N:N,MATCH($C$1&amp;"-"&amp;$C67,'7th_share'!$AK:$AK,0))-V65</f>
        <v>0.74100820108741716</v>
      </c>
      <c r="W67" s="6">
        <f>INDEX('7th_share'!O:O,MATCH($C$1&amp;"-"&amp;$C67,'7th_share'!$AK:$AK,0))-W65</f>
        <v>0.74504637873992008</v>
      </c>
      <c r="X67" s="6">
        <f>INDEX('7th_share'!P:P,MATCH($C$1&amp;"-"&amp;$C67,'7th_share'!$AK:$AK,0))-X65</f>
        <v>0.74901980814128866</v>
      </c>
      <c r="Y67" s="6">
        <f>INDEX('7th_share'!Q:Q,MATCH($C$1&amp;"-"&amp;$C67,'7th_share'!$AK:$AK,0))-Y65</f>
        <v>0.75291648991786542</v>
      </c>
      <c r="Z67" s="6">
        <f>INDEX('7th_share'!R:R,MATCH($C$1&amp;"-"&amp;$C67,'7th_share'!$AK:$AK,0))-Z65</f>
        <v>0.75672442284573316</v>
      </c>
      <c r="AA67" s="6">
        <f>INDEX('7th_share'!S:S,MATCH($C$1&amp;"-"&amp;$C67,'7th_share'!$AK:$AK,0))-AA65</f>
        <v>0.76043160384083175</v>
      </c>
      <c r="AB67" s="6">
        <f>INDEX('7th_share'!T:T,MATCH($C$1&amp;"-"&amp;$C67,'7th_share'!$AK:$AK,0))-AB65</f>
        <v>0.76402602797006003</v>
      </c>
      <c r="AC67" s="6">
        <f>INDEX('7th_share'!U:U,MATCH($C$1&amp;"-"&amp;$C67,'7th_share'!$AK:$AK,0))-AC65</f>
        <v>0.76749568848337224</v>
      </c>
      <c r="AD67" s="6">
        <f>INDEX('7th_share'!V:V,MATCH($C$1&amp;"-"&amp;$C67,'7th_share'!$AK:$AK,0))-AD65</f>
        <v>0.7708285768668719</v>
      </c>
      <c r="AE67" s="6">
        <f>INDEX('7th_share'!W:W,MATCH($C$1&amp;"-"&amp;$C67,'7th_share'!$AK:$AK,0))-AE65</f>
        <v>0.77401268291691194</v>
      </c>
      <c r="AF67" s="6">
        <f>INDEX('7th_share'!X:X,MATCH($C$1&amp;"-"&amp;$C67,'7th_share'!$AK:$AK,0))-AF65</f>
        <v>0.77703599483520858</v>
      </c>
      <c r="AG67" s="6">
        <f>INDEX('7th_share'!Y:Y,MATCH($C$1&amp;"-"&amp;$C67,'7th_share'!$AK:$AK,0))-AG65</f>
        <v>0.77988649934497112</v>
      </c>
      <c r="AH67" s="6">
        <f>INDEX('7th_share'!Z:Z,MATCH($C$1&amp;"-"&amp;$C67,'7th_share'!$AK:$AK,0))-AH65</f>
        <v>0.78255218182805852</v>
      </c>
      <c r="AI67" s="6">
        <f>INDEX('7th_share'!AA:AA,MATCH($C$1&amp;"-"&amp;$C67,'7th_share'!$AK:$AK,0))-AI65</f>
        <v>0.78502102648316541</v>
      </c>
      <c r="AJ67" s="6">
        <f>INDEX('7th_share'!AB:AB,MATCH($C$1&amp;"-"&amp;$C67,'7th_share'!$AK:$AK,0))-AJ65</f>
        <v>0.78728101650504223</v>
      </c>
      <c r="AK67" s="6">
        <f>INDEX('7th_share'!AC:AC,MATCH($C$1&amp;"-"&amp;$C67,'7th_share'!$AK:$AK,0))-AK65</f>
        <v>0.78932013428475389</v>
      </c>
      <c r="AL67" s="6">
        <f>INDEX('7th_share'!AD:AD,MATCH($C$1&amp;"-"&amp;$C67,'7th_share'!$AK:$AK,0))-AL65</f>
        <v>0.79112636163098105</v>
      </c>
      <c r="AM67" s="6">
        <f>INDEX('7th_share'!AE:AE,MATCH($C$1&amp;"-"&amp;$C67,'7th_share'!$AK:$AK,0))-AM65</f>
        <v>0.79268768001236101</v>
      </c>
      <c r="AN67" s="6">
        <f>INDEX('7th_share'!AF:AF,MATCH($C$1&amp;"-"&amp;$C67,'7th_share'!$AK:$AK,0))-AN65</f>
        <v>0.79399207082087653</v>
      </c>
      <c r="AO67" s="6">
        <f>INDEX('7th_share'!AG:AG,MATCH($C$1&amp;"-"&amp;$C67,'7th_share'!$AK:$AK,0))-AO65</f>
        <v>0.79502751565628116</v>
      </c>
      <c r="AP67" s="6">
        <f>INDEX('7th_share'!AH:AH,MATCH($C$1&amp;"-"&amp;$C67,'7th_share'!$AK:$AK,0))-AP65</f>
        <v>0.79578199663156857</v>
      </c>
      <c r="AQ67" s="6">
        <f>INDEX('7th_share'!AI:AI,MATCH($C$1&amp;"-"&amp;$C67,'7th_share'!$AK:$AK,0))-AQ65</f>
        <v>0.79624349669947281</v>
      </c>
      <c r="AR67" s="6">
        <f>INDEX('7th_share'!AJ:AJ,MATCH($C$1&amp;"-"&amp;$C67,'7th_share'!$AK:$AK,0))-AR65</f>
        <v>0.79639999999999989</v>
      </c>
      <c r="AS67" s="6">
        <f t="shared" si="47"/>
        <v>0.79639999999999989</v>
      </c>
      <c r="AT67" s="6">
        <f t="shared" si="46"/>
        <v>0.79639999999999989</v>
      </c>
      <c r="AU67" s="6">
        <f t="shared" si="46"/>
        <v>0.79639999999999989</v>
      </c>
      <c r="AV67" s="6">
        <f t="shared" si="46"/>
        <v>0.79639999999999989</v>
      </c>
      <c r="AW67" s="6">
        <f t="shared" si="46"/>
        <v>0.79639999999999989</v>
      </c>
      <c r="AX67" s="6">
        <f t="shared" si="46"/>
        <v>0.79639999999999989</v>
      </c>
      <c r="AY67" s="6">
        <f t="shared" si="46"/>
        <v>0.79639999999999989</v>
      </c>
      <c r="AZ67" s="6">
        <f t="shared" si="46"/>
        <v>0.79639999999999989</v>
      </c>
      <c r="BA67" s="6">
        <f t="shared" si="46"/>
        <v>0.79639999999999989</v>
      </c>
      <c r="BB67" s="6">
        <f t="shared" si="46"/>
        <v>0.79639999999999989</v>
      </c>
      <c r="BC67" s="6">
        <f t="shared" si="46"/>
        <v>0.79639999999999989</v>
      </c>
      <c r="BD67" s="6">
        <f t="shared" si="46"/>
        <v>0.79639999999999989</v>
      </c>
      <c r="BE67" s="6">
        <f t="shared" si="46"/>
        <v>0.79639999999999989</v>
      </c>
      <c r="BF67" s="6">
        <f t="shared" si="46"/>
        <v>0.79639999999999989</v>
      </c>
      <c r="BG67" s="6">
        <f t="shared" si="46"/>
        <v>0.79639999999999989</v>
      </c>
      <c r="BH67" s="6">
        <f t="shared" si="46"/>
        <v>0.79639999999999989</v>
      </c>
      <c r="BI67" s="6">
        <f t="shared" si="46"/>
        <v>0.79639999999999989</v>
      </c>
      <c r="BJ67" s="6">
        <f t="shared" si="46"/>
        <v>0.79639999999999989</v>
      </c>
      <c r="BK67" s="6">
        <f t="shared" si="46"/>
        <v>0.79639999999999989</v>
      </c>
      <c r="BL67" s="6">
        <f t="shared" si="46"/>
        <v>0.79639999999999989</v>
      </c>
    </row>
    <row r="68" spans="2:64" x14ac:dyDescent="0.25">
      <c r="C68" t="s">
        <v>11</v>
      </c>
      <c r="D68">
        <f>INDEX(hist_share!W:W,MATCH($C$1&amp;"-"&amp;$C68,hist_share!$AF:$AF,0))</f>
        <v>0</v>
      </c>
      <c r="E68">
        <f>INDEX(hist_share!X:X,MATCH($C$1&amp;"-"&amp;$C68,hist_share!$AF:$AF,0))</f>
        <v>0</v>
      </c>
      <c r="F68">
        <f>INDEX(hist_share!Y:Y,MATCH($C$1&amp;"-"&amp;$C68,hist_share!$AF:$AF,0))</f>
        <v>0</v>
      </c>
      <c r="G68">
        <f>INDEX(hist_share!Z:Z,MATCH($C$1&amp;"-"&amp;$C68,hist_share!$AF:$AF,0))</f>
        <v>0</v>
      </c>
      <c r="H68">
        <f>INDEX(hist_share!AA:AA,MATCH($C$1&amp;"-"&amp;$C68,hist_share!$AF:$AF,0))</f>
        <v>0</v>
      </c>
      <c r="I68">
        <f>INDEX(hist_share!AB:AB,MATCH($C$1&amp;"-"&amp;$C68,hist_share!$AF:$AF,0))</f>
        <v>0</v>
      </c>
      <c r="J68" s="10">
        <f>INDEX(hist_share!AC:AC,MATCH($C$1&amp;"-"&amp;$C68,hist_share!$AF:$AF,0))</f>
        <v>0</v>
      </c>
      <c r="K68">
        <f>INDEX('7th_share'!C:C,MATCH($C$1&amp;"-"&amp;$C68,'7th_share'!$AK:$AK,0))</f>
        <v>2.9406042863637939E-2</v>
      </c>
      <c r="L68">
        <f>INDEX('7th_share'!D:D,MATCH($C$1&amp;"-"&amp;$C68,'7th_share'!$AK:$AK,0))</f>
        <v>2.957099728252767E-2</v>
      </c>
      <c r="M68">
        <f>INDEX('7th_share'!E:E,MATCH($C$1&amp;"-"&amp;$C68,'7th_share'!$AK:$AK,0))</f>
        <v>2.9738749474806269E-2</v>
      </c>
      <c r="N68">
        <f>INDEX('7th_share'!F:F,MATCH($C$1&amp;"-"&amp;$C68,'7th_share'!$AK:$AK,0))</f>
        <v>2.9908800037529749E-2</v>
      </c>
      <c r="O68">
        <f>INDEX('7th_share'!G:G,MATCH($C$1&amp;"-"&amp;$C68,'7th_share'!$AK:$AK,0))</f>
        <v>3.0080649552854291E-2</v>
      </c>
      <c r="P68">
        <f>INDEX('7th_share'!H:H,MATCH($C$1&amp;"-"&amp;$C68,'7th_share'!$AK:$AK,0))</f>
        <v>3.025379857801426E-2</v>
      </c>
      <c r="Q68" s="2">
        <f>INDEX('7th_share'!I:I,MATCH($C$1&amp;"-"&amp;$C68,'7th_share'!$AK:$AK,0))</f>
        <v>3.0427747636174191E-2</v>
      </c>
      <c r="R68">
        <f>INDEX('7th_share'!J:J,MATCH($C$1&amp;"-"&amp;$C68,'7th_share'!$AK:$AK,0))</f>
        <v>3.0601997208154381E-2</v>
      </c>
      <c r="S68">
        <f>INDEX('7th_share'!K:K,MATCH($C$1&amp;"-"&amp;$C68,'7th_share'!$AK:$AK,0))</f>
        <v>3.0776047725029999E-2</v>
      </c>
      <c r="T68">
        <f>INDEX('7th_share'!L:L,MATCH($C$1&amp;"-"&amp;$C68,'7th_share'!$AK:$AK,0))</f>
        <v>3.0949399561603749E-2</v>
      </c>
      <c r="U68">
        <f>INDEX('7th_share'!M:M,MATCH($C$1&amp;"-"&amp;$C68,'7th_share'!$AK:$AK,0))</f>
        <v>3.1121553030751641E-2</v>
      </c>
      <c r="V68">
        <f>INDEX('7th_share'!N:N,MATCH($C$1&amp;"-"&amp;$C68,'7th_share'!$AK:$AK,0))</f>
        <v>3.1292008378642371E-2</v>
      </c>
      <c r="W68">
        <f>INDEX('7th_share'!O:O,MATCH($C$1&amp;"-"&amp;$C68,'7th_share'!$AK:$AK,0))</f>
        <v>3.1460265780829992E-2</v>
      </c>
      <c r="X68">
        <f>INDEX('7th_share'!P:P,MATCH($C$1&amp;"-"&amp;$C68,'7th_share'!$AK:$AK,0))</f>
        <v>3.1625825339220343E-2</v>
      </c>
      <c r="Y68">
        <f>INDEX('7th_share'!Q:Q,MATCH($C$1&amp;"-"&amp;$C68,'7th_share'!$AK:$AK,0))</f>
        <v>3.1788187079911039E-2</v>
      </c>
      <c r="Z68">
        <f>INDEX('7th_share'!R:R,MATCH($C$1&amp;"-"&amp;$C68,'7th_share'!$AK:$AK,0))</f>
        <v>3.1946850951905539E-2</v>
      </c>
      <c r="AA68">
        <f>INDEX('7th_share'!S:S,MATCH($C$1&amp;"-"&amp;$C68,'7th_share'!$AK:$AK,0))</f>
        <v>3.2101316826701323E-2</v>
      </c>
      <c r="AB68">
        <f>INDEX('7th_share'!T:T,MATCH($C$1&amp;"-"&amp;$C68,'7th_share'!$AK:$AK,0))</f>
        <v>3.2251084498752483E-2</v>
      </c>
      <c r="AC68">
        <f>INDEX('7th_share'!U:U,MATCH($C$1&amp;"-"&amp;$C68,'7th_share'!$AK:$AK,0))</f>
        <v>3.2395653686807163E-2</v>
      </c>
      <c r="AD68">
        <f>INDEX('7th_share'!V:V,MATCH($C$1&amp;"-"&amp;$C68,'7th_share'!$AK:$AK,0))</f>
        <v>3.253452403611963E-2</v>
      </c>
      <c r="AE68">
        <f>INDEX('7th_share'!W:W,MATCH($C$1&amp;"-"&amp;$C68,'7th_share'!$AK:$AK,0))</f>
        <v>3.2667195121537977E-2</v>
      </c>
      <c r="AF68">
        <f>INDEX('7th_share'!X:X,MATCH($C$1&amp;"-"&amp;$C68,'7th_share'!$AK:$AK,0))</f>
        <v>3.2793166451467001E-2</v>
      </c>
      <c r="AG68">
        <f>INDEX('7th_share'!Y:Y,MATCH($C$1&amp;"-"&amp;$C68,'7th_share'!$AK:$AK,0))</f>
        <v>3.2911937472707098E-2</v>
      </c>
      <c r="AH68">
        <f>INDEX('7th_share'!Z:Z,MATCH($C$1&amp;"-"&amp;$C68,'7th_share'!$AK:$AK,0))</f>
        <v>3.3023007576169057E-2</v>
      </c>
      <c r="AI68">
        <f>INDEX('7th_share'!AA:AA,MATCH($C$1&amp;"-"&amp;$C68,'7th_share'!$AK:$AK,0))</f>
        <v>3.31258761034652E-2</v>
      </c>
      <c r="AJ68">
        <f>INDEX('7th_share'!AB:AB,MATCH($C$1&amp;"-"&amp;$C68,'7th_share'!$AK:$AK,0))</f>
        <v>3.3220042354376707E-2</v>
      </c>
      <c r="AK68">
        <f>INDEX('7th_share'!AC:AC,MATCH($C$1&amp;"-"&amp;$C68,'7th_share'!$AK:$AK,0))</f>
        <v>3.3305005595198042E-2</v>
      </c>
      <c r="AL68">
        <f>INDEX('7th_share'!AD:AD,MATCH($C$1&amp;"-"&amp;$C68,'7th_share'!$AK:$AK,0))</f>
        <v>3.3380265067957507E-2</v>
      </c>
      <c r="AM68">
        <f>INDEX('7th_share'!AE:AE,MATCH($C$1&amp;"-"&amp;$C68,'7th_share'!$AK:$AK,0))</f>
        <v>3.3445320000514998E-2</v>
      </c>
      <c r="AN68">
        <f>INDEX('7th_share'!AF:AF,MATCH($C$1&amp;"-"&amp;$C68,'7th_share'!$AK:$AK,0))</f>
        <v>3.3499669617536469E-2</v>
      </c>
      <c r="AO68">
        <f>INDEX('7th_share'!AG:AG,MATCH($C$1&amp;"-"&amp;$C68,'7th_share'!$AK:$AK,0))</f>
        <v>3.3542813152345002E-2</v>
      </c>
      <c r="AP68">
        <f>INDEX('7th_share'!AH:AH,MATCH($C$1&amp;"-"&amp;$C68,'7th_share'!$AK:$AK,0))</f>
        <v>3.3574249859648637E-2</v>
      </c>
      <c r="AQ68">
        <f>INDEX('7th_share'!AI:AI,MATCH($C$1&amp;"-"&amp;$C68,'7th_share'!$AK:$AK,0))</f>
        <v>3.3593479029144648E-2</v>
      </c>
      <c r="AR68">
        <f>INDEX('7th_share'!AJ:AJ,MATCH($C$1&amp;"-"&amp;$C68,'7th_share'!$AK:$AK,0))</f>
        <v>3.3599999999999942E-2</v>
      </c>
      <c r="AS68" s="6">
        <f t="shared" si="47"/>
        <v>3.3599999999999942E-2</v>
      </c>
      <c r="AT68" s="6">
        <f t="shared" si="46"/>
        <v>3.3599999999999942E-2</v>
      </c>
      <c r="AU68" s="6">
        <f t="shared" si="46"/>
        <v>3.3599999999999942E-2</v>
      </c>
      <c r="AV68" s="6">
        <f t="shared" si="46"/>
        <v>3.3599999999999942E-2</v>
      </c>
      <c r="AW68" s="6">
        <f t="shared" si="46"/>
        <v>3.3599999999999942E-2</v>
      </c>
      <c r="AX68" s="6">
        <f t="shared" si="46"/>
        <v>3.3599999999999942E-2</v>
      </c>
      <c r="AY68" s="6">
        <f t="shared" si="46"/>
        <v>3.3599999999999942E-2</v>
      </c>
      <c r="AZ68" s="6">
        <f t="shared" si="46"/>
        <v>3.3599999999999942E-2</v>
      </c>
      <c r="BA68" s="6">
        <f t="shared" si="46"/>
        <v>3.3599999999999942E-2</v>
      </c>
      <c r="BB68" s="6">
        <f t="shared" si="46"/>
        <v>3.3599999999999942E-2</v>
      </c>
      <c r="BC68" s="6">
        <f t="shared" si="46"/>
        <v>3.3599999999999942E-2</v>
      </c>
      <c r="BD68" s="6">
        <f t="shared" si="46"/>
        <v>3.3599999999999942E-2</v>
      </c>
      <c r="BE68" s="6">
        <f t="shared" si="46"/>
        <v>3.3599999999999942E-2</v>
      </c>
      <c r="BF68" s="6">
        <f t="shared" si="46"/>
        <v>3.3599999999999942E-2</v>
      </c>
      <c r="BG68" s="6">
        <f t="shared" si="46"/>
        <v>3.3599999999999942E-2</v>
      </c>
      <c r="BH68" s="6">
        <f t="shared" si="46"/>
        <v>3.3599999999999942E-2</v>
      </c>
      <c r="BI68" s="6">
        <f t="shared" si="46"/>
        <v>3.3599999999999942E-2</v>
      </c>
      <c r="BJ68" s="6">
        <f t="shared" si="46"/>
        <v>3.3599999999999942E-2</v>
      </c>
      <c r="BK68" s="6">
        <f t="shared" si="46"/>
        <v>3.3599999999999942E-2</v>
      </c>
      <c r="BL68" s="6">
        <f t="shared" si="46"/>
        <v>3.3599999999999942E-2</v>
      </c>
    </row>
    <row r="69" spans="2:64" x14ac:dyDescent="0.25">
      <c r="C69" t="s">
        <v>12</v>
      </c>
      <c r="D69">
        <f>INDEX(hist_share!W:W,MATCH($C$1&amp;"-"&amp;$C69,hist_share!$AF:$AF,0))</f>
        <v>0</v>
      </c>
      <c r="E69">
        <f>INDEX(hist_share!X:X,MATCH($C$1&amp;"-"&amp;$C69,hist_share!$AF:$AF,0))</f>
        <v>0</v>
      </c>
      <c r="F69">
        <f>INDEX(hist_share!Y:Y,MATCH($C$1&amp;"-"&amp;$C69,hist_share!$AF:$AF,0))</f>
        <v>0</v>
      </c>
      <c r="G69">
        <f>INDEX(hist_share!Z:Z,MATCH($C$1&amp;"-"&amp;$C69,hist_share!$AF:$AF,0))</f>
        <v>0</v>
      </c>
      <c r="H69">
        <f>INDEX(hist_share!AA:AA,MATCH($C$1&amp;"-"&amp;$C69,hist_share!$AF:$AF,0))</f>
        <v>0</v>
      </c>
      <c r="I69">
        <f>INDEX(hist_share!AB:AB,MATCH($C$1&amp;"-"&amp;$C69,hist_share!$AF:$AF,0))</f>
        <v>0</v>
      </c>
      <c r="J69" s="10">
        <f>INDEX(hist_share!AC:AC,MATCH($C$1&amp;"-"&amp;$C69,hist_share!$AF:$AF,0))</f>
        <v>0</v>
      </c>
      <c r="K69">
        <f>INDEX('7th_share'!C:C,MATCH($C$1&amp;"-"&amp;$C69,'7th_share'!$AK:$AK,0))</f>
        <v>0.25637507581114982</v>
      </c>
      <c r="L69">
        <f>INDEX('7th_share'!D:D,MATCH($C$1&amp;"-"&amp;$C69,'7th_share'!$AK:$AK,0))</f>
        <v>0.2523277712851183</v>
      </c>
      <c r="M69">
        <f>INDEX('7th_share'!E:E,MATCH($C$1&amp;"-"&amp;$C69,'7th_share'!$AK:$AK,0))</f>
        <v>0.24819269551937809</v>
      </c>
      <c r="N69">
        <f>INDEX('7th_share'!F:F,MATCH($C$1&amp;"-"&amp;$C69,'7th_share'!$AK:$AK,0))</f>
        <v>0.24398331675763971</v>
      </c>
      <c r="O69">
        <f>INDEX('7th_share'!G:G,MATCH($C$1&amp;"-"&amp;$C69,'7th_share'!$AK:$AK,0))</f>
        <v>0.2397131033864113</v>
      </c>
      <c r="P69">
        <f>INDEX('7th_share'!H:H,MATCH($C$1&amp;"-"&amp;$C69,'7th_share'!$AK:$AK,0))</f>
        <v>0.2353955242160668</v>
      </c>
      <c r="Q69" s="2">
        <f>INDEX('7th_share'!I:I,MATCH($C$1&amp;"-"&amp;$C69,'7th_share'!$AK:$AK,0))</f>
        <v>0.2310440487383382</v>
      </c>
      <c r="R69">
        <f>INDEX('7th_share'!J:J,MATCH($C$1&amp;"-"&amp;$C69,'7th_share'!$AK:$AK,0))</f>
        <v>0.22667214736024191</v>
      </c>
      <c r="S69">
        <f>INDEX('7th_share'!K:K,MATCH($C$1&amp;"-"&amp;$C69,'7th_share'!$AK:$AK,0))</f>
        <v>0.22229329161444311</v>
      </c>
      <c r="T69">
        <f>INDEX('7th_share'!L:L,MATCH($C$1&amp;"-"&amp;$C69,'7th_share'!$AK:$AK,0))</f>
        <v>0.2179209543460626</v>
      </c>
      <c r="U69">
        <f>INDEX('7th_share'!M:M,MATCH($C$1&amp;"-"&amp;$C69,'7th_share'!$AK:$AK,0))</f>
        <v>0.21356860987593021</v>
      </c>
      <c r="V69">
        <f>INDEX('7th_share'!N:N,MATCH($C$1&amp;"-"&amp;$C69,'7th_share'!$AK:$AK,0))</f>
        <v>0.20924973414028081</v>
      </c>
      <c r="W69">
        <f>INDEX('7th_share'!O:O,MATCH($C$1&amp;"-"&amp;$C69,'7th_share'!$AK:$AK,0))</f>
        <v>0.20497780480689651</v>
      </c>
      <c r="X69">
        <f>INDEX('7th_share'!P:P,MATCH($C$1&amp;"-"&amp;$C69,'7th_share'!$AK:$AK,0))</f>
        <v>0.20076630136768789</v>
      </c>
      <c r="Y69">
        <f>INDEX('7th_share'!Q:Q,MATCH($C$1&amp;"-"&amp;$C69,'7th_share'!$AK:$AK,0))</f>
        <v>0.19662870520771519</v>
      </c>
      <c r="Z69">
        <f>INDEX('7th_share'!R:R,MATCH($C$1&amp;"-"&amp;$C69,'7th_share'!$AK:$AK,0))</f>
        <v>0.19257849965064069</v>
      </c>
      <c r="AA69">
        <f>INDEX('7th_share'!S:S,MATCH($C$1&amp;"-"&amp;$C69,'7th_share'!$AK:$AK,0))</f>
        <v>0.1886291699806088</v>
      </c>
      <c r="AB69">
        <f>INDEX('7th_share'!T:T,MATCH($C$1&amp;"-"&amp;$C69,'7th_share'!$AK:$AK,0))</f>
        <v>0.1847942034405485</v>
      </c>
      <c r="AC69">
        <f>INDEX('7th_share'!U:U,MATCH($C$1&amp;"-"&amp;$C69,'7th_share'!$AK:$AK,0))</f>
        <v>0.18108708920688879</v>
      </c>
      <c r="AD69">
        <f>INDEX('7th_share'!V:V,MATCH($C$1&amp;"-"&amp;$C69,'7th_share'!$AK:$AK,0))</f>
        <v>0.17752131834068269</v>
      </c>
      <c r="AE69">
        <f>INDEX('7th_share'!W:W,MATCH($C$1&amp;"-"&amp;$C69,'7th_share'!$AK:$AK,0))</f>
        <v>0.17411038371513171</v>
      </c>
      <c r="AF69">
        <f>INDEX('7th_share'!X:X,MATCH($C$1&amp;"-"&amp;$C69,'7th_share'!$AK:$AK,0))</f>
        <v>0.170867779919504</v>
      </c>
      <c r="AG69">
        <f>INDEX('7th_share'!Y:Y,MATCH($C$1&amp;"-"&amp;$C69,'7th_share'!$AK:$AK,0))</f>
        <v>0.16780700313943861</v>
      </c>
      <c r="AH69">
        <f>INDEX('7th_share'!Z:Z,MATCH($C$1&amp;"-"&amp;$C69,'7th_share'!$AK:$AK,0))</f>
        <v>0.16494155101363109</v>
      </c>
      <c r="AI69">
        <f>INDEX('7th_share'!AA:AA,MATCH($C$1&amp;"-"&amp;$C69,'7th_share'!$AK:$AK,0))</f>
        <v>0.16228492246689299</v>
      </c>
      <c r="AJ69">
        <f>INDEX('7th_share'!AB:AB,MATCH($C$1&amp;"-"&amp;$C69,'7th_share'!$AK:$AK,0))</f>
        <v>0.15985061751958049</v>
      </c>
      <c r="AK69">
        <f>INDEX('7th_share'!AC:AC,MATCH($C$1&amp;"-"&amp;$C69,'7th_share'!$AK:$AK,0))</f>
        <v>0.15765213707338949</v>
      </c>
      <c r="AL69">
        <f>INDEX('7th_share'!AD:AD,MATCH($C$1&amp;"-"&amp;$C69,'7th_share'!$AK:$AK,0))</f>
        <v>0.1557029826735111</v>
      </c>
      <c r="AM69">
        <f>INDEX('7th_share'!AE:AE,MATCH($C$1&amp;"-"&amp;$C69,'7th_share'!$AK:$AK,0))</f>
        <v>0.15401665624714919</v>
      </c>
      <c r="AN69">
        <f>INDEX('7th_share'!AF:AF,MATCH($C$1&amp;"-"&amp;$C69,'7th_share'!$AK:$AK,0))</f>
        <v>0.15260665981839641</v>
      </c>
      <c r="AO69">
        <f>INDEX('7th_share'!AG:AG,MATCH($C$1&amp;"-"&amp;$C69,'7th_share'!$AK:$AK,0))</f>
        <v>0.15148649519947249</v>
      </c>
      <c r="AP69">
        <f>INDEX('7th_share'!AH:AH,MATCH($C$1&amp;"-"&amp;$C69,'7th_share'!$AK:$AK,0))</f>
        <v>0.1506696636583254</v>
      </c>
      <c r="AQ69">
        <f>INDEX('7th_share'!AI:AI,MATCH($C$1&amp;"-"&amp;$C69,'7th_share'!$AK:$AK,0))</f>
        <v>0.15016966556260319</v>
      </c>
      <c r="AR69">
        <f>INDEX('7th_share'!AJ:AJ,MATCH($C$1&amp;"-"&amp;$C69,'7th_share'!$AK:$AK,0))</f>
        <v>0.15000000000000019</v>
      </c>
      <c r="AS69" s="6">
        <f t="shared" si="47"/>
        <v>0.15000000000000019</v>
      </c>
      <c r="AT69" s="6">
        <f t="shared" si="46"/>
        <v>0.15000000000000019</v>
      </c>
      <c r="AU69" s="6">
        <f t="shared" si="46"/>
        <v>0.15000000000000019</v>
      </c>
      <c r="AV69" s="6">
        <f t="shared" si="46"/>
        <v>0.15000000000000019</v>
      </c>
      <c r="AW69" s="6">
        <f t="shared" si="46"/>
        <v>0.15000000000000019</v>
      </c>
      <c r="AX69" s="6">
        <f t="shared" si="46"/>
        <v>0.15000000000000019</v>
      </c>
      <c r="AY69" s="6">
        <f t="shared" si="46"/>
        <v>0.15000000000000019</v>
      </c>
      <c r="AZ69" s="6">
        <f t="shared" si="46"/>
        <v>0.15000000000000019</v>
      </c>
      <c r="BA69" s="6">
        <f t="shared" si="46"/>
        <v>0.15000000000000019</v>
      </c>
      <c r="BB69" s="6">
        <f t="shared" si="46"/>
        <v>0.15000000000000019</v>
      </c>
      <c r="BC69" s="6">
        <f t="shared" si="46"/>
        <v>0.15000000000000019</v>
      </c>
      <c r="BD69" s="6">
        <f t="shared" si="46"/>
        <v>0.15000000000000019</v>
      </c>
      <c r="BE69" s="6">
        <f t="shared" si="46"/>
        <v>0.15000000000000019</v>
      </c>
      <c r="BF69" s="6">
        <f t="shared" si="46"/>
        <v>0.15000000000000019</v>
      </c>
      <c r="BG69" s="6">
        <f t="shared" si="46"/>
        <v>0.15000000000000019</v>
      </c>
      <c r="BH69" s="6">
        <f t="shared" si="46"/>
        <v>0.15000000000000019</v>
      </c>
      <c r="BI69" s="6">
        <f t="shared" si="46"/>
        <v>0.15000000000000019</v>
      </c>
      <c r="BJ69" s="6">
        <f t="shared" si="46"/>
        <v>0.15000000000000019</v>
      </c>
      <c r="BK69" s="6">
        <f t="shared" si="46"/>
        <v>0.15000000000000019</v>
      </c>
      <c r="BL69" s="6">
        <f t="shared" si="46"/>
        <v>0.15000000000000019</v>
      </c>
    </row>
    <row r="70" spans="2:64" x14ac:dyDescent="0.25">
      <c r="C70" t="s">
        <v>13</v>
      </c>
      <c r="D70">
        <f>INDEX(hist_share!W:W,MATCH($C$1&amp;"-"&amp;$C70,hist_share!$AF:$AF,0))</f>
        <v>0</v>
      </c>
      <c r="E70">
        <f>INDEX(hist_share!X:X,MATCH($C$1&amp;"-"&amp;$C70,hist_share!$AF:$AF,0))</f>
        <v>0</v>
      </c>
      <c r="F70">
        <f>INDEX(hist_share!Y:Y,MATCH($C$1&amp;"-"&amp;$C70,hist_share!$AF:$AF,0))</f>
        <v>0</v>
      </c>
      <c r="G70">
        <f>INDEX(hist_share!Z:Z,MATCH($C$1&amp;"-"&amp;$C70,hist_share!$AF:$AF,0))</f>
        <v>0</v>
      </c>
      <c r="H70">
        <f>INDEX(hist_share!AA:AA,MATCH($C$1&amp;"-"&amp;$C70,hist_share!$AF:$AF,0))</f>
        <v>0</v>
      </c>
      <c r="I70">
        <f>INDEX(hist_share!AB:AB,MATCH($C$1&amp;"-"&amp;$C70,hist_share!$AF:$AF,0))</f>
        <v>0</v>
      </c>
      <c r="J70" s="10">
        <f>INDEX(hist_share!AC:AC,MATCH($C$1&amp;"-"&amp;$C70,hist_share!$AF:$AF,0))</f>
        <v>0</v>
      </c>
      <c r="K70">
        <f>INDEX('7th_share'!C:C,MATCH($C$1&amp;"-"&amp;$C70,'7th_share'!$AK:$AK,0))</f>
        <v>4.7262342425601393E-2</v>
      </c>
      <c r="L70">
        <f>INDEX('7th_share'!D:D,MATCH($C$1&amp;"-"&amp;$C70,'7th_share'!$AK:$AK,0))</f>
        <v>4.8185021476853808E-2</v>
      </c>
      <c r="M70">
        <f>INDEX('7th_share'!E:E,MATCH($C$1&amp;"-"&amp;$C70,'7th_share'!$AK:$AK,0))</f>
        <v>4.9284126193276108E-2</v>
      </c>
      <c r="N70">
        <f>INDEX('7th_share'!F:F,MATCH($C$1&amp;"-"&amp;$C70,'7th_share'!$AK:$AK,0))</f>
        <v>5.0546629061441473E-2</v>
      </c>
      <c r="O70">
        <f>INDEX('7th_share'!G:G,MATCH($C$1&amp;"-"&amp;$C70,'7th_share'!$AK:$AK,0))</f>
        <v>5.1959528205586497E-2</v>
      </c>
      <c r="P70">
        <f>INDEX('7th_share'!H:H,MATCH($C$1&amp;"-"&amp;$C70,'7th_share'!$AK:$AK,0))</f>
        <v>5.3509842335512238E-2</v>
      </c>
      <c r="Q70" s="2">
        <f>INDEX('7th_share'!I:I,MATCH($C$1&amp;"-"&amp;$C70,'7th_share'!$AK:$AK,0))</f>
        <v>5.5184606030996272E-2</v>
      </c>
      <c r="R70">
        <f>INDEX('7th_share'!J:J,MATCH($C$1&amp;"-"&amp;$C70,'7th_share'!$AK:$AK,0))</f>
        <v>5.6970865359427282E-2</v>
      </c>
      <c r="S70">
        <f>INDEX('7th_share'!K:K,MATCH($C$1&amp;"-"&amp;$C70,'7th_share'!$AK:$AK,0))</f>
        <v>5.8855673823902631E-2</v>
      </c>
      <c r="T70">
        <f>INDEX('7th_share'!L:L,MATCH($C$1&amp;"-"&amp;$C70,'7th_share'!$AK:$AK,0))</f>
        <v>6.0826088639511673E-2</v>
      </c>
      <c r="U70">
        <f>INDEX('7th_share'!M:M,MATCH($C$1&amp;"-"&amp;$C70,'7th_share'!$AK:$AK,0))</f>
        <v>6.2869167335982551E-2</v>
      </c>
      <c r="V70">
        <f>INDEX('7th_share'!N:N,MATCH($C$1&amp;"-"&amp;$C70,'7th_share'!$AK:$AK,0))</f>
        <v>6.4971964685282033E-2</v>
      </c>
      <c r="W70">
        <f>INDEX('7th_share'!O:O,MATCH($C$1&amp;"-"&amp;$C70,'7th_share'!$AK:$AK,0))</f>
        <v>6.7121529953137304E-2</v>
      </c>
      <c r="X70">
        <f>INDEX('7th_share'!P:P,MATCH($C$1&amp;"-"&amp;$C70,'7th_share'!$AK:$AK,0))</f>
        <v>6.9304904473795753E-2</v>
      </c>
      <c r="Y70">
        <f>INDEX('7th_share'!Q:Q,MATCH($C$1&amp;"-"&amp;$C70,'7th_share'!$AK:$AK,0))</f>
        <v>7.1509119547644426E-2</v>
      </c>
      <c r="Z70">
        <f>INDEX('7th_share'!R:R,MATCH($C$1&amp;"-"&amp;$C70,'7th_share'!$AK:$AK,0))</f>
        <v>7.3721194661590966E-2</v>
      </c>
      <c r="AA70">
        <f>INDEX('7th_share'!S:S,MATCH($C$1&amp;"-"&amp;$C70,'7th_share'!$AK:$AK,0))</f>
        <v>7.5928136032347479E-2</v>
      </c>
      <c r="AB70">
        <f>INDEX('7th_share'!T:T,MATCH($C$1&amp;"-"&amp;$C70,'7th_share'!$AK:$AK,0))</f>
        <v>7.8116935472965887E-2</v>
      </c>
      <c r="AC70">
        <f>INDEX('7th_share'!U:U,MATCH($C$1&amp;"-"&amp;$C70,'7th_share'!$AK:$AK,0))</f>
        <v>8.0274569583151795E-2</v>
      </c>
      <c r="AD70">
        <f>INDEX('7th_share'!V:V,MATCH($C$1&amp;"-"&amp;$C70,'7th_share'!$AK:$AK,0))</f>
        <v>8.2387999264018213E-2</v>
      </c>
      <c r="AE70">
        <f>INDEX('7th_share'!W:W,MATCH($C$1&amp;"-"&amp;$C70,'7th_share'!$AK:$AK,0))</f>
        <v>8.4444169558051757E-2</v>
      </c>
      <c r="AF70">
        <f>INDEX('7th_share'!X:X,MATCH($C$1&amp;"-"&amp;$C70,'7th_share'!$AK:$AK,0))</f>
        <v>8.6430009815136058E-2</v>
      </c>
      <c r="AG70">
        <f>INDEX('7th_share'!Y:Y,MATCH($C$1&amp;"-"&amp;$C70,'7th_share'!$AK:$AK,0))</f>
        <v>8.8332434185510497E-2</v>
      </c>
      <c r="AH70">
        <f>INDEX('7th_share'!Z:Z,MATCH($C$1&amp;"-"&amp;$C70,'7th_share'!$AK:$AK,0))</f>
        <v>9.0138342440556657E-2</v>
      </c>
      <c r="AI70">
        <f>INDEX('7th_share'!AA:AA,MATCH($C$1&amp;"-"&amp;$C70,'7th_share'!$AK:$AK,0))</f>
        <v>9.1834621122261581E-2</v>
      </c>
      <c r="AJ70">
        <f>INDEX('7th_share'!AB:AB,MATCH($C$1&amp;"-"&amp;$C70,'7th_share'!$AK:$AK,0))</f>
        <v>9.3408145022155081E-2</v>
      </c>
      <c r="AK70">
        <f>INDEX('7th_share'!AC:AC,MATCH($C$1&amp;"-"&amp;$C70,'7th_share'!$AK:$AK,0))</f>
        <v>9.4845778990408858E-2</v>
      </c>
      <c r="AL70">
        <f>INDEX('7th_share'!AD:AD,MATCH($C$1&amp;"-"&amp;$C70,'7th_share'!$AK:$AK,0))</f>
        <v>9.6134380075657055E-2</v>
      </c>
      <c r="AM70">
        <f>INDEX('7th_share'!AE:AE,MATCH($C$1&amp;"-"&amp;$C70,'7th_share'!$AK:$AK,0))</f>
        <v>9.7260799995925074E-2</v>
      </c>
      <c r="AN70">
        <f>INDEX('7th_share'!AF:AF,MATCH($C$1&amp;"-"&amp;$C70,'7th_share'!$AK:$AK,0))</f>
        <v>9.8211887940852005E-2</v>
      </c>
      <c r="AO70">
        <f>INDEX('7th_share'!AG:AG,MATCH($C$1&amp;"-"&amp;$C70,'7th_share'!$AK:$AK,0))</f>
        <v>9.8974493705148311E-2</v>
      </c>
      <c r="AP70">
        <f>INDEX('7th_share'!AH:AH,MATCH($C$1&amp;"-"&amp;$C70,'7th_share'!$AK:$AK,0))</f>
        <v>9.9535471152961977E-2</v>
      </c>
      <c r="AQ70">
        <f>INDEX('7th_share'!AI:AI,MATCH($C$1&amp;"-"&amp;$C70,'7th_share'!$AK:$AK,0))</f>
        <v>9.98816820125112E-2</v>
      </c>
      <c r="AR70">
        <f>INDEX('7th_share'!AJ:AJ,MATCH($C$1&amp;"-"&amp;$C70,'7th_share'!$AK:$AK,0))</f>
        <v>9.9999999999999922E-2</v>
      </c>
      <c r="AS70" s="6">
        <f t="shared" si="47"/>
        <v>9.9999999999999922E-2</v>
      </c>
      <c r="AT70" s="6">
        <f t="shared" si="46"/>
        <v>9.9999999999999922E-2</v>
      </c>
      <c r="AU70" s="6">
        <f t="shared" si="46"/>
        <v>9.9999999999999922E-2</v>
      </c>
      <c r="AV70" s="6">
        <f t="shared" si="46"/>
        <v>9.9999999999999922E-2</v>
      </c>
      <c r="AW70" s="6">
        <f t="shared" si="46"/>
        <v>9.9999999999999922E-2</v>
      </c>
      <c r="AX70" s="6">
        <f t="shared" si="46"/>
        <v>9.9999999999999922E-2</v>
      </c>
      <c r="AY70" s="6">
        <f t="shared" si="46"/>
        <v>9.9999999999999922E-2</v>
      </c>
      <c r="AZ70" s="6">
        <f t="shared" si="46"/>
        <v>9.9999999999999922E-2</v>
      </c>
      <c r="BA70" s="6">
        <f t="shared" si="46"/>
        <v>9.9999999999999922E-2</v>
      </c>
      <c r="BB70" s="6">
        <f t="shared" si="46"/>
        <v>9.9999999999999922E-2</v>
      </c>
      <c r="BC70" s="6">
        <f t="shared" si="46"/>
        <v>9.9999999999999922E-2</v>
      </c>
      <c r="BD70" s="6">
        <f t="shared" si="46"/>
        <v>9.9999999999999922E-2</v>
      </c>
      <c r="BE70" s="6">
        <f t="shared" si="46"/>
        <v>9.9999999999999922E-2</v>
      </c>
      <c r="BF70" s="6">
        <f t="shared" si="46"/>
        <v>9.9999999999999922E-2</v>
      </c>
      <c r="BG70" s="6">
        <f t="shared" si="46"/>
        <v>9.9999999999999922E-2</v>
      </c>
      <c r="BH70" s="6">
        <f t="shared" si="46"/>
        <v>9.9999999999999922E-2</v>
      </c>
      <c r="BI70" s="6">
        <f t="shared" si="46"/>
        <v>9.9999999999999922E-2</v>
      </c>
      <c r="BJ70" s="6">
        <f t="shared" si="46"/>
        <v>9.9999999999999922E-2</v>
      </c>
      <c r="BK70" s="6">
        <f t="shared" si="46"/>
        <v>9.9999999999999922E-2</v>
      </c>
      <c r="BL70" s="6">
        <f t="shared" si="46"/>
        <v>9.9999999999999922E-2</v>
      </c>
    </row>
    <row r="71" spans="2:64" x14ac:dyDescent="0.25">
      <c r="C71" t="s">
        <v>14</v>
      </c>
      <c r="D71">
        <f>INDEX(hist_share!W:W,MATCH($C$1&amp;"-"&amp;$C71,hist_share!$AF:$AF,0))</f>
        <v>0</v>
      </c>
      <c r="E71">
        <f>INDEX(hist_share!X:X,MATCH($C$1&amp;"-"&amp;$C71,hist_share!$AF:$AF,0))</f>
        <v>0</v>
      </c>
      <c r="F71">
        <f>INDEX(hist_share!Y:Y,MATCH($C$1&amp;"-"&amp;$C71,hist_share!$AF:$AF,0))</f>
        <v>0</v>
      </c>
      <c r="G71">
        <f>INDEX(hist_share!Z:Z,MATCH($C$1&amp;"-"&amp;$C71,hist_share!$AF:$AF,0))</f>
        <v>0</v>
      </c>
      <c r="H71">
        <f>INDEX(hist_share!AA:AA,MATCH($C$1&amp;"-"&amp;$C71,hist_share!$AF:$AF,0))</f>
        <v>0</v>
      </c>
      <c r="I71">
        <f>INDEX(hist_share!AB:AB,MATCH($C$1&amp;"-"&amp;$C71,hist_share!$AF:$AF,0))</f>
        <v>0</v>
      </c>
      <c r="J71" s="10">
        <f>INDEX(hist_share!AC:AC,MATCH($C$1&amp;"-"&amp;$C71,hist_share!$AF:$AF,0))</f>
        <v>0</v>
      </c>
      <c r="K71">
        <v>5.0000000000000001E-3</v>
      </c>
      <c r="L71" s="6">
        <v>5.0000000000000001E-3</v>
      </c>
      <c r="M71" s="6">
        <f>L71+0.001</f>
        <v>6.0000000000000001E-3</v>
      </c>
      <c r="N71" s="6">
        <f t="shared" ref="N71:S71" si="48">M71+0.001</f>
        <v>7.0000000000000001E-3</v>
      </c>
      <c r="O71" s="6">
        <f t="shared" si="48"/>
        <v>8.0000000000000002E-3</v>
      </c>
      <c r="P71" s="6">
        <f t="shared" si="48"/>
        <v>9.0000000000000011E-3</v>
      </c>
      <c r="Q71" s="6">
        <f t="shared" si="48"/>
        <v>1.0000000000000002E-2</v>
      </c>
      <c r="R71" s="6">
        <f t="shared" si="48"/>
        <v>1.1000000000000003E-2</v>
      </c>
      <c r="S71" s="6">
        <f t="shared" si="48"/>
        <v>1.2000000000000004E-2</v>
      </c>
      <c r="T71">
        <f>S71+0.0005</f>
        <v>1.2500000000000004E-2</v>
      </c>
      <c r="U71" s="6">
        <f t="shared" ref="U71:AR71" si="49">T71+0.0005</f>
        <v>1.3000000000000005E-2</v>
      </c>
      <c r="V71" s="6">
        <f t="shared" si="49"/>
        <v>1.3500000000000005E-2</v>
      </c>
      <c r="W71" s="6">
        <f t="shared" si="49"/>
        <v>1.4000000000000005E-2</v>
      </c>
      <c r="X71" s="6">
        <f t="shared" si="49"/>
        <v>1.4500000000000006E-2</v>
      </c>
      <c r="Y71" s="6">
        <f t="shared" si="49"/>
        <v>1.5000000000000006E-2</v>
      </c>
      <c r="Z71" s="6">
        <f t="shared" si="49"/>
        <v>1.5500000000000007E-2</v>
      </c>
      <c r="AA71" s="6">
        <f t="shared" si="49"/>
        <v>1.6000000000000007E-2</v>
      </c>
      <c r="AB71" s="6">
        <f t="shared" si="49"/>
        <v>1.6500000000000008E-2</v>
      </c>
      <c r="AC71" s="6">
        <f t="shared" si="49"/>
        <v>1.7000000000000008E-2</v>
      </c>
      <c r="AD71" s="6">
        <f t="shared" si="49"/>
        <v>1.7500000000000009E-2</v>
      </c>
      <c r="AE71" s="6">
        <f t="shared" si="49"/>
        <v>1.8000000000000009E-2</v>
      </c>
      <c r="AF71" s="6">
        <f t="shared" si="49"/>
        <v>1.8500000000000009E-2</v>
      </c>
      <c r="AG71" s="6">
        <f t="shared" si="49"/>
        <v>1.900000000000001E-2</v>
      </c>
      <c r="AH71" s="6">
        <f t="shared" si="49"/>
        <v>1.950000000000001E-2</v>
      </c>
      <c r="AI71" s="6">
        <f>AH71+0.0005</f>
        <v>2.0000000000000011E-2</v>
      </c>
      <c r="AJ71" s="6">
        <f t="shared" si="49"/>
        <v>2.0500000000000011E-2</v>
      </c>
      <c r="AK71" s="6">
        <f t="shared" si="49"/>
        <v>2.1000000000000012E-2</v>
      </c>
      <c r="AL71" s="6">
        <f t="shared" si="49"/>
        <v>2.1500000000000012E-2</v>
      </c>
      <c r="AM71" s="6">
        <f t="shared" si="49"/>
        <v>2.2000000000000013E-2</v>
      </c>
      <c r="AN71" s="6">
        <f t="shared" si="49"/>
        <v>2.2500000000000013E-2</v>
      </c>
      <c r="AO71" s="6">
        <f t="shared" si="49"/>
        <v>2.3000000000000013E-2</v>
      </c>
      <c r="AP71" s="6">
        <f t="shared" si="49"/>
        <v>2.3500000000000014E-2</v>
      </c>
      <c r="AQ71" s="6">
        <f t="shared" si="49"/>
        <v>2.4000000000000014E-2</v>
      </c>
      <c r="AR71" s="6">
        <f t="shared" si="49"/>
        <v>2.4500000000000015E-2</v>
      </c>
      <c r="AS71" s="6">
        <f t="shared" si="47"/>
        <v>2.4500000000000015E-2</v>
      </c>
      <c r="AT71" s="6">
        <f t="shared" si="46"/>
        <v>2.4500000000000015E-2</v>
      </c>
      <c r="AU71" s="6">
        <f t="shared" si="46"/>
        <v>2.4500000000000015E-2</v>
      </c>
      <c r="AV71" s="6">
        <f t="shared" si="46"/>
        <v>2.4500000000000015E-2</v>
      </c>
      <c r="AW71" s="6">
        <f t="shared" si="46"/>
        <v>2.4500000000000015E-2</v>
      </c>
      <c r="AX71" s="6">
        <f t="shared" si="46"/>
        <v>2.4500000000000015E-2</v>
      </c>
      <c r="AY71" s="6">
        <f t="shared" si="46"/>
        <v>2.4500000000000015E-2</v>
      </c>
      <c r="AZ71" s="6">
        <f t="shared" si="46"/>
        <v>2.4500000000000015E-2</v>
      </c>
      <c r="BA71" s="6">
        <f t="shared" si="46"/>
        <v>2.4500000000000015E-2</v>
      </c>
      <c r="BB71" s="6">
        <f t="shared" si="46"/>
        <v>2.4500000000000015E-2</v>
      </c>
      <c r="BC71" s="6">
        <f t="shared" si="46"/>
        <v>2.4500000000000015E-2</v>
      </c>
      <c r="BD71" s="6">
        <f t="shared" si="46"/>
        <v>2.4500000000000015E-2</v>
      </c>
      <c r="BE71" s="6">
        <f t="shared" si="46"/>
        <v>2.4500000000000015E-2</v>
      </c>
      <c r="BF71" s="6">
        <f t="shared" si="46"/>
        <v>2.4500000000000015E-2</v>
      </c>
      <c r="BG71" s="6">
        <f t="shared" si="46"/>
        <v>2.4500000000000015E-2</v>
      </c>
      <c r="BH71" s="6">
        <f t="shared" si="46"/>
        <v>2.4500000000000015E-2</v>
      </c>
      <c r="BI71" s="6">
        <f t="shared" si="46"/>
        <v>2.4500000000000015E-2</v>
      </c>
      <c r="BJ71" s="6">
        <f t="shared" si="46"/>
        <v>2.4500000000000015E-2</v>
      </c>
      <c r="BK71" s="6">
        <f t="shared" si="46"/>
        <v>2.4500000000000015E-2</v>
      </c>
      <c r="BL71" s="6">
        <f t="shared" si="46"/>
        <v>2.4500000000000015E-2</v>
      </c>
    </row>
    <row r="72" spans="2:64" x14ac:dyDescent="0.25">
      <c r="C72" t="s">
        <v>15</v>
      </c>
      <c r="D72">
        <f>INDEX(hist_share!W:W,MATCH($C$1&amp;"-"&amp;$C72,hist_share!$AF:$AF,0))</f>
        <v>0</v>
      </c>
      <c r="E72">
        <f>INDEX(hist_share!X:X,MATCH($C$1&amp;"-"&amp;$C72,hist_share!$AF:$AF,0))</f>
        <v>0</v>
      </c>
      <c r="F72">
        <f>INDEX(hist_share!Y:Y,MATCH($C$1&amp;"-"&amp;$C72,hist_share!$AF:$AF,0))</f>
        <v>0</v>
      </c>
      <c r="G72">
        <f>INDEX(hist_share!Z:Z,MATCH($C$1&amp;"-"&amp;$C72,hist_share!$AF:$AF,0))</f>
        <v>0</v>
      </c>
      <c r="H72">
        <f>INDEX(hist_share!AA:AA,MATCH($C$1&amp;"-"&amp;$C72,hist_share!$AF:$AF,0))</f>
        <v>0</v>
      </c>
      <c r="I72">
        <f>INDEX(hist_share!AB:AB,MATCH($C$1&amp;"-"&amp;$C72,hist_share!$AF:$AF,0))</f>
        <v>0</v>
      </c>
      <c r="J72" s="10">
        <f>INDEX(hist_share!AC:AC,MATCH($C$1&amp;"-"&amp;$C72,hist_share!$AF:$AF,0))</f>
        <v>0</v>
      </c>
      <c r="K72">
        <f>INDEX('7th_share'!C:C,MATCH($C$1&amp;"-"&amp;$C72,'7th_share'!$AK:$AK,0))</f>
        <v>0.1117899475989222</v>
      </c>
      <c r="L72">
        <f>INDEX('7th_share'!D:D,MATCH($C$1&amp;"-"&amp;$C72,'7th_share'!$AK:$AK,0))</f>
        <v>0.1142301899008565</v>
      </c>
      <c r="M72">
        <f>INDEX('7th_share'!E:E,MATCH($C$1&amp;"-"&amp;$C72,'7th_share'!$AK:$AK,0))</f>
        <v>0.1163160476789398</v>
      </c>
      <c r="N72">
        <f>INDEX('7th_share'!F:F,MATCH($C$1&amp;"-"&amp;$C72,'7th_share'!$AK:$AK,0))</f>
        <v>0.1180655271549699</v>
      </c>
      <c r="O72">
        <f>INDEX('7th_share'!G:G,MATCH($C$1&amp;"-"&amp;$C72,'7th_share'!$AK:$AK,0))</f>
        <v>0.1194965652531086</v>
      </c>
      <c r="P72">
        <f>INDEX('7th_share'!H:H,MATCH($C$1&amp;"-"&amp;$C72,'7th_share'!$AK:$AK,0))</f>
        <v>0.1206270379834283</v>
      </c>
      <c r="Q72" s="2">
        <f>INDEX('7th_share'!I:I,MATCH($C$1&amp;"-"&amp;$C72,'7th_share'!$AK:$AK,0))</f>
        <v>0.1214747683493474</v>
      </c>
      <c r="R72">
        <f>INDEX('7th_share'!J:J,MATCH($C$1&amp;"-"&amp;$C72,'7th_share'!$AK:$AK,0))</f>
        <v>0.12205753378554871</v>
      </c>
      <c r="S72">
        <f>INDEX('7th_share'!K:K,MATCH($C$1&amp;"-"&amp;$C72,'7th_share'!$AK:$AK,0))</f>
        <v>0.12239307313215</v>
      </c>
      <c r="T72">
        <f>INDEX('7th_share'!L:L,MATCH($C$1&amp;"-"&amp;$C72,'7th_share'!$AK:$AK,0))</f>
        <v>0.12249909315011739</v>
      </c>
      <c r="U72">
        <f>INDEX('7th_share'!M:M,MATCH($C$1&amp;"-"&amp;$C72,'7th_share'!$AK:$AK,0))</f>
        <v>0.1223932745821904</v>
      </c>
      <c r="V72">
        <f>INDEX('7th_share'!N:N,MATCH($C$1&amp;"-"&amp;$C72,'7th_share'!$AK:$AK,0))</f>
        <v>0.1220932777629173</v>
      </c>
      <c r="W72">
        <f>INDEX('7th_share'!O:O,MATCH($C$1&amp;"-"&amp;$C72,'7th_share'!$AK:$AK,0))</f>
        <v>0.12161674778077849</v>
      </c>
      <c r="X72">
        <f>INDEX('7th_share'!P:P,MATCH($C$1&amp;"-"&amp;$C72,'7th_share'!$AK:$AK,0))</f>
        <v>0.12098131919480019</v>
      </c>
      <c r="Y72">
        <f>INDEX('7th_share'!Q:Q,MATCH($C$1&amp;"-"&amp;$C72,'7th_share'!$AK:$AK,0))</f>
        <v>0.1202046203075407</v>
      </c>
      <c r="Z72">
        <f>INDEX('7th_share'!R:R,MATCH($C$1&amp;"-"&amp;$C72,'7th_share'!$AK:$AK,0))</f>
        <v>0.11930427699585509</v>
      </c>
      <c r="AA72">
        <f>INDEX('7th_share'!S:S,MATCH($C$1&amp;"-"&amp;$C72,'7th_share'!$AK:$AK,0))</f>
        <v>0.1182979161004135</v>
      </c>
      <c r="AB72">
        <f>INDEX('7th_share'!T:T,MATCH($C$1&amp;"-"&amp;$C72,'7th_share'!$AK:$AK,0))</f>
        <v>0.1172031683745668</v>
      </c>
      <c r="AC72">
        <f>INDEX('7th_share'!U:U,MATCH($C$1&amp;"-"&amp;$C72,'7th_share'!$AK:$AK,0))</f>
        <v>0.116037670992819</v>
      </c>
      <c r="AD72">
        <f>INDEX('7th_share'!V:V,MATCH($C$1&amp;"-"&amp;$C72,'7th_share'!$AK:$AK,0))</f>
        <v>0.114819069618875</v>
      </c>
      <c r="AE72">
        <f>INDEX('7th_share'!W:W,MATCH($C$1&amp;"-"&amp;$C72,'7th_share'!$AK:$AK,0))</f>
        <v>0.11356502003298979</v>
      </c>
      <c r="AF72">
        <f>INDEX('7th_share'!X:X,MATCH($C$1&amp;"-"&amp;$C72,'7th_share'!$AK:$AK,0))</f>
        <v>0.1122931893181484</v>
      </c>
      <c r="AG72">
        <f>INDEX('7th_share'!Y:Y,MATCH($C$1&amp;"-"&amp;$C72,'7th_share'!$AK:$AK,0))</f>
        <v>0.1110212566044549</v>
      </c>
      <c r="AH72">
        <f>INDEX('7th_share'!Z:Z,MATCH($C$1&amp;"-"&amp;$C72,'7th_share'!$AK:$AK,0))</f>
        <v>0.1097669133710054</v>
      </c>
      <c r="AI72">
        <f>INDEX('7th_share'!AA:AA,MATCH($C$1&amp;"-"&amp;$C72,'7th_share'!$AK:$AK,0))</f>
        <v>0.10854786330445799</v>
      </c>
      <c r="AJ72">
        <f>INDEX('7th_share'!AB:AB,MATCH($C$1&amp;"-"&amp;$C72,'7th_share'!$AK:$AK,0))</f>
        <v>0.1073818217135119</v>
      </c>
      <c r="AK72">
        <f>INDEX('7th_share'!AC:AC,MATCH($C$1&amp;"-"&amp;$C72,'7th_share'!$AK:$AK,0))</f>
        <v>0.106286514498526</v>
      </c>
      <c r="AL72">
        <f>INDEX('7th_share'!AD:AD,MATCH($C$1&amp;"-"&amp;$C72,'7th_share'!$AK:$AK,0))</f>
        <v>0.105279676675608</v>
      </c>
      <c r="AM72">
        <f>INDEX('7th_share'!AE:AE,MATCH($C$1&amp;"-"&amp;$C72,'7th_share'!$AK:$AK,0))</f>
        <v>0.1043790504546218</v>
      </c>
      <c r="AN72">
        <f>INDEX('7th_share'!AF:AF,MATCH($C$1&amp;"-"&amp;$C72,'7th_share'!$AK:$AK,0))</f>
        <v>0.10360238287074169</v>
      </c>
      <c r="AO72">
        <f>INDEX('7th_share'!AG:AG,MATCH($C$1&amp;"-"&amp;$C72,'7th_share'!$AK:$AK,0))</f>
        <v>0.10296742296940679</v>
      </c>
      <c r="AP72">
        <f>INDEX('7th_share'!AH:AH,MATCH($C$1&amp;"-"&amp;$C72,'7th_share'!$AK:$AK,0))</f>
        <v>0.1024919185447986</v>
      </c>
      <c r="AQ72">
        <f>INDEX('7th_share'!AI:AI,MATCH($C$1&amp;"-"&amp;$C72,'7th_share'!$AK:$AK,0))</f>
        <v>0.1021936124322797</v>
      </c>
      <c r="AR72">
        <f>INDEX('7th_share'!AJ:AJ,MATCH($C$1&amp;"-"&amp;$C72,'7th_share'!$AK:$AK,0))</f>
        <v>0.1020902383556052</v>
      </c>
      <c r="AS72" s="6">
        <f t="shared" si="47"/>
        <v>0.1020902383556052</v>
      </c>
      <c r="AT72" s="6">
        <f t="shared" si="46"/>
        <v>0.1020902383556052</v>
      </c>
      <c r="AU72" s="6">
        <f t="shared" si="46"/>
        <v>0.1020902383556052</v>
      </c>
      <c r="AV72" s="6">
        <f t="shared" si="46"/>
        <v>0.1020902383556052</v>
      </c>
      <c r="AW72" s="6">
        <f t="shared" si="46"/>
        <v>0.1020902383556052</v>
      </c>
      <c r="AX72" s="6">
        <f t="shared" si="46"/>
        <v>0.1020902383556052</v>
      </c>
      <c r="AY72" s="6">
        <f t="shared" si="46"/>
        <v>0.1020902383556052</v>
      </c>
      <c r="AZ72" s="6">
        <f t="shared" si="46"/>
        <v>0.1020902383556052</v>
      </c>
      <c r="BA72" s="6">
        <f t="shared" si="46"/>
        <v>0.1020902383556052</v>
      </c>
      <c r="BB72" s="6">
        <f t="shared" si="46"/>
        <v>0.1020902383556052</v>
      </c>
      <c r="BC72" s="6">
        <f t="shared" si="46"/>
        <v>0.1020902383556052</v>
      </c>
      <c r="BD72" s="6">
        <f t="shared" si="46"/>
        <v>0.1020902383556052</v>
      </c>
      <c r="BE72" s="6">
        <f t="shared" si="46"/>
        <v>0.1020902383556052</v>
      </c>
      <c r="BF72" s="6">
        <f t="shared" si="46"/>
        <v>0.1020902383556052</v>
      </c>
      <c r="BG72" s="6">
        <f t="shared" si="46"/>
        <v>0.1020902383556052</v>
      </c>
      <c r="BH72" s="6">
        <f t="shared" si="46"/>
        <v>0.1020902383556052</v>
      </c>
      <c r="BI72" s="6">
        <f t="shared" si="46"/>
        <v>0.1020902383556052</v>
      </c>
      <c r="BJ72" s="6">
        <f t="shared" si="46"/>
        <v>0.1020902383556052</v>
      </c>
      <c r="BK72" s="6">
        <f t="shared" si="46"/>
        <v>0.1020902383556052</v>
      </c>
      <c r="BL72" s="6">
        <f t="shared" si="46"/>
        <v>0.1020902383556052</v>
      </c>
    </row>
    <row r="73" spans="2:64" x14ac:dyDescent="0.25">
      <c r="C73" t="s">
        <v>16</v>
      </c>
      <c r="D73">
        <f>INDEX(hist_share!W:W,MATCH($C$1&amp;"-"&amp;$C73,hist_share!$AF:$AF,0))</f>
        <v>0</v>
      </c>
      <c r="E73">
        <f>INDEX(hist_share!X:X,MATCH($C$1&amp;"-"&amp;$C73,hist_share!$AF:$AF,0))</f>
        <v>0</v>
      </c>
      <c r="F73">
        <f>INDEX(hist_share!Y:Y,MATCH($C$1&amp;"-"&amp;$C73,hist_share!$AF:$AF,0))</f>
        <v>0</v>
      </c>
      <c r="G73">
        <f>INDEX(hist_share!Z:Z,MATCH($C$1&amp;"-"&amp;$C73,hist_share!$AF:$AF,0))</f>
        <v>0</v>
      </c>
      <c r="H73">
        <f>INDEX(hist_share!AA:AA,MATCH($C$1&amp;"-"&amp;$C73,hist_share!$AF:$AF,0))</f>
        <v>0</v>
      </c>
      <c r="I73">
        <f>INDEX(hist_share!AB:AB,MATCH($C$1&amp;"-"&amp;$C73,hist_share!$AF:$AF,0))</f>
        <v>0</v>
      </c>
      <c r="J73" s="10">
        <f>INDEX(hist_share!AC:AC,MATCH($C$1&amp;"-"&amp;$C73,hist_share!$AF:$AF,0))</f>
        <v>0</v>
      </c>
      <c r="K73">
        <f>INDEX('7th_share'!C:C,MATCH($C$1&amp;"-"&amp;$C73,'7th_share'!$AK:$AK,0))</f>
        <v>7.00897776800017E-2</v>
      </c>
      <c r="L73">
        <f>INDEX('7th_share'!D:D,MATCH($C$1&amp;"-"&amp;$C73,'7th_share'!$AK:$AK,0))</f>
        <v>6.8585325220206023E-2</v>
      </c>
      <c r="M73">
        <f>INDEX('7th_share'!E:E,MATCH($C$1&amp;"-"&amp;$C73,'7th_share'!$AK:$AK,0))</f>
        <v>6.7155883773809585E-2</v>
      </c>
      <c r="N73">
        <f>INDEX('7th_share'!F:F,MATCH($C$1&amp;"-"&amp;$C73,'7th_share'!$AK:$AK,0))</f>
        <v>6.5799520076711873E-2</v>
      </c>
      <c r="O73">
        <f>INDEX('7th_share'!G:G,MATCH($C$1&amp;"-"&amp;$C73,'7th_share'!$AK:$AK,0))</f>
        <v>6.4514319628303826E-2</v>
      </c>
      <c r="P73">
        <f>INDEX('7th_share'!H:H,MATCH($C$1&amp;"-"&amp;$C73,'7th_share'!$AK:$AK,0))</f>
        <v>6.3298385322972939E-2</v>
      </c>
      <c r="Q73" s="2">
        <f>INDEX('7th_share'!I:I,MATCH($C$1&amp;"-"&amp;$C73,'7th_share'!$AK:$AK,0))</f>
        <v>6.2149836136405033E-2</v>
      </c>
      <c r="R73">
        <f>INDEX('7th_share'!J:J,MATCH($C$1&amp;"-"&amp;$C73,'7th_share'!$AK:$AK,0))</f>
        <v>6.1066805865287087E-2</v>
      </c>
      <c r="S73">
        <f>INDEX('7th_share'!K:K,MATCH($C$1&amp;"-"&amp;$C73,'7th_share'!$AK:$AK,0))</f>
        <v>6.004744191914016E-2</v>
      </c>
      <c r="T73">
        <f>INDEX('7th_share'!L:L,MATCH($C$1&amp;"-"&amp;$C73,'7th_share'!$AK:$AK,0))</f>
        <v>5.9089904163128849E-2</v>
      </c>
      <c r="U73">
        <f>INDEX('7th_share'!M:M,MATCH($C$1&amp;"-"&amp;$C73,'7th_share'!$AK:$AK,0))</f>
        <v>5.8192363810803928E-2</v>
      </c>
      <c r="V73">
        <f>INDEX('7th_share'!N:N,MATCH($C$1&amp;"-"&amp;$C73,'7th_share'!$AK:$AK,0))</f>
        <v>5.7353002365840788E-2</v>
      </c>
      <c r="W73">
        <f>INDEX('7th_share'!O:O,MATCH($C$1&amp;"-"&amp;$C73,'7th_share'!$AK:$AK,0))</f>
        <v>5.6570010611934562E-2</v>
      </c>
      <c r="X73">
        <f>INDEX('7th_share'!P:P,MATCH($C$1&amp;"-"&amp;$C73,'7th_share'!$AK:$AK,0))</f>
        <v>5.5841587650106939E-2</v>
      </c>
      <c r="Y73">
        <f>INDEX('7th_share'!Q:Q,MATCH($C$1&amp;"-"&amp;$C73,'7th_share'!$AK:$AK,0))</f>
        <v>5.5165939982767288E-2</v>
      </c>
      <c r="Z73">
        <f>INDEX('7th_share'!R:R,MATCH($C$1&amp;"-"&amp;$C73,'7th_share'!$AK:$AK,0))</f>
        <v>5.4541280643953291E-2</v>
      </c>
      <c r="AA73">
        <f>INDEX('7th_share'!S:S,MATCH($C$1&amp;"-"&amp;$C73,'7th_share'!$AK:$AK,0))</f>
        <v>5.3965828375255008E-2</v>
      </c>
      <c r="AB73">
        <f>INDEX('7th_share'!T:T,MATCH($C$1&amp;"-"&amp;$C73,'7th_share'!$AK:$AK,0))</f>
        <v>5.3437806846998039E-2</v>
      </c>
      <c r="AC73">
        <f>INDEX('7th_share'!U:U,MATCH($C$1&amp;"-"&amp;$C73,'7th_share'!$AK:$AK,0))</f>
        <v>5.2955443924328507E-2</v>
      </c>
      <c r="AD73">
        <f>INDEX('7th_share'!V:V,MATCH($C$1&amp;"-"&amp;$C73,'7th_share'!$AK:$AK,0))</f>
        <v>5.2516970977907418E-2</v>
      </c>
      <c r="AE73">
        <f>INDEX('7th_share'!W:W,MATCH($C$1&amp;"-"&amp;$C73,'7th_share'!$AK:$AK,0))</f>
        <v>5.2120622238979009E-2</v>
      </c>
      <c r="AF73">
        <f>INDEX('7th_share'!X:X,MATCH($C$1&amp;"-"&amp;$C73,'7th_share'!$AK:$AK,0))</f>
        <v>5.1764634198630109E-2</v>
      </c>
      <c r="AG73">
        <f>INDEX('7th_share'!Y:Y,MATCH($C$1&amp;"-"&amp;$C73,'7th_share'!$AK:$AK,0))</f>
        <v>5.1447245051108627E-2</v>
      </c>
      <c r="AH73">
        <f>INDEX('7th_share'!Z:Z,MATCH($C$1&amp;"-"&amp;$C73,'7th_share'!$AK:$AK,0))</f>
        <v>5.1166694181111527E-2</v>
      </c>
      <c r="AI73">
        <f>INDEX('7th_share'!AA:AA,MATCH($C$1&amp;"-"&amp;$C73,'7th_share'!$AK:$AK,0))</f>
        <v>5.0921221694993059E-2</v>
      </c>
      <c r="AJ73">
        <f>INDEX('7th_share'!AB:AB,MATCH($C$1&amp;"-"&amp;$C73,'7th_share'!$AK:$AK,0))</f>
        <v>5.0709067995878883E-2</v>
      </c>
      <c r="AK73">
        <f>INDEX('7th_share'!AC:AC,MATCH($C$1&amp;"-"&amp;$C73,'7th_share'!$AK:$AK,0))</f>
        <v>5.0528473402701717E-2</v>
      </c>
      <c r="AL73">
        <f>INDEX('7th_share'!AD:AD,MATCH($C$1&amp;"-"&amp;$C73,'7th_share'!$AK:$AK,0))</f>
        <v>5.0377677813200579E-2</v>
      </c>
      <c r="AM73">
        <f>INDEX('7th_share'!AE:AE,MATCH($C$1&amp;"-"&amp;$C73,'7th_share'!$AK:$AK,0))</f>
        <v>5.0254920410945599E-2</v>
      </c>
      <c r="AN73">
        <f>INDEX('7th_share'!AF:AF,MATCH($C$1&amp;"-"&amp;$C73,'7th_share'!$AK:$AK,0))</f>
        <v>5.0158439416468838E-2</v>
      </c>
      <c r="AO73">
        <f>INDEX('7th_share'!AG:AG,MATCH($C$1&amp;"-"&amp;$C73,'7th_share'!$AK:$AK,0))</f>
        <v>5.0086471882590793E-2</v>
      </c>
      <c r="AP73">
        <f>INDEX('7th_share'!AH:AH,MATCH($C$1&amp;"-"&amp;$C73,'7th_share'!$AK:$AK,0))</f>
        <v>5.003725353404196E-2</v>
      </c>
      <c r="AQ73">
        <f>INDEX('7th_share'!AI:AI,MATCH($C$1&amp;"-"&amp;$C73,'7th_share'!$AK:$AK,0))</f>
        <v>5.0009018651479963E-2</v>
      </c>
      <c r="AR73">
        <f>INDEX('7th_share'!AJ:AJ,MATCH($C$1&amp;"-"&amp;$C73,'7th_share'!$AK:$AK,0))</f>
        <v>4.999999999999994E-2</v>
      </c>
      <c r="AS73" s="6">
        <f t="shared" si="47"/>
        <v>4.999999999999994E-2</v>
      </c>
      <c r="AT73" s="6">
        <f t="shared" si="46"/>
        <v>4.999999999999994E-2</v>
      </c>
      <c r="AU73" s="6">
        <f t="shared" si="46"/>
        <v>4.999999999999994E-2</v>
      </c>
      <c r="AV73" s="6">
        <f t="shared" si="46"/>
        <v>4.999999999999994E-2</v>
      </c>
      <c r="AW73" s="6">
        <f t="shared" si="46"/>
        <v>4.999999999999994E-2</v>
      </c>
      <c r="AX73" s="6">
        <f t="shared" si="46"/>
        <v>4.999999999999994E-2</v>
      </c>
      <c r="AY73" s="6">
        <f t="shared" si="46"/>
        <v>4.999999999999994E-2</v>
      </c>
      <c r="AZ73" s="6">
        <f t="shared" si="46"/>
        <v>4.999999999999994E-2</v>
      </c>
      <c r="BA73" s="6">
        <f t="shared" si="46"/>
        <v>4.999999999999994E-2</v>
      </c>
      <c r="BB73" s="6">
        <f t="shared" si="46"/>
        <v>4.999999999999994E-2</v>
      </c>
      <c r="BC73" s="6">
        <f t="shared" si="46"/>
        <v>4.999999999999994E-2</v>
      </c>
      <c r="BD73" s="6">
        <f t="shared" si="46"/>
        <v>4.999999999999994E-2</v>
      </c>
      <c r="BE73" s="6">
        <f t="shared" si="46"/>
        <v>4.999999999999994E-2</v>
      </c>
      <c r="BF73" s="6">
        <f t="shared" si="46"/>
        <v>4.999999999999994E-2</v>
      </c>
      <c r="BG73" s="6">
        <f t="shared" si="46"/>
        <v>4.999999999999994E-2</v>
      </c>
      <c r="BH73" s="6">
        <f t="shared" si="46"/>
        <v>4.999999999999994E-2</v>
      </c>
      <c r="BI73" s="6">
        <f t="shared" si="46"/>
        <v>4.999999999999994E-2</v>
      </c>
      <c r="BJ73" s="6">
        <f t="shared" si="46"/>
        <v>4.999999999999994E-2</v>
      </c>
      <c r="BK73" s="6">
        <f t="shared" si="46"/>
        <v>4.999999999999994E-2</v>
      </c>
      <c r="BL73" s="6">
        <f t="shared" si="46"/>
        <v>4.999999999999994E-2</v>
      </c>
    </row>
    <row r="74" spans="2:64" x14ac:dyDescent="0.25">
      <c r="C74" t="s">
        <v>17</v>
      </c>
      <c r="D74">
        <f>INDEX(hist_share!W:W,MATCH($C$1&amp;"-"&amp;$C74,hist_share!$AF:$AF,0))</f>
        <v>0</v>
      </c>
      <c r="E74">
        <f>INDEX(hist_share!X:X,MATCH($C$1&amp;"-"&amp;$C74,hist_share!$AF:$AF,0))</f>
        <v>0</v>
      </c>
      <c r="F74">
        <f>INDEX(hist_share!Y:Y,MATCH($C$1&amp;"-"&amp;$C74,hist_share!$AF:$AF,0))</f>
        <v>0</v>
      </c>
      <c r="G74">
        <f>INDEX(hist_share!Z:Z,MATCH($C$1&amp;"-"&amp;$C74,hist_share!$AF:$AF,0))</f>
        <v>0</v>
      </c>
      <c r="H74">
        <f>INDEX(hist_share!AA:AA,MATCH($C$1&amp;"-"&amp;$C74,hist_share!$AF:$AF,0))</f>
        <v>0</v>
      </c>
      <c r="I74">
        <f>INDEX(hist_share!AB:AB,MATCH($C$1&amp;"-"&amp;$C74,hist_share!$AF:$AF,0))</f>
        <v>0</v>
      </c>
      <c r="J74" s="10">
        <f>INDEX(hist_share!AC:AC,MATCH($C$1&amp;"-"&amp;$C74,hist_share!$AF:$AF,0))</f>
        <v>0</v>
      </c>
      <c r="K74">
        <f>INDEX('7th_share'!C:C,MATCH($C$1&amp;"-"&amp;$C74,'7th_share'!$AK:$AK,0))</f>
        <v>0.39369878656227741</v>
      </c>
      <c r="L74">
        <f>INDEX('7th_share'!D:D,MATCH($C$1&amp;"-"&amp;$C74,'7th_share'!$AK:$AK,0))</f>
        <v>0.39664759751341039</v>
      </c>
      <c r="M74">
        <f>INDEX('7th_share'!E:E,MATCH($C$1&amp;"-"&amp;$C74,'7th_share'!$AK:$AK,0))</f>
        <v>0.39911772903529352</v>
      </c>
      <c r="N74">
        <f>INDEX('7th_share'!F:F,MATCH($C$1&amp;"-"&amp;$C74,'7th_share'!$AK:$AK,0))</f>
        <v>0.40113416297588761</v>
      </c>
      <c r="O74">
        <f>INDEX('7th_share'!G:G,MATCH($C$1&amp;"-"&amp;$C74,'7th_share'!$AK:$AK,0))</f>
        <v>0.40272178902023331</v>
      </c>
      <c r="P74">
        <f>INDEX('7th_share'!H:H,MATCH($C$1&amp;"-"&amp;$C74,'7th_share'!$AK:$AK,0))</f>
        <v>0.40390541615713332</v>
      </c>
      <c r="Q74" s="2">
        <f>INDEX('7th_share'!I:I,MATCH($C$1&amp;"-"&amp;$C74,'7th_share'!$AK:$AK,0))</f>
        <v>0.40470978348656578</v>
      </c>
      <c r="R74">
        <f>INDEX('7th_share'!J:J,MATCH($C$1&amp;"-"&amp;$C74,'7th_share'!$AK:$AK,0))</f>
        <v>0.4051595703767456</v>
      </c>
      <c r="S74">
        <f>INDEX('7th_share'!K:K,MATCH($C$1&amp;"-"&amp;$C74,'7th_share'!$AK:$AK,0))</f>
        <v>0.4052794059786014</v>
      </c>
      <c r="T74">
        <f>INDEX('7th_share'!L:L,MATCH($C$1&amp;"-"&amp;$C74,'7th_share'!$AK:$AK,0))</f>
        <v>0.40509387810437658</v>
      </c>
      <c r="U74">
        <f>INDEX('7th_share'!M:M,MATCH($C$1&amp;"-"&amp;$C74,'7th_share'!$AK:$AK,0))</f>
        <v>0.40462754147607499</v>
      </c>
      <c r="V74">
        <f>INDEX('7th_share'!N:N,MATCH($C$1&amp;"-"&amp;$C74,'7th_share'!$AK:$AK,0))</f>
        <v>0.40390492534854672</v>
      </c>
      <c r="W74">
        <f>INDEX('7th_share'!O:O,MATCH($C$1&amp;"-"&amp;$C74,'7th_share'!$AK:$AK,0))</f>
        <v>0.40295054051116153</v>
      </c>
      <c r="X74">
        <f>INDEX('7th_share'!P:P,MATCH($C$1&amp;"-"&amp;$C74,'7th_share'!$AK:$AK,0))</f>
        <v>0.40178888567123572</v>
      </c>
      <c r="Y74">
        <f>INDEX('7th_share'!Q:Q,MATCH($C$1&amp;"-"&amp;$C74,'7th_share'!$AK:$AK,0))</f>
        <v>0.40044445322166289</v>
      </c>
      <c r="Z74">
        <f>INDEX('7th_share'!R:R,MATCH($C$1&amp;"-"&amp;$C74,'7th_share'!$AK:$AK,0))</f>
        <v>0.39894173439454628</v>
      </c>
      <c r="AA74">
        <f>INDEX('7th_share'!S:S,MATCH($C$1&amp;"-"&amp;$C74,'7th_share'!$AK:$AK,0))</f>
        <v>0.39730522380205258</v>
      </c>
      <c r="AB74">
        <f>INDEX('7th_share'!T:T,MATCH($C$1&amp;"-"&amp;$C74,'7th_share'!$AK:$AK,0))</f>
        <v>0.39555942336518157</v>
      </c>
      <c r="AC74">
        <f>INDEX('7th_share'!U:U,MATCH($C$1&amp;"-"&amp;$C74,'7th_share'!$AK:$AK,0))</f>
        <v>0.39372884563069749</v>
      </c>
      <c r="AD74">
        <f>INDEX('7th_share'!V:V,MATCH($C$1&amp;"-"&amp;$C74,'7th_share'!$AK:$AK,0))</f>
        <v>0.39183801647607208</v>
      </c>
      <c r="AE74">
        <f>INDEX('7th_share'!W:W,MATCH($C$1&amp;"-"&amp;$C74,'7th_share'!$AK:$AK,0))</f>
        <v>0.38991147720196989</v>
      </c>
      <c r="AF74">
        <f>INDEX('7th_share'!X:X,MATCH($C$1&amp;"-"&amp;$C74,'7th_share'!$AK:$AK,0))</f>
        <v>0.3879737860115357</v>
      </c>
      <c r="AG74">
        <f>INDEX('7th_share'!Y:Y,MATCH($C$1&amp;"-"&amp;$C74,'7th_share'!$AK:$AK,0))</f>
        <v>0.38604951887555777</v>
      </c>
      <c r="AH74">
        <f>INDEX('7th_share'!Z:Z,MATCH($C$1&amp;"-"&amp;$C74,'7th_share'!$AK:$AK,0))</f>
        <v>0.38416326978243442</v>
      </c>
      <c r="AI74">
        <f>INDEX('7th_share'!AA:AA,MATCH($C$1&amp;"-"&amp;$C74,'7th_share'!$AK:$AK,0))</f>
        <v>0.38233965037181761</v>
      </c>
      <c r="AJ74">
        <f>INDEX('7th_share'!AB:AB,MATCH($C$1&amp;"-"&amp;$C74,'7th_share'!$AK:$AK,0))</f>
        <v>0.38060328895078471</v>
      </c>
      <c r="AK74">
        <f>INDEX('7th_share'!AC:AC,MATCH($C$1&amp;"-"&amp;$C74,'7th_share'!$AK:$AK,0))</f>
        <v>0.37897882889147411</v>
      </c>
      <c r="AL74">
        <f>INDEX('7th_share'!AD:AD,MATCH($C$1&amp;"-"&amp;$C74,'7th_share'!$AK:$AK,0))</f>
        <v>0.37749092640922027</v>
      </c>
      <c r="AM74">
        <f>INDEX('7th_share'!AE:AE,MATCH($C$1&amp;"-"&amp;$C74,'7th_share'!$AK:$AK,0))</f>
        <v>0.37616424772044249</v>
      </c>
      <c r="AN74">
        <f>INDEX('7th_share'!AF:AF,MATCH($C$1&amp;"-"&amp;$C74,'7th_share'!$AK:$AK,0))</f>
        <v>0.37502346557977251</v>
      </c>
      <c r="AO74">
        <f>INDEX('7th_share'!AG:AG,MATCH($C$1&amp;"-"&amp;$C74,'7th_share'!$AK:$AK,0))</f>
        <v>0.37409325519625519</v>
      </c>
      <c r="AP74">
        <f>INDEX('7th_share'!AH:AH,MATCH($C$1&amp;"-"&amp;$C74,'7th_share'!$AK:$AK,0))</f>
        <v>0.37339828952882059</v>
      </c>
      <c r="AQ74">
        <f>INDEX('7th_share'!AI:AI,MATCH($C$1&amp;"-"&amp;$C74,'7th_share'!$AK:$AK,0))</f>
        <v>0.37296323396169889</v>
      </c>
      <c r="AR74">
        <f>INDEX('7th_share'!AJ:AJ,MATCH($C$1&amp;"-"&amp;$C74,'7th_share'!$AK:$AK,0))</f>
        <v>0.37281274036095768</v>
      </c>
      <c r="AS74" s="6">
        <f t="shared" si="47"/>
        <v>0.37281274036095768</v>
      </c>
      <c r="AT74" s="6">
        <f t="shared" si="46"/>
        <v>0.37281274036095768</v>
      </c>
      <c r="AU74" s="6">
        <f t="shared" si="46"/>
        <v>0.37281274036095768</v>
      </c>
      <c r="AV74" s="6">
        <f t="shared" si="46"/>
        <v>0.37281274036095768</v>
      </c>
      <c r="AW74" s="6">
        <f t="shared" si="46"/>
        <v>0.37281274036095768</v>
      </c>
      <c r="AX74" s="6">
        <f t="shared" si="46"/>
        <v>0.37281274036095768</v>
      </c>
      <c r="AY74" s="6">
        <f t="shared" si="46"/>
        <v>0.37281274036095768</v>
      </c>
      <c r="AZ74" s="6">
        <f t="shared" si="46"/>
        <v>0.37281274036095768</v>
      </c>
      <c r="BA74" s="6">
        <f t="shared" si="46"/>
        <v>0.37281274036095768</v>
      </c>
      <c r="BB74" s="6">
        <f t="shared" si="46"/>
        <v>0.37281274036095768</v>
      </c>
      <c r="BC74" s="6">
        <f t="shared" si="46"/>
        <v>0.37281274036095768</v>
      </c>
      <c r="BD74" s="6">
        <f t="shared" si="46"/>
        <v>0.37281274036095768</v>
      </c>
      <c r="BE74" s="6">
        <f t="shared" si="46"/>
        <v>0.37281274036095768</v>
      </c>
      <c r="BF74" s="6">
        <f t="shared" si="46"/>
        <v>0.37281274036095768</v>
      </c>
      <c r="BG74" s="6">
        <f t="shared" si="46"/>
        <v>0.37281274036095768</v>
      </c>
      <c r="BH74" s="6">
        <f t="shared" si="46"/>
        <v>0.37281274036095768</v>
      </c>
      <c r="BI74" s="6">
        <f t="shared" si="46"/>
        <v>0.37281274036095768</v>
      </c>
      <c r="BJ74" s="6">
        <f t="shared" si="46"/>
        <v>0.37281274036095768</v>
      </c>
      <c r="BK74" s="6">
        <f t="shared" si="46"/>
        <v>0.37281274036095768</v>
      </c>
      <c r="BL74" s="6">
        <f t="shared" si="46"/>
        <v>0.37281274036095768</v>
      </c>
    </row>
    <row r="75" spans="2:64" x14ac:dyDescent="0.25">
      <c r="C75" t="s">
        <v>18</v>
      </c>
      <c r="D75">
        <f>INDEX(hist_share!W:W,MATCH($C$1&amp;"-"&amp;$C75,hist_share!$AF:$AF,0))</f>
        <v>0</v>
      </c>
      <c r="E75">
        <f>INDEX(hist_share!X:X,MATCH($C$1&amp;"-"&amp;$C75,hist_share!$AF:$AF,0))</f>
        <v>0</v>
      </c>
      <c r="F75">
        <f>INDEX(hist_share!Y:Y,MATCH($C$1&amp;"-"&amp;$C75,hist_share!$AF:$AF,0))</f>
        <v>0</v>
      </c>
      <c r="G75">
        <f>INDEX(hist_share!Z:Z,MATCH($C$1&amp;"-"&amp;$C75,hist_share!$AF:$AF,0))</f>
        <v>0</v>
      </c>
      <c r="H75">
        <f>INDEX(hist_share!AA:AA,MATCH($C$1&amp;"-"&amp;$C75,hist_share!$AF:$AF,0))</f>
        <v>0</v>
      </c>
      <c r="I75">
        <f>INDEX(hist_share!AB:AB,MATCH($C$1&amp;"-"&amp;$C75,hist_share!$AF:$AF,0))</f>
        <v>0</v>
      </c>
      <c r="J75" s="10">
        <f>INDEX(hist_share!AC:AC,MATCH($C$1&amp;"-"&amp;$C75,hist_share!$AF:$AF,0))</f>
        <v>0</v>
      </c>
      <c r="K75">
        <f>INDEX('7th_share'!C:C,MATCH($C$1&amp;"-"&amp;$C75,'7th_share'!$AK:$AK,0))-K71</f>
        <v>0.25582369041593178</v>
      </c>
      <c r="L75" s="6">
        <f>INDEX('7th_share'!D:D,MATCH($C$1&amp;"-"&amp;$C75,'7th_share'!$AK:$AK,0))-L71</f>
        <v>0.25281537249099811</v>
      </c>
      <c r="M75" s="6">
        <f>INDEX('7th_share'!E:E,MATCH($C$1&amp;"-"&amp;$C75,'7th_share'!$AK:$AK,0))-M71</f>
        <v>0.24916618995054107</v>
      </c>
      <c r="N75" s="6">
        <f>INDEX('7th_share'!F:F,MATCH($C$1&amp;"-"&amp;$C75,'7th_share'!$AK:$AK,0))-N71</f>
        <v>0.24585891288633899</v>
      </c>
      <c r="O75" s="6">
        <f>INDEX('7th_share'!G:G,MATCH($C$1&amp;"-"&amp;$C75,'7th_share'!$AK:$AK,0))-O71</f>
        <v>0.24287638383618798</v>
      </c>
      <c r="P75" s="6">
        <f>INDEX('7th_share'!H:H,MATCH($C$1&amp;"-"&amp;$C75,'7th_share'!$AK:$AK,0))-P71</f>
        <v>0.24020150950798508</v>
      </c>
      <c r="Q75" s="6">
        <f>INDEX('7th_share'!I:I,MATCH($C$1&amp;"-"&amp;$C75,'7th_share'!$AK:$AK,0))-Q71</f>
        <v>0.2378172529613875</v>
      </c>
      <c r="R75" s="6">
        <f>INDEX('7th_share'!J:J,MATCH($C$1&amp;"-"&amp;$C75,'7th_share'!$AK:$AK,0))-R71</f>
        <v>0.23570662624036778</v>
      </c>
      <c r="S75" s="6">
        <f>INDEX('7th_share'!K:K,MATCH($C$1&amp;"-"&amp;$C75,'7th_share'!$AK:$AK,0))-S71</f>
        <v>0.2338526834507903</v>
      </c>
      <c r="T75" s="6">
        <f>INDEX('7th_share'!L:L,MATCH($C$1&amp;"-"&amp;$C75,'7th_share'!$AK:$AK,0))-T71</f>
        <v>0.23273851427789868</v>
      </c>
      <c r="U75" s="6">
        <f>INDEX('7th_share'!M:M,MATCH($C$1&amp;"-"&amp;$C75,'7th_share'!$AK:$AK,0))-U71</f>
        <v>0.2318472379393135</v>
      </c>
      <c r="V75" s="6">
        <f>INDEX('7th_share'!N:N,MATCH($C$1&amp;"-"&amp;$C75,'7th_share'!$AK:$AK,0))-V71</f>
        <v>0.23116199756979608</v>
      </c>
      <c r="W75" s="6">
        <f>INDEX('7th_share'!O:O,MATCH($C$1&amp;"-"&amp;$C75,'7th_share'!$AK:$AK,0))-W71</f>
        <v>0.23066595503465109</v>
      </c>
      <c r="X75" s="6">
        <f>INDEX('7th_share'!P:P,MATCH($C$1&amp;"-"&amp;$C75,'7th_share'!$AK:$AK,0))-X71</f>
        <v>0.23034228616920088</v>
      </c>
      <c r="Y75" s="6">
        <f>INDEX('7th_share'!Q:Q,MATCH($C$1&amp;"-"&amp;$C75,'7th_share'!$AK:$AK,0))-Y71</f>
        <v>0.2301741764422868</v>
      </c>
      <c r="Z75" s="6">
        <f>INDEX('7th_share'!R:R,MATCH($C$1&amp;"-"&amp;$C75,'7th_share'!$AK:$AK,0))-Z71</f>
        <v>0.23014481704222248</v>
      </c>
      <c r="AA75" s="6">
        <f>INDEX('7th_share'!S:S,MATCH($C$1&amp;"-"&amp;$C75,'7th_share'!$AK:$AK,0))-AA71</f>
        <v>0.23023740138405149</v>
      </c>
      <c r="AB75" s="6">
        <f>INDEX('7th_share'!T:T,MATCH($C$1&amp;"-"&amp;$C75,'7th_share'!$AK:$AK,0))-AB71</f>
        <v>0.23043512203734828</v>
      </c>
      <c r="AC75" s="6">
        <f>INDEX('7th_share'!U:U,MATCH($C$1&amp;"-"&amp;$C75,'7th_share'!$AK:$AK,0))-AC71</f>
        <v>0.23072116807413617</v>
      </c>
      <c r="AD75" s="6">
        <f>INDEX('7th_share'!V:V,MATCH($C$1&amp;"-"&amp;$C75,'7th_share'!$AK:$AK,0))-AD71</f>
        <v>0.2310787228367876</v>
      </c>
      <c r="AE75" s="6">
        <f>INDEX('7th_share'!W:W,MATCH($C$1&amp;"-"&amp;$C75,'7th_share'!$AK:$AK,0))-AE71</f>
        <v>0.2314909621260311</v>
      </c>
      <c r="AF75" s="6">
        <f>INDEX('7th_share'!X:X,MATCH($C$1&amp;"-"&amp;$C75,'7th_share'!$AK:$AK,0))-AF71</f>
        <v>0.23194105280938559</v>
      </c>
      <c r="AG75" s="6">
        <f>INDEX('7th_share'!Y:Y,MATCH($C$1&amp;"-"&amp;$C75,'7th_share'!$AK:$AK,0))-AG71</f>
        <v>0.23241215185050879</v>
      </c>
      <c r="AH75" s="6">
        <f>INDEX('7th_share'!Z:Z,MATCH($C$1&amp;"-"&amp;$C75,'7th_share'!$AK:$AK,0))-AH71</f>
        <v>0.23288740576006567</v>
      </c>
      <c r="AI75" s="6">
        <f>INDEX('7th_share'!AA:AA,MATCH($C$1&amp;"-"&amp;$C75,'7th_share'!$AK:$AK,0))-AI71</f>
        <v>0.2333499504687927</v>
      </c>
      <c r="AJ75" s="6">
        <f>INDEX('7th_share'!AB:AB,MATCH($C$1&amp;"-"&amp;$C75,'7th_share'!$AK:$AK,0))-AJ71</f>
        <v>0.23378291162346559</v>
      </c>
      <c r="AK75" s="6">
        <f>INDEX('7th_share'!AC:AC,MATCH($C$1&amp;"-"&amp;$C75,'7th_share'!$AK:$AK,0))-AK71</f>
        <v>0.23416940530646108</v>
      </c>
      <c r="AL75" s="6">
        <f>INDEX('7th_share'!AD:AD,MATCH($C$1&amp;"-"&amp;$C75,'7th_share'!$AK:$AK,0))-AL71</f>
        <v>0.23449253917954727</v>
      </c>
      <c r="AM75" s="6">
        <f>INDEX('7th_share'!AE:AE,MATCH($C$1&amp;"-"&amp;$C75,'7th_share'!$AK:$AK,0))-AM71</f>
        <v>0.23473541405242165</v>
      </c>
      <c r="AN75" s="6">
        <f>INDEX('7th_share'!AF:AF,MATCH($C$1&amp;"-"&amp;$C75,'7th_share'!$AK:$AK,0))-AN71</f>
        <v>0.23488112587638565</v>
      </c>
      <c r="AO75" s="6">
        <f>INDEX('7th_share'!AG:AG,MATCH($C$1&amp;"-"&amp;$C75,'7th_share'!$AK:$AK,0))-AO71</f>
        <v>0.2349127681633234</v>
      </c>
      <c r="AP75" s="6">
        <f>INDEX('7th_share'!AH:AH,MATCH($C$1&amp;"-"&amp;$C75,'7th_share'!$AK:$AK,0))-AP71</f>
        <v>0.2348134348299401</v>
      </c>
      <c r="AQ75" s="6">
        <f>INDEX('7th_share'!AI:AI,MATCH($C$1&amp;"-"&amp;$C75,'7th_share'!$AK:$AK,0))-AQ71</f>
        <v>0.23456622346691358</v>
      </c>
      <c r="AR75" s="6">
        <f>INDEX('7th_share'!AJ:AJ,MATCH($C$1&amp;"-"&amp;$C75,'7th_share'!$AK:$AK,0))-AR71</f>
        <v>0.23415423903228405</v>
      </c>
      <c r="AS75" s="6">
        <f t="shared" si="47"/>
        <v>0.23415423903228405</v>
      </c>
      <c r="AT75" s="6">
        <f t="shared" si="46"/>
        <v>0.23415423903228405</v>
      </c>
      <c r="AU75" s="6">
        <f t="shared" si="46"/>
        <v>0.23415423903228405</v>
      </c>
      <c r="AV75" s="6">
        <f t="shared" si="46"/>
        <v>0.23415423903228405</v>
      </c>
      <c r="AW75" s="6">
        <f t="shared" si="46"/>
        <v>0.23415423903228405</v>
      </c>
      <c r="AX75" s="6">
        <f t="shared" si="46"/>
        <v>0.23415423903228405</v>
      </c>
      <c r="AY75" s="6">
        <f t="shared" si="46"/>
        <v>0.23415423903228405</v>
      </c>
      <c r="AZ75" s="6">
        <f t="shared" si="46"/>
        <v>0.23415423903228405</v>
      </c>
      <c r="BA75" s="6">
        <f t="shared" si="46"/>
        <v>0.23415423903228405</v>
      </c>
      <c r="BB75" s="6">
        <f t="shared" si="46"/>
        <v>0.23415423903228405</v>
      </c>
      <c r="BC75" s="6">
        <f t="shared" si="46"/>
        <v>0.23415423903228405</v>
      </c>
      <c r="BD75" s="6">
        <f t="shared" si="46"/>
        <v>0.23415423903228405</v>
      </c>
      <c r="BE75" s="6">
        <f t="shared" si="46"/>
        <v>0.23415423903228405</v>
      </c>
      <c r="BF75" s="6">
        <f t="shared" si="46"/>
        <v>0.23415423903228405</v>
      </c>
      <c r="BG75" s="6">
        <f t="shared" si="46"/>
        <v>0.23415423903228405</v>
      </c>
      <c r="BH75" s="6">
        <f t="shared" si="46"/>
        <v>0.23415423903228405</v>
      </c>
      <c r="BI75" s="6">
        <f t="shared" si="46"/>
        <v>0.23415423903228405</v>
      </c>
      <c r="BJ75" s="6">
        <f t="shared" si="46"/>
        <v>0.23415423903228405</v>
      </c>
      <c r="BK75" s="6">
        <f t="shared" si="46"/>
        <v>0.23415423903228405</v>
      </c>
      <c r="BL75" s="6">
        <f t="shared" si="46"/>
        <v>0.23415423903228405</v>
      </c>
    </row>
    <row r="76" spans="2:64" x14ac:dyDescent="0.25">
      <c r="C76" t="s">
        <v>40</v>
      </c>
      <c r="D76">
        <f>INDEX(hist_share!W:W,MATCH($C$1&amp;"-"&amp;$C76,hist_share!$AF:$AF,0))</f>
        <v>0</v>
      </c>
      <c r="E76">
        <f>INDEX(hist_share!X:X,MATCH($C$1&amp;"-"&amp;$C76,hist_share!$AF:$AF,0))</f>
        <v>0</v>
      </c>
      <c r="F76">
        <f>INDEX(hist_share!Y:Y,MATCH($C$1&amp;"-"&amp;$C76,hist_share!$AF:$AF,0))</f>
        <v>0</v>
      </c>
      <c r="G76">
        <f>INDEX(hist_share!Z:Z,MATCH($C$1&amp;"-"&amp;$C76,hist_share!$AF:$AF,0))</f>
        <v>0</v>
      </c>
      <c r="H76">
        <f>INDEX(hist_share!AA:AA,MATCH($C$1&amp;"-"&amp;$C76,hist_share!$AF:$AF,0))</f>
        <v>0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>
        <f>INDEX('7th_share'!C:C,MATCH($C$1&amp;"-"&amp;$C76,'7th_share'!$AK:$AK,0))</f>
        <v>0.1163354553172653</v>
      </c>
      <c r="L76">
        <f>INDEX('7th_share'!D:D,MATCH($C$1&amp;"-"&amp;$C76,'7th_share'!$AK:$AK,0))</f>
        <v>0.1145364933976753</v>
      </c>
      <c r="M76">
        <f>INDEX('7th_share'!E:E,MATCH($C$1&amp;"-"&amp;$C76,'7th_share'!$AK:$AK,0))</f>
        <v>0.11296002336814</v>
      </c>
      <c r="N76">
        <f>INDEX('7th_share'!F:F,MATCH($C$1&amp;"-"&amp;$C76,'7th_share'!$AK:$AK,0))</f>
        <v>0.11159524784465021</v>
      </c>
      <c r="O76">
        <f>INDEX('7th_share'!G:G,MATCH($C$1&amp;"-"&amp;$C76,'7th_share'!$AK:$AK,0))</f>
        <v>0.1104314140565797</v>
      </c>
      <c r="P76">
        <f>INDEX('7th_share'!H:H,MATCH($C$1&amp;"-"&amp;$C76,'7th_share'!$AK:$AK,0))</f>
        <v>0.1094578086929682</v>
      </c>
      <c r="Q76" s="2">
        <f>INDEX('7th_share'!I:I,MATCH($C$1&amp;"-"&amp;$C76,'7th_share'!$AK:$AK,0))</f>
        <v>0.1086637530352982</v>
      </c>
      <c r="R76">
        <f>INDEX('7th_share'!J:J,MATCH($C$1&amp;"-"&amp;$C76,'7th_share'!$AK:$AK,0))</f>
        <v>0.1080385983726234</v>
      </c>
      <c r="S76">
        <f>INDEX('7th_share'!K:K,MATCH($C$1&amp;"-"&amp;$C76,'7th_share'!$AK:$AK,0))</f>
        <v>0.1075717216954155</v>
      </c>
      <c r="T76">
        <f>INDEX('7th_share'!L:L,MATCH($C$1&amp;"-"&amp;$C76,'7th_share'!$AK:$AK,0))</f>
        <v>0.10725252166496679</v>
      </c>
      <c r="U76">
        <f>INDEX('7th_share'!M:M,MATCH($C$1&amp;"-"&amp;$C76,'7th_share'!$AK:$AK,0))</f>
        <v>0.1070704148556347</v>
      </c>
      <c r="V76">
        <f>INDEX('7th_share'!N:N,MATCH($C$1&amp;"-"&amp;$C76,'7th_share'!$AK:$AK,0))</f>
        <v>0.1070148322676171</v>
      </c>
      <c r="W76">
        <f>INDEX('7th_share'!O:O,MATCH($C$1&amp;"-"&amp;$C76,'7th_share'!$AK:$AK,0))</f>
        <v>0.1070752161083371</v>
      </c>
      <c r="X76">
        <f>INDEX('7th_share'!P:P,MATCH($C$1&amp;"-"&amp;$C76,'7th_share'!$AK:$AK,0))</f>
        <v>0.1072410168408605</v>
      </c>
      <c r="Y76">
        <f>INDEX('7th_share'!Q:Q,MATCH($C$1&amp;"-"&amp;$C76,'7th_share'!$AK:$AK,0))</f>
        <v>0.1075016904980978</v>
      </c>
      <c r="Z76">
        <f>INDEX('7th_share'!R:R,MATCH($C$1&amp;"-"&amp;$C76,'7th_share'!$AK:$AK,0))</f>
        <v>0.1078466962618319</v>
      </c>
      <c r="AA76">
        <f>INDEX('7th_share'!S:S,MATCH($C$1&amp;"-"&amp;$C76,'7th_share'!$AK:$AK,0))</f>
        <v>0.1082654943058801</v>
      </c>
      <c r="AB76">
        <f>INDEX('7th_share'!T:T,MATCH($C$1&amp;"-"&amp;$C76,'7th_share'!$AK:$AK,0))</f>
        <v>0.10874754390293941</v>
      </c>
      <c r="AC76">
        <f>INDEX('7th_share'!U:U,MATCH($C$1&amp;"-"&amp;$C76,'7th_share'!$AK:$AK,0))</f>
        <v>0.1092823017948672</v>
      </c>
      <c r="AD76">
        <f>INDEX('7th_share'!V:V,MATCH($C$1&amp;"-"&amp;$C76,'7th_share'!$AK:$AK,0))</f>
        <v>0.1098592208263398</v>
      </c>
      <c r="AE76">
        <f>INDEX('7th_share'!W:W,MATCH($C$1&amp;"-"&amp;$C76,'7th_share'!$AK:$AK,0))</f>
        <v>0.11046774884197839</v>
      </c>
      <c r="AF76">
        <f>INDEX('7th_share'!X:X,MATCH($C$1&amp;"-"&amp;$C76,'7th_share'!$AK:$AK,0))</f>
        <v>0.1110973278471641</v>
      </c>
      <c r="AG76">
        <f>INDEX('7th_share'!Y:Y,MATCH($C$1&amp;"-"&amp;$C76,'7th_share'!$AK:$AK,0))</f>
        <v>0.11173739343285941</v>
      </c>
      <c r="AH76">
        <f>INDEX('7th_share'!Z:Z,MATCH($C$1&amp;"-"&amp;$C76,'7th_share'!$AK:$AK,0))</f>
        <v>0.1123773744648264</v>
      </c>
      <c r="AI76">
        <f>INDEX('7th_share'!AA:AA,MATCH($C$1&amp;"-"&amp;$C76,'7th_share'!$AK:$AK,0))</f>
        <v>0.1130066930376772</v>
      </c>
      <c r="AJ76">
        <f>INDEX('7th_share'!AB:AB,MATCH($C$1&amp;"-"&amp;$C76,'7th_share'!$AK:$AK,0))</f>
        <v>0.1136147646942038</v>
      </c>
      <c r="AK76">
        <f>INDEX('7th_share'!AC:AC,MATCH($C$1&amp;"-"&amp;$C76,'7th_share'!$AK:$AK,0))</f>
        <v>0.11419099891042821</v>
      </c>
      <c r="AL76">
        <f>INDEX('7th_share'!AD:AD,MATCH($C$1&amp;"-"&amp;$C76,'7th_share'!$AK:$AK,0))</f>
        <v>0.1147247998467667</v>
      </c>
      <c r="AM76">
        <f>INDEX('7th_share'!AE:AE,MATCH($C$1&amp;"-"&amp;$C76,'7th_share'!$AK:$AK,0))</f>
        <v>0.1152055673656433</v>
      </c>
      <c r="AN76">
        <f>INDEX('7th_share'!AF:AF,MATCH($C$1&amp;"-"&amp;$C76,'7th_share'!$AK:$AK,0))</f>
        <v>0.1156226983157794</v>
      </c>
      <c r="AO76">
        <f>INDEX('7th_share'!AG:AG,MATCH($C$1&amp;"-"&amp;$C76,'7th_share'!$AK:$AK,0))</f>
        <v>0.1159655880832756</v>
      </c>
      <c r="AP76">
        <f>INDEX('7th_share'!AH:AH,MATCH($C$1&amp;"-"&amp;$C76,'7th_share'!$AK:$AK,0))</f>
        <v>0.1162236324094367</v>
      </c>
      <c r="AQ76">
        <f>INDEX('7th_share'!AI:AI,MATCH($C$1&amp;"-"&amp;$C76,'7th_share'!$AK:$AK,0))</f>
        <v>0.11638622947511661</v>
      </c>
      <c r="AR76">
        <f>INDEX('7th_share'!AJ:AJ,MATCH($C$1&amp;"-"&amp;$C76,'7th_share'!$AK:$AK,0))</f>
        <v>0.1164427822511532</v>
      </c>
      <c r="AS76" s="6">
        <f t="shared" si="47"/>
        <v>0.1164427822511532</v>
      </c>
      <c r="AT76" s="6">
        <f t="shared" si="46"/>
        <v>0.1164427822511532</v>
      </c>
      <c r="AU76" s="6">
        <f t="shared" si="46"/>
        <v>0.1164427822511532</v>
      </c>
      <c r="AV76" s="6">
        <f t="shared" si="46"/>
        <v>0.1164427822511532</v>
      </c>
      <c r="AW76" s="6">
        <f t="shared" si="46"/>
        <v>0.1164427822511532</v>
      </c>
      <c r="AX76" s="6">
        <f t="shared" si="46"/>
        <v>0.1164427822511532</v>
      </c>
      <c r="AY76" s="6">
        <f t="shared" si="46"/>
        <v>0.1164427822511532</v>
      </c>
      <c r="AZ76" s="6">
        <f t="shared" si="46"/>
        <v>0.1164427822511532</v>
      </c>
      <c r="BA76" s="6">
        <f t="shared" si="46"/>
        <v>0.1164427822511532</v>
      </c>
      <c r="BB76" s="6">
        <f t="shared" si="46"/>
        <v>0.1164427822511532</v>
      </c>
      <c r="BC76" s="6">
        <f t="shared" si="46"/>
        <v>0.1164427822511532</v>
      </c>
      <c r="BD76" s="6">
        <f t="shared" si="46"/>
        <v>0.1164427822511532</v>
      </c>
      <c r="BE76" s="6">
        <f t="shared" si="46"/>
        <v>0.1164427822511532</v>
      </c>
      <c r="BF76" s="6">
        <f t="shared" si="46"/>
        <v>0.1164427822511532</v>
      </c>
      <c r="BG76" s="6">
        <f t="shared" si="46"/>
        <v>0.1164427822511532</v>
      </c>
      <c r="BH76" s="6">
        <f t="shared" si="46"/>
        <v>0.1164427822511532</v>
      </c>
      <c r="BI76" s="6">
        <f t="shared" si="46"/>
        <v>0.1164427822511532</v>
      </c>
      <c r="BJ76" s="6">
        <f t="shared" si="46"/>
        <v>0.1164427822511532</v>
      </c>
      <c r="BK76" s="6">
        <f t="shared" si="46"/>
        <v>0.1164427822511532</v>
      </c>
      <c r="BL76" s="6">
        <f t="shared" si="46"/>
        <v>0.1164427822511532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 s="2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15_RP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1.1000000000000001</v>
      </c>
      <c r="M79" s="6">
        <v>1.1000000000000001</v>
      </c>
      <c r="N79">
        <v>0.7</v>
      </c>
      <c r="O79">
        <v>1</v>
      </c>
      <c r="P79">
        <v>1</v>
      </c>
      <c r="Q79" s="2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50">$C$1</f>
        <v>15_RP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2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ht="15" customHeight="1" x14ac:dyDescent="0.25">
      <c r="B81" t="str">
        <f t="shared" si="50"/>
        <v>15_RP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0.8</v>
      </c>
      <c r="M81" s="6">
        <v>0.8</v>
      </c>
      <c r="N81" s="6">
        <v>0.8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1</v>
      </c>
      <c r="AK81" s="6">
        <v>1</v>
      </c>
      <c r="AL81" s="6">
        <v>1</v>
      </c>
      <c r="AM81" s="6">
        <v>1</v>
      </c>
      <c r="AN81" s="6">
        <v>1</v>
      </c>
      <c r="AO81" s="6">
        <v>1</v>
      </c>
      <c r="AP81" s="6">
        <v>1</v>
      </c>
      <c r="AQ81" s="6">
        <v>1</v>
      </c>
      <c r="AR81" s="6">
        <v>1</v>
      </c>
      <c r="AS81" s="6">
        <v>1</v>
      </c>
      <c r="AT81" s="6">
        <v>1</v>
      </c>
      <c r="AU81" s="6">
        <v>1</v>
      </c>
      <c r="AV81" s="6">
        <v>1</v>
      </c>
      <c r="AW81" s="6">
        <v>1</v>
      </c>
      <c r="AX81" s="6">
        <v>1</v>
      </c>
      <c r="AY81" s="6">
        <v>1</v>
      </c>
      <c r="AZ81" s="6">
        <v>1</v>
      </c>
      <c r="BA81" s="6">
        <v>1</v>
      </c>
      <c r="BB81" s="6">
        <v>1</v>
      </c>
      <c r="BC81" s="6">
        <v>1</v>
      </c>
      <c r="BD81" s="6">
        <v>1</v>
      </c>
      <c r="BE81" s="6">
        <v>1</v>
      </c>
      <c r="BF81" s="6">
        <v>1</v>
      </c>
      <c r="BG81" s="6">
        <v>1</v>
      </c>
      <c r="BH81" s="6">
        <v>1</v>
      </c>
      <c r="BI81" s="6">
        <v>1</v>
      </c>
      <c r="BJ81" s="6">
        <v>1</v>
      </c>
      <c r="BK81" s="6">
        <v>1</v>
      </c>
      <c r="BL81" s="6">
        <v>1</v>
      </c>
    </row>
    <row r="82" spans="2:64" x14ac:dyDescent="0.25">
      <c r="B82" t="str">
        <f t="shared" si="50"/>
        <v>15_RP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50"/>
        <v>15_RP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0.95</v>
      </c>
      <c r="M83" s="6">
        <v>0.95</v>
      </c>
      <c r="N83" s="6">
        <v>0.95</v>
      </c>
      <c r="O83" s="6">
        <v>0.95</v>
      </c>
      <c r="P83" s="6">
        <v>0.95</v>
      </c>
      <c r="Q83" s="6">
        <v>0.95</v>
      </c>
      <c r="R83" s="6">
        <v>0.95</v>
      </c>
      <c r="S83" s="6">
        <v>0.95</v>
      </c>
      <c r="T83" s="6">
        <v>0.95</v>
      </c>
      <c r="U83" s="6">
        <v>0.95</v>
      </c>
      <c r="V83" s="6">
        <v>0.95</v>
      </c>
      <c r="W83" s="6">
        <v>0.95</v>
      </c>
      <c r="X83" s="6">
        <v>0.95</v>
      </c>
      <c r="Y83" s="6">
        <v>0.95</v>
      </c>
      <c r="Z83" s="6">
        <v>0.95</v>
      </c>
      <c r="AA83" s="6">
        <v>0.95</v>
      </c>
      <c r="AB83" s="6">
        <v>0.95</v>
      </c>
      <c r="AC83" s="6">
        <v>0.95</v>
      </c>
      <c r="AD83" s="6">
        <v>0.95</v>
      </c>
      <c r="AE83" s="6">
        <v>0.95</v>
      </c>
      <c r="AF83" s="6">
        <v>0.95</v>
      </c>
      <c r="AG83" s="6">
        <v>0.95</v>
      </c>
      <c r="AH83" s="6">
        <v>0.95</v>
      </c>
      <c r="AI83" s="6">
        <v>0.95</v>
      </c>
      <c r="AJ83" s="6">
        <v>0.95</v>
      </c>
      <c r="AK83" s="6">
        <v>0.95</v>
      </c>
      <c r="AL83" s="6">
        <v>0.95</v>
      </c>
      <c r="AM83" s="6">
        <v>0.95</v>
      </c>
      <c r="AN83" s="6">
        <v>0.95</v>
      </c>
      <c r="AO83" s="6">
        <v>0.95</v>
      </c>
      <c r="AP83" s="6">
        <v>0.95</v>
      </c>
      <c r="AQ83" s="6">
        <v>0.95</v>
      </c>
      <c r="AR83" s="6">
        <v>0.95</v>
      </c>
      <c r="AS83" s="6">
        <v>0.95</v>
      </c>
      <c r="AT83" s="6">
        <v>0.95</v>
      </c>
      <c r="AU83" s="6">
        <v>0.95</v>
      </c>
      <c r="AV83" s="6">
        <v>0.95</v>
      </c>
      <c r="AW83" s="6">
        <v>0.95</v>
      </c>
      <c r="AX83" s="6">
        <v>0.95</v>
      </c>
      <c r="AY83" s="6">
        <v>0.95</v>
      </c>
      <c r="AZ83" s="6">
        <v>0.95</v>
      </c>
      <c r="BA83" s="6">
        <v>0.95</v>
      </c>
      <c r="BB83" s="6">
        <v>0.95</v>
      </c>
      <c r="BC83" s="6">
        <v>0.95</v>
      </c>
      <c r="BD83" s="6">
        <v>0.95</v>
      </c>
      <c r="BE83" s="6">
        <v>0.95</v>
      </c>
      <c r="BF83" s="6">
        <v>0.95</v>
      </c>
      <c r="BG83" s="6">
        <v>0.95</v>
      </c>
      <c r="BH83" s="6">
        <v>0.95</v>
      </c>
      <c r="BI83" s="6">
        <v>0.95</v>
      </c>
      <c r="BJ83" s="6">
        <v>0.95</v>
      </c>
      <c r="BK83" s="6">
        <v>0.95</v>
      </c>
      <c r="BL83" s="6">
        <v>0.95</v>
      </c>
    </row>
    <row r="84" spans="2:64" x14ac:dyDescent="0.25">
      <c r="B84" t="str">
        <f t="shared" si="50"/>
        <v>15_RP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 s="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50"/>
        <v>15_RP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0.93</v>
      </c>
      <c r="M85" s="6">
        <v>0.93</v>
      </c>
      <c r="N85" s="6">
        <v>0.93</v>
      </c>
      <c r="O85" s="6">
        <v>0.93</v>
      </c>
      <c r="P85" s="6">
        <v>0.93</v>
      </c>
      <c r="Q85" s="6">
        <v>0.93</v>
      </c>
      <c r="R85" s="6">
        <v>0.93</v>
      </c>
      <c r="S85" s="6">
        <v>0.93</v>
      </c>
      <c r="T85" s="6">
        <v>0.93</v>
      </c>
      <c r="U85" s="6">
        <v>0.93</v>
      </c>
      <c r="V85" s="6">
        <v>0.93</v>
      </c>
      <c r="W85" s="6">
        <v>0.93</v>
      </c>
      <c r="X85" s="6">
        <v>0.93</v>
      </c>
      <c r="Y85" s="6">
        <v>0.93</v>
      </c>
      <c r="Z85" s="6">
        <v>0.93</v>
      </c>
      <c r="AA85" s="6">
        <v>0.93</v>
      </c>
      <c r="AB85" s="6">
        <v>0.93</v>
      </c>
      <c r="AC85" s="6">
        <v>0.93</v>
      </c>
      <c r="AD85" s="6">
        <v>0.93</v>
      </c>
      <c r="AE85" s="6">
        <v>0.93</v>
      </c>
      <c r="AF85" s="6">
        <v>0.93</v>
      </c>
      <c r="AG85" s="6">
        <v>0.93</v>
      </c>
      <c r="AH85" s="6">
        <v>0.93</v>
      </c>
      <c r="AI85" s="6">
        <v>0.93</v>
      </c>
      <c r="AJ85" s="6">
        <v>0.93</v>
      </c>
      <c r="AK85" s="6">
        <v>0.93</v>
      </c>
      <c r="AL85" s="6">
        <v>0.93</v>
      </c>
      <c r="AM85" s="6">
        <v>0.93</v>
      </c>
      <c r="AN85" s="6">
        <v>0.93</v>
      </c>
      <c r="AO85" s="6">
        <v>0.93</v>
      </c>
      <c r="AP85" s="6">
        <v>0.93</v>
      </c>
      <c r="AQ85" s="6">
        <v>0.93</v>
      </c>
      <c r="AR85" s="6">
        <v>0.93</v>
      </c>
      <c r="AS85" s="6">
        <v>0.93</v>
      </c>
      <c r="AT85" s="6">
        <v>0.93</v>
      </c>
      <c r="AU85" s="6">
        <v>0.93</v>
      </c>
      <c r="AV85" s="6">
        <v>0.93</v>
      </c>
      <c r="AW85" s="6">
        <v>0.93</v>
      </c>
      <c r="AX85" s="6">
        <v>0.93</v>
      </c>
      <c r="AY85" s="6">
        <v>0.93</v>
      </c>
      <c r="AZ85" s="6">
        <v>0.93</v>
      </c>
      <c r="BA85" s="6">
        <v>0.93</v>
      </c>
      <c r="BB85" s="6">
        <v>0.93</v>
      </c>
      <c r="BC85" s="6">
        <v>0.93</v>
      </c>
      <c r="BD85" s="6">
        <v>0.93</v>
      </c>
      <c r="BE85" s="6">
        <v>0.93</v>
      </c>
      <c r="BF85" s="6">
        <v>0.93</v>
      </c>
      <c r="BG85" s="6">
        <v>0.93</v>
      </c>
      <c r="BH85" s="6">
        <v>0.93</v>
      </c>
      <c r="BI85" s="6">
        <v>0.93</v>
      </c>
      <c r="BJ85" s="6">
        <v>0.93</v>
      </c>
      <c r="BK85" s="6">
        <v>0.93</v>
      </c>
      <c r="BL85" s="6">
        <v>0.93</v>
      </c>
    </row>
    <row r="86" spans="2:64" x14ac:dyDescent="0.25">
      <c r="B86" t="str">
        <f t="shared" si="50"/>
        <v>15_RP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 s="6">
        <v>1.1000000000000001</v>
      </c>
      <c r="M86" s="6">
        <v>1.1000000000000001</v>
      </c>
      <c r="N86">
        <v>0.7</v>
      </c>
      <c r="O86">
        <v>1</v>
      </c>
      <c r="P86">
        <v>1</v>
      </c>
      <c r="Q86" s="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50"/>
        <v>15_RP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0.8</v>
      </c>
      <c r="M87" s="6">
        <v>0.8</v>
      </c>
      <c r="N87" s="6">
        <v>0.8</v>
      </c>
      <c r="O87" s="6">
        <v>1</v>
      </c>
      <c r="P87" s="6">
        <v>1</v>
      </c>
      <c r="Q87" s="6">
        <v>1</v>
      </c>
      <c r="R87" s="6">
        <v>1</v>
      </c>
      <c r="S87" s="6">
        <v>1</v>
      </c>
      <c r="T87" s="6">
        <v>1</v>
      </c>
      <c r="U87" s="6">
        <v>1</v>
      </c>
      <c r="V87" s="6">
        <v>1</v>
      </c>
      <c r="W87" s="6">
        <v>1</v>
      </c>
      <c r="X87" s="6">
        <v>1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1</v>
      </c>
      <c r="AK87" s="6">
        <v>1</v>
      </c>
      <c r="AL87" s="6">
        <v>1</v>
      </c>
      <c r="AM87" s="6">
        <v>1</v>
      </c>
      <c r="AN87" s="6">
        <v>1</v>
      </c>
      <c r="AO87" s="6">
        <v>1</v>
      </c>
      <c r="AP87" s="6">
        <v>1</v>
      </c>
      <c r="AQ87" s="6">
        <v>1</v>
      </c>
      <c r="AR87" s="6">
        <v>1</v>
      </c>
      <c r="AS87" s="6">
        <v>1</v>
      </c>
      <c r="AT87" s="6">
        <v>1</v>
      </c>
      <c r="AU87" s="6">
        <v>1</v>
      </c>
      <c r="AV87" s="6">
        <v>1</v>
      </c>
      <c r="AW87" s="6">
        <v>1</v>
      </c>
      <c r="AX87" s="6">
        <v>1</v>
      </c>
      <c r="AY87" s="6">
        <v>1</v>
      </c>
      <c r="AZ87" s="6">
        <v>1</v>
      </c>
      <c r="BA87" s="6">
        <v>1</v>
      </c>
      <c r="BB87" s="6">
        <v>1</v>
      </c>
      <c r="BC87" s="6">
        <v>1</v>
      </c>
      <c r="BD87" s="6">
        <v>1</v>
      </c>
      <c r="BE87" s="6">
        <v>1</v>
      </c>
      <c r="BF87" s="6">
        <v>1</v>
      </c>
      <c r="BG87" s="6">
        <v>1</v>
      </c>
      <c r="BH87" s="6">
        <v>1</v>
      </c>
      <c r="BI87" s="6">
        <v>1</v>
      </c>
      <c r="BJ87" s="6">
        <v>1</v>
      </c>
      <c r="BK87" s="6">
        <v>1</v>
      </c>
      <c r="BL87" s="6">
        <v>1</v>
      </c>
    </row>
    <row r="88" spans="2:64" x14ac:dyDescent="0.25">
      <c r="B88" t="str">
        <f t="shared" si="50"/>
        <v>15_RP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0.95</v>
      </c>
      <c r="O88">
        <v>1</v>
      </c>
      <c r="P88">
        <v>1</v>
      </c>
      <c r="Q88" s="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50"/>
        <v>15_RP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0.95</v>
      </c>
      <c r="O89">
        <v>1</v>
      </c>
      <c r="P89">
        <v>1</v>
      </c>
      <c r="Q89" s="2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50"/>
        <v>15_RP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0.95</v>
      </c>
      <c r="O90">
        <v>1</v>
      </c>
      <c r="P90">
        <v>1</v>
      </c>
      <c r="Q90" s="2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50"/>
        <v>15_RP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0.95</v>
      </c>
      <c r="O91">
        <v>1</v>
      </c>
      <c r="P91">
        <v>1</v>
      </c>
      <c r="Q91" s="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50"/>
        <v>15_RP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>
        <v>1</v>
      </c>
      <c r="P92">
        <v>1</v>
      </c>
      <c r="Q92" s="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3" spans="2:64" x14ac:dyDescent="0.25">
      <c r="L93" s="6"/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51">SUM(D95:D107)</f>
        <v>0</v>
      </c>
      <c r="E109">
        <f t="shared" si="51"/>
        <v>0</v>
      </c>
      <c r="F109">
        <f t="shared" si="51"/>
        <v>0</v>
      </c>
      <c r="G109">
        <f t="shared" si="51"/>
        <v>0</v>
      </c>
      <c r="H109">
        <f t="shared" si="51"/>
        <v>0</v>
      </c>
      <c r="I109">
        <f t="shared" si="51"/>
        <v>0</v>
      </c>
      <c r="J109" s="10">
        <f t="shared" si="51"/>
        <v>0</v>
      </c>
      <c r="K109">
        <f t="shared" si="51"/>
        <v>0</v>
      </c>
      <c r="L109">
        <f t="shared" si="51"/>
        <v>0</v>
      </c>
      <c r="M109">
        <f t="shared" si="51"/>
        <v>0</v>
      </c>
      <c r="N109">
        <f t="shared" si="51"/>
        <v>0</v>
      </c>
      <c r="O109">
        <f t="shared" si="51"/>
        <v>0</v>
      </c>
      <c r="P109">
        <f t="shared" si="51"/>
        <v>0</v>
      </c>
      <c r="Q109" s="2">
        <f t="shared" si="51"/>
        <v>0</v>
      </c>
      <c r="R109">
        <f t="shared" si="51"/>
        <v>0</v>
      </c>
      <c r="S109">
        <f t="shared" si="51"/>
        <v>0</v>
      </c>
      <c r="T109">
        <f t="shared" si="51"/>
        <v>0</v>
      </c>
      <c r="U109">
        <f t="shared" si="51"/>
        <v>0</v>
      </c>
      <c r="V109">
        <f t="shared" si="51"/>
        <v>0</v>
      </c>
      <c r="W109">
        <f t="shared" si="51"/>
        <v>0</v>
      </c>
      <c r="X109">
        <f t="shared" si="51"/>
        <v>0</v>
      </c>
      <c r="Y109">
        <f t="shared" si="51"/>
        <v>0</v>
      </c>
      <c r="Z109">
        <f t="shared" si="51"/>
        <v>0</v>
      </c>
      <c r="AA109">
        <f t="shared" si="51"/>
        <v>0</v>
      </c>
      <c r="AB109">
        <f t="shared" si="51"/>
        <v>0</v>
      </c>
      <c r="AC109">
        <f t="shared" si="51"/>
        <v>0</v>
      </c>
      <c r="AD109">
        <f t="shared" si="51"/>
        <v>0</v>
      </c>
      <c r="AE109">
        <f t="shared" si="51"/>
        <v>0</v>
      </c>
      <c r="AF109">
        <f t="shared" si="51"/>
        <v>0</v>
      </c>
      <c r="AG109">
        <f t="shared" si="51"/>
        <v>0</v>
      </c>
      <c r="AH109">
        <f t="shared" si="51"/>
        <v>0</v>
      </c>
      <c r="AI109">
        <f t="shared" si="51"/>
        <v>0</v>
      </c>
      <c r="AJ109">
        <f t="shared" ref="AJ109:BL109" si="52">SUM(AJ95:AJ107)</f>
        <v>0</v>
      </c>
      <c r="AK109">
        <f t="shared" si="52"/>
        <v>0</v>
      </c>
      <c r="AL109">
        <f t="shared" si="52"/>
        <v>0</v>
      </c>
      <c r="AM109">
        <f t="shared" si="52"/>
        <v>0</v>
      </c>
      <c r="AN109">
        <f t="shared" si="52"/>
        <v>0</v>
      </c>
      <c r="AO109">
        <f t="shared" si="52"/>
        <v>0</v>
      </c>
      <c r="AP109">
        <f t="shared" si="52"/>
        <v>0</v>
      </c>
      <c r="AQ109">
        <f t="shared" si="52"/>
        <v>0</v>
      </c>
      <c r="AR109">
        <f t="shared" si="52"/>
        <v>0</v>
      </c>
      <c r="AS109">
        <f t="shared" si="52"/>
        <v>0</v>
      </c>
      <c r="AT109">
        <f t="shared" si="52"/>
        <v>0</v>
      </c>
      <c r="AU109">
        <f t="shared" si="52"/>
        <v>0</v>
      </c>
      <c r="AV109">
        <f t="shared" si="52"/>
        <v>0</v>
      </c>
      <c r="AW109">
        <f t="shared" si="52"/>
        <v>0</v>
      </c>
      <c r="AX109">
        <f t="shared" si="52"/>
        <v>0</v>
      </c>
      <c r="AY109">
        <f t="shared" si="52"/>
        <v>0</v>
      </c>
      <c r="AZ109">
        <f t="shared" si="52"/>
        <v>0</v>
      </c>
      <c r="BA109">
        <f t="shared" si="52"/>
        <v>0</v>
      </c>
      <c r="BB109">
        <f t="shared" si="52"/>
        <v>0</v>
      </c>
      <c r="BC109">
        <f t="shared" si="52"/>
        <v>0</v>
      </c>
      <c r="BD109">
        <f t="shared" si="52"/>
        <v>0</v>
      </c>
      <c r="BE109">
        <f t="shared" si="52"/>
        <v>0</v>
      </c>
      <c r="BF109">
        <f t="shared" si="52"/>
        <v>0</v>
      </c>
      <c r="BG109">
        <f t="shared" si="52"/>
        <v>0</v>
      </c>
      <c r="BH109">
        <f t="shared" si="52"/>
        <v>0</v>
      </c>
      <c r="BI109">
        <f t="shared" si="52"/>
        <v>0</v>
      </c>
      <c r="BJ109">
        <f t="shared" si="52"/>
        <v>0</v>
      </c>
      <c r="BK109">
        <f t="shared" si="52"/>
        <v>0</v>
      </c>
      <c r="BL109">
        <f t="shared" si="52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2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 s="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 s="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 s="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 s="2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2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 s="2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 s="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 s="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3">(D$28*(D63*D112))+D95</f>
        <v>0</v>
      </c>
      <c r="E127" s="6">
        <f t="shared" si="53"/>
        <v>0</v>
      </c>
      <c r="F127" s="6">
        <f t="shared" si="53"/>
        <v>0</v>
      </c>
      <c r="G127" s="6">
        <f t="shared" si="53"/>
        <v>0</v>
      </c>
      <c r="H127" s="6">
        <f t="shared" si="53"/>
        <v>0</v>
      </c>
      <c r="I127" s="6">
        <f t="shared" si="53"/>
        <v>0</v>
      </c>
      <c r="J127" s="10">
        <f t="shared" si="53"/>
        <v>0</v>
      </c>
      <c r="K127" s="6">
        <f>(K$24*(K63*K112))+K95</f>
        <v>0.62423229205924224</v>
      </c>
      <c r="L127">
        <f>(L$28*(L63*L112))+L95</f>
        <v>0.68853277453559425</v>
      </c>
      <c r="M127" s="6">
        <f t="shared" ref="M127:BL132" si="54">(M$28*(M63*M112))+M95</f>
        <v>0.7115849122388207</v>
      </c>
      <c r="N127" s="6">
        <f t="shared" si="54"/>
        <v>0.66023258536054186</v>
      </c>
      <c r="O127" s="6">
        <f t="shared" si="54"/>
        <v>0.68776248010367036</v>
      </c>
      <c r="P127" s="6">
        <f t="shared" si="54"/>
        <v>0.71787012221470015</v>
      </c>
      <c r="Q127" s="2">
        <f t="shared" si="54"/>
        <v>0.75117184544620874</v>
      </c>
      <c r="R127" s="6">
        <f t="shared" si="54"/>
        <v>0.78787440273186482</v>
      </c>
      <c r="S127" s="6">
        <f t="shared" si="54"/>
        <v>0.82819759876033983</v>
      </c>
      <c r="T127" s="6">
        <f t="shared" si="54"/>
        <v>0.86585857034800229</v>
      </c>
      <c r="U127" s="6">
        <f t="shared" si="54"/>
        <v>0.9064886147472011</v>
      </c>
      <c r="V127" s="6">
        <f t="shared" si="54"/>
        <v>0.95013155213160183</v>
      </c>
      <c r="W127" s="6">
        <f t="shared" si="54"/>
        <v>0.9960217126804386</v>
      </c>
      <c r="X127" s="6">
        <f t="shared" si="54"/>
        <v>1.0433573684565649</v>
      </c>
      <c r="Y127" s="6">
        <f t="shared" si="54"/>
        <v>1.0937437759474127</v>
      </c>
      <c r="Z127" s="6">
        <f t="shared" si="54"/>
        <v>1.1537799177135519</v>
      </c>
      <c r="AA127" s="6">
        <f t="shared" si="54"/>
        <v>1.2069918740805381</v>
      </c>
      <c r="AB127" s="6">
        <f t="shared" si="54"/>
        <v>1.2698827407626399</v>
      </c>
      <c r="AC127" s="6">
        <f t="shared" si="54"/>
        <v>1.3256091322354435</v>
      </c>
      <c r="AD127" s="6">
        <f t="shared" si="54"/>
        <v>1.3909737839700749</v>
      </c>
      <c r="AE127" s="6">
        <f t="shared" si="54"/>
        <v>1.4574247588909717</v>
      </c>
      <c r="AF127" s="6">
        <f t="shared" si="54"/>
        <v>1.5248035208073514</v>
      </c>
      <c r="AG127" s="6">
        <f t="shared" si="54"/>
        <v>1.6017840386981252</v>
      </c>
      <c r="AH127" s="6">
        <f t="shared" si="54"/>
        <v>1.6705374470132472</v>
      </c>
      <c r="AI127" s="6">
        <f t="shared" si="54"/>
        <v>1.7486244549029721</v>
      </c>
      <c r="AJ127" s="6">
        <f t="shared" si="54"/>
        <v>1.8269293846288279</v>
      </c>
      <c r="AK127" s="6">
        <f t="shared" si="54"/>
        <v>1.9051653553994512</v>
      </c>
      <c r="AL127" s="6">
        <f t="shared" si="54"/>
        <v>1.9830195481659809</v>
      </c>
      <c r="AM127" s="6">
        <f t="shared" si="54"/>
        <v>2.0601532062978491</v>
      </c>
      <c r="AN127" s="6">
        <f t="shared" si="54"/>
        <v>2.1362016369876207</v>
      </c>
      <c r="AO127" s="6">
        <f t="shared" si="54"/>
        <v>2.2201460403896642</v>
      </c>
      <c r="AP127" s="6">
        <f t="shared" si="54"/>
        <v>2.3022563069540078</v>
      </c>
      <c r="AQ127" s="6">
        <f t="shared" si="54"/>
        <v>2.3726378985967282</v>
      </c>
      <c r="AR127" s="6">
        <f t="shared" si="54"/>
        <v>2.4496177696691923</v>
      </c>
      <c r="AS127" s="6">
        <f t="shared" si="54"/>
        <v>2.5277018542399721</v>
      </c>
      <c r="AT127" s="6">
        <f t="shared" si="54"/>
        <v>2.6085622618177222</v>
      </c>
      <c r="AU127" s="6">
        <f t="shared" si="54"/>
        <v>2.692297706109342</v>
      </c>
      <c r="AV127" s="6">
        <f t="shared" si="54"/>
        <v>2.7790104106424418</v>
      </c>
      <c r="AW127" s="6">
        <f t="shared" si="54"/>
        <v>2.8688062335589413</v>
      </c>
      <c r="AX127" s="6">
        <f t="shared" si="54"/>
        <v>2.9617947968458007</v>
      </c>
      <c r="AY127" s="6">
        <f t="shared" si="54"/>
        <v>3.0580896201606405</v>
      </c>
      <c r="AZ127" s="6">
        <f t="shared" si="54"/>
        <v>3.1578082594155705</v>
      </c>
      <c r="BA127" s="6">
        <f t="shared" si="54"/>
        <v>3.2610724502884501</v>
      </c>
      <c r="BB127" s="6">
        <f t="shared" si="54"/>
        <v>3.3680082568367995</v>
      </c>
      <c r="BC127" s="6">
        <f t="shared" si="54"/>
        <v>3.4787462253957693</v>
      </c>
      <c r="BD127" s="6">
        <f t="shared" si="54"/>
        <v>3.5934215439479389</v>
      </c>
      <c r="BE127" s="6">
        <f t="shared" si="54"/>
        <v>3.7121742071597486</v>
      </c>
      <c r="BF127" s="6">
        <f t="shared" si="54"/>
        <v>3.8351491872857482</v>
      </c>
      <c r="BG127" s="6">
        <f t="shared" si="54"/>
        <v>3.9624966111495579</v>
      </c>
      <c r="BH127" s="6">
        <f t="shared" si="54"/>
        <v>4.0943719434174275</v>
      </c>
      <c r="BI127" s="6">
        <f t="shared" si="54"/>
        <v>4.2309361763881466</v>
      </c>
      <c r="BJ127" s="6">
        <f t="shared" si="54"/>
        <v>4.3723560265311558</v>
      </c>
      <c r="BK127" s="6">
        <f t="shared" si="54"/>
        <v>4.5188041380125856</v>
      </c>
      <c r="BL127" s="6">
        <f t="shared" si="54"/>
        <v>4.670459293457796</v>
      </c>
    </row>
    <row r="128" spans="3:64" x14ac:dyDescent="0.25">
      <c r="C128" t="s">
        <v>7</v>
      </c>
      <c r="D128" s="6">
        <f t="shared" ref="D128:J128" si="55">(D$28*(D64*D113))+D96</f>
        <v>0</v>
      </c>
      <c r="E128" s="6">
        <f t="shared" si="55"/>
        <v>0</v>
      </c>
      <c r="F128" s="6">
        <f t="shared" si="55"/>
        <v>0</v>
      </c>
      <c r="G128" s="6">
        <f t="shared" si="55"/>
        <v>0</v>
      </c>
      <c r="H128" s="6">
        <f t="shared" si="55"/>
        <v>0</v>
      </c>
      <c r="I128" s="6">
        <f t="shared" si="55"/>
        <v>0</v>
      </c>
      <c r="J128" s="10">
        <f t="shared" si="55"/>
        <v>0</v>
      </c>
      <c r="K128" s="6">
        <f t="shared" ref="K128:K133" si="56">(K$24*(K64*K113))+K96</f>
        <v>0</v>
      </c>
      <c r="L128" s="6">
        <f t="shared" ref="L128:AA133" si="57">(L$28*(L64*L113))+L96</f>
        <v>0</v>
      </c>
      <c r="M128" s="6">
        <f t="shared" si="57"/>
        <v>0</v>
      </c>
      <c r="N128" s="6">
        <f t="shared" si="57"/>
        <v>0</v>
      </c>
      <c r="O128" s="6">
        <f t="shared" si="57"/>
        <v>0</v>
      </c>
      <c r="P128" s="6">
        <f t="shared" si="57"/>
        <v>0</v>
      </c>
      <c r="Q128" s="2">
        <f t="shared" si="57"/>
        <v>0</v>
      </c>
      <c r="R128" s="6">
        <f t="shared" si="57"/>
        <v>0</v>
      </c>
      <c r="S128" s="6">
        <f t="shared" si="57"/>
        <v>0</v>
      </c>
      <c r="T128" s="6">
        <f t="shared" si="57"/>
        <v>0</v>
      </c>
      <c r="U128" s="6">
        <f t="shared" si="57"/>
        <v>0</v>
      </c>
      <c r="V128" s="6">
        <f t="shared" si="57"/>
        <v>0</v>
      </c>
      <c r="W128" s="6">
        <f t="shared" si="57"/>
        <v>0</v>
      </c>
      <c r="X128" s="6">
        <f t="shared" si="57"/>
        <v>0</v>
      </c>
      <c r="Y128" s="6">
        <f t="shared" si="57"/>
        <v>0</v>
      </c>
      <c r="Z128" s="6">
        <f t="shared" si="57"/>
        <v>0</v>
      </c>
      <c r="AA128" s="6">
        <f t="shared" si="57"/>
        <v>0</v>
      </c>
      <c r="AB128" s="6">
        <f t="shared" si="54"/>
        <v>0</v>
      </c>
      <c r="AC128" s="6">
        <f t="shared" si="54"/>
        <v>0</v>
      </c>
      <c r="AD128" s="6">
        <f t="shared" si="54"/>
        <v>0</v>
      </c>
      <c r="AE128" s="6">
        <f t="shared" si="54"/>
        <v>0</v>
      </c>
      <c r="AF128" s="6">
        <f t="shared" si="54"/>
        <v>0</v>
      </c>
      <c r="AG128" s="6">
        <f t="shared" si="54"/>
        <v>0</v>
      </c>
      <c r="AH128" s="6">
        <f t="shared" si="54"/>
        <v>0</v>
      </c>
      <c r="AI128" s="6">
        <f t="shared" si="54"/>
        <v>0</v>
      </c>
      <c r="AJ128" s="6">
        <f t="shared" si="54"/>
        <v>0</v>
      </c>
      <c r="AK128" s="6">
        <f t="shared" si="54"/>
        <v>0</v>
      </c>
      <c r="AL128" s="6">
        <f t="shared" si="54"/>
        <v>0</v>
      </c>
      <c r="AM128" s="6">
        <f t="shared" si="54"/>
        <v>0</v>
      </c>
      <c r="AN128" s="6">
        <f t="shared" si="54"/>
        <v>0</v>
      </c>
      <c r="AO128" s="6">
        <f t="shared" si="54"/>
        <v>0</v>
      </c>
      <c r="AP128" s="6">
        <f t="shared" si="54"/>
        <v>0</v>
      </c>
      <c r="AQ128" s="6">
        <f t="shared" si="54"/>
        <v>0</v>
      </c>
      <c r="AR128" s="6">
        <f t="shared" si="54"/>
        <v>0</v>
      </c>
      <c r="AS128" s="6">
        <f t="shared" si="54"/>
        <v>0</v>
      </c>
      <c r="AT128" s="6">
        <f t="shared" si="54"/>
        <v>0</v>
      </c>
      <c r="AU128" s="6">
        <f t="shared" si="54"/>
        <v>0</v>
      </c>
      <c r="AV128" s="6">
        <f t="shared" si="54"/>
        <v>0</v>
      </c>
      <c r="AW128" s="6">
        <f t="shared" si="54"/>
        <v>0</v>
      </c>
      <c r="AX128" s="6">
        <f t="shared" si="54"/>
        <v>0</v>
      </c>
      <c r="AY128" s="6">
        <f t="shared" si="54"/>
        <v>0</v>
      </c>
      <c r="AZ128" s="6">
        <f t="shared" si="54"/>
        <v>0</v>
      </c>
      <c r="BA128" s="6">
        <f t="shared" si="54"/>
        <v>0</v>
      </c>
      <c r="BB128" s="6">
        <f t="shared" si="54"/>
        <v>0</v>
      </c>
      <c r="BC128" s="6">
        <f t="shared" si="54"/>
        <v>0</v>
      </c>
      <c r="BD128" s="6">
        <f t="shared" si="54"/>
        <v>0</v>
      </c>
      <c r="BE128" s="6">
        <f t="shared" si="54"/>
        <v>0</v>
      </c>
      <c r="BF128" s="6">
        <f t="shared" si="54"/>
        <v>0</v>
      </c>
      <c r="BG128" s="6">
        <f t="shared" si="54"/>
        <v>0</v>
      </c>
      <c r="BH128" s="6">
        <f t="shared" si="54"/>
        <v>0</v>
      </c>
      <c r="BI128" s="6">
        <f t="shared" si="54"/>
        <v>0</v>
      </c>
      <c r="BJ128" s="6">
        <f t="shared" si="54"/>
        <v>0</v>
      </c>
      <c r="BK128" s="6">
        <f t="shared" si="54"/>
        <v>0</v>
      </c>
      <c r="BL128" s="6">
        <f t="shared" si="54"/>
        <v>0</v>
      </c>
    </row>
    <row r="129" spans="1:64" x14ac:dyDescent="0.25">
      <c r="C129" t="s">
        <v>8</v>
      </c>
      <c r="D129" s="6">
        <f t="shared" ref="D129:J129" si="58">(D$28*(D65*D114))+D97</f>
        <v>0</v>
      </c>
      <c r="E129" s="6">
        <f t="shared" si="58"/>
        <v>0</v>
      </c>
      <c r="F129" s="6">
        <f t="shared" si="58"/>
        <v>0</v>
      </c>
      <c r="G129" s="6">
        <f t="shared" si="58"/>
        <v>0</v>
      </c>
      <c r="H129" s="6">
        <f t="shared" si="58"/>
        <v>0</v>
      </c>
      <c r="I129" s="6">
        <f t="shared" si="58"/>
        <v>0</v>
      </c>
      <c r="J129" s="10">
        <f t="shared" si="58"/>
        <v>0</v>
      </c>
      <c r="K129" s="6">
        <f t="shared" si="56"/>
        <v>0.73665701031170105</v>
      </c>
      <c r="L129" s="6">
        <f t="shared" si="57"/>
        <v>0.81994575527710001</v>
      </c>
      <c r="M129" s="6">
        <f t="shared" si="54"/>
        <v>0.85336588426261706</v>
      </c>
      <c r="N129" s="6">
        <f t="shared" si="54"/>
        <v>0.7957790369205231</v>
      </c>
      <c r="O129" s="6">
        <f t="shared" si="54"/>
        <v>0.83156926254363495</v>
      </c>
      <c r="P129" s="6">
        <f t="shared" si="54"/>
        <v>0.86914357668644404</v>
      </c>
      <c r="Q129" s="2">
        <f t="shared" si="54"/>
        <v>0.90916022124853502</v>
      </c>
      <c r="R129" s="6">
        <f t="shared" si="54"/>
        <v>0.95177794770716306</v>
      </c>
      <c r="S129" s="6">
        <f t="shared" si="54"/>
        <v>0.99716582638560103</v>
      </c>
      <c r="T129" s="6">
        <f t="shared" si="54"/>
        <v>1.03769498508852</v>
      </c>
      <c r="U129" s="6">
        <f t="shared" si="54"/>
        <v>1.0801092209404</v>
      </c>
      <c r="V129" s="6">
        <f t="shared" si="54"/>
        <v>1.1244085339412702</v>
      </c>
      <c r="W129" s="6">
        <f t="shared" si="54"/>
        <v>1.16965038551661</v>
      </c>
      <c r="X129" s="6">
        <f t="shared" si="54"/>
        <v>1.2148922370919599</v>
      </c>
      <c r="Y129" s="6">
        <f t="shared" si="54"/>
        <v>1.26201916581629</v>
      </c>
      <c r="Z129" s="6">
        <f t="shared" si="54"/>
        <v>1.31857148028547</v>
      </c>
      <c r="AA129" s="6">
        <f t="shared" si="54"/>
        <v>1.3656984090097899</v>
      </c>
      <c r="AB129" s="6">
        <f t="shared" si="54"/>
        <v>1.4222507234789799</v>
      </c>
      <c r="AC129" s="6">
        <f t="shared" si="54"/>
        <v>1.4693776522033</v>
      </c>
      <c r="AD129" s="6">
        <f t="shared" si="54"/>
        <v>1.5259299666724899</v>
      </c>
      <c r="AE129" s="6">
        <f t="shared" si="54"/>
        <v>1.5824822811416701</v>
      </c>
      <c r="AF129" s="6">
        <f t="shared" si="54"/>
        <v>1.6390345956108601</v>
      </c>
      <c r="AG129" s="6">
        <f t="shared" si="54"/>
        <v>1.7050122958249099</v>
      </c>
      <c r="AH129" s="6">
        <f t="shared" si="54"/>
        <v>1.7615646102941001</v>
      </c>
      <c r="AI129" s="6">
        <f t="shared" si="54"/>
        <v>1.8275423105081501</v>
      </c>
      <c r="AJ129" s="6">
        <f t="shared" si="54"/>
        <v>1.8935200107221999</v>
      </c>
      <c r="AK129" s="6">
        <f t="shared" si="54"/>
        <v>1.9594977109362501</v>
      </c>
      <c r="AL129" s="6">
        <f t="shared" si="54"/>
        <v>2.0254754111502997</v>
      </c>
      <c r="AM129" s="6">
        <f t="shared" si="54"/>
        <v>2.0914531113643502</v>
      </c>
      <c r="AN129" s="6">
        <f t="shared" si="54"/>
        <v>2.1574308115784002</v>
      </c>
      <c r="AO129" s="6">
        <f t="shared" si="54"/>
        <v>2.2328338975373199</v>
      </c>
      <c r="AP129" s="6">
        <f t="shared" si="54"/>
        <v>2.3082369834962297</v>
      </c>
      <c r="AQ129" s="6">
        <f t="shared" si="54"/>
        <v>2.3742146837102802</v>
      </c>
      <c r="AR129" s="6">
        <f t="shared" si="54"/>
        <v>2.4496177696692003</v>
      </c>
      <c r="AS129" s="6">
        <f t="shared" si="54"/>
        <v>2.5277018542399801</v>
      </c>
      <c r="AT129" s="6">
        <f t="shared" si="54"/>
        <v>2.6085622618177302</v>
      </c>
      <c r="AU129" s="6">
        <f t="shared" si="54"/>
        <v>2.69229770610935</v>
      </c>
      <c r="AV129" s="6">
        <f t="shared" si="54"/>
        <v>2.7790104106424502</v>
      </c>
      <c r="AW129" s="6">
        <f t="shared" si="54"/>
        <v>2.8688062335589501</v>
      </c>
      <c r="AX129" s="6">
        <f t="shared" si="54"/>
        <v>2.96179479684581</v>
      </c>
      <c r="AY129" s="6">
        <f t="shared" si="54"/>
        <v>3.0580896201606498</v>
      </c>
      <c r="AZ129" s="6">
        <f t="shared" si="54"/>
        <v>3.1578082594155803</v>
      </c>
      <c r="BA129" s="6">
        <f t="shared" si="54"/>
        <v>3.2610724502884603</v>
      </c>
      <c r="BB129" s="6">
        <f t="shared" si="54"/>
        <v>3.3680082568368102</v>
      </c>
      <c r="BC129" s="6">
        <f t="shared" si="54"/>
        <v>3.4787462253957804</v>
      </c>
      <c r="BD129" s="6">
        <f t="shared" si="54"/>
        <v>3.59342154394795</v>
      </c>
      <c r="BE129" s="6">
        <f t="shared" si="54"/>
        <v>3.7121742071597601</v>
      </c>
      <c r="BF129" s="6">
        <f t="shared" si="54"/>
        <v>3.8351491872857602</v>
      </c>
      <c r="BG129" s="6">
        <f t="shared" si="54"/>
        <v>3.9624966111495703</v>
      </c>
      <c r="BH129" s="6">
        <f t="shared" si="54"/>
        <v>4.0943719434174399</v>
      </c>
      <c r="BI129" s="6">
        <f t="shared" si="54"/>
        <v>4.2309361763881599</v>
      </c>
      <c r="BJ129" s="6">
        <f t="shared" si="54"/>
        <v>4.3723560265311701</v>
      </c>
      <c r="BK129" s="6">
        <f t="shared" si="54"/>
        <v>4.5188041380125998</v>
      </c>
      <c r="BL129" s="6">
        <f t="shared" si="54"/>
        <v>4.6704592934578102</v>
      </c>
    </row>
    <row r="130" spans="1:64" x14ac:dyDescent="0.25">
      <c r="C130" t="s">
        <v>9</v>
      </c>
      <c r="D130" s="6">
        <f t="shared" ref="D130:J130" si="59">(D$28*(D66*D115))+D98</f>
        <v>0</v>
      </c>
      <c r="E130" s="6">
        <f t="shared" si="59"/>
        <v>0</v>
      </c>
      <c r="F130" s="6">
        <f t="shared" si="59"/>
        <v>0</v>
      </c>
      <c r="G130" s="6">
        <f t="shared" si="59"/>
        <v>0</v>
      </c>
      <c r="H130" s="6">
        <f t="shared" si="59"/>
        <v>0</v>
      </c>
      <c r="I130" s="6">
        <f t="shared" si="59"/>
        <v>0</v>
      </c>
      <c r="J130" s="10">
        <f t="shared" si="59"/>
        <v>0</v>
      </c>
      <c r="K130" s="6">
        <f t="shared" si="56"/>
        <v>0</v>
      </c>
      <c r="L130" s="6">
        <f t="shared" si="57"/>
        <v>0</v>
      </c>
      <c r="M130" s="6">
        <f t="shared" si="54"/>
        <v>0</v>
      </c>
      <c r="N130" s="6">
        <f t="shared" si="54"/>
        <v>0</v>
      </c>
      <c r="O130" s="6">
        <f t="shared" si="54"/>
        <v>0</v>
      </c>
      <c r="P130" s="6">
        <f t="shared" si="54"/>
        <v>0</v>
      </c>
      <c r="Q130" s="2">
        <f t="shared" si="54"/>
        <v>0</v>
      </c>
      <c r="R130" s="6">
        <f t="shared" si="54"/>
        <v>0</v>
      </c>
      <c r="S130" s="6">
        <f t="shared" si="54"/>
        <v>0</v>
      </c>
      <c r="T130" s="6">
        <f t="shared" si="54"/>
        <v>0</v>
      </c>
      <c r="U130" s="6">
        <f t="shared" si="54"/>
        <v>0</v>
      </c>
      <c r="V130" s="6">
        <f t="shared" si="54"/>
        <v>0</v>
      </c>
      <c r="W130" s="6">
        <f t="shared" si="54"/>
        <v>0</v>
      </c>
      <c r="X130" s="6">
        <f t="shared" si="54"/>
        <v>0</v>
      </c>
      <c r="Y130" s="6">
        <f t="shared" si="54"/>
        <v>0</v>
      </c>
      <c r="Z130" s="6">
        <f t="shared" si="54"/>
        <v>0</v>
      </c>
      <c r="AA130" s="6">
        <f t="shared" si="54"/>
        <v>0</v>
      </c>
      <c r="AB130" s="6">
        <f t="shared" si="54"/>
        <v>0</v>
      </c>
      <c r="AC130" s="6">
        <f t="shared" si="54"/>
        <v>0</v>
      </c>
      <c r="AD130" s="6">
        <f t="shared" si="54"/>
        <v>0</v>
      </c>
      <c r="AE130" s="6">
        <f t="shared" si="54"/>
        <v>0</v>
      </c>
      <c r="AF130" s="6">
        <f t="shared" si="54"/>
        <v>0</v>
      </c>
      <c r="AG130" s="6">
        <f t="shared" si="54"/>
        <v>0</v>
      </c>
      <c r="AH130" s="6">
        <f t="shared" si="54"/>
        <v>0</v>
      </c>
      <c r="AI130" s="6">
        <f t="shared" si="54"/>
        <v>0</v>
      </c>
      <c r="AJ130" s="6">
        <f t="shared" si="54"/>
        <v>0</v>
      </c>
      <c r="AK130" s="6">
        <f t="shared" si="54"/>
        <v>0</v>
      </c>
      <c r="AL130" s="6">
        <f t="shared" si="54"/>
        <v>0</v>
      </c>
      <c r="AM130" s="6">
        <f t="shared" si="54"/>
        <v>0</v>
      </c>
      <c r="AN130" s="6">
        <f t="shared" si="54"/>
        <v>0</v>
      </c>
      <c r="AO130" s="6">
        <f t="shared" si="54"/>
        <v>0</v>
      </c>
      <c r="AP130" s="6">
        <f t="shared" si="54"/>
        <v>0</v>
      </c>
      <c r="AQ130" s="6">
        <f t="shared" si="54"/>
        <v>0</v>
      </c>
      <c r="AR130" s="6">
        <f t="shared" si="54"/>
        <v>0</v>
      </c>
      <c r="AS130" s="6">
        <f t="shared" si="54"/>
        <v>0</v>
      </c>
      <c r="AT130" s="6">
        <f t="shared" si="54"/>
        <v>0</v>
      </c>
      <c r="AU130" s="6">
        <f t="shared" si="54"/>
        <v>0</v>
      </c>
      <c r="AV130" s="6">
        <f t="shared" si="54"/>
        <v>0</v>
      </c>
      <c r="AW130" s="6">
        <f t="shared" si="54"/>
        <v>0</v>
      </c>
      <c r="AX130" s="6">
        <f t="shared" si="54"/>
        <v>0</v>
      </c>
      <c r="AY130" s="6">
        <f t="shared" si="54"/>
        <v>0</v>
      </c>
      <c r="AZ130" s="6">
        <f t="shared" si="54"/>
        <v>0</v>
      </c>
      <c r="BA130" s="6">
        <f t="shared" si="54"/>
        <v>0</v>
      </c>
      <c r="BB130" s="6">
        <f t="shared" si="54"/>
        <v>0</v>
      </c>
      <c r="BC130" s="6">
        <f t="shared" si="54"/>
        <v>0</v>
      </c>
      <c r="BD130" s="6">
        <f t="shared" si="54"/>
        <v>0</v>
      </c>
      <c r="BE130" s="6">
        <f t="shared" si="54"/>
        <v>0</v>
      </c>
      <c r="BF130" s="6">
        <f t="shared" si="54"/>
        <v>0</v>
      </c>
      <c r="BG130" s="6">
        <f t="shared" si="54"/>
        <v>0</v>
      </c>
      <c r="BH130" s="6">
        <f t="shared" si="54"/>
        <v>0</v>
      </c>
      <c r="BI130" s="6">
        <f t="shared" si="54"/>
        <v>0</v>
      </c>
      <c r="BJ130" s="6">
        <f t="shared" si="54"/>
        <v>0</v>
      </c>
      <c r="BK130" s="6">
        <f t="shared" si="54"/>
        <v>0</v>
      </c>
      <c r="BL130" s="6">
        <f t="shared" si="54"/>
        <v>0</v>
      </c>
    </row>
    <row r="131" spans="1:64" x14ac:dyDescent="0.25">
      <c r="C131" t="s">
        <v>10</v>
      </c>
      <c r="D131" s="6">
        <f t="shared" ref="D131:J131" si="60">(D$28*(D67*D116))+D99</f>
        <v>0</v>
      </c>
      <c r="E131" s="6">
        <f t="shared" si="60"/>
        <v>0</v>
      </c>
      <c r="F131" s="6">
        <f t="shared" si="60"/>
        <v>0</v>
      </c>
      <c r="G131" s="6">
        <f t="shared" si="60"/>
        <v>0</v>
      </c>
      <c r="H131" s="6">
        <f t="shared" si="60"/>
        <v>0</v>
      </c>
      <c r="I131" s="6">
        <f t="shared" si="60"/>
        <v>0</v>
      </c>
      <c r="J131" s="10">
        <f t="shared" si="60"/>
        <v>0</v>
      </c>
      <c r="K131" s="6">
        <f t="shared" si="56"/>
        <v>51.252545280148908</v>
      </c>
      <c r="L131" s="6">
        <f t="shared" si="57"/>
        <v>57.371927127409023</v>
      </c>
      <c r="M131" s="6">
        <f t="shared" si="54"/>
        <v>60.053916297575363</v>
      </c>
      <c r="N131" s="6">
        <f t="shared" si="54"/>
        <v>56.326131577432896</v>
      </c>
      <c r="O131" s="6">
        <f t="shared" si="54"/>
        <v>59.202375294657713</v>
      </c>
      <c r="P131" s="6">
        <f t="shared" si="54"/>
        <v>62.238603713985313</v>
      </c>
      <c r="Q131" s="2">
        <f t="shared" si="54"/>
        <v>65.483714433948393</v>
      </c>
      <c r="R131" s="6">
        <f t="shared" si="54"/>
        <v>68.951356688734862</v>
      </c>
      <c r="S131" s="6">
        <f t="shared" si="54"/>
        <v>72.656009523883782</v>
      </c>
      <c r="T131" s="6">
        <f t="shared" si="54"/>
        <v>76.040793134696415</v>
      </c>
      <c r="U131" s="6">
        <f t="shared" si="54"/>
        <v>79.595114135460832</v>
      </c>
      <c r="V131" s="6">
        <f t="shared" si="54"/>
        <v>83.31959450231605</v>
      </c>
      <c r="W131" s="6">
        <f t="shared" si="54"/>
        <v>87.144378412090177</v>
      </c>
      <c r="X131" s="6">
        <f t="shared" si="54"/>
        <v>90.997835033896081</v>
      </c>
      <c r="Y131" s="6">
        <f t="shared" si="54"/>
        <v>95.019504053547365</v>
      </c>
      <c r="Z131" s="6">
        <f t="shared" si="54"/>
        <v>99.779524239986614</v>
      </c>
      <c r="AA131" s="6">
        <f t="shared" si="54"/>
        <v>103.85202315261867</v>
      </c>
      <c r="AB131" s="6">
        <f t="shared" si="54"/>
        <v>108.66365710371892</v>
      </c>
      <c r="AC131" s="6">
        <f t="shared" si="54"/>
        <v>112.77410128198528</v>
      </c>
      <c r="AD131" s="6">
        <f t="shared" si="54"/>
        <v>117.62304246086687</v>
      </c>
      <c r="AE131" s="6">
        <f t="shared" si="54"/>
        <v>122.4861356094939</v>
      </c>
      <c r="AF131" s="6">
        <f t="shared" si="54"/>
        <v>127.35888775698085</v>
      </c>
      <c r="AG131" s="6">
        <f t="shared" si="54"/>
        <v>132.97160707310212</v>
      </c>
      <c r="AH131" s="6">
        <f t="shared" si="54"/>
        <v>137.85162292167416</v>
      </c>
      <c r="AI131" s="6">
        <f t="shared" si="54"/>
        <v>143.46591405365237</v>
      </c>
      <c r="AJ131" s="6">
        <f t="shared" si="54"/>
        <v>149.07323588140119</v>
      </c>
      <c r="AK131" s="6">
        <f t="shared" si="54"/>
        <v>154.66709963268687</v>
      </c>
      <c r="AL131" s="6">
        <f t="shared" si="54"/>
        <v>160.24069925963522</v>
      </c>
      <c r="AM131" s="6">
        <f t="shared" si="54"/>
        <v>165.78691147020407</v>
      </c>
      <c r="AN131" s="6">
        <f t="shared" si="54"/>
        <v>171.29829577378982</v>
      </c>
      <c r="AO131" s="6">
        <f t="shared" si="54"/>
        <v>177.5164386432227</v>
      </c>
      <c r="AP131" s="6">
        <f t="shared" si="54"/>
        <v>183.68534354254587</v>
      </c>
      <c r="AQ131" s="6">
        <f t="shared" si="54"/>
        <v>189.04530016727063</v>
      </c>
      <c r="AR131" s="6">
        <f t="shared" si="54"/>
        <v>195.08755917645507</v>
      </c>
      <c r="AS131" s="6">
        <f t="shared" si="54"/>
        <v>201.30617567167198</v>
      </c>
      <c r="AT131" s="6">
        <f t="shared" si="54"/>
        <v>207.74589853116402</v>
      </c>
      <c r="AU131" s="6">
        <f t="shared" si="54"/>
        <v>214.41458931454861</v>
      </c>
      <c r="AV131" s="6">
        <f t="shared" si="54"/>
        <v>221.32038910356471</v>
      </c>
      <c r="AW131" s="6">
        <f t="shared" si="54"/>
        <v>228.47172844063476</v>
      </c>
      <c r="AX131" s="6">
        <f t="shared" si="54"/>
        <v>235.87733762080026</v>
      </c>
      <c r="AY131" s="6">
        <f t="shared" si="54"/>
        <v>243.54625734959413</v>
      </c>
      <c r="AZ131" s="6">
        <f t="shared" si="54"/>
        <v>251.48784977985676</v>
      </c>
      <c r="BA131" s="6">
        <f t="shared" si="54"/>
        <v>259.71180994097296</v>
      </c>
      <c r="BB131" s="6">
        <f t="shared" si="54"/>
        <v>268.22817757448354</v>
      </c>
      <c r="BC131" s="6">
        <f t="shared" si="54"/>
        <v>277.04734939051991</v>
      </c>
      <c r="BD131" s="6">
        <f t="shared" si="54"/>
        <v>286.1800917600147</v>
      </c>
      <c r="BE131" s="6">
        <f t="shared" si="54"/>
        <v>295.63755385820326</v>
      </c>
      <c r="BF131" s="6">
        <f t="shared" si="54"/>
        <v>305.43128127543787</v>
      </c>
      <c r="BG131" s="6">
        <f t="shared" si="54"/>
        <v>315.57323011195172</v>
      </c>
      <c r="BH131" s="6">
        <f t="shared" si="54"/>
        <v>326.07578157376486</v>
      </c>
      <c r="BI131" s="6">
        <f t="shared" si="54"/>
        <v>336.95175708755301</v>
      </c>
      <c r="BJ131" s="6">
        <f t="shared" si="54"/>
        <v>348.21443395294233</v>
      </c>
      <c r="BK131" s="6">
        <f t="shared" si="54"/>
        <v>359.87756155132337</v>
      </c>
      <c r="BL131" s="6">
        <f t="shared" si="54"/>
        <v>371.95537813097997</v>
      </c>
    </row>
    <row r="132" spans="1:64" x14ac:dyDescent="0.25">
      <c r="C132" t="s">
        <v>11</v>
      </c>
      <c r="D132" s="6">
        <f t="shared" ref="D132:J132" si="61">(D$28*(D68*D117))+D100</f>
        <v>0</v>
      </c>
      <c r="E132" s="6">
        <f t="shared" si="61"/>
        <v>0</v>
      </c>
      <c r="F132" s="6">
        <f t="shared" si="61"/>
        <v>0</v>
      </c>
      <c r="G132" s="6">
        <f t="shared" si="61"/>
        <v>0</v>
      </c>
      <c r="H132" s="6">
        <f t="shared" si="61"/>
        <v>0</v>
      </c>
      <c r="I132" s="6">
        <f t="shared" si="61"/>
        <v>0</v>
      </c>
      <c r="J132" s="10">
        <f t="shared" si="61"/>
        <v>0</v>
      </c>
      <c r="K132" s="6">
        <f t="shared" si="56"/>
        <v>2.1662167621025255</v>
      </c>
      <c r="L132" s="6">
        <f t="shared" si="57"/>
        <v>2.424661370111922</v>
      </c>
      <c r="M132" s="6">
        <f t="shared" si="54"/>
        <v>2.5378034242432488</v>
      </c>
      <c r="N132" s="6">
        <f t="shared" si="54"/>
        <v>2.3800796089313927</v>
      </c>
      <c r="O132" s="6">
        <f t="shared" si="54"/>
        <v>2.5014143565500566</v>
      </c>
      <c r="P132" s="6">
        <f t="shared" si="54"/>
        <v>2.6294894704446565</v>
      </c>
      <c r="Q132" s="2">
        <f t="shared" si="54"/>
        <v>2.7663697772998717</v>
      </c>
      <c r="R132" s="6">
        <f t="shared" si="54"/>
        <v>2.9126306098517509</v>
      </c>
      <c r="S132" s="6">
        <f t="shared" si="54"/>
        <v>3.0688823062612234</v>
      </c>
      <c r="T132" s="6">
        <f t="shared" si="54"/>
        <v>3.2116036716577048</v>
      </c>
      <c r="U132" s="6">
        <f t="shared" si="54"/>
        <v>3.36146763985005</v>
      </c>
      <c r="V132" s="6">
        <f t="shared" si="54"/>
        <v>3.5185001265107205</v>
      </c>
      <c r="W132" s="6">
        <f t="shared" ref="M132:BL133" si="62">(W$28*(W68*W117))+W100</f>
        <v>3.6797511999002812</v>
      </c>
      <c r="X132" s="6">
        <f t="shared" si="62"/>
        <v>3.8421969696244997</v>
      </c>
      <c r="Y132" s="6">
        <f t="shared" si="62"/>
        <v>4.0117301341401497</v>
      </c>
      <c r="Z132" s="6">
        <f t="shared" si="62"/>
        <v>4.2124206550113357</v>
      </c>
      <c r="AA132" s="6">
        <f t="shared" si="62"/>
        <v>4.3840717317345197</v>
      </c>
      <c r="AB132" s="6">
        <f t="shared" si="62"/>
        <v>4.5869128261332435</v>
      </c>
      <c r="AC132" s="6">
        <f t="shared" si="62"/>
        <v>4.7601449555911888</v>
      </c>
      <c r="AD132" s="6">
        <f t="shared" si="62"/>
        <v>4.9645405178141351</v>
      </c>
      <c r="AE132" s="6">
        <f t="shared" si="62"/>
        <v>5.1695257454431456</v>
      </c>
      <c r="AF132" s="6">
        <f t="shared" si="62"/>
        <v>5.3749134313579843</v>
      </c>
      <c r="AG132" s="6">
        <f t="shared" si="62"/>
        <v>5.6115258070386211</v>
      </c>
      <c r="AH132" s="6">
        <f t="shared" si="62"/>
        <v>5.8172161471653352</v>
      </c>
      <c r="AI132" s="6">
        <f t="shared" si="62"/>
        <v>6.0538940151733511</v>
      </c>
      <c r="AJ132" s="6">
        <f t="shared" si="62"/>
        <v>6.2902814955051314</v>
      </c>
      <c r="AK132" s="6">
        <f t="shared" si="62"/>
        <v>6.5261082226509561</v>
      </c>
      <c r="AL132" s="6">
        <f t="shared" si="62"/>
        <v>6.7610906112827225</v>
      </c>
      <c r="AM132" s="6">
        <f t="shared" si="62"/>
        <v>6.9949318575653416</v>
      </c>
      <c r="AN132" s="6">
        <f t="shared" si="62"/>
        <v>7.2273219410569975</v>
      </c>
      <c r="AO132" s="6">
        <f t="shared" si="62"/>
        <v>7.4895530225316573</v>
      </c>
      <c r="AP132" s="6">
        <f t="shared" si="62"/>
        <v>7.7497325219184088</v>
      </c>
      <c r="AQ132" s="6">
        <f t="shared" si="62"/>
        <v>7.9758131187908585</v>
      </c>
      <c r="AR132" s="6">
        <f t="shared" si="62"/>
        <v>8.2307157060884979</v>
      </c>
      <c r="AS132" s="6">
        <f t="shared" si="62"/>
        <v>8.4930782302463186</v>
      </c>
      <c r="AT132" s="6">
        <f t="shared" si="62"/>
        <v>8.7647691997075583</v>
      </c>
      <c r="AU132" s="6">
        <f t="shared" si="62"/>
        <v>9.0461202925274016</v>
      </c>
      <c r="AV132" s="6">
        <f t="shared" si="62"/>
        <v>9.3374749797586158</v>
      </c>
      <c r="AW132" s="6">
        <f t="shared" si="62"/>
        <v>9.6391889447580557</v>
      </c>
      <c r="AX132" s="6">
        <f t="shared" si="62"/>
        <v>9.9516305174019042</v>
      </c>
      <c r="AY132" s="6">
        <f t="shared" si="62"/>
        <v>10.275181123739765</v>
      </c>
      <c r="AZ132" s="6">
        <f t="shared" si="62"/>
        <v>10.610235751636331</v>
      </c>
      <c r="BA132" s="6">
        <f t="shared" si="62"/>
        <v>10.957203432969207</v>
      </c>
      <c r="BB132" s="6">
        <f t="shared" si="62"/>
        <v>11.316507742971663</v>
      </c>
      <c r="BC132" s="6">
        <f t="shared" si="62"/>
        <v>11.688587317329802</v>
      </c>
      <c r="BD132" s="6">
        <f t="shared" si="62"/>
        <v>12.073896387665091</v>
      </c>
      <c r="BE132" s="6">
        <f t="shared" si="62"/>
        <v>12.472905336056773</v>
      </c>
      <c r="BF132" s="6">
        <f t="shared" si="62"/>
        <v>12.886101269280131</v>
      </c>
      <c r="BG132" s="6">
        <f t="shared" si="62"/>
        <v>13.313988613462532</v>
      </c>
      <c r="BH132" s="6">
        <f t="shared" si="62"/>
        <v>13.757089729882575</v>
      </c>
      <c r="BI132" s="6">
        <f t="shared" si="62"/>
        <v>14.215945552664193</v>
      </c>
      <c r="BJ132" s="6">
        <f t="shared" si="62"/>
        <v>14.691116249144706</v>
      </c>
      <c r="BK132" s="6">
        <f t="shared" si="62"/>
        <v>15.183181903722309</v>
      </c>
      <c r="BL132" s="6">
        <f t="shared" si="62"/>
        <v>15.692743226018216</v>
      </c>
    </row>
    <row r="133" spans="1:64" x14ac:dyDescent="0.25">
      <c r="C133" t="s">
        <v>12</v>
      </c>
      <c r="D133" s="6">
        <f t="shared" ref="D133:J133" si="63">(D$28*(D69*D118))+D101</f>
        <v>0</v>
      </c>
      <c r="E133" s="6">
        <f t="shared" si="63"/>
        <v>0</v>
      </c>
      <c r="F133" s="6">
        <f t="shared" si="63"/>
        <v>0</v>
      </c>
      <c r="G133" s="6">
        <f t="shared" si="63"/>
        <v>0</v>
      </c>
      <c r="H133" s="6">
        <f t="shared" si="63"/>
        <v>0</v>
      </c>
      <c r="I133" s="6">
        <f t="shared" si="63"/>
        <v>0</v>
      </c>
      <c r="J133" s="10">
        <f t="shared" si="63"/>
        <v>0</v>
      </c>
      <c r="K133" s="6">
        <f t="shared" si="56"/>
        <v>18.886049686547732</v>
      </c>
      <c r="L133" s="6">
        <f t="shared" si="57"/>
        <v>20.689508500376366</v>
      </c>
      <c r="M133" s="6">
        <f t="shared" si="62"/>
        <v>21.179917907941654</v>
      </c>
      <c r="N133" s="6">
        <f t="shared" si="62"/>
        <v>19.415680883406942</v>
      </c>
      <c r="O133" s="6">
        <f t="shared" si="62"/>
        <v>19.933804860508417</v>
      </c>
      <c r="P133" s="6">
        <f t="shared" si="62"/>
        <v>20.459250785313273</v>
      </c>
      <c r="Q133" s="2">
        <f t="shared" si="62"/>
        <v>21.005605846910484</v>
      </c>
      <c r="R133" s="6">
        <f t="shared" si="62"/>
        <v>21.574155121690669</v>
      </c>
      <c r="S133" s="6">
        <f t="shared" si="62"/>
        <v>22.166327383269156</v>
      </c>
      <c r="T133" s="6">
        <f t="shared" si="62"/>
        <v>22.613548147061348</v>
      </c>
      <c r="U133" s="6">
        <f t="shared" si="62"/>
        <v>23.067742483041521</v>
      </c>
      <c r="V133" s="6">
        <f t="shared" si="62"/>
        <v>23.528218679227365</v>
      </c>
      <c r="W133" s="6">
        <f t="shared" si="62"/>
        <v>23.975236841473492</v>
      </c>
      <c r="X133" s="6">
        <f t="shared" si="62"/>
        <v>24.390942100126896</v>
      </c>
      <c r="Y133" s="6">
        <f t="shared" si="62"/>
        <v>24.814919452177794</v>
      </c>
      <c r="Z133" s="6">
        <f t="shared" si="62"/>
        <v>25.392851735550014</v>
      </c>
      <c r="AA133" s="6">
        <f t="shared" si="62"/>
        <v>25.761055733535464</v>
      </c>
      <c r="AB133" s="6">
        <f t="shared" si="62"/>
        <v>26.282368953804191</v>
      </c>
      <c r="AC133" s="6">
        <f t="shared" si="62"/>
        <v>26.60853219831478</v>
      </c>
      <c r="AD133" s="6">
        <f t="shared" si="62"/>
        <v>27.088509937925441</v>
      </c>
      <c r="AE133" s="6">
        <f t="shared" si="62"/>
        <v>27.552659719197312</v>
      </c>
      <c r="AF133" s="6">
        <f t="shared" si="62"/>
        <v>28.005820256328967</v>
      </c>
      <c r="AG133" s="6">
        <f t="shared" si="62"/>
        <v>28.611300367827209</v>
      </c>
      <c r="AH133" s="6">
        <f t="shared" si="62"/>
        <v>29.055519903263146</v>
      </c>
      <c r="AI133" s="6">
        <f t="shared" si="62"/>
        <v>29.658256216578163</v>
      </c>
      <c r="AJ133" s="6">
        <f t="shared" si="62"/>
        <v>30.268034299962633</v>
      </c>
      <c r="AK133" s="6">
        <f t="shared" si="62"/>
        <v>30.891900171951463</v>
      </c>
      <c r="AL133" s="6">
        <f t="shared" si="62"/>
        <v>31.537256284795792</v>
      </c>
      <c r="AM133" s="6">
        <f t="shared" si="62"/>
        <v>32.211861491003376</v>
      </c>
      <c r="AN133" s="6">
        <f t="shared" si="62"/>
        <v>32.923830994427178</v>
      </c>
      <c r="AO133" s="6">
        <f t="shared" si="62"/>
        <v>33.824418150050668</v>
      </c>
      <c r="AP133" s="6">
        <f t="shared" si="62"/>
        <v>34.778128994708453</v>
      </c>
      <c r="AQ133" s="6">
        <f t="shared" si="62"/>
        <v>35.65350250265945</v>
      </c>
      <c r="AR133" s="6">
        <f t="shared" si="62"/>
        <v>36.744266545038052</v>
      </c>
      <c r="AS133" s="6">
        <f t="shared" si="62"/>
        <v>37.915527813599745</v>
      </c>
      <c r="AT133" s="6">
        <f t="shared" si="62"/>
        <v>39.128433927266002</v>
      </c>
      <c r="AU133" s="6">
        <f t="shared" si="62"/>
        <v>40.384465591640307</v>
      </c>
      <c r="AV133" s="6">
        <f t="shared" si="62"/>
        <v>41.685156159636804</v>
      </c>
      <c r="AW133" s="6">
        <f t="shared" si="62"/>
        <v>43.032093503384303</v>
      </c>
      <c r="AX133" s="6">
        <f t="shared" si="62"/>
        <v>44.426921952687202</v>
      </c>
      <c r="AY133" s="6">
        <f t="shared" si="62"/>
        <v>45.871344302409803</v>
      </c>
      <c r="AZ133" s="6">
        <f t="shared" si="62"/>
        <v>47.36712389123376</v>
      </c>
      <c r="BA133" s="6">
        <f t="shared" si="62"/>
        <v>48.916086754326962</v>
      </c>
      <c r="BB133" s="6">
        <f t="shared" si="62"/>
        <v>50.520123852552217</v>
      </c>
      <c r="BC133" s="6">
        <f t="shared" si="62"/>
        <v>52.181193380936769</v>
      </c>
      <c r="BD133" s="6">
        <f t="shared" si="62"/>
        <v>53.901323159219316</v>
      </c>
      <c r="BE133" s="6">
        <f t="shared" si="62"/>
        <v>55.68261310739647</v>
      </c>
      <c r="BF133" s="6">
        <f t="shared" si="62"/>
        <v>57.527237809286468</v>
      </c>
      <c r="BG133" s="6">
        <f t="shared" si="62"/>
        <v>59.437449167243628</v>
      </c>
      <c r="BH133" s="6">
        <f t="shared" si="62"/>
        <v>61.415579151261674</v>
      </c>
      <c r="BI133" s="6">
        <f t="shared" si="62"/>
        <v>63.464042645822481</v>
      </c>
      <c r="BJ133" s="6">
        <f t="shared" si="62"/>
        <v>65.585340397967627</v>
      </c>
      <c r="BK133" s="6">
        <f t="shared" si="62"/>
        <v>67.782062070189085</v>
      </c>
      <c r="BL133" s="6">
        <f t="shared" si="62"/>
        <v>70.056889401867238</v>
      </c>
    </row>
    <row r="134" spans="1:64" x14ac:dyDescent="0.25">
      <c r="C134" t="s">
        <v>13</v>
      </c>
      <c r="D134" s="6">
        <f t="shared" ref="D134:J134" si="64">(D$27*(D70*D119))+D102</f>
        <v>0</v>
      </c>
      <c r="E134" s="6">
        <f t="shared" si="64"/>
        <v>0</v>
      </c>
      <c r="F134" s="6">
        <f t="shared" si="64"/>
        <v>0</v>
      </c>
      <c r="G134" s="6">
        <f t="shared" si="64"/>
        <v>0</v>
      </c>
      <c r="H134" s="6">
        <f t="shared" si="64"/>
        <v>0</v>
      </c>
      <c r="I134" s="6">
        <f t="shared" si="64"/>
        <v>0</v>
      </c>
      <c r="J134" s="10">
        <f t="shared" si="64"/>
        <v>0</v>
      </c>
      <c r="K134" s="6">
        <f>(K$23*(K70*K119))+K102</f>
        <v>7.4993666799901408</v>
      </c>
      <c r="L134" s="6">
        <f t="shared" ref="L134:BL139" si="65">(L$23*(L70*L119))+L102</f>
        <v>7.8933161634366291</v>
      </c>
      <c r="M134" s="6">
        <f t="shared" si="65"/>
        <v>8.3203872046714054</v>
      </c>
      <c r="N134" s="6">
        <f t="shared" si="65"/>
        <v>8.2786252018417095</v>
      </c>
      <c r="O134" s="6">
        <f t="shared" si="65"/>
        <v>8.7946888031181896</v>
      </c>
      <c r="P134" s="6">
        <f t="shared" si="65"/>
        <v>9.3520044300166205</v>
      </c>
      <c r="Q134" s="2">
        <f t="shared" si="65"/>
        <v>9.9537904789847715</v>
      </c>
      <c r="R134" s="6">
        <f t="shared" si="65"/>
        <v>10.599835350429155</v>
      </c>
      <c r="S134" s="6">
        <f t="shared" si="65"/>
        <v>11.289688670451339</v>
      </c>
      <c r="T134" s="6">
        <f t="shared" si="65"/>
        <v>11.98109973795815</v>
      </c>
      <c r="U134" s="6">
        <f t="shared" si="65"/>
        <v>12.709462624037334</v>
      </c>
      <c r="V134" s="6">
        <f t="shared" si="65"/>
        <v>13.472881265642368</v>
      </c>
      <c r="W134" s="6">
        <f t="shared" si="65"/>
        <v>14.264261114253761</v>
      </c>
      <c r="X134" s="6">
        <f t="shared" si="65"/>
        <v>15.076329646319849</v>
      </c>
      <c r="Y134" s="6">
        <f t="shared" si="65"/>
        <v>15.916294035833731</v>
      </c>
      <c r="Z134" s="6">
        <f t="shared" si="65"/>
        <v>16.819720112551806</v>
      </c>
      <c r="AA134" s="6">
        <f t="shared" si="65"/>
        <v>17.686206918485446</v>
      </c>
      <c r="AB134" s="6">
        <f t="shared" si="65"/>
        <v>18.608225870057904</v>
      </c>
      <c r="AC134" s="6">
        <f t="shared" si="65"/>
        <v>19.486299040866744</v>
      </c>
      <c r="AD134" s="6">
        <f t="shared" si="65"/>
        <v>20.411063040678293</v>
      </c>
      <c r="AE134" s="6">
        <f t="shared" si="65"/>
        <v>21.330647616857526</v>
      </c>
      <c r="AF134" s="6">
        <f t="shared" si="65"/>
        <v>22.240678007658715</v>
      </c>
      <c r="AG134" s="6">
        <f t="shared" si="65"/>
        <v>23.181946927325537</v>
      </c>
      <c r="AH134" s="6">
        <f t="shared" si="65"/>
        <v>24.058689684480296</v>
      </c>
      <c r="AI134" s="6">
        <f t="shared" si="65"/>
        <v>24.955634892949547</v>
      </c>
      <c r="AJ134" s="6">
        <f t="shared" si="65"/>
        <v>25.822142651364715</v>
      </c>
      <c r="AK134" s="6">
        <f t="shared" si="65"/>
        <v>26.652745290315067</v>
      </c>
      <c r="AL134" s="6">
        <f t="shared" si="65"/>
        <v>27.441801315968853</v>
      </c>
      <c r="AM134" s="6">
        <f t="shared" si="65"/>
        <v>28.183493655721463</v>
      </c>
      <c r="AN134" s="6">
        <f t="shared" si="65"/>
        <v>28.871889357024575</v>
      </c>
      <c r="AO134" s="6">
        <f t="shared" si="65"/>
        <v>29.540147187799001</v>
      </c>
      <c r="AP134" s="6">
        <f t="shared" si="65"/>
        <v>30.140822100030725</v>
      </c>
      <c r="AQ134" s="6">
        <f t="shared" si="65"/>
        <v>30.630139573429762</v>
      </c>
      <c r="AR134" s="6">
        <f t="shared" si="65"/>
        <v>31.077009623258476</v>
      </c>
      <c r="AS134" s="6">
        <f t="shared" si="65"/>
        <v>31.485171621826474</v>
      </c>
      <c r="AT134" s="6">
        <f t="shared" si="65"/>
        <v>31.890802932814974</v>
      </c>
      <c r="AU134" s="6">
        <f t="shared" si="65"/>
        <v>32.293843093724277</v>
      </c>
      <c r="AV134" s="6">
        <f t="shared" si="65"/>
        <v>32.694279139537976</v>
      </c>
      <c r="AW134" s="6">
        <f t="shared" si="65"/>
        <v>33.092087582933075</v>
      </c>
      <c r="AX134" s="6">
        <f t="shared" si="65"/>
        <v>33.487138799154479</v>
      </c>
      <c r="AY134" s="6">
        <f t="shared" si="65"/>
        <v>33.879280054836379</v>
      </c>
      <c r="AZ134" s="6">
        <f t="shared" si="65"/>
        <v>34.268418084271374</v>
      </c>
      <c r="BA134" s="6">
        <f t="shared" si="65"/>
        <v>34.654458768644375</v>
      </c>
      <c r="BB134" s="6">
        <f t="shared" si="65"/>
        <v>35.037302860734478</v>
      </c>
      <c r="BC134" s="6">
        <f t="shared" si="65"/>
        <v>35.416835956753474</v>
      </c>
      <c r="BD134" s="6">
        <f t="shared" si="65"/>
        <v>35.792909799207173</v>
      </c>
      <c r="BE134" s="6">
        <f t="shared" si="65"/>
        <v>36.165347319237874</v>
      </c>
      <c r="BF134" s="6">
        <f t="shared" si="65"/>
        <v>36.533939145782668</v>
      </c>
      <c r="BG134" s="6">
        <f t="shared" si="65"/>
        <v>36.898497827285766</v>
      </c>
      <c r="BH134" s="6">
        <f t="shared" si="65"/>
        <v>37.258865268733274</v>
      </c>
      <c r="BI134" s="6">
        <f t="shared" si="65"/>
        <v>37.614896113225271</v>
      </c>
      <c r="BJ134" s="6">
        <f t="shared" si="65"/>
        <v>37.966422895352572</v>
      </c>
      <c r="BK134" s="6">
        <f t="shared" si="65"/>
        <v>38.313267789306671</v>
      </c>
      <c r="BL134" s="6">
        <f t="shared" si="65"/>
        <v>38.655258434358565</v>
      </c>
    </row>
    <row r="135" spans="1:64" x14ac:dyDescent="0.25">
      <c r="C135" t="s">
        <v>14</v>
      </c>
      <c r="D135" s="6">
        <f t="shared" ref="D135:J135" si="66">(D$27*(D71*D120))+D103</f>
        <v>0</v>
      </c>
      <c r="E135" s="6">
        <f t="shared" si="66"/>
        <v>0</v>
      </c>
      <c r="F135" s="6">
        <f t="shared" si="66"/>
        <v>0</v>
      </c>
      <c r="G135" s="6">
        <f t="shared" si="66"/>
        <v>0</v>
      </c>
      <c r="H135" s="6">
        <f t="shared" si="66"/>
        <v>0</v>
      </c>
      <c r="I135" s="6">
        <f t="shared" si="66"/>
        <v>0</v>
      </c>
      <c r="J135" s="10">
        <f t="shared" si="66"/>
        <v>0</v>
      </c>
      <c r="K135" s="6">
        <f t="shared" ref="K135:Z140" si="67">(K$23*(K71*K120))+K103</f>
        <v>0.79337653352617499</v>
      </c>
      <c r="L135" s="6">
        <f t="shared" si="67"/>
        <v>0.81906326089615511</v>
      </c>
      <c r="M135" s="6">
        <f t="shared" si="67"/>
        <v>1.01294934259866</v>
      </c>
      <c r="N135" s="6">
        <f t="shared" si="67"/>
        <v>1.1464736123639609</v>
      </c>
      <c r="O135" s="6">
        <f t="shared" si="67"/>
        <v>1.354082934443984</v>
      </c>
      <c r="P135" s="6">
        <f t="shared" si="67"/>
        <v>1.5729450171504393</v>
      </c>
      <c r="Q135" s="2">
        <f t="shared" si="67"/>
        <v>1.8037259291828402</v>
      </c>
      <c r="R135" s="6">
        <f t="shared" si="67"/>
        <v>2.0466283620427155</v>
      </c>
      <c r="S135" s="6">
        <f t="shared" si="67"/>
        <v>2.3018386375248006</v>
      </c>
      <c r="T135" s="6">
        <f t="shared" si="67"/>
        <v>2.4621630302756756</v>
      </c>
      <c r="U135" s="6">
        <f t="shared" si="67"/>
        <v>2.6280452106118739</v>
      </c>
      <c r="V135" s="6">
        <f t="shared" si="67"/>
        <v>2.7994212267891267</v>
      </c>
      <c r="W135" s="6">
        <f t="shared" si="67"/>
        <v>2.975195227805123</v>
      </c>
      <c r="X135" s="6">
        <f t="shared" si="67"/>
        <v>3.1542757548175153</v>
      </c>
      <c r="Y135" s="6">
        <f t="shared" si="67"/>
        <v>3.3386568321322665</v>
      </c>
      <c r="Z135" s="6">
        <f t="shared" si="67"/>
        <v>3.5363732633646778</v>
      </c>
      <c r="AA135" s="6">
        <f t="shared" si="65"/>
        <v>3.7269360935610254</v>
      </c>
      <c r="AB135" s="6">
        <f t="shared" si="65"/>
        <v>3.9304630295208152</v>
      </c>
      <c r="AC135" s="6">
        <f t="shared" si="65"/>
        <v>4.1266753022150349</v>
      </c>
      <c r="AD135" s="6">
        <f t="shared" si="65"/>
        <v>4.3355052483701897</v>
      </c>
      <c r="AE135" s="6">
        <f t="shared" si="65"/>
        <v>4.546810740313874</v>
      </c>
      <c r="AF135" s="6">
        <f t="shared" si="65"/>
        <v>4.760528710128999</v>
      </c>
      <c r="AG135" s="6">
        <f t="shared" si="65"/>
        <v>4.9863563217805593</v>
      </c>
      <c r="AH135" s="6">
        <f t="shared" si="65"/>
        <v>5.2047157307862824</v>
      </c>
      <c r="AI135" s="6">
        <f t="shared" si="65"/>
        <v>5.4349077914146431</v>
      </c>
      <c r="AJ135" s="6">
        <f t="shared" si="65"/>
        <v>5.6671066985370677</v>
      </c>
      <c r="AK135" s="6">
        <f t="shared" si="65"/>
        <v>5.9012394336833518</v>
      </c>
      <c r="AL135" s="6">
        <f t="shared" si="65"/>
        <v>6.1372292392066816</v>
      </c>
      <c r="AM135" s="6">
        <f t="shared" si="65"/>
        <v>6.3749923962362045</v>
      </c>
      <c r="AN135" s="6">
        <f t="shared" si="65"/>
        <v>6.6144488630977616</v>
      </c>
      <c r="AO135" s="6">
        <f t="shared" si="65"/>
        <v>6.8646310770068242</v>
      </c>
      <c r="AP135" s="6">
        <f t="shared" si="65"/>
        <v>7.1161497619499094</v>
      </c>
      <c r="AQ135" s="6">
        <f t="shared" si="65"/>
        <v>7.3599416324430047</v>
      </c>
      <c r="AR135" s="6">
        <f t="shared" si="65"/>
        <v>7.6138673576983367</v>
      </c>
      <c r="AS135" s="6">
        <f t="shared" si="65"/>
        <v>7.7138670473474971</v>
      </c>
      <c r="AT135" s="6">
        <f t="shared" si="65"/>
        <v>7.8132467185396797</v>
      </c>
      <c r="AU135" s="6">
        <f t="shared" si="65"/>
        <v>7.9119915579624589</v>
      </c>
      <c r="AV135" s="6">
        <f t="shared" si="65"/>
        <v>8.0100983891868154</v>
      </c>
      <c r="AW135" s="6">
        <f t="shared" si="65"/>
        <v>8.1075614578186155</v>
      </c>
      <c r="AX135" s="6">
        <f t="shared" si="65"/>
        <v>8.2043490057928583</v>
      </c>
      <c r="AY135" s="6">
        <f t="shared" si="65"/>
        <v>8.3004236134349245</v>
      </c>
      <c r="AZ135" s="6">
        <f t="shared" si="65"/>
        <v>8.3957624306464975</v>
      </c>
      <c r="BA135" s="6">
        <f t="shared" si="65"/>
        <v>8.4903423983178836</v>
      </c>
      <c r="BB135" s="6">
        <f t="shared" si="65"/>
        <v>8.5841392008799584</v>
      </c>
      <c r="BC135" s="6">
        <f t="shared" si="65"/>
        <v>8.6771248094046118</v>
      </c>
      <c r="BD135" s="6">
        <f t="shared" si="65"/>
        <v>8.769262900805769</v>
      </c>
      <c r="BE135" s="6">
        <f t="shared" si="65"/>
        <v>8.860510093213291</v>
      </c>
      <c r="BF135" s="6">
        <f t="shared" si="65"/>
        <v>8.9508150907167661</v>
      </c>
      <c r="BG135" s="6">
        <f t="shared" si="65"/>
        <v>9.040131967685026</v>
      </c>
      <c r="BH135" s="6">
        <f t="shared" si="65"/>
        <v>9.128421990839664</v>
      </c>
      <c r="BI135" s="6">
        <f t="shared" si="65"/>
        <v>9.2156495477402043</v>
      </c>
      <c r="BJ135" s="6">
        <f t="shared" si="65"/>
        <v>9.3017736093613923</v>
      </c>
      <c r="BK135" s="6">
        <f t="shared" si="65"/>
        <v>9.3867506083801473</v>
      </c>
      <c r="BL135" s="6">
        <f t="shared" si="65"/>
        <v>9.470538316417862</v>
      </c>
    </row>
    <row r="136" spans="1:64" x14ac:dyDescent="0.25">
      <c r="C136" t="s">
        <v>15</v>
      </c>
      <c r="D136" s="6">
        <f t="shared" ref="D136:J136" si="68">(D$27*(D72*D121))+D104</f>
        <v>0</v>
      </c>
      <c r="E136" s="6">
        <f t="shared" si="68"/>
        <v>0</v>
      </c>
      <c r="F136" s="6">
        <f t="shared" si="68"/>
        <v>0</v>
      </c>
      <c r="G136" s="6">
        <f t="shared" si="68"/>
        <v>0</v>
      </c>
      <c r="H136" s="6">
        <f t="shared" si="68"/>
        <v>0</v>
      </c>
      <c r="I136" s="6">
        <f t="shared" si="68"/>
        <v>0</v>
      </c>
      <c r="J136" s="10">
        <f t="shared" si="68"/>
        <v>0</v>
      </c>
      <c r="K136" s="6">
        <f t="shared" si="67"/>
        <v>17.738304221821128</v>
      </c>
      <c r="L136" s="6">
        <f t="shared" si="65"/>
        <v>18.71235036659651</v>
      </c>
      <c r="M136" s="6">
        <f t="shared" si="65"/>
        <v>19.637044005009411</v>
      </c>
      <c r="N136" s="6">
        <f t="shared" si="65"/>
        <v>19.337001630430525</v>
      </c>
      <c r="O136" s="6">
        <f t="shared" si="65"/>
        <v>20.226032466738289</v>
      </c>
      <c r="P136" s="6">
        <f t="shared" si="65"/>
        <v>21.082188703294477</v>
      </c>
      <c r="Q136" s="2">
        <f t="shared" si="65"/>
        <v>21.910718941319686</v>
      </c>
      <c r="R136" s="6">
        <f t="shared" si="65"/>
        <v>22.709673676953717</v>
      </c>
      <c r="S136" s="6">
        <f t="shared" si="65"/>
        <v>23.477425391748447</v>
      </c>
      <c r="T136" s="6">
        <f t="shared" si="65"/>
        <v>24.129019071721217</v>
      </c>
      <c r="U136" s="6">
        <f t="shared" si="65"/>
        <v>24.742696852063798</v>
      </c>
      <c r="V136" s="6">
        <f t="shared" si="65"/>
        <v>25.317815808723807</v>
      </c>
      <c r="W136" s="6">
        <f t="shared" si="65"/>
        <v>25.845254829896522</v>
      </c>
      <c r="X136" s="6">
        <f t="shared" si="65"/>
        <v>26.317823580827376</v>
      </c>
      <c r="Y136" s="6">
        <f t="shared" si="65"/>
        <v>26.754798456242373</v>
      </c>
      <c r="Z136" s="6">
        <f t="shared" si="65"/>
        <v>27.219642282141635</v>
      </c>
      <c r="AA136" s="6">
        <f t="shared" si="65"/>
        <v>27.555548331730304</v>
      </c>
      <c r="AB136" s="6">
        <f t="shared" si="65"/>
        <v>27.918952741753809</v>
      </c>
      <c r="AC136" s="6">
        <f t="shared" si="65"/>
        <v>28.167634765448231</v>
      </c>
      <c r="AD136" s="6">
        <f t="shared" si="65"/>
        <v>28.445638796892258</v>
      </c>
      <c r="AE136" s="6">
        <f t="shared" si="65"/>
        <v>28.686591822775448</v>
      </c>
      <c r="AF136" s="6">
        <f t="shared" si="65"/>
        <v>28.895943335188988</v>
      </c>
      <c r="AG136" s="6">
        <f t="shared" si="65"/>
        <v>29.136397090612899</v>
      </c>
      <c r="AH136" s="6">
        <f t="shared" si="65"/>
        <v>29.297722089329572</v>
      </c>
      <c r="AI136" s="6">
        <f t="shared" si="65"/>
        <v>29.497381400740505</v>
      </c>
      <c r="AJ136" s="6">
        <f t="shared" si="65"/>
        <v>29.685084933353959</v>
      </c>
      <c r="AK136" s="6">
        <f t="shared" si="65"/>
        <v>29.867722410831359</v>
      </c>
      <c r="AL136" s="6">
        <f t="shared" si="65"/>
        <v>30.052349301756593</v>
      </c>
      <c r="AM136" s="6">
        <f t="shared" si="65"/>
        <v>30.246166044298576</v>
      </c>
      <c r="AN136" s="6">
        <f t="shared" si="65"/>
        <v>30.456562826382047</v>
      </c>
      <c r="AO136" s="6">
        <f t="shared" si="65"/>
        <v>30.731885723265034</v>
      </c>
      <c r="AP136" s="6">
        <f t="shared" si="65"/>
        <v>31.036078372525857</v>
      </c>
      <c r="AQ136" s="6">
        <f t="shared" si="65"/>
        <v>31.339125946253329</v>
      </c>
      <c r="AR136" s="6">
        <f t="shared" si="65"/>
        <v>31.726593198178968</v>
      </c>
      <c r="AS136" s="6">
        <f t="shared" si="65"/>
        <v>32.143286755394037</v>
      </c>
      <c r="AT136" s="6">
        <f t="shared" si="65"/>
        <v>32.557396727627165</v>
      </c>
      <c r="AU136" s="6">
        <f t="shared" si="65"/>
        <v>32.968861388568286</v>
      </c>
      <c r="AV136" s="6">
        <f t="shared" si="65"/>
        <v>33.377667502201255</v>
      </c>
      <c r="AW136" s="6">
        <f t="shared" si="65"/>
        <v>33.783791090262035</v>
      </c>
      <c r="AX136" s="6">
        <f t="shared" si="65"/>
        <v>34.187099818529177</v>
      </c>
      <c r="AY136" s="6">
        <f t="shared" si="65"/>
        <v>34.587437761145495</v>
      </c>
      <c r="AZ136" s="6">
        <f t="shared" si="65"/>
        <v>34.984709702927987</v>
      </c>
      <c r="BA136" s="6">
        <f t="shared" si="65"/>
        <v>35.378819557753992</v>
      </c>
      <c r="BB136" s="6">
        <f t="shared" si="65"/>
        <v>35.769666003899133</v>
      </c>
      <c r="BC136" s="6">
        <f t="shared" si="65"/>
        <v>36.157132246263338</v>
      </c>
      <c r="BD136" s="6">
        <f t="shared" si="65"/>
        <v>36.541066928417401</v>
      </c>
      <c r="BE136" s="6">
        <f t="shared" si="65"/>
        <v>36.92128928034245</v>
      </c>
      <c r="BF136" s="6">
        <f t="shared" si="65"/>
        <v>37.297585554621314</v>
      </c>
      <c r="BG136" s="6">
        <f t="shared" si="65"/>
        <v>37.669764381513879</v>
      </c>
      <c r="BH136" s="6">
        <f t="shared" si="65"/>
        <v>38.037664361443632</v>
      </c>
      <c r="BI136" s="6">
        <f t="shared" si="65"/>
        <v>38.401137099204988</v>
      </c>
      <c r="BJ136" s="6">
        <f t="shared" si="65"/>
        <v>38.76001162896253</v>
      </c>
      <c r="BK136" s="6">
        <f t="shared" si="65"/>
        <v>39.114106407924524</v>
      </c>
      <c r="BL136" s="6">
        <f t="shared" si="65"/>
        <v>39.463245472611874</v>
      </c>
    </row>
    <row r="137" spans="1:64" x14ac:dyDescent="0.25">
      <c r="C137" t="s">
        <v>16</v>
      </c>
      <c r="D137" s="6">
        <f t="shared" ref="D137:J137" si="69">(D$27*(D73*D122))+D105</f>
        <v>0</v>
      </c>
      <c r="E137" s="6">
        <f t="shared" si="69"/>
        <v>0</v>
      </c>
      <c r="F137" s="6">
        <f t="shared" si="69"/>
        <v>0</v>
      </c>
      <c r="G137" s="6">
        <f t="shared" si="69"/>
        <v>0</v>
      </c>
      <c r="H137" s="6">
        <f t="shared" si="69"/>
        <v>0</v>
      </c>
      <c r="I137" s="6">
        <f t="shared" si="69"/>
        <v>0</v>
      </c>
      <c r="J137" s="10">
        <f t="shared" si="69"/>
        <v>0</v>
      </c>
      <c r="K137" s="6">
        <f t="shared" si="67"/>
        <v>11.121516970276003</v>
      </c>
      <c r="L137" s="6">
        <f t="shared" si="65"/>
        <v>11.23514402489705</v>
      </c>
      <c r="M137" s="6">
        <f t="shared" si="65"/>
        <v>11.337584720052073</v>
      </c>
      <c r="N137" s="6">
        <f t="shared" si="65"/>
        <v>10.776773353451834</v>
      </c>
      <c r="O137" s="6">
        <f t="shared" si="65"/>
        <v>10.919717404493845</v>
      </c>
      <c r="P137" s="6">
        <f t="shared" si="65"/>
        <v>11.062764420826531</v>
      </c>
      <c r="Q137" s="2">
        <f t="shared" si="65"/>
        <v>11.210127093369842</v>
      </c>
      <c r="R137" s="6">
        <f t="shared" si="65"/>
        <v>11.361914260295725</v>
      </c>
      <c r="S137" s="6">
        <f t="shared" si="65"/>
        <v>11.518293491166929</v>
      </c>
      <c r="T137" s="6">
        <f t="shared" si="65"/>
        <v>11.639118199439084</v>
      </c>
      <c r="U137" s="6">
        <f t="shared" si="65"/>
        <v>11.764012539012841</v>
      </c>
      <c r="V137" s="6">
        <f t="shared" si="65"/>
        <v>11.89297868466827</v>
      </c>
      <c r="W137" s="6">
        <f t="shared" si="65"/>
        <v>12.021916114965201</v>
      </c>
      <c r="X137" s="6">
        <f t="shared" si="65"/>
        <v>12.147570071396512</v>
      </c>
      <c r="Y137" s="6">
        <f t="shared" si="65"/>
        <v>12.278676161630967</v>
      </c>
      <c r="Z137" s="6">
        <f t="shared" si="65"/>
        <v>12.443763007673919</v>
      </c>
      <c r="AA137" s="6">
        <f t="shared" si="65"/>
        <v>12.570449599416097</v>
      </c>
      <c r="AB137" s="6">
        <f t="shared" si="65"/>
        <v>12.729413587321211</v>
      </c>
      <c r="AC137" s="6">
        <f t="shared" si="65"/>
        <v>12.854701327079976</v>
      </c>
      <c r="AD137" s="6">
        <f t="shared" si="65"/>
        <v>13.010720188755567</v>
      </c>
      <c r="AE137" s="6">
        <f t="shared" si="65"/>
        <v>13.165700277112878</v>
      </c>
      <c r="AF137" s="6">
        <f t="shared" si="65"/>
        <v>13.32037985253535</v>
      </c>
      <c r="AG137" s="6">
        <f t="shared" si="65"/>
        <v>13.501805031515207</v>
      </c>
      <c r="AH137" s="6">
        <f t="shared" si="65"/>
        <v>13.656825543423691</v>
      </c>
      <c r="AI137" s="6">
        <f t="shared" si="65"/>
        <v>13.837607226923499</v>
      </c>
      <c r="AJ137" s="6">
        <f t="shared" si="65"/>
        <v>14.018229215415449</v>
      </c>
      <c r="AK137" s="6">
        <f t="shared" si="65"/>
        <v>14.199077131802078</v>
      </c>
      <c r="AL137" s="6">
        <f t="shared" si="65"/>
        <v>14.380435222256192</v>
      </c>
      <c r="AM137" s="6">
        <f t="shared" si="65"/>
        <v>14.562487976965164</v>
      </c>
      <c r="AN137" s="6">
        <f t="shared" si="65"/>
        <v>14.745352558800892</v>
      </c>
      <c r="AO137" s="6">
        <f t="shared" si="65"/>
        <v>14.948919627080915</v>
      </c>
      <c r="AP137" s="6">
        <f t="shared" si="65"/>
        <v>15.152025098931905</v>
      </c>
      <c r="AQ137" s="6">
        <f t="shared" si="65"/>
        <v>15.335977432110244</v>
      </c>
      <c r="AR137" s="6">
        <f t="shared" si="65"/>
        <v>15.538504811629231</v>
      </c>
      <c r="AS137" s="6">
        <f t="shared" si="65"/>
        <v>15.74258581091323</v>
      </c>
      <c r="AT137" s="6">
        <f t="shared" si="65"/>
        <v>15.945401466407482</v>
      </c>
      <c r="AU137" s="6">
        <f t="shared" si="65"/>
        <v>16.146921546862131</v>
      </c>
      <c r="AV137" s="6">
        <f t="shared" si="65"/>
        <v>16.347139569768981</v>
      </c>
      <c r="AW137" s="6">
        <f t="shared" si="65"/>
        <v>16.546043791466531</v>
      </c>
      <c r="AX137" s="6">
        <f t="shared" si="65"/>
        <v>16.743569399577233</v>
      </c>
      <c r="AY137" s="6">
        <f t="shared" si="65"/>
        <v>16.939640027418182</v>
      </c>
      <c r="AZ137" s="6">
        <f t="shared" si="65"/>
        <v>17.13420904213568</v>
      </c>
      <c r="BA137" s="6">
        <f t="shared" si="65"/>
        <v>17.32722938432218</v>
      </c>
      <c r="BB137" s="6">
        <f t="shared" si="65"/>
        <v>17.518651430367232</v>
      </c>
      <c r="BC137" s="6">
        <f t="shared" si="65"/>
        <v>17.70841797837673</v>
      </c>
      <c r="BD137" s="6">
        <f t="shared" si="65"/>
        <v>17.896454899603579</v>
      </c>
      <c r="BE137" s="6">
        <f t="shared" si="65"/>
        <v>18.08267365961893</v>
      </c>
      <c r="BF137" s="6">
        <f t="shared" si="65"/>
        <v>18.266969572891327</v>
      </c>
      <c r="BG137" s="6">
        <f t="shared" si="65"/>
        <v>18.449248913642876</v>
      </c>
      <c r="BH137" s="6">
        <f t="shared" si="65"/>
        <v>18.62943263436663</v>
      </c>
      <c r="BI137" s="6">
        <f t="shared" si="65"/>
        <v>18.807448056612628</v>
      </c>
      <c r="BJ137" s="6">
        <f t="shared" si="65"/>
        <v>18.983211447676275</v>
      </c>
      <c r="BK137" s="6">
        <f t="shared" si="65"/>
        <v>19.156633894653329</v>
      </c>
      <c r="BL137" s="6">
        <f t="shared" si="65"/>
        <v>19.327629217179275</v>
      </c>
    </row>
    <row r="138" spans="1:64" x14ac:dyDescent="0.25">
      <c r="C138" t="s">
        <v>17</v>
      </c>
      <c r="D138" s="6">
        <f t="shared" ref="D138:J138" si="70">(D$27*(D74*D123))+D106</f>
        <v>0</v>
      </c>
      <c r="E138" s="6">
        <f t="shared" si="70"/>
        <v>0</v>
      </c>
      <c r="F138" s="6">
        <f t="shared" si="70"/>
        <v>0</v>
      </c>
      <c r="G138" s="6">
        <f t="shared" si="70"/>
        <v>0</v>
      </c>
      <c r="H138" s="6">
        <f t="shared" si="70"/>
        <v>0</v>
      </c>
      <c r="I138" s="6">
        <f t="shared" si="70"/>
        <v>0</v>
      </c>
      <c r="J138" s="10">
        <f t="shared" si="70"/>
        <v>0</v>
      </c>
      <c r="K138" s="6">
        <f t="shared" si="67"/>
        <v>62.470275707248213</v>
      </c>
      <c r="L138" s="6">
        <f t="shared" si="65"/>
        <v>64.975894929191909</v>
      </c>
      <c r="M138" s="6">
        <f t="shared" si="65"/>
        <v>67.38100687429511</v>
      </c>
      <c r="N138" s="6">
        <f t="shared" si="65"/>
        <v>65.698533267079952</v>
      </c>
      <c r="O138" s="6">
        <f t="shared" si="65"/>
        <v>68.164837730131069</v>
      </c>
      <c r="P138" s="6">
        <f t="shared" si="65"/>
        <v>70.591223527159698</v>
      </c>
      <c r="Q138" s="2">
        <f t="shared" si="65"/>
        <v>72.998553026869189</v>
      </c>
      <c r="R138" s="6">
        <f t="shared" si="65"/>
        <v>75.38282435328081</v>
      </c>
      <c r="S138" s="6">
        <f t="shared" si="65"/>
        <v>77.740649639553681</v>
      </c>
      <c r="T138" s="6">
        <f t="shared" si="65"/>
        <v>79.792573636767742</v>
      </c>
      <c r="U138" s="6">
        <f t="shared" si="65"/>
        <v>81.798420958296603</v>
      </c>
      <c r="V138" s="6">
        <f t="shared" si="65"/>
        <v>83.755557157436954</v>
      </c>
      <c r="W138" s="6">
        <f t="shared" si="65"/>
        <v>85.632608940735864</v>
      </c>
      <c r="X138" s="6">
        <f t="shared" si="65"/>
        <v>87.403651077787927</v>
      </c>
      <c r="Y138" s="6">
        <f t="shared" si="65"/>
        <v>89.129773975864936</v>
      </c>
      <c r="Z138" s="6">
        <f t="shared" si="65"/>
        <v>91.019798913110037</v>
      </c>
      <c r="AA138" s="6">
        <f t="shared" si="65"/>
        <v>92.545698671763134</v>
      </c>
      <c r="AB138" s="6">
        <f t="shared" si="65"/>
        <v>94.226163000934392</v>
      </c>
      <c r="AC138" s="6">
        <f t="shared" si="65"/>
        <v>95.575947237284396</v>
      </c>
      <c r="AD138" s="6">
        <f t="shared" si="65"/>
        <v>97.075187253884252</v>
      </c>
      <c r="AE138" s="6">
        <f t="shared" si="65"/>
        <v>98.491871795198008</v>
      </c>
      <c r="AF138" s="6">
        <f t="shared" si="65"/>
        <v>99.835694437046456</v>
      </c>
      <c r="AG138" s="6">
        <f t="shared" si="65"/>
        <v>101.31476099818315</v>
      </c>
      <c r="AH138" s="6">
        <f t="shared" si="65"/>
        <v>102.53644171420153</v>
      </c>
      <c r="AI138" s="6">
        <f t="shared" si="65"/>
        <v>103.89903723862705</v>
      </c>
      <c r="AJ138" s="6">
        <f t="shared" si="65"/>
        <v>105.21558284381611</v>
      </c>
      <c r="AK138" s="6">
        <f t="shared" si="65"/>
        <v>106.49737188502387</v>
      </c>
      <c r="AL138" s="6">
        <f t="shared" si="65"/>
        <v>107.75573726018061</v>
      </c>
      <c r="AM138" s="6">
        <f t="shared" si="65"/>
        <v>109.00200995244234</v>
      </c>
      <c r="AN138" s="6">
        <f t="shared" si="65"/>
        <v>110.247712690627</v>
      </c>
      <c r="AO138" s="6">
        <f t="shared" si="65"/>
        <v>111.65270370951551</v>
      </c>
      <c r="AP138" s="6">
        <f t="shared" si="65"/>
        <v>113.07055953800079</v>
      </c>
      <c r="AQ138" s="6">
        <f t="shared" si="65"/>
        <v>114.37448470855361</v>
      </c>
      <c r="AR138" s="6">
        <f t="shared" si="65"/>
        <v>115.85905119870854</v>
      </c>
      <c r="AS138" s="6">
        <f t="shared" si="65"/>
        <v>117.38073113068195</v>
      </c>
      <c r="AT138" s="6">
        <f t="shared" si="65"/>
        <v>118.89297633694027</v>
      </c>
      <c r="AU138" s="6">
        <f t="shared" si="65"/>
        <v>120.39556140558145</v>
      </c>
      <c r="AV138" s="6">
        <f t="shared" si="65"/>
        <v>121.88843800137256</v>
      </c>
      <c r="AW138" s="6">
        <f t="shared" si="65"/>
        <v>123.37151856058109</v>
      </c>
      <c r="AX138" s="6">
        <f t="shared" si="65"/>
        <v>124.8443198256054</v>
      </c>
      <c r="AY138" s="6">
        <f t="shared" si="65"/>
        <v>126.30627238699896</v>
      </c>
      <c r="AZ138" s="6">
        <f t="shared" si="65"/>
        <v>127.7570285383222</v>
      </c>
      <c r="BA138" s="6">
        <f t="shared" si="65"/>
        <v>129.19623739264139</v>
      </c>
      <c r="BB138" s="6">
        <f t="shared" si="65"/>
        <v>130.62352894367251</v>
      </c>
      <c r="BC138" s="6">
        <f t="shared" si="65"/>
        <v>132.03847667951771</v>
      </c>
      <c r="BD138" s="6">
        <f t="shared" si="65"/>
        <v>133.44052787735012</v>
      </c>
      <c r="BE138" s="6">
        <f t="shared" si="65"/>
        <v>134.82902240190896</v>
      </c>
      <c r="BF138" s="6">
        <f t="shared" si="65"/>
        <v>136.20317969119714</v>
      </c>
      <c r="BG138" s="6">
        <f t="shared" si="65"/>
        <v>137.56230090193262</v>
      </c>
      <c r="BH138" s="6">
        <f t="shared" si="65"/>
        <v>138.90579663576173</v>
      </c>
      <c r="BI138" s="6">
        <f t="shared" si="65"/>
        <v>140.2331249836426</v>
      </c>
      <c r="BJ138" s="6">
        <f t="shared" si="65"/>
        <v>141.54366161319408</v>
      </c>
      <c r="BK138" s="6">
        <f t="shared" si="65"/>
        <v>142.83674356714641</v>
      </c>
      <c r="BL138" s="6">
        <f t="shared" si="65"/>
        <v>144.1117282627425</v>
      </c>
    </row>
    <row r="139" spans="1:64" x14ac:dyDescent="0.25">
      <c r="C139" t="s">
        <v>18</v>
      </c>
      <c r="D139" s="6">
        <f t="shared" ref="D139:J139" si="71">(D$27*(D75*D124))+D107</f>
        <v>0</v>
      </c>
      <c r="E139" s="6">
        <f t="shared" si="71"/>
        <v>0</v>
      </c>
      <c r="F139" s="6">
        <f t="shared" si="71"/>
        <v>0</v>
      </c>
      <c r="G139" s="6">
        <f t="shared" si="71"/>
        <v>0</v>
      </c>
      <c r="H139" s="6">
        <f t="shared" si="71"/>
        <v>0</v>
      </c>
      <c r="I139" s="6">
        <f t="shared" si="71"/>
        <v>0</v>
      </c>
      <c r="J139" s="10">
        <f t="shared" si="71"/>
        <v>0</v>
      </c>
      <c r="K139" s="6">
        <f t="shared" si="67"/>
        <v>40.592902539213057</v>
      </c>
      <c r="L139" s="6">
        <f t="shared" si="65"/>
        <v>41.414356679430604</v>
      </c>
      <c r="M139" s="6">
        <f t="shared" si="65"/>
        <v>42.065454718035568</v>
      </c>
      <c r="N139" s="6">
        <f t="shared" si="65"/>
        <v>40.267250855525347</v>
      </c>
      <c r="O139" s="6">
        <f t="shared" si="65"/>
        <v>41.109345816506099</v>
      </c>
      <c r="P139" s="6">
        <f t="shared" si="65"/>
        <v>41.980418610288773</v>
      </c>
      <c r="Q139" s="2">
        <f t="shared" ref="L139:BL140" si="72">(Q$23*(Q75*Q124))+Q107</f>
        <v>42.895714557348917</v>
      </c>
      <c r="R139" s="6">
        <f t="shared" si="72"/>
        <v>43.854896944085304</v>
      </c>
      <c r="S139" s="6">
        <f t="shared" si="72"/>
        <v>44.857595187990455</v>
      </c>
      <c r="T139" s="6">
        <f t="shared" si="72"/>
        <v>45.843213246106359</v>
      </c>
      <c r="U139" s="6">
        <f t="shared" si="72"/>
        <v>46.869617173846471</v>
      </c>
      <c r="V139" s="6">
        <f t="shared" si="72"/>
        <v>47.934800209175066</v>
      </c>
      <c r="W139" s="6">
        <f t="shared" si="72"/>
        <v>49.019732045443199</v>
      </c>
      <c r="X139" s="6">
        <f t="shared" si="72"/>
        <v>50.107799211913651</v>
      </c>
      <c r="Y139" s="6">
        <f t="shared" si="72"/>
        <v>51.23150578396389</v>
      </c>
      <c r="Z139" s="6">
        <f t="shared" si="72"/>
        <v>52.508256625165849</v>
      </c>
      <c r="AA139" s="6">
        <f t="shared" si="72"/>
        <v>53.630005081619899</v>
      </c>
      <c r="AB139" s="6">
        <f t="shared" si="72"/>
        <v>54.891922901267534</v>
      </c>
      <c r="AC139" s="6">
        <f t="shared" si="72"/>
        <v>56.006549764102431</v>
      </c>
      <c r="AD139" s="6">
        <f t="shared" si="72"/>
        <v>57.248172322604141</v>
      </c>
      <c r="AE139" s="6">
        <f t="shared" si="72"/>
        <v>58.474755160012776</v>
      </c>
      <c r="AF139" s="6">
        <f t="shared" si="72"/>
        <v>59.684434646304105</v>
      </c>
      <c r="AG139" s="6">
        <f t="shared" si="72"/>
        <v>60.994200138863533</v>
      </c>
      <c r="AH139" s="6">
        <f t="shared" si="72"/>
        <v>62.159627910842104</v>
      </c>
      <c r="AI139" s="6">
        <f t="shared" si="72"/>
        <v>63.41177319645309</v>
      </c>
      <c r="AJ139" s="6">
        <f t="shared" si="72"/>
        <v>64.627936803162953</v>
      </c>
      <c r="AK139" s="6">
        <f t="shared" si="72"/>
        <v>65.80427279793652</v>
      </c>
      <c r="AL139" s="6">
        <f t="shared" si="72"/>
        <v>66.936486875745814</v>
      </c>
      <c r="AM139" s="6">
        <f t="shared" si="72"/>
        <v>68.019839986888371</v>
      </c>
      <c r="AN139" s="6">
        <f t="shared" si="72"/>
        <v>69.049297600719129</v>
      </c>
      <c r="AO139" s="6">
        <f t="shared" si="72"/>
        <v>70.112586466071662</v>
      </c>
      <c r="AP139" s="6">
        <f t="shared" si="72"/>
        <v>71.105002909264599</v>
      </c>
      <c r="AQ139" s="6">
        <f t="shared" si="72"/>
        <v>71.933071402461067</v>
      </c>
      <c r="AR139" s="6">
        <f t="shared" si="72"/>
        <v>72.768135397330624</v>
      </c>
      <c r="AS139" s="6">
        <f t="shared" si="72"/>
        <v>73.723864019096482</v>
      </c>
      <c r="AT139" s="6">
        <f t="shared" si="72"/>
        <v>74.673666928618289</v>
      </c>
      <c r="AU139" s="6">
        <f t="shared" si="72"/>
        <v>75.617402550389954</v>
      </c>
      <c r="AV139" s="6">
        <f t="shared" si="72"/>
        <v>76.555040526276002</v>
      </c>
      <c r="AW139" s="6">
        <f t="shared" si="72"/>
        <v>77.486525859713964</v>
      </c>
      <c r="AX139" s="6">
        <f t="shared" si="72"/>
        <v>78.411555028844973</v>
      </c>
      <c r="AY139" s="6">
        <f t="shared" si="72"/>
        <v>79.329770402018568</v>
      </c>
      <c r="AZ139" s="6">
        <f t="shared" si="72"/>
        <v>80.24095359362731</v>
      </c>
      <c r="BA139" s="6">
        <f t="shared" si="72"/>
        <v>81.14488422047593</v>
      </c>
      <c r="BB139" s="6">
        <f t="shared" si="72"/>
        <v>82.041329890989559</v>
      </c>
      <c r="BC139" s="6">
        <f t="shared" si="72"/>
        <v>82.930022723848509</v>
      </c>
      <c r="BD139" s="6">
        <f t="shared" si="72"/>
        <v>83.810615567845446</v>
      </c>
      <c r="BE139" s="6">
        <f t="shared" si="72"/>
        <v>84.682693808744048</v>
      </c>
      <c r="BF139" s="6">
        <f t="shared" si="72"/>
        <v>85.545767195325212</v>
      </c>
      <c r="BG139" s="6">
        <f t="shared" si="72"/>
        <v>86.399396801824921</v>
      </c>
      <c r="BH139" s="6">
        <f t="shared" si="72"/>
        <v>87.243212442066437</v>
      </c>
      <c r="BI139" s="6">
        <f t="shared" si="72"/>
        <v>88.076873756706902</v>
      </c>
      <c r="BJ139" s="6">
        <f t="shared" si="72"/>
        <v>88.899988618391745</v>
      </c>
      <c r="BK139" s="6">
        <f t="shared" si="72"/>
        <v>89.712140640452304</v>
      </c>
      <c r="BL139" s="6">
        <f t="shared" si="72"/>
        <v>90.512926232935172</v>
      </c>
    </row>
    <row r="140" spans="1:64" x14ac:dyDescent="0.25">
      <c r="C140" t="s">
        <v>40</v>
      </c>
      <c r="D140" s="6">
        <f t="shared" ref="D140:J140" si="73">(D$27*(D76*D125))+D108</f>
        <v>0</v>
      </c>
      <c r="E140" s="6">
        <f t="shared" si="73"/>
        <v>0</v>
      </c>
      <c r="F140" s="6">
        <f t="shared" si="73"/>
        <v>0</v>
      </c>
      <c r="G140" s="6">
        <f t="shared" si="73"/>
        <v>0</v>
      </c>
      <c r="H140" s="6">
        <f t="shared" si="73"/>
        <v>0</v>
      </c>
      <c r="I140" s="6">
        <f t="shared" si="73"/>
        <v>0</v>
      </c>
      <c r="J140" s="10">
        <f t="shared" si="73"/>
        <v>0</v>
      </c>
      <c r="K140" s="6">
        <f t="shared" si="67"/>
        <v>18.459564053160232</v>
      </c>
      <c r="L140" s="6">
        <f t="shared" si="72"/>
        <v>18.762526754782172</v>
      </c>
      <c r="M140" s="6">
        <f t="shared" si="72"/>
        <v>19.070463568447781</v>
      </c>
      <c r="N140" s="6">
        <f t="shared" si="72"/>
        <v>18.277286702729665</v>
      </c>
      <c r="O140" s="6">
        <f t="shared" si="72"/>
        <v>18.691661650066507</v>
      </c>
      <c r="P140" s="6">
        <f t="shared" si="72"/>
        <v>19.130123863534482</v>
      </c>
      <c r="Q140" s="2">
        <f t="shared" si="72"/>
        <v>19.59996289120879</v>
      </c>
      <c r="R140" s="6">
        <f t="shared" si="72"/>
        <v>20.101350874977541</v>
      </c>
      <c r="S140" s="6">
        <f t="shared" si="72"/>
        <v>20.634395441964347</v>
      </c>
      <c r="T140" s="6">
        <f t="shared" si="72"/>
        <v>21.125855499785768</v>
      </c>
      <c r="U140" s="6">
        <f t="shared" si="72"/>
        <v>21.645068535352085</v>
      </c>
      <c r="V140" s="6">
        <f t="shared" si="72"/>
        <v>22.191080965277418</v>
      </c>
      <c r="W140" s="6">
        <f t="shared" si="72"/>
        <v>22.754976570123333</v>
      </c>
      <c r="X140" s="6">
        <f t="shared" si="72"/>
        <v>23.328809609869172</v>
      </c>
      <c r="Y140" s="6">
        <f t="shared" si="72"/>
        <v>23.927416896482828</v>
      </c>
      <c r="Z140" s="6">
        <f t="shared" si="72"/>
        <v>24.605559561455063</v>
      </c>
      <c r="AA140" s="6">
        <f t="shared" si="72"/>
        <v>25.21866115098813</v>
      </c>
      <c r="AB140" s="6">
        <f t="shared" si="72"/>
        <v>25.904739446163326</v>
      </c>
      <c r="AC140" s="6">
        <f t="shared" si="72"/>
        <v>26.527798575652238</v>
      </c>
      <c r="AD140" s="6">
        <f t="shared" si="72"/>
        <v>27.21687019854032</v>
      </c>
      <c r="AE140" s="6">
        <f t="shared" si="72"/>
        <v>27.904219271833483</v>
      </c>
      <c r="AF140" s="6">
        <f t="shared" si="72"/>
        <v>28.5882172343264</v>
      </c>
      <c r="AG140" s="6">
        <f t="shared" si="72"/>
        <v>29.324339901222093</v>
      </c>
      <c r="AH140" s="6">
        <f t="shared" si="72"/>
        <v>29.994476341617556</v>
      </c>
      <c r="AI140" s="6">
        <f t="shared" si="72"/>
        <v>30.70904782362372</v>
      </c>
      <c r="AJ140" s="6">
        <f t="shared" si="72"/>
        <v>31.408146051279743</v>
      </c>
      <c r="AK140" s="6">
        <f t="shared" si="72"/>
        <v>32.088972654376725</v>
      </c>
      <c r="AL140" s="6">
        <f t="shared" si="72"/>
        <v>32.748483538684205</v>
      </c>
      <c r="AM140" s="6">
        <f t="shared" si="72"/>
        <v>33.383391634547884</v>
      </c>
      <c r="AN140" s="6">
        <f t="shared" si="72"/>
        <v>33.990241129915646</v>
      </c>
      <c r="AO140" s="6">
        <f t="shared" si="72"/>
        <v>34.611346948688066</v>
      </c>
      <c r="AP140" s="6">
        <f t="shared" si="72"/>
        <v>35.194245706526225</v>
      </c>
      <c r="AQ140" s="6">
        <f t="shared" si="72"/>
        <v>35.691493989873969</v>
      </c>
      <c r="AR140" s="6">
        <f t="shared" si="72"/>
        <v>36.186934645780823</v>
      </c>
      <c r="AS140" s="6">
        <f t="shared" si="72"/>
        <v>36.662209833005313</v>
      </c>
      <c r="AT140" s="6">
        <f t="shared" si="72"/>
        <v>37.134538217202149</v>
      </c>
      <c r="AU140" s="6">
        <f t="shared" si="72"/>
        <v>37.603849394154466</v>
      </c>
      <c r="AV140" s="6">
        <f t="shared" si="72"/>
        <v>38.070128267036445</v>
      </c>
      <c r="AW140" s="6">
        <f t="shared" si="72"/>
        <v>38.533347486555698</v>
      </c>
      <c r="AX140" s="6">
        <f t="shared" si="72"/>
        <v>38.993356114040914</v>
      </c>
      <c r="AY140" s="6">
        <f t="shared" si="72"/>
        <v>39.44997630251153</v>
      </c>
      <c r="AZ140" s="6">
        <f t="shared" si="72"/>
        <v>39.903099450782953</v>
      </c>
      <c r="BA140" s="6">
        <f t="shared" si="72"/>
        <v>40.352615964288269</v>
      </c>
      <c r="BB140" s="6">
        <f t="shared" si="72"/>
        <v>40.798410276802151</v>
      </c>
      <c r="BC140" s="6">
        <f t="shared" si="72"/>
        <v>41.24034917337061</v>
      </c>
      <c r="BD140" s="6">
        <f t="shared" si="72"/>
        <v>41.678260018842515</v>
      </c>
      <c r="BE140" s="6">
        <f t="shared" si="72"/>
        <v>42.111936629313462</v>
      </c>
      <c r="BF140" s="6">
        <f t="shared" si="72"/>
        <v>42.541135207292569</v>
      </c>
      <c r="BG140" s="6">
        <f t="shared" si="72"/>
        <v>42.965637478972894</v>
      </c>
      <c r="BH140" s="6">
        <f t="shared" si="72"/>
        <v>43.385259354121665</v>
      </c>
      <c r="BI140" s="6">
        <f t="shared" si="72"/>
        <v>43.799831575120429</v>
      </c>
      <c r="BJ140" s="6">
        <f t="shared" si="72"/>
        <v>44.209159140587403</v>
      </c>
      <c r="BK140" s="6">
        <f t="shared" si="72"/>
        <v>44.613034985203619</v>
      </c>
      <c r="BL140" s="6">
        <f t="shared" si="72"/>
        <v>45.011258407340712</v>
      </c>
    </row>
    <row r="142" spans="1:64" s="8" customFormat="1" x14ac:dyDescent="0.25">
      <c r="A142" s="8" t="s">
        <v>744</v>
      </c>
      <c r="J142" s="10"/>
      <c r="Q142" s="2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 s="2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4">SUM(D146:D158)</f>
        <v>0</v>
      </c>
      <c r="E160">
        <f t="shared" si="74"/>
        <v>0</v>
      </c>
      <c r="F160">
        <f t="shared" si="74"/>
        <v>0</v>
      </c>
      <c r="G160">
        <f t="shared" si="74"/>
        <v>0</v>
      </c>
      <c r="H160">
        <f t="shared" si="74"/>
        <v>0</v>
      </c>
      <c r="I160">
        <f t="shared" si="74"/>
        <v>0</v>
      </c>
      <c r="J160" s="10">
        <f t="shared" si="74"/>
        <v>0</v>
      </c>
      <c r="K160">
        <f t="shared" si="74"/>
        <v>0</v>
      </c>
      <c r="L160">
        <f t="shared" si="74"/>
        <v>0</v>
      </c>
      <c r="M160">
        <f t="shared" si="74"/>
        <v>0</v>
      </c>
      <c r="N160">
        <f t="shared" si="74"/>
        <v>0</v>
      </c>
      <c r="O160">
        <f t="shared" si="74"/>
        <v>0</v>
      </c>
      <c r="P160">
        <f t="shared" si="74"/>
        <v>0</v>
      </c>
      <c r="Q160" s="2">
        <f t="shared" si="74"/>
        <v>0</v>
      </c>
      <c r="R160">
        <f t="shared" si="74"/>
        <v>0</v>
      </c>
      <c r="S160">
        <f t="shared" si="74"/>
        <v>0</v>
      </c>
      <c r="T160">
        <f t="shared" si="74"/>
        <v>0</v>
      </c>
      <c r="U160">
        <f t="shared" si="74"/>
        <v>0</v>
      </c>
      <c r="V160">
        <f t="shared" si="74"/>
        <v>0</v>
      </c>
      <c r="W160">
        <f t="shared" si="74"/>
        <v>0</v>
      </c>
      <c r="X160">
        <f t="shared" si="74"/>
        <v>0</v>
      </c>
      <c r="Y160">
        <f t="shared" si="74"/>
        <v>0</v>
      </c>
      <c r="Z160">
        <f t="shared" si="74"/>
        <v>0</v>
      </c>
      <c r="AA160">
        <f t="shared" si="74"/>
        <v>0</v>
      </c>
      <c r="AB160">
        <f t="shared" si="74"/>
        <v>0</v>
      </c>
      <c r="AC160">
        <f t="shared" si="74"/>
        <v>0</v>
      </c>
      <c r="AD160">
        <f t="shared" si="74"/>
        <v>0</v>
      </c>
      <c r="AE160">
        <f t="shared" si="74"/>
        <v>0</v>
      </c>
      <c r="AF160">
        <f t="shared" si="74"/>
        <v>0</v>
      </c>
      <c r="AG160">
        <f t="shared" si="74"/>
        <v>0</v>
      </c>
      <c r="AH160">
        <f t="shared" si="74"/>
        <v>0</v>
      </c>
      <c r="AI160">
        <f t="shared" si="74"/>
        <v>0</v>
      </c>
      <c r="AJ160">
        <f t="shared" si="74"/>
        <v>0</v>
      </c>
      <c r="AK160">
        <f t="shared" si="74"/>
        <v>0</v>
      </c>
      <c r="AL160">
        <f t="shared" si="74"/>
        <v>0</v>
      </c>
      <c r="AM160">
        <f t="shared" si="74"/>
        <v>0</v>
      </c>
      <c r="AN160">
        <f t="shared" si="74"/>
        <v>0</v>
      </c>
      <c r="AO160">
        <f t="shared" si="74"/>
        <v>0</v>
      </c>
      <c r="AP160">
        <f t="shared" si="74"/>
        <v>0</v>
      </c>
      <c r="AQ160">
        <f t="shared" si="74"/>
        <v>0</v>
      </c>
      <c r="AR160">
        <f t="shared" si="74"/>
        <v>0</v>
      </c>
      <c r="AS160">
        <f t="shared" si="74"/>
        <v>0</v>
      </c>
      <c r="AT160">
        <f t="shared" si="74"/>
        <v>0</v>
      </c>
      <c r="AU160">
        <f t="shared" si="74"/>
        <v>0</v>
      </c>
      <c r="AV160">
        <f t="shared" si="74"/>
        <v>0</v>
      </c>
      <c r="AW160">
        <f t="shared" si="74"/>
        <v>0</v>
      </c>
      <c r="AX160">
        <f t="shared" si="74"/>
        <v>0</v>
      </c>
      <c r="AY160">
        <f t="shared" si="74"/>
        <v>0</v>
      </c>
      <c r="AZ160">
        <f t="shared" si="74"/>
        <v>0</v>
      </c>
      <c r="BA160">
        <f t="shared" si="74"/>
        <v>0</v>
      </c>
      <c r="BB160">
        <f t="shared" si="74"/>
        <v>0</v>
      </c>
      <c r="BC160">
        <f t="shared" si="74"/>
        <v>0</v>
      </c>
      <c r="BD160">
        <f t="shared" si="74"/>
        <v>0</v>
      </c>
      <c r="BE160">
        <f t="shared" si="74"/>
        <v>0</v>
      </c>
      <c r="BF160">
        <f t="shared" si="74"/>
        <v>0</v>
      </c>
      <c r="BG160">
        <f t="shared" si="74"/>
        <v>0</v>
      </c>
      <c r="BH160">
        <f t="shared" si="74"/>
        <v>0</v>
      </c>
      <c r="BI160">
        <f t="shared" si="74"/>
        <v>0</v>
      </c>
      <c r="BJ160">
        <f t="shared" si="74"/>
        <v>0</v>
      </c>
      <c r="BK160">
        <f t="shared" si="74"/>
        <v>0</v>
      </c>
      <c r="BL160">
        <f t="shared" si="74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2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2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2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2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2">
        <v>1</v>
      </c>
      <c r="R171">
        <v>1.05</v>
      </c>
      <c r="S171">
        <v>1.1000000000000001</v>
      </c>
      <c r="T171">
        <v>1.1500000000000001</v>
      </c>
      <c r="U171">
        <v>1.2000000000000002</v>
      </c>
      <c r="V171">
        <v>1.2500000000000002</v>
      </c>
      <c r="W171">
        <v>1.3000000000000003</v>
      </c>
      <c r="X171">
        <v>1.3500000000000003</v>
      </c>
      <c r="Y171">
        <v>1.4000000000000004</v>
      </c>
      <c r="Z171">
        <v>1.4500000000000004</v>
      </c>
      <c r="AA171">
        <v>1.5000000000000004</v>
      </c>
      <c r="AB171">
        <v>1.5500000000000005</v>
      </c>
      <c r="AC171">
        <v>1.6000000000000005</v>
      </c>
      <c r="AD171">
        <v>1.6500000000000006</v>
      </c>
      <c r="AE171">
        <v>1.7000000000000006</v>
      </c>
      <c r="AF171">
        <v>1.7500000000000007</v>
      </c>
      <c r="AG171">
        <v>1.8000000000000007</v>
      </c>
      <c r="AH171">
        <v>1.8500000000000008</v>
      </c>
      <c r="AI171">
        <v>1.9000000000000008</v>
      </c>
      <c r="AJ171">
        <v>1.9500000000000008</v>
      </c>
      <c r="AK171">
        <v>2.0000000000000009</v>
      </c>
      <c r="AL171">
        <v>2.0500000000000007</v>
      </c>
      <c r="AM171">
        <v>2.1000000000000005</v>
      </c>
      <c r="AN171">
        <v>2.1500000000000004</v>
      </c>
      <c r="AO171">
        <v>2.2000000000000002</v>
      </c>
      <c r="AP171">
        <v>2.25</v>
      </c>
      <c r="AQ171">
        <v>2.2999999999999998</v>
      </c>
      <c r="AR171">
        <v>2.3499999999999996</v>
      </c>
      <c r="AS171">
        <v>2.3999999999999995</v>
      </c>
      <c r="AT171">
        <v>2.4499999999999993</v>
      </c>
      <c r="AU171">
        <v>2.4999999999999991</v>
      </c>
      <c r="AV171">
        <v>2.5499999999999989</v>
      </c>
      <c r="AW171">
        <v>2.5999999999999988</v>
      </c>
      <c r="AX171">
        <v>2.6499999999999986</v>
      </c>
      <c r="AY171">
        <v>2.6999999999999984</v>
      </c>
      <c r="AZ171">
        <v>2.7499999999999982</v>
      </c>
      <c r="BA171">
        <v>2.799999999999998</v>
      </c>
      <c r="BB171">
        <v>2.8499999999999979</v>
      </c>
      <c r="BC171">
        <v>2.8999999999999977</v>
      </c>
      <c r="BD171">
        <v>2.9499999999999975</v>
      </c>
      <c r="BE171">
        <v>2.9999999999999973</v>
      </c>
      <c r="BF171">
        <v>3.0499999999999972</v>
      </c>
      <c r="BG171">
        <v>3.099999999999997</v>
      </c>
      <c r="BH171">
        <v>3.1499999999999968</v>
      </c>
      <c r="BI171">
        <v>3.1999999999999966</v>
      </c>
      <c r="BJ171">
        <v>3.2499999999999964</v>
      </c>
      <c r="BK171">
        <v>3.2999999999999963</v>
      </c>
      <c r="BL171">
        <v>3.3499999999999961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2">
        <v>1</v>
      </c>
      <c r="R173">
        <f>Q173+0.05</f>
        <v>1.05</v>
      </c>
      <c r="S173" s="6">
        <f t="shared" ref="S173:BL173" si="75">R173+0.05</f>
        <v>1.1000000000000001</v>
      </c>
      <c r="T173" s="6">
        <f t="shared" si="75"/>
        <v>1.1500000000000001</v>
      </c>
      <c r="U173" s="6">
        <f t="shared" si="75"/>
        <v>1.2000000000000002</v>
      </c>
      <c r="V173" s="6">
        <f t="shared" si="75"/>
        <v>1.2500000000000002</v>
      </c>
      <c r="W173" s="6">
        <f t="shared" si="75"/>
        <v>1.3000000000000003</v>
      </c>
      <c r="X173" s="6">
        <f t="shared" si="75"/>
        <v>1.3500000000000003</v>
      </c>
      <c r="Y173" s="6">
        <f t="shared" si="75"/>
        <v>1.4000000000000004</v>
      </c>
      <c r="Z173" s="6">
        <f t="shared" si="75"/>
        <v>1.4500000000000004</v>
      </c>
      <c r="AA173" s="6">
        <f t="shared" si="75"/>
        <v>1.5000000000000004</v>
      </c>
      <c r="AB173" s="6">
        <f t="shared" si="75"/>
        <v>1.5500000000000005</v>
      </c>
      <c r="AC173" s="6">
        <f t="shared" si="75"/>
        <v>1.6000000000000005</v>
      </c>
      <c r="AD173" s="6">
        <f t="shared" si="75"/>
        <v>1.6500000000000006</v>
      </c>
      <c r="AE173" s="6">
        <f t="shared" si="75"/>
        <v>1.7000000000000006</v>
      </c>
      <c r="AF173" s="6">
        <f t="shared" si="75"/>
        <v>1.7500000000000007</v>
      </c>
      <c r="AG173" s="6">
        <f t="shared" si="75"/>
        <v>1.8000000000000007</v>
      </c>
      <c r="AH173" s="6">
        <f t="shared" si="75"/>
        <v>1.8500000000000008</v>
      </c>
      <c r="AI173" s="6">
        <f t="shared" si="75"/>
        <v>1.9000000000000008</v>
      </c>
      <c r="AJ173" s="6">
        <f t="shared" si="75"/>
        <v>1.9500000000000008</v>
      </c>
      <c r="AK173" s="6">
        <f t="shared" si="75"/>
        <v>2.0000000000000009</v>
      </c>
      <c r="AL173" s="6">
        <f t="shared" si="75"/>
        <v>2.0500000000000007</v>
      </c>
      <c r="AM173" s="6">
        <f t="shared" si="75"/>
        <v>2.1000000000000005</v>
      </c>
      <c r="AN173" s="6">
        <f t="shared" si="75"/>
        <v>2.1500000000000004</v>
      </c>
      <c r="AO173" s="6">
        <f t="shared" si="75"/>
        <v>2.2000000000000002</v>
      </c>
      <c r="AP173" s="6">
        <f t="shared" si="75"/>
        <v>2.25</v>
      </c>
      <c r="AQ173" s="6">
        <f t="shared" si="75"/>
        <v>2.2999999999999998</v>
      </c>
      <c r="AR173" s="6">
        <f t="shared" si="75"/>
        <v>2.3499999999999996</v>
      </c>
      <c r="AS173" s="6">
        <f t="shared" si="75"/>
        <v>2.3999999999999995</v>
      </c>
      <c r="AT173" s="6">
        <f t="shared" si="75"/>
        <v>2.4499999999999993</v>
      </c>
      <c r="AU173" s="6">
        <f t="shared" si="75"/>
        <v>2.4999999999999991</v>
      </c>
      <c r="AV173" s="6">
        <f t="shared" si="75"/>
        <v>2.5499999999999989</v>
      </c>
      <c r="AW173" s="6">
        <f t="shared" si="75"/>
        <v>2.5999999999999988</v>
      </c>
      <c r="AX173" s="6">
        <f t="shared" si="75"/>
        <v>2.6499999999999986</v>
      </c>
      <c r="AY173" s="6">
        <f t="shared" si="75"/>
        <v>2.6999999999999984</v>
      </c>
      <c r="AZ173" s="6">
        <f t="shared" si="75"/>
        <v>2.7499999999999982</v>
      </c>
      <c r="BA173" s="6">
        <f t="shared" si="75"/>
        <v>2.799999999999998</v>
      </c>
      <c r="BB173" s="6">
        <f t="shared" si="75"/>
        <v>2.8499999999999979</v>
      </c>
      <c r="BC173" s="6">
        <f t="shared" si="75"/>
        <v>2.8999999999999977</v>
      </c>
      <c r="BD173" s="6">
        <f t="shared" si="75"/>
        <v>2.9499999999999975</v>
      </c>
      <c r="BE173" s="6">
        <f t="shared" si="75"/>
        <v>2.9999999999999973</v>
      </c>
      <c r="BF173" s="6">
        <f t="shared" si="75"/>
        <v>3.0499999999999972</v>
      </c>
      <c r="BG173" s="6">
        <f t="shared" si="75"/>
        <v>3.099999999999997</v>
      </c>
      <c r="BH173" s="6">
        <f t="shared" si="75"/>
        <v>3.1499999999999968</v>
      </c>
      <c r="BI173" s="6">
        <f t="shared" si="75"/>
        <v>3.1999999999999966</v>
      </c>
      <c r="BJ173" s="6">
        <f t="shared" si="75"/>
        <v>3.2499999999999964</v>
      </c>
      <c r="BK173" s="6">
        <f t="shared" si="75"/>
        <v>3.2999999999999963</v>
      </c>
      <c r="BL173" s="6">
        <f t="shared" si="75"/>
        <v>3.3499999999999961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 s="2">
        <v>1</v>
      </c>
      <c r="R174">
        <f>Q174-0.02</f>
        <v>0.98</v>
      </c>
      <c r="S174" s="6">
        <f t="shared" ref="S174:AR174" si="76">R174-0.02</f>
        <v>0.96</v>
      </c>
      <c r="T174" s="6">
        <f t="shared" si="76"/>
        <v>0.94</v>
      </c>
      <c r="U174" s="6">
        <f t="shared" si="76"/>
        <v>0.91999999999999993</v>
      </c>
      <c r="V174" s="6">
        <f t="shared" si="76"/>
        <v>0.89999999999999991</v>
      </c>
      <c r="W174" s="6">
        <f t="shared" si="76"/>
        <v>0.87999999999999989</v>
      </c>
      <c r="X174" s="6">
        <f t="shared" si="76"/>
        <v>0.85999999999999988</v>
      </c>
      <c r="Y174" s="6">
        <f t="shared" si="76"/>
        <v>0.83999999999999986</v>
      </c>
      <c r="Z174" s="6">
        <f t="shared" si="76"/>
        <v>0.81999999999999984</v>
      </c>
      <c r="AA174" s="6">
        <f t="shared" si="76"/>
        <v>0.79999999999999982</v>
      </c>
      <c r="AB174" s="6">
        <f t="shared" si="76"/>
        <v>0.7799999999999998</v>
      </c>
      <c r="AC174" s="6">
        <f t="shared" si="76"/>
        <v>0.75999999999999979</v>
      </c>
      <c r="AD174" s="6">
        <f t="shared" si="76"/>
        <v>0.73999999999999977</v>
      </c>
      <c r="AE174" s="6">
        <f t="shared" si="76"/>
        <v>0.71999999999999975</v>
      </c>
      <c r="AF174" s="6">
        <f t="shared" si="76"/>
        <v>0.69999999999999973</v>
      </c>
      <c r="AG174" s="6">
        <f t="shared" si="76"/>
        <v>0.67999999999999972</v>
      </c>
      <c r="AH174" s="6">
        <f t="shared" si="76"/>
        <v>0.6599999999999997</v>
      </c>
      <c r="AI174" s="6">
        <f t="shared" si="76"/>
        <v>0.63999999999999968</v>
      </c>
      <c r="AJ174" s="6">
        <f t="shared" si="76"/>
        <v>0.61999999999999966</v>
      </c>
      <c r="AK174" s="6">
        <f t="shared" si="76"/>
        <v>0.59999999999999964</v>
      </c>
      <c r="AL174" s="6">
        <f t="shared" si="76"/>
        <v>0.57999999999999963</v>
      </c>
      <c r="AM174" s="6">
        <f t="shared" si="76"/>
        <v>0.55999999999999961</v>
      </c>
      <c r="AN174" s="6">
        <f t="shared" si="76"/>
        <v>0.53999999999999959</v>
      </c>
      <c r="AO174" s="6">
        <f t="shared" si="76"/>
        <v>0.51999999999999957</v>
      </c>
      <c r="AP174" s="6">
        <f t="shared" si="76"/>
        <v>0.49999999999999956</v>
      </c>
      <c r="AQ174" s="6">
        <f t="shared" si="76"/>
        <v>0.47999999999999954</v>
      </c>
      <c r="AR174" s="6">
        <f t="shared" si="76"/>
        <v>0.45999999999999952</v>
      </c>
      <c r="AS174" s="6">
        <f>AR174</f>
        <v>0.45999999999999952</v>
      </c>
      <c r="AT174" s="6">
        <f t="shared" ref="AT174:BL174" si="77">AS174</f>
        <v>0.45999999999999952</v>
      </c>
      <c r="AU174" s="6">
        <f t="shared" si="77"/>
        <v>0.45999999999999952</v>
      </c>
      <c r="AV174" s="6">
        <f t="shared" si="77"/>
        <v>0.45999999999999952</v>
      </c>
      <c r="AW174" s="6">
        <f t="shared" si="77"/>
        <v>0.45999999999999952</v>
      </c>
      <c r="AX174" s="6">
        <f t="shared" si="77"/>
        <v>0.45999999999999952</v>
      </c>
      <c r="AY174" s="6">
        <f t="shared" si="77"/>
        <v>0.45999999999999952</v>
      </c>
      <c r="AZ174" s="6">
        <f t="shared" si="77"/>
        <v>0.45999999999999952</v>
      </c>
      <c r="BA174" s="6">
        <f t="shared" si="77"/>
        <v>0.45999999999999952</v>
      </c>
      <c r="BB174" s="6">
        <f t="shared" si="77"/>
        <v>0.45999999999999952</v>
      </c>
      <c r="BC174" s="6">
        <f t="shared" si="77"/>
        <v>0.45999999999999952</v>
      </c>
      <c r="BD174" s="6">
        <f t="shared" si="77"/>
        <v>0.45999999999999952</v>
      </c>
      <c r="BE174" s="6">
        <f t="shared" si="77"/>
        <v>0.45999999999999952</v>
      </c>
      <c r="BF174" s="6">
        <f t="shared" si="77"/>
        <v>0.45999999999999952</v>
      </c>
      <c r="BG174" s="6">
        <f t="shared" si="77"/>
        <v>0.45999999999999952</v>
      </c>
      <c r="BH174" s="6">
        <f t="shared" si="77"/>
        <v>0.45999999999999952</v>
      </c>
      <c r="BI174" s="6">
        <f t="shared" si="77"/>
        <v>0.45999999999999952</v>
      </c>
      <c r="BJ174" s="6">
        <f t="shared" si="77"/>
        <v>0.45999999999999952</v>
      </c>
      <c r="BK174" s="6">
        <f t="shared" si="77"/>
        <v>0.45999999999999952</v>
      </c>
      <c r="BL174" s="6">
        <f t="shared" si="77"/>
        <v>0.45999999999999952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2">
        <v>1</v>
      </c>
      <c r="R175">
        <f>Q175+0.02</f>
        <v>1.02</v>
      </c>
      <c r="S175" s="6">
        <f t="shared" ref="S175:AS175" si="78">R175+0.02</f>
        <v>1.04</v>
      </c>
      <c r="T175" s="6">
        <f t="shared" si="78"/>
        <v>1.06</v>
      </c>
      <c r="U175" s="6">
        <f t="shared" si="78"/>
        <v>1.08</v>
      </c>
      <c r="V175" s="6">
        <f t="shared" si="78"/>
        <v>1.1000000000000001</v>
      </c>
      <c r="W175" s="6">
        <f t="shared" si="78"/>
        <v>1.1200000000000001</v>
      </c>
      <c r="X175" s="6">
        <f t="shared" si="78"/>
        <v>1.1400000000000001</v>
      </c>
      <c r="Y175" s="6">
        <f t="shared" si="78"/>
        <v>1.1600000000000001</v>
      </c>
      <c r="Z175" s="6">
        <f t="shared" si="78"/>
        <v>1.1800000000000002</v>
      </c>
      <c r="AA175" s="6">
        <f t="shared" si="78"/>
        <v>1.2000000000000002</v>
      </c>
      <c r="AB175" s="6">
        <f t="shared" si="78"/>
        <v>1.2200000000000002</v>
      </c>
      <c r="AC175" s="6">
        <f t="shared" si="78"/>
        <v>1.2400000000000002</v>
      </c>
      <c r="AD175" s="6">
        <f t="shared" si="78"/>
        <v>1.2600000000000002</v>
      </c>
      <c r="AE175" s="6">
        <f t="shared" si="78"/>
        <v>1.2800000000000002</v>
      </c>
      <c r="AF175" s="6">
        <f t="shared" si="78"/>
        <v>1.3000000000000003</v>
      </c>
      <c r="AG175" s="6">
        <f t="shared" si="78"/>
        <v>1.3200000000000003</v>
      </c>
      <c r="AH175" s="6">
        <f t="shared" si="78"/>
        <v>1.3400000000000003</v>
      </c>
      <c r="AI175" s="6">
        <f t="shared" si="78"/>
        <v>1.3600000000000003</v>
      </c>
      <c r="AJ175" s="6">
        <f t="shared" si="78"/>
        <v>1.3800000000000003</v>
      </c>
      <c r="AK175" s="6">
        <f t="shared" si="78"/>
        <v>1.4000000000000004</v>
      </c>
      <c r="AL175" s="6">
        <f t="shared" si="78"/>
        <v>1.4200000000000004</v>
      </c>
      <c r="AM175" s="6">
        <f t="shared" si="78"/>
        <v>1.4400000000000004</v>
      </c>
      <c r="AN175" s="6">
        <f t="shared" si="78"/>
        <v>1.4600000000000004</v>
      </c>
      <c r="AO175" s="6">
        <f t="shared" si="78"/>
        <v>1.4800000000000004</v>
      </c>
      <c r="AP175" s="6">
        <f t="shared" si="78"/>
        <v>1.5000000000000004</v>
      </c>
      <c r="AQ175" s="6">
        <f t="shared" si="78"/>
        <v>1.5200000000000005</v>
      </c>
      <c r="AR175" s="6">
        <f t="shared" si="78"/>
        <v>1.5400000000000005</v>
      </c>
      <c r="AS175" s="6">
        <f t="shared" si="78"/>
        <v>1.5600000000000005</v>
      </c>
      <c r="AT175" s="6">
        <f>AS175</f>
        <v>1.5600000000000005</v>
      </c>
      <c r="AU175" s="6">
        <f t="shared" ref="AU175:BL175" si="79">AT175</f>
        <v>1.5600000000000005</v>
      </c>
      <c r="AV175" s="6">
        <f t="shared" si="79"/>
        <v>1.5600000000000005</v>
      </c>
      <c r="AW175" s="6">
        <f t="shared" si="79"/>
        <v>1.5600000000000005</v>
      </c>
      <c r="AX175" s="6">
        <f t="shared" si="79"/>
        <v>1.5600000000000005</v>
      </c>
      <c r="AY175" s="6">
        <f t="shared" si="79"/>
        <v>1.5600000000000005</v>
      </c>
      <c r="AZ175" s="6">
        <f t="shared" si="79"/>
        <v>1.5600000000000005</v>
      </c>
      <c r="BA175" s="6">
        <f t="shared" si="79"/>
        <v>1.5600000000000005</v>
      </c>
      <c r="BB175" s="6">
        <f t="shared" si="79"/>
        <v>1.5600000000000005</v>
      </c>
      <c r="BC175" s="6">
        <f t="shared" si="79"/>
        <v>1.5600000000000005</v>
      </c>
      <c r="BD175" s="6">
        <f t="shared" si="79"/>
        <v>1.5600000000000005</v>
      </c>
      <c r="BE175" s="6">
        <f t="shared" si="79"/>
        <v>1.5600000000000005</v>
      </c>
      <c r="BF175" s="6">
        <f t="shared" si="79"/>
        <v>1.5600000000000005</v>
      </c>
      <c r="BG175" s="6">
        <f t="shared" si="79"/>
        <v>1.5600000000000005</v>
      </c>
      <c r="BH175" s="6">
        <f t="shared" si="79"/>
        <v>1.5600000000000005</v>
      </c>
      <c r="BI175" s="6">
        <f t="shared" si="79"/>
        <v>1.5600000000000005</v>
      </c>
      <c r="BJ175" s="6">
        <f t="shared" si="79"/>
        <v>1.5600000000000005</v>
      </c>
      <c r="BK175" s="6">
        <f t="shared" si="79"/>
        <v>1.5600000000000005</v>
      </c>
      <c r="BL175" s="6">
        <f t="shared" si="79"/>
        <v>1.5600000000000005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2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80">(D$24*(D63*D163))+D146</f>
        <v>0</v>
      </c>
      <c r="E178" s="6">
        <f t="shared" si="80"/>
        <v>0</v>
      </c>
      <c r="F178" s="6">
        <f t="shared" si="80"/>
        <v>0</v>
      </c>
      <c r="G178" s="6">
        <f t="shared" si="80"/>
        <v>0</v>
      </c>
      <c r="H178" s="6">
        <f t="shared" si="80"/>
        <v>0</v>
      </c>
      <c r="I178" s="6">
        <f t="shared" si="80"/>
        <v>0</v>
      </c>
      <c r="J178" s="10">
        <f t="shared" si="80"/>
        <v>0</v>
      </c>
      <c r="K178" s="6">
        <f t="shared" si="80"/>
        <v>0.62423229205924224</v>
      </c>
      <c r="L178">
        <f t="shared" si="80"/>
        <v>0.64654629127714358</v>
      </c>
      <c r="M178" s="6">
        <f t="shared" si="80"/>
        <v>0.66989207418649499</v>
      </c>
      <c r="N178" s="6">
        <f t="shared" si="80"/>
        <v>0.61874917383995909</v>
      </c>
      <c r="O178" s="6">
        <f t="shared" si="80"/>
        <v>0.64640919114251294</v>
      </c>
      <c r="P178" s="6">
        <f t="shared" si="80"/>
        <v>0.67657256554681711</v>
      </c>
      <c r="Q178" s="2">
        <f>(Q$24*(Q63*Q163))+Q146</f>
        <v>0.70986054365967455</v>
      </c>
      <c r="R178" s="6">
        <f t="shared" si="80"/>
        <v>0.74648479055237182</v>
      </c>
      <c r="S178" s="6">
        <f t="shared" si="80"/>
        <v>0.78667002246130624</v>
      </c>
      <c r="T178" s="6">
        <f t="shared" si="80"/>
        <v>0.82413828727878513</v>
      </c>
      <c r="U178" s="6">
        <f t="shared" si="80"/>
        <v>0.86452579297080867</v>
      </c>
      <c r="V178" s="6">
        <f t="shared" si="80"/>
        <v>0.90788127016330311</v>
      </c>
      <c r="W178" s="6">
        <f t="shared" si="80"/>
        <v>0.95344395931867165</v>
      </c>
      <c r="X178" s="6">
        <f t="shared" si="80"/>
        <v>1.0004170426975492</v>
      </c>
      <c r="Y178" s="6">
        <f t="shared" si="80"/>
        <v>1.0504106869748706</v>
      </c>
      <c r="Z178" s="6">
        <f t="shared" si="80"/>
        <v>1.1100287849549488</v>
      </c>
      <c r="AA178" s="6">
        <f t="shared" si="80"/>
        <v>1.1628023273212476</v>
      </c>
      <c r="AB178" s="6">
        <f t="shared" si="80"/>
        <v>1.2252393203094456</v>
      </c>
      <c r="AC178" s="6">
        <f t="shared" si="80"/>
        <v>1.2805012891207848</v>
      </c>
      <c r="AD178" s="6">
        <f t="shared" si="80"/>
        <v>1.3453958801884456</v>
      </c>
      <c r="AE178" s="6">
        <f t="shared" si="80"/>
        <v>1.4113760676588802</v>
      </c>
      <c r="AF178" s="6">
        <f t="shared" si="80"/>
        <v>1.4782882268382493</v>
      </c>
      <c r="AG178" s="6">
        <f t="shared" si="80"/>
        <v>1.5548112384837092</v>
      </c>
      <c r="AH178" s="6">
        <f t="shared" si="80"/>
        <v>1.623121149102541</v>
      </c>
      <c r="AI178" s="6">
        <f t="shared" si="80"/>
        <v>1.7007835801705899</v>
      </c>
      <c r="AJ178" s="6">
        <f t="shared" ref="AJ178:BL178" si="81">(AJ$24*(AJ63*AJ163))+AJ146</f>
        <v>1.778687766523825</v>
      </c>
      <c r="AK178" s="6">
        <f t="shared" si="81"/>
        <v>1.8565517401661586</v>
      </c>
      <c r="AL178" s="6">
        <f t="shared" si="81"/>
        <v>1.9340675950282284</v>
      </c>
      <c r="AM178" s="6">
        <f t="shared" si="81"/>
        <v>2.0109014875979754</v>
      </c>
      <c r="AN178" s="6">
        <f t="shared" si="81"/>
        <v>2.0866936382716679</v>
      </c>
      <c r="AO178" s="6">
        <f t="shared" si="81"/>
        <v>2.1704301604301577</v>
      </c>
      <c r="AP178" s="6">
        <f t="shared" si="81"/>
        <v>2.2523858577017211</v>
      </c>
      <c r="AQ178" s="6">
        <f t="shared" si="81"/>
        <v>2.3226711050528328</v>
      </c>
      <c r="AR178" s="6">
        <f t="shared" si="81"/>
        <v>2.3996177696691925</v>
      </c>
      <c r="AS178" s="6">
        <f t="shared" si="81"/>
        <v>2.4777018542399722</v>
      </c>
      <c r="AT178" s="6">
        <f t="shared" si="81"/>
        <v>2.5585622618177224</v>
      </c>
      <c r="AU178" s="6">
        <f t="shared" si="81"/>
        <v>2.6422977061093422</v>
      </c>
      <c r="AV178" s="6">
        <f t="shared" si="81"/>
        <v>2.7290104106424415</v>
      </c>
      <c r="AW178" s="6">
        <f t="shared" si="81"/>
        <v>2.8188062335589414</v>
      </c>
      <c r="AX178" s="6">
        <f t="shared" si="81"/>
        <v>2.9117947968458009</v>
      </c>
      <c r="AY178" s="6">
        <f t="shared" si="81"/>
        <v>3.0080896201606406</v>
      </c>
      <c r="AZ178" s="6">
        <f t="shared" si="81"/>
        <v>3.1078082594155707</v>
      </c>
      <c r="BA178" s="6">
        <f t="shared" si="81"/>
        <v>3.2110724502884502</v>
      </c>
      <c r="BB178" s="6">
        <f t="shared" si="81"/>
        <v>3.3180082568367997</v>
      </c>
      <c r="BC178" s="6">
        <f t="shared" si="81"/>
        <v>3.4287462253957695</v>
      </c>
      <c r="BD178" s="6">
        <f t="shared" si="81"/>
        <v>3.5434215439479391</v>
      </c>
      <c r="BE178" s="6">
        <f t="shared" si="81"/>
        <v>3.6621742071597487</v>
      </c>
      <c r="BF178" s="6">
        <f t="shared" si="81"/>
        <v>3.7851491872857483</v>
      </c>
      <c r="BG178" s="6">
        <f t="shared" si="81"/>
        <v>3.912496611149558</v>
      </c>
      <c r="BH178" s="6">
        <f t="shared" si="81"/>
        <v>4.0443719434174268</v>
      </c>
      <c r="BI178" s="6">
        <f t="shared" si="81"/>
        <v>4.1809361763881467</v>
      </c>
      <c r="BJ178" s="6">
        <f t="shared" si="81"/>
        <v>4.322356026531156</v>
      </c>
      <c r="BK178" s="6">
        <f t="shared" si="81"/>
        <v>4.4688041380125858</v>
      </c>
      <c r="BL178" s="6">
        <f t="shared" si="81"/>
        <v>4.6204592934577962</v>
      </c>
    </row>
    <row r="179" spans="3:64" x14ac:dyDescent="0.25">
      <c r="C179" t="s">
        <v>7</v>
      </c>
      <c r="D179" s="6">
        <f t="shared" ref="D179:AI179" si="82">(D$24*(D64*D164))+D147</f>
        <v>0</v>
      </c>
      <c r="E179" s="6">
        <f t="shared" si="82"/>
        <v>0</v>
      </c>
      <c r="F179" s="6">
        <f t="shared" si="82"/>
        <v>0</v>
      </c>
      <c r="G179" s="6">
        <f t="shared" si="82"/>
        <v>0</v>
      </c>
      <c r="H179" s="6">
        <f t="shared" si="82"/>
        <v>0</v>
      </c>
      <c r="I179" s="6">
        <f t="shared" si="82"/>
        <v>0</v>
      </c>
      <c r="J179" s="10">
        <f t="shared" si="82"/>
        <v>0</v>
      </c>
      <c r="K179" s="6">
        <f t="shared" si="82"/>
        <v>0</v>
      </c>
      <c r="L179" s="6">
        <f t="shared" si="82"/>
        <v>0</v>
      </c>
      <c r="M179" s="6">
        <f t="shared" si="82"/>
        <v>0</v>
      </c>
      <c r="N179" s="6">
        <f t="shared" si="82"/>
        <v>0</v>
      </c>
      <c r="O179" s="6">
        <f t="shared" si="82"/>
        <v>0</v>
      </c>
      <c r="P179" s="6">
        <f t="shared" si="82"/>
        <v>0</v>
      </c>
      <c r="Q179" s="2">
        <f t="shared" si="82"/>
        <v>0</v>
      </c>
      <c r="R179" s="6">
        <f t="shared" si="82"/>
        <v>0</v>
      </c>
      <c r="S179" s="6">
        <f t="shared" si="82"/>
        <v>0</v>
      </c>
      <c r="T179" s="6">
        <f t="shared" si="82"/>
        <v>0</v>
      </c>
      <c r="U179" s="6">
        <f t="shared" si="82"/>
        <v>0</v>
      </c>
      <c r="V179" s="6">
        <f t="shared" si="82"/>
        <v>0</v>
      </c>
      <c r="W179" s="6">
        <f t="shared" si="82"/>
        <v>0</v>
      </c>
      <c r="X179" s="6">
        <f t="shared" si="82"/>
        <v>0</v>
      </c>
      <c r="Y179" s="6">
        <f t="shared" si="82"/>
        <v>0</v>
      </c>
      <c r="Z179" s="6">
        <f t="shared" si="82"/>
        <v>0</v>
      </c>
      <c r="AA179" s="6">
        <f t="shared" si="82"/>
        <v>0</v>
      </c>
      <c r="AB179" s="6">
        <f t="shared" si="82"/>
        <v>0</v>
      </c>
      <c r="AC179" s="6">
        <f t="shared" si="82"/>
        <v>0</v>
      </c>
      <c r="AD179" s="6">
        <f t="shared" si="82"/>
        <v>0</v>
      </c>
      <c r="AE179" s="6">
        <f t="shared" si="82"/>
        <v>0</v>
      </c>
      <c r="AF179" s="6">
        <f t="shared" si="82"/>
        <v>0</v>
      </c>
      <c r="AG179" s="6">
        <f t="shared" si="82"/>
        <v>0</v>
      </c>
      <c r="AH179" s="6">
        <f t="shared" si="82"/>
        <v>0</v>
      </c>
      <c r="AI179" s="6">
        <f t="shared" si="82"/>
        <v>0</v>
      </c>
      <c r="AJ179" s="6">
        <f t="shared" ref="AJ179:BL179" si="83">(AJ$24*(AJ64*AJ164))+AJ147</f>
        <v>0</v>
      </c>
      <c r="AK179" s="6">
        <f t="shared" si="83"/>
        <v>0</v>
      </c>
      <c r="AL179" s="6">
        <f t="shared" si="83"/>
        <v>0</v>
      </c>
      <c r="AM179" s="6">
        <f t="shared" si="83"/>
        <v>0</v>
      </c>
      <c r="AN179" s="6">
        <f t="shared" si="83"/>
        <v>0</v>
      </c>
      <c r="AO179" s="6">
        <f t="shared" si="83"/>
        <v>0</v>
      </c>
      <c r="AP179" s="6">
        <f t="shared" si="83"/>
        <v>0</v>
      </c>
      <c r="AQ179" s="6">
        <f t="shared" si="83"/>
        <v>0</v>
      </c>
      <c r="AR179" s="6">
        <f t="shared" si="83"/>
        <v>0</v>
      </c>
      <c r="AS179" s="6">
        <f t="shared" si="83"/>
        <v>0</v>
      </c>
      <c r="AT179" s="6">
        <f t="shared" si="83"/>
        <v>0</v>
      </c>
      <c r="AU179" s="6">
        <f t="shared" si="83"/>
        <v>0</v>
      </c>
      <c r="AV179" s="6">
        <f t="shared" si="83"/>
        <v>0</v>
      </c>
      <c r="AW179" s="6">
        <f t="shared" si="83"/>
        <v>0</v>
      </c>
      <c r="AX179" s="6">
        <f t="shared" si="83"/>
        <v>0</v>
      </c>
      <c r="AY179" s="6">
        <f t="shared" si="83"/>
        <v>0</v>
      </c>
      <c r="AZ179" s="6">
        <f t="shared" si="83"/>
        <v>0</v>
      </c>
      <c r="BA179" s="6">
        <f t="shared" si="83"/>
        <v>0</v>
      </c>
      <c r="BB179" s="6">
        <f t="shared" si="83"/>
        <v>0</v>
      </c>
      <c r="BC179" s="6">
        <f t="shared" si="83"/>
        <v>0</v>
      </c>
      <c r="BD179" s="6">
        <f t="shared" si="83"/>
        <v>0</v>
      </c>
      <c r="BE179" s="6">
        <f t="shared" si="83"/>
        <v>0</v>
      </c>
      <c r="BF179" s="6">
        <f t="shared" si="83"/>
        <v>0</v>
      </c>
      <c r="BG179" s="6">
        <f t="shared" si="83"/>
        <v>0</v>
      </c>
      <c r="BH179" s="6">
        <f t="shared" si="83"/>
        <v>0</v>
      </c>
      <c r="BI179" s="6">
        <f t="shared" si="83"/>
        <v>0</v>
      </c>
      <c r="BJ179" s="6">
        <f t="shared" si="83"/>
        <v>0</v>
      </c>
      <c r="BK179" s="6">
        <f t="shared" si="83"/>
        <v>0</v>
      </c>
      <c r="BL179" s="6">
        <f t="shared" si="83"/>
        <v>0</v>
      </c>
    </row>
    <row r="180" spans="3:64" x14ac:dyDescent="0.25">
      <c r="C180" t="s">
        <v>8</v>
      </c>
      <c r="D180" s="6">
        <f t="shared" ref="D180:AI180" si="84">(D$24*(D65*D165))+D148</f>
        <v>0</v>
      </c>
      <c r="E180" s="6">
        <f t="shared" si="84"/>
        <v>0</v>
      </c>
      <c r="F180" s="6">
        <f t="shared" si="84"/>
        <v>0</v>
      </c>
      <c r="G180" s="6">
        <f t="shared" si="84"/>
        <v>0</v>
      </c>
      <c r="H180" s="6">
        <f t="shared" si="84"/>
        <v>0</v>
      </c>
      <c r="I180" s="6">
        <f t="shared" si="84"/>
        <v>0</v>
      </c>
      <c r="J180" s="10">
        <f t="shared" si="84"/>
        <v>0</v>
      </c>
      <c r="K180" s="6">
        <f t="shared" si="84"/>
        <v>0.73665701031170105</v>
      </c>
      <c r="L180" s="6">
        <f t="shared" si="84"/>
        <v>0.76994575527709996</v>
      </c>
      <c r="M180" s="6">
        <f t="shared" si="84"/>
        <v>0.80336588426261701</v>
      </c>
      <c r="N180" s="6">
        <f t="shared" si="84"/>
        <v>0.74577903692052305</v>
      </c>
      <c r="O180" s="6">
        <f t="shared" si="84"/>
        <v>0.78156926254363501</v>
      </c>
      <c r="P180" s="6">
        <f t="shared" si="84"/>
        <v>0.819143576686444</v>
      </c>
      <c r="Q180" s="2">
        <f t="shared" si="84"/>
        <v>0.85916022124853497</v>
      </c>
      <c r="R180" s="6">
        <f t="shared" si="84"/>
        <v>0.90177794770716302</v>
      </c>
      <c r="S180" s="6">
        <f t="shared" si="84"/>
        <v>0.94716582638560098</v>
      </c>
      <c r="T180" s="6">
        <f t="shared" si="84"/>
        <v>0.98769498508851994</v>
      </c>
      <c r="U180" s="6">
        <f t="shared" si="84"/>
        <v>1.0301092209403999</v>
      </c>
      <c r="V180" s="6">
        <f t="shared" si="84"/>
        <v>1.0744085339412701</v>
      </c>
      <c r="W180" s="6">
        <f t="shared" si="84"/>
        <v>1.11965038551661</v>
      </c>
      <c r="X180" s="6">
        <f t="shared" si="84"/>
        <v>1.1648922370919601</v>
      </c>
      <c r="Y180" s="6">
        <f t="shared" si="84"/>
        <v>1.21201916581629</v>
      </c>
      <c r="Z180" s="6">
        <f t="shared" si="84"/>
        <v>1.26857148028547</v>
      </c>
      <c r="AA180" s="6">
        <f t="shared" si="84"/>
        <v>1.3156984090097898</v>
      </c>
      <c r="AB180" s="6">
        <f t="shared" si="84"/>
        <v>1.37225072347898</v>
      </c>
      <c r="AC180" s="6">
        <f t="shared" si="84"/>
        <v>1.4193776522032999</v>
      </c>
      <c r="AD180" s="6">
        <f t="shared" si="84"/>
        <v>1.4759299666724901</v>
      </c>
      <c r="AE180" s="6">
        <f t="shared" si="84"/>
        <v>1.5324822811416701</v>
      </c>
      <c r="AF180" s="6">
        <f t="shared" si="84"/>
        <v>1.58903459561086</v>
      </c>
      <c r="AG180" s="6">
        <f t="shared" si="84"/>
        <v>1.6550122958249101</v>
      </c>
      <c r="AH180" s="6">
        <f t="shared" si="84"/>
        <v>1.7115646102941</v>
      </c>
      <c r="AI180" s="6">
        <f t="shared" si="84"/>
        <v>1.77754231050815</v>
      </c>
      <c r="AJ180" s="6">
        <f t="shared" ref="AJ180:BL180" si="85">(AJ$24*(AJ65*AJ165))+AJ148</f>
        <v>1.8435200107221998</v>
      </c>
      <c r="AK180" s="6">
        <f t="shared" si="85"/>
        <v>1.9094977109362501</v>
      </c>
      <c r="AL180" s="6">
        <f t="shared" si="85"/>
        <v>1.9754754111502999</v>
      </c>
      <c r="AM180" s="6">
        <f t="shared" si="85"/>
        <v>2.0414531113643499</v>
      </c>
      <c r="AN180" s="6">
        <f t="shared" si="85"/>
        <v>2.1074308115784</v>
      </c>
      <c r="AO180" s="6">
        <f t="shared" si="85"/>
        <v>2.18283389753732</v>
      </c>
      <c r="AP180" s="6">
        <f t="shared" si="85"/>
        <v>2.2582369834962299</v>
      </c>
      <c r="AQ180" s="6">
        <f t="shared" si="85"/>
        <v>2.3242146837102799</v>
      </c>
      <c r="AR180" s="6">
        <f t="shared" si="85"/>
        <v>2.3996177696692</v>
      </c>
      <c r="AS180" s="6">
        <f t="shared" si="85"/>
        <v>2.4777018542399798</v>
      </c>
      <c r="AT180" s="6">
        <f t="shared" si="85"/>
        <v>2.5585622618177304</v>
      </c>
      <c r="AU180" s="6">
        <f t="shared" si="85"/>
        <v>2.6422977061093502</v>
      </c>
      <c r="AV180" s="6">
        <f t="shared" si="85"/>
        <v>2.7290104106424504</v>
      </c>
      <c r="AW180" s="6">
        <f t="shared" si="85"/>
        <v>2.8188062335589503</v>
      </c>
      <c r="AX180" s="6">
        <f t="shared" si="85"/>
        <v>2.9117947968458102</v>
      </c>
      <c r="AY180" s="6">
        <f t="shared" si="85"/>
        <v>3.00808962016065</v>
      </c>
      <c r="AZ180" s="6">
        <f t="shared" si="85"/>
        <v>3.1078082594155805</v>
      </c>
      <c r="BA180" s="6">
        <f t="shared" si="85"/>
        <v>3.2110724502884604</v>
      </c>
      <c r="BB180" s="6">
        <f t="shared" si="85"/>
        <v>3.3180082568368103</v>
      </c>
      <c r="BC180" s="6">
        <f t="shared" si="85"/>
        <v>3.4287462253957801</v>
      </c>
      <c r="BD180" s="6">
        <f t="shared" si="85"/>
        <v>3.5434215439479502</v>
      </c>
      <c r="BE180" s="6">
        <f t="shared" si="85"/>
        <v>3.6621742071597603</v>
      </c>
      <c r="BF180" s="6">
        <f t="shared" si="85"/>
        <v>3.7851491872857599</v>
      </c>
      <c r="BG180" s="6">
        <f t="shared" si="85"/>
        <v>3.91249661114957</v>
      </c>
      <c r="BH180" s="6">
        <f t="shared" si="85"/>
        <v>4.0443719434174401</v>
      </c>
      <c r="BI180" s="6">
        <f t="shared" si="85"/>
        <v>4.1809361763881601</v>
      </c>
      <c r="BJ180" s="6">
        <f t="shared" si="85"/>
        <v>4.3223560265311702</v>
      </c>
      <c r="BK180" s="6">
        <f t="shared" si="85"/>
        <v>4.4688041380126</v>
      </c>
      <c r="BL180" s="6">
        <f t="shared" si="85"/>
        <v>4.6204592934578104</v>
      </c>
    </row>
    <row r="181" spans="3:64" x14ac:dyDescent="0.25">
      <c r="C181" t="s">
        <v>9</v>
      </c>
      <c r="D181" s="6">
        <f t="shared" ref="D181:AI181" si="86">(D$24*(D66*D166))+D149</f>
        <v>0</v>
      </c>
      <c r="E181" s="6">
        <f t="shared" si="86"/>
        <v>0</v>
      </c>
      <c r="F181" s="6">
        <f t="shared" si="86"/>
        <v>0</v>
      </c>
      <c r="G181" s="6">
        <f t="shared" si="86"/>
        <v>0</v>
      </c>
      <c r="H181" s="6">
        <f t="shared" si="86"/>
        <v>0</v>
      </c>
      <c r="I181" s="6">
        <f t="shared" si="86"/>
        <v>0</v>
      </c>
      <c r="J181" s="10">
        <f t="shared" si="86"/>
        <v>0</v>
      </c>
      <c r="K181" s="6">
        <f t="shared" si="86"/>
        <v>0</v>
      </c>
      <c r="L181" s="6">
        <f t="shared" si="86"/>
        <v>0</v>
      </c>
      <c r="M181" s="6">
        <f t="shared" si="86"/>
        <v>0</v>
      </c>
      <c r="N181" s="6">
        <f t="shared" si="86"/>
        <v>0</v>
      </c>
      <c r="O181" s="6">
        <f t="shared" si="86"/>
        <v>0</v>
      </c>
      <c r="P181" s="6">
        <f t="shared" si="86"/>
        <v>0</v>
      </c>
      <c r="Q181" s="2">
        <f t="shared" si="86"/>
        <v>0</v>
      </c>
      <c r="R181" s="6">
        <f t="shared" si="86"/>
        <v>0</v>
      </c>
      <c r="S181" s="6">
        <f t="shared" si="86"/>
        <v>0</v>
      </c>
      <c r="T181" s="6">
        <f t="shared" si="86"/>
        <v>0</v>
      </c>
      <c r="U181" s="6">
        <f t="shared" si="86"/>
        <v>0</v>
      </c>
      <c r="V181" s="6">
        <f t="shared" si="86"/>
        <v>0</v>
      </c>
      <c r="W181" s="6">
        <f t="shared" si="86"/>
        <v>0</v>
      </c>
      <c r="X181" s="6">
        <f t="shared" si="86"/>
        <v>0</v>
      </c>
      <c r="Y181" s="6">
        <f t="shared" si="86"/>
        <v>0</v>
      </c>
      <c r="Z181" s="6">
        <f t="shared" si="86"/>
        <v>0</v>
      </c>
      <c r="AA181" s="6">
        <f t="shared" si="86"/>
        <v>0</v>
      </c>
      <c r="AB181" s="6">
        <f t="shared" si="86"/>
        <v>0</v>
      </c>
      <c r="AC181" s="6">
        <f t="shared" si="86"/>
        <v>0</v>
      </c>
      <c r="AD181" s="6">
        <f t="shared" si="86"/>
        <v>0</v>
      </c>
      <c r="AE181" s="6">
        <f t="shared" si="86"/>
        <v>0</v>
      </c>
      <c r="AF181" s="6">
        <f t="shared" si="86"/>
        <v>0</v>
      </c>
      <c r="AG181" s="6">
        <f t="shared" si="86"/>
        <v>0</v>
      </c>
      <c r="AH181" s="6">
        <f t="shared" si="86"/>
        <v>0</v>
      </c>
      <c r="AI181" s="6">
        <f t="shared" si="86"/>
        <v>0</v>
      </c>
      <c r="AJ181" s="6">
        <f t="shared" ref="AJ181:BL181" si="87">(AJ$24*(AJ66*AJ166))+AJ149</f>
        <v>0</v>
      </c>
      <c r="AK181" s="6">
        <f t="shared" si="87"/>
        <v>0</v>
      </c>
      <c r="AL181" s="6">
        <f t="shared" si="87"/>
        <v>0</v>
      </c>
      <c r="AM181" s="6">
        <f t="shared" si="87"/>
        <v>0</v>
      </c>
      <c r="AN181" s="6">
        <f t="shared" si="87"/>
        <v>0</v>
      </c>
      <c r="AO181" s="6">
        <f t="shared" si="87"/>
        <v>0</v>
      </c>
      <c r="AP181" s="6">
        <f t="shared" si="87"/>
        <v>0</v>
      </c>
      <c r="AQ181" s="6">
        <f t="shared" si="87"/>
        <v>0</v>
      </c>
      <c r="AR181" s="6">
        <f t="shared" si="87"/>
        <v>0</v>
      </c>
      <c r="AS181" s="6">
        <f t="shared" si="87"/>
        <v>0</v>
      </c>
      <c r="AT181" s="6">
        <f t="shared" si="87"/>
        <v>0</v>
      </c>
      <c r="AU181" s="6">
        <f t="shared" si="87"/>
        <v>0</v>
      </c>
      <c r="AV181" s="6">
        <f t="shared" si="87"/>
        <v>0</v>
      </c>
      <c r="AW181" s="6">
        <f t="shared" si="87"/>
        <v>0</v>
      </c>
      <c r="AX181" s="6">
        <f t="shared" si="87"/>
        <v>0</v>
      </c>
      <c r="AY181" s="6">
        <f t="shared" si="87"/>
        <v>0</v>
      </c>
      <c r="AZ181" s="6">
        <f t="shared" si="87"/>
        <v>0</v>
      </c>
      <c r="BA181" s="6">
        <f t="shared" si="87"/>
        <v>0</v>
      </c>
      <c r="BB181" s="6">
        <f t="shared" si="87"/>
        <v>0</v>
      </c>
      <c r="BC181" s="6">
        <f t="shared" si="87"/>
        <v>0</v>
      </c>
      <c r="BD181" s="6">
        <f t="shared" si="87"/>
        <v>0</v>
      </c>
      <c r="BE181" s="6">
        <f t="shared" si="87"/>
        <v>0</v>
      </c>
      <c r="BF181" s="6">
        <f t="shared" si="87"/>
        <v>0</v>
      </c>
      <c r="BG181" s="6">
        <f t="shared" si="87"/>
        <v>0</v>
      </c>
      <c r="BH181" s="6">
        <f t="shared" si="87"/>
        <v>0</v>
      </c>
      <c r="BI181" s="6">
        <f t="shared" si="87"/>
        <v>0</v>
      </c>
      <c r="BJ181" s="6">
        <f t="shared" si="87"/>
        <v>0</v>
      </c>
      <c r="BK181" s="6">
        <f t="shared" si="87"/>
        <v>0</v>
      </c>
      <c r="BL181" s="6">
        <f t="shared" si="87"/>
        <v>0</v>
      </c>
    </row>
    <row r="182" spans="3:64" x14ac:dyDescent="0.25">
      <c r="C182" t="s">
        <v>10</v>
      </c>
      <c r="D182" s="6">
        <f t="shared" ref="D182:AI182" si="88">(D$24*(D67*D167))+D150</f>
        <v>0</v>
      </c>
      <c r="E182" s="6">
        <f t="shared" si="88"/>
        <v>0</v>
      </c>
      <c r="F182" s="6">
        <f t="shared" si="88"/>
        <v>0</v>
      </c>
      <c r="G182" s="6">
        <f t="shared" si="88"/>
        <v>0</v>
      </c>
      <c r="H182" s="6">
        <f t="shared" si="88"/>
        <v>0</v>
      </c>
      <c r="I182" s="6">
        <f t="shared" si="88"/>
        <v>0</v>
      </c>
      <c r="J182" s="10">
        <f t="shared" si="88"/>
        <v>0</v>
      </c>
      <c r="K182" s="6">
        <f t="shared" si="88"/>
        <v>51.252545280148908</v>
      </c>
      <c r="L182" s="6">
        <f t="shared" si="88"/>
        <v>53.873407453505699</v>
      </c>
      <c r="M182" s="6">
        <f t="shared" si="88"/>
        <v>56.535266360598605</v>
      </c>
      <c r="N182" s="6">
        <f t="shared" si="88"/>
        <v>52.787075572929325</v>
      </c>
      <c r="O182" s="6">
        <f t="shared" si="88"/>
        <v>55.642697348315203</v>
      </c>
      <c r="P182" s="6">
        <f t="shared" si="88"/>
        <v>58.658147884623602</v>
      </c>
      <c r="Q182" s="2">
        <f t="shared" si="88"/>
        <v>61.882384717607486</v>
      </c>
      <c r="R182" s="6">
        <f t="shared" si="88"/>
        <v>65.329117023756325</v>
      </c>
      <c r="S182" s="6">
        <f t="shared" si="88"/>
        <v>69.012883796880189</v>
      </c>
      <c r="T182" s="6">
        <f t="shared" si="88"/>
        <v>72.376865187303963</v>
      </c>
      <c r="U182" s="6">
        <f t="shared" si="88"/>
        <v>75.910527771770631</v>
      </c>
      <c r="V182" s="6">
        <f t="shared" si="88"/>
        <v>79.614553496878969</v>
      </c>
      <c r="W182" s="6">
        <f t="shared" si="88"/>
        <v>83.419146518390576</v>
      </c>
      <c r="X182" s="6">
        <f t="shared" si="88"/>
        <v>87.252735993189646</v>
      </c>
      <c r="Y182" s="6">
        <f t="shared" si="88"/>
        <v>91.254921603958039</v>
      </c>
      <c r="Z182" s="6">
        <f t="shared" si="88"/>
        <v>95.995902125757951</v>
      </c>
      <c r="AA182" s="6">
        <f t="shared" si="88"/>
        <v>100.04986513341451</v>
      </c>
      <c r="AB182" s="6">
        <f t="shared" si="88"/>
        <v>104.84352696386863</v>
      </c>
      <c r="AC182" s="6">
        <f t="shared" si="88"/>
        <v>108.93662283956841</v>
      </c>
      <c r="AD182" s="6">
        <f t="shared" si="88"/>
        <v>113.7688995765325</v>
      </c>
      <c r="AE182" s="6">
        <f t="shared" si="88"/>
        <v>118.61607219490934</v>
      </c>
      <c r="AF182" s="6">
        <f t="shared" si="88"/>
        <v>123.47370778280481</v>
      </c>
      <c r="AG182" s="6">
        <f t="shared" si="88"/>
        <v>129.07217457637728</v>
      </c>
      <c r="AH182" s="6">
        <f t="shared" si="88"/>
        <v>133.93886201253386</v>
      </c>
      <c r="AI182" s="6">
        <f t="shared" si="88"/>
        <v>139.54080892123656</v>
      </c>
      <c r="AJ182" s="6">
        <f t="shared" ref="AJ182:BL182" si="89">(AJ$24*(AJ67*AJ167))+AJ150</f>
        <v>145.13683079887599</v>
      </c>
      <c r="AK182" s="6">
        <f t="shared" si="89"/>
        <v>150.7204989612631</v>
      </c>
      <c r="AL182" s="6">
        <f t="shared" si="89"/>
        <v>156.2850674514803</v>
      </c>
      <c r="AM182" s="6">
        <f t="shared" si="89"/>
        <v>161.82347307014226</v>
      </c>
      <c r="AN182" s="6">
        <f t="shared" si="89"/>
        <v>167.32833541968543</v>
      </c>
      <c r="AO182" s="6">
        <f t="shared" si="89"/>
        <v>173.54130106494128</v>
      </c>
      <c r="AP182" s="6">
        <f t="shared" si="89"/>
        <v>179.70643355938805</v>
      </c>
      <c r="AQ182" s="6">
        <f t="shared" si="89"/>
        <v>185.06408268377325</v>
      </c>
      <c r="AR182" s="6">
        <f t="shared" si="89"/>
        <v>191.10555917645507</v>
      </c>
      <c r="AS182" s="6">
        <f t="shared" si="89"/>
        <v>197.32417567167198</v>
      </c>
      <c r="AT182" s="6">
        <f t="shared" si="89"/>
        <v>203.76389853116402</v>
      </c>
      <c r="AU182" s="6">
        <f t="shared" si="89"/>
        <v>210.43258931454861</v>
      </c>
      <c r="AV182" s="6">
        <f t="shared" si="89"/>
        <v>217.33838910356471</v>
      </c>
      <c r="AW182" s="6">
        <f t="shared" si="89"/>
        <v>224.48972844063476</v>
      </c>
      <c r="AX182" s="6">
        <f t="shared" si="89"/>
        <v>231.89533762080026</v>
      </c>
      <c r="AY182" s="6">
        <f t="shared" si="89"/>
        <v>239.56425734959413</v>
      </c>
      <c r="AZ182" s="6">
        <f t="shared" si="89"/>
        <v>247.50584977985676</v>
      </c>
      <c r="BA182" s="6">
        <f t="shared" si="89"/>
        <v>255.72980994097293</v>
      </c>
      <c r="BB182" s="6">
        <f t="shared" si="89"/>
        <v>264.24617757448351</v>
      </c>
      <c r="BC182" s="6">
        <f t="shared" si="89"/>
        <v>273.06534939051988</v>
      </c>
      <c r="BD182" s="6">
        <f t="shared" si="89"/>
        <v>282.19809176001468</v>
      </c>
      <c r="BE182" s="6">
        <f t="shared" si="89"/>
        <v>291.65555385820323</v>
      </c>
      <c r="BF182" s="6">
        <f t="shared" si="89"/>
        <v>301.4492812754379</v>
      </c>
      <c r="BG182" s="6">
        <f t="shared" si="89"/>
        <v>311.59123011195169</v>
      </c>
      <c r="BH182" s="6">
        <f t="shared" si="89"/>
        <v>322.09378157376483</v>
      </c>
      <c r="BI182" s="6">
        <f t="shared" si="89"/>
        <v>332.96975708755303</v>
      </c>
      <c r="BJ182" s="6">
        <f t="shared" si="89"/>
        <v>344.2324339529423</v>
      </c>
      <c r="BK182" s="6">
        <f t="shared" si="89"/>
        <v>355.8955615513234</v>
      </c>
      <c r="BL182" s="6">
        <f t="shared" si="89"/>
        <v>367.97337813097994</v>
      </c>
    </row>
    <row r="183" spans="3:64" x14ac:dyDescent="0.25">
      <c r="C183" t="s">
        <v>11</v>
      </c>
      <c r="D183" s="6">
        <f t="shared" ref="D183:AI183" si="90">(D$24*(D68*D168))+D151</f>
        <v>0</v>
      </c>
      <c r="E183" s="6">
        <f t="shared" si="90"/>
        <v>0</v>
      </c>
      <c r="F183" s="6">
        <f t="shared" si="90"/>
        <v>0</v>
      </c>
      <c r="G183" s="6">
        <f t="shared" si="90"/>
        <v>0</v>
      </c>
      <c r="H183" s="6">
        <f t="shared" si="90"/>
        <v>0</v>
      </c>
      <c r="I183" s="6">
        <f t="shared" si="90"/>
        <v>0</v>
      </c>
      <c r="J183" s="10">
        <f t="shared" si="90"/>
        <v>0</v>
      </c>
      <c r="K183" s="6">
        <f t="shared" si="90"/>
        <v>2.1662167621025255</v>
      </c>
      <c r="L183" s="6">
        <f t="shared" si="90"/>
        <v>2.2768063836992836</v>
      </c>
      <c r="M183" s="6">
        <f t="shared" si="90"/>
        <v>2.3891096768692175</v>
      </c>
      <c r="N183" s="6">
        <f t="shared" si="90"/>
        <v>2.230535608743744</v>
      </c>
      <c r="O183" s="6">
        <f t="shared" si="90"/>
        <v>2.351011108785785</v>
      </c>
      <c r="P183" s="6">
        <f t="shared" si="90"/>
        <v>2.4782204775545855</v>
      </c>
      <c r="Q183" s="2">
        <f t="shared" si="90"/>
        <v>2.6142310391190007</v>
      </c>
      <c r="R183" s="6">
        <f t="shared" si="90"/>
        <v>2.7596206238109793</v>
      </c>
      <c r="S183" s="6">
        <f t="shared" si="90"/>
        <v>2.9150020676360735</v>
      </c>
      <c r="T183" s="6">
        <f t="shared" si="90"/>
        <v>3.0568566738496861</v>
      </c>
      <c r="U183" s="6">
        <f t="shared" si="90"/>
        <v>3.2058598746962916</v>
      </c>
      <c r="V183" s="6">
        <f t="shared" si="90"/>
        <v>3.3620400846175089</v>
      </c>
      <c r="W183" s="6">
        <f t="shared" si="90"/>
        <v>3.5224498709961312</v>
      </c>
      <c r="X183" s="6">
        <f t="shared" si="90"/>
        <v>3.684067842928398</v>
      </c>
      <c r="Y183" s="6">
        <f t="shared" si="90"/>
        <v>3.8527891987405947</v>
      </c>
      <c r="Z183" s="6">
        <f t="shared" si="90"/>
        <v>4.0526864002518082</v>
      </c>
      <c r="AA183" s="6">
        <f t="shared" si="90"/>
        <v>4.223565147601013</v>
      </c>
      <c r="AB183" s="6">
        <f t="shared" si="90"/>
        <v>4.4256574036394811</v>
      </c>
      <c r="AC183" s="6">
        <f t="shared" si="90"/>
        <v>4.5981666871571525</v>
      </c>
      <c r="AD183" s="6">
        <f t="shared" si="90"/>
        <v>4.8018678976335369</v>
      </c>
      <c r="AE183" s="6">
        <f t="shared" si="90"/>
        <v>5.0061897698354558</v>
      </c>
      <c r="AF183" s="6">
        <f t="shared" si="90"/>
        <v>5.2109475991006491</v>
      </c>
      <c r="AG183" s="6">
        <f t="shared" si="90"/>
        <v>5.4469661196750856</v>
      </c>
      <c r="AH183" s="6">
        <f t="shared" si="90"/>
        <v>5.6521011092844899</v>
      </c>
      <c r="AI183" s="6">
        <f t="shared" si="90"/>
        <v>5.888264634656025</v>
      </c>
      <c r="AJ183" s="6">
        <f t="shared" ref="AJ183:BL183" si="91">(AJ$24*(AJ68*AJ168))+AJ151</f>
        <v>6.1241812837332485</v>
      </c>
      <c r="AK183" s="6">
        <f t="shared" si="91"/>
        <v>6.3595831946749657</v>
      </c>
      <c r="AL183" s="6">
        <f t="shared" si="91"/>
        <v>6.5941892859429352</v>
      </c>
      <c r="AM183" s="6">
        <f t="shared" si="91"/>
        <v>6.8277052575627666</v>
      </c>
      <c r="AN183" s="6">
        <f t="shared" si="91"/>
        <v>7.0598235929693152</v>
      </c>
      <c r="AO183" s="6">
        <f t="shared" si="91"/>
        <v>7.3218389567699322</v>
      </c>
      <c r="AP183" s="6">
        <f t="shared" si="91"/>
        <v>7.5818612726201655</v>
      </c>
      <c r="AQ183" s="6">
        <f t="shared" si="91"/>
        <v>7.8078457236451353</v>
      </c>
      <c r="AR183" s="6">
        <f t="shared" si="91"/>
        <v>8.0627157060884986</v>
      </c>
      <c r="AS183" s="6">
        <f t="shared" si="91"/>
        <v>8.3250782302463175</v>
      </c>
      <c r="AT183" s="6">
        <f t="shared" si="91"/>
        <v>8.596769199707559</v>
      </c>
      <c r="AU183" s="6">
        <f t="shared" si="91"/>
        <v>8.8781202925274023</v>
      </c>
      <c r="AV183" s="6">
        <f t="shared" si="91"/>
        <v>9.1694749797586166</v>
      </c>
      <c r="AW183" s="6">
        <f t="shared" si="91"/>
        <v>9.4711889447580564</v>
      </c>
      <c r="AX183" s="6">
        <f t="shared" si="91"/>
        <v>9.7836305174019049</v>
      </c>
      <c r="AY183" s="6">
        <f t="shared" si="91"/>
        <v>10.107181123739766</v>
      </c>
      <c r="AZ183" s="6">
        <f t="shared" si="91"/>
        <v>10.442235751636332</v>
      </c>
      <c r="BA183" s="6">
        <f t="shared" si="91"/>
        <v>10.789203432969208</v>
      </c>
      <c r="BB183" s="6">
        <f t="shared" si="91"/>
        <v>11.148507742971663</v>
      </c>
      <c r="BC183" s="6">
        <f t="shared" si="91"/>
        <v>11.520587317329802</v>
      </c>
      <c r="BD183" s="6">
        <f t="shared" si="91"/>
        <v>11.905896387665091</v>
      </c>
      <c r="BE183" s="6">
        <f t="shared" si="91"/>
        <v>12.304905336056773</v>
      </c>
      <c r="BF183" s="6">
        <f t="shared" si="91"/>
        <v>12.718101269280131</v>
      </c>
      <c r="BG183" s="6">
        <f t="shared" si="91"/>
        <v>13.145988613462533</v>
      </c>
      <c r="BH183" s="6">
        <f t="shared" si="91"/>
        <v>13.589089729882573</v>
      </c>
      <c r="BI183" s="6">
        <f t="shared" si="91"/>
        <v>14.047945552664194</v>
      </c>
      <c r="BJ183" s="6">
        <f t="shared" si="91"/>
        <v>14.523116249144707</v>
      </c>
      <c r="BK183" s="6">
        <f t="shared" si="91"/>
        <v>15.01518190372231</v>
      </c>
      <c r="BL183" s="6">
        <f t="shared" si="91"/>
        <v>15.524743226018215</v>
      </c>
    </row>
    <row r="184" spans="3:64" x14ac:dyDescent="0.25">
      <c r="C184" t="s">
        <v>12</v>
      </c>
      <c r="D184" s="6">
        <f t="shared" ref="D184:AI184" si="92">(D$24*(D69*D169))+D152</f>
        <v>0</v>
      </c>
      <c r="E184" s="6">
        <f t="shared" si="92"/>
        <v>0</v>
      </c>
      <c r="F184" s="6">
        <f t="shared" si="92"/>
        <v>0</v>
      </c>
      <c r="G184" s="6">
        <f t="shared" si="92"/>
        <v>0</v>
      </c>
      <c r="H184" s="6">
        <f t="shared" si="92"/>
        <v>0</v>
      </c>
      <c r="I184" s="6">
        <f t="shared" si="92"/>
        <v>0</v>
      </c>
      <c r="J184" s="10">
        <f t="shared" si="92"/>
        <v>0</v>
      </c>
      <c r="K184" s="6">
        <f t="shared" si="92"/>
        <v>18.886049686547732</v>
      </c>
      <c r="L184" s="6">
        <f t="shared" si="92"/>
        <v>19.427869643950775</v>
      </c>
      <c r="M184" s="6">
        <f t="shared" si="92"/>
        <v>19.938954430344765</v>
      </c>
      <c r="N184" s="6">
        <f t="shared" si="92"/>
        <v>18.195764299618745</v>
      </c>
      <c r="O184" s="6">
        <f t="shared" si="92"/>
        <v>18.73523934357636</v>
      </c>
      <c r="P184" s="6">
        <f t="shared" si="92"/>
        <v>19.28227316423294</v>
      </c>
      <c r="Q184" s="2">
        <f t="shared" si="92"/>
        <v>19.850385603218793</v>
      </c>
      <c r="R184" s="6">
        <f t="shared" si="92"/>
        <v>20.440794384889458</v>
      </c>
      <c r="S184" s="6">
        <f t="shared" si="92"/>
        <v>21.054860925196941</v>
      </c>
      <c r="T184" s="6">
        <f t="shared" si="92"/>
        <v>21.523943375331033</v>
      </c>
      <c r="U184" s="6">
        <f t="shared" si="92"/>
        <v>21.999899433661867</v>
      </c>
      <c r="V184" s="6">
        <f t="shared" si="92"/>
        <v>22.481970008525963</v>
      </c>
      <c r="W184" s="6">
        <f t="shared" si="92"/>
        <v>22.95034781743901</v>
      </c>
      <c r="X184" s="6">
        <f t="shared" si="92"/>
        <v>23.387110593288458</v>
      </c>
      <c r="Y184" s="6">
        <f t="shared" si="92"/>
        <v>23.831775926139219</v>
      </c>
      <c r="Z184" s="6">
        <f t="shared" si="92"/>
        <v>24.42995923729681</v>
      </c>
      <c r="AA184" s="6">
        <f t="shared" si="92"/>
        <v>24.817909883632421</v>
      </c>
      <c r="AB184" s="6">
        <f t="shared" si="92"/>
        <v>25.358397936601449</v>
      </c>
      <c r="AC184" s="6">
        <f t="shared" si="92"/>
        <v>25.703096752280334</v>
      </c>
      <c r="AD184" s="6">
        <f t="shared" si="92"/>
        <v>26.200903346222027</v>
      </c>
      <c r="AE184" s="6">
        <f t="shared" si="92"/>
        <v>26.682107800621651</v>
      </c>
      <c r="AF184" s="6">
        <f t="shared" si="92"/>
        <v>27.151481356731448</v>
      </c>
      <c r="AG184" s="6">
        <f t="shared" si="92"/>
        <v>27.772265352130017</v>
      </c>
      <c r="AH184" s="6">
        <f t="shared" si="92"/>
        <v>28.230812148194989</v>
      </c>
      <c r="AI184" s="6">
        <f t="shared" si="92"/>
        <v>28.846831604243697</v>
      </c>
      <c r="AJ184" s="6">
        <f t="shared" ref="AJ184:BL184" si="93">(AJ$24*(AJ69*AJ169))+AJ152</f>
        <v>29.468781212364732</v>
      </c>
      <c r="AK184" s="6">
        <f t="shared" si="93"/>
        <v>30.103639486584516</v>
      </c>
      <c r="AL184" s="6">
        <f t="shared" si="93"/>
        <v>30.758741371428236</v>
      </c>
      <c r="AM184" s="6">
        <f t="shared" si="93"/>
        <v>31.441778209767627</v>
      </c>
      <c r="AN184" s="6">
        <f t="shared" si="93"/>
        <v>32.160797695335198</v>
      </c>
      <c r="AO184" s="6">
        <f t="shared" si="93"/>
        <v>33.066985674053306</v>
      </c>
      <c r="AP184" s="6">
        <f t="shared" si="93"/>
        <v>34.024780676416832</v>
      </c>
      <c r="AQ184" s="6">
        <f t="shared" si="93"/>
        <v>34.902654174846433</v>
      </c>
      <c r="AR184" s="6">
        <f t="shared" si="93"/>
        <v>35.994266545038045</v>
      </c>
      <c r="AS184" s="6">
        <f t="shared" si="93"/>
        <v>37.165527813599745</v>
      </c>
      <c r="AT184" s="6">
        <f t="shared" si="93"/>
        <v>38.378433927266002</v>
      </c>
      <c r="AU184" s="6">
        <f t="shared" si="93"/>
        <v>39.6344655916403</v>
      </c>
      <c r="AV184" s="6">
        <f t="shared" si="93"/>
        <v>40.935156159636804</v>
      </c>
      <c r="AW184" s="6">
        <f t="shared" si="93"/>
        <v>42.282093503384303</v>
      </c>
      <c r="AX184" s="6">
        <f t="shared" si="93"/>
        <v>43.676921952687202</v>
      </c>
      <c r="AY184" s="6">
        <f t="shared" si="93"/>
        <v>45.121344302409803</v>
      </c>
      <c r="AZ184" s="6">
        <f t="shared" si="93"/>
        <v>46.61712389123376</v>
      </c>
      <c r="BA184" s="6">
        <f t="shared" si="93"/>
        <v>48.166086754326962</v>
      </c>
      <c r="BB184" s="6">
        <f t="shared" si="93"/>
        <v>49.770123852552217</v>
      </c>
      <c r="BC184" s="6">
        <f t="shared" si="93"/>
        <v>51.431193380936769</v>
      </c>
      <c r="BD184" s="6">
        <f t="shared" si="93"/>
        <v>53.151323159219316</v>
      </c>
      <c r="BE184" s="6">
        <f t="shared" si="93"/>
        <v>54.93261310739647</v>
      </c>
      <c r="BF184" s="6">
        <f t="shared" si="93"/>
        <v>56.777237809286468</v>
      </c>
      <c r="BG184" s="6">
        <f t="shared" si="93"/>
        <v>58.687449167243628</v>
      </c>
      <c r="BH184" s="6">
        <f t="shared" si="93"/>
        <v>60.665579151261674</v>
      </c>
      <c r="BI184" s="6">
        <f t="shared" si="93"/>
        <v>62.714042645822481</v>
      </c>
      <c r="BJ184" s="6">
        <f t="shared" si="93"/>
        <v>64.835340397967627</v>
      </c>
      <c r="BK184" s="6">
        <f t="shared" si="93"/>
        <v>67.032062070189085</v>
      </c>
      <c r="BL184" s="6">
        <f t="shared" si="93"/>
        <v>69.306889401867238</v>
      </c>
    </row>
    <row r="185" spans="3:64" x14ac:dyDescent="0.25">
      <c r="C185" t="s">
        <v>13</v>
      </c>
      <c r="D185" s="6">
        <f t="shared" ref="D185:AI185" si="94">(D$23*(D70*D170))+D153</f>
        <v>0</v>
      </c>
      <c r="E185" s="6">
        <f t="shared" si="94"/>
        <v>0</v>
      </c>
      <c r="F185" s="6">
        <f t="shared" si="94"/>
        <v>0</v>
      </c>
      <c r="G185" s="6">
        <f t="shared" si="94"/>
        <v>0</v>
      </c>
      <c r="H185" s="6">
        <f t="shared" si="94"/>
        <v>0</v>
      </c>
      <c r="I185" s="6">
        <f t="shared" si="94"/>
        <v>0</v>
      </c>
      <c r="J185" s="10">
        <f t="shared" si="94"/>
        <v>0</v>
      </c>
      <c r="K185" s="6">
        <f t="shared" si="94"/>
        <v>7.4993666799901408</v>
      </c>
      <c r="L185">
        <f t="shared" si="94"/>
        <v>7.8933161634366291</v>
      </c>
      <c r="M185" s="6">
        <f t="shared" si="94"/>
        <v>8.3203872046714054</v>
      </c>
      <c r="N185" s="6">
        <f t="shared" si="94"/>
        <v>8.2786252018417095</v>
      </c>
      <c r="O185" s="6">
        <f t="shared" si="94"/>
        <v>8.7946888031181896</v>
      </c>
      <c r="P185" s="6">
        <f t="shared" si="94"/>
        <v>9.3520044300166205</v>
      </c>
      <c r="Q185" s="2">
        <f t="shared" si="94"/>
        <v>9.9537904789847715</v>
      </c>
      <c r="R185" s="6">
        <f t="shared" si="94"/>
        <v>10.599835350429155</v>
      </c>
      <c r="S185" s="6">
        <f t="shared" si="94"/>
        <v>11.289688670451339</v>
      </c>
      <c r="T185" s="6">
        <f t="shared" si="94"/>
        <v>11.98109973795815</v>
      </c>
      <c r="U185" s="6">
        <f t="shared" si="94"/>
        <v>12.709462624037334</v>
      </c>
      <c r="V185" s="6">
        <f t="shared" si="94"/>
        <v>13.472881265642368</v>
      </c>
      <c r="W185" s="6">
        <f t="shared" si="94"/>
        <v>14.264261114253761</v>
      </c>
      <c r="X185" s="6">
        <f t="shared" si="94"/>
        <v>15.076329646319849</v>
      </c>
      <c r="Y185" s="6">
        <f t="shared" si="94"/>
        <v>15.916294035833731</v>
      </c>
      <c r="Z185" s="6">
        <f t="shared" si="94"/>
        <v>16.819720112551806</v>
      </c>
      <c r="AA185" s="6">
        <f t="shared" si="94"/>
        <v>17.686206918485446</v>
      </c>
      <c r="AB185" s="6">
        <f t="shared" si="94"/>
        <v>18.608225870057904</v>
      </c>
      <c r="AC185" s="6">
        <f t="shared" si="94"/>
        <v>19.486299040866744</v>
      </c>
      <c r="AD185" s="6">
        <f t="shared" si="94"/>
        <v>20.411063040678293</v>
      </c>
      <c r="AE185" s="6">
        <f t="shared" si="94"/>
        <v>21.330647616857526</v>
      </c>
      <c r="AF185" s="6">
        <f t="shared" si="94"/>
        <v>22.240678007658715</v>
      </c>
      <c r="AG185" s="6">
        <f t="shared" si="94"/>
        <v>23.181946927325537</v>
      </c>
      <c r="AH185" s="6">
        <f t="shared" si="94"/>
        <v>24.058689684480296</v>
      </c>
      <c r="AI185" s="6">
        <f t="shared" si="94"/>
        <v>24.955634892949547</v>
      </c>
      <c r="AJ185" s="6">
        <f t="shared" ref="AJ185:BL185" si="95">(AJ$23*(AJ70*AJ170))+AJ153</f>
        <v>25.822142651364715</v>
      </c>
      <c r="AK185" s="6">
        <f t="shared" si="95"/>
        <v>26.652745290315067</v>
      </c>
      <c r="AL185" s="6">
        <f t="shared" si="95"/>
        <v>27.441801315968853</v>
      </c>
      <c r="AM185" s="6">
        <f t="shared" si="95"/>
        <v>28.183493655721463</v>
      </c>
      <c r="AN185" s="6">
        <f t="shared" si="95"/>
        <v>28.871889357024575</v>
      </c>
      <c r="AO185" s="6">
        <f t="shared" si="95"/>
        <v>29.540147187799001</v>
      </c>
      <c r="AP185" s="6">
        <f t="shared" si="95"/>
        <v>30.140822100030725</v>
      </c>
      <c r="AQ185" s="6">
        <f t="shared" si="95"/>
        <v>30.630139573429762</v>
      </c>
      <c r="AR185" s="6">
        <f t="shared" si="95"/>
        <v>31.077009623258476</v>
      </c>
      <c r="AS185" s="6">
        <f t="shared" si="95"/>
        <v>31.485171621826474</v>
      </c>
      <c r="AT185" s="6">
        <f t="shared" si="95"/>
        <v>31.890802932814974</v>
      </c>
      <c r="AU185" s="6">
        <f t="shared" si="95"/>
        <v>32.293843093724277</v>
      </c>
      <c r="AV185" s="6">
        <f t="shared" si="95"/>
        <v>32.694279139537976</v>
      </c>
      <c r="AW185" s="6">
        <f t="shared" si="95"/>
        <v>33.092087582933075</v>
      </c>
      <c r="AX185" s="6">
        <f t="shared" si="95"/>
        <v>33.487138799154479</v>
      </c>
      <c r="AY185" s="6">
        <f t="shared" si="95"/>
        <v>33.879280054836379</v>
      </c>
      <c r="AZ185" s="6">
        <f t="shared" si="95"/>
        <v>34.268418084271374</v>
      </c>
      <c r="BA185" s="6">
        <f t="shared" si="95"/>
        <v>34.654458768644375</v>
      </c>
      <c r="BB185" s="6">
        <f t="shared" si="95"/>
        <v>35.037302860734478</v>
      </c>
      <c r="BC185" s="6">
        <f t="shared" si="95"/>
        <v>35.416835956753474</v>
      </c>
      <c r="BD185" s="6">
        <f t="shared" si="95"/>
        <v>35.792909799207173</v>
      </c>
      <c r="BE185" s="6">
        <f t="shared" si="95"/>
        <v>36.165347319237874</v>
      </c>
      <c r="BF185" s="6">
        <f t="shared" si="95"/>
        <v>36.533939145782668</v>
      </c>
      <c r="BG185" s="6">
        <f t="shared" si="95"/>
        <v>36.898497827285766</v>
      </c>
      <c r="BH185" s="6">
        <f t="shared" si="95"/>
        <v>37.258865268733274</v>
      </c>
      <c r="BI185" s="6">
        <f t="shared" si="95"/>
        <v>37.614896113225271</v>
      </c>
      <c r="BJ185" s="6">
        <f t="shared" si="95"/>
        <v>37.966422895352572</v>
      </c>
      <c r="BK185" s="6">
        <f t="shared" si="95"/>
        <v>38.313267789306671</v>
      </c>
      <c r="BL185" s="6">
        <f t="shared" si="95"/>
        <v>38.655258434358565</v>
      </c>
    </row>
    <row r="186" spans="3:64" x14ac:dyDescent="0.25">
      <c r="C186" t="s">
        <v>14</v>
      </c>
      <c r="D186" s="6">
        <f t="shared" ref="D186:AI186" si="96">(D$23*(D71*D171))+D154</f>
        <v>0</v>
      </c>
      <c r="E186" s="6">
        <f t="shared" si="96"/>
        <v>0</v>
      </c>
      <c r="F186" s="6">
        <f t="shared" si="96"/>
        <v>0</v>
      </c>
      <c r="G186" s="6">
        <f t="shared" si="96"/>
        <v>0</v>
      </c>
      <c r="H186" s="6">
        <f t="shared" si="96"/>
        <v>0</v>
      </c>
      <c r="I186" s="6">
        <f t="shared" si="96"/>
        <v>0</v>
      </c>
      <c r="J186" s="10">
        <f t="shared" si="96"/>
        <v>0</v>
      </c>
      <c r="K186" s="6">
        <f t="shared" si="96"/>
        <v>0.79337653352617499</v>
      </c>
      <c r="L186" s="6">
        <f t="shared" si="96"/>
        <v>0.81906326089615511</v>
      </c>
      <c r="M186" s="6">
        <f t="shared" si="96"/>
        <v>1.01294934259866</v>
      </c>
      <c r="N186" s="6">
        <f t="shared" si="96"/>
        <v>1.1464736123639609</v>
      </c>
      <c r="O186" s="6">
        <f t="shared" si="96"/>
        <v>1.354082934443984</v>
      </c>
      <c r="P186" s="6">
        <f t="shared" si="96"/>
        <v>1.5729450171504393</v>
      </c>
      <c r="Q186" s="2">
        <f t="shared" si="96"/>
        <v>1.8037259291828402</v>
      </c>
      <c r="R186" s="6">
        <f t="shared" si="96"/>
        <v>2.1489597801448515</v>
      </c>
      <c r="S186" s="6">
        <f t="shared" si="96"/>
        <v>2.532022501277281</v>
      </c>
      <c r="T186" s="6">
        <f t="shared" si="96"/>
        <v>2.8314874848170275</v>
      </c>
      <c r="U186" s="6">
        <f t="shared" si="96"/>
        <v>3.153654252734249</v>
      </c>
      <c r="V186" s="6">
        <f t="shared" si="96"/>
        <v>3.4992765334864084</v>
      </c>
      <c r="W186" s="6">
        <f t="shared" si="96"/>
        <v>3.8677537961466606</v>
      </c>
      <c r="X186" s="6">
        <f t="shared" si="96"/>
        <v>4.2582722690036467</v>
      </c>
      <c r="Y186" s="6">
        <f t="shared" si="96"/>
        <v>4.6741195649851743</v>
      </c>
      <c r="Z186" s="6">
        <f t="shared" si="96"/>
        <v>5.1277412318787841</v>
      </c>
      <c r="AA186" s="6">
        <f t="shared" si="96"/>
        <v>5.5904041403415397</v>
      </c>
      <c r="AB186" s="6">
        <f t="shared" si="96"/>
        <v>6.0922176957572658</v>
      </c>
      <c r="AC186" s="6">
        <f t="shared" si="96"/>
        <v>6.6026804835440585</v>
      </c>
      <c r="AD186" s="6">
        <f t="shared" si="96"/>
        <v>7.153583659810816</v>
      </c>
      <c r="AE186" s="6">
        <f t="shared" si="96"/>
        <v>7.7295782585335893</v>
      </c>
      <c r="AF186" s="6">
        <f t="shared" si="96"/>
        <v>8.330925242725753</v>
      </c>
      <c r="AG186" s="6">
        <f t="shared" si="96"/>
        <v>8.9754413792050087</v>
      </c>
      <c r="AH186" s="6">
        <f t="shared" si="96"/>
        <v>9.6287241019546261</v>
      </c>
      <c r="AI186" s="6">
        <f t="shared" si="96"/>
        <v>10.326324803687825</v>
      </c>
      <c r="AJ186" s="6">
        <f t="shared" ref="AJ186:BL186" si="97">(AJ$23*(AJ71*AJ171))+AJ154</f>
        <v>11.050858062147288</v>
      </c>
      <c r="AK186" s="6">
        <f t="shared" si="97"/>
        <v>11.802478867366709</v>
      </c>
      <c r="AL186" s="6">
        <f t="shared" si="97"/>
        <v>12.581319940373701</v>
      </c>
      <c r="AM186" s="6">
        <f t="shared" si="97"/>
        <v>13.387484032096033</v>
      </c>
      <c r="AN186" s="6">
        <f t="shared" si="97"/>
        <v>14.221065055660191</v>
      </c>
      <c r="AO186" s="6">
        <f t="shared" si="97"/>
        <v>15.102188369415016</v>
      </c>
      <c r="AP186" s="6">
        <f t="shared" si="97"/>
        <v>16.011336964387297</v>
      </c>
      <c r="AQ186" s="6">
        <f t="shared" si="97"/>
        <v>16.927865754618907</v>
      </c>
      <c r="AR186" s="6">
        <f t="shared" si="97"/>
        <v>17.892588290591089</v>
      </c>
      <c r="AS186" s="6">
        <f t="shared" si="97"/>
        <v>18.513280913633988</v>
      </c>
      <c r="AT186" s="6">
        <f t="shared" si="97"/>
        <v>19.142454460422208</v>
      </c>
      <c r="AU186" s="6">
        <f t="shared" si="97"/>
        <v>19.77997889490614</v>
      </c>
      <c r="AV186" s="6">
        <f t="shared" si="97"/>
        <v>20.425750892426372</v>
      </c>
      <c r="AW186" s="6">
        <f t="shared" si="97"/>
        <v>21.079659790328389</v>
      </c>
      <c r="AX186" s="6">
        <f t="shared" si="97"/>
        <v>21.741524865351064</v>
      </c>
      <c r="AY186" s="6">
        <f t="shared" si="97"/>
        <v>22.411143756274281</v>
      </c>
      <c r="AZ186" s="6">
        <f t="shared" si="97"/>
        <v>23.088346684277852</v>
      </c>
      <c r="BA186" s="6">
        <f t="shared" si="97"/>
        <v>23.772958715290056</v>
      </c>
      <c r="BB186" s="6">
        <f t="shared" si="97"/>
        <v>24.46479672250786</v>
      </c>
      <c r="BC186" s="6">
        <f t="shared" si="97"/>
        <v>25.163661947273358</v>
      </c>
      <c r="BD186" s="6">
        <f t="shared" si="97"/>
        <v>25.869325557376996</v>
      </c>
      <c r="BE186" s="6">
        <f t="shared" si="97"/>
        <v>26.58153027963985</v>
      </c>
      <c r="BF186" s="6">
        <f t="shared" si="97"/>
        <v>27.299986026686113</v>
      </c>
      <c r="BG186" s="6">
        <f t="shared" si="97"/>
        <v>28.024409099823554</v>
      </c>
      <c r="BH186" s="6">
        <f t="shared" si="97"/>
        <v>28.754529271144914</v>
      </c>
      <c r="BI186" s="6">
        <f t="shared" si="97"/>
        <v>29.490078552768626</v>
      </c>
      <c r="BJ186" s="6">
        <f t="shared" si="97"/>
        <v>30.230764230424491</v>
      </c>
      <c r="BK186" s="6">
        <f t="shared" si="97"/>
        <v>30.976277007654453</v>
      </c>
      <c r="BL186" s="6">
        <f t="shared" si="97"/>
        <v>31.7263033599998</v>
      </c>
    </row>
    <row r="187" spans="3:64" x14ac:dyDescent="0.25">
      <c r="C187" t="s">
        <v>15</v>
      </c>
      <c r="D187" s="6">
        <f t="shared" ref="D187:AI187" si="98">(D$23*(D72*D172))+D155</f>
        <v>0</v>
      </c>
      <c r="E187" s="6">
        <f t="shared" si="98"/>
        <v>0</v>
      </c>
      <c r="F187" s="6">
        <f t="shared" si="98"/>
        <v>0</v>
      </c>
      <c r="G187" s="6">
        <f t="shared" si="98"/>
        <v>0</v>
      </c>
      <c r="H187" s="6">
        <f t="shared" si="98"/>
        <v>0</v>
      </c>
      <c r="I187" s="6">
        <f t="shared" si="98"/>
        <v>0</v>
      </c>
      <c r="J187" s="10">
        <f t="shared" si="98"/>
        <v>0</v>
      </c>
      <c r="K187" s="6">
        <f t="shared" si="98"/>
        <v>17.738304221821128</v>
      </c>
      <c r="L187" s="6">
        <f t="shared" si="98"/>
        <v>18.71235036659651</v>
      </c>
      <c r="M187" s="6">
        <f t="shared" si="98"/>
        <v>19.637044005009411</v>
      </c>
      <c r="N187" s="6">
        <f t="shared" si="98"/>
        <v>19.337001630430525</v>
      </c>
      <c r="O187" s="6">
        <f t="shared" si="98"/>
        <v>20.226032466738289</v>
      </c>
      <c r="P187" s="6">
        <f t="shared" si="98"/>
        <v>21.082188703294477</v>
      </c>
      <c r="Q187" s="2">
        <f t="shared" si="98"/>
        <v>21.910718941319686</v>
      </c>
      <c r="R187" s="6">
        <f t="shared" si="98"/>
        <v>22.709673676953717</v>
      </c>
      <c r="S187" s="6">
        <f t="shared" si="98"/>
        <v>23.477425391748447</v>
      </c>
      <c r="T187" s="6">
        <f t="shared" si="98"/>
        <v>24.129019071721217</v>
      </c>
      <c r="U187" s="6">
        <f t="shared" si="98"/>
        <v>24.742696852063798</v>
      </c>
      <c r="V187" s="6">
        <f t="shared" si="98"/>
        <v>25.317815808723807</v>
      </c>
      <c r="W187" s="6">
        <f t="shared" si="98"/>
        <v>25.845254829896522</v>
      </c>
      <c r="X187" s="6">
        <f t="shared" si="98"/>
        <v>26.317823580827376</v>
      </c>
      <c r="Y187" s="6">
        <f t="shared" si="98"/>
        <v>26.754798456242373</v>
      </c>
      <c r="Z187" s="6">
        <f t="shared" si="98"/>
        <v>27.219642282141635</v>
      </c>
      <c r="AA187" s="6">
        <f t="shared" si="98"/>
        <v>27.555548331730304</v>
      </c>
      <c r="AB187" s="6">
        <f t="shared" si="98"/>
        <v>27.918952741753809</v>
      </c>
      <c r="AC187" s="6">
        <f t="shared" si="98"/>
        <v>28.167634765448231</v>
      </c>
      <c r="AD187" s="6">
        <f t="shared" si="98"/>
        <v>28.445638796892258</v>
      </c>
      <c r="AE187" s="6">
        <f t="shared" si="98"/>
        <v>28.686591822775448</v>
      </c>
      <c r="AF187" s="6">
        <f t="shared" si="98"/>
        <v>28.895943335188988</v>
      </c>
      <c r="AG187" s="6">
        <f t="shared" si="98"/>
        <v>29.136397090612899</v>
      </c>
      <c r="AH187" s="6">
        <f t="shared" si="98"/>
        <v>29.297722089329572</v>
      </c>
      <c r="AI187" s="6">
        <f t="shared" si="98"/>
        <v>29.497381400740505</v>
      </c>
      <c r="AJ187" s="6">
        <f t="shared" ref="AJ187:BL187" si="99">(AJ$23*(AJ72*AJ172))+AJ155</f>
        <v>29.685084933353959</v>
      </c>
      <c r="AK187" s="6">
        <f t="shared" si="99"/>
        <v>29.867722410831359</v>
      </c>
      <c r="AL187" s="6">
        <f t="shared" si="99"/>
        <v>30.052349301756593</v>
      </c>
      <c r="AM187" s="6">
        <f t="shared" si="99"/>
        <v>30.246166044298576</v>
      </c>
      <c r="AN187" s="6">
        <f t="shared" si="99"/>
        <v>30.456562826382047</v>
      </c>
      <c r="AO187" s="6">
        <f t="shared" si="99"/>
        <v>30.731885723265034</v>
      </c>
      <c r="AP187" s="6">
        <f t="shared" si="99"/>
        <v>31.036078372525857</v>
      </c>
      <c r="AQ187" s="6">
        <f t="shared" si="99"/>
        <v>31.339125946253329</v>
      </c>
      <c r="AR187" s="6">
        <f t="shared" si="99"/>
        <v>31.726593198178968</v>
      </c>
      <c r="AS187" s="6">
        <f t="shared" si="99"/>
        <v>32.143286755394037</v>
      </c>
      <c r="AT187" s="6">
        <f t="shared" si="99"/>
        <v>32.557396727627165</v>
      </c>
      <c r="AU187" s="6">
        <f t="shared" si="99"/>
        <v>32.968861388568286</v>
      </c>
      <c r="AV187" s="6">
        <f t="shared" si="99"/>
        <v>33.377667502201255</v>
      </c>
      <c r="AW187" s="6">
        <f t="shared" si="99"/>
        <v>33.783791090262035</v>
      </c>
      <c r="AX187" s="6">
        <f t="shared" si="99"/>
        <v>34.187099818529177</v>
      </c>
      <c r="AY187" s="6">
        <f t="shared" si="99"/>
        <v>34.587437761145495</v>
      </c>
      <c r="AZ187" s="6">
        <f t="shared" si="99"/>
        <v>34.984709702927987</v>
      </c>
      <c r="BA187" s="6">
        <f t="shared" si="99"/>
        <v>35.378819557753992</v>
      </c>
      <c r="BB187" s="6">
        <f t="shared" si="99"/>
        <v>35.769666003899133</v>
      </c>
      <c r="BC187" s="6">
        <f t="shared" si="99"/>
        <v>36.157132246263338</v>
      </c>
      <c r="BD187" s="6">
        <f t="shared" si="99"/>
        <v>36.541066928417401</v>
      </c>
      <c r="BE187" s="6">
        <f t="shared" si="99"/>
        <v>36.92128928034245</v>
      </c>
      <c r="BF187" s="6">
        <f t="shared" si="99"/>
        <v>37.297585554621314</v>
      </c>
      <c r="BG187" s="6">
        <f t="shared" si="99"/>
        <v>37.669764381513879</v>
      </c>
      <c r="BH187" s="6">
        <f t="shared" si="99"/>
        <v>38.037664361443632</v>
      </c>
      <c r="BI187" s="6">
        <f t="shared" si="99"/>
        <v>38.401137099204988</v>
      </c>
      <c r="BJ187" s="6">
        <f t="shared" si="99"/>
        <v>38.76001162896253</v>
      </c>
      <c r="BK187" s="6">
        <f t="shared" si="99"/>
        <v>39.114106407924524</v>
      </c>
      <c r="BL187" s="6">
        <f t="shared" si="99"/>
        <v>39.463245472611874</v>
      </c>
    </row>
    <row r="188" spans="3:64" x14ac:dyDescent="0.25">
      <c r="C188" t="s">
        <v>16</v>
      </c>
      <c r="D188" s="6">
        <f t="shared" ref="D188:AI188" si="100">(D$23*(D73*D173))+D156</f>
        <v>0</v>
      </c>
      <c r="E188" s="6">
        <f t="shared" si="100"/>
        <v>0</v>
      </c>
      <c r="F188" s="6">
        <f t="shared" si="100"/>
        <v>0</v>
      </c>
      <c r="G188" s="6">
        <f t="shared" si="100"/>
        <v>0</v>
      </c>
      <c r="H188" s="6">
        <f t="shared" si="100"/>
        <v>0</v>
      </c>
      <c r="I188" s="6">
        <f t="shared" si="100"/>
        <v>0</v>
      </c>
      <c r="J188" s="10">
        <f t="shared" si="100"/>
        <v>0</v>
      </c>
      <c r="K188" s="6">
        <f t="shared" si="100"/>
        <v>11.121516970276003</v>
      </c>
      <c r="L188" s="6">
        <f t="shared" si="100"/>
        <v>11.23514402489705</v>
      </c>
      <c r="M188" s="6">
        <f t="shared" si="100"/>
        <v>11.337584720052073</v>
      </c>
      <c r="N188" s="6">
        <f t="shared" si="100"/>
        <v>10.776773353451834</v>
      </c>
      <c r="O188" s="6">
        <f t="shared" si="100"/>
        <v>10.919717404493845</v>
      </c>
      <c r="P188" s="6">
        <f t="shared" si="100"/>
        <v>11.062764420826531</v>
      </c>
      <c r="Q188" s="2">
        <f t="shared" si="100"/>
        <v>11.210127093369842</v>
      </c>
      <c r="R188" s="6">
        <f t="shared" si="100"/>
        <v>11.93000997331051</v>
      </c>
      <c r="S188" s="6">
        <f t="shared" si="100"/>
        <v>12.670122840283621</v>
      </c>
      <c r="T188" s="6">
        <f t="shared" si="100"/>
        <v>13.384985929354947</v>
      </c>
      <c r="U188" s="6">
        <f t="shared" si="100"/>
        <v>14.116815046815413</v>
      </c>
      <c r="V188" s="6">
        <f t="shared" si="100"/>
        <v>14.86622335583534</v>
      </c>
      <c r="W188" s="6">
        <f t="shared" si="100"/>
        <v>15.628490949454765</v>
      </c>
      <c r="X188" s="6">
        <f t="shared" si="100"/>
        <v>16.399219596385297</v>
      </c>
      <c r="Y188" s="6">
        <f t="shared" si="100"/>
        <v>17.190146626283358</v>
      </c>
      <c r="Z188" s="6">
        <f t="shared" si="100"/>
        <v>18.043456361127188</v>
      </c>
      <c r="AA188" s="6">
        <f t="shared" si="100"/>
        <v>18.855674399124151</v>
      </c>
      <c r="AB188" s="6">
        <f t="shared" si="100"/>
        <v>19.730591060347884</v>
      </c>
      <c r="AC188" s="6">
        <f t="shared" si="100"/>
        <v>20.567522123327969</v>
      </c>
      <c r="AD188" s="6">
        <f t="shared" si="100"/>
        <v>21.467688311446697</v>
      </c>
      <c r="AE188" s="6">
        <f t="shared" si="100"/>
        <v>22.3816904710919</v>
      </c>
      <c r="AF188" s="6">
        <f t="shared" si="100"/>
        <v>23.310664741936868</v>
      </c>
      <c r="AG188" s="6">
        <f t="shared" si="100"/>
        <v>24.303249056727385</v>
      </c>
      <c r="AH188" s="6">
        <f t="shared" si="100"/>
        <v>25.265127255333837</v>
      </c>
      <c r="AI188" s="6">
        <f t="shared" si="100"/>
        <v>26.291453731154661</v>
      </c>
      <c r="AJ188" s="6">
        <f t="shared" ref="AJ188:BL188" si="101">(AJ$23*(AJ73*AJ173))+AJ156</f>
        <v>27.33554697006014</v>
      </c>
      <c r="AK188" s="6">
        <f t="shared" si="101"/>
        <v>28.398154263604166</v>
      </c>
      <c r="AL188" s="6">
        <f t="shared" si="101"/>
        <v>29.479892205625202</v>
      </c>
      <c r="AM188" s="6">
        <f t="shared" si="101"/>
        <v>30.581224751626856</v>
      </c>
      <c r="AN188" s="6">
        <f t="shared" si="101"/>
        <v>31.702508001421922</v>
      </c>
      <c r="AO188" s="6">
        <f t="shared" si="101"/>
        <v>32.887623179578021</v>
      </c>
      <c r="AP188" s="6">
        <f t="shared" si="101"/>
        <v>34.092056472596788</v>
      </c>
      <c r="AQ188" s="6">
        <f t="shared" si="101"/>
        <v>35.272748093853558</v>
      </c>
      <c r="AR188" s="6">
        <f t="shared" si="101"/>
        <v>36.515486307328686</v>
      </c>
      <c r="AS188" s="6">
        <f t="shared" si="101"/>
        <v>37.782205946191745</v>
      </c>
      <c r="AT188" s="6">
        <f t="shared" si="101"/>
        <v>39.066233592698318</v>
      </c>
      <c r="AU188" s="6">
        <f t="shared" si="101"/>
        <v>40.367303867155314</v>
      </c>
      <c r="AV188" s="6">
        <f t="shared" si="101"/>
        <v>41.685205902910887</v>
      </c>
      <c r="AW188" s="6">
        <f t="shared" si="101"/>
        <v>43.01971385781296</v>
      </c>
      <c r="AX188" s="6">
        <f t="shared" si="101"/>
        <v>44.370458908879641</v>
      </c>
      <c r="AY188" s="6">
        <f t="shared" si="101"/>
        <v>45.737028074029062</v>
      </c>
      <c r="AZ188" s="6">
        <f t="shared" si="101"/>
        <v>47.119074865873081</v>
      </c>
      <c r="BA188" s="6">
        <f t="shared" si="101"/>
        <v>48.516242276102069</v>
      </c>
      <c r="BB188" s="6">
        <f t="shared" si="101"/>
        <v>49.928156576546563</v>
      </c>
      <c r="BC188" s="6">
        <f t="shared" si="101"/>
        <v>51.354412137292471</v>
      </c>
      <c r="BD188" s="6">
        <f t="shared" si="101"/>
        <v>52.79454195383051</v>
      </c>
      <c r="BE188" s="6">
        <f t="shared" si="101"/>
        <v>54.248020978856736</v>
      </c>
      <c r="BF188" s="6">
        <f t="shared" si="101"/>
        <v>55.714257197318496</v>
      </c>
      <c r="BG188" s="6">
        <f t="shared" si="101"/>
        <v>57.192671632292864</v>
      </c>
      <c r="BH188" s="6">
        <f t="shared" si="101"/>
        <v>58.682712798254819</v>
      </c>
      <c r="BI188" s="6">
        <f t="shared" si="101"/>
        <v>60.183833781160352</v>
      </c>
      <c r="BJ188" s="6">
        <f t="shared" si="101"/>
        <v>61.695437204947829</v>
      </c>
      <c r="BK188" s="6">
        <f t="shared" si="101"/>
        <v>63.216891852355914</v>
      </c>
      <c r="BL188" s="6">
        <f t="shared" si="101"/>
        <v>64.747557877550491</v>
      </c>
    </row>
    <row r="189" spans="3:64" x14ac:dyDescent="0.25">
      <c r="C189" t="s">
        <v>17</v>
      </c>
      <c r="D189" s="6">
        <f t="shared" ref="D189:AI189" si="102">(D$23*(D74*D174))+D157</f>
        <v>0</v>
      </c>
      <c r="E189" s="6">
        <f t="shared" si="102"/>
        <v>0</v>
      </c>
      <c r="F189" s="6">
        <f t="shared" si="102"/>
        <v>0</v>
      </c>
      <c r="G189" s="6">
        <f t="shared" si="102"/>
        <v>0</v>
      </c>
      <c r="H189" s="6">
        <f t="shared" si="102"/>
        <v>0</v>
      </c>
      <c r="I189" s="6">
        <f t="shared" si="102"/>
        <v>0</v>
      </c>
      <c r="J189" s="10">
        <f t="shared" si="102"/>
        <v>0</v>
      </c>
      <c r="K189" s="6">
        <f t="shared" si="102"/>
        <v>62.470275707248213</v>
      </c>
      <c r="L189" s="6">
        <f t="shared" si="102"/>
        <v>64.975894929191909</v>
      </c>
      <c r="M189" s="6">
        <f t="shared" si="102"/>
        <v>67.38100687429511</v>
      </c>
      <c r="N189" s="6">
        <f t="shared" si="102"/>
        <v>65.698533267079952</v>
      </c>
      <c r="O189" s="6">
        <f t="shared" si="102"/>
        <v>68.164837730131069</v>
      </c>
      <c r="P189" s="6">
        <f t="shared" si="102"/>
        <v>70.591223527159698</v>
      </c>
      <c r="Q189" s="2">
        <f t="shared" si="102"/>
        <v>72.998553026869189</v>
      </c>
      <c r="R189" s="6">
        <f t="shared" si="102"/>
        <v>73.875167866215193</v>
      </c>
      <c r="S189" s="6">
        <f t="shared" si="102"/>
        <v>74.631023653971525</v>
      </c>
      <c r="T189" s="6">
        <f t="shared" si="102"/>
        <v>75.005019218561671</v>
      </c>
      <c r="U189" s="6">
        <f t="shared" si="102"/>
        <v>75.254547281632867</v>
      </c>
      <c r="V189" s="6">
        <f t="shared" si="102"/>
        <v>75.380001441693253</v>
      </c>
      <c r="W189" s="6">
        <f t="shared" si="102"/>
        <v>75.356695867847563</v>
      </c>
      <c r="X189" s="6">
        <f t="shared" si="102"/>
        <v>75.167139926897605</v>
      </c>
      <c r="Y189" s="6">
        <f t="shared" si="102"/>
        <v>74.869010139726541</v>
      </c>
      <c r="Z189" s="6">
        <f t="shared" si="102"/>
        <v>74.636235108750213</v>
      </c>
      <c r="AA189" s="6">
        <f t="shared" si="102"/>
        <v>74.03655893741049</v>
      </c>
      <c r="AB189" s="6">
        <f t="shared" si="102"/>
        <v>73.496407140728806</v>
      </c>
      <c r="AC189" s="6">
        <f t="shared" si="102"/>
        <v>72.637719900336123</v>
      </c>
      <c r="AD189" s="6">
        <f t="shared" si="102"/>
        <v>71.835638567874341</v>
      </c>
      <c r="AE189" s="6">
        <f t="shared" si="102"/>
        <v>70.914147692542542</v>
      </c>
      <c r="AF189" s="6">
        <f t="shared" si="102"/>
        <v>69.884986105932498</v>
      </c>
      <c r="AG189" s="6">
        <f t="shared" si="102"/>
        <v>68.894037478764517</v>
      </c>
      <c r="AH189" s="6">
        <f t="shared" si="102"/>
        <v>67.674051531372982</v>
      </c>
      <c r="AI189" s="6">
        <f t="shared" si="102"/>
        <v>66.495383832721274</v>
      </c>
      <c r="AJ189" s="6">
        <f t="shared" ref="AJ189:BL189" si="103">(AJ$23*(AJ74*AJ174))+AJ157</f>
        <v>65.23366136316595</v>
      </c>
      <c r="AK189" s="6">
        <f t="shared" si="103"/>
        <v>63.898423131014283</v>
      </c>
      <c r="AL189" s="6">
        <f t="shared" si="103"/>
        <v>62.49832761090471</v>
      </c>
      <c r="AM189" s="6">
        <f t="shared" si="103"/>
        <v>61.041125573367665</v>
      </c>
      <c r="AN189" s="6">
        <f t="shared" si="103"/>
        <v>59.533764852938532</v>
      </c>
      <c r="AO189" s="6">
        <f t="shared" si="103"/>
        <v>58.059405928948017</v>
      </c>
      <c r="AP189" s="6">
        <f t="shared" si="103"/>
        <v>56.535279769000347</v>
      </c>
      <c r="AQ189" s="6">
        <f t="shared" si="103"/>
        <v>54.899752660105676</v>
      </c>
      <c r="AR189" s="6">
        <f t="shared" si="103"/>
        <v>53.295163551405871</v>
      </c>
      <c r="AS189" s="6">
        <f t="shared" si="103"/>
        <v>53.995136320113637</v>
      </c>
      <c r="AT189" s="6">
        <f t="shared" si="103"/>
        <v>54.690769114992463</v>
      </c>
      <c r="AU189" s="6">
        <f t="shared" si="103"/>
        <v>55.381958246567407</v>
      </c>
      <c r="AV189" s="6">
        <f t="shared" si="103"/>
        <v>56.068681480631319</v>
      </c>
      <c r="AW189" s="6">
        <f t="shared" si="103"/>
        <v>56.750898537867243</v>
      </c>
      <c r="AX189" s="6">
        <f t="shared" si="103"/>
        <v>57.428387119778421</v>
      </c>
      <c r="AY189" s="6">
        <f t="shared" si="103"/>
        <v>58.100885298019463</v>
      </c>
      <c r="AZ189" s="6">
        <f t="shared" si="103"/>
        <v>58.76823312762815</v>
      </c>
      <c r="BA189" s="6">
        <f t="shared" si="103"/>
        <v>59.430269200614973</v>
      </c>
      <c r="BB189" s="6">
        <f t="shared" si="103"/>
        <v>60.086823314089294</v>
      </c>
      <c r="BC189" s="6">
        <f t="shared" si="103"/>
        <v>60.737699272578091</v>
      </c>
      <c r="BD189" s="6">
        <f t="shared" si="103"/>
        <v>61.382642823580987</v>
      </c>
      <c r="BE189" s="6">
        <f t="shared" si="103"/>
        <v>62.021350304878055</v>
      </c>
      <c r="BF189" s="6">
        <f t="shared" si="103"/>
        <v>62.653462657950612</v>
      </c>
      <c r="BG189" s="6">
        <f t="shared" si="103"/>
        <v>63.27865841488893</v>
      </c>
      <c r="BH189" s="6">
        <f t="shared" si="103"/>
        <v>63.896666452450326</v>
      </c>
      <c r="BI189" s="6">
        <f t="shared" si="103"/>
        <v>64.507237492475525</v>
      </c>
      <c r="BJ189" s="6">
        <f t="shared" si="103"/>
        <v>65.1100843420692</v>
      </c>
      <c r="BK189" s="6">
        <f t="shared" si="103"/>
        <v>65.704902040887291</v>
      </c>
      <c r="BL189" s="6">
        <f t="shared" si="103"/>
        <v>66.291395000861485</v>
      </c>
    </row>
    <row r="190" spans="3:64" x14ac:dyDescent="0.25">
      <c r="C190" t="s">
        <v>18</v>
      </c>
      <c r="D190" s="6">
        <f t="shared" ref="D190:AI190" si="104">(D$23*(D75*D175))+D158</f>
        <v>0</v>
      </c>
      <c r="E190" s="6">
        <f t="shared" si="104"/>
        <v>0</v>
      </c>
      <c r="F190" s="6">
        <f t="shared" si="104"/>
        <v>0</v>
      </c>
      <c r="G190" s="6">
        <f t="shared" si="104"/>
        <v>0</v>
      </c>
      <c r="H190" s="6">
        <f t="shared" si="104"/>
        <v>0</v>
      </c>
      <c r="I190" s="6">
        <f t="shared" si="104"/>
        <v>0</v>
      </c>
      <c r="J190" s="10">
        <f t="shared" si="104"/>
        <v>0</v>
      </c>
      <c r="K190" s="6">
        <f t="shared" si="104"/>
        <v>40.592902539213057</v>
      </c>
      <c r="L190" s="6">
        <f t="shared" si="104"/>
        <v>41.414356679430604</v>
      </c>
      <c r="M190" s="6">
        <f t="shared" si="104"/>
        <v>42.065454718035568</v>
      </c>
      <c r="N190" s="6">
        <f t="shared" si="104"/>
        <v>40.267250855525347</v>
      </c>
      <c r="O190" s="6">
        <f t="shared" si="104"/>
        <v>41.109345816506099</v>
      </c>
      <c r="P190" s="6">
        <f t="shared" si="104"/>
        <v>41.980418610288773</v>
      </c>
      <c r="Q190" s="2">
        <f t="shared" si="104"/>
        <v>42.895714557348917</v>
      </c>
      <c r="R190" s="6">
        <f t="shared" si="104"/>
        <v>44.731994882967008</v>
      </c>
      <c r="S190" s="6">
        <f t="shared" si="104"/>
        <v>46.651898995510081</v>
      </c>
      <c r="T190" s="6">
        <f t="shared" si="104"/>
        <v>48.593806040872742</v>
      </c>
      <c r="U190" s="6">
        <f t="shared" si="104"/>
        <v>50.619186547754197</v>
      </c>
      <c r="V190" s="6">
        <f t="shared" si="104"/>
        <v>52.728280230092579</v>
      </c>
      <c r="W190" s="6">
        <f t="shared" si="104"/>
        <v>54.90209989089638</v>
      </c>
      <c r="X190" s="6">
        <f t="shared" si="104"/>
        <v>57.122891101581565</v>
      </c>
      <c r="Y190" s="6">
        <f t="shared" si="104"/>
        <v>59.428546709398113</v>
      </c>
      <c r="Z190" s="6">
        <f t="shared" si="104"/>
        <v>61.959742817695712</v>
      </c>
      <c r="AA190" s="6">
        <f t="shared" si="104"/>
        <v>64.35600609794389</v>
      </c>
      <c r="AB190" s="6">
        <f t="shared" si="104"/>
        <v>66.968145939546403</v>
      </c>
      <c r="AC190" s="6">
        <f t="shared" si="104"/>
        <v>69.448121707487033</v>
      </c>
      <c r="AD190" s="6">
        <f t="shared" si="104"/>
        <v>72.132697126481233</v>
      </c>
      <c r="AE190" s="6">
        <f t="shared" si="104"/>
        <v>74.847686604816374</v>
      </c>
      <c r="AF190" s="6">
        <f t="shared" si="104"/>
        <v>77.58976504019536</v>
      </c>
      <c r="AG190" s="6">
        <f t="shared" si="104"/>
        <v>80.512344183299888</v>
      </c>
      <c r="AH190" s="6">
        <f t="shared" si="104"/>
        <v>83.293901400528441</v>
      </c>
      <c r="AI190" s="6">
        <f t="shared" si="104"/>
        <v>86.240011547176223</v>
      </c>
      <c r="AJ190" s="6">
        <f t="shared" ref="AJ190:BL190" si="105">(AJ$23*(AJ75*AJ175))+AJ158</f>
        <v>89.186552788364892</v>
      </c>
      <c r="AK190" s="6">
        <f t="shared" si="105"/>
        <v>92.125981917111133</v>
      </c>
      <c r="AL190" s="6">
        <f t="shared" si="105"/>
        <v>95.049811363559073</v>
      </c>
      <c r="AM190" s="6">
        <f t="shared" si="105"/>
        <v>97.948569581119273</v>
      </c>
      <c r="AN190" s="6">
        <f t="shared" si="105"/>
        <v>100.81197449704996</v>
      </c>
      <c r="AO190" s="6">
        <f t="shared" si="105"/>
        <v>103.7666279697861</v>
      </c>
      <c r="AP190" s="6">
        <f t="shared" si="105"/>
        <v>106.65750436389692</v>
      </c>
      <c r="AQ190" s="6">
        <f t="shared" si="105"/>
        <v>109.33826853174085</v>
      </c>
      <c r="AR190" s="6">
        <f t="shared" si="105"/>
        <v>112.0629285118892</v>
      </c>
      <c r="AS190" s="6">
        <f t="shared" si="105"/>
        <v>115.00922786979055</v>
      </c>
      <c r="AT190" s="6">
        <f t="shared" si="105"/>
        <v>116.49092040864457</v>
      </c>
      <c r="AU190" s="6">
        <f t="shared" si="105"/>
        <v>117.96314797860838</v>
      </c>
      <c r="AV190" s="6">
        <f t="shared" si="105"/>
        <v>119.42586322099059</v>
      </c>
      <c r="AW190" s="6">
        <f t="shared" si="105"/>
        <v>120.87898034115382</v>
      </c>
      <c r="AX190" s="6">
        <f t="shared" si="105"/>
        <v>122.32202584499819</v>
      </c>
      <c r="AY190" s="6">
        <f t="shared" si="105"/>
        <v>123.75444182714899</v>
      </c>
      <c r="AZ190" s="6">
        <f t="shared" si="105"/>
        <v>125.17588760605864</v>
      </c>
      <c r="BA190" s="6">
        <f t="shared" si="105"/>
        <v>126.58601938394249</v>
      </c>
      <c r="BB190" s="6">
        <f t="shared" si="105"/>
        <v>127.98447462994376</v>
      </c>
      <c r="BC190" s="6">
        <f t="shared" si="105"/>
        <v>129.37083544920372</v>
      </c>
      <c r="BD190" s="6">
        <f t="shared" si="105"/>
        <v>130.74456028583893</v>
      </c>
      <c r="BE190" s="6">
        <f t="shared" si="105"/>
        <v>132.10500234164076</v>
      </c>
      <c r="BF190" s="6">
        <f t="shared" si="105"/>
        <v>133.45139682470739</v>
      </c>
      <c r="BG190" s="6">
        <f t="shared" si="105"/>
        <v>134.78305901084693</v>
      </c>
      <c r="BH190" s="6">
        <f t="shared" si="105"/>
        <v>136.09941140962368</v>
      </c>
      <c r="BI190" s="6">
        <f t="shared" si="105"/>
        <v>137.39992306046281</v>
      </c>
      <c r="BJ190" s="6">
        <f t="shared" si="105"/>
        <v>138.68398224469115</v>
      </c>
      <c r="BK190" s="6">
        <f t="shared" si="105"/>
        <v>139.95093939910564</v>
      </c>
      <c r="BL190" s="6">
        <f t="shared" si="105"/>
        <v>141.20016492337891</v>
      </c>
    </row>
    <row r="191" spans="3:64" x14ac:dyDescent="0.25">
      <c r="C191" t="s">
        <v>40</v>
      </c>
      <c r="D191" s="6">
        <f t="shared" ref="D191:AI191" si="106">(D$23*(D76*D176))+D159</f>
        <v>0</v>
      </c>
      <c r="E191" s="6">
        <f t="shared" si="106"/>
        <v>0</v>
      </c>
      <c r="F191" s="6">
        <f t="shared" si="106"/>
        <v>0</v>
      </c>
      <c r="G191" s="6">
        <f t="shared" si="106"/>
        <v>0</v>
      </c>
      <c r="H191" s="6">
        <f t="shared" si="106"/>
        <v>0</v>
      </c>
      <c r="I191" s="6">
        <f t="shared" si="106"/>
        <v>0</v>
      </c>
      <c r="J191" s="10">
        <f t="shared" si="106"/>
        <v>0</v>
      </c>
      <c r="K191" s="6">
        <f t="shared" si="106"/>
        <v>18.459564053160232</v>
      </c>
      <c r="L191" s="6">
        <f t="shared" si="106"/>
        <v>18.762526754782172</v>
      </c>
      <c r="M191" s="6">
        <f t="shared" si="106"/>
        <v>19.070463568447781</v>
      </c>
      <c r="N191" s="6">
        <f t="shared" si="106"/>
        <v>18.277286702729665</v>
      </c>
      <c r="O191" s="6">
        <f t="shared" si="106"/>
        <v>18.691661650066507</v>
      </c>
      <c r="P191" s="6">
        <f t="shared" si="106"/>
        <v>19.130123863534482</v>
      </c>
      <c r="Q191" s="2">
        <f t="shared" si="106"/>
        <v>19.59996289120879</v>
      </c>
      <c r="R191" s="6">
        <f t="shared" si="106"/>
        <v>20.101350874977541</v>
      </c>
      <c r="S191" s="6">
        <f t="shared" si="106"/>
        <v>20.634395441964347</v>
      </c>
      <c r="T191" s="6">
        <f t="shared" si="106"/>
        <v>21.125855499785768</v>
      </c>
      <c r="U191" s="6">
        <f t="shared" si="106"/>
        <v>21.645068535352085</v>
      </c>
      <c r="V191" s="6">
        <f t="shared" si="106"/>
        <v>22.191080965277418</v>
      </c>
      <c r="W191" s="6">
        <f t="shared" si="106"/>
        <v>22.754976570123333</v>
      </c>
      <c r="X191" s="6">
        <f t="shared" si="106"/>
        <v>23.328809609869172</v>
      </c>
      <c r="Y191" s="6">
        <f t="shared" si="106"/>
        <v>23.927416896482828</v>
      </c>
      <c r="Z191" s="6">
        <f t="shared" si="106"/>
        <v>24.605559561455063</v>
      </c>
      <c r="AA191" s="6">
        <f t="shared" si="106"/>
        <v>25.21866115098813</v>
      </c>
      <c r="AB191" s="6">
        <f t="shared" si="106"/>
        <v>25.904739446163326</v>
      </c>
      <c r="AC191" s="6">
        <f t="shared" si="106"/>
        <v>26.527798575652238</v>
      </c>
      <c r="AD191" s="6">
        <f t="shared" si="106"/>
        <v>27.21687019854032</v>
      </c>
      <c r="AE191" s="6">
        <f t="shared" si="106"/>
        <v>27.904219271833483</v>
      </c>
      <c r="AF191" s="6">
        <f t="shared" si="106"/>
        <v>28.5882172343264</v>
      </c>
      <c r="AG191" s="6">
        <f t="shared" si="106"/>
        <v>29.324339901222093</v>
      </c>
      <c r="AH191" s="6">
        <f t="shared" si="106"/>
        <v>29.994476341617556</v>
      </c>
      <c r="AI191" s="6">
        <f t="shared" si="106"/>
        <v>30.70904782362372</v>
      </c>
      <c r="AJ191" s="6">
        <f t="shared" ref="AJ191:BL191" si="107">(AJ$23*(AJ76*AJ176))+AJ159</f>
        <v>31.408146051279743</v>
      </c>
      <c r="AK191" s="6">
        <f t="shared" si="107"/>
        <v>32.088972654376725</v>
      </c>
      <c r="AL191" s="6">
        <f t="shared" si="107"/>
        <v>32.748483538684205</v>
      </c>
      <c r="AM191" s="6">
        <f t="shared" si="107"/>
        <v>33.383391634547884</v>
      </c>
      <c r="AN191" s="6">
        <f t="shared" si="107"/>
        <v>33.990241129915646</v>
      </c>
      <c r="AO191" s="6">
        <f t="shared" si="107"/>
        <v>34.611346948688066</v>
      </c>
      <c r="AP191" s="6">
        <f t="shared" si="107"/>
        <v>35.194245706526225</v>
      </c>
      <c r="AQ191" s="6">
        <f t="shared" si="107"/>
        <v>35.691493989873969</v>
      </c>
      <c r="AR191" s="6">
        <f t="shared" si="107"/>
        <v>36.186934645780823</v>
      </c>
      <c r="AS191" s="6">
        <f t="shared" si="107"/>
        <v>36.662209833005313</v>
      </c>
      <c r="AT191" s="6">
        <f t="shared" si="107"/>
        <v>37.134538217202149</v>
      </c>
      <c r="AU191" s="6">
        <f t="shared" si="107"/>
        <v>37.603849394154466</v>
      </c>
      <c r="AV191" s="6">
        <f t="shared" si="107"/>
        <v>38.070128267036445</v>
      </c>
      <c r="AW191" s="6">
        <f t="shared" si="107"/>
        <v>38.533347486555698</v>
      </c>
      <c r="AX191" s="6">
        <f t="shared" si="107"/>
        <v>38.993356114040914</v>
      </c>
      <c r="AY191" s="6">
        <f t="shared" si="107"/>
        <v>39.44997630251153</v>
      </c>
      <c r="AZ191" s="6">
        <f t="shared" si="107"/>
        <v>39.903099450782953</v>
      </c>
      <c r="BA191" s="6">
        <f t="shared" si="107"/>
        <v>40.352615964288269</v>
      </c>
      <c r="BB191" s="6">
        <f t="shared" si="107"/>
        <v>40.798410276802151</v>
      </c>
      <c r="BC191" s="6">
        <f t="shared" si="107"/>
        <v>41.24034917337061</v>
      </c>
      <c r="BD191" s="6">
        <f t="shared" si="107"/>
        <v>41.678260018842515</v>
      </c>
      <c r="BE191" s="6">
        <f t="shared" si="107"/>
        <v>42.111936629313462</v>
      </c>
      <c r="BF191" s="6">
        <f t="shared" si="107"/>
        <v>42.541135207292569</v>
      </c>
      <c r="BG191" s="6">
        <f t="shared" si="107"/>
        <v>42.965637478972894</v>
      </c>
      <c r="BH191" s="6">
        <f t="shared" si="107"/>
        <v>43.385259354121665</v>
      </c>
      <c r="BI191" s="6">
        <f t="shared" si="107"/>
        <v>43.799831575120429</v>
      </c>
      <c r="BJ191" s="6">
        <f t="shared" si="107"/>
        <v>44.209159140587403</v>
      </c>
      <c r="BK191" s="6">
        <f t="shared" si="107"/>
        <v>44.613034985203619</v>
      </c>
      <c r="BL191" s="6">
        <f t="shared" si="107"/>
        <v>45.011258407340712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">
    <tabColor rgb="FF0070C0"/>
  </sheetPr>
  <dimension ref="A1:BL193"/>
  <sheetViews>
    <sheetView topLeftCell="A76" workbookViewId="0">
      <selection activeCell="L120" sqref="L120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10_MAS</v>
      </c>
      <c r="D1" t="s">
        <v>162</v>
      </c>
    </row>
    <row r="20" spans="1:64" x14ac:dyDescent="0.25">
      <c r="K20">
        <f>L23/K23</f>
        <v>0.99051178588541955</v>
      </c>
    </row>
    <row r="21" spans="1:64" x14ac:dyDescent="0.25">
      <c r="K21" s="6">
        <f>L24/K24</f>
        <v>0.9941920156833598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233.66365266937601</v>
      </c>
      <c r="E23" s="6">
        <f>INDEX(Activity_Demand_tot!X:X,MATCH($C$1&amp;"-"&amp;$C23,Activity_Demand_tot!$CH:$CH,0))</f>
        <v>249.326944304715</v>
      </c>
      <c r="F23" s="6">
        <f>INDEX(Activity_Demand_tot!Y:Y,MATCH($C$1&amp;"-"&amp;$C23,Activity_Demand_tot!$CH:$CH,0))</f>
        <v>263.10206533476401</v>
      </c>
      <c r="G23" s="6">
        <f>INDEX(Activity_Demand_tot!Z:Z,MATCH($C$1&amp;"-"&amp;$C23,Activity_Demand_tot!$CH:$CH,0))</f>
        <v>268.99725974328697</v>
      </c>
      <c r="H23" s="6">
        <f>INDEX(Activity_Demand_tot!AA:AA,MATCH($C$1&amp;"-"&amp;$C23,Activity_Demand_tot!$CH:$CH,0))</f>
        <v>280.73620817468299</v>
      </c>
      <c r="I23" s="6">
        <f>INDEX(Activity_Demand_tot!AB:AB,MATCH($C$1&amp;"-"&amp;$C23,Activity_Demand_tot!$CH:$CH,0))</f>
        <v>298.32972589757401</v>
      </c>
      <c r="J23" s="10">
        <f>INDEX(Activity_Demand_tot!AC:AC,MATCH($C$1&amp;"-"&amp;$C23,Activity_Demand_tot!$CH:$CH,0))</f>
        <v>320.67839800402999</v>
      </c>
      <c r="K23" s="6">
        <f>K27-10</f>
        <v>331.02601430268402</v>
      </c>
      <c r="L23" s="6">
        <f>L27-30</f>
        <v>327.885168601484</v>
      </c>
      <c r="M23" s="6">
        <f>M27-40</f>
        <v>333.54614604090602</v>
      </c>
      <c r="N23" s="6">
        <f t="shared" ref="N23:BL23" si="0">N27-30</f>
        <v>320.62173204906497</v>
      </c>
      <c r="O23" s="6">
        <f t="shared" si="0"/>
        <v>346.38347989331902</v>
      </c>
      <c r="P23" s="6">
        <f t="shared" si="0"/>
        <v>369.05838596197498</v>
      </c>
      <c r="Q23" s="6">
        <f t="shared" si="0"/>
        <v>391.10303269306598</v>
      </c>
      <c r="R23" s="6">
        <f t="shared" si="0"/>
        <v>412.08190772372802</v>
      </c>
      <c r="S23" s="6">
        <f t="shared" si="0"/>
        <v>432.31036763264899</v>
      </c>
      <c r="T23" s="6">
        <f t="shared" si="0"/>
        <v>450.30747218276701</v>
      </c>
      <c r="U23" s="6">
        <f t="shared" si="0"/>
        <v>468.37345073642899</v>
      </c>
      <c r="V23" s="6">
        <f t="shared" si="0"/>
        <v>486.48788252613895</v>
      </c>
      <c r="W23" s="6">
        <f t="shared" si="0"/>
        <v>504.63208886944903</v>
      </c>
      <c r="X23" s="6">
        <f t="shared" si="0"/>
        <v>523.23035412541105</v>
      </c>
      <c r="Y23" s="6">
        <f t="shared" si="0"/>
        <v>543.93063248829901</v>
      </c>
      <c r="Z23" s="6">
        <f t="shared" si="0"/>
        <v>561.96897145064702</v>
      </c>
      <c r="AA23" s="6">
        <f t="shared" si="0"/>
        <v>579.56988080229803</v>
      </c>
      <c r="AB23" s="6">
        <f t="shared" si="0"/>
        <v>596.75081959930299</v>
      </c>
      <c r="AC23" s="6">
        <f t="shared" si="0"/>
        <v>617.303729518453</v>
      </c>
      <c r="AD23" s="6">
        <f t="shared" si="0"/>
        <v>637.23799281068</v>
      </c>
      <c r="AE23" s="6">
        <f t="shared" si="0"/>
        <v>653.062330923471</v>
      </c>
      <c r="AF23" s="6">
        <f t="shared" si="0"/>
        <v>671.97764626197795</v>
      </c>
      <c r="AG23" s="6">
        <f t="shared" si="0"/>
        <v>690.37153696187704</v>
      </c>
      <c r="AH23" s="6">
        <f t="shared" si="0"/>
        <v>708.27554370984399</v>
      </c>
      <c r="AI23" s="6">
        <f t="shared" si="0"/>
        <v>728.83577383562294</v>
      </c>
      <c r="AJ23" s="6">
        <f t="shared" si="0"/>
        <v>745.74754091731802</v>
      </c>
      <c r="AK23" s="6">
        <f t="shared" si="0"/>
        <v>762.24644094991402</v>
      </c>
      <c r="AL23" s="6">
        <f t="shared" si="0"/>
        <v>781.21202063237899</v>
      </c>
      <c r="AM23" s="6">
        <f t="shared" si="0"/>
        <v>796.878321442627</v>
      </c>
      <c r="AN23" s="6">
        <f t="shared" si="0"/>
        <v>814.89639923661503</v>
      </c>
      <c r="AO23" s="6">
        <f t="shared" si="0"/>
        <v>832.436672803806</v>
      </c>
      <c r="AP23" s="6">
        <f t="shared" si="0"/>
        <v>849.52482399911696</v>
      </c>
      <c r="AQ23" s="6">
        <f t="shared" si="0"/>
        <v>866.18356563580801</v>
      </c>
      <c r="AR23" s="6">
        <f t="shared" si="0"/>
        <v>880.01990642662702</v>
      </c>
      <c r="AS23" s="6">
        <f t="shared" si="0"/>
        <v>893.88449013863305</v>
      </c>
      <c r="AT23" s="6">
        <f t="shared" si="0"/>
        <v>907.77168604759299</v>
      </c>
      <c r="AU23" s="6">
        <f t="shared" si="0"/>
        <v>921.67223030874004</v>
      </c>
      <c r="AV23" s="6">
        <f t="shared" si="0"/>
        <v>935.57424793706696</v>
      </c>
      <c r="AW23" s="6">
        <f t="shared" si="0"/>
        <v>949.46626433553399</v>
      </c>
      <c r="AX23" s="6">
        <f t="shared" si="0"/>
        <v>963.33996701833303</v>
      </c>
      <c r="AY23" s="6">
        <f t="shared" si="0"/>
        <v>977.1875552066</v>
      </c>
      <c r="AZ23" s="6">
        <f t="shared" si="0"/>
        <v>990.99765146116999</v>
      </c>
      <c r="BA23" s="6">
        <f t="shared" si="0"/>
        <v>1004.7572039920201</v>
      </c>
      <c r="BB23" s="6">
        <f t="shared" si="0"/>
        <v>1018.45364317036</v>
      </c>
      <c r="BC23" s="6">
        <f t="shared" si="0"/>
        <v>1032.0780173532601</v>
      </c>
      <c r="BD23" s="6">
        <f t="shared" si="0"/>
        <v>1045.6210454818799</v>
      </c>
      <c r="BE23" s="6">
        <f t="shared" si="0"/>
        <v>1059.0717279631101</v>
      </c>
      <c r="BF23" s="6">
        <f t="shared" si="0"/>
        <v>1072.4190694454401</v>
      </c>
      <c r="BG23" s="6">
        <f t="shared" si="0"/>
        <v>1085.65262403822</v>
      </c>
      <c r="BH23" s="6">
        <f t="shared" si="0"/>
        <v>1098.76424596733</v>
      </c>
      <c r="BI23" s="6">
        <f t="shared" si="0"/>
        <v>1111.7482308757201</v>
      </c>
      <c r="BJ23" s="6">
        <f t="shared" si="0"/>
        <v>1124.60070083899</v>
      </c>
      <c r="BK23" s="6">
        <f t="shared" si="0"/>
        <v>1137.3199157433301</v>
      </c>
      <c r="BL23" s="6">
        <f t="shared" si="0"/>
        <v>1149.9050782618399</v>
      </c>
    </row>
    <row r="24" spans="1:64" s="6" customFormat="1" x14ac:dyDescent="0.25">
      <c r="C24" s="6" t="s">
        <v>1</v>
      </c>
      <c r="D24" s="6">
        <f>D28</f>
        <v>126.17595557417501</v>
      </c>
      <c r="E24" s="6">
        <f>INDEX(Activity_Demand_tot!X:X,MATCH($C$1&amp;"-"&amp;$C24,Activity_Demand_tot!$CH:$CH,0))</f>
        <v>129.90137117813001</v>
      </c>
      <c r="F24" s="6">
        <f>INDEX(Activity_Demand_tot!Y:Y,MATCH($C$1&amp;"-"&amp;$C24,Activity_Demand_tot!$CH:$CH,0))</f>
        <v>133.99631461991601</v>
      </c>
      <c r="G24" s="6">
        <f>INDEX(Activity_Demand_tot!Z:Z,MATCH($C$1&amp;"-"&amp;$C24,Activity_Demand_tot!$CH:$CH,0))</f>
        <v>144.98876724525601</v>
      </c>
      <c r="H24" s="6">
        <f>INDEX(Activity_Demand_tot!AA:AA,MATCH($C$1&amp;"-"&amp;$C24,Activity_Demand_tot!$CH:$CH,0))</f>
        <v>150.50409626649</v>
      </c>
      <c r="I24" s="6">
        <f>INDEX(Activity_Demand_tot!AB:AB,MATCH($C$1&amp;"-"&amp;$C24,Activity_Demand_tot!$CH:$CH,0))</f>
        <v>3.1537769207978399</v>
      </c>
      <c r="J24" s="10">
        <f>INDEX(Activity_Demand_tot!AC:AC,MATCH($C$1&amp;"-"&amp;$C24,Activity_Demand_tot!$CH:$CH,0))</f>
        <v>162.250699666549</v>
      </c>
      <c r="K24" s="6">
        <f>K28</f>
        <v>170.27965572935699</v>
      </c>
      <c r="L24" s="6">
        <f>L28-8</f>
        <v>169.290674159438</v>
      </c>
      <c r="M24" s="6">
        <f>M28-12</f>
        <v>171.95019971455301</v>
      </c>
      <c r="N24" s="6">
        <f t="shared" ref="N24:BL24" si="1">N28-10</f>
        <v>164.581331367318</v>
      </c>
      <c r="O24" s="6">
        <f t="shared" si="1"/>
        <v>175.232765484846</v>
      </c>
      <c r="P24" s="6">
        <f t="shared" si="1"/>
        <v>185.00165220406501</v>
      </c>
      <c r="Q24" s="6">
        <f t="shared" si="1"/>
        <v>194.838921130318</v>
      </c>
      <c r="R24" s="6">
        <f t="shared" si="1"/>
        <v>204.507230648172</v>
      </c>
      <c r="S24" s="6">
        <f t="shared" si="1"/>
        <v>214.11169283902001</v>
      </c>
      <c r="T24" s="6">
        <f t="shared" si="1"/>
        <v>222.85861376282901</v>
      </c>
      <c r="U24" s="6">
        <f t="shared" si="1"/>
        <v>231.86279706674901</v>
      </c>
      <c r="V24" s="6">
        <f t="shared" si="1"/>
        <v>241.124242750782</v>
      </c>
      <c r="W24" s="6">
        <f t="shared" si="1"/>
        <v>250.642950814926</v>
      </c>
      <c r="X24" s="6">
        <f t="shared" si="1"/>
        <v>260.67618363929603</v>
      </c>
      <c r="Y24" s="6">
        <f t="shared" si="1"/>
        <v>272.25299074433502</v>
      </c>
      <c r="Z24" s="6">
        <f t="shared" si="1"/>
        <v>282.543485948816</v>
      </c>
      <c r="AA24" s="6">
        <f t="shared" si="1"/>
        <v>292.83398115329697</v>
      </c>
      <c r="AB24" s="6">
        <f t="shared" si="1"/>
        <v>303.12447635777801</v>
      </c>
      <c r="AC24" s="6">
        <f t="shared" si="1"/>
        <v>315.98759536337798</v>
      </c>
      <c r="AD24" s="6">
        <f t="shared" si="1"/>
        <v>328.85071436897903</v>
      </c>
      <c r="AE24" s="6">
        <f t="shared" si="1"/>
        <v>339.14120957346</v>
      </c>
      <c r="AF24" s="6">
        <f t="shared" si="1"/>
        <v>352.00432857905997</v>
      </c>
      <c r="AG24" s="6">
        <f t="shared" si="1"/>
        <v>364.86744758466102</v>
      </c>
      <c r="AH24" s="6">
        <f t="shared" si="1"/>
        <v>377.73056659026298</v>
      </c>
      <c r="AI24" s="6">
        <f t="shared" si="1"/>
        <v>393.16630939698302</v>
      </c>
      <c r="AJ24" s="6">
        <f t="shared" si="1"/>
        <v>406.02942840258402</v>
      </c>
      <c r="AK24" s="6">
        <f t="shared" si="1"/>
        <v>418.89254740818399</v>
      </c>
      <c r="AL24" s="6">
        <f t="shared" si="1"/>
        <v>434.32829021490602</v>
      </c>
      <c r="AM24" s="6">
        <f t="shared" si="1"/>
        <v>447.19140922050701</v>
      </c>
      <c r="AN24" s="6">
        <f t="shared" si="1"/>
        <v>462.627152027227</v>
      </c>
      <c r="AO24" s="6">
        <f t="shared" si="1"/>
        <v>478.06289483394897</v>
      </c>
      <c r="AP24" s="6">
        <f t="shared" si="1"/>
        <v>493.49863764066902</v>
      </c>
      <c r="AQ24" s="6">
        <f t="shared" si="1"/>
        <v>508.93438044739105</v>
      </c>
      <c r="AR24" s="6">
        <f t="shared" si="1"/>
        <v>521.79749945299204</v>
      </c>
      <c r="AS24" s="6">
        <f t="shared" si="1"/>
        <v>534.99385988360802</v>
      </c>
      <c r="AT24" s="6">
        <f t="shared" si="1"/>
        <v>548.532094936779</v>
      </c>
      <c r="AU24" s="6">
        <f t="shared" si="1"/>
        <v>562.42106146801098</v>
      </c>
      <c r="AV24" s="6">
        <f t="shared" si="1"/>
        <v>576.66984578502695</v>
      </c>
      <c r="AW24" s="6">
        <f t="shared" si="1"/>
        <v>591.28776959211996</v>
      </c>
      <c r="AX24" s="6">
        <f t="shared" si="1"/>
        <v>606.28439608851704</v>
      </c>
      <c r="AY24" s="6">
        <f t="shared" si="1"/>
        <v>621.66953622471601</v>
      </c>
      <c r="AZ24" s="6">
        <f t="shared" si="1"/>
        <v>637.45325512092097</v>
      </c>
      <c r="BA24" s="6">
        <f t="shared" si="1"/>
        <v>653.64587865174201</v>
      </c>
      <c r="BB24" s="6">
        <f t="shared" si="1"/>
        <v>670.258000201497</v>
      </c>
      <c r="BC24" s="6">
        <f t="shared" si="1"/>
        <v>687.30048759450995</v>
      </c>
      <c r="BD24" s="6">
        <f t="shared" si="1"/>
        <v>704.78449020495702</v>
      </c>
      <c r="BE24" s="6">
        <f t="shared" si="1"/>
        <v>722.72144625090903</v>
      </c>
      <c r="BF24" s="6">
        <f t="shared" si="1"/>
        <v>741.12309027732601</v>
      </c>
      <c r="BG24" s="6">
        <f t="shared" si="1"/>
        <v>760.00146083292498</v>
      </c>
      <c r="BH24" s="6">
        <f t="shared" si="1"/>
        <v>779.36890834592305</v>
      </c>
      <c r="BI24" s="6">
        <f t="shared" si="1"/>
        <v>799.23810320381699</v>
      </c>
      <c r="BJ24" s="6">
        <f t="shared" si="1"/>
        <v>819.62204404248496</v>
      </c>
      <c r="BK24" s="6">
        <f t="shared" si="1"/>
        <v>840.53406625003095</v>
      </c>
      <c r="BL24" s="6">
        <f t="shared" si="1"/>
        <v>861.98785069093196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233.66365266937601</v>
      </c>
      <c r="E27">
        <f>INDEX(Activity_Demand_tot!X:X,MATCH($C$1&amp;"-"&amp;$C27,Activity_Demand_tot!$CH:$CH,0))</f>
        <v>249.326944304715</v>
      </c>
      <c r="F27">
        <f>INDEX(Activity_Demand_tot!Y:Y,MATCH($C$1&amp;"-"&amp;$C27,Activity_Demand_tot!$CH:$CH,0))</f>
        <v>263.10206533476401</v>
      </c>
      <c r="G27">
        <f>INDEX(Activity_Demand_tot!Z:Z,MATCH($C$1&amp;"-"&amp;$C27,Activity_Demand_tot!$CH:$CH,0))</f>
        <v>268.99725974328697</v>
      </c>
      <c r="H27">
        <f>INDEX(Activity_Demand_tot!AA:AA,MATCH($C$1&amp;"-"&amp;$C27,Activity_Demand_tot!$CH:$CH,0))</f>
        <v>280.73620817468299</v>
      </c>
      <c r="I27">
        <f>INDEX(Activity_Demand_tot!AB:AB,MATCH($C$1&amp;"-"&amp;$C27,Activity_Demand_tot!$CH:$CH,0))</f>
        <v>298.32972589757401</v>
      </c>
      <c r="J27" s="10">
        <f>INDEX(Activity_Demand_tot!AC:AC,MATCH($C$1&amp;"-"&amp;$C27,Activity_Demand_tot!$CH:$CH,0))</f>
        <v>320.67839800402999</v>
      </c>
      <c r="K27" s="6">
        <f>INDEX(Activity_Demand_tot!AD:AD,MATCH($C$1&amp;"-"&amp;$C27,Activity_Demand_tot!$CH:$CH,0))</f>
        <v>341.02601430268402</v>
      </c>
      <c r="L27" s="6">
        <f>INDEX(Activity_Demand_tot!AE:AE,MATCH($C$1&amp;"-"&amp;$C27,Activity_Demand_tot!$CH:$CH,0))</f>
        <v>357.885168601484</v>
      </c>
      <c r="M27" s="6">
        <f>INDEX(Activity_Demand_tot!AF:AF,MATCH($C$1&amp;"-"&amp;$C27,Activity_Demand_tot!$CH:$CH,0))</f>
        <v>373.54614604090602</v>
      </c>
      <c r="N27" s="6">
        <f>INDEX(Activity_Demand_tot!AG:AG,MATCH($C$1&amp;"-"&amp;$C27,Activity_Demand_tot!$CH:$CH,0))</f>
        <v>350.62173204906497</v>
      </c>
      <c r="O27" s="6">
        <f>INDEX(Activity_Demand_tot!AH:AH,MATCH($C$1&amp;"-"&amp;$C27,Activity_Demand_tot!$CH:$CH,0))</f>
        <v>376.38347989331902</v>
      </c>
      <c r="P27" s="6">
        <f>INDEX(Activity_Demand_tot!AI:AI,MATCH($C$1&amp;"-"&amp;$C27,Activity_Demand_tot!$CH:$CH,0))</f>
        <v>399.05838596197498</v>
      </c>
      <c r="Q27" s="6">
        <f>INDEX(Activity_Demand_tot!AJ:AJ,MATCH($C$1&amp;"-"&amp;$C27,Activity_Demand_tot!$CH:$CH,0))</f>
        <v>421.10303269306598</v>
      </c>
      <c r="R27" s="6">
        <f>INDEX(Activity_Demand_tot!AK:AK,MATCH($C$1&amp;"-"&amp;$C27,Activity_Demand_tot!$CH:$CH,0))</f>
        <v>442.08190772372802</v>
      </c>
      <c r="S27" s="6">
        <f>INDEX(Activity_Demand_tot!AL:AL,MATCH($C$1&amp;"-"&amp;$C27,Activity_Demand_tot!$CH:$CH,0))</f>
        <v>462.31036763264899</v>
      </c>
      <c r="T27" s="6">
        <f>INDEX(Activity_Demand_tot!AM:AM,MATCH($C$1&amp;"-"&amp;$C27,Activity_Demand_tot!$CH:$CH,0))</f>
        <v>480.30747218276701</v>
      </c>
      <c r="U27" s="6">
        <f>INDEX(Activity_Demand_tot!AN:AN,MATCH($C$1&amp;"-"&amp;$C27,Activity_Demand_tot!$CH:$CH,0))</f>
        <v>498.37345073642899</v>
      </c>
      <c r="V27" s="6">
        <f>INDEX(Activity_Demand_tot!AO:AO,MATCH($C$1&amp;"-"&amp;$C27,Activity_Demand_tot!$CH:$CH,0))</f>
        <v>516.48788252613895</v>
      </c>
      <c r="W27" s="6">
        <f>INDEX(Activity_Demand_tot!AP:AP,MATCH($C$1&amp;"-"&amp;$C27,Activity_Demand_tot!$CH:$CH,0))</f>
        <v>534.63208886944903</v>
      </c>
      <c r="X27" s="6">
        <f>INDEX(Activity_Demand_tot!AQ:AQ,MATCH($C$1&amp;"-"&amp;$C27,Activity_Demand_tot!$CH:$CH,0))</f>
        <v>553.23035412541105</v>
      </c>
      <c r="Y27" s="6">
        <f>INDEX(Activity_Demand_tot!AR:AR,MATCH($C$1&amp;"-"&amp;$C27,Activity_Demand_tot!$CH:$CH,0))</f>
        <v>573.93063248829901</v>
      </c>
      <c r="Z27" s="6">
        <f>INDEX(Activity_Demand_tot!AS:AS,MATCH($C$1&amp;"-"&amp;$C27,Activity_Demand_tot!$CH:$CH,0))</f>
        <v>591.96897145064702</v>
      </c>
      <c r="AA27" s="6">
        <f>INDEX(Activity_Demand_tot!AT:AT,MATCH($C$1&amp;"-"&amp;$C27,Activity_Demand_tot!$CH:$CH,0))</f>
        <v>609.56988080229803</v>
      </c>
      <c r="AB27" s="6">
        <f>INDEX(Activity_Demand_tot!AU:AU,MATCH($C$1&amp;"-"&amp;$C27,Activity_Demand_tot!$CH:$CH,0))</f>
        <v>626.75081959930299</v>
      </c>
      <c r="AC27" s="6">
        <f>INDEX(Activity_Demand_tot!AV:AV,MATCH($C$1&amp;"-"&amp;$C27,Activity_Demand_tot!$CH:$CH,0))</f>
        <v>647.303729518453</v>
      </c>
      <c r="AD27" s="6">
        <f>INDEX(Activity_Demand_tot!AW:AW,MATCH($C$1&amp;"-"&amp;$C27,Activity_Demand_tot!$CH:$CH,0))</f>
        <v>667.23799281068</v>
      </c>
      <c r="AE27" s="6">
        <f>INDEX(Activity_Demand_tot!AX:AX,MATCH($C$1&amp;"-"&amp;$C27,Activity_Demand_tot!$CH:$CH,0))</f>
        <v>683.062330923471</v>
      </c>
      <c r="AF27" s="6">
        <f>INDEX(Activity_Demand_tot!AY:AY,MATCH($C$1&amp;"-"&amp;$C27,Activity_Demand_tot!$CH:$CH,0))</f>
        <v>701.97764626197795</v>
      </c>
      <c r="AG27" s="6">
        <f>INDEX(Activity_Demand_tot!AZ:AZ,MATCH($C$1&amp;"-"&amp;$C27,Activity_Demand_tot!$CH:$CH,0))</f>
        <v>720.37153696187704</v>
      </c>
      <c r="AH27" s="6">
        <f>INDEX(Activity_Demand_tot!BA:BA,MATCH($C$1&amp;"-"&amp;$C27,Activity_Demand_tot!$CH:$CH,0))</f>
        <v>738.27554370984399</v>
      </c>
      <c r="AI27" s="6">
        <f>INDEX(Activity_Demand_tot!BB:BB,MATCH($C$1&amp;"-"&amp;$C27,Activity_Demand_tot!$CH:$CH,0))</f>
        <v>758.83577383562294</v>
      </c>
      <c r="AJ27" s="6">
        <f>INDEX(Activity_Demand_tot!BC:BC,MATCH($C$1&amp;"-"&amp;$C27,Activity_Demand_tot!$CH:$CH,0))</f>
        <v>775.74754091731802</v>
      </c>
      <c r="AK27" s="6">
        <f>INDEX(Activity_Demand_tot!BD:BD,MATCH($C$1&amp;"-"&amp;$C27,Activity_Demand_tot!$CH:$CH,0))</f>
        <v>792.24644094991402</v>
      </c>
      <c r="AL27" s="6">
        <f>INDEX(Activity_Demand_tot!BE:BE,MATCH($C$1&amp;"-"&amp;$C27,Activity_Demand_tot!$CH:$CH,0))</f>
        <v>811.21202063237899</v>
      </c>
      <c r="AM27" s="6">
        <f>INDEX(Activity_Demand_tot!BF:BF,MATCH($C$1&amp;"-"&amp;$C27,Activity_Demand_tot!$CH:$CH,0))</f>
        <v>826.878321442627</v>
      </c>
      <c r="AN27" s="6">
        <f>INDEX(Activity_Demand_tot!BG:BG,MATCH($C$1&amp;"-"&amp;$C27,Activity_Demand_tot!$CH:$CH,0))</f>
        <v>844.89639923661503</v>
      </c>
      <c r="AO27" s="6">
        <f>INDEX(Activity_Demand_tot!BH:BH,MATCH($C$1&amp;"-"&amp;$C27,Activity_Demand_tot!$CH:$CH,0))</f>
        <v>862.436672803806</v>
      </c>
      <c r="AP27" s="6">
        <f>INDEX(Activity_Demand_tot!BI:BI,MATCH($C$1&amp;"-"&amp;$C27,Activity_Demand_tot!$CH:$CH,0))</f>
        <v>879.52482399911696</v>
      </c>
      <c r="AQ27" s="6">
        <f>INDEX(Activity_Demand_tot!BJ:BJ,MATCH($C$1&amp;"-"&amp;$C27,Activity_Demand_tot!$CH:$CH,0))</f>
        <v>896.18356563580801</v>
      </c>
      <c r="AR27" s="6">
        <f>INDEX(Activity_Demand_tot!BK:BK,MATCH($C$1&amp;"-"&amp;$C27,Activity_Demand_tot!$CH:$CH,0))</f>
        <v>910.01990642662702</v>
      </c>
      <c r="AS27" s="6">
        <f>INDEX(Activity_Demand_tot!BL:BL,MATCH($C$1&amp;"-"&amp;$C27,Activity_Demand_tot!$CH:$CH,0))</f>
        <v>923.88449013863305</v>
      </c>
      <c r="AT27" s="6">
        <f>INDEX(Activity_Demand_tot!BM:BM,MATCH($C$1&amp;"-"&amp;$C27,Activity_Demand_tot!$CH:$CH,0))</f>
        <v>937.77168604759299</v>
      </c>
      <c r="AU27" s="6">
        <f>INDEX(Activity_Demand_tot!BN:BN,MATCH($C$1&amp;"-"&amp;$C27,Activity_Demand_tot!$CH:$CH,0))</f>
        <v>951.67223030874004</v>
      </c>
      <c r="AV27" s="6">
        <f>INDEX(Activity_Demand_tot!BO:BO,MATCH($C$1&amp;"-"&amp;$C27,Activity_Demand_tot!$CH:$CH,0))</f>
        <v>965.57424793706696</v>
      </c>
      <c r="AW27" s="6">
        <f>INDEX(Activity_Demand_tot!BP:BP,MATCH($C$1&amp;"-"&amp;$C27,Activity_Demand_tot!$CH:$CH,0))</f>
        <v>979.46626433553399</v>
      </c>
      <c r="AX27" s="6">
        <f>INDEX(Activity_Demand_tot!BQ:BQ,MATCH($C$1&amp;"-"&amp;$C27,Activity_Demand_tot!$CH:$CH,0))</f>
        <v>993.33996701833303</v>
      </c>
      <c r="AY27" s="6">
        <f>INDEX(Activity_Demand_tot!BR:BR,MATCH($C$1&amp;"-"&amp;$C27,Activity_Demand_tot!$CH:$CH,0))</f>
        <v>1007.1875552066</v>
      </c>
      <c r="AZ27" s="6">
        <f>INDEX(Activity_Demand_tot!BS:BS,MATCH($C$1&amp;"-"&amp;$C27,Activity_Demand_tot!$CH:$CH,0))</f>
        <v>1020.99765146117</v>
      </c>
      <c r="BA27" s="6">
        <f>INDEX(Activity_Demand_tot!BT:BT,MATCH($C$1&amp;"-"&amp;$C27,Activity_Demand_tot!$CH:$CH,0))</f>
        <v>1034.7572039920201</v>
      </c>
      <c r="BB27" s="6">
        <f>INDEX(Activity_Demand_tot!BU:BU,MATCH($C$1&amp;"-"&amp;$C27,Activity_Demand_tot!$CH:$CH,0))</f>
        <v>1048.45364317036</v>
      </c>
      <c r="BC27" s="6">
        <f>INDEX(Activity_Demand_tot!BV:BV,MATCH($C$1&amp;"-"&amp;$C27,Activity_Demand_tot!$CH:$CH,0))</f>
        <v>1062.0780173532601</v>
      </c>
      <c r="BD27" s="6">
        <f>INDEX(Activity_Demand_tot!BW:BW,MATCH($C$1&amp;"-"&amp;$C27,Activity_Demand_tot!$CH:$CH,0))</f>
        <v>1075.6210454818799</v>
      </c>
      <c r="BE27" s="6">
        <f>INDEX(Activity_Demand_tot!BX:BX,MATCH($C$1&amp;"-"&amp;$C27,Activity_Demand_tot!$CH:$CH,0))</f>
        <v>1089.0717279631101</v>
      </c>
      <c r="BF27" s="6">
        <f>INDEX(Activity_Demand_tot!BY:BY,MATCH($C$1&amp;"-"&amp;$C27,Activity_Demand_tot!$CH:$CH,0))</f>
        <v>1102.4190694454401</v>
      </c>
      <c r="BG27" s="6">
        <f>INDEX(Activity_Demand_tot!BZ:BZ,MATCH($C$1&amp;"-"&amp;$C27,Activity_Demand_tot!$CH:$CH,0))</f>
        <v>1115.65262403822</v>
      </c>
      <c r="BH27" s="6">
        <f>INDEX(Activity_Demand_tot!CA:CA,MATCH($C$1&amp;"-"&amp;$C27,Activity_Demand_tot!$CH:$CH,0))</f>
        <v>1128.76424596733</v>
      </c>
      <c r="BI27" s="6">
        <f>INDEX(Activity_Demand_tot!CB:CB,MATCH($C$1&amp;"-"&amp;$C27,Activity_Demand_tot!$CH:$CH,0))</f>
        <v>1141.7482308757201</v>
      </c>
      <c r="BJ27" s="6">
        <f>INDEX(Activity_Demand_tot!CC:CC,MATCH($C$1&amp;"-"&amp;$C27,Activity_Demand_tot!$CH:$CH,0))</f>
        <v>1154.60070083899</v>
      </c>
      <c r="BK27" s="6">
        <f>INDEX(Activity_Demand_tot!CD:CD,MATCH($C$1&amp;"-"&amp;$C27,Activity_Demand_tot!$CH:$CH,0))</f>
        <v>1167.3199157433301</v>
      </c>
      <c r="BL27" s="6">
        <f>INDEX(Activity_Demand_tot!CE:CE,MATCH($C$1&amp;"-"&amp;$C27,Activity_Demand_tot!$CH:$CH,0))</f>
        <v>1179.9050782618399</v>
      </c>
    </row>
    <row r="28" spans="1:64" x14ac:dyDescent="0.25">
      <c r="C28" t="s">
        <v>1</v>
      </c>
      <c r="D28">
        <f>INDEX(Activity_Demand_tot!W:W,MATCH($C$1&amp;"-"&amp;$C28,Activity_Demand_tot!$CH:$CH,0))</f>
        <v>126.17595557417501</v>
      </c>
      <c r="E28">
        <f>INDEX(Activity_Demand_tot!X:X,MATCH($C$1&amp;"-"&amp;$C28,Activity_Demand_tot!$CH:$CH,0))</f>
        <v>129.90137117813001</v>
      </c>
      <c r="F28">
        <f>INDEX(Activity_Demand_tot!Y:Y,MATCH($C$1&amp;"-"&amp;$C28,Activity_Demand_tot!$CH:$CH,0))</f>
        <v>133.99631461991601</v>
      </c>
      <c r="G28">
        <f>INDEX(Activity_Demand_tot!Z:Z,MATCH($C$1&amp;"-"&amp;$C28,Activity_Demand_tot!$CH:$CH,0))</f>
        <v>144.98876724525601</v>
      </c>
      <c r="H28">
        <f>INDEX(Activity_Demand_tot!AA:AA,MATCH($C$1&amp;"-"&amp;$C28,Activity_Demand_tot!$CH:$CH,0))</f>
        <v>150.50409626649</v>
      </c>
      <c r="I28">
        <f>INDEX(Activity_Demand_tot!AB:AB,MATCH($C$1&amp;"-"&amp;$C28,Activity_Demand_tot!$CH:$CH,0))</f>
        <v>3.1537769207978399</v>
      </c>
      <c r="J28" s="10">
        <f>INDEX(Activity_Demand_tot!AC:AC,MATCH($C$1&amp;"-"&amp;$C28,Activity_Demand_tot!$CH:$CH,0))</f>
        <v>162.250699666549</v>
      </c>
      <c r="K28" s="6">
        <f>INDEX(Activity_Demand_tot!AD:AD,MATCH($C$1&amp;"-"&amp;$C28,Activity_Demand_tot!$CH:$CH,0))</f>
        <v>170.27965572935699</v>
      </c>
      <c r="L28" s="6">
        <f>INDEX(Activity_Demand_tot!AE:AE,MATCH($C$1&amp;"-"&amp;$C28,Activity_Demand_tot!$CH:$CH,0))</f>
        <v>177.290674159438</v>
      </c>
      <c r="M28" s="6">
        <f>INDEX(Activity_Demand_tot!AF:AF,MATCH($C$1&amp;"-"&amp;$C28,Activity_Demand_tot!$CH:$CH,0))</f>
        <v>183.95019971455301</v>
      </c>
      <c r="N28" s="6">
        <f>INDEX(Activity_Demand_tot!AG:AG,MATCH($C$1&amp;"-"&amp;$C28,Activity_Demand_tot!$CH:$CH,0))</f>
        <v>174.581331367318</v>
      </c>
      <c r="O28" s="6">
        <f>INDEX(Activity_Demand_tot!AH:AH,MATCH($C$1&amp;"-"&amp;$C28,Activity_Demand_tot!$CH:$CH,0))</f>
        <v>185.232765484846</v>
      </c>
      <c r="P28" s="6">
        <f>INDEX(Activity_Demand_tot!AI:AI,MATCH($C$1&amp;"-"&amp;$C28,Activity_Demand_tot!$CH:$CH,0))</f>
        <v>195.00165220406501</v>
      </c>
      <c r="Q28" s="6">
        <f>INDEX(Activity_Demand_tot!AJ:AJ,MATCH($C$1&amp;"-"&amp;$C28,Activity_Demand_tot!$CH:$CH,0))</f>
        <v>204.838921130318</v>
      </c>
      <c r="R28" s="6">
        <f>INDEX(Activity_Demand_tot!AK:AK,MATCH($C$1&amp;"-"&amp;$C28,Activity_Demand_tot!$CH:$CH,0))</f>
        <v>214.507230648172</v>
      </c>
      <c r="S28" s="6">
        <f>INDEX(Activity_Demand_tot!AL:AL,MATCH($C$1&amp;"-"&amp;$C28,Activity_Demand_tot!$CH:$CH,0))</f>
        <v>224.11169283902001</v>
      </c>
      <c r="T28" s="6">
        <f>INDEX(Activity_Demand_tot!AM:AM,MATCH($C$1&amp;"-"&amp;$C28,Activity_Demand_tot!$CH:$CH,0))</f>
        <v>232.85861376282901</v>
      </c>
      <c r="U28" s="6">
        <f>INDEX(Activity_Demand_tot!AN:AN,MATCH($C$1&amp;"-"&amp;$C28,Activity_Demand_tot!$CH:$CH,0))</f>
        <v>241.86279706674901</v>
      </c>
      <c r="V28" s="6">
        <f>INDEX(Activity_Demand_tot!AO:AO,MATCH($C$1&amp;"-"&amp;$C28,Activity_Demand_tot!$CH:$CH,0))</f>
        <v>251.124242750782</v>
      </c>
      <c r="W28" s="6">
        <f>INDEX(Activity_Demand_tot!AP:AP,MATCH($C$1&amp;"-"&amp;$C28,Activity_Demand_tot!$CH:$CH,0))</f>
        <v>260.642950814926</v>
      </c>
      <c r="X28" s="6">
        <f>INDEX(Activity_Demand_tot!AQ:AQ,MATCH($C$1&amp;"-"&amp;$C28,Activity_Demand_tot!$CH:$CH,0))</f>
        <v>270.67618363929603</v>
      </c>
      <c r="Y28" s="6">
        <f>INDEX(Activity_Demand_tot!AR:AR,MATCH($C$1&amp;"-"&amp;$C28,Activity_Demand_tot!$CH:$CH,0))</f>
        <v>282.25299074433502</v>
      </c>
      <c r="Z28" s="6">
        <f>INDEX(Activity_Demand_tot!AS:AS,MATCH($C$1&amp;"-"&amp;$C28,Activity_Demand_tot!$CH:$CH,0))</f>
        <v>292.543485948816</v>
      </c>
      <c r="AA28" s="6">
        <f>INDEX(Activity_Demand_tot!AT:AT,MATCH($C$1&amp;"-"&amp;$C28,Activity_Demand_tot!$CH:$CH,0))</f>
        <v>302.83398115329697</v>
      </c>
      <c r="AB28" s="6">
        <f>INDEX(Activity_Demand_tot!AU:AU,MATCH($C$1&amp;"-"&amp;$C28,Activity_Demand_tot!$CH:$CH,0))</f>
        <v>313.12447635777801</v>
      </c>
      <c r="AC28" s="6">
        <f>INDEX(Activity_Demand_tot!AV:AV,MATCH($C$1&amp;"-"&amp;$C28,Activity_Demand_tot!$CH:$CH,0))</f>
        <v>325.98759536337798</v>
      </c>
      <c r="AD28" s="6">
        <f>INDEX(Activity_Demand_tot!AW:AW,MATCH($C$1&amp;"-"&amp;$C28,Activity_Demand_tot!$CH:$CH,0))</f>
        <v>338.85071436897903</v>
      </c>
      <c r="AE28" s="6">
        <f>INDEX(Activity_Demand_tot!AX:AX,MATCH($C$1&amp;"-"&amp;$C28,Activity_Demand_tot!$CH:$CH,0))</f>
        <v>349.14120957346</v>
      </c>
      <c r="AF28" s="6">
        <f>INDEX(Activity_Demand_tot!AY:AY,MATCH($C$1&amp;"-"&amp;$C28,Activity_Demand_tot!$CH:$CH,0))</f>
        <v>362.00432857905997</v>
      </c>
      <c r="AG28" s="6">
        <f>INDEX(Activity_Demand_tot!AZ:AZ,MATCH($C$1&amp;"-"&amp;$C28,Activity_Demand_tot!$CH:$CH,0))</f>
        <v>374.86744758466102</v>
      </c>
      <c r="AH28" s="6">
        <f>INDEX(Activity_Demand_tot!BA:BA,MATCH($C$1&amp;"-"&amp;$C28,Activity_Demand_tot!$CH:$CH,0))</f>
        <v>387.73056659026298</v>
      </c>
      <c r="AI28" s="6">
        <f>INDEX(Activity_Demand_tot!BB:BB,MATCH($C$1&amp;"-"&amp;$C28,Activity_Demand_tot!$CH:$CH,0))</f>
        <v>403.16630939698302</v>
      </c>
      <c r="AJ28" s="6">
        <f>INDEX(Activity_Demand_tot!BC:BC,MATCH($C$1&amp;"-"&amp;$C28,Activity_Demand_tot!$CH:$CH,0))</f>
        <v>416.02942840258402</v>
      </c>
      <c r="AK28" s="6">
        <f>INDEX(Activity_Demand_tot!BD:BD,MATCH($C$1&amp;"-"&amp;$C28,Activity_Demand_tot!$CH:$CH,0))</f>
        <v>428.89254740818399</v>
      </c>
      <c r="AL28" s="6">
        <f>INDEX(Activity_Demand_tot!BE:BE,MATCH($C$1&amp;"-"&amp;$C28,Activity_Demand_tot!$CH:$CH,0))</f>
        <v>444.32829021490602</v>
      </c>
      <c r="AM28" s="6">
        <f>INDEX(Activity_Demand_tot!BF:BF,MATCH($C$1&amp;"-"&amp;$C28,Activity_Demand_tot!$CH:$CH,0))</f>
        <v>457.19140922050701</v>
      </c>
      <c r="AN28" s="6">
        <f>INDEX(Activity_Demand_tot!BG:BG,MATCH($C$1&amp;"-"&amp;$C28,Activity_Demand_tot!$CH:$CH,0))</f>
        <v>472.627152027227</v>
      </c>
      <c r="AO28" s="6">
        <f>INDEX(Activity_Demand_tot!BH:BH,MATCH($C$1&amp;"-"&amp;$C28,Activity_Demand_tot!$CH:$CH,0))</f>
        <v>488.06289483394897</v>
      </c>
      <c r="AP28" s="6">
        <f>INDEX(Activity_Demand_tot!BI:BI,MATCH($C$1&amp;"-"&amp;$C28,Activity_Demand_tot!$CH:$CH,0))</f>
        <v>503.49863764066902</v>
      </c>
      <c r="AQ28" s="6">
        <f>INDEX(Activity_Demand_tot!BJ:BJ,MATCH($C$1&amp;"-"&amp;$C28,Activity_Demand_tot!$CH:$CH,0))</f>
        <v>518.93438044739105</v>
      </c>
      <c r="AR28" s="6">
        <f>INDEX(Activity_Demand_tot!BK:BK,MATCH($C$1&amp;"-"&amp;$C28,Activity_Demand_tot!$CH:$CH,0))</f>
        <v>531.79749945299204</v>
      </c>
      <c r="AS28" s="6">
        <f>INDEX(Activity_Demand_tot!BL:BL,MATCH($C$1&amp;"-"&amp;$C28,Activity_Demand_tot!$CH:$CH,0))</f>
        <v>544.99385988360802</v>
      </c>
      <c r="AT28" s="6">
        <f>INDEX(Activity_Demand_tot!BM:BM,MATCH($C$1&amp;"-"&amp;$C28,Activity_Demand_tot!$CH:$CH,0))</f>
        <v>558.532094936779</v>
      </c>
      <c r="AU28" s="6">
        <f>INDEX(Activity_Demand_tot!BN:BN,MATCH($C$1&amp;"-"&amp;$C28,Activity_Demand_tot!$CH:$CH,0))</f>
        <v>572.42106146801098</v>
      </c>
      <c r="AV28" s="6">
        <f>INDEX(Activity_Demand_tot!BO:BO,MATCH($C$1&amp;"-"&amp;$C28,Activity_Demand_tot!$CH:$CH,0))</f>
        <v>586.66984578502695</v>
      </c>
      <c r="AW28" s="6">
        <f>INDEX(Activity_Demand_tot!BP:BP,MATCH($C$1&amp;"-"&amp;$C28,Activity_Demand_tot!$CH:$CH,0))</f>
        <v>601.28776959211996</v>
      </c>
      <c r="AX28" s="6">
        <f>INDEX(Activity_Demand_tot!BQ:BQ,MATCH($C$1&amp;"-"&amp;$C28,Activity_Demand_tot!$CH:$CH,0))</f>
        <v>616.28439608851704</v>
      </c>
      <c r="AY28" s="6">
        <f>INDEX(Activity_Demand_tot!BR:BR,MATCH($C$1&amp;"-"&amp;$C28,Activity_Demand_tot!$CH:$CH,0))</f>
        <v>631.66953622471601</v>
      </c>
      <c r="AZ28" s="6">
        <f>INDEX(Activity_Demand_tot!BS:BS,MATCH($C$1&amp;"-"&amp;$C28,Activity_Demand_tot!$CH:$CH,0))</f>
        <v>647.45325512092097</v>
      </c>
      <c r="BA28" s="6">
        <f>INDEX(Activity_Demand_tot!BT:BT,MATCH($C$1&amp;"-"&amp;$C28,Activity_Demand_tot!$CH:$CH,0))</f>
        <v>663.64587865174201</v>
      </c>
      <c r="BB28" s="6">
        <f>INDEX(Activity_Demand_tot!BU:BU,MATCH($C$1&amp;"-"&amp;$C28,Activity_Demand_tot!$CH:$CH,0))</f>
        <v>680.258000201497</v>
      </c>
      <c r="BC28" s="6">
        <f>INDEX(Activity_Demand_tot!BV:BV,MATCH($C$1&amp;"-"&amp;$C28,Activity_Demand_tot!$CH:$CH,0))</f>
        <v>697.30048759450995</v>
      </c>
      <c r="BD28" s="6">
        <f>INDEX(Activity_Demand_tot!BW:BW,MATCH($C$1&amp;"-"&amp;$C28,Activity_Demand_tot!$CH:$CH,0))</f>
        <v>714.78449020495702</v>
      </c>
      <c r="BE28" s="6">
        <f>INDEX(Activity_Demand_tot!BX:BX,MATCH($C$1&amp;"-"&amp;$C28,Activity_Demand_tot!$CH:$CH,0))</f>
        <v>732.72144625090903</v>
      </c>
      <c r="BF28" s="6">
        <f>INDEX(Activity_Demand_tot!BY:BY,MATCH($C$1&amp;"-"&amp;$C28,Activity_Demand_tot!$CH:$CH,0))</f>
        <v>751.12309027732601</v>
      </c>
      <c r="BG28" s="6">
        <f>INDEX(Activity_Demand_tot!BZ:BZ,MATCH($C$1&amp;"-"&amp;$C28,Activity_Demand_tot!$CH:$CH,0))</f>
        <v>770.00146083292498</v>
      </c>
      <c r="BH28" s="6">
        <f>INDEX(Activity_Demand_tot!CA:CA,MATCH($C$1&amp;"-"&amp;$C28,Activity_Demand_tot!$CH:$CH,0))</f>
        <v>789.36890834592305</v>
      </c>
      <c r="BI28" s="6">
        <f>INDEX(Activity_Demand_tot!CB:CB,MATCH($C$1&amp;"-"&amp;$C28,Activity_Demand_tot!$CH:$CH,0))</f>
        <v>809.23810320381699</v>
      </c>
      <c r="BJ28" s="6">
        <f>INDEX(Activity_Demand_tot!CC:CC,MATCH($C$1&amp;"-"&amp;$C28,Activity_Demand_tot!$CH:$CH,0))</f>
        <v>829.62204404248496</v>
      </c>
      <c r="BK28" s="6">
        <f>INDEX(Activity_Demand_tot!CD:CD,MATCH($C$1&amp;"-"&amp;$C28,Activity_Demand_tot!$CH:$CH,0))</f>
        <v>850.53406625003095</v>
      </c>
      <c r="BL28" s="6">
        <f>INDEX(Activity_Demand_tot!CE:CE,MATCH($C$1&amp;"-"&amp;$C28,Activity_Demand_tot!$CH:$CH,0))</f>
        <v>871.98785069093196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10_MAS</v>
      </c>
      <c r="B32" t="s">
        <v>742</v>
      </c>
      <c r="C32" t="str">
        <f t="shared" ref="C32:AH32" si="2">C127</f>
        <v>air_freight(gtkm)</v>
      </c>
      <c r="D32">
        <f t="shared" si="2"/>
        <v>2.5646582241757936</v>
      </c>
      <c r="E32">
        <f t="shared" si="2"/>
        <v>2.1932600084158231</v>
      </c>
      <c r="F32">
        <f t="shared" si="2"/>
        <v>1.9439588834472805</v>
      </c>
      <c r="G32">
        <f t="shared" si="2"/>
        <v>2.1619928379999931</v>
      </c>
      <c r="H32">
        <f t="shared" si="2"/>
        <v>2.1933006339999914</v>
      </c>
      <c r="I32">
        <f t="shared" si="2"/>
        <v>0</v>
      </c>
      <c r="J32" s="10">
        <f t="shared" si="2"/>
        <v>0</v>
      </c>
      <c r="K32">
        <f t="shared" si="2"/>
        <v>2.239444228547613</v>
      </c>
      <c r="L32">
        <f t="shared" si="2"/>
        <v>2.1514062601348254</v>
      </c>
      <c r="M32">
        <f t="shared" si="2"/>
        <v>2.1115987525128013</v>
      </c>
      <c r="N32">
        <f t="shared" si="2"/>
        <v>1.9531324939403563</v>
      </c>
      <c r="O32">
        <f t="shared" si="2"/>
        <v>2.0097829152419724</v>
      </c>
      <c r="P32">
        <f t="shared" si="2"/>
        <v>2.0509315415792497</v>
      </c>
      <c r="Q32">
        <f t="shared" si="2"/>
        <v>2.0882014949010066</v>
      </c>
      <c r="R32">
        <f t="shared" si="2"/>
        <v>2.1194734887251458</v>
      </c>
      <c r="S32">
        <f t="shared" si="2"/>
        <v>2.1463854610511235</v>
      </c>
      <c r="T32">
        <f t="shared" si="2"/>
        <v>2.1617020642651208</v>
      </c>
      <c r="U32">
        <f t="shared" si="2"/>
        <v>2.1770839214388493</v>
      </c>
      <c r="V32">
        <f t="shared" si="2"/>
        <v>2.1926568406453741</v>
      </c>
      <c r="W32">
        <f t="shared" si="2"/>
        <v>2.2085651784702214</v>
      </c>
      <c r="X32">
        <f t="shared" si="2"/>
        <v>2.2271695962544573</v>
      </c>
      <c r="Y32">
        <f t="shared" si="2"/>
        <v>2.2569857923704775</v>
      </c>
      <c r="Z32">
        <f t="shared" si="2"/>
        <v>2.2745163200252434</v>
      </c>
      <c r="AA32">
        <f t="shared" si="2"/>
        <v>2.2911522713082797</v>
      </c>
      <c r="AB32">
        <f t="shared" si="2"/>
        <v>2.3072907818369828</v>
      </c>
      <c r="AC32">
        <f t="shared" si="2"/>
        <v>2.3423957390968138</v>
      </c>
      <c r="AD32">
        <f t="shared" si="2"/>
        <v>2.3768325869994325</v>
      </c>
      <c r="AE32">
        <f t="shared" si="2"/>
        <v>2.3929381050659289</v>
      </c>
      <c r="AF32">
        <f t="shared" si="2"/>
        <v>2.4279082271620136</v>
      </c>
      <c r="AG32">
        <f t="shared" si="2"/>
        <v>2.4636280949305185</v>
      </c>
      <c r="AH32">
        <f t="shared" si="2"/>
        <v>2.5005720607798421</v>
      </c>
      <c r="AI32">
        <f t="shared" ref="AI32:BL32" si="3">AI127</f>
        <v>2.5559339121637246</v>
      </c>
      <c r="AJ32">
        <f t="shared" si="3"/>
        <v>2.5964563360998869</v>
      </c>
      <c r="AK32">
        <f t="shared" si="3"/>
        <v>2.6396293924518806</v>
      </c>
      <c r="AL32">
        <f t="shared" si="3"/>
        <v>2.7019114992628239</v>
      </c>
      <c r="AM32">
        <f t="shared" si="3"/>
        <v>2.7515693944034583</v>
      </c>
      <c r="AN32">
        <f t="shared" si="3"/>
        <v>2.8209456176627112</v>
      </c>
      <c r="AO32">
        <f t="shared" si="3"/>
        <v>2.8945719386867967</v>
      </c>
      <c r="AP32">
        <f t="shared" si="3"/>
        <v>2.9729782398831723</v>
      </c>
      <c r="AQ32">
        <f t="shared" si="3"/>
        <v>3.0566884890797175</v>
      </c>
      <c r="AR32">
        <f t="shared" si="3"/>
        <v>3.1307849967179413</v>
      </c>
      <c r="AS32">
        <f t="shared" si="3"/>
        <v>3.2099631593016369</v>
      </c>
      <c r="AT32">
        <f t="shared" si="3"/>
        <v>3.2911925696206628</v>
      </c>
      <c r="AU32">
        <f t="shared" si="3"/>
        <v>3.3745263688080542</v>
      </c>
      <c r="AV32">
        <f t="shared" si="3"/>
        <v>3.4600190747101496</v>
      </c>
      <c r="AW32">
        <f t="shared" si="3"/>
        <v>3.5477266175527076</v>
      </c>
      <c r="AX32">
        <f t="shared" si="3"/>
        <v>3.6377063765310895</v>
      </c>
      <c r="AY32">
        <f t="shared" si="3"/>
        <v>3.7300172173482831</v>
      </c>
      <c r="AZ32">
        <f t="shared" si="3"/>
        <v>3.8247195307255129</v>
      </c>
      <c r="BA32">
        <f t="shared" si="3"/>
        <v>3.9218752719104386</v>
      </c>
      <c r="BB32">
        <f t="shared" si="3"/>
        <v>4.0215480012089682</v>
      </c>
      <c r="BC32">
        <f t="shared" si="3"/>
        <v>4.1238029255670456</v>
      </c>
      <c r="BD32">
        <f t="shared" si="3"/>
        <v>4.2287069412297278</v>
      </c>
      <c r="BE32">
        <f t="shared" si="3"/>
        <v>4.3363286775054393</v>
      </c>
      <c r="BF32">
        <f t="shared" si="3"/>
        <v>4.4467385416639411</v>
      </c>
      <c r="BG32">
        <f t="shared" si="3"/>
        <v>4.5600087649975345</v>
      </c>
      <c r="BH32">
        <f t="shared" si="3"/>
        <v>4.6762134500755224</v>
      </c>
      <c r="BI32">
        <f t="shared" si="3"/>
        <v>4.7954286192228857</v>
      </c>
      <c r="BJ32">
        <f t="shared" si="3"/>
        <v>4.9177322642548926</v>
      </c>
      <c r="BK32">
        <f t="shared" si="3"/>
        <v>5.0432043975001681</v>
      </c>
      <c r="BL32">
        <f t="shared" si="3"/>
        <v>5.1719271041455741</v>
      </c>
    </row>
    <row r="33" spans="1:64" x14ac:dyDescent="0.25">
      <c r="A33" t="str">
        <f t="shared" ref="A33:A60" si="4">$C$1</f>
        <v>10_MAS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10_MAS</v>
      </c>
      <c r="B34" t="s">
        <v>742</v>
      </c>
      <c r="C34" t="str">
        <f t="shared" ref="C34:AH34" si="7">C129</f>
        <v>rail_freight(gtkm)</v>
      </c>
      <c r="D34">
        <f t="shared" si="7"/>
        <v>1.4826849999999911</v>
      </c>
      <c r="E34">
        <f t="shared" si="7"/>
        <v>1.5354739999999956</v>
      </c>
      <c r="F34">
        <f t="shared" si="7"/>
        <v>1.5642939999999927</v>
      </c>
      <c r="G34">
        <f t="shared" si="7"/>
        <v>1.7596329999999936</v>
      </c>
      <c r="H34">
        <f t="shared" si="7"/>
        <v>1.7414619999999925</v>
      </c>
      <c r="I34">
        <f t="shared" si="7"/>
        <v>0</v>
      </c>
      <c r="J34" s="10">
        <f t="shared" si="7"/>
        <v>0</v>
      </c>
      <c r="K34">
        <f t="shared" si="7"/>
        <v>2.0037514193135459</v>
      </c>
      <c r="L34">
        <f t="shared" si="7"/>
        <v>1.9898505607823413</v>
      </c>
      <c r="M34">
        <f t="shared" si="7"/>
        <v>2.0126856830585749</v>
      </c>
      <c r="N34">
        <f t="shared" si="7"/>
        <v>1.912881469091835</v>
      </c>
      <c r="O34">
        <f t="shared" si="7"/>
        <v>2.0168104281456913</v>
      </c>
      <c r="P34">
        <f t="shared" si="7"/>
        <v>2.1029450948534643</v>
      </c>
      <c r="Q34">
        <f t="shared" si="7"/>
        <v>2.1819116040451796</v>
      </c>
      <c r="R34">
        <f t="shared" si="7"/>
        <v>2.2507504658533004</v>
      </c>
      <c r="S34">
        <f t="shared" si="7"/>
        <v>2.310481892278645</v>
      </c>
      <c r="T34">
        <f t="shared" si="7"/>
        <v>2.3526490871838779</v>
      </c>
      <c r="U34">
        <f t="shared" si="7"/>
        <v>2.3893564595956147</v>
      </c>
      <c r="V34">
        <f t="shared" si="7"/>
        <v>2.4204937041637478</v>
      </c>
      <c r="W34">
        <f t="shared" si="7"/>
        <v>2.4460109115589277</v>
      </c>
      <c r="X34">
        <f t="shared" si="7"/>
        <v>2.4683604907734553</v>
      </c>
      <c r="Y34">
        <f t="shared" si="7"/>
        <v>2.4968383958460305</v>
      </c>
      <c r="Z34">
        <f t="shared" si="7"/>
        <v>2.5053409885112998</v>
      </c>
      <c r="AA34">
        <f t="shared" si="7"/>
        <v>2.5065370888832588</v>
      </c>
      <c r="AB34">
        <f t="shared" si="7"/>
        <v>2.5010095398703447</v>
      </c>
      <c r="AC34">
        <f t="shared" si="7"/>
        <v>2.5098695707841294</v>
      </c>
      <c r="AD34">
        <f t="shared" si="7"/>
        <v>2.511887217294106</v>
      </c>
      <c r="AE34">
        <f t="shared" si="7"/>
        <v>2.4890893642079748</v>
      </c>
      <c r="AF34">
        <f t="shared" si="7"/>
        <v>2.4810141009393281</v>
      </c>
      <c r="AG34">
        <f t="shared" si="7"/>
        <v>2.4691487243618253</v>
      </c>
      <c r="AH34">
        <f t="shared" si="7"/>
        <v>2.4547489603833879</v>
      </c>
      <c r="AI34">
        <f t="shared" ref="AI34:BL34" si="8">AI129</f>
        <v>2.4552538611611485</v>
      </c>
      <c r="AJ34">
        <f t="shared" si="8"/>
        <v>2.4394141649863457</v>
      </c>
      <c r="AK34">
        <f t="shared" si="8"/>
        <v>2.4255633771960863</v>
      </c>
      <c r="AL34">
        <f t="shared" si="8"/>
        <v>2.4298265057968007</v>
      </c>
      <c r="AM34">
        <f t="shared" si="8"/>
        <v>2.4248263330928208</v>
      </c>
      <c r="AN34">
        <f t="shared" si="8"/>
        <v>2.4410076129248894</v>
      </c>
      <c r="AO34">
        <f t="shared" si="8"/>
        <v>2.4662833374964586</v>
      </c>
      <c r="AP34">
        <f t="shared" si="8"/>
        <v>2.5031002022991742</v>
      </c>
      <c r="AQ34">
        <f t="shared" si="8"/>
        <v>2.5540461991658834</v>
      </c>
      <c r="AR34">
        <f t="shared" si="8"/>
        <v>2.6089874972649545</v>
      </c>
      <c r="AS34">
        <f t="shared" si="8"/>
        <v>2.6749692994180343</v>
      </c>
      <c r="AT34">
        <f t="shared" si="8"/>
        <v>2.742660474683889</v>
      </c>
      <c r="AU34">
        <f t="shared" si="8"/>
        <v>2.8121053073400484</v>
      </c>
      <c r="AV34">
        <f t="shared" si="8"/>
        <v>2.8833492289251281</v>
      </c>
      <c r="AW34">
        <f t="shared" si="8"/>
        <v>2.9564388479605932</v>
      </c>
      <c r="AX34">
        <f t="shared" si="8"/>
        <v>3.0314219804425786</v>
      </c>
      <c r="AY34">
        <f t="shared" si="8"/>
        <v>3.1083476811235733</v>
      </c>
      <c r="AZ34">
        <f t="shared" si="8"/>
        <v>3.1872662756045975</v>
      </c>
      <c r="BA34">
        <f t="shared" si="8"/>
        <v>3.2682293932587028</v>
      </c>
      <c r="BB34">
        <f t="shared" si="8"/>
        <v>3.3512900010074773</v>
      </c>
      <c r="BC34">
        <f t="shared" si="8"/>
        <v>3.4365024379725422</v>
      </c>
      <c r="BD34">
        <f t="shared" si="8"/>
        <v>3.5239224510247773</v>
      </c>
      <c r="BE34">
        <f t="shared" si="8"/>
        <v>3.6136072312545369</v>
      </c>
      <c r="BF34">
        <f t="shared" si="8"/>
        <v>3.7056154513866217</v>
      </c>
      <c r="BG34">
        <f t="shared" si="8"/>
        <v>3.8000073041646165</v>
      </c>
      <c r="BH34">
        <f t="shared" si="8"/>
        <v>3.8968445417296067</v>
      </c>
      <c r="BI34">
        <f t="shared" si="8"/>
        <v>3.9961905160190758</v>
      </c>
      <c r="BJ34">
        <f t="shared" si="8"/>
        <v>4.0981102202124156</v>
      </c>
      <c r="BK34">
        <f t="shared" si="8"/>
        <v>4.202670331250145</v>
      </c>
      <c r="BL34">
        <f t="shared" si="8"/>
        <v>4.3099392534546501</v>
      </c>
    </row>
    <row r="35" spans="1:64" x14ac:dyDescent="0.25">
      <c r="A35" t="str">
        <f t="shared" si="4"/>
        <v>10_MAS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10_MAS</v>
      </c>
      <c r="B36" t="s">
        <v>742</v>
      </c>
      <c r="C36" t="str">
        <f t="shared" ref="C36:AH36" si="11">C131</f>
        <v>road_freight_ht(gtkm)</v>
      </c>
      <c r="D36">
        <f t="shared" si="11"/>
        <v>121.19999999999924</v>
      </c>
      <c r="E36">
        <f t="shared" si="11"/>
        <v>125.14793748971421</v>
      </c>
      <c r="F36">
        <f t="shared" si="11"/>
        <v>129.45752672646876</v>
      </c>
      <c r="G36">
        <f t="shared" si="11"/>
        <v>140.01517361725604</v>
      </c>
      <c r="H36">
        <f t="shared" si="11"/>
        <v>145.45312132248992</v>
      </c>
      <c r="I36">
        <f t="shared" si="11"/>
        <v>0</v>
      </c>
      <c r="J36" s="10">
        <f t="shared" si="11"/>
        <v>0</v>
      </c>
      <c r="K36">
        <f t="shared" si="11"/>
        <v>164.70372987093936</v>
      </c>
      <c r="L36">
        <f t="shared" si="11"/>
        <v>163.8140017038402</v>
      </c>
      <c r="M36">
        <f t="shared" si="11"/>
        <v>166.46480511105079</v>
      </c>
      <c r="N36">
        <f t="shared" si="11"/>
        <v>159.41330917434692</v>
      </c>
      <c r="O36">
        <f t="shared" si="11"/>
        <v>169.82599041092814</v>
      </c>
      <c r="P36">
        <f t="shared" si="11"/>
        <v>179.40226425315575</v>
      </c>
      <c r="Q36">
        <f t="shared" si="11"/>
        <v>189.06372293898579</v>
      </c>
      <c r="R36">
        <f t="shared" si="11"/>
        <v>198.58027533521982</v>
      </c>
      <c r="S36">
        <f t="shared" si="11"/>
        <v>208.0537875488327</v>
      </c>
      <c r="T36">
        <f t="shared" si="11"/>
        <v>216.71221630686574</v>
      </c>
      <c r="U36">
        <f t="shared" si="11"/>
        <v>225.63827837336069</v>
      </c>
      <c r="V36">
        <f t="shared" si="11"/>
        <v>234.83207709207232</v>
      </c>
      <c r="W36">
        <f t="shared" si="11"/>
        <v>244.29358628158829</v>
      </c>
      <c r="X36">
        <f t="shared" si="11"/>
        <v>254.27358295093376</v>
      </c>
      <c r="Y36">
        <f t="shared" si="11"/>
        <v>265.77691847235474</v>
      </c>
      <c r="Z36">
        <f t="shared" si="11"/>
        <v>276.04133699297904</v>
      </c>
      <c r="AA36">
        <f t="shared" si="11"/>
        <v>286.32029929921868</v>
      </c>
      <c r="AB36">
        <f t="shared" si="11"/>
        <v>296.61237344756836</v>
      </c>
      <c r="AC36">
        <f t="shared" si="11"/>
        <v>309.43523040052781</v>
      </c>
      <c r="AD36">
        <f t="shared" si="11"/>
        <v>322.27156579361133</v>
      </c>
      <c r="AE36">
        <f t="shared" si="11"/>
        <v>332.59628048331041</v>
      </c>
      <c r="AF36">
        <f t="shared" si="11"/>
        <v>345.45123031161677</v>
      </c>
      <c r="AG36">
        <f t="shared" si="11"/>
        <v>358.31271186493228</v>
      </c>
      <c r="AH36">
        <f t="shared" si="11"/>
        <v>371.1779581181172</v>
      </c>
      <c r="AI36">
        <f t="shared" ref="AI36:BL36" si="12">AI131</f>
        <v>386.57346835704465</v>
      </c>
      <c r="AJ36">
        <f t="shared" si="12"/>
        <v>399.43844842937682</v>
      </c>
      <c r="AK36">
        <f t="shared" si="12"/>
        <v>412.29746138187301</v>
      </c>
      <c r="AL36">
        <f t="shared" si="12"/>
        <v>427.68010140649892</v>
      </c>
      <c r="AM36">
        <f t="shared" si="12"/>
        <v>440.51699099338265</v>
      </c>
      <c r="AN36">
        <f t="shared" si="12"/>
        <v>455.87120666694517</v>
      </c>
      <c r="AO36">
        <f t="shared" si="12"/>
        <v>471.2047028637308</v>
      </c>
      <c r="AP36">
        <f t="shared" si="12"/>
        <v>486.51241722121523</v>
      </c>
      <c r="AQ36">
        <f t="shared" si="12"/>
        <v>501.78902548895149</v>
      </c>
      <c r="AR36">
        <f t="shared" si="12"/>
        <v>514.49233446065011</v>
      </c>
      <c r="AS36">
        <f t="shared" si="12"/>
        <v>527.50394584523747</v>
      </c>
      <c r="AT36">
        <f t="shared" si="12"/>
        <v>540.85264560766404</v>
      </c>
      <c r="AU36">
        <f t="shared" si="12"/>
        <v>554.54716660745885</v>
      </c>
      <c r="AV36">
        <f t="shared" si="12"/>
        <v>568.59646794403659</v>
      </c>
      <c r="AW36">
        <f t="shared" si="12"/>
        <v>583.00974081783022</v>
      </c>
      <c r="AX36">
        <f t="shared" si="12"/>
        <v>597.79641454327782</v>
      </c>
      <c r="AY36">
        <f t="shared" si="12"/>
        <v>612.96616271757</v>
      </c>
      <c r="AZ36">
        <f t="shared" si="12"/>
        <v>628.52890954922805</v>
      </c>
      <c r="BA36">
        <f t="shared" si="12"/>
        <v>644.49483635061756</v>
      </c>
      <c r="BB36">
        <f t="shared" si="12"/>
        <v>660.874388198676</v>
      </c>
      <c r="BC36">
        <f t="shared" si="12"/>
        <v>677.67828076818682</v>
      </c>
      <c r="BD36">
        <f t="shared" si="12"/>
        <v>694.91750734208756</v>
      </c>
      <c r="BE36">
        <f t="shared" si="12"/>
        <v>712.60334600339627</v>
      </c>
      <c r="BF36">
        <f t="shared" si="12"/>
        <v>730.74736701344341</v>
      </c>
      <c r="BG36">
        <f t="shared" si="12"/>
        <v>749.36144038126406</v>
      </c>
      <c r="BH36">
        <f t="shared" si="12"/>
        <v>768.45774362908014</v>
      </c>
      <c r="BI36">
        <f t="shared" si="12"/>
        <v>788.04876975896354</v>
      </c>
      <c r="BJ36">
        <f t="shared" si="12"/>
        <v>808.14733542589011</v>
      </c>
      <c r="BK36">
        <f t="shared" si="12"/>
        <v>828.76658932253054</v>
      </c>
      <c r="BL36">
        <f t="shared" si="12"/>
        <v>849.92002078125893</v>
      </c>
    </row>
    <row r="37" spans="1:64" x14ac:dyDescent="0.25">
      <c r="A37" t="str">
        <f t="shared" si="4"/>
        <v>10_MAS</v>
      </c>
      <c r="B37" t="s">
        <v>742</v>
      </c>
      <c r="C37" t="str">
        <f t="shared" ref="C37:AH37" si="13">C132</f>
        <v>road_freight_lt(gtkm)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0</v>
      </c>
      <c r="H37">
        <f t="shared" si="13"/>
        <v>0</v>
      </c>
      <c r="I37">
        <f t="shared" si="13"/>
        <v>0</v>
      </c>
      <c r="J37" s="10">
        <f t="shared" si="13"/>
        <v>0</v>
      </c>
      <c r="K37">
        <f t="shared" si="13"/>
        <v>0</v>
      </c>
      <c r="L37">
        <f t="shared" si="13"/>
        <v>0</v>
      </c>
      <c r="M37">
        <f t="shared" si="13"/>
        <v>0</v>
      </c>
      <c r="N37">
        <f t="shared" si="13"/>
        <v>0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  <c r="Z37">
        <f t="shared" si="13"/>
        <v>0</v>
      </c>
      <c r="AA37">
        <f t="shared" si="13"/>
        <v>0</v>
      </c>
      <c r="AB37">
        <f t="shared" si="13"/>
        <v>0</v>
      </c>
      <c r="AC37">
        <f t="shared" si="13"/>
        <v>0</v>
      </c>
      <c r="AD37">
        <f t="shared" si="13"/>
        <v>0</v>
      </c>
      <c r="AE37">
        <f t="shared" si="13"/>
        <v>0</v>
      </c>
      <c r="AF37">
        <f t="shared" si="13"/>
        <v>0</v>
      </c>
      <c r="AG37">
        <f t="shared" si="13"/>
        <v>0</v>
      </c>
      <c r="AH37">
        <f t="shared" si="13"/>
        <v>0</v>
      </c>
      <c r="AI37">
        <f t="shared" ref="AI37:BL37" si="14">AI132</f>
        <v>0</v>
      </c>
      <c r="AJ37">
        <f t="shared" si="14"/>
        <v>0</v>
      </c>
      <c r="AK37">
        <f t="shared" si="14"/>
        <v>0</v>
      </c>
      <c r="AL37">
        <f t="shared" si="14"/>
        <v>0</v>
      </c>
      <c r="AM37">
        <f t="shared" si="14"/>
        <v>0</v>
      </c>
      <c r="AN37">
        <f t="shared" si="14"/>
        <v>0</v>
      </c>
      <c r="AO37">
        <f t="shared" si="14"/>
        <v>0</v>
      </c>
      <c r="AP37">
        <f t="shared" si="14"/>
        <v>0</v>
      </c>
      <c r="AQ37">
        <f t="shared" si="14"/>
        <v>0</v>
      </c>
      <c r="AR37">
        <f t="shared" si="14"/>
        <v>0</v>
      </c>
      <c r="AS37">
        <f t="shared" si="14"/>
        <v>0</v>
      </c>
      <c r="AT37">
        <f t="shared" si="14"/>
        <v>0</v>
      </c>
      <c r="AU37">
        <f t="shared" si="14"/>
        <v>0</v>
      </c>
      <c r="AV37">
        <f t="shared" si="14"/>
        <v>0</v>
      </c>
      <c r="AW37">
        <f t="shared" si="14"/>
        <v>0</v>
      </c>
      <c r="AX37">
        <f t="shared" si="14"/>
        <v>0</v>
      </c>
      <c r="AY37">
        <f t="shared" si="14"/>
        <v>0</v>
      </c>
      <c r="AZ37">
        <f t="shared" si="14"/>
        <v>0</v>
      </c>
      <c r="BA37">
        <f t="shared" si="14"/>
        <v>0</v>
      </c>
      <c r="BB37">
        <f t="shared" si="14"/>
        <v>0</v>
      </c>
      <c r="BC37">
        <f t="shared" si="14"/>
        <v>0</v>
      </c>
      <c r="BD37">
        <f t="shared" si="14"/>
        <v>0</v>
      </c>
      <c r="BE37">
        <f t="shared" si="14"/>
        <v>0</v>
      </c>
      <c r="BF37">
        <f t="shared" si="14"/>
        <v>0</v>
      </c>
      <c r="BG37">
        <f t="shared" si="14"/>
        <v>0</v>
      </c>
      <c r="BH37">
        <f t="shared" si="14"/>
        <v>0</v>
      </c>
      <c r="BI37">
        <f t="shared" si="14"/>
        <v>0</v>
      </c>
      <c r="BJ37">
        <f t="shared" si="14"/>
        <v>0</v>
      </c>
      <c r="BK37">
        <f t="shared" si="14"/>
        <v>0</v>
      </c>
      <c r="BL37">
        <f t="shared" si="14"/>
        <v>0</v>
      </c>
    </row>
    <row r="38" spans="1:64" x14ac:dyDescent="0.25">
      <c r="A38" t="str">
        <f t="shared" si="4"/>
        <v>10_MAS</v>
      </c>
      <c r="B38" t="s">
        <v>742</v>
      </c>
      <c r="C38" t="str">
        <f t="shared" ref="C38:AH38" si="15">C133</f>
        <v>ship_freight(gtkm)</v>
      </c>
      <c r="D38">
        <f t="shared" si="15"/>
        <v>0.92861234999999409</v>
      </c>
      <c r="E38">
        <f t="shared" si="15"/>
        <v>1.0246996799999966</v>
      </c>
      <c r="F38">
        <f t="shared" si="15"/>
        <v>1.0305350099999948</v>
      </c>
      <c r="G38">
        <f t="shared" si="15"/>
        <v>1.0519677899999964</v>
      </c>
      <c r="H38">
        <f t="shared" si="15"/>
        <v>1.1162123099999957</v>
      </c>
      <c r="I38">
        <f t="shared" si="15"/>
        <v>0</v>
      </c>
      <c r="J38" s="10">
        <f t="shared" si="15"/>
        <v>0</v>
      </c>
      <c r="K38">
        <f t="shared" si="15"/>
        <v>1.3327302105564622</v>
      </c>
      <c r="L38">
        <f t="shared" si="15"/>
        <v>1.335415634680639</v>
      </c>
      <c r="M38">
        <f t="shared" si="15"/>
        <v>1.3611101679308035</v>
      </c>
      <c r="N38">
        <f t="shared" si="15"/>
        <v>1.302008229938894</v>
      </c>
      <c r="O38">
        <f t="shared" si="15"/>
        <v>1.3801817305302331</v>
      </c>
      <c r="P38">
        <f t="shared" si="15"/>
        <v>1.4455113144765763</v>
      </c>
      <c r="Q38">
        <f t="shared" si="15"/>
        <v>1.5050850923860577</v>
      </c>
      <c r="R38">
        <f t="shared" si="15"/>
        <v>1.5567313583737601</v>
      </c>
      <c r="S38">
        <f t="shared" si="15"/>
        <v>1.6010379368575243</v>
      </c>
      <c r="T38">
        <f t="shared" si="15"/>
        <v>1.6320463045142948</v>
      </c>
      <c r="U38">
        <f t="shared" si="15"/>
        <v>1.6580783123538536</v>
      </c>
      <c r="V38">
        <f t="shared" si="15"/>
        <v>1.6790151139005334</v>
      </c>
      <c r="W38">
        <f t="shared" si="15"/>
        <v>1.6947884433085767</v>
      </c>
      <c r="X38">
        <f t="shared" si="15"/>
        <v>1.707070601334423</v>
      </c>
      <c r="Y38">
        <f t="shared" si="15"/>
        <v>1.7222480837638103</v>
      </c>
      <c r="Z38">
        <f t="shared" si="15"/>
        <v>1.7222916473004117</v>
      </c>
      <c r="AA38">
        <f t="shared" si="15"/>
        <v>1.7159924938867475</v>
      </c>
      <c r="AB38">
        <f t="shared" si="15"/>
        <v>1.7038025885023049</v>
      </c>
      <c r="AC38">
        <f t="shared" si="15"/>
        <v>1.7000996529691879</v>
      </c>
      <c r="AD38">
        <f t="shared" si="15"/>
        <v>1.6904287710740997</v>
      </c>
      <c r="AE38">
        <f t="shared" si="15"/>
        <v>1.6629016208756833</v>
      </c>
      <c r="AF38">
        <f t="shared" si="15"/>
        <v>1.6441759393419184</v>
      </c>
      <c r="AG38">
        <f t="shared" si="15"/>
        <v>1.6219589004364019</v>
      </c>
      <c r="AH38">
        <f t="shared" si="15"/>
        <v>1.597287450982541</v>
      </c>
      <c r="AI38">
        <f t="shared" ref="AI38:BL38" si="16">AI133</f>
        <v>1.5816532666134928</v>
      </c>
      <c r="AJ38">
        <f t="shared" si="16"/>
        <v>1.5551094721209464</v>
      </c>
      <c r="AK38">
        <f t="shared" si="16"/>
        <v>1.5298932566630492</v>
      </c>
      <c r="AL38">
        <f t="shared" si="16"/>
        <v>1.5164508033474111</v>
      </c>
      <c r="AM38">
        <f t="shared" si="16"/>
        <v>1.4980224996280498</v>
      </c>
      <c r="AN38">
        <f t="shared" si="16"/>
        <v>1.4939921296942551</v>
      </c>
      <c r="AO38">
        <f t="shared" si="16"/>
        <v>1.4973366940349651</v>
      </c>
      <c r="AP38">
        <f t="shared" si="16"/>
        <v>1.5101419772713791</v>
      </c>
      <c r="AQ38">
        <f t="shared" si="16"/>
        <v>1.5346202701939526</v>
      </c>
      <c r="AR38">
        <f t="shared" si="16"/>
        <v>1.5653924983589813</v>
      </c>
      <c r="AS38">
        <f t="shared" si="16"/>
        <v>1.6049815796508295</v>
      </c>
      <c r="AT38">
        <f t="shared" si="16"/>
        <v>1.6455962848103425</v>
      </c>
      <c r="AU38">
        <f t="shared" si="16"/>
        <v>1.6872631844040387</v>
      </c>
      <c r="AV38">
        <f t="shared" si="16"/>
        <v>1.7300095373550866</v>
      </c>
      <c r="AW38">
        <f t="shared" si="16"/>
        <v>1.7738633087763658</v>
      </c>
      <c r="AX38">
        <f t="shared" si="16"/>
        <v>1.8188531882655572</v>
      </c>
      <c r="AY38">
        <f t="shared" si="16"/>
        <v>1.8650086086741542</v>
      </c>
      <c r="AZ38">
        <f t="shared" si="16"/>
        <v>1.9123597653627693</v>
      </c>
      <c r="BA38">
        <f t="shared" si="16"/>
        <v>1.9609376359552326</v>
      </c>
      <c r="BB38">
        <f t="shared" si="16"/>
        <v>2.0107740006044978</v>
      </c>
      <c r="BC38">
        <f t="shared" si="16"/>
        <v>2.0619014627835366</v>
      </c>
      <c r="BD38">
        <f t="shared" si="16"/>
        <v>2.1143534706148781</v>
      </c>
      <c r="BE38">
        <f t="shared" si="16"/>
        <v>2.1681643387527343</v>
      </c>
      <c r="BF38">
        <f t="shared" si="16"/>
        <v>2.2233692708319857</v>
      </c>
      <c r="BG38">
        <f t="shared" si="16"/>
        <v>2.2800043824987823</v>
      </c>
      <c r="BH38">
        <f t="shared" si="16"/>
        <v>2.3381067250377772</v>
      </c>
      <c r="BI38">
        <f t="shared" si="16"/>
        <v>2.3977143096114588</v>
      </c>
      <c r="BJ38">
        <f t="shared" si="16"/>
        <v>2.4588661321274632</v>
      </c>
      <c r="BK38">
        <f t="shared" si="16"/>
        <v>2.5216021987501014</v>
      </c>
      <c r="BL38">
        <f t="shared" si="16"/>
        <v>2.5859635520728044</v>
      </c>
    </row>
    <row r="39" spans="1:64" x14ac:dyDescent="0.25">
      <c r="A39" t="str">
        <f t="shared" si="4"/>
        <v>10_MAS</v>
      </c>
      <c r="B39" t="s">
        <v>742</v>
      </c>
      <c r="C39" t="str">
        <f t="shared" ref="C39:AH39" si="17">C134</f>
        <v>air_passenger(gpkm)</v>
      </c>
      <c r="D39">
        <f t="shared" si="17"/>
        <v>22.169314079999914</v>
      </c>
      <c r="E39">
        <f t="shared" si="17"/>
        <v>24.652204559999987</v>
      </c>
      <c r="F39">
        <f t="shared" si="17"/>
        <v>25.656488639999964</v>
      </c>
      <c r="G39">
        <f t="shared" si="17"/>
        <v>30.948388559999998</v>
      </c>
      <c r="H39">
        <f t="shared" si="17"/>
        <v>32.474707919999979</v>
      </c>
      <c r="I39">
        <f t="shared" si="17"/>
        <v>33.916457602875496</v>
      </c>
      <c r="J39" s="10">
        <f t="shared" si="17"/>
        <v>34.922849124923019</v>
      </c>
      <c r="K39">
        <f t="shared" si="17"/>
        <v>36.416715918242325</v>
      </c>
      <c r="L39">
        <f t="shared" si="17"/>
        <v>36.546275326263498</v>
      </c>
      <c r="M39">
        <f t="shared" si="17"/>
        <v>37.766394751394834</v>
      </c>
      <c r="N39">
        <f t="shared" si="17"/>
        <v>36.963700486122342</v>
      </c>
      <c r="O39">
        <f t="shared" si="17"/>
        <v>40.741498260423327</v>
      </c>
      <c r="P39">
        <f t="shared" si="17"/>
        <v>44.360857126391529</v>
      </c>
      <c r="Q39">
        <f t="shared" si="17"/>
        <v>48.10802094488767</v>
      </c>
      <c r="R39">
        <f t="shared" si="17"/>
        <v>51.928231404618906</v>
      </c>
      <c r="S39">
        <f t="shared" si="17"/>
        <v>55.855427663080015</v>
      </c>
      <c r="T39">
        <f t="shared" si="17"/>
        <v>59.686647566753905</v>
      </c>
      <c r="U39">
        <f t="shared" si="17"/>
        <v>63.710128413704616</v>
      </c>
      <c r="V39">
        <f t="shared" si="17"/>
        <v>67.919792178267642</v>
      </c>
      <c r="W39">
        <f t="shared" si="17"/>
        <v>72.307891939230217</v>
      </c>
      <c r="X39">
        <f t="shared" si="17"/>
        <v>76.929887600648513</v>
      </c>
      <c r="Y39">
        <f t="shared" si="17"/>
        <v>82.030542228644947</v>
      </c>
      <c r="Z39">
        <f t="shared" si="17"/>
        <v>86.886701390972476</v>
      </c>
      <c r="AA39">
        <f t="shared" si="17"/>
        <v>91.808130728358918</v>
      </c>
      <c r="AB39">
        <f t="shared" si="17"/>
        <v>96.778733915648161</v>
      </c>
      <c r="AC39">
        <f t="shared" si="17"/>
        <v>102.40731428349285</v>
      </c>
      <c r="AD39">
        <f t="shared" si="17"/>
        <v>108.03707749284276</v>
      </c>
      <c r="AE39">
        <f t="shared" si="17"/>
        <v>113.03748401986422</v>
      </c>
      <c r="AF39">
        <f t="shared" si="17"/>
        <v>118.61601545545604</v>
      </c>
      <c r="AG39">
        <f t="shared" si="17"/>
        <v>124.13222590969771</v>
      </c>
      <c r="AH39">
        <f t="shared" si="17"/>
        <v>129.56261458578558</v>
      </c>
      <c r="AI39">
        <f t="shared" ref="AI39:BL39" si="18">AI134</f>
        <v>135.46177579676441</v>
      </c>
      <c r="AJ39">
        <f t="shared" si="18"/>
        <v>140.63523567913384</v>
      </c>
      <c r="AK39">
        <f t="shared" si="18"/>
        <v>145.64326480224969</v>
      </c>
      <c r="AL39">
        <f t="shared" si="18"/>
        <v>151.0099232799482</v>
      </c>
      <c r="AM39">
        <f t="shared" si="18"/>
        <v>155.59282040698849</v>
      </c>
      <c r="AN39">
        <f t="shared" si="18"/>
        <v>160.45357736139098</v>
      </c>
      <c r="AO39">
        <f t="shared" si="18"/>
        <v>165.00735027392346</v>
      </c>
      <c r="AP39">
        <f t="shared" si="18"/>
        <v>169.22067553589866</v>
      </c>
      <c r="AQ39">
        <f t="shared" si="18"/>
        <v>173.0589684040213</v>
      </c>
      <c r="AR39">
        <f t="shared" si="18"/>
        <v>176.00398128532558</v>
      </c>
      <c r="AS39">
        <f t="shared" si="18"/>
        <v>178.77689802772679</v>
      </c>
      <c r="AT39">
        <f t="shared" si="18"/>
        <v>181.55433720951879</v>
      </c>
      <c r="AU39">
        <f t="shared" si="18"/>
        <v>184.3344460617482</v>
      </c>
      <c r="AV39">
        <f t="shared" si="18"/>
        <v>187.11484958741357</v>
      </c>
      <c r="AW39">
        <f t="shared" si="18"/>
        <v>189.89325286710698</v>
      </c>
      <c r="AX39">
        <f t="shared" si="18"/>
        <v>192.6679934036668</v>
      </c>
      <c r="AY39">
        <f t="shared" si="18"/>
        <v>195.43751104132019</v>
      </c>
      <c r="AZ39">
        <f t="shared" si="18"/>
        <v>198.19953029223421</v>
      </c>
      <c r="BA39">
        <f t="shared" si="18"/>
        <v>200.95144079840424</v>
      </c>
      <c r="BB39">
        <f t="shared" si="18"/>
        <v>203.6907286340722</v>
      </c>
      <c r="BC39">
        <f t="shared" si="18"/>
        <v>206.41560347065223</v>
      </c>
      <c r="BD39">
        <f t="shared" si="18"/>
        <v>209.12420909637621</v>
      </c>
      <c r="BE39">
        <f t="shared" si="18"/>
        <v>211.81434559262223</v>
      </c>
      <c r="BF39">
        <f t="shared" si="18"/>
        <v>214.48381388908822</v>
      </c>
      <c r="BG39">
        <f t="shared" si="18"/>
        <v>217.13052480764421</v>
      </c>
      <c r="BH39">
        <f t="shared" si="18"/>
        <v>219.75284919346623</v>
      </c>
      <c r="BI39">
        <f t="shared" si="18"/>
        <v>222.34964617514424</v>
      </c>
      <c r="BJ39">
        <f t="shared" si="18"/>
        <v>224.92014016779822</v>
      </c>
      <c r="BK39">
        <f t="shared" si="18"/>
        <v>227.46398314866624</v>
      </c>
      <c r="BL39">
        <f t="shared" si="18"/>
        <v>229.98101565236823</v>
      </c>
    </row>
    <row r="40" spans="1:64" x14ac:dyDescent="0.25">
      <c r="A40" t="str">
        <f t="shared" si="4"/>
        <v>10_MAS</v>
      </c>
      <c r="B40" t="s">
        <v>742</v>
      </c>
      <c r="C40" t="str">
        <f t="shared" ref="C40:AH40" si="19">C135</f>
        <v>rail_passenger(gpkm)</v>
      </c>
      <c r="D40">
        <f t="shared" si="19"/>
        <v>1.5819999999999941</v>
      </c>
      <c r="E40">
        <f t="shared" si="19"/>
        <v>1.651999999999999</v>
      </c>
      <c r="F40">
        <f t="shared" si="19"/>
        <v>1.4919999999999978</v>
      </c>
      <c r="G40">
        <f t="shared" si="19"/>
        <v>1.452</v>
      </c>
      <c r="H40">
        <f t="shared" si="19"/>
        <v>0.94099999999999928</v>
      </c>
      <c r="I40">
        <f t="shared" si="19"/>
        <v>0.86899999999999855</v>
      </c>
      <c r="J40" s="10">
        <f t="shared" si="19"/>
        <v>1.2379999999999971</v>
      </c>
      <c r="K40">
        <f t="shared" si="19"/>
        <v>1.1315065676110692</v>
      </c>
      <c r="L40">
        <f t="shared" si="19"/>
        <v>1.1939677406752081</v>
      </c>
      <c r="M40">
        <f t="shared" si="19"/>
        <v>1.1736845833623952</v>
      </c>
      <c r="N40">
        <f t="shared" si="19"/>
        <v>1.0137411463468062</v>
      </c>
      <c r="O40">
        <f t="shared" si="19"/>
        <v>1.1471432735652316</v>
      </c>
      <c r="P40">
        <f t="shared" si="19"/>
        <v>1.4991606252567533</v>
      </c>
      <c r="Q40">
        <f t="shared" si="19"/>
        <v>1.6339424061311667</v>
      </c>
      <c r="R40">
        <f t="shared" si="19"/>
        <v>1.6398539464384574</v>
      </c>
      <c r="S40">
        <f t="shared" si="19"/>
        <v>1.6718062779170895</v>
      </c>
      <c r="T40">
        <f t="shared" si="19"/>
        <v>1.7268108961497224</v>
      </c>
      <c r="U40">
        <f t="shared" si="19"/>
        <v>2.0630016700959128</v>
      </c>
      <c r="V40">
        <f t="shared" si="19"/>
        <v>2.2029802795686799</v>
      </c>
      <c r="W40">
        <f t="shared" si="19"/>
        <v>2.382788784060105</v>
      </c>
      <c r="X40">
        <f t="shared" si="19"/>
        <v>2.6046931738066608</v>
      </c>
      <c r="Y40">
        <f t="shared" si="19"/>
        <v>2.877464908398625</v>
      </c>
      <c r="Z40">
        <f t="shared" si="19"/>
        <v>3.8107741278342773</v>
      </c>
      <c r="AA40">
        <f t="shared" si="19"/>
        <v>4.2100969317007442</v>
      </c>
      <c r="AB40">
        <f t="shared" si="19"/>
        <v>4.6480595752750791</v>
      </c>
      <c r="AC40">
        <f t="shared" si="19"/>
        <v>5.1526462215415227</v>
      </c>
      <c r="AD40">
        <f t="shared" si="19"/>
        <v>5.690530844380902</v>
      </c>
      <c r="AE40">
        <f t="shared" si="19"/>
        <v>6.223333043788088</v>
      </c>
      <c r="AF40">
        <f t="shared" si="19"/>
        <v>6.8118537279541496</v>
      </c>
      <c r="AG40">
        <f t="shared" si="19"/>
        <v>7.417541287327718</v>
      </c>
      <c r="AH40">
        <f t="shared" si="19"/>
        <v>8.0338344979924745</v>
      </c>
      <c r="AI40">
        <f t="shared" ref="AI40:BL40" si="20">AI135</f>
        <v>8.6908020047576002</v>
      </c>
      <c r="AJ40">
        <f t="shared" si="20"/>
        <v>9.3070177351325949</v>
      </c>
      <c r="AK40">
        <f t="shared" si="20"/>
        <v>9.9107932967145533</v>
      </c>
      <c r="AL40">
        <f t="shared" si="20"/>
        <v>10.532083291104936</v>
      </c>
      <c r="AM40">
        <f t="shared" si="20"/>
        <v>11.085075313741404</v>
      </c>
      <c r="AN40">
        <f t="shared" si="20"/>
        <v>11.637038324969371</v>
      </c>
      <c r="AO40">
        <f t="shared" si="20"/>
        <v>12.139102465427673</v>
      </c>
      <c r="AP40">
        <f t="shared" si="20"/>
        <v>12.580521806910546</v>
      </c>
      <c r="AQ40">
        <f t="shared" si="20"/>
        <v>12.950156749095953</v>
      </c>
      <c r="AR40">
        <f t="shared" si="20"/>
        <v>13.200298596399408</v>
      </c>
      <c r="AS40">
        <f t="shared" si="20"/>
        <v>13.408267352079498</v>
      </c>
      <c r="AT40">
        <f t="shared" si="20"/>
        <v>13.616575290713898</v>
      </c>
      <c r="AU40">
        <f t="shared" si="20"/>
        <v>13.825083454631104</v>
      </c>
      <c r="AV40">
        <f t="shared" si="20"/>
        <v>14.033613719056007</v>
      </c>
      <c r="AW40">
        <f t="shared" si="20"/>
        <v>14.241993965033013</v>
      </c>
      <c r="AX40">
        <f t="shared" si="20"/>
        <v>14.450099505274999</v>
      </c>
      <c r="AY40">
        <f t="shared" si="20"/>
        <v>14.657813328099003</v>
      </c>
      <c r="AZ40">
        <f t="shared" si="20"/>
        <v>14.864964771917553</v>
      </c>
      <c r="BA40">
        <f t="shared" si="20"/>
        <v>15.071358059880305</v>
      </c>
      <c r="BB40">
        <f t="shared" si="20"/>
        <v>15.276804647555403</v>
      </c>
      <c r="BC40">
        <f t="shared" si="20"/>
        <v>15.481170260298905</v>
      </c>
      <c r="BD40">
        <f t="shared" si="20"/>
        <v>15.684315682228203</v>
      </c>
      <c r="BE40">
        <f t="shared" si="20"/>
        <v>15.886075919446654</v>
      </c>
      <c r="BF40">
        <f t="shared" si="20"/>
        <v>16.086286041681603</v>
      </c>
      <c r="BG40">
        <f t="shared" si="20"/>
        <v>16.284789360573303</v>
      </c>
      <c r="BH40">
        <f t="shared" si="20"/>
        <v>16.481463689509955</v>
      </c>
      <c r="BI40">
        <f t="shared" si="20"/>
        <v>16.676223463135806</v>
      </c>
      <c r="BJ40">
        <f t="shared" si="20"/>
        <v>16.869010512584854</v>
      </c>
      <c r="BK40">
        <f t="shared" si="20"/>
        <v>17.059798736149954</v>
      </c>
      <c r="BL40">
        <f t="shared" si="20"/>
        <v>17.248576173927603</v>
      </c>
    </row>
    <row r="41" spans="1:64" x14ac:dyDescent="0.25">
      <c r="A41" t="str">
        <f t="shared" si="4"/>
        <v>10_MAS</v>
      </c>
      <c r="B41" t="s">
        <v>742</v>
      </c>
      <c r="C41" t="str">
        <f t="shared" ref="C41:AH41" si="21">C136</f>
        <v>road_passenger_2w(gpkm)</v>
      </c>
      <c r="D41">
        <f t="shared" si="21"/>
        <v>22.804749032775984</v>
      </c>
      <c r="E41">
        <f t="shared" si="21"/>
        <v>24.320747570000009</v>
      </c>
      <c r="F41">
        <f t="shared" si="21"/>
        <v>25.895064971282792</v>
      </c>
      <c r="G41">
        <f t="shared" si="21"/>
        <v>26.445364672033421</v>
      </c>
      <c r="H41">
        <f t="shared" si="21"/>
        <v>27.690936165121755</v>
      </c>
      <c r="I41">
        <f t="shared" si="21"/>
        <v>29.690098314606697</v>
      </c>
      <c r="J41" s="10">
        <f t="shared" si="21"/>
        <v>32.552625589781243</v>
      </c>
      <c r="K41">
        <f t="shared" si="21"/>
        <v>33.670006079252339</v>
      </c>
      <c r="L41">
        <f t="shared" si="21"/>
        <v>33.389613688239429</v>
      </c>
      <c r="M41">
        <f t="shared" si="21"/>
        <v>33.979687612062847</v>
      </c>
      <c r="N41">
        <f t="shared" si="21"/>
        <v>32.652479478504155</v>
      </c>
      <c r="O41">
        <f t="shared" si="21"/>
        <v>35.240820395277453</v>
      </c>
      <c r="P41">
        <f t="shared" si="21"/>
        <v>37.486494576604215</v>
      </c>
      <c r="Q41">
        <f t="shared" si="21"/>
        <v>39.637487954051643</v>
      </c>
      <c r="R41">
        <f t="shared" si="21"/>
        <v>41.648238196268778</v>
      </c>
      <c r="S41">
        <f t="shared" si="21"/>
        <v>43.550018054794322</v>
      </c>
      <c r="T41">
        <f t="shared" si="21"/>
        <v>45.19405330642855</v>
      </c>
      <c r="U41">
        <f t="shared" si="21"/>
        <v>46.812528818238384</v>
      </c>
      <c r="V41">
        <f t="shared" si="21"/>
        <v>48.403443993856456</v>
      </c>
      <c r="W41">
        <f t="shared" si="21"/>
        <v>49.965338972675383</v>
      </c>
      <c r="X41">
        <f t="shared" si="21"/>
        <v>51.540761252799015</v>
      </c>
      <c r="Y41">
        <f t="shared" si="21"/>
        <v>53.291587997542301</v>
      </c>
      <c r="Z41">
        <f t="shared" si="21"/>
        <v>54.751690552634294</v>
      </c>
      <c r="AA41">
        <f t="shared" si="21"/>
        <v>56.142757588723043</v>
      </c>
      <c r="AB41">
        <f t="shared" si="21"/>
        <v>57.469403682053233</v>
      </c>
      <c r="AC41">
        <f t="shared" si="21"/>
        <v>59.09790476311516</v>
      </c>
      <c r="AD41">
        <f t="shared" si="21"/>
        <v>60.645617290036746</v>
      </c>
      <c r="AE41">
        <f t="shared" si="21"/>
        <v>61.786532006828409</v>
      </c>
      <c r="AF41">
        <f t="shared" si="21"/>
        <v>63.208369544294285</v>
      </c>
      <c r="AG41">
        <f t="shared" si="21"/>
        <v>64.57213936660655</v>
      </c>
      <c r="AH41">
        <f t="shared" si="21"/>
        <v>65.885877877120379</v>
      </c>
      <c r="AI41">
        <f t="shared" ref="AI41:BL41" si="22">AI136</f>
        <v>67.446058478605934</v>
      </c>
      <c r="AJ41">
        <f t="shared" si="22"/>
        <v>68.673423392632415</v>
      </c>
      <c r="AK41">
        <f t="shared" si="22"/>
        <v>69.874695438559854</v>
      </c>
      <c r="AL41">
        <f t="shared" si="22"/>
        <v>71.318722700130991</v>
      </c>
      <c r="AM41">
        <f t="shared" si="22"/>
        <v>72.484340068272857</v>
      </c>
      <c r="AN41">
        <f t="shared" si="22"/>
        <v>73.893215427309144</v>
      </c>
      <c r="AO41">
        <f t="shared" si="22"/>
        <v>75.29407281314522</v>
      </c>
      <c r="AP41">
        <f t="shared" si="22"/>
        <v>76.696455463038617</v>
      </c>
      <c r="AQ41">
        <f t="shared" si="22"/>
        <v>78.109786783191964</v>
      </c>
      <c r="AR41">
        <f t="shared" si="22"/>
        <v>79.325879488383862</v>
      </c>
      <c r="AS41">
        <f t="shared" si="22"/>
        <v>80.575647009167668</v>
      </c>
      <c r="AT41">
        <f t="shared" si="22"/>
        <v>81.827452816128215</v>
      </c>
      <c r="AU41">
        <f t="shared" si="22"/>
        <v>83.080461856980676</v>
      </c>
      <c r="AV41">
        <f t="shared" si="22"/>
        <v>84.333603708632637</v>
      </c>
      <c r="AW41">
        <f t="shared" si="22"/>
        <v>85.585844039365796</v>
      </c>
      <c r="AX41">
        <f t="shared" si="22"/>
        <v>86.836433553348741</v>
      </c>
      <c r="AY41">
        <f t="shared" si="22"/>
        <v>88.084669080528627</v>
      </c>
      <c r="AZ41">
        <f t="shared" si="22"/>
        <v>89.329525047095714</v>
      </c>
      <c r="BA41">
        <f t="shared" si="22"/>
        <v>90.569824951569871</v>
      </c>
      <c r="BB41">
        <f t="shared" si="22"/>
        <v>91.804435754969418</v>
      </c>
      <c r="BC41">
        <f t="shared" si="22"/>
        <v>93.032550547197118</v>
      </c>
      <c r="BD41">
        <f t="shared" si="22"/>
        <v>94.25333272427423</v>
      </c>
      <c r="BE41">
        <f t="shared" si="22"/>
        <v>95.465790771814483</v>
      </c>
      <c r="BF41">
        <f t="shared" si="22"/>
        <v>96.668933557773599</v>
      </c>
      <c r="BG41">
        <f t="shared" si="22"/>
        <v>97.861819479061936</v>
      </c>
      <c r="BH41">
        <f t="shared" si="22"/>
        <v>99.043714267407324</v>
      </c>
      <c r="BI41">
        <f t="shared" si="22"/>
        <v>100.21410372632785</v>
      </c>
      <c r="BJ41">
        <f t="shared" si="22"/>
        <v>101.37263829581764</v>
      </c>
      <c r="BK41">
        <f t="shared" si="22"/>
        <v>102.51916112026771</v>
      </c>
      <c r="BL41">
        <f t="shared" si="22"/>
        <v>103.65360032782928</v>
      </c>
    </row>
    <row r="42" spans="1:64" x14ac:dyDescent="0.25">
      <c r="A42" t="str">
        <f t="shared" si="4"/>
        <v>10_MAS</v>
      </c>
      <c r="B42" t="s">
        <v>742</v>
      </c>
      <c r="C42" t="str">
        <f t="shared" ref="C42:AH42" si="23">C137</f>
        <v>road_passenger_bus(gpkm)</v>
      </c>
      <c r="D42">
        <f t="shared" si="23"/>
        <v>24.130795579235183</v>
      </c>
      <c r="E42">
        <f t="shared" si="23"/>
        <v>24.969672356314927</v>
      </c>
      <c r="F42">
        <f t="shared" si="23"/>
        <v>25.11931098394783</v>
      </c>
      <c r="G42">
        <f t="shared" si="23"/>
        <v>21.23481811037561</v>
      </c>
      <c r="H42">
        <f t="shared" si="23"/>
        <v>21.861017821517301</v>
      </c>
      <c r="I42">
        <f t="shared" si="23"/>
        <v>21.82132529234374</v>
      </c>
      <c r="J42" s="10">
        <f t="shared" si="23"/>
        <v>22.776299299970376</v>
      </c>
      <c r="K42">
        <f t="shared" si="23"/>
        <v>22.956342203020377</v>
      </c>
      <c r="L42">
        <f t="shared" si="23"/>
        <v>22.252760808398627</v>
      </c>
      <c r="M42">
        <f t="shared" si="23"/>
        <v>22.204803819853609</v>
      </c>
      <c r="N42">
        <f t="shared" si="23"/>
        <v>20.985733864294239</v>
      </c>
      <c r="O42">
        <f t="shared" si="23"/>
        <v>22.342652917721278</v>
      </c>
      <c r="P42">
        <f t="shared" si="23"/>
        <v>23.513156556695243</v>
      </c>
      <c r="Q42">
        <f t="shared" si="23"/>
        <v>24.666874946528413</v>
      </c>
      <c r="R42">
        <f t="shared" si="23"/>
        <v>25.784031943773751</v>
      </c>
      <c r="S42">
        <f t="shared" si="23"/>
        <v>26.890888797249502</v>
      </c>
      <c r="T42">
        <f t="shared" si="23"/>
        <v>27.900527220811931</v>
      </c>
      <c r="U42">
        <f t="shared" si="23"/>
        <v>28.959319209043379</v>
      </c>
      <c r="V42">
        <f t="shared" si="23"/>
        <v>30.067853740454613</v>
      </c>
      <c r="W42">
        <f t="shared" si="23"/>
        <v>31.226220310662498</v>
      </c>
      <c r="X42">
        <f t="shared" si="23"/>
        <v>32.461359725977729</v>
      </c>
      <c r="Y42">
        <f t="shared" si="23"/>
        <v>33.876199480190337</v>
      </c>
      <c r="Z42">
        <f t="shared" si="23"/>
        <v>35.17393132016079</v>
      </c>
      <c r="AA42">
        <f t="shared" si="23"/>
        <v>36.490786342657401</v>
      </c>
      <c r="AB42">
        <f t="shared" si="23"/>
        <v>37.825297569194255</v>
      </c>
      <c r="AC42">
        <f t="shared" si="23"/>
        <v>39.416283614541101</v>
      </c>
      <c r="AD42">
        <f t="shared" si="23"/>
        <v>41.008617183671092</v>
      </c>
      <c r="AE42">
        <f t="shared" si="23"/>
        <v>42.371062262283601</v>
      </c>
      <c r="AF42">
        <f t="shared" si="23"/>
        <v>43.963524789357514</v>
      </c>
      <c r="AG42">
        <f t="shared" si="23"/>
        <v>45.547476255562039</v>
      </c>
      <c r="AH42">
        <f t="shared" si="23"/>
        <v>47.118268940036273</v>
      </c>
      <c r="AI42">
        <f t="shared" ref="AI42:BL42" si="24">AI137</f>
        <v>48.879560048330468</v>
      </c>
      <c r="AJ42">
        <f t="shared" si="24"/>
        <v>50.402219638729683</v>
      </c>
      <c r="AK42">
        <f t="shared" si="24"/>
        <v>51.893096628039544</v>
      </c>
      <c r="AL42">
        <f t="shared" si="24"/>
        <v>53.540615366874228</v>
      </c>
      <c r="AM42">
        <f t="shared" si="24"/>
        <v>54.941367431893021</v>
      </c>
      <c r="AN42">
        <f t="shared" si="24"/>
        <v>56.473558581238429</v>
      </c>
      <c r="AO42">
        <f t="shared" si="24"/>
        <v>57.932383059849158</v>
      </c>
      <c r="AP42">
        <f t="shared" si="24"/>
        <v>59.30830296765361</v>
      </c>
      <c r="AQ42">
        <f t="shared" si="24"/>
        <v>60.591178158248148</v>
      </c>
      <c r="AR42">
        <f t="shared" si="24"/>
        <v>61.601393449863984</v>
      </c>
      <c r="AS42">
        <f t="shared" si="24"/>
        <v>62.571914309704404</v>
      </c>
      <c r="AT42">
        <f t="shared" si="24"/>
        <v>63.544018023331603</v>
      </c>
      <c r="AU42">
        <f t="shared" si="24"/>
        <v>64.517056121611901</v>
      </c>
      <c r="AV42">
        <f t="shared" si="24"/>
        <v>65.490197355594788</v>
      </c>
      <c r="AW42">
        <f t="shared" si="24"/>
        <v>66.462638503487483</v>
      </c>
      <c r="AX42">
        <f t="shared" si="24"/>
        <v>67.433797691283416</v>
      </c>
      <c r="AY42">
        <f t="shared" si="24"/>
        <v>68.403128864462104</v>
      </c>
      <c r="AZ42">
        <f t="shared" si="24"/>
        <v>69.369835602282009</v>
      </c>
      <c r="BA42">
        <f t="shared" si="24"/>
        <v>70.333004279441511</v>
      </c>
      <c r="BB42">
        <f t="shared" si="24"/>
        <v>71.291755021925312</v>
      </c>
      <c r="BC42">
        <f t="shared" si="24"/>
        <v>72.245461214728309</v>
      </c>
      <c r="BD42">
        <f t="shared" si="24"/>
        <v>73.193473183731712</v>
      </c>
      <c r="BE42">
        <f t="shared" si="24"/>
        <v>74.135020957417822</v>
      </c>
      <c r="BF42">
        <f t="shared" si="24"/>
        <v>75.06933486118092</v>
      </c>
      <c r="BG42">
        <f t="shared" si="24"/>
        <v>75.995683682675505</v>
      </c>
      <c r="BH42">
        <f t="shared" si="24"/>
        <v>76.913497217713214</v>
      </c>
      <c r="BI42">
        <f t="shared" si="24"/>
        <v>77.822376161300525</v>
      </c>
      <c r="BJ42">
        <f t="shared" si="24"/>
        <v>78.722049058729411</v>
      </c>
      <c r="BK42">
        <f t="shared" si="24"/>
        <v>79.612394102033221</v>
      </c>
      <c r="BL42">
        <f t="shared" si="24"/>
        <v>80.493355478328908</v>
      </c>
    </row>
    <row r="43" spans="1:64" x14ac:dyDescent="0.25">
      <c r="A43" t="str">
        <f t="shared" si="4"/>
        <v>10_MAS</v>
      </c>
      <c r="B43" t="s">
        <v>742</v>
      </c>
      <c r="C43" t="str">
        <f t="shared" ref="C43:AH43" si="25">C138</f>
        <v>road_passenger_lt(gpkm)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 s="10">
        <f t="shared" si="25"/>
        <v>0</v>
      </c>
      <c r="K43">
        <f t="shared" si="25"/>
        <v>0</v>
      </c>
      <c r="L43">
        <f t="shared" si="25"/>
        <v>0</v>
      </c>
      <c r="M43">
        <f t="shared" si="25"/>
        <v>0</v>
      </c>
      <c r="N43">
        <f t="shared" si="25"/>
        <v>0</v>
      </c>
      <c r="O43">
        <f t="shared" si="25"/>
        <v>0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V43">
        <f t="shared" si="25"/>
        <v>0</v>
      </c>
      <c r="W43">
        <f t="shared" si="25"/>
        <v>0</v>
      </c>
      <c r="X43">
        <f t="shared" si="25"/>
        <v>0</v>
      </c>
      <c r="Y43">
        <f t="shared" si="25"/>
        <v>0</v>
      </c>
      <c r="Z43">
        <f t="shared" si="25"/>
        <v>0</v>
      </c>
      <c r="AA43">
        <f t="shared" si="25"/>
        <v>0</v>
      </c>
      <c r="AB43">
        <f t="shared" si="25"/>
        <v>0</v>
      </c>
      <c r="AC43">
        <f t="shared" si="25"/>
        <v>0</v>
      </c>
      <c r="AD43">
        <f t="shared" si="25"/>
        <v>0</v>
      </c>
      <c r="AE43">
        <f t="shared" si="25"/>
        <v>0</v>
      </c>
      <c r="AF43">
        <f t="shared" si="25"/>
        <v>0</v>
      </c>
      <c r="AG43">
        <f t="shared" si="25"/>
        <v>0</v>
      </c>
      <c r="AH43">
        <f t="shared" si="25"/>
        <v>0</v>
      </c>
      <c r="AI43">
        <f t="shared" ref="AI43:BL43" si="26">AI138</f>
        <v>0</v>
      </c>
      <c r="AJ43">
        <f t="shared" si="26"/>
        <v>0</v>
      </c>
      <c r="AK43">
        <f t="shared" si="26"/>
        <v>0</v>
      </c>
      <c r="AL43">
        <f t="shared" si="26"/>
        <v>0</v>
      </c>
      <c r="AM43">
        <f t="shared" si="26"/>
        <v>0</v>
      </c>
      <c r="AN43">
        <f t="shared" si="26"/>
        <v>0</v>
      </c>
      <c r="AO43">
        <f t="shared" si="26"/>
        <v>0</v>
      </c>
      <c r="AP43">
        <f t="shared" si="26"/>
        <v>0</v>
      </c>
      <c r="AQ43">
        <f t="shared" si="26"/>
        <v>0</v>
      </c>
      <c r="AR43">
        <f t="shared" si="26"/>
        <v>0</v>
      </c>
      <c r="AS43">
        <f t="shared" si="26"/>
        <v>0</v>
      </c>
      <c r="AT43">
        <f t="shared" si="26"/>
        <v>0</v>
      </c>
      <c r="AU43">
        <f t="shared" si="26"/>
        <v>0</v>
      </c>
      <c r="AV43">
        <f t="shared" si="26"/>
        <v>0</v>
      </c>
      <c r="AW43">
        <f t="shared" si="26"/>
        <v>0</v>
      </c>
      <c r="AX43">
        <f t="shared" si="26"/>
        <v>0</v>
      </c>
      <c r="AY43">
        <f t="shared" si="26"/>
        <v>0</v>
      </c>
      <c r="AZ43">
        <f t="shared" si="26"/>
        <v>0</v>
      </c>
      <c r="BA43">
        <f t="shared" si="26"/>
        <v>0</v>
      </c>
      <c r="BB43">
        <f t="shared" si="26"/>
        <v>0</v>
      </c>
      <c r="BC43">
        <f t="shared" si="26"/>
        <v>0</v>
      </c>
      <c r="BD43">
        <f t="shared" si="26"/>
        <v>0</v>
      </c>
      <c r="BE43">
        <f t="shared" si="26"/>
        <v>0</v>
      </c>
      <c r="BF43">
        <f t="shared" si="26"/>
        <v>0</v>
      </c>
      <c r="BG43">
        <f t="shared" si="26"/>
        <v>0</v>
      </c>
      <c r="BH43">
        <f t="shared" si="26"/>
        <v>0</v>
      </c>
      <c r="BI43">
        <f t="shared" si="26"/>
        <v>0</v>
      </c>
      <c r="BJ43">
        <f t="shared" si="26"/>
        <v>0</v>
      </c>
      <c r="BK43">
        <f t="shared" si="26"/>
        <v>0</v>
      </c>
      <c r="BL43">
        <f t="shared" si="26"/>
        <v>0</v>
      </c>
    </row>
    <row r="44" spans="1:64" x14ac:dyDescent="0.25">
      <c r="A44" t="str">
        <f t="shared" si="4"/>
        <v>10_MAS</v>
      </c>
      <c r="B44" t="s">
        <v>742</v>
      </c>
      <c r="C44" t="str">
        <f t="shared" ref="C44:AH44" si="27">C139</f>
        <v>road_passenger_lv(gpkm)</v>
      </c>
      <c r="D44">
        <f t="shared" si="27"/>
        <v>162.36981311336501</v>
      </c>
      <c r="E44">
        <f t="shared" si="27"/>
        <v>173.16372269840002</v>
      </c>
      <c r="F44">
        <f t="shared" si="27"/>
        <v>184.37286259553343</v>
      </c>
      <c r="G44">
        <f t="shared" si="27"/>
        <v>188.29099646487799</v>
      </c>
      <c r="H44">
        <f t="shared" si="27"/>
        <v>197.15946549566686</v>
      </c>
      <c r="I44">
        <f t="shared" si="27"/>
        <v>211.39349999999959</v>
      </c>
      <c r="J44" s="10">
        <f t="shared" si="27"/>
        <v>228.54439782161077</v>
      </c>
      <c r="K44">
        <f t="shared" si="27"/>
        <v>235.49193159007882</v>
      </c>
      <c r="L44">
        <f t="shared" si="27"/>
        <v>232.66471391368597</v>
      </c>
      <c r="M44">
        <f t="shared" si="27"/>
        <v>235.91747612055383</v>
      </c>
      <c r="N44">
        <f t="shared" si="27"/>
        <v>225.89745509035552</v>
      </c>
      <c r="O44">
        <f t="shared" si="27"/>
        <v>242.95519099724547</v>
      </c>
      <c r="P44">
        <f t="shared" si="27"/>
        <v>257.55408459024579</v>
      </c>
      <c r="Q44">
        <f t="shared" si="27"/>
        <v>271.4186136417058</v>
      </c>
      <c r="R44">
        <f t="shared" si="27"/>
        <v>284.24616588871021</v>
      </c>
      <c r="S44">
        <f t="shared" si="27"/>
        <v>296.26039267364479</v>
      </c>
      <c r="T44">
        <f t="shared" si="27"/>
        <v>306.4607819712167</v>
      </c>
      <c r="U44">
        <f t="shared" si="27"/>
        <v>316.43425454474055</v>
      </c>
      <c r="V44">
        <f t="shared" si="27"/>
        <v>326.1694017860525</v>
      </c>
      <c r="W44">
        <f t="shared" si="27"/>
        <v>335.65841163103727</v>
      </c>
      <c r="X44">
        <f t="shared" si="27"/>
        <v>345.18812015111297</v>
      </c>
      <c r="Y44">
        <f t="shared" si="27"/>
        <v>355.83850818628378</v>
      </c>
      <c r="Z44">
        <f t="shared" si="27"/>
        <v>364.49569851587466</v>
      </c>
      <c r="AA44">
        <f t="shared" si="27"/>
        <v>372.6480535280848</v>
      </c>
      <c r="AB44">
        <f t="shared" si="27"/>
        <v>380.32948183863385</v>
      </c>
      <c r="AC44">
        <f t="shared" si="27"/>
        <v>389.95971941262957</v>
      </c>
      <c r="AD44">
        <f t="shared" si="27"/>
        <v>399.00267905806845</v>
      </c>
      <c r="AE44">
        <f t="shared" si="27"/>
        <v>405.32315318335071</v>
      </c>
      <c r="AF44">
        <f t="shared" si="27"/>
        <v>413.44134685631383</v>
      </c>
      <c r="AG44">
        <f t="shared" si="27"/>
        <v>421.12858264982265</v>
      </c>
      <c r="AH44">
        <f t="shared" si="27"/>
        <v>428.43851450441468</v>
      </c>
      <c r="AI44">
        <f t="shared" ref="AI44:BL44" si="28">AI139</f>
        <v>437.2940799668043</v>
      </c>
      <c r="AJ44">
        <f t="shared" si="28"/>
        <v>443.93416465162352</v>
      </c>
      <c r="AK44">
        <f t="shared" si="28"/>
        <v>450.35225432589732</v>
      </c>
      <c r="AL44">
        <f t="shared" si="28"/>
        <v>458.27466868232693</v>
      </c>
      <c r="AM44">
        <f t="shared" si="28"/>
        <v>464.34557857217197</v>
      </c>
      <c r="AN44">
        <f t="shared" si="28"/>
        <v>471.90985513934021</v>
      </c>
      <c r="AO44">
        <f t="shared" si="28"/>
        <v>479.3499931662551</v>
      </c>
      <c r="AP44">
        <f t="shared" si="28"/>
        <v>486.72355242740917</v>
      </c>
      <c r="AQ44">
        <f t="shared" si="28"/>
        <v>494.0864554635246</v>
      </c>
      <c r="AR44">
        <f t="shared" si="28"/>
        <v>500.1218045465443</v>
      </c>
      <c r="AS44">
        <f t="shared" si="28"/>
        <v>506.30404122815207</v>
      </c>
      <c r="AT44">
        <f t="shared" si="28"/>
        <v>512.44639676708289</v>
      </c>
      <c r="AU44">
        <f t="shared" si="28"/>
        <v>518.54353042339562</v>
      </c>
      <c r="AV44">
        <f t="shared" si="28"/>
        <v>524.58870770918168</v>
      </c>
      <c r="AW44">
        <f t="shared" si="28"/>
        <v>530.57550806142365</v>
      </c>
      <c r="AX44">
        <f t="shared" si="28"/>
        <v>536.49935908879695</v>
      </c>
      <c r="AY44">
        <f t="shared" si="28"/>
        <v>542.35603553378019</v>
      </c>
      <c r="AZ44">
        <f t="shared" si="28"/>
        <v>548.13939306245436</v>
      </c>
      <c r="BA44">
        <f t="shared" si="28"/>
        <v>553.84245080868914</v>
      </c>
      <c r="BB44">
        <f t="shared" si="28"/>
        <v>559.45859188725001</v>
      </c>
      <c r="BC44">
        <f t="shared" si="28"/>
        <v>564.98327543931623</v>
      </c>
      <c r="BD44">
        <f t="shared" si="28"/>
        <v>570.41184888316548</v>
      </c>
      <c r="BE44">
        <f t="shared" si="28"/>
        <v>575.7387958805964</v>
      </c>
      <c r="BF44">
        <f t="shared" si="28"/>
        <v>580.95868592549505</v>
      </c>
      <c r="BG44">
        <f t="shared" si="28"/>
        <v>586.06646862858679</v>
      </c>
      <c r="BH44">
        <f t="shared" si="28"/>
        <v>591.05841023192602</v>
      </c>
      <c r="BI44">
        <f t="shared" si="28"/>
        <v>595.93214751570429</v>
      </c>
      <c r="BJ44">
        <f t="shared" si="28"/>
        <v>600.68633613869133</v>
      </c>
      <c r="BK44">
        <f t="shared" si="28"/>
        <v>605.32079902617613</v>
      </c>
      <c r="BL44">
        <f t="shared" si="28"/>
        <v>609.83587231209265</v>
      </c>
    </row>
    <row r="45" spans="1:64" x14ac:dyDescent="0.25">
      <c r="A45" t="str">
        <f t="shared" si="4"/>
        <v>10_MAS</v>
      </c>
      <c r="B45" t="s">
        <v>742</v>
      </c>
      <c r="C45" t="str">
        <f t="shared" ref="C45:AH45" si="29">C140</f>
        <v>ship_passenger(gpkm)</v>
      </c>
      <c r="D45">
        <f t="shared" si="29"/>
        <v>0.60698086399999762</v>
      </c>
      <c r="E45">
        <f t="shared" si="29"/>
        <v>0.56859711999999984</v>
      </c>
      <c r="F45">
        <f t="shared" si="29"/>
        <v>0.56633814399999904</v>
      </c>
      <c r="G45">
        <f t="shared" si="29"/>
        <v>0.62569193599999995</v>
      </c>
      <c r="H45">
        <f t="shared" si="29"/>
        <v>0.60908077237705904</v>
      </c>
      <c r="I45">
        <f t="shared" si="29"/>
        <v>0.63934468774851683</v>
      </c>
      <c r="J45" s="10">
        <f t="shared" si="29"/>
        <v>0.64422616774452013</v>
      </c>
      <c r="K45">
        <f t="shared" si="29"/>
        <v>0.6509103449101552</v>
      </c>
      <c r="L45">
        <f t="shared" si="29"/>
        <v>0.63241697555238552</v>
      </c>
      <c r="M45">
        <f t="shared" si="29"/>
        <v>0.63240929574414584</v>
      </c>
      <c r="N45">
        <f t="shared" si="29"/>
        <v>0.5988684614609785</v>
      </c>
      <c r="O45">
        <f t="shared" si="29"/>
        <v>0.63872989666177704</v>
      </c>
      <c r="P45">
        <f t="shared" si="29"/>
        <v>0.67326216537272965</v>
      </c>
      <c r="Q45">
        <f t="shared" si="29"/>
        <v>0.70728009128145608</v>
      </c>
      <c r="R45">
        <f t="shared" si="29"/>
        <v>0.7401923159488496</v>
      </c>
      <c r="S45">
        <f t="shared" si="29"/>
        <v>0.7727309637215598</v>
      </c>
      <c r="T45">
        <f t="shared" si="29"/>
        <v>0.80237955927774174</v>
      </c>
      <c r="U45">
        <f t="shared" si="29"/>
        <v>0.83333200926511963</v>
      </c>
      <c r="V45">
        <f t="shared" si="29"/>
        <v>0.86559864898120475</v>
      </c>
      <c r="W45">
        <f t="shared" si="29"/>
        <v>0.89917704372792528</v>
      </c>
      <c r="X45">
        <f t="shared" si="29"/>
        <v>0.93483972624083067</v>
      </c>
      <c r="Y45">
        <f t="shared" si="29"/>
        <v>0.97554908423340525</v>
      </c>
      <c r="Z45">
        <f t="shared" si="29"/>
        <v>1.0127572494417303</v>
      </c>
      <c r="AA45">
        <f t="shared" si="29"/>
        <v>1.0503899948809332</v>
      </c>
      <c r="AB45">
        <f t="shared" si="29"/>
        <v>1.0884098467443464</v>
      </c>
      <c r="AC45">
        <f t="shared" si="29"/>
        <v>1.1336925254542354</v>
      </c>
      <c r="AD45">
        <f t="shared" si="29"/>
        <v>1.1789020611778489</v>
      </c>
      <c r="AE45">
        <f t="shared" si="29"/>
        <v>1.2174046757321157</v>
      </c>
      <c r="AF45">
        <f t="shared" si="29"/>
        <v>1.2624302805607019</v>
      </c>
      <c r="AG45">
        <f t="shared" si="29"/>
        <v>1.3071358568025175</v>
      </c>
      <c r="AH45">
        <f t="shared" si="29"/>
        <v>1.3514037410321735</v>
      </c>
      <c r="AI45">
        <f t="shared" ref="AI45:BL45" si="30">AI140</f>
        <v>1.4010887894668436</v>
      </c>
      <c r="AJ45">
        <f t="shared" si="30"/>
        <v>1.4439057691277306</v>
      </c>
      <c r="AK45">
        <f t="shared" si="30"/>
        <v>1.4858077236573974</v>
      </c>
      <c r="AL45">
        <f t="shared" si="30"/>
        <v>1.5322082149625156</v>
      </c>
      <c r="AM45">
        <f t="shared" si="30"/>
        <v>1.571582700145213</v>
      </c>
      <c r="AN45">
        <f t="shared" si="30"/>
        <v>1.614776696807231</v>
      </c>
      <c r="AO45">
        <f t="shared" si="30"/>
        <v>1.6559554349447758</v>
      </c>
      <c r="AP45">
        <f t="shared" si="30"/>
        <v>1.6948734412004984</v>
      </c>
      <c r="AQ45">
        <f t="shared" si="30"/>
        <v>1.7312691303356875</v>
      </c>
      <c r="AR45">
        <f t="shared" si="30"/>
        <v>1.7600398128532533</v>
      </c>
      <c r="AS45">
        <f t="shared" si="30"/>
        <v>1.7877689802772654</v>
      </c>
      <c r="AT45">
        <f t="shared" si="30"/>
        <v>1.8155433720951852</v>
      </c>
      <c r="AU45">
        <f t="shared" si="30"/>
        <v>1.8433444606174794</v>
      </c>
      <c r="AV45">
        <f t="shared" si="30"/>
        <v>1.8711484958741331</v>
      </c>
      <c r="AW45">
        <f t="shared" si="30"/>
        <v>1.8989325286710672</v>
      </c>
      <c r="AX45">
        <f t="shared" si="30"/>
        <v>1.9266799340366652</v>
      </c>
      <c r="AY45">
        <f t="shared" si="30"/>
        <v>1.9543751104131992</v>
      </c>
      <c r="AZ45">
        <f t="shared" si="30"/>
        <v>1.9819953029223392</v>
      </c>
      <c r="BA45">
        <f t="shared" si="30"/>
        <v>2.0095144079840392</v>
      </c>
      <c r="BB45">
        <f t="shared" si="30"/>
        <v>2.0369072863407194</v>
      </c>
      <c r="BC45">
        <f t="shared" si="30"/>
        <v>2.0641560347065191</v>
      </c>
      <c r="BD45">
        <f t="shared" si="30"/>
        <v>2.091242090963759</v>
      </c>
      <c r="BE45">
        <f t="shared" si="30"/>
        <v>2.1181434559262193</v>
      </c>
      <c r="BF45">
        <f t="shared" si="30"/>
        <v>2.1448381388908793</v>
      </c>
      <c r="BG45">
        <f t="shared" si="30"/>
        <v>2.1713052480764392</v>
      </c>
      <c r="BH45">
        <f t="shared" si="30"/>
        <v>2.1975284919346589</v>
      </c>
      <c r="BI45">
        <f t="shared" si="30"/>
        <v>2.2234964617514392</v>
      </c>
      <c r="BJ45">
        <f t="shared" si="30"/>
        <v>2.2492014016779791</v>
      </c>
      <c r="BK45">
        <f t="shared" si="30"/>
        <v>2.2746398314866592</v>
      </c>
      <c r="BL45">
        <f t="shared" si="30"/>
        <v>2.2998101565236788</v>
      </c>
    </row>
    <row r="47" spans="1:64" x14ac:dyDescent="0.25">
      <c r="A47" t="str">
        <f t="shared" si="4"/>
        <v>10_MAS</v>
      </c>
      <c r="B47" t="s">
        <v>743</v>
      </c>
      <c r="C47" t="str">
        <f>C32</f>
        <v>air_freight(gtkm)</v>
      </c>
      <c r="D47">
        <f t="shared" ref="D47:D60" si="31">D178</f>
        <v>2.5646582241757936</v>
      </c>
      <c r="E47">
        <f t="shared" ref="E47:BL47" si="32">E178</f>
        <v>2.1932600084158231</v>
      </c>
      <c r="F47">
        <f t="shared" si="32"/>
        <v>1.9439588834472805</v>
      </c>
      <c r="G47">
        <f t="shared" si="32"/>
        <v>2.1619928379999931</v>
      </c>
      <c r="H47">
        <f t="shared" si="32"/>
        <v>2.1933006339999914</v>
      </c>
      <c r="I47">
        <f t="shared" si="32"/>
        <v>0</v>
      </c>
      <c r="J47" s="10">
        <f t="shared" si="32"/>
        <v>0</v>
      </c>
      <c r="K47">
        <f t="shared" si="32"/>
        <v>2.239444228547613</v>
      </c>
      <c r="L47">
        <f t="shared" si="32"/>
        <v>2.1514062601348254</v>
      </c>
      <c r="M47">
        <f t="shared" si="32"/>
        <v>2.1115987525128013</v>
      </c>
      <c r="N47">
        <f t="shared" si="32"/>
        <v>1.9531324939403563</v>
      </c>
      <c r="O47">
        <f t="shared" si="32"/>
        <v>2.0097829152419724</v>
      </c>
      <c r="P47">
        <f t="shared" si="32"/>
        <v>2.0509315415792497</v>
      </c>
      <c r="Q47">
        <f t="shared" si="32"/>
        <v>2.0882014949010066</v>
      </c>
      <c r="R47">
        <f t="shared" si="32"/>
        <v>2.1194734887251458</v>
      </c>
      <c r="S47">
        <f t="shared" si="32"/>
        <v>2.1463854610511235</v>
      </c>
      <c r="T47">
        <f t="shared" si="32"/>
        <v>2.1617020642651208</v>
      </c>
      <c r="U47">
        <f t="shared" si="32"/>
        <v>2.1770839214388493</v>
      </c>
      <c r="V47">
        <f t="shared" si="32"/>
        <v>2.1926568406453741</v>
      </c>
      <c r="W47">
        <f t="shared" si="32"/>
        <v>2.2085651784702214</v>
      </c>
      <c r="X47">
        <f t="shared" si="32"/>
        <v>2.2271695962544573</v>
      </c>
      <c r="Y47">
        <f t="shared" si="32"/>
        <v>2.2569857923704775</v>
      </c>
      <c r="Z47">
        <f t="shared" si="32"/>
        <v>2.2745163200252434</v>
      </c>
      <c r="AA47">
        <f t="shared" si="32"/>
        <v>2.2911522713082797</v>
      </c>
      <c r="AB47">
        <f t="shared" si="32"/>
        <v>2.3072907818369828</v>
      </c>
      <c r="AC47">
        <f t="shared" si="32"/>
        <v>2.3423957390968138</v>
      </c>
      <c r="AD47">
        <f t="shared" si="32"/>
        <v>2.3768325869994325</v>
      </c>
      <c r="AE47">
        <f t="shared" si="32"/>
        <v>2.3929381050659289</v>
      </c>
      <c r="AF47">
        <f t="shared" si="32"/>
        <v>2.4279082271620136</v>
      </c>
      <c r="AG47">
        <f t="shared" si="32"/>
        <v>2.4636280949305185</v>
      </c>
      <c r="AH47">
        <f t="shared" si="32"/>
        <v>2.5005720607798421</v>
      </c>
      <c r="AI47">
        <f t="shared" si="32"/>
        <v>2.5559339121637246</v>
      </c>
      <c r="AJ47">
        <f t="shared" si="32"/>
        <v>2.5964563360998869</v>
      </c>
      <c r="AK47">
        <f t="shared" si="32"/>
        <v>2.6396293924518806</v>
      </c>
      <c r="AL47">
        <f t="shared" si="32"/>
        <v>2.7019114992628239</v>
      </c>
      <c r="AM47">
        <f t="shared" si="32"/>
        <v>2.7515693944034583</v>
      </c>
      <c r="AN47">
        <f t="shared" si="32"/>
        <v>2.8209456176627112</v>
      </c>
      <c r="AO47">
        <f t="shared" si="32"/>
        <v>2.8945719386867967</v>
      </c>
      <c r="AP47">
        <f t="shared" si="32"/>
        <v>2.9729782398831723</v>
      </c>
      <c r="AQ47">
        <f t="shared" si="32"/>
        <v>3.0566884890797175</v>
      </c>
      <c r="AR47">
        <f t="shared" si="32"/>
        <v>3.1307849967179413</v>
      </c>
      <c r="AS47">
        <f t="shared" si="32"/>
        <v>3.2099631593016369</v>
      </c>
      <c r="AT47">
        <f t="shared" si="32"/>
        <v>3.2911925696206628</v>
      </c>
      <c r="AU47">
        <f t="shared" si="32"/>
        <v>3.3745263688080542</v>
      </c>
      <c r="AV47">
        <f t="shared" si="32"/>
        <v>3.4600190747101496</v>
      </c>
      <c r="AW47">
        <f t="shared" si="32"/>
        <v>3.5477266175527076</v>
      </c>
      <c r="AX47">
        <f t="shared" si="32"/>
        <v>3.6377063765310895</v>
      </c>
      <c r="AY47">
        <f t="shared" si="32"/>
        <v>3.7300172173482831</v>
      </c>
      <c r="AZ47">
        <f t="shared" si="32"/>
        <v>3.8247195307255129</v>
      </c>
      <c r="BA47">
        <f t="shared" si="32"/>
        <v>3.9218752719104386</v>
      </c>
      <c r="BB47">
        <f t="shared" si="32"/>
        <v>4.0215480012089682</v>
      </c>
      <c r="BC47">
        <f t="shared" si="32"/>
        <v>4.1238029255670456</v>
      </c>
      <c r="BD47">
        <f t="shared" si="32"/>
        <v>4.2287069412297278</v>
      </c>
      <c r="BE47">
        <f t="shared" si="32"/>
        <v>4.3363286775054393</v>
      </c>
      <c r="BF47">
        <f t="shared" si="32"/>
        <v>4.4467385416639411</v>
      </c>
      <c r="BG47">
        <f t="shared" si="32"/>
        <v>4.5600087649975345</v>
      </c>
      <c r="BH47">
        <f t="shared" si="32"/>
        <v>4.6762134500755224</v>
      </c>
      <c r="BI47">
        <f t="shared" si="32"/>
        <v>4.7954286192228857</v>
      </c>
      <c r="BJ47">
        <f t="shared" si="32"/>
        <v>4.9177322642548926</v>
      </c>
      <c r="BK47">
        <f t="shared" si="32"/>
        <v>5.0432043975001681</v>
      </c>
      <c r="BL47">
        <f t="shared" si="32"/>
        <v>5.1719271041455741</v>
      </c>
    </row>
    <row r="48" spans="1:64" x14ac:dyDescent="0.25">
      <c r="A48" t="str">
        <f t="shared" si="4"/>
        <v>10_MAS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10_MAS</v>
      </c>
      <c r="B49" t="s">
        <v>743</v>
      </c>
      <c r="C49" t="str">
        <f t="shared" si="33"/>
        <v>rail_freight(gtkm)</v>
      </c>
      <c r="D49">
        <f t="shared" si="31"/>
        <v>1.4826849999999911</v>
      </c>
      <c r="E49">
        <f t="shared" ref="E49:BL49" si="35">E180</f>
        <v>1.5354739999999956</v>
      </c>
      <c r="F49">
        <f t="shared" si="35"/>
        <v>1.5642939999999927</v>
      </c>
      <c r="G49">
        <f t="shared" si="35"/>
        <v>1.7596329999999936</v>
      </c>
      <c r="H49">
        <f t="shared" si="35"/>
        <v>1.7414619999999925</v>
      </c>
      <c r="I49">
        <f t="shared" si="35"/>
        <v>0</v>
      </c>
      <c r="J49" s="10">
        <f t="shared" si="35"/>
        <v>0</v>
      </c>
      <c r="K49">
        <f t="shared" si="35"/>
        <v>2.0037514193135459</v>
      </c>
      <c r="L49">
        <f t="shared" si="35"/>
        <v>1.9898505607823413</v>
      </c>
      <c r="M49">
        <f t="shared" si="35"/>
        <v>2.0126856830585749</v>
      </c>
      <c r="N49">
        <f t="shared" si="35"/>
        <v>1.912881469091835</v>
      </c>
      <c r="O49">
        <f t="shared" si="35"/>
        <v>2.0168104281456913</v>
      </c>
      <c r="P49">
        <f t="shared" si="35"/>
        <v>2.1029450948534643</v>
      </c>
      <c r="Q49">
        <f t="shared" si="35"/>
        <v>2.1819116040451796</v>
      </c>
      <c r="R49">
        <f t="shared" si="35"/>
        <v>2.2507504658533004</v>
      </c>
      <c r="S49">
        <f t="shared" si="35"/>
        <v>2.310481892278645</v>
      </c>
      <c r="T49">
        <f t="shared" si="35"/>
        <v>2.3526490871838779</v>
      </c>
      <c r="U49">
        <f t="shared" si="35"/>
        <v>2.3893564595956147</v>
      </c>
      <c r="V49">
        <f t="shared" si="35"/>
        <v>2.4204937041637478</v>
      </c>
      <c r="W49">
        <f t="shared" si="35"/>
        <v>2.4460109115589277</v>
      </c>
      <c r="X49">
        <f t="shared" si="35"/>
        <v>2.4683604907734553</v>
      </c>
      <c r="Y49">
        <f t="shared" si="35"/>
        <v>2.4968383958460305</v>
      </c>
      <c r="Z49">
        <f t="shared" si="35"/>
        <v>2.5053409885112998</v>
      </c>
      <c r="AA49">
        <f t="shared" si="35"/>
        <v>2.5065370888832588</v>
      </c>
      <c r="AB49">
        <f t="shared" si="35"/>
        <v>2.5010095398703447</v>
      </c>
      <c r="AC49">
        <f t="shared" si="35"/>
        <v>2.5098695707841294</v>
      </c>
      <c r="AD49">
        <f t="shared" si="35"/>
        <v>2.511887217294106</v>
      </c>
      <c r="AE49">
        <f t="shared" si="35"/>
        <v>2.4890893642079748</v>
      </c>
      <c r="AF49">
        <f t="shared" si="35"/>
        <v>2.4810141009393281</v>
      </c>
      <c r="AG49">
        <f t="shared" si="35"/>
        <v>2.4691487243618253</v>
      </c>
      <c r="AH49">
        <f t="shared" si="35"/>
        <v>2.4547489603833879</v>
      </c>
      <c r="AI49">
        <f t="shared" si="35"/>
        <v>2.4552538611611485</v>
      </c>
      <c r="AJ49">
        <f t="shared" si="35"/>
        <v>2.4394141649863457</v>
      </c>
      <c r="AK49">
        <f t="shared" si="35"/>
        <v>2.4255633771960863</v>
      </c>
      <c r="AL49">
        <f t="shared" si="35"/>
        <v>2.4298265057968007</v>
      </c>
      <c r="AM49">
        <f t="shared" si="35"/>
        <v>2.4248263330928208</v>
      </c>
      <c r="AN49">
        <f t="shared" si="35"/>
        <v>2.4410076129248894</v>
      </c>
      <c r="AO49">
        <f t="shared" si="35"/>
        <v>2.4662833374964586</v>
      </c>
      <c r="AP49">
        <f t="shared" si="35"/>
        <v>2.5031002022991742</v>
      </c>
      <c r="AQ49">
        <f t="shared" si="35"/>
        <v>2.5540461991658834</v>
      </c>
      <c r="AR49">
        <f t="shared" si="35"/>
        <v>2.6089874972649545</v>
      </c>
      <c r="AS49">
        <f t="shared" si="35"/>
        <v>2.6749692994180343</v>
      </c>
      <c r="AT49">
        <f t="shared" si="35"/>
        <v>2.742660474683889</v>
      </c>
      <c r="AU49">
        <f t="shared" si="35"/>
        <v>2.8121053073400484</v>
      </c>
      <c r="AV49">
        <f t="shared" si="35"/>
        <v>2.8833492289251281</v>
      </c>
      <c r="AW49">
        <f t="shared" si="35"/>
        <v>2.9564388479605932</v>
      </c>
      <c r="AX49">
        <f t="shared" si="35"/>
        <v>3.0314219804425786</v>
      </c>
      <c r="AY49">
        <f t="shared" si="35"/>
        <v>3.1083476811235733</v>
      </c>
      <c r="AZ49">
        <f t="shared" si="35"/>
        <v>3.1872662756045975</v>
      </c>
      <c r="BA49">
        <f t="shared" si="35"/>
        <v>3.2682293932587028</v>
      </c>
      <c r="BB49">
        <f t="shared" si="35"/>
        <v>3.3512900010074773</v>
      </c>
      <c r="BC49">
        <f t="shared" si="35"/>
        <v>3.4365024379725422</v>
      </c>
      <c r="BD49">
        <f t="shared" si="35"/>
        <v>3.5239224510247773</v>
      </c>
      <c r="BE49">
        <f t="shared" si="35"/>
        <v>3.6136072312545369</v>
      </c>
      <c r="BF49">
        <f t="shared" si="35"/>
        <v>3.7056154513866217</v>
      </c>
      <c r="BG49">
        <f t="shared" si="35"/>
        <v>3.8000073041646165</v>
      </c>
      <c r="BH49">
        <f t="shared" si="35"/>
        <v>3.8968445417296067</v>
      </c>
      <c r="BI49">
        <f t="shared" si="35"/>
        <v>3.9961905160190758</v>
      </c>
      <c r="BJ49">
        <f t="shared" si="35"/>
        <v>4.0981102202124156</v>
      </c>
      <c r="BK49">
        <f t="shared" si="35"/>
        <v>4.202670331250145</v>
      </c>
      <c r="BL49">
        <f t="shared" si="35"/>
        <v>4.3099392534546501</v>
      </c>
    </row>
    <row r="50" spans="1:64" x14ac:dyDescent="0.25">
      <c r="A50" t="str">
        <f t="shared" si="4"/>
        <v>10_MAS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10_MAS</v>
      </c>
      <c r="B51" t="s">
        <v>743</v>
      </c>
      <c r="C51" t="str">
        <f t="shared" si="33"/>
        <v>road_freight_ht(gtkm)</v>
      </c>
      <c r="D51">
        <f t="shared" si="31"/>
        <v>121.19999999999924</v>
      </c>
      <c r="E51">
        <f t="shared" ref="E51:BL51" si="37">E182</f>
        <v>125.14793748971421</v>
      </c>
      <c r="F51">
        <f t="shared" si="37"/>
        <v>129.45752672646876</v>
      </c>
      <c r="G51">
        <f t="shared" si="37"/>
        <v>140.01517361725604</v>
      </c>
      <c r="H51">
        <f t="shared" si="37"/>
        <v>145.45312132248992</v>
      </c>
      <c r="I51">
        <f t="shared" si="37"/>
        <v>0</v>
      </c>
      <c r="J51" s="10">
        <f t="shared" si="37"/>
        <v>0</v>
      </c>
      <c r="K51">
        <f t="shared" si="37"/>
        <v>164.70372987093936</v>
      </c>
      <c r="L51">
        <f t="shared" si="37"/>
        <v>163.8140017038402</v>
      </c>
      <c r="M51">
        <f t="shared" si="37"/>
        <v>166.46480511105079</v>
      </c>
      <c r="N51">
        <f t="shared" si="37"/>
        <v>159.41330917434692</v>
      </c>
      <c r="O51">
        <f t="shared" si="37"/>
        <v>169.82599041092814</v>
      </c>
      <c r="P51">
        <f t="shared" si="37"/>
        <v>179.40226425315575</v>
      </c>
      <c r="Q51">
        <f t="shared" si="37"/>
        <v>189.06372293898579</v>
      </c>
      <c r="R51">
        <f t="shared" si="37"/>
        <v>198.58027533521982</v>
      </c>
      <c r="S51">
        <f t="shared" si="37"/>
        <v>208.0537875488327</v>
      </c>
      <c r="T51">
        <f t="shared" si="37"/>
        <v>216.71221630686574</v>
      </c>
      <c r="U51">
        <f t="shared" si="37"/>
        <v>225.63827837336069</v>
      </c>
      <c r="V51">
        <f t="shared" si="37"/>
        <v>234.83207709207232</v>
      </c>
      <c r="W51">
        <f t="shared" si="37"/>
        <v>244.29358628158829</v>
      </c>
      <c r="X51">
        <f t="shared" si="37"/>
        <v>254.27358295093376</v>
      </c>
      <c r="Y51">
        <f t="shared" si="37"/>
        <v>265.77691847235474</v>
      </c>
      <c r="Z51">
        <f t="shared" si="37"/>
        <v>276.04133699297904</v>
      </c>
      <c r="AA51">
        <f t="shared" si="37"/>
        <v>286.32029929921868</v>
      </c>
      <c r="AB51">
        <f t="shared" si="37"/>
        <v>296.61237344756836</v>
      </c>
      <c r="AC51">
        <f t="shared" si="37"/>
        <v>309.43523040052781</v>
      </c>
      <c r="AD51">
        <f t="shared" si="37"/>
        <v>322.27156579361133</v>
      </c>
      <c r="AE51">
        <f t="shared" si="37"/>
        <v>332.59628048331041</v>
      </c>
      <c r="AF51">
        <f t="shared" si="37"/>
        <v>345.45123031161677</v>
      </c>
      <c r="AG51">
        <f t="shared" si="37"/>
        <v>358.31271186493228</v>
      </c>
      <c r="AH51">
        <f t="shared" si="37"/>
        <v>371.1779581181172</v>
      </c>
      <c r="AI51">
        <f t="shared" si="37"/>
        <v>386.57346835704465</v>
      </c>
      <c r="AJ51">
        <f t="shared" si="37"/>
        <v>399.43844842937682</v>
      </c>
      <c r="AK51">
        <f t="shared" si="37"/>
        <v>412.29746138187301</v>
      </c>
      <c r="AL51">
        <f t="shared" si="37"/>
        <v>427.68010140649892</v>
      </c>
      <c r="AM51">
        <f t="shared" si="37"/>
        <v>440.51699099338265</v>
      </c>
      <c r="AN51">
        <f t="shared" si="37"/>
        <v>455.87120666694517</v>
      </c>
      <c r="AO51">
        <f t="shared" si="37"/>
        <v>471.2047028637308</v>
      </c>
      <c r="AP51">
        <f t="shared" si="37"/>
        <v>486.51241722121523</v>
      </c>
      <c r="AQ51">
        <f t="shared" si="37"/>
        <v>501.78902548895149</v>
      </c>
      <c r="AR51">
        <f t="shared" si="37"/>
        <v>514.49233446065011</v>
      </c>
      <c r="AS51">
        <f t="shared" si="37"/>
        <v>527.50394584523747</v>
      </c>
      <c r="AT51">
        <f t="shared" si="37"/>
        <v>540.85264560766404</v>
      </c>
      <c r="AU51">
        <f t="shared" si="37"/>
        <v>554.54716660745885</v>
      </c>
      <c r="AV51">
        <f t="shared" si="37"/>
        <v>568.59646794403659</v>
      </c>
      <c r="AW51">
        <f t="shared" si="37"/>
        <v>583.00974081783022</v>
      </c>
      <c r="AX51">
        <f t="shared" si="37"/>
        <v>597.79641454327782</v>
      </c>
      <c r="AY51">
        <f t="shared" si="37"/>
        <v>612.96616271757</v>
      </c>
      <c r="AZ51">
        <f t="shared" si="37"/>
        <v>628.52890954922805</v>
      </c>
      <c r="BA51">
        <f t="shared" si="37"/>
        <v>644.49483635061756</v>
      </c>
      <c r="BB51">
        <f t="shared" si="37"/>
        <v>660.874388198676</v>
      </c>
      <c r="BC51">
        <f t="shared" si="37"/>
        <v>677.67828076818682</v>
      </c>
      <c r="BD51">
        <f t="shared" si="37"/>
        <v>694.91750734208756</v>
      </c>
      <c r="BE51">
        <f t="shared" si="37"/>
        <v>712.60334600339627</v>
      </c>
      <c r="BF51">
        <f t="shared" si="37"/>
        <v>730.74736701344341</v>
      </c>
      <c r="BG51">
        <f t="shared" si="37"/>
        <v>749.36144038126406</v>
      </c>
      <c r="BH51">
        <f t="shared" si="37"/>
        <v>768.45774362908014</v>
      </c>
      <c r="BI51">
        <f t="shared" si="37"/>
        <v>788.04876975896354</v>
      </c>
      <c r="BJ51">
        <f t="shared" si="37"/>
        <v>808.14733542589011</v>
      </c>
      <c r="BK51">
        <f t="shared" si="37"/>
        <v>828.76658932253054</v>
      </c>
      <c r="BL51">
        <f t="shared" si="37"/>
        <v>849.92002078125893</v>
      </c>
    </row>
    <row r="52" spans="1:64" x14ac:dyDescent="0.25">
      <c r="A52" t="str">
        <f t="shared" si="4"/>
        <v>10_MAS</v>
      </c>
      <c r="B52" t="s">
        <v>743</v>
      </c>
      <c r="C52" t="str">
        <f t="shared" si="33"/>
        <v>road_freight_lt(gtkm)</v>
      </c>
      <c r="D52">
        <f t="shared" si="31"/>
        <v>0</v>
      </c>
      <c r="E52">
        <f t="shared" ref="E52:BL52" si="38">E183</f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 s="10">
        <f t="shared" si="38"/>
        <v>0</v>
      </c>
      <c r="K52">
        <f t="shared" si="38"/>
        <v>0</v>
      </c>
      <c r="L52">
        <f t="shared" si="38"/>
        <v>0</v>
      </c>
      <c r="M52">
        <f t="shared" si="38"/>
        <v>0</v>
      </c>
      <c r="N52">
        <f t="shared" si="38"/>
        <v>0</v>
      </c>
      <c r="O52">
        <f t="shared" si="38"/>
        <v>0</v>
      </c>
      <c r="P52">
        <f t="shared" si="38"/>
        <v>0</v>
      </c>
      <c r="Q52">
        <f t="shared" si="38"/>
        <v>0</v>
      </c>
      <c r="R52">
        <f t="shared" si="38"/>
        <v>0</v>
      </c>
      <c r="S52">
        <f t="shared" si="38"/>
        <v>0</v>
      </c>
      <c r="T52">
        <f t="shared" si="38"/>
        <v>0</v>
      </c>
      <c r="U52">
        <f t="shared" si="38"/>
        <v>0</v>
      </c>
      <c r="V52">
        <f t="shared" si="38"/>
        <v>0</v>
      </c>
      <c r="W52">
        <f t="shared" si="38"/>
        <v>0</v>
      </c>
      <c r="X52">
        <f t="shared" si="38"/>
        <v>0</v>
      </c>
      <c r="Y52">
        <f t="shared" si="38"/>
        <v>0</v>
      </c>
      <c r="Z52">
        <f t="shared" si="38"/>
        <v>0</v>
      </c>
      <c r="AA52">
        <f t="shared" si="38"/>
        <v>0</v>
      </c>
      <c r="AB52">
        <f t="shared" si="38"/>
        <v>0</v>
      </c>
      <c r="AC52">
        <f t="shared" si="38"/>
        <v>0</v>
      </c>
      <c r="AD52">
        <f t="shared" si="38"/>
        <v>0</v>
      </c>
      <c r="AE52">
        <f t="shared" si="38"/>
        <v>0</v>
      </c>
      <c r="AF52">
        <f t="shared" si="38"/>
        <v>0</v>
      </c>
      <c r="AG52">
        <f t="shared" si="38"/>
        <v>0</v>
      </c>
      <c r="AH52">
        <f t="shared" si="38"/>
        <v>0</v>
      </c>
      <c r="AI52">
        <f t="shared" si="38"/>
        <v>0</v>
      </c>
      <c r="AJ52">
        <f t="shared" si="38"/>
        <v>0</v>
      </c>
      <c r="AK52">
        <f t="shared" si="38"/>
        <v>0</v>
      </c>
      <c r="AL52">
        <f t="shared" si="38"/>
        <v>0</v>
      </c>
      <c r="AM52">
        <f t="shared" si="38"/>
        <v>0</v>
      </c>
      <c r="AN52">
        <f t="shared" si="38"/>
        <v>0</v>
      </c>
      <c r="AO52">
        <f t="shared" si="38"/>
        <v>0</v>
      </c>
      <c r="AP52">
        <f t="shared" si="38"/>
        <v>0</v>
      </c>
      <c r="AQ52">
        <f t="shared" si="38"/>
        <v>0</v>
      </c>
      <c r="AR52">
        <f t="shared" si="38"/>
        <v>0</v>
      </c>
      <c r="AS52">
        <f t="shared" si="38"/>
        <v>0</v>
      </c>
      <c r="AT52">
        <f t="shared" si="38"/>
        <v>0</v>
      </c>
      <c r="AU52">
        <f t="shared" si="38"/>
        <v>0</v>
      </c>
      <c r="AV52">
        <f t="shared" si="38"/>
        <v>0</v>
      </c>
      <c r="AW52">
        <f t="shared" si="38"/>
        <v>0</v>
      </c>
      <c r="AX52">
        <f t="shared" si="38"/>
        <v>0</v>
      </c>
      <c r="AY52">
        <f t="shared" si="38"/>
        <v>0</v>
      </c>
      <c r="AZ52">
        <f t="shared" si="38"/>
        <v>0</v>
      </c>
      <c r="BA52">
        <f t="shared" si="38"/>
        <v>0</v>
      </c>
      <c r="BB52">
        <f t="shared" si="38"/>
        <v>0</v>
      </c>
      <c r="BC52">
        <f t="shared" si="38"/>
        <v>0</v>
      </c>
      <c r="BD52">
        <f t="shared" si="38"/>
        <v>0</v>
      </c>
      <c r="BE52">
        <f t="shared" si="38"/>
        <v>0</v>
      </c>
      <c r="BF52">
        <f t="shared" si="38"/>
        <v>0</v>
      </c>
      <c r="BG52">
        <f t="shared" si="38"/>
        <v>0</v>
      </c>
      <c r="BH52">
        <f t="shared" si="38"/>
        <v>0</v>
      </c>
      <c r="BI52">
        <f t="shared" si="38"/>
        <v>0</v>
      </c>
      <c r="BJ52">
        <f t="shared" si="38"/>
        <v>0</v>
      </c>
      <c r="BK52">
        <f t="shared" si="38"/>
        <v>0</v>
      </c>
      <c r="BL52">
        <f t="shared" si="38"/>
        <v>0</v>
      </c>
    </row>
    <row r="53" spans="1:64" x14ac:dyDescent="0.25">
      <c r="A53" t="str">
        <f t="shared" si="4"/>
        <v>10_MAS</v>
      </c>
      <c r="B53" t="s">
        <v>743</v>
      </c>
      <c r="C53" t="str">
        <f t="shared" si="33"/>
        <v>ship_freight(gtkm)</v>
      </c>
      <c r="D53">
        <f t="shared" si="31"/>
        <v>0.92861234999999409</v>
      </c>
      <c r="E53">
        <f t="shared" ref="E53:BL53" si="39">E184</f>
        <v>1.0246996799999966</v>
      </c>
      <c r="F53">
        <f t="shared" si="39"/>
        <v>1.0305350099999948</v>
      </c>
      <c r="G53">
        <f t="shared" si="39"/>
        <v>1.0519677899999964</v>
      </c>
      <c r="H53">
        <f t="shared" si="39"/>
        <v>1.1162123099999957</v>
      </c>
      <c r="I53">
        <f t="shared" si="39"/>
        <v>0</v>
      </c>
      <c r="J53" s="10">
        <f t="shared" si="39"/>
        <v>0</v>
      </c>
      <c r="K53">
        <f t="shared" si="39"/>
        <v>1.3327302105564622</v>
      </c>
      <c r="L53">
        <f t="shared" si="39"/>
        <v>1.335415634680639</v>
      </c>
      <c r="M53">
        <f t="shared" si="39"/>
        <v>1.3611101679308035</v>
      </c>
      <c r="N53">
        <f t="shared" si="39"/>
        <v>1.302008229938894</v>
      </c>
      <c r="O53">
        <f t="shared" si="39"/>
        <v>1.3801817305302331</v>
      </c>
      <c r="P53">
        <f t="shared" si="39"/>
        <v>1.4455113144765763</v>
      </c>
      <c r="Q53">
        <f t="shared" si="39"/>
        <v>1.5050850923860577</v>
      </c>
      <c r="R53">
        <f t="shared" si="39"/>
        <v>1.5567313583737601</v>
      </c>
      <c r="S53">
        <f t="shared" si="39"/>
        <v>1.6010379368575243</v>
      </c>
      <c r="T53">
        <f t="shared" si="39"/>
        <v>1.6320463045142948</v>
      </c>
      <c r="U53">
        <f t="shared" si="39"/>
        <v>1.6580783123538536</v>
      </c>
      <c r="V53">
        <f t="shared" si="39"/>
        <v>1.6790151139005334</v>
      </c>
      <c r="W53">
        <f t="shared" si="39"/>
        <v>1.6947884433085767</v>
      </c>
      <c r="X53">
        <f t="shared" si="39"/>
        <v>1.707070601334423</v>
      </c>
      <c r="Y53">
        <f t="shared" si="39"/>
        <v>1.7222480837638103</v>
      </c>
      <c r="Z53">
        <f t="shared" si="39"/>
        <v>1.7222916473004117</v>
      </c>
      <c r="AA53">
        <f t="shared" si="39"/>
        <v>1.7159924938867475</v>
      </c>
      <c r="AB53">
        <f t="shared" si="39"/>
        <v>1.7038025885023049</v>
      </c>
      <c r="AC53">
        <f t="shared" si="39"/>
        <v>1.7000996529691879</v>
      </c>
      <c r="AD53">
        <f t="shared" si="39"/>
        <v>1.6904287710740997</v>
      </c>
      <c r="AE53">
        <f t="shared" si="39"/>
        <v>1.6629016208756833</v>
      </c>
      <c r="AF53">
        <f t="shared" si="39"/>
        <v>1.6441759393419184</v>
      </c>
      <c r="AG53">
        <f t="shared" si="39"/>
        <v>1.6219589004364019</v>
      </c>
      <c r="AH53">
        <f t="shared" si="39"/>
        <v>1.597287450982541</v>
      </c>
      <c r="AI53">
        <f t="shared" si="39"/>
        <v>1.5816532666134928</v>
      </c>
      <c r="AJ53">
        <f t="shared" si="39"/>
        <v>1.5551094721209464</v>
      </c>
      <c r="AK53">
        <f t="shared" si="39"/>
        <v>1.5298932566630492</v>
      </c>
      <c r="AL53">
        <f t="shared" si="39"/>
        <v>1.5164508033474111</v>
      </c>
      <c r="AM53">
        <f t="shared" si="39"/>
        <v>1.4980224996280498</v>
      </c>
      <c r="AN53">
        <f t="shared" si="39"/>
        <v>1.4939921296942551</v>
      </c>
      <c r="AO53">
        <f t="shared" si="39"/>
        <v>1.4973366940349651</v>
      </c>
      <c r="AP53">
        <f t="shared" si="39"/>
        <v>1.5101419772713791</v>
      </c>
      <c r="AQ53">
        <f t="shared" si="39"/>
        <v>1.5346202701939526</v>
      </c>
      <c r="AR53">
        <f t="shared" si="39"/>
        <v>1.5653924983589813</v>
      </c>
      <c r="AS53">
        <f t="shared" si="39"/>
        <v>1.6049815796508295</v>
      </c>
      <c r="AT53">
        <f t="shared" si="39"/>
        <v>1.6455962848103425</v>
      </c>
      <c r="AU53">
        <f t="shared" si="39"/>
        <v>1.6872631844040387</v>
      </c>
      <c r="AV53">
        <f t="shared" si="39"/>
        <v>1.7300095373550866</v>
      </c>
      <c r="AW53">
        <f t="shared" si="39"/>
        <v>1.7738633087763658</v>
      </c>
      <c r="AX53">
        <f t="shared" si="39"/>
        <v>1.8188531882655572</v>
      </c>
      <c r="AY53">
        <f t="shared" si="39"/>
        <v>1.8650086086741542</v>
      </c>
      <c r="AZ53">
        <f t="shared" si="39"/>
        <v>1.9123597653627693</v>
      </c>
      <c r="BA53">
        <f t="shared" si="39"/>
        <v>1.9609376359552326</v>
      </c>
      <c r="BB53">
        <f t="shared" si="39"/>
        <v>2.0107740006044978</v>
      </c>
      <c r="BC53">
        <f t="shared" si="39"/>
        <v>2.0619014627835366</v>
      </c>
      <c r="BD53">
        <f t="shared" si="39"/>
        <v>2.1143534706148781</v>
      </c>
      <c r="BE53">
        <f t="shared" si="39"/>
        <v>2.1681643387527343</v>
      </c>
      <c r="BF53">
        <f t="shared" si="39"/>
        <v>2.2233692708319857</v>
      </c>
      <c r="BG53">
        <f t="shared" si="39"/>
        <v>2.2800043824987823</v>
      </c>
      <c r="BH53">
        <f t="shared" si="39"/>
        <v>2.3381067250377772</v>
      </c>
      <c r="BI53">
        <f t="shared" si="39"/>
        <v>2.3977143096114588</v>
      </c>
      <c r="BJ53">
        <f t="shared" si="39"/>
        <v>2.4588661321274632</v>
      </c>
      <c r="BK53">
        <f t="shared" si="39"/>
        <v>2.5216021987501014</v>
      </c>
      <c r="BL53">
        <f t="shared" si="39"/>
        <v>2.5859635520728044</v>
      </c>
    </row>
    <row r="54" spans="1:64" x14ac:dyDescent="0.25">
      <c r="A54" t="str">
        <f t="shared" si="4"/>
        <v>10_MAS</v>
      </c>
      <c r="B54" t="s">
        <v>743</v>
      </c>
      <c r="C54" t="str">
        <f t="shared" si="33"/>
        <v>air_passenger(gpkm)</v>
      </c>
      <c r="D54">
        <f t="shared" si="31"/>
        <v>22.169314079999914</v>
      </c>
      <c r="E54">
        <f t="shared" ref="E54:BL54" si="40">E185</f>
        <v>24.652204559999987</v>
      </c>
      <c r="F54">
        <f t="shared" si="40"/>
        <v>25.656488639999964</v>
      </c>
      <c r="G54">
        <f t="shared" si="40"/>
        <v>30.948388559999998</v>
      </c>
      <c r="H54">
        <f t="shared" si="40"/>
        <v>32.474707919999979</v>
      </c>
      <c r="I54">
        <f t="shared" si="40"/>
        <v>33.916457602875496</v>
      </c>
      <c r="J54" s="10">
        <f t="shared" si="40"/>
        <v>34.922849124923019</v>
      </c>
      <c r="K54">
        <f t="shared" si="40"/>
        <v>36.416715918242325</v>
      </c>
      <c r="L54">
        <f t="shared" si="40"/>
        <v>36.546275326263498</v>
      </c>
      <c r="M54">
        <f t="shared" si="40"/>
        <v>37.766394751394834</v>
      </c>
      <c r="N54">
        <f t="shared" si="40"/>
        <v>36.963700486122342</v>
      </c>
      <c r="O54">
        <f t="shared" si="40"/>
        <v>40.741498260423327</v>
      </c>
      <c r="P54">
        <f t="shared" si="40"/>
        <v>44.360857126391529</v>
      </c>
      <c r="Q54">
        <f t="shared" si="40"/>
        <v>48.10802094488767</v>
      </c>
      <c r="R54">
        <f t="shared" si="40"/>
        <v>51.928231404618906</v>
      </c>
      <c r="S54">
        <f t="shared" si="40"/>
        <v>55.855427663080015</v>
      </c>
      <c r="T54">
        <f t="shared" si="40"/>
        <v>59.686647566753905</v>
      </c>
      <c r="U54">
        <f t="shared" si="40"/>
        <v>63.710128413704616</v>
      </c>
      <c r="V54">
        <f t="shared" si="40"/>
        <v>67.919792178267642</v>
      </c>
      <c r="W54">
        <f t="shared" si="40"/>
        <v>72.307891939230217</v>
      </c>
      <c r="X54">
        <f t="shared" si="40"/>
        <v>76.929887600648513</v>
      </c>
      <c r="Y54">
        <f t="shared" si="40"/>
        <v>82.030542228644947</v>
      </c>
      <c r="Z54">
        <f t="shared" si="40"/>
        <v>86.886701390972476</v>
      </c>
      <c r="AA54">
        <f t="shared" si="40"/>
        <v>91.808130728358918</v>
      </c>
      <c r="AB54">
        <f t="shared" si="40"/>
        <v>96.778733915648161</v>
      </c>
      <c r="AC54">
        <f t="shared" si="40"/>
        <v>102.40731428349285</v>
      </c>
      <c r="AD54">
        <f t="shared" si="40"/>
        <v>108.03707749284276</v>
      </c>
      <c r="AE54">
        <f t="shared" si="40"/>
        <v>113.03748401986422</v>
      </c>
      <c r="AF54">
        <f t="shared" si="40"/>
        <v>118.61601545545604</v>
      </c>
      <c r="AG54">
        <f t="shared" si="40"/>
        <v>124.13222590969771</v>
      </c>
      <c r="AH54">
        <f t="shared" si="40"/>
        <v>129.56261458578558</v>
      </c>
      <c r="AI54">
        <f t="shared" si="40"/>
        <v>135.46177579676441</v>
      </c>
      <c r="AJ54">
        <f t="shared" si="40"/>
        <v>140.63523567913384</v>
      </c>
      <c r="AK54">
        <f t="shared" si="40"/>
        <v>145.64326480224969</v>
      </c>
      <c r="AL54">
        <f t="shared" si="40"/>
        <v>151.0099232799482</v>
      </c>
      <c r="AM54">
        <f t="shared" si="40"/>
        <v>155.59282040698849</v>
      </c>
      <c r="AN54">
        <f t="shared" si="40"/>
        <v>160.45357736139098</v>
      </c>
      <c r="AO54">
        <f t="shared" si="40"/>
        <v>165.00735027392346</v>
      </c>
      <c r="AP54">
        <f t="shared" si="40"/>
        <v>169.22067553589866</v>
      </c>
      <c r="AQ54">
        <f t="shared" si="40"/>
        <v>173.0589684040213</v>
      </c>
      <c r="AR54">
        <f t="shared" si="40"/>
        <v>176.00398128532558</v>
      </c>
      <c r="AS54">
        <f t="shared" si="40"/>
        <v>178.77689802772679</v>
      </c>
      <c r="AT54">
        <f t="shared" si="40"/>
        <v>181.55433720951879</v>
      </c>
      <c r="AU54">
        <f t="shared" si="40"/>
        <v>184.3344460617482</v>
      </c>
      <c r="AV54">
        <f t="shared" si="40"/>
        <v>187.11484958741357</v>
      </c>
      <c r="AW54">
        <f t="shared" si="40"/>
        <v>189.89325286710698</v>
      </c>
      <c r="AX54">
        <f t="shared" si="40"/>
        <v>192.6679934036668</v>
      </c>
      <c r="AY54">
        <f t="shared" si="40"/>
        <v>195.43751104132019</v>
      </c>
      <c r="AZ54">
        <f t="shared" si="40"/>
        <v>198.19953029223421</v>
      </c>
      <c r="BA54">
        <f t="shared" si="40"/>
        <v>200.95144079840424</v>
      </c>
      <c r="BB54">
        <f t="shared" si="40"/>
        <v>203.6907286340722</v>
      </c>
      <c r="BC54">
        <f t="shared" si="40"/>
        <v>206.41560347065223</v>
      </c>
      <c r="BD54">
        <f t="shared" si="40"/>
        <v>209.12420909637621</v>
      </c>
      <c r="BE54">
        <f t="shared" si="40"/>
        <v>211.81434559262223</v>
      </c>
      <c r="BF54">
        <f t="shared" si="40"/>
        <v>214.48381388908822</v>
      </c>
      <c r="BG54">
        <f t="shared" si="40"/>
        <v>217.13052480764421</v>
      </c>
      <c r="BH54">
        <f t="shared" si="40"/>
        <v>219.75284919346623</v>
      </c>
      <c r="BI54">
        <f t="shared" si="40"/>
        <v>222.34964617514424</v>
      </c>
      <c r="BJ54">
        <f t="shared" si="40"/>
        <v>224.92014016779822</v>
      </c>
      <c r="BK54">
        <f t="shared" si="40"/>
        <v>227.46398314866624</v>
      </c>
      <c r="BL54">
        <f t="shared" si="40"/>
        <v>229.98101565236823</v>
      </c>
    </row>
    <row r="55" spans="1:64" x14ac:dyDescent="0.25">
      <c r="A55" t="str">
        <f t="shared" si="4"/>
        <v>10_MAS</v>
      </c>
      <c r="B55" t="s">
        <v>743</v>
      </c>
      <c r="C55" t="str">
        <f t="shared" si="33"/>
        <v>rail_passenger(gpkm)</v>
      </c>
      <c r="D55">
        <f t="shared" si="31"/>
        <v>1.5819999999999941</v>
      </c>
      <c r="E55">
        <f t="shared" ref="E55:BL55" si="41">E186</f>
        <v>1.651999999999999</v>
      </c>
      <c r="F55">
        <f t="shared" si="41"/>
        <v>1.4919999999999978</v>
      </c>
      <c r="G55">
        <f t="shared" si="41"/>
        <v>1.452</v>
      </c>
      <c r="H55">
        <f t="shared" si="41"/>
        <v>0.94099999999999928</v>
      </c>
      <c r="I55">
        <f t="shared" si="41"/>
        <v>0.86899999999999855</v>
      </c>
      <c r="J55" s="10">
        <f t="shared" si="41"/>
        <v>1.2379999999999971</v>
      </c>
      <c r="K55">
        <f t="shared" si="41"/>
        <v>1.1315065676110692</v>
      </c>
      <c r="L55">
        <f t="shared" si="41"/>
        <v>1.1939677406752081</v>
      </c>
      <c r="M55">
        <f t="shared" si="41"/>
        <v>1.1736845833623952</v>
      </c>
      <c r="N55">
        <f t="shared" si="41"/>
        <v>1.0137411463468062</v>
      </c>
      <c r="O55">
        <f t="shared" si="41"/>
        <v>1.1471432735652316</v>
      </c>
      <c r="P55">
        <f t="shared" si="41"/>
        <v>1.4991606252567533</v>
      </c>
      <c r="Q55">
        <f t="shared" si="41"/>
        <v>1.6339424061311667</v>
      </c>
      <c r="R55">
        <f t="shared" si="41"/>
        <v>1.6398539464384574</v>
      </c>
      <c r="S55">
        <f t="shared" si="41"/>
        <v>1.6718062779170895</v>
      </c>
      <c r="T55">
        <f t="shared" si="41"/>
        <v>1.7268108961497224</v>
      </c>
      <c r="U55">
        <f t="shared" si="41"/>
        <v>2.0630016700959128</v>
      </c>
      <c r="V55">
        <f t="shared" si="41"/>
        <v>2.2029802795686799</v>
      </c>
      <c r="W55">
        <f t="shared" si="41"/>
        <v>2.382788784060105</v>
      </c>
      <c r="X55">
        <f t="shared" si="41"/>
        <v>2.6046931738066608</v>
      </c>
      <c r="Y55">
        <f t="shared" si="41"/>
        <v>2.877464908398625</v>
      </c>
      <c r="Z55">
        <f t="shared" si="41"/>
        <v>3.8107741278342773</v>
      </c>
      <c r="AA55">
        <f t="shared" si="41"/>
        <v>4.2100969317007442</v>
      </c>
      <c r="AB55">
        <f t="shared" si="41"/>
        <v>4.6480595752750791</v>
      </c>
      <c r="AC55">
        <f t="shared" si="41"/>
        <v>5.1526462215415227</v>
      </c>
      <c r="AD55">
        <f t="shared" si="41"/>
        <v>7.5873744591745371</v>
      </c>
      <c r="AE55">
        <f t="shared" si="41"/>
        <v>8.2977773917174513</v>
      </c>
      <c r="AF55">
        <f t="shared" si="41"/>
        <v>9.0824716372721994</v>
      </c>
      <c r="AG55">
        <f t="shared" si="41"/>
        <v>9.8900550497702913</v>
      </c>
      <c r="AH55">
        <f t="shared" si="41"/>
        <v>10.711779330656631</v>
      </c>
      <c r="AI55">
        <f t="shared" si="41"/>
        <v>11.587736006343468</v>
      </c>
      <c r="AJ55">
        <f t="shared" si="41"/>
        <v>15.511696225220993</v>
      </c>
      <c r="AK55">
        <f t="shared" si="41"/>
        <v>16.517988827857586</v>
      </c>
      <c r="AL55">
        <f t="shared" si="41"/>
        <v>17.553472151841561</v>
      </c>
      <c r="AM55">
        <f t="shared" si="41"/>
        <v>22.170150627482808</v>
      </c>
      <c r="AN55">
        <f t="shared" si="41"/>
        <v>23.274076649938742</v>
      </c>
      <c r="AO55">
        <f t="shared" si="41"/>
        <v>24.278204930855345</v>
      </c>
      <c r="AP55">
        <f t="shared" si="41"/>
        <v>25.161043613821093</v>
      </c>
      <c r="AQ55">
        <f t="shared" si="41"/>
        <v>25.900313498191906</v>
      </c>
      <c r="AR55">
        <f t="shared" si="41"/>
        <v>26.400597192798816</v>
      </c>
      <c r="AS55">
        <f t="shared" si="41"/>
        <v>26.816534704158997</v>
      </c>
      <c r="AT55">
        <f t="shared" si="41"/>
        <v>27.233150581427797</v>
      </c>
      <c r="AU55">
        <f t="shared" si="41"/>
        <v>27.650166909262207</v>
      </c>
      <c r="AV55">
        <f t="shared" si="41"/>
        <v>28.067227438112013</v>
      </c>
      <c r="AW55">
        <f t="shared" si="41"/>
        <v>28.483987930066025</v>
      </c>
      <c r="AX55">
        <f t="shared" si="41"/>
        <v>28.900199010549997</v>
      </c>
      <c r="AY55">
        <f t="shared" si="41"/>
        <v>29.315626656198006</v>
      </c>
      <c r="AZ55">
        <f t="shared" si="41"/>
        <v>29.729929543835105</v>
      </c>
      <c r="BA55">
        <f t="shared" si="41"/>
        <v>30.14271611976061</v>
      </c>
      <c r="BB55">
        <f t="shared" si="41"/>
        <v>30.553609295110807</v>
      </c>
      <c r="BC55">
        <f t="shared" si="41"/>
        <v>30.96234052059781</v>
      </c>
      <c r="BD55">
        <f t="shared" si="41"/>
        <v>31.368631364456405</v>
      </c>
      <c r="BE55">
        <f t="shared" si="41"/>
        <v>31.772151838893308</v>
      </c>
      <c r="BF55">
        <f t="shared" si="41"/>
        <v>32.172572083363207</v>
      </c>
      <c r="BG55">
        <f t="shared" si="41"/>
        <v>32.569578721146605</v>
      </c>
      <c r="BH55">
        <f t="shared" si="41"/>
        <v>32.962927379019909</v>
      </c>
      <c r="BI55">
        <f t="shared" si="41"/>
        <v>33.352446926271611</v>
      </c>
      <c r="BJ55">
        <f t="shared" si="41"/>
        <v>33.738021025169708</v>
      </c>
      <c r="BK55">
        <f t="shared" si="41"/>
        <v>34.119597472299908</v>
      </c>
      <c r="BL55">
        <f t="shared" si="41"/>
        <v>34.497152347855206</v>
      </c>
    </row>
    <row r="56" spans="1:64" x14ac:dyDescent="0.25">
      <c r="A56" t="str">
        <f t="shared" si="4"/>
        <v>10_MAS</v>
      </c>
      <c r="B56" t="s">
        <v>743</v>
      </c>
      <c r="C56" t="str">
        <f t="shared" si="33"/>
        <v>road_passenger_2w(gpkm)</v>
      </c>
      <c r="D56">
        <f t="shared" si="31"/>
        <v>22.804749032775984</v>
      </c>
      <c r="E56">
        <f t="shared" ref="E56:BL56" si="42">E187</f>
        <v>24.320747570000009</v>
      </c>
      <c r="F56">
        <f t="shared" si="42"/>
        <v>25.895064971282792</v>
      </c>
      <c r="G56">
        <f t="shared" si="42"/>
        <v>26.445364672033421</v>
      </c>
      <c r="H56">
        <f t="shared" si="42"/>
        <v>27.690936165121755</v>
      </c>
      <c r="I56">
        <f t="shared" si="42"/>
        <v>29.690098314606697</v>
      </c>
      <c r="J56" s="10">
        <f t="shared" si="42"/>
        <v>32.552625589781243</v>
      </c>
      <c r="K56">
        <f t="shared" si="42"/>
        <v>33.670006079252339</v>
      </c>
      <c r="L56">
        <f t="shared" si="42"/>
        <v>33.389613688239429</v>
      </c>
      <c r="M56">
        <f t="shared" si="42"/>
        <v>33.979687612062847</v>
      </c>
      <c r="N56">
        <f t="shared" si="42"/>
        <v>32.652479478504155</v>
      </c>
      <c r="O56">
        <f t="shared" si="42"/>
        <v>35.240820395277453</v>
      </c>
      <c r="P56">
        <f t="shared" si="42"/>
        <v>37.486494576604215</v>
      </c>
      <c r="Q56">
        <f t="shared" si="42"/>
        <v>39.637487954051643</v>
      </c>
      <c r="R56">
        <f t="shared" si="42"/>
        <v>41.648238196268778</v>
      </c>
      <c r="S56">
        <f t="shared" si="42"/>
        <v>45.727518957534045</v>
      </c>
      <c r="T56">
        <f t="shared" si="42"/>
        <v>49.713458637071405</v>
      </c>
      <c r="U56">
        <f t="shared" si="42"/>
        <v>53.834408140974148</v>
      </c>
      <c r="V56">
        <f t="shared" si="42"/>
        <v>58.084132792627756</v>
      </c>
      <c r="W56">
        <f t="shared" si="42"/>
        <v>62.456673715844239</v>
      </c>
      <c r="X56">
        <f t="shared" si="42"/>
        <v>67.00298962863873</v>
      </c>
      <c r="Y56">
        <f t="shared" si="42"/>
        <v>71.943643796682125</v>
      </c>
      <c r="Z56">
        <f t="shared" si="42"/>
        <v>76.65236677368803</v>
      </c>
      <c r="AA56">
        <f t="shared" si="42"/>
        <v>81.406998503648438</v>
      </c>
      <c r="AB56">
        <f t="shared" si="42"/>
        <v>86.204105523079875</v>
      </c>
      <c r="AC56">
        <f t="shared" si="42"/>
        <v>91.601752382828522</v>
      </c>
      <c r="AD56">
        <f t="shared" si="42"/>
        <v>97.032987664058837</v>
      </c>
      <c r="AE56">
        <f t="shared" si="42"/>
        <v>101.9477778112669</v>
      </c>
      <c r="AF56">
        <f t="shared" si="42"/>
        <v>107.45422822530033</v>
      </c>
      <c r="AG56">
        <f t="shared" si="42"/>
        <v>113.0012438915615</v>
      </c>
      <c r="AH56">
        <f t="shared" si="42"/>
        <v>118.59458017881673</v>
      </c>
      <c r="AI56">
        <f t="shared" si="42"/>
        <v>124.77520818542105</v>
      </c>
      <c r="AJ56">
        <f t="shared" si="42"/>
        <v>130.47950444600167</v>
      </c>
      <c r="AK56">
        <f t="shared" si="42"/>
        <v>136.25565610519178</v>
      </c>
      <c r="AL56">
        <f t="shared" si="42"/>
        <v>142.63744540026204</v>
      </c>
      <c r="AM56">
        <f t="shared" si="42"/>
        <v>148.5928971399594</v>
      </c>
      <c r="AN56">
        <f t="shared" si="42"/>
        <v>155.17575239734924</v>
      </c>
      <c r="AO56">
        <f t="shared" si="42"/>
        <v>161.88225654826226</v>
      </c>
      <c r="AP56">
        <f t="shared" si="42"/>
        <v>168.73220201868494</v>
      </c>
      <c r="AQ56">
        <f t="shared" si="42"/>
        <v>175.74702026218191</v>
      </c>
      <c r="AR56">
        <f t="shared" si="42"/>
        <v>182.44952282328288</v>
      </c>
      <c r="AS56">
        <f t="shared" si="42"/>
        <v>189.35277047154398</v>
      </c>
      <c r="AT56">
        <f t="shared" si="42"/>
        <v>196.38588675870767</v>
      </c>
      <c r="AU56">
        <f t="shared" si="42"/>
        <v>203.5471315496026</v>
      </c>
      <c r="AV56">
        <f t="shared" si="42"/>
        <v>210.83400927158152</v>
      </c>
      <c r="AW56">
        <f t="shared" si="42"/>
        <v>218.2439023003827</v>
      </c>
      <c r="AX56">
        <f t="shared" si="42"/>
        <v>225.77472723870659</v>
      </c>
      <c r="AY56">
        <f t="shared" si="42"/>
        <v>233.42437306340071</v>
      </c>
      <c r="AZ56">
        <f t="shared" si="42"/>
        <v>241.18971762715827</v>
      </c>
      <c r="BA56">
        <f t="shared" si="42"/>
        <v>249.06701861681699</v>
      </c>
      <c r="BB56">
        <f t="shared" si="42"/>
        <v>257.0524201139142</v>
      </c>
      <c r="BC56">
        <f t="shared" si="42"/>
        <v>265.14276905951158</v>
      </c>
      <c r="BD56">
        <f t="shared" si="42"/>
        <v>273.33466490039501</v>
      </c>
      <c r="BE56">
        <f t="shared" si="42"/>
        <v>281.62408277685245</v>
      </c>
      <c r="BF56">
        <f t="shared" si="42"/>
        <v>290.00680067332053</v>
      </c>
      <c r="BG56">
        <f t="shared" si="42"/>
        <v>298.47854941113866</v>
      </c>
      <c r="BH56">
        <f t="shared" si="42"/>
        <v>307.03551422896243</v>
      </c>
      <c r="BI56">
        <f t="shared" si="42"/>
        <v>315.67442673793244</v>
      </c>
      <c r="BJ56">
        <f t="shared" si="42"/>
        <v>101.37263829581764</v>
      </c>
      <c r="BK56">
        <f t="shared" si="42"/>
        <v>102.51916112026771</v>
      </c>
      <c r="BL56">
        <f t="shared" si="42"/>
        <v>103.65360032782928</v>
      </c>
    </row>
    <row r="57" spans="1:64" x14ac:dyDescent="0.25">
      <c r="A57" t="str">
        <f t="shared" si="4"/>
        <v>10_MAS</v>
      </c>
      <c r="B57" t="s">
        <v>743</v>
      </c>
      <c r="C57" t="str">
        <f t="shared" si="33"/>
        <v>road_passenger_bus(gpkm)</v>
      </c>
      <c r="D57">
        <f t="shared" si="31"/>
        <v>24.130795579235183</v>
      </c>
      <c r="E57">
        <f t="shared" ref="E57:BL57" si="43">E188</f>
        <v>24.969672356314927</v>
      </c>
      <c r="F57">
        <f t="shared" si="43"/>
        <v>25.11931098394783</v>
      </c>
      <c r="G57">
        <f t="shared" si="43"/>
        <v>21.23481811037561</v>
      </c>
      <c r="H57">
        <f t="shared" si="43"/>
        <v>21.861017821517301</v>
      </c>
      <c r="I57">
        <f t="shared" si="43"/>
        <v>21.82132529234374</v>
      </c>
      <c r="J57" s="10">
        <f t="shared" si="43"/>
        <v>22.776299299970376</v>
      </c>
      <c r="K57">
        <f t="shared" si="43"/>
        <v>22.956342203020377</v>
      </c>
      <c r="L57">
        <f t="shared" si="43"/>
        <v>22.252760808398627</v>
      </c>
      <c r="M57">
        <f t="shared" si="43"/>
        <v>22.204803819853609</v>
      </c>
      <c r="N57">
        <f t="shared" si="43"/>
        <v>20.985733864294239</v>
      </c>
      <c r="O57">
        <f t="shared" si="43"/>
        <v>22.342652917721278</v>
      </c>
      <c r="P57">
        <f t="shared" si="43"/>
        <v>23.513156556695243</v>
      </c>
      <c r="Q57">
        <f t="shared" si="43"/>
        <v>24.666874946528413</v>
      </c>
      <c r="R57">
        <f t="shared" si="43"/>
        <v>25.784031943773751</v>
      </c>
      <c r="S57">
        <f t="shared" si="43"/>
        <v>26.890888797249502</v>
      </c>
      <c r="T57">
        <f t="shared" si="43"/>
        <v>27.900527220811931</v>
      </c>
      <c r="U57">
        <f t="shared" si="43"/>
        <v>28.959319209043379</v>
      </c>
      <c r="V57">
        <f t="shared" si="43"/>
        <v>30.067853740454613</v>
      </c>
      <c r="W57">
        <f t="shared" si="43"/>
        <v>31.226220310662498</v>
      </c>
      <c r="X57">
        <f t="shared" si="43"/>
        <v>32.461359725977729</v>
      </c>
      <c r="Y57">
        <f t="shared" si="43"/>
        <v>33.876199480190337</v>
      </c>
      <c r="Z57">
        <f t="shared" si="43"/>
        <v>35.17393132016079</v>
      </c>
      <c r="AA57">
        <f t="shared" si="43"/>
        <v>36.490786342657401</v>
      </c>
      <c r="AB57">
        <f t="shared" si="43"/>
        <v>37.825297569194255</v>
      </c>
      <c r="AC57">
        <f t="shared" si="43"/>
        <v>39.416283614541101</v>
      </c>
      <c r="AD57">
        <f t="shared" si="43"/>
        <v>41.008617183671092</v>
      </c>
      <c r="AE57">
        <f t="shared" si="43"/>
        <v>42.371062262283601</v>
      </c>
      <c r="AF57">
        <f t="shared" si="43"/>
        <v>43.963524789357514</v>
      </c>
      <c r="AG57">
        <f t="shared" si="43"/>
        <v>45.547476255562039</v>
      </c>
      <c r="AH57">
        <f t="shared" si="43"/>
        <v>47.118268940036273</v>
      </c>
      <c r="AI57">
        <f t="shared" si="43"/>
        <v>48.879560048330468</v>
      </c>
      <c r="AJ57">
        <f t="shared" si="43"/>
        <v>50.402219638729683</v>
      </c>
      <c r="AK57">
        <f t="shared" si="43"/>
        <v>51.893096628039544</v>
      </c>
      <c r="AL57">
        <f t="shared" si="43"/>
        <v>53.540615366874228</v>
      </c>
      <c r="AM57">
        <f t="shared" si="43"/>
        <v>54.941367431893021</v>
      </c>
      <c r="AN57">
        <f t="shared" si="43"/>
        <v>56.473558581238429</v>
      </c>
      <c r="AO57">
        <f t="shared" si="43"/>
        <v>57.932383059849158</v>
      </c>
      <c r="AP57">
        <f t="shared" si="43"/>
        <v>59.30830296765361</v>
      </c>
      <c r="AQ57">
        <f t="shared" si="43"/>
        <v>60.591178158248148</v>
      </c>
      <c r="AR57">
        <f t="shared" si="43"/>
        <v>61.601393449863984</v>
      </c>
      <c r="AS57">
        <f t="shared" si="43"/>
        <v>62.571914309704404</v>
      </c>
      <c r="AT57">
        <f t="shared" si="43"/>
        <v>63.544018023331603</v>
      </c>
      <c r="AU57">
        <f t="shared" si="43"/>
        <v>64.517056121611901</v>
      </c>
      <c r="AV57">
        <f t="shared" si="43"/>
        <v>65.490197355594788</v>
      </c>
      <c r="AW57">
        <f t="shared" si="43"/>
        <v>66.462638503487483</v>
      </c>
      <c r="AX57">
        <f t="shared" si="43"/>
        <v>67.433797691283416</v>
      </c>
      <c r="AY57">
        <f t="shared" si="43"/>
        <v>68.403128864462104</v>
      </c>
      <c r="AZ57">
        <f t="shared" si="43"/>
        <v>69.369835602282009</v>
      </c>
      <c r="BA57">
        <f t="shared" si="43"/>
        <v>70.333004279441511</v>
      </c>
      <c r="BB57">
        <f t="shared" si="43"/>
        <v>71.291755021925312</v>
      </c>
      <c r="BC57">
        <f t="shared" si="43"/>
        <v>72.245461214728309</v>
      </c>
      <c r="BD57">
        <f t="shared" si="43"/>
        <v>73.193473183731712</v>
      </c>
      <c r="BE57">
        <f t="shared" si="43"/>
        <v>74.135020957417822</v>
      </c>
      <c r="BF57">
        <f t="shared" si="43"/>
        <v>75.06933486118092</v>
      </c>
      <c r="BG57">
        <f t="shared" si="43"/>
        <v>75.995683682675505</v>
      </c>
      <c r="BH57">
        <f t="shared" si="43"/>
        <v>76.913497217713214</v>
      </c>
      <c r="BI57">
        <f t="shared" si="43"/>
        <v>77.822376161300525</v>
      </c>
      <c r="BJ57">
        <f t="shared" si="43"/>
        <v>78.722049058729411</v>
      </c>
      <c r="BK57">
        <f t="shared" si="43"/>
        <v>79.612394102033221</v>
      </c>
      <c r="BL57">
        <f t="shared" si="43"/>
        <v>80.493355478328908</v>
      </c>
    </row>
    <row r="58" spans="1:64" x14ac:dyDescent="0.25">
      <c r="A58" t="str">
        <f t="shared" si="4"/>
        <v>10_MAS</v>
      </c>
      <c r="B58" t="s">
        <v>743</v>
      </c>
      <c r="C58" t="str">
        <f t="shared" si="33"/>
        <v>road_passenger_lt(gpkm)</v>
      </c>
      <c r="D58">
        <f t="shared" si="31"/>
        <v>0</v>
      </c>
      <c r="E58">
        <f t="shared" ref="E58:BL58" si="44">E189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 s="10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0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0</v>
      </c>
      <c r="AL58">
        <f t="shared" si="44"/>
        <v>0</v>
      </c>
      <c r="AM58">
        <f t="shared" si="44"/>
        <v>0</v>
      </c>
      <c r="AN58">
        <f t="shared" si="44"/>
        <v>0</v>
      </c>
      <c r="AO58">
        <f t="shared" si="44"/>
        <v>0</v>
      </c>
      <c r="AP58">
        <f t="shared" si="44"/>
        <v>0</v>
      </c>
      <c r="AQ58">
        <f t="shared" si="44"/>
        <v>0</v>
      </c>
      <c r="AR58">
        <f t="shared" si="44"/>
        <v>0</v>
      </c>
      <c r="AS58">
        <f t="shared" si="44"/>
        <v>0</v>
      </c>
      <c r="AT58">
        <f t="shared" si="44"/>
        <v>0</v>
      </c>
      <c r="AU58">
        <f t="shared" si="44"/>
        <v>0</v>
      </c>
      <c r="AV58">
        <f t="shared" si="44"/>
        <v>0</v>
      </c>
      <c r="AW58">
        <f t="shared" si="44"/>
        <v>0</v>
      </c>
      <c r="AX58">
        <f t="shared" si="44"/>
        <v>0</v>
      </c>
      <c r="AY58">
        <f t="shared" si="44"/>
        <v>0</v>
      </c>
      <c r="AZ58">
        <f t="shared" si="44"/>
        <v>0</v>
      </c>
      <c r="BA58">
        <f t="shared" si="44"/>
        <v>0</v>
      </c>
      <c r="BB58">
        <f t="shared" si="44"/>
        <v>0</v>
      </c>
      <c r="BC58">
        <f t="shared" si="44"/>
        <v>0</v>
      </c>
      <c r="BD58">
        <f t="shared" si="44"/>
        <v>0</v>
      </c>
      <c r="BE58">
        <f t="shared" si="44"/>
        <v>0</v>
      </c>
      <c r="BF58">
        <f t="shared" si="44"/>
        <v>0</v>
      </c>
      <c r="BG58">
        <f t="shared" si="44"/>
        <v>0</v>
      </c>
      <c r="BH58">
        <f t="shared" si="44"/>
        <v>0</v>
      </c>
      <c r="BI58">
        <f t="shared" si="44"/>
        <v>0</v>
      </c>
      <c r="BJ58">
        <f t="shared" si="44"/>
        <v>0</v>
      </c>
      <c r="BK58">
        <f t="shared" si="44"/>
        <v>0</v>
      </c>
      <c r="BL58">
        <f t="shared" si="44"/>
        <v>0</v>
      </c>
    </row>
    <row r="59" spans="1:64" x14ac:dyDescent="0.25">
      <c r="A59" t="str">
        <f t="shared" si="4"/>
        <v>10_MAS</v>
      </c>
      <c r="B59" t="s">
        <v>743</v>
      </c>
      <c r="C59" t="str">
        <f t="shared" si="33"/>
        <v>road_passenger_lv(gpkm)</v>
      </c>
      <c r="D59">
        <f t="shared" si="31"/>
        <v>162.36981311336501</v>
      </c>
      <c r="E59">
        <f t="shared" ref="E59:BL60" si="45">E190</f>
        <v>173.16372269840002</v>
      </c>
      <c r="F59">
        <f t="shared" si="45"/>
        <v>184.37286259553343</v>
      </c>
      <c r="G59">
        <f t="shared" si="45"/>
        <v>188.29099646487799</v>
      </c>
      <c r="H59">
        <f t="shared" si="45"/>
        <v>197.15946549566686</v>
      </c>
      <c r="I59">
        <f t="shared" si="45"/>
        <v>211.39349999999959</v>
      </c>
      <c r="J59" s="10">
        <f t="shared" si="45"/>
        <v>228.54439782161077</v>
      </c>
      <c r="K59">
        <f t="shared" si="45"/>
        <v>235.49193159007882</v>
      </c>
      <c r="L59">
        <f t="shared" si="45"/>
        <v>232.66471391368597</v>
      </c>
      <c r="M59">
        <f t="shared" si="45"/>
        <v>235.91747612055383</v>
      </c>
      <c r="N59">
        <f t="shared" si="45"/>
        <v>225.89745509035552</v>
      </c>
      <c r="O59">
        <f t="shared" si="45"/>
        <v>242.95519099724547</v>
      </c>
      <c r="P59">
        <f t="shared" si="45"/>
        <v>257.55408459024579</v>
      </c>
      <c r="Q59">
        <f t="shared" si="45"/>
        <v>271.4186136417058</v>
      </c>
      <c r="R59">
        <f t="shared" si="45"/>
        <v>284.24616588871021</v>
      </c>
      <c r="S59">
        <f t="shared" si="45"/>
        <v>296.26039267364479</v>
      </c>
      <c r="T59">
        <f t="shared" si="45"/>
        <v>306.4607819712167</v>
      </c>
      <c r="U59">
        <f t="shared" si="45"/>
        <v>316.43425454474055</v>
      </c>
      <c r="V59">
        <f t="shared" si="45"/>
        <v>326.1694017860525</v>
      </c>
      <c r="W59">
        <f t="shared" si="45"/>
        <v>335.65841163103727</v>
      </c>
      <c r="X59">
        <f t="shared" si="45"/>
        <v>344.82779852256277</v>
      </c>
      <c r="Y59">
        <f t="shared" si="45"/>
        <v>355.09329665081509</v>
      </c>
      <c r="Z59">
        <f t="shared" si="45"/>
        <v>363.34707761719022</v>
      </c>
      <c r="AA59">
        <f t="shared" si="45"/>
        <v>371.0773557260697</v>
      </c>
      <c r="AB59">
        <f t="shared" si="45"/>
        <v>378.31928373166426</v>
      </c>
      <c r="AC59">
        <f t="shared" si="45"/>
        <v>387.47853349908149</v>
      </c>
      <c r="AD59">
        <f t="shared" si="45"/>
        <v>396.03138251189125</v>
      </c>
      <c r="AE59">
        <f t="shared" si="45"/>
        <v>401.86254995446404</v>
      </c>
      <c r="AF59">
        <f t="shared" si="45"/>
        <v>409.45743666176691</v>
      </c>
      <c r="AG59">
        <f t="shared" si="45"/>
        <v>416.60518219171502</v>
      </c>
      <c r="AH59">
        <f t="shared" si="45"/>
        <v>423.36004073334948</v>
      </c>
      <c r="AI59">
        <f t="shared" si="45"/>
        <v>431.6210756861538</v>
      </c>
      <c r="AJ59">
        <f t="shared" si="45"/>
        <v>437.67478922811904</v>
      </c>
      <c r="AK59">
        <f t="shared" si="45"/>
        <v>443.49161062561149</v>
      </c>
      <c r="AL59">
        <f t="shared" si="45"/>
        <v>450.7701708327254</v>
      </c>
      <c r="AM59">
        <f t="shared" si="45"/>
        <v>456.20808760048004</v>
      </c>
      <c r="AN59">
        <f t="shared" si="45"/>
        <v>463.09395674662727</v>
      </c>
      <c r="AO59">
        <f t="shared" si="45"/>
        <v>469.8369833790527</v>
      </c>
      <c r="AP59">
        <f t="shared" si="45"/>
        <v>476.49374325028441</v>
      </c>
      <c r="AQ59">
        <f t="shared" si="45"/>
        <v>483.11894257865168</v>
      </c>
      <c r="AR59">
        <f t="shared" si="45"/>
        <v>488.42630577652494</v>
      </c>
      <c r="AS59">
        <f t="shared" si="45"/>
        <v>493.85857876220865</v>
      </c>
      <c r="AT59">
        <f t="shared" si="45"/>
        <v>499.23309281456835</v>
      </c>
      <c r="AU59">
        <f t="shared" si="45"/>
        <v>504.54460496764585</v>
      </c>
      <c r="AV59">
        <f t="shared" si="45"/>
        <v>509.78654327043506</v>
      </c>
      <c r="AW59">
        <f t="shared" si="45"/>
        <v>514.95267316946774</v>
      </c>
      <c r="AX59">
        <f t="shared" si="45"/>
        <v>520.03858329857258</v>
      </c>
      <c r="AY59">
        <f t="shared" si="45"/>
        <v>525.04022140043253</v>
      </c>
      <c r="AZ59">
        <f t="shared" si="45"/>
        <v>529.95170153063373</v>
      </c>
      <c r="BA59">
        <f t="shared" si="45"/>
        <v>534.76636180264927</v>
      </c>
      <c r="BB59">
        <f t="shared" si="45"/>
        <v>539.47792789127675</v>
      </c>
      <c r="BC59">
        <f t="shared" si="45"/>
        <v>544.08216004734152</v>
      </c>
      <c r="BD59">
        <f t="shared" si="45"/>
        <v>548.57473633891436</v>
      </c>
      <c r="BE59">
        <f t="shared" si="45"/>
        <v>552.95053155004882</v>
      </c>
      <c r="BF59">
        <f t="shared" si="45"/>
        <v>557.20453404770024</v>
      </c>
      <c r="BG59">
        <f t="shared" si="45"/>
        <v>561.33212763136623</v>
      </c>
      <c r="BH59">
        <f t="shared" si="45"/>
        <v>565.32998531594819</v>
      </c>
      <c r="BI59">
        <f t="shared" si="45"/>
        <v>569.19611256222527</v>
      </c>
      <c r="BJ59">
        <f t="shared" si="45"/>
        <v>572.92950307067122</v>
      </c>
      <c r="BK59">
        <f t="shared" si="45"/>
        <v>576.53027350768969</v>
      </c>
      <c r="BL59">
        <f t="shared" si="45"/>
        <v>579.99903369061803</v>
      </c>
    </row>
    <row r="60" spans="1:64" x14ac:dyDescent="0.25">
      <c r="A60" t="str">
        <f t="shared" si="4"/>
        <v>10_MAS</v>
      </c>
      <c r="B60" t="s">
        <v>743</v>
      </c>
      <c r="C60" t="str">
        <f t="shared" si="33"/>
        <v>ship_passenger(gpkm)</v>
      </c>
      <c r="D60">
        <f t="shared" si="31"/>
        <v>0.60698086399999762</v>
      </c>
      <c r="E60">
        <f t="shared" si="45"/>
        <v>0.56859711999999984</v>
      </c>
      <c r="F60">
        <f t="shared" si="45"/>
        <v>0.56633814399999904</v>
      </c>
      <c r="G60">
        <f t="shared" si="45"/>
        <v>0.62569193599999995</v>
      </c>
      <c r="H60">
        <f t="shared" si="45"/>
        <v>0.60908077237705904</v>
      </c>
      <c r="I60">
        <f t="shared" si="45"/>
        <v>0.63934468774851683</v>
      </c>
      <c r="J60" s="10">
        <f t="shared" si="45"/>
        <v>0.64422616774452013</v>
      </c>
      <c r="K60">
        <f t="shared" si="45"/>
        <v>0.6509103449101552</v>
      </c>
      <c r="L60">
        <f t="shared" si="45"/>
        <v>0.63241697555238552</v>
      </c>
      <c r="M60">
        <f t="shared" si="45"/>
        <v>0.63240929574414584</v>
      </c>
      <c r="N60">
        <f t="shared" si="45"/>
        <v>0.5988684614609785</v>
      </c>
      <c r="O60">
        <f t="shared" si="45"/>
        <v>0.63872989666177704</v>
      </c>
      <c r="P60">
        <f t="shared" si="45"/>
        <v>0.67326216537272965</v>
      </c>
      <c r="Q60">
        <f t="shared" si="45"/>
        <v>0.70728009128145608</v>
      </c>
      <c r="R60">
        <f t="shared" si="45"/>
        <v>0.7401923159488496</v>
      </c>
      <c r="S60">
        <f t="shared" si="45"/>
        <v>0.7727309637215598</v>
      </c>
      <c r="T60">
        <f t="shared" si="45"/>
        <v>0.80237955927774174</v>
      </c>
      <c r="U60">
        <f t="shared" si="45"/>
        <v>0.83333200926511963</v>
      </c>
      <c r="V60">
        <f t="shared" si="45"/>
        <v>0.86559864898120475</v>
      </c>
      <c r="W60">
        <f t="shared" si="45"/>
        <v>0.89917704372792528</v>
      </c>
      <c r="X60">
        <f t="shared" si="45"/>
        <v>0.93483972624083067</v>
      </c>
      <c r="Y60">
        <f t="shared" si="45"/>
        <v>0.97554908423340525</v>
      </c>
      <c r="Z60">
        <f t="shared" si="45"/>
        <v>1.0127572494417303</v>
      </c>
      <c r="AA60">
        <f t="shared" si="45"/>
        <v>1.0503899948809332</v>
      </c>
      <c r="AB60">
        <f t="shared" si="45"/>
        <v>1.0884098467443464</v>
      </c>
      <c r="AC60">
        <f t="shared" si="45"/>
        <v>1.1336925254542354</v>
      </c>
      <c r="AD60">
        <f t="shared" si="45"/>
        <v>1.1789020611778489</v>
      </c>
      <c r="AE60">
        <f t="shared" si="45"/>
        <v>1.2174046757321157</v>
      </c>
      <c r="AF60">
        <f t="shared" si="45"/>
        <v>1.2624302805607019</v>
      </c>
      <c r="AG60">
        <f t="shared" si="45"/>
        <v>1.3071358568025175</v>
      </c>
      <c r="AH60">
        <f t="shared" si="45"/>
        <v>1.3514037410321735</v>
      </c>
      <c r="AI60">
        <f t="shared" si="45"/>
        <v>1.4010887894668436</v>
      </c>
      <c r="AJ60">
        <f t="shared" si="45"/>
        <v>1.4439057691277306</v>
      </c>
      <c r="AK60">
        <f t="shared" si="45"/>
        <v>1.4858077236573974</v>
      </c>
      <c r="AL60">
        <f t="shared" si="45"/>
        <v>1.5322082149625156</v>
      </c>
      <c r="AM60">
        <f t="shared" si="45"/>
        <v>1.571582700145213</v>
      </c>
      <c r="AN60">
        <f t="shared" si="45"/>
        <v>1.614776696807231</v>
      </c>
      <c r="AO60">
        <f t="shared" si="45"/>
        <v>1.6559554349447758</v>
      </c>
      <c r="AP60">
        <f t="shared" si="45"/>
        <v>1.6948734412004984</v>
      </c>
      <c r="AQ60">
        <f t="shared" si="45"/>
        <v>1.7312691303356875</v>
      </c>
      <c r="AR60">
        <f t="shared" si="45"/>
        <v>1.7600398128532533</v>
      </c>
      <c r="AS60">
        <f t="shared" si="45"/>
        <v>1.7877689802772654</v>
      </c>
      <c r="AT60">
        <f t="shared" si="45"/>
        <v>1.8155433720951852</v>
      </c>
      <c r="AU60">
        <f t="shared" si="45"/>
        <v>1.8433444606174794</v>
      </c>
      <c r="AV60">
        <f t="shared" si="45"/>
        <v>1.8711484958741331</v>
      </c>
      <c r="AW60">
        <f t="shared" si="45"/>
        <v>1.8989325286710672</v>
      </c>
      <c r="AX60">
        <f t="shared" si="45"/>
        <v>1.9266799340366652</v>
      </c>
      <c r="AY60">
        <f t="shared" si="45"/>
        <v>1.9543751104131992</v>
      </c>
      <c r="AZ60">
        <f t="shared" si="45"/>
        <v>1.9819953029223392</v>
      </c>
      <c r="BA60">
        <f t="shared" si="45"/>
        <v>2.0095144079840392</v>
      </c>
      <c r="BB60">
        <f t="shared" si="45"/>
        <v>2.0369072863407194</v>
      </c>
      <c r="BC60">
        <f t="shared" si="45"/>
        <v>2.0641560347065191</v>
      </c>
      <c r="BD60">
        <f t="shared" si="45"/>
        <v>2.091242090963759</v>
      </c>
      <c r="BE60">
        <f t="shared" si="45"/>
        <v>2.1181434559262193</v>
      </c>
      <c r="BF60">
        <f t="shared" si="45"/>
        <v>2.1448381388908793</v>
      </c>
      <c r="BG60">
        <f t="shared" si="45"/>
        <v>2.1713052480764392</v>
      </c>
      <c r="BH60">
        <f t="shared" si="45"/>
        <v>2.1975284919346589</v>
      </c>
      <c r="BI60">
        <f t="shared" si="45"/>
        <v>2.2234964617514392</v>
      </c>
      <c r="BJ60">
        <f t="shared" si="45"/>
        <v>2.2492014016779791</v>
      </c>
      <c r="BK60">
        <f t="shared" si="45"/>
        <v>2.2746398314866592</v>
      </c>
      <c r="BL60">
        <f t="shared" si="45"/>
        <v>2.2998101565236788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2.0326045580594861E-2</v>
      </c>
      <c r="E63">
        <f>INDEX(hist_share!X:X,MATCH($C$1&amp;"-"&amp;$C63,hist_share!$AF:$AF,0))</f>
        <v>1.6884040472584919E-2</v>
      </c>
      <c r="F63">
        <f>INDEX(hist_share!Y:Y,MATCH($C$1&amp;"-"&amp;$C63,hist_share!$AF:$AF,0))</f>
        <v>1.4507554845529669E-2</v>
      </c>
      <c r="G63">
        <f>INDEX(hist_share!Z:Z,MATCH($C$1&amp;"-"&amp;$C63,hist_share!$AF:$AF,0))</f>
        <v>1.4911450583912271E-2</v>
      </c>
      <c r="H63">
        <f>INDEX(hist_share!AA:AA,MATCH($C$1&amp;"-"&amp;$C63,hist_share!$AF:$AF,0))</f>
        <v>1.457302949493431E-2</v>
      </c>
      <c r="I63">
        <f>INDEX(hist_share!AB:AB,MATCH($C$1&amp;"-"&amp;$C63,hist_share!$AF:$AF,0))</f>
        <v>0</v>
      </c>
      <c r="J63" s="10">
        <f>INDEX(hist_share!AC:AC,MATCH($C$1&amp;"-"&amp;$C63,hist_share!$AF:$AF,0))</f>
        <v>0</v>
      </c>
      <c r="K63">
        <f>INDEX('7th_share'!C:C,MATCH($C$1&amp;"-"&amp;$C63,'7th_share'!$AK:$AK,0))</f>
        <v>1.315156657414784E-2</v>
      </c>
      <c r="L63">
        <f>INDEX('7th_share'!D:D,MATCH($C$1&amp;"-"&amp;$C63,'7th_share'!$AK:$AK,0))</f>
        <v>1.27083566228145E-2</v>
      </c>
      <c r="M63">
        <f>INDEX('7th_share'!E:E,MATCH($C$1&amp;"-"&amp;$C63,'7th_share'!$AK:$AK,0))</f>
        <v>1.22802925266628E-2</v>
      </c>
      <c r="N63">
        <f>INDEX('7th_share'!F:F,MATCH($C$1&amp;"-"&amp;$C63,'7th_share'!$AK:$AK,0))</f>
        <v>1.1867278492123091E-2</v>
      </c>
      <c r="O63">
        <f>INDEX('7th_share'!G:G,MATCH($C$1&amp;"-"&amp;$C63,'7th_share'!$AK:$AK,0))</f>
        <v>1.14692187256257E-2</v>
      </c>
      <c r="P63">
        <f>INDEX('7th_share'!H:H,MATCH($C$1&amp;"-"&amp;$C63,'7th_share'!$AK:$AK,0))</f>
        <v>1.108601743360098E-2</v>
      </c>
      <c r="Q63">
        <f>INDEX('7th_share'!I:I,MATCH($C$1&amp;"-"&amp;$C63,'7th_share'!$AK:$AK,0))</f>
        <v>1.0717578822479279E-2</v>
      </c>
      <c r="R63">
        <f>INDEX('7th_share'!J:J,MATCH($C$1&amp;"-"&amp;$C63,'7th_share'!$AK:$AK,0))</f>
        <v>1.0363807098690919E-2</v>
      </c>
      <c r="S63">
        <f>INDEX('7th_share'!K:K,MATCH($C$1&amp;"-"&amp;$C63,'7th_share'!$AK:$AK,0))</f>
        <v>1.002460646866626E-2</v>
      </c>
      <c r="T63">
        <f>INDEX('7th_share'!L:L,MATCH($C$1&amp;"-"&amp;$C63,'7th_share'!$AK:$AK,0))</f>
        <v>9.6998811388356344E-3</v>
      </c>
      <c r="U63">
        <f>INDEX('7th_share'!M:M,MATCH($C$1&amp;"-"&amp;$C63,'7th_share'!$AK:$AK,0))</f>
        <v>9.3895353156293864E-3</v>
      </c>
      <c r="V63">
        <f>INDEX('7th_share'!N:N,MATCH($C$1&amp;"-"&amp;$C63,'7th_share'!$AK:$AK,0))</f>
        <v>9.0934732054778547E-3</v>
      </c>
      <c r="W63">
        <f>INDEX('7th_share'!O:O,MATCH($C$1&amp;"-"&amp;$C63,'7th_share'!$AK:$AK,0))</f>
        <v>8.8115990148113898E-3</v>
      </c>
      <c r="X63">
        <f>INDEX('7th_share'!P:P,MATCH($C$1&amp;"-"&amp;$C63,'7th_share'!$AK:$AK,0))</f>
        <v>8.5438169500603317E-3</v>
      </c>
      <c r="Y63">
        <f>INDEX('7th_share'!Q:Q,MATCH($C$1&amp;"-"&amp;$C63,'7th_share'!$AK:$AK,0))</f>
        <v>8.2900312176550084E-3</v>
      </c>
      <c r="Z63">
        <f>INDEX('7th_share'!R:R,MATCH($C$1&amp;"-"&amp;$C63,'7th_share'!$AK:$AK,0))</f>
        <v>8.0501460240257738E-3</v>
      </c>
      <c r="AA63">
        <f>INDEX('7th_share'!S:S,MATCH($C$1&amp;"-"&amp;$C63,'7th_share'!$AK:$AK,0))</f>
        <v>7.8240655756029696E-3</v>
      </c>
      <c r="AB63">
        <f>INDEX('7th_share'!T:T,MATCH($C$1&amp;"-"&amp;$C63,'7th_share'!$AK:$AK,0))</f>
        <v>7.6116940788169343E-3</v>
      </c>
      <c r="AC63">
        <f>INDEX('7th_share'!U:U,MATCH($C$1&amp;"-"&amp;$C63,'7th_share'!$AK:$AK,0))</f>
        <v>7.4129357400980122E-3</v>
      </c>
      <c r="AD63">
        <f>INDEX('7th_share'!V:V,MATCH($C$1&amp;"-"&amp;$C63,'7th_share'!$AK:$AK,0))</f>
        <v>7.2276947658765451E-3</v>
      </c>
      <c r="AE63">
        <f>INDEX('7th_share'!W:W,MATCH($C$1&amp;"-"&amp;$C63,'7th_share'!$AK:$AK,0))</f>
        <v>7.0558753625828662E-3</v>
      </c>
      <c r="AF63">
        <f>INDEX('7th_share'!X:X,MATCH($C$1&amp;"-"&amp;$C63,'7th_share'!$AK:$AK,0))</f>
        <v>6.8973817366473284E-3</v>
      </c>
      <c r="AG63">
        <f>INDEX('7th_share'!Y:Y,MATCH($C$1&amp;"-"&amp;$C63,'7th_share'!$AK:$AK,0))</f>
        <v>6.7521180945002701E-3</v>
      </c>
      <c r="AH63">
        <f>INDEX('7th_share'!Z:Z,MATCH($C$1&amp;"-"&amp;$C63,'7th_share'!$AK:$AK,0))</f>
        <v>6.6199886425720384E-3</v>
      </c>
      <c r="AI63">
        <f>INDEX('7th_share'!AA:AA,MATCH($C$1&amp;"-"&amp;$C63,'7th_share'!$AK:$AK,0))</f>
        <v>6.5008975872929602E-3</v>
      </c>
      <c r="AJ63">
        <f>INDEX('7th_share'!AB:AB,MATCH($C$1&amp;"-"&amp;$C63,'7th_share'!$AK:$AK,0))</f>
        <v>6.3947491350933887E-3</v>
      </c>
      <c r="AK63">
        <f>INDEX('7th_share'!AC:AC,MATCH($C$1&amp;"-"&amp;$C63,'7th_share'!$AK:$AK,0))</f>
        <v>6.301447492403656E-3</v>
      </c>
      <c r="AL63">
        <f>INDEX('7th_share'!AD:AD,MATCH($C$1&amp;"-"&amp;$C63,'7th_share'!$AK:$AK,0))</f>
        <v>6.2208968656541248E-3</v>
      </c>
      <c r="AM63">
        <f>INDEX('7th_share'!AE:AE,MATCH($C$1&amp;"-"&amp;$C63,'7th_share'!$AK:$AK,0))</f>
        <v>6.1530014612751162E-3</v>
      </c>
      <c r="AN63">
        <f>INDEX('7th_share'!AF:AF,MATCH($C$1&amp;"-"&amp;$C63,'7th_share'!$AK:$AK,0))</f>
        <v>6.0976654856969787E-3</v>
      </c>
      <c r="AO63">
        <f>INDEX('7th_share'!AG:AG,MATCH($C$1&amp;"-"&amp;$C63,'7th_share'!$AK:$AK,0))</f>
        <v>6.0547931453500516E-3</v>
      </c>
      <c r="AP63">
        <f>INDEX('7th_share'!AH:AH,MATCH($C$1&amp;"-"&amp;$C63,'7th_share'!$AK:$AK,0))</f>
        <v>6.0242886466646862E-3</v>
      </c>
      <c r="AQ63">
        <f>INDEX('7th_share'!AI:AI,MATCH($C$1&amp;"-"&amp;$C63,'7th_share'!$AK:$AK,0))</f>
        <v>6.006056196071214E-3</v>
      </c>
      <c r="AR63">
        <f>INDEX('7th_share'!AJ:AJ,MATCH($C$1&amp;"-"&amp;$C63,'7th_share'!$AK:$AK,0))</f>
        <v>5.9999999999999793E-3</v>
      </c>
      <c r="AS63">
        <f>AR63</f>
        <v>5.9999999999999793E-3</v>
      </c>
      <c r="AT63" s="6">
        <f t="shared" ref="AT63:BL76" si="46">AS63</f>
        <v>5.9999999999999793E-3</v>
      </c>
      <c r="AU63" s="6">
        <f t="shared" si="46"/>
        <v>5.9999999999999793E-3</v>
      </c>
      <c r="AV63" s="6">
        <f t="shared" si="46"/>
        <v>5.9999999999999793E-3</v>
      </c>
      <c r="AW63" s="6">
        <f t="shared" si="46"/>
        <v>5.9999999999999793E-3</v>
      </c>
      <c r="AX63" s="6">
        <f t="shared" si="46"/>
        <v>5.9999999999999793E-3</v>
      </c>
      <c r="AY63" s="6">
        <f t="shared" si="46"/>
        <v>5.9999999999999793E-3</v>
      </c>
      <c r="AZ63" s="6">
        <f t="shared" si="46"/>
        <v>5.9999999999999793E-3</v>
      </c>
      <c r="BA63" s="6">
        <f t="shared" si="46"/>
        <v>5.9999999999999793E-3</v>
      </c>
      <c r="BB63" s="6">
        <f t="shared" si="46"/>
        <v>5.9999999999999793E-3</v>
      </c>
      <c r="BC63" s="6">
        <f t="shared" si="46"/>
        <v>5.9999999999999793E-3</v>
      </c>
      <c r="BD63" s="6">
        <f t="shared" si="46"/>
        <v>5.9999999999999793E-3</v>
      </c>
      <c r="BE63" s="6">
        <f t="shared" si="46"/>
        <v>5.9999999999999793E-3</v>
      </c>
      <c r="BF63" s="6">
        <f t="shared" si="46"/>
        <v>5.9999999999999793E-3</v>
      </c>
      <c r="BG63" s="6">
        <f t="shared" si="46"/>
        <v>5.9999999999999793E-3</v>
      </c>
      <c r="BH63" s="6">
        <f t="shared" si="46"/>
        <v>5.9999999999999793E-3</v>
      </c>
      <c r="BI63" s="6">
        <f t="shared" si="46"/>
        <v>5.9999999999999793E-3</v>
      </c>
      <c r="BJ63" s="6">
        <f t="shared" si="46"/>
        <v>5.9999999999999793E-3</v>
      </c>
      <c r="BK63" s="6">
        <f t="shared" si="46"/>
        <v>5.9999999999999793E-3</v>
      </c>
      <c r="BL63" s="6">
        <f t="shared" si="46"/>
        <v>5.9999999999999793E-3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1.175093141361918E-2</v>
      </c>
      <c r="E65">
        <f>INDEX(hist_share!X:X,MATCH($C$1&amp;"-"&amp;$C65,hist_share!$AF:$AF,0))</f>
        <v>1.182030632990351E-2</v>
      </c>
      <c r="F65">
        <f>INDEX(hist_share!Y:Y,MATCH($C$1&amp;"-"&amp;$C65,hist_share!$AF:$AF,0))</f>
        <v>1.167415689332317E-2</v>
      </c>
      <c r="G65">
        <f>INDEX(hist_share!Z:Z,MATCH($C$1&amp;"-"&amp;$C65,hist_share!$AF:$AF,0))</f>
        <v>1.2136340169190371E-2</v>
      </c>
      <c r="H65">
        <f>INDEX(hist_share!AA:AA,MATCH($C$1&amp;"-"&amp;$C65,hist_share!$AF:$AF,0))</f>
        <v>1.1570861147303751E-2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1.1767415260096101E-2</v>
      </c>
      <c r="L65">
        <f>INDEX('7th_share'!D:D,MATCH($C$1&amp;"-"&amp;$C65,'7th_share'!$AK:$AK,0))</f>
        <v>1.1754047118439021E-2</v>
      </c>
      <c r="M65">
        <f>INDEX('7th_share'!E:E,MATCH($C$1&amp;"-"&amp;$C65,'7th_share'!$AK:$AK,0))</f>
        <v>1.170504998772753E-2</v>
      </c>
      <c r="N65">
        <f>INDEX('7th_share'!F:F,MATCH($C$1&amp;"-"&amp;$C65,'7th_share'!$AK:$AK,0))</f>
        <v>1.162271232830535E-2</v>
      </c>
      <c r="O65">
        <f>INDEX('7th_share'!G:G,MATCH($C$1&amp;"-"&amp;$C65,'7th_share'!$AK:$AK,0))</f>
        <v>1.150932260051619E-2</v>
      </c>
      <c r="P65">
        <f>INDEX('7th_share'!H:H,MATCH($C$1&amp;"-"&amp;$C65,'7th_share'!$AK:$AK,0))</f>
        <v>1.1367169264703769E-2</v>
      </c>
      <c r="Q65">
        <f>INDEX('7th_share'!I:I,MATCH($C$1&amp;"-"&amp;$C65,'7th_share'!$AK:$AK,0))</f>
        <v>1.1198540781211821E-2</v>
      </c>
      <c r="R65">
        <f>INDEX('7th_share'!J:J,MATCH($C$1&amp;"-"&amp;$C65,'7th_share'!$AK:$AK,0))</f>
        <v>1.1005725610384031E-2</v>
      </c>
      <c r="S65">
        <f>INDEX('7th_share'!K:K,MATCH($C$1&amp;"-"&amp;$C65,'7th_share'!$AK:$AK,0))</f>
        <v>1.079101221256413E-2</v>
      </c>
      <c r="T65">
        <f>INDEX('7th_share'!L:L,MATCH($C$1&amp;"-"&amp;$C65,'7th_share'!$AK:$AK,0))</f>
        <v>1.0556689048095841E-2</v>
      </c>
      <c r="U65">
        <f>INDEX('7th_share'!M:M,MATCH($C$1&amp;"-"&amp;$C65,'7th_share'!$AK:$AK,0))</f>
        <v>1.0305044577322869E-2</v>
      </c>
      <c r="V65">
        <f>INDEX('7th_share'!N:N,MATCH($C$1&amp;"-"&amp;$C65,'7th_share'!$AK:$AK,0))</f>
        <v>1.003836726058893E-2</v>
      </c>
      <c r="W65">
        <f>INDEX('7th_share'!O:O,MATCH($C$1&amp;"-"&amp;$C65,'7th_share'!$AK:$AK,0))</f>
        <v>9.7589455582377613E-3</v>
      </c>
      <c r="X65">
        <f>INDEX('7th_share'!P:P,MATCH($C$1&amp;"-"&amp;$C65,'7th_share'!$AK:$AK,0))</f>
        <v>9.4690679306130461E-3</v>
      </c>
      <c r="Y65">
        <f>INDEX('7th_share'!Q:Q,MATCH($C$1&amp;"-"&amp;$C65,'7th_share'!$AK:$AK,0))</f>
        <v>9.1710228380585176E-3</v>
      </c>
      <c r="Z65">
        <f>INDEX('7th_share'!R:R,MATCH($C$1&amp;"-"&amp;$C65,'7th_share'!$AK:$AK,0))</f>
        <v>8.8670987409178968E-3</v>
      </c>
      <c r="AA65">
        <f>INDEX('7th_share'!S:S,MATCH($C$1&amp;"-"&amp;$C65,'7th_share'!$AK:$AK,0))</f>
        <v>8.5595840995348841E-3</v>
      </c>
      <c r="AB65">
        <f>INDEX('7th_share'!T:T,MATCH($C$1&amp;"-"&amp;$C65,'7th_share'!$AK:$AK,0))</f>
        <v>8.2507673742532144E-3</v>
      </c>
      <c r="AC65">
        <f>INDEX('7th_share'!U:U,MATCH($C$1&amp;"-"&amp;$C65,'7th_share'!$AK:$AK,0))</f>
        <v>7.9429370254165861E-3</v>
      </c>
      <c r="AD65">
        <f>INDEX('7th_share'!V:V,MATCH($C$1&amp;"-"&amp;$C65,'7th_share'!$AK:$AK,0))</f>
        <v>7.6383815133687178E-3</v>
      </c>
      <c r="AE65">
        <f>INDEX('7th_share'!W:W,MATCH($C$1&amp;"-"&amp;$C65,'7th_share'!$AK:$AK,0))</f>
        <v>7.3393892984533428E-3</v>
      </c>
      <c r="AF65">
        <f>INDEX('7th_share'!X:X,MATCH($C$1&amp;"-"&amp;$C65,'7th_share'!$AK:$AK,0))</f>
        <v>7.0482488410141628E-3</v>
      </c>
      <c r="AG65">
        <f>INDEX('7th_share'!Y:Y,MATCH($C$1&amp;"-"&amp;$C65,'7th_share'!$AK:$AK,0))</f>
        <v>6.7672486013949026E-3</v>
      </c>
      <c r="AH65">
        <f>INDEX('7th_share'!Z:Z,MATCH($C$1&amp;"-"&amp;$C65,'7th_share'!$AK:$AK,0))</f>
        <v>6.4986770399392546E-3</v>
      </c>
      <c r="AI65">
        <f>INDEX('7th_share'!AA:AA,MATCH($C$1&amp;"-"&amp;$C65,'7th_share'!$AK:$AK,0))</f>
        <v>6.2448226169909684E-3</v>
      </c>
      <c r="AJ65">
        <f>INDEX('7th_share'!AB:AB,MATCH($C$1&amp;"-"&amp;$C65,'7th_share'!$AK:$AK,0))</f>
        <v>6.0079737928937296E-3</v>
      </c>
      <c r="AK65">
        <f>INDEX('7th_share'!AC:AC,MATCH($C$1&amp;"-"&amp;$C65,'7th_share'!$AK:$AK,0))</f>
        <v>5.7904190279912757E-3</v>
      </c>
      <c r="AL65">
        <f>INDEX('7th_share'!AD:AD,MATCH($C$1&amp;"-"&amp;$C65,'7th_share'!$AK:$AK,0))</f>
        <v>5.5944467826273079E-3</v>
      </c>
      <c r="AM65">
        <f>INDEX('7th_share'!AE:AE,MATCH($C$1&amp;"-"&amp;$C65,'7th_share'!$AK:$AK,0))</f>
        <v>5.4223455171455576E-3</v>
      </c>
      <c r="AN65">
        <f>INDEX('7th_share'!AF:AF,MATCH($C$1&amp;"-"&amp;$C65,'7th_share'!$AK:$AK,0))</f>
        <v>5.276403691889725E-3</v>
      </c>
      <c r="AO65">
        <f>INDEX('7th_share'!AG:AG,MATCH($C$1&amp;"-"&amp;$C65,'7th_share'!$AK:$AK,0))</f>
        <v>5.1589097672035409E-3</v>
      </c>
      <c r="AP65">
        <f>INDEX('7th_share'!AH:AH,MATCH($C$1&amp;"-"&amp;$C65,'7th_share'!$AK:$AK,0))</f>
        <v>5.0721522034307123E-3</v>
      </c>
      <c r="AQ65">
        <f>INDEX('7th_share'!AI:AI,MATCH($C$1&amp;"-"&amp;$C65,'7th_share'!$AK:$AK,0))</f>
        <v>5.018419460914956E-3</v>
      </c>
      <c r="AR65">
        <f>INDEX('7th_share'!AJ:AJ,MATCH($C$1&amp;"-"&amp;$C65,'7th_share'!$AK:$AK,0))</f>
        <v>4.9999999999999888E-3</v>
      </c>
      <c r="AS65" s="6">
        <f t="shared" si="47"/>
        <v>4.9999999999999888E-3</v>
      </c>
      <c r="AT65" s="6">
        <f t="shared" si="46"/>
        <v>4.9999999999999888E-3</v>
      </c>
      <c r="AU65" s="6">
        <f t="shared" si="46"/>
        <v>4.9999999999999888E-3</v>
      </c>
      <c r="AV65" s="6">
        <f t="shared" si="46"/>
        <v>4.9999999999999888E-3</v>
      </c>
      <c r="AW65" s="6">
        <f t="shared" si="46"/>
        <v>4.9999999999999888E-3</v>
      </c>
      <c r="AX65" s="6">
        <f t="shared" si="46"/>
        <v>4.9999999999999888E-3</v>
      </c>
      <c r="AY65" s="6">
        <f t="shared" si="46"/>
        <v>4.9999999999999888E-3</v>
      </c>
      <c r="AZ65" s="6">
        <f t="shared" si="46"/>
        <v>4.9999999999999888E-3</v>
      </c>
      <c r="BA65" s="6">
        <f t="shared" si="46"/>
        <v>4.9999999999999888E-3</v>
      </c>
      <c r="BB65" s="6">
        <f t="shared" si="46"/>
        <v>4.9999999999999888E-3</v>
      </c>
      <c r="BC65" s="6">
        <f t="shared" si="46"/>
        <v>4.9999999999999888E-3</v>
      </c>
      <c r="BD65" s="6">
        <f t="shared" si="46"/>
        <v>4.9999999999999888E-3</v>
      </c>
      <c r="BE65" s="6">
        <f t="shared" si="46"/>
        <v>4.9999999999999888E-3</v>
      </c>
      <c r="BF65" s="6">
        <f t="shared" si="46"/>
        <v>4.9999999999999888E-3</v>
      </c>
      <c r="BG65" s="6">
        <f t="shared" si="46"/>
        <v>4.9999999999999888E-3</v>
      </c>
      <c r="BH65" s="6">
        <f t="shared" si="46"/>
        <v>4.9999999999999888E-3</v>
      </c>
      <c r="BI65" s="6">
        <f t="shared" si="46"/>
        <v>4.9999999999999888E-3</v>
      </c>
      <c r="BJ65" s="6">
        <f t="shared" si="46"/>
        <v>4.9999999999999888E-3</v>
      </c>
      <c r="BK65" s="6">
        <f t="shared" si="46"/>
        <v>4.9999999999999888E-3</v>
      </c>
      <c r="BL65" s="6">
        <f t="shared" si="46"/>
        <v>4.9999999999999888E-3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0.96056336128755881</v>
      </c>
      <c r="E67">
        <f>INDEX(hist_share!X:X,MATCH($C$1&amp;"-"&amp;$C67,hist_share!$AF:$AF,0))</f>
        <v>0.96340736325332899</v>
      </c>
      <c r="F67">
        <f>INDEX(hist_share!Y:Y,MATCH($C$1&amp;"-"&amp;$C67,hist_share!$AF:$AF,0))</f>
        <v>0.96612751696700283</v>
      </c>
      <c r="G67">
        <f>INDEX(hist_share!Z:Z,MATCH($C$1&amp;"-"&amp;$C67,hist_share!$AF:$AF,0))</f>
        <v>0.96569669690627213</v>
      </c>
      <c r="H67">
        <f>INDEX(hist_share!AA:AA,MATCH($C$1&amp;"-"&amp;$C67,hist_share!$AF:$AF,0))</f>
        <v>0.9664396181280237</v>
      </c>
      <c r="I67">
        <f>INDEX(hist_share!AB:AB,MATCH($C$1&amp;"-"&amp;$C67,hist_share!$AF:$AF,0))</f>
        <v>0</v>
      </c>
      <c r="J67" s="10">
        <f>INDEX(hist_share!AC:AC,MATCH($C$1&amp;"-"&amp;$C67,hist_share!$AF:$AF,0))</f>
        <v>0</v>
      </c>
      <c r="K67">
        <f>INDEX('7th_share'!C:C,MATCH($C$1&amp;"-"&amp;$C67,'7th_share'!$AK:$AK,0))</f>
        <v>0.96725430390063727</v>
      </c>
      <c r="L67">
        <f>INDEX('7th_share'!D:D,MATCH($C$1&amp;"-"&amp;$C67,'7th_share'!$AK:$AK,0))</f>
        <v>0.96764929620139695</v>
      </c>
      <c r="M67">
        <f>INDEX('7th_share'!E:E,MATCH($C$1&amp;"-"&amp;$C67,'7th_share'!$AK:$AK,0))</f>
        <v>0.96809893438560535</v>
      </c>
      <c r="N67">
        <f>INDEX('7th_share'!F:F,MATCH($C$1&amp;"-"&amp;$C67,'7th_share'!$AK:$AK,0))</f>
        <v>0.96859897687036622</v>
      </c>
      <c r="O67">
        <f>INDEX('7th_share'!G:G,MATCH($C$1&amp;"-"&amp;$C67,'7th_share'!$AK:$AK,0))</f>
        <v>0.96914518207278177</v>
      </c>
      <c r="P67">
        <f>INDEX('7th_share'!H:H,MATCH($C$1&amp;"-"&amp;$C67,'7th_share'!$AK:$AK,0))</f>
        <v>0.96973330840995464</v>
      </c>
      <c r="Q67">
        <f>INDEX('7th_share'!I:I,MATCH($C$1&amp;"-"&amp;$C67,'7th_share'!$AK:$AK,0))</f>
        <v>0.97035911429898813</v>
      </c>
      <c r="R67">
        <f>INDEX('7th_share'!J:J,MATCH($C$1&amp;"-"&amp;$C67,'7th_share'!$AK:$AK,0))</f>
        <v>0.97101835815698501</v>
      </c>
      <c r="S67">
        <f>INDEX('7th_share'!K:K,MATCH($C$1&amp;"-"&amp;$C67,'7th_share'!$AK:$AK,0))</f>
        <v>0.9717067984010479</v>
      </c>
      <c r="T67">
        <f>INDEX('7th_share'!L:L,MATCH($C$1&amp;"-"&amp;$C67,'7th_share'!$AK:$AK,0))</f>
        <v>0.97242019344828012</v>
      </c>
      <c r="U67">
        <f>INDEX('7th_share'!M:M,MATCH($C$1&amp;"-"&amp;$C67,'7th_share'!$AK:$AK,0))</f>
        <v>0.9731543017157841</v>
      </c>
      <c r="V67">
        <f>INDEX('7th_share'!N:N,MATCH($C$1&amp;"-"&amp;$C67,'7th_share'!$AK:$AK,0))</f>
        <v>0.97390488162066291</v>
      </c>
      <c r="W67">
        <f>INDEX('7th_share'!O:O,MATCH($C$1&amp;"-"&amp;$C67,'7th_share'!$AK:$AK,0))</f>
        <v>0.97466769158001954</v>
      </c>
      <c r="X67">
        <f>INDEX('7th_share'!P:P,MATCH($C$1&amp;"-"&amp;$C67,'7th_share'!$AK:$AK,0))</f>
        <v>0.97543849001095662</v>
      </c>
      <c r="Y67">
        <f>INDEX('7th_share'!Q:Q,MATCH($C$1&amp;"-"&amp;$C67,'7th_share'!$AK:$AK,0))</f>
        <v>0.97621303533057691</v>
      </c>
      <c r="Z67">
        <f>INDEX('7th_share'!R:R,MATCH($C$1&amp;"-"&amp;$C67,'7th_share'!$AK:$AK,0))</f>
        <v>0.97698708595598327</v>
      </c>
      <c r="AA67">
        <f>INDEX('7th_share'!S:S,MATCH($C$1&amp;"-"&amp;$C67,'7th_share'!$AK:$AK,0))</f>
        <v>0.97775640030427879</v>
      </c>
      <c r="AB67">
        <f>INDEX('7th_share'!T:T,MATCH($C$1&amp;"-"&amp;$C67,'7th_share'!$AK:$AK,0))</f>
        <v>0.97851673679256634</v>
      </c>
      <c r="AC67">
        <f>INDEX('7th_share'!U:U,MATCH($C$1&amp;"-"&amp;$C67,'7th_share'!$AK:$AK,0))</f>
        <v>0.97926385383794867</v>
      </c>
      <c r="AD67">
        <f>INDEX('7th_share'!V:V,MATCH($C$1&amp;"-"&amp;$C67,'7th_share'!$AK:$AK,0))</f>
        <v>0.97999350985752853</v>
      </c>
      <c r="AE67">
        <f>INDEX('7th_share'!W:W,MATCH($C$1&amp;"-"&amp;$C67,'7th_share'!$AK:$AK,0))</f>
        <v>0.98070146326840912</v>
      </c>
      <c r="AF67">
        <f>INDEX('7th_share'!X:X,MATCH($C$1&amp;"-"&amp;$C67,'7th_share'!$AK:$AK,0))</f>
        <v>0.98138347248769298</v>
      </c>
      <c r="AG67">
        <f>INDEX('7th_share'!Y:Y,MATCH($C$1&amp;"-"&amp;$C67,'7th_share'!$AK:$AK,0))</f>
        <v>0.98203529593248284</v>
      </c>
      <c r="AH67">
        <f>INDEX('7th_share'!Z:Z,MATCH($C$1&amp;"-"&amp;$C67,'7th_share'!$AK:$AK,0))</f>
        <v>0.98265269201988192</v>
      </c>
      <c r="AI67">
        <f>INDEX('7th_share'!AA:AA,MATCH($C$1&amp;"-"&amp;$C67,'7th_share'!$AK:$AK,0))</f>
        <v>0.98323141916699286</v>
      </c>
      <c r="AJ67">
        <f>INDEX('7th_share'!AB:AB,MATCH($C$1&amp;"-"&amp;$C67,'7th_share'!$AK:$AK,0))</f>
        <v>0.98376723579091874</v>
      </c>
      <c r="AK67">
        <f>INDEX('7th_share'!AC:AC,MATCH($C$1&amp;"-"&amp;$C67,'7th_share'!$AK:$AK,0))</f>
        <v>0.9842559003087622</v>
      </c>
      <c r="AL67">
        <f>INDEX('7th_share'!AD:AD,MATCH($C$1&amp;"-"&amp;$C67,'7th_share'!$AK:$AK,0))</f>
        <v>0.984693171137626</v>
      </c>
      <c r="AM67">
        <f>INDEX('7th_share'!AE:AE,MATCH($C$1&amp;"-"&amp;$C67,'7th_share'!$AK:$AK,0))</f>
        <v>0.98507480669461334</v>
      </c>
      <c r="AN67">
        <f>INDEX('7th_share'!AF:AF,MATCH($C$1&amp;"-"&amp;$C67,'7th_share'!$AK:$AK,0))</f>
        <v>0.98539656539682685</v>
      </c>
      <c r="AO67">
        <f>INDEX('7th_share'!AG:AG,MATCH($C$1&amp;"-"&amp;$C67,'7th_share'!$AK:$AK,0))</f>
        <v>0.98565420566136952</v>
      </c>
      <c r="AP67">
        <f>INDEX('7th_share'!AH:AH,MATCH($C$1&amp;"-"&amp;$C67,'7th_share'!$AK:$AK,0))</f>
        <v>0.98584348590534376</v>
      </c>
      <c r="AQ67">
        <f>INDEX('7th_share'!AI:AI,MATCH($C$1&amp;"-"&amp;$C67,'7th_share'!$AK:$AK,0))</f>
        <v>0.98596016454585311</v>
      </c>
      <c r="AR67">
        <f>INDEX('7th_share'!AJ:AJ,MATCH($C$1&amp;"-"&amp;$C67,'7th_share'!$AK:$AK,0))</f>
        <v>0.98599999999999999</v>
      </c>
      <c r="AS67" s="6">
        <f t="shared" si="47"/>
        <v>0.98599999999999999</v>
      </c>
      <c r="AT67" s="6">
        <f t="shared" si="46"/>
        <v>0.98599999999999999</v>
      </c>
      <c r="AU67" s="6">
        <f t="shared" si="46"/>
        <v>0.98599999999999999</v>
      </c>
      <c r="AV67" s="6">
        <f t="shared" si="46"/>
        <v>0.98599999999999999</v>
      </c>
      <c r="AW67" s="6">
        <f t="shared" si="46"/>
        <v>0.98599999999999999</v>
      </c>
      <c r="AX67" s="6">
        <f t="shared" si="46"/>
        <v>0.98599999999999999</v>
      </c>
      <c r="AY67" s="6">
        <f t="shared" si="46"/>
        <v>0.98599999999999999</v>
      </c>
      <c r="AZ67" s="6">
        <f t="shared" si="46"/>
        <v>0.98599999999999999</v>
      </c>
      <c r="BA67" s="6">
        <f t="shared" si="46"/>
        <v>0.98599999999999999</v>
      </c>
      <c r="BB67" s="6">
        <f t="shared" si="46"/>
        <v>0.98599999999999999</v>
      </c>
      <c r="BC67" s="6">
        <f t="shared" si="46"/>
        <v>0.98599999999999999</v>
      </c>
      <c r="BD67" s="6">
        <f t="shared" si="46"/>
        <v>0.98599999999999999</v>
      </c>
      <c r="BE67" s="6">
        <f t="shared" si="46"/>
        <v>0.98599999999999999</v>
      </c>
      <c r="BF67" s="6">
        <f t="shared" si="46"/>
        <v>0.98599999999999999</v>
      </c>
      <c r="BG67" s="6">
        <f t="shared" si="46"/>
        <v>0.98599999999999999</v>
      </c>
      <c r="BH67" s="6">
        <f t="shared" si="46"/>
        <v>0.98599999999999999</v>
      </c>
      <c r="BI67" s="6">
        <f t="shared" si="46"/>
        <v>0.98599999999999999</v>
      </c>
      <c r="BJ67" s="6">
        <f t="shared" si="46"/>
        <v>0.98599999999999999</v>
      </c>
      <c r="BK67" s="6">
        <f t="shared" si="46"/>
        <v>0.98599999999999999</v>
      </c>
      <c r="BL67" s="6">
        <f t="shared" si="46"/>
        <v>0.98599999999999999</v>
      </c>
    </row>
    <row r="68" spans="2:64" x14ac:dyDescent="0.25">
      <c r="C68" t="s">
        <v>11</v>
      </c>
      <c r="D68">
        <f>INDEX(hist_share!W:W,MATCH($C$1&amp;"-"&amp;$C68,hist_share!$AF:$AF,0))</f>
        <v>0</v>
      </c>
      <c r="E68">
        <f>INDEX(hist_share!X:X,MATCH($C$1&amp;"-"&amp;$C68,hist_share!$AF:$AF,0))</f>
        <v>0</v>
      </c>
      <c r="F68">
        <f>INDEX(hist_share!Y:Y,MATCH($C$1&amp;"-"&amp;$C68,hist_share!$AF:$AF,0))</f>
        <v>0</v>
      </c>
      <c r="G68">
        <f>INDEX(hist_share!Z:Z,MATCH($C$1&amp;"-"&amp;$C68,hist_share!$AF:$AF,0))</f>
        <v>0</v>
      </c>
      <c r="H68">
        <f>INDEX(hist_share!AA:AA,MATCH($C$1&amp;"-"&amp;$C68,hist_share!$AF:$AF,0))</f>
        <v>0</v>
      </c>
      <c r="I68">
        <f>INDEX(hist_share!AB:AB,MATCH($C$1&amp;"-"&amp;$C68,hist_share!$AF:$AF,0))</f>
        <v>0</v>
      </c>
      <c r="J68" s="10">
        <f>INDEX(hist_share!AC:AC,MATCH($C$1&amp;"-"&amp;$C68,hist_share!$AF:$AF,0))</f>
        <v>0</v>
      </c>
      <c r="K68">
        <f>INDEX('7th_share'!C:C,MATCH($C$1&amp;"-"&amp;$C68,'7th_share'!$AK:$AK,0))</f>
        <v>0</v>
      </c>
      <c r="L68">
        <f>INDEX('7th_share'!D:D,MATCH($C$1&amp;"-"&amp;$C68,'7th_share'!$AK:$AK,0))</f>
        <v>0</v>
      </c>
      <c r="M68">
        <f>INDEX('7th_share'!E:E,MATCH($C$1&amp;"-"&amp;$C68,'7th_share'!$AK:$AK,0))</f>
        <v>0</v>
      </c>
      <c r="N68">
        <f>INDEX('7th_share'!F:F,MATCH($C$1&amp;"-"&amp;$C68,'7th_share'!$AK:$AK,0))</f>
        <v>0</v>
      </c>
      <c r="O68">
        <f>INDEX('7th_share'!G:G,MATCH($C$1&amp;"-"&amp;$C68,'7th_share'!$AK:$AK,0))</f>
        <v>0</v>
      </c>
      <c r="P68">
        <f>INDEX('7th_share'!H:H,MATCH($C$1&amp;"-"&amp;$C68,'7th_share'!$AK:$AK,0))</f>
        <v>0</v>
      </c>
      <c r="Q68">
        <f>INDEX('7th_share'!I:I,MATCH($C$1&amp;"-"&amp;$C68,'7th_share'!$AK:$AK,0))</f>
        <v>0</v>
      </c>
      <c r="R68">
        <f>INDEX('7th_share'!J:J,MATCH($C$1&amp;"-"&amp;$C68,'7th_share'!$AK:$AK,0))</f>
        <v>0</v>
      </c>
      <c r="S68">
        <f>INDEX('7th_share'!K:K,MATCH($C$1&amp;"-"&amp;$C68,'7th_share'!$AK:$AK,0))</f>
        <v>0</v>
      </c>
      <c r="T68">
        <f>INDEX('7th_share'!L:L,MATCH($C$1&amp;"-"&amp;$C68,'7th_share'!$AK:$AK,0))</f>
        <v>0</v>
      </c>
      <c r="U68">
        <f>INDEX('7th_share'!M:M,MATCH($C$1&amp;"-"&amp;$C68,'7th_share'!$AK:$AK,0))</f>
        <v>0</v>
      </c>
      <c r="V68">
        <f>INDEX('7th_share'!N:N,MATCH($C$1&amp;"-"&amp;$C68,'7th_share'!$AK:$AK,0))</f>
        <v>0</v>
      </c>
      <c r="W68">
        <f>INDEX('7th_share'!O:O,MATCH($C$1&amp;"-"&amp;$C68,'7th_share'!$AK:$AK,0))</f>
        <v>0</v>
      </c>
      <c r="X68">
        <f>INDEX('7th_share'!P:P,MATCH($C$1&amp;"-"&amp;$C68,'7th_share'!$AK:$AK,0))</f>
        <v>0</v>
      </c>
      <c r="Y68">
        <f>INDEX('7th_share'!Q:Q,MATCH($C$1&amp;"-"&amp;$C68,'7th_share'!$AK:$AK,0))</f>
        <v>0</v>
      </c>
      <c r="Z68">
        <f>INDEX('7th_share'!R:R,MATCH($C$1&amp;"-"&amp;$C68,'7th_share'!$AK:$AK,0))</f>
        <v>0</v>
      </c>
      <c r="AA68">
        <f>INDEX('7th_share'!S:S,MATCH($C$1&amp;"-"&amp;$C68,'7th_share'!$AK:$AK,0))</f>
        <v>0</v>
      </c>
      <c r="AB68">
        <f>INDEX('7th_share'!T:T,MATCH($C$1&amp;"-"&amp;$C68,'7th_share'!$AK:$AK,0))</f>
        <v>0</v>
      </c>
      <c r="AC68">
        <f>INDEX('7th_share'!U:U,MATCH($C$1&amp;"-"&amp;$C68,'7th_share'!$AK:$AK,0))</f>
        <v>0</v>
      </c>
      <c r="AD68">
        <f>INDEX('7th_share'!V:V,MATCH($C$1&amp;"-"&amp;$C68,'7th_share'!$AK:$AK,0))</f>
        <v>0</v>
      </c>
      <c r="AE68">
        <f>INDEX('7th_share'!W:W,MATCH($C$1&amp;"-"&amp;$C68,'7th_share'!$AK:$AK,0))</f>
        <v>0</v>
      </c>
      <c r="AF68">
        <f>INDEX('7th_share'!X:X,MATCH($C$1&amp;"-"&amp;$C68,'7th_share'!$AK:$AK,0))</f>
        <v>0</v>
      </c>
      <c r="AG68">
        <f>INDEX('7th_share'!Y:Y,MATCH($C$1&amp;"-"&amp;$C68,'7th_share'!$AK:$AK,0))</f>
        <v>0</v>
      </c>
      <c r="AH68">
        <f>INDEX('7th_share'!Z:Z,MATCH($C$1&amp;"-"&amp;$C68,'7th_share'!$AK:$AK,0))</f>
        <v>0</v>
      </c>
      <c r="AI68">
        <f>INDEX('7th_share'!AA:AA,MATCH($C$1&amp;"-"&amp;$C68,'7th_share'!$AK:$AK,0))</f>
        <v>0</v>
      </c>
      <c r="AJ68">
        <f>INDEX('7th_share'!AB:AB,MATCH($C$1&amp;"-"&amp;$C68,'7th_share'!$AK:$AK,0))</f>
        <v>0</v>
      </c>
      <c r="AK68">
        <f>INDEX('7th_share'!AC:AC,MATCH($C$1&amp;"-"&amp;$C68,'7th_share'!$AK:$AK,0))</f>
        <v>0</v>
      </c>
      <c r="AL68">
        <f>INDEX('7th_share'!AD:AD,MATCH($C$1&amp;"-"&amp;$C68,'7th_share'!$AK:$AK,0))</f>
        <v>0</v>
      </c>
      <c r="AM68">
        <f>INDEX('7th_share'!AE:AE,MATCH($C$1&amp;"-"&amp;$C68,'7th_share'!$AK:$AK,0))</f>
        <v>0</v>
      </c>
      <c r="AN68">
        <f>INDEX('7th_share'!AF:AF,MATCH($C$1&amp;"-"&amp;$C68,'7th_share'!$AK:$AK,0))</f>
        <v>0</v>
      </c>
      <c r="AO68">
        <f>INDEX('7th_share'!AG:AG,MATCH($C$1&amp;"-"&amp;$C68,'7th_share'!$AK:$AK,0))</f>
        <v>0</v>
      </c>
      <c r="AP68">
        <f>INDEX('7th_share'!AH:AH,MATCH($C$1&amp;"-"&amp;$C68,'7th_share'!$AK:$AK,0))</f>
        <v>0</v>
      </c>
      <c r="AQ68">
        <f>INDEX('7th_share'!AI:AI,MATCH($C$1&amp;"-"&amp;$C68,'7th_share'!$AK:$AK,0))</f>
        <v>0</v>
      </c>
      <c r="AR68">
        <f>INDEX('7th_share'!AJ:AJ,MATCH($C$1&amp;"-"&amp;$C68,'7th_share'!$AK:$AK,0))</f>
        <v>0</v>
      </c>
      <c r="AS68" s="6">
        <f t="shared" si="47"/>
        <v>0</v>
      </c>
      <c r="AT68" s="6">
        <f t="shared" si="46"/>
        <v>0</v>
      </c>
      <c r="AU68" s="6">
        <f t="shared" si="46"/>
        <v>0</v>
      </c>
      <c r="AV68" s="6">
        <f t="shared" si="46"/>
        <v>0</v>
      </c>
      <c r="AW68" s="6">
        <f t="shared" si="46"/>
        <v>0</v>
      </c>
      <c r="AX68" s="6">
        <f t="shared" si="46"/>
        <v>0</v>
      </c>
      <c r="AY68" s="6">
        <f t="shared" si="46"/>
        <v>0</v>
      </c>
      <c r="AZ68" s="6">
        <f t="shared" si="46"/>
        <v>0</v>
      </c>
      <c r="BA68" s="6">
        <f t="shared" si="46"/>
        <v>0</v>
      </c>
      <c r="BB68" s="6">
        <f t="shared" si="46"/>
        <v>0</v>
      </c>
      <c r="BC68" s="6">
        <f t="shared" si="46"/>
        <v>0</v>
      </c>
      <c r="BD68" s="6">
        <f t="shared" si="46"/>
        <v>0</v>
      </c>
      <c r="BE68" s="6">
        <f t="shared" si="46"/>
        <v>0</v>
      </c>
      <c r="BF68" s="6">
        <f t="shared" si="46"/>
        <v>0</v>
      </c>
      <c r="BG68" s="6">
        <f t="shared" si="46"/>
        <v>0</v>
      </c>
      <c r="BH68" s="6">
        <f t="shared" si="46"/>
        <v>0</v>
      </c>
      <c r="BI68" s="6">
        <f t="shared" si="46"/>
        <v>0</v>
      </c>
      <c r="BJ68" s="6">
        <f t="shared" si="46"/>
        <v>0</v>
      </c>
      <c r="BK68" s="6">
        <f t="shared" si="46"/>
        <v>0</v>
      </c>
      <c r="BL68" s="6">
        <f t="shared" si="46"/>
        <v>0</v>
      </c>
    </row>
    <row r="69" spans="2:64" x14ac:dyDescent="0.25">
      <c r="C69" t="s">
        <v>12</v>
      </c>
      <c r="D69">
        <f>INDEX(hist_share!W:W,MATCH($C$1&amp;"-"&amp;$C69,hist_share!$AF:$AF,0))</f>
        <v>7.359661718227219E-3</v>
      </c>
      <c r="E69">
        <f>INDEX(hist_share!X:X,MATCH($C$1&amp;"-"&amp;$C69,hist_share!$AF:$AF,0))</f>
        <v>7.8882899441827716E-3</v>
      </c>
      <c r="F69">
        <f>INDEX(hist_share!Y:Y,MATCH($C$1&amp;"-"&amp;$C69,hist_share!$AF:$AF,0))</f>
        <v>7.6907712941444231E-3</v>
      </c>
      <c r="G69">
        <f>INDEX(hist_share!Z:Z,MATCH($C$1&amp;"-"&amp;$C69,hist_share!$AF:$AF,0))</f>
        <v>7.2555123406252463E-3</v>
      </c>
      <c r="H69">
        <f>INDEX(hist_share!AA:AA,MATCH($C$1&amp;"-"&amp;$C69,hist_share!$AF:$AF,0))</f>
        <v>7.4164912297375284E-3</v>
      </c>
      <c r="I69">
        <f>INDEX(hist_share!AB:AB,MATCH($C$1&amp;"-"&amp;$C69,hist_share!$AF:$AF,0))</f>
        <v>0</v>
      </c>
      <c r="J69" s="10">
        <f>INDEX(hist_share!AC:AC,MATCH($C$1&amp;"-"&amp;$C69,hist_share!$AF:$AF,0))</f>
        <v>0</v>
      </c>
      <c r="K69">
        <f>INDEX('7th_share'!C:C,MATCH($C$1&amp;"-"&amp;$C69,'7th_share'!$AK:$AK,0))</f>
        <v>7.8267142651187154E-3</v>
      </c>
      <c r="L69">
        <f>INDEX('7th_share'!D:D,MATCH($C$1&amp;"-"&amp;$C69,'7th_share'!$AK:$AK,0))</f>
        <v>7.8883000573495513E-3</v>
      </c>
      <c r="M69">
        <f>INDEX('7th_share'!E:E,MATCH($C$1&amp;"-"&amp;$C69,'7th_share'!$AK:$AK,0))</f>
        <v>7.9157231000040879E-3</v>
      </c>
      <c r="N69">
        <f>INDEX('7th_share'!F:F,MATCH($C$1&amp;"-"&amp;$C69,'7th_share'!$AK:$AK,0))</f>
        <v>7.9110323092054062E-3</v>
      </c>
      <c r="O69">
        <f>INDEX('7th_share'!G:G,MATCH($C$1&amp;"-"&amp;$C69,'7th_share'!$AK:$AK,0))</f>
        <v>7.8762766010765841E-3</v>
      </c>
      <c r="P69">
        <f>INDEX('7th_share'!H:H,MATCH($C$1&amp;"-"&amp;$C69,'7th_share'!$AK:$AK,0))</f>
        <v>7.8135048917407149E-3</v>
      </c>
      <c r="Q69">
        <f>INDEX('7th_share'!I:I,MATCH($C$1&amp;"-"&amp;$C69,'7th_share'!$AK:$AK,0))</f>
        <v>7.7247660973208824E-3</v>
      </c>
      <c r="R69">
        <f>INDEX('7th_share'!J:J,MATCH($C$1&amp;"-"&amp;$C69,'7th_share'!$AK:$AK,0))</f>
        <v>7.6121091339401746E-3</v>
      </c>
      <c r="S69">
        <f>INDEX('7th_share'!K:K,MATCH($C$1&amp;"-"&amp;$C69,'7th_share'!$AK:$AK,0))</f>
        <v>7.477582917721666E-3</v>
      </c>
      <c r="T69">
        <f>INDEX('7th_share'!L:L,MATCH($C$1&amp;"-"&amp;$C69,'7th_share'!$AK:$AK,0))</f>
        <v>7.3232363647884576E-3</v>
      </c>
      <c r="U69">
        <f>INDEX('7th_share'!M:M,MATCH($C$1&amp;"-"&amp;$C69,'7th_share'!$AK:$AK,0))</f>
        <v>7.151118391263621E-3</v>
      </c>
      <c r="V69">
        <f>INDEX('7th_share'!N:N,MATCH($C$1&amp;"-"&amp;$C69,'7th_share'!$AK:$AK,0))</f>
        <v>6.9632779132702454E-3</v>
      </c>
      <c r="W69">
        <f>INDEX('7th_share'!O:O,MATCH($C$1&amp;"-"&amp;$C69,'7th_share'!$AK:$AK,0))</f>
        <v>6.7617638469314196E-3</v>
      </c>
      <c r="X69">
        <f>INDEX('7th_share'!P:P,MATCH($C$1&amp;"-"&amp;$C69,'7th_share'!$AK:$AK,0))</f>
        <v>6.5486251083702301E-3</v>
      </c>
      <c r="Y69">
        <f>INDEX('7th_share'!Q:Q,MATCH($C$1&amp;"-"&amp;$C69,'7th_share'!$AK:$AK,0))</f>
        <v>6.3259106137097468E-3</v>
      </c>
      <c r="Z69">
        <f>INDEX('7th_share'!R:R,MATCH($C$1&amp;"-"&amp;$C69,'7th_share'!$AK:$AK,0))</f>
        <v>6.0956692790730717E-3</v>
      </c>
      <c r="AA69">
        <f>INDEX('7th_share'!S:S,MATCH($C$1&amp;"-"&amp;$C69,'7th_share'!$AK:$AK,0))</f>
        <v>5.8599500205832834E-3</v>
      </c>
      <c r="AB69">
        <f>INDEX('7th_share'!T:T,MATCH($C$1&amp;"-"&amp;$C69,'7th_share'!$AK:$AK,0))</f>
        <v>5.620801754363464E-3</v>
      </c>
      <c r="AC69">
        <f>INDEX('7th_share'!U:U,MATCH($C$1&amp;"-"&amp;$C69,'7th_share'!$AK:$AK,0))</f>
        <v>5.3802733965367059E-3</v>
      </c>
      <c r="AD69">
        <f>INDEX('7th_share'!V:V,MATCH($C$1&amp;"-"&amp;$C69,'7th_share'!$AK:$AK,0))</f>
        <v>5.14041386322608E-3</v>
      </c>
      <c r="AE69">
        <f>INDEX('7th_share'!W:W,MATCH($C$1&amp;"-"&amp;$C69,'7th_share'!$AK:$AK,0))</f>
        <v>4.903272070554696E-3</v>
      </c>
      <c r="AF69">
        <f>INDEX('7th_share'!X:X,MATCH($C$1&amp;"-"&amp;$C69,'7th_share'!$AK:$AK,0))</f>
        <v>4.6708969346456134E-3</v>
      </c>
      <c r="AG69">
        <f>INDEX('7th_share'!Y:Y,MATCH($C$1&amp;"-"&amp;$C69,'7th_share'!$AK:$AK,0))</f>
        <v>4.4453373716219369E-3</v>
      </c>
      <c r="AH69">
        <f>INDEX('7th_share'!Z:Z,MATCH($C$1&amp;"-"&amp;$C69,'7th_share'!$AK:$AK,0))</f>
        <v>4.2286422976067287E-3</v>
      </c>
      <c r="AI69">
        <f>INDEX('7th_share'!AA:AA,MATCH($C$1&amp;"-"&amp;$C69,'7th_share'!$AK:$AK,0))</f>
        <v>4.0228606287231123E-3</v>
      </c>
      <c r="AJ69">
        <f>INDEX('7th_share'!AB:AB,MATCH($C$1&amp;"-"&amp;$C69,'7th_share'!$AK:$AK,0))</f>
        <v>3.8300412810941208E-3</v>
      </c>
      <c r="AK69">
        <f>INDEX('7th_share'!AC:AC,MATCH($C$1&amp;"-"&amp;$C69,'7th_share'!$AK:$AK,0))</f>
        <v>3.652233170842894E-3</v>
      </c>
      <c r="AL69">
        <f>INDEX('7th_share'!AD:AD,MATCH($C$1&amp;"-"&amp;$C69,'7th_share'!$AK:$AK,0))</f>
        <v>3.491485214092478E-3</v>
      </c>
      <c r="AM69">
        <f>INDEX('7th_share'!AE:AE,MATCH($C$1&amp;"-"&amp;$C69,'7th_share'!$AK:$AK,0))</f>
        <v>3.3498463269659661E-3</v>
      </c>
      <c r="AN69">
        <f>INDEX('7th_share'!AF:AF,MATCH($C$1&amp;"-"&amp;$C69,'7th_share'!$AK:$AK,0))</f>
        <v>3.2293654255864542E-3</v>
      </c>
      <c r="AO69">
        <f>INDEX('7th_share'!AG:AG,MATCH($C$1&amp;"-"&amp;$C69,'7th_share'!$AK:$AK,0))</f>
        <v>3.1320914260770062E-3</v>
      </c>
      <c r="AP69">
        <f>INDEX('7th_share'!AH:AH,MATCH($C$1&amp;"-"&amp;$C69,'7th_share'!$AK:$AK,0))</f>
        <v>3.0600732445607241E-3</v>
      </c>
      <c r="AQ69">
        <f>INDEX('7th_share'!AI:AI,MATCH($C$1&amp;"-"&amp;$C69,'7th_share'!$AK:$AK,0))</f>
        <v>3.015359797160702E-3</v>
      </c>
      <c r="AR69">
        <f>INDEX('7th_share'!AJ:AJ,MATCH($C$1&amp;"-"&amp;$C69,'7th_share'!$AK:$AK,0))</f>
        <v>3.00000000000001E-3</v>
      </c>
      <c r="AS69" s="6">
        <f t="shared" si="47"/>
        <v>3.00000000000001E-3</v>
      </c>
      <c r="AT69" s="6">
        <f t="shared" si="46"/>
        <v>3.00000000000001E-3</v>
      </c>
      <c r="AU69" s="6">
        <f t="shared" si="46"/>
        <v>3.00000000000001E-3</v>
      </c>
      <c r="AV69" s="6">
        <f t="shared" si="46"/>
        <v>3.00000000000001E-3</v>
      </c>
      <c r="AW69" s="6">
        <f t="shared" si="46"/>
        <v>3.00000000000001E-3</v>
      </c>
      <c r="AX69" s="6">
        <f t="shared" si="46"/>
        <v>3.00000000000001E-3</v>
      </c>
      <c r="AY69" s="6">
        <f t="shared" si="46"/>
        <v>3.00000000000001E-3</v>
      </c>
      <c r="AZ69" s="6">
        <f t="shared" si="46"/>
        <v>3.00000000000001E-3</v>
      </c>
      <c r="BA69" s="6">
        <f t="shared" si="46"/>
        <v>3.00000000000001E-3</v>
      </c>
      <c r="BB69" s="6">
        <f t="shared" si="46"/>
        <v>3.00000000000001E-3</v>
      </c>
      <c r="BC69" s="6">
        <f t="shared" si="46"/>
        <v>3.00000000000001E-3</v>
      </c>
      <c r="BD69" s="6">
        <f t="shared" si="46"/>
        <v>3.00000000000001E-3</v>
      </c>
      <c r="BE69" s="6">
        <f t="shared" si="46"/>
        <v>3.00000000000001E-3</v>
      </c>
      <c r="BF69" s="6">
        <f t="shared" si="46"/>
        <v>3.00000000000001E-3</v>
      </c>
      <c r="BG69" s="6">
        <f t="shared" si="46"/>
        <v>3.00000000000001E-3</v>
      </c>
      <c r="BH69" s="6">
        <f t="shared" si="46"/>
        <v>3.00000000000001E-3</v>
      </c>
      <c r="BI69" s="6">
        <f t="shared" si="46"/>
        <v>3.00000000000001E-3</v>
      </c>
      <c r="BJ69" s="6">
        <f t="shared" si="46"/>
        <v>3.00000000000001E-3</v>
      </c>
      <c r="BK69" s="6">
        <f t="shared" si="46"/>
        <v>3.00000000000001E-3</v>
      </c>
      <c r="BL69" s="6">
        <f t="shared" si="46"/>
        <v>3.00000000000001E-3</v>
      </c>
    </row>
    <row r="70" spans="2:64" x14ac:dyDescent="0.25">
      <c r="C70" t="s">
        <v>13</v>
      </c>
      <c r="D70">
        <f>INDEX(hist_share!W:W,MATCH($C$1&amp;"-"&amp;$C70,hist_share!$AF:$AF,0))</f>
        <v>9.4877032977690109E-2</v>
      </c>
      <c r="E70">
        <f>INDEX(hist_share!X:X,MATCH($C$1&amp;"-"&amp;$C70,hist_share!$AF:$AF,0))</f>
        <v>9.8875011799251386E-2</v>
      </c>
      <c r="F70">
        <f>INDEX(hist_share!Y:Y,MATCH($C$1&amp;"-"&amp;$C70,hist_share!$AF:$AF,0))</f>
        <v>9.7515344880912791E-2</v>
      </c>
      <c r="G70">
        <f>INDEX(hist_share!Z:Z,MATCH($C$1&amp;"-"&amp;$C70,hist_share!$AF:$AF,0))</f>
        <v>0.1150509436026786</v>
      </c>
      <c r="H70">
        <f>INDEX(hist_share!AA:AA,MATCH($C$1&amp;"-"&amp;$C70,hist_share!$AF:$AF,0))</f>
        <v>0.11567694858866651</v>
      </c>
      <c r="I70">
        <f>INDEX(hist_share!AB:AB,MATCH($C$1&amp;"-"&amp;$C70,hist_share!$AF:$AF,0))</f>
        <v>0.1136878247745251</v>
      </c>
      <c r="J70" s="10">
        <f>INDEX(hist_share!AC:AC,MATCH($C$1&amp;"-"&amp;$C70,hist_share!$AF:$AF,0))</f>
        <v>0.1089030297715412</v>
      </c>
      <c r="K70">
        <f>INDEX('7th_share'!C:C,MATCH($C$1&amp;"-"&amp;$C70,'7th_share'!$AK:$AK,0))</f>
        <v>0.1100116436315593</v>
      </c>
      <c r="L70">
        <f>INDEX('7th_share'!D:D,MATCH($C$1&amp;"-"&amp;$C70,'7th_share'!$AK:$AK,0))</f>
        <v>0.11146059299401349</v>
      </c>
      <c r="M70">
        <f>INDEX('7th_share'!E:E,MATCH($C$1&amp;"-"&amp;$C70,'7th_share'!$AK:$AK,0))</f>
        <v>0.11322689588733301</v>
      </c>
      <c r="N70">
        <f>INDEX('7th_share'!F:F,MATCH($C$1&amp;"-"&amp;$C70,'7th_share'!$AK:$AK,0))</f>
        <v>0.1152875703399474</v>
      </c>
      <c r="O70">
        <f>INDEX('7th_share'!G:G,MATCH($C$1&amp;"-"&amp;$C70,'7th_share'!$AK:$AK,0))</f>
        <v>0.117619634380286</v>
      </c>
      <c r="P70">
        <f>INDEX('7th_share'!H:H,MATCH($C$1&amp;"-"&amp;$C70,'7th_share'!$AK:$AK,0))</f>
        <v>0.120200106036778</v>
      </c>
      <c r="Q70">
        <f>INDEX('7th_share'!I:I,MATCH($C$1&amp;"-"&amp;$C70,'7th_share'!$AK:$AK,0))</f>
        <v>0.1230060033378529</v>
      </c>
      <c r="R70">
        <f>INDEX('7th_share'!J:J,MATCH($C$1&amp;"-"&amp;$C70,'7th_share'!$AK:$AK,0))</f>
        <v>0.12601434431193989</v>
      </c>
      <c r="S70">
        <f>INDEX('7th_share'!K:K,MATCH($C$1&amp;"-"&amp;$C70,'7th_share'!$AK:$AK,0))</f>
        <v>0.1292021469874684</v>
      </c>
      <c r="T70">
        <f>INDEX('7th_share'!L:L,MATCH($C$1&amp;"-"&amp;$C70,'7th_share'!$AK:$AK,0))</f>
        <v>0.13254642939286779</v>
      </c>
      <c r="U70">
        <f>INDEX('7th_share'!M:M,MATCH($C$1&amp;"-"&amp;$C70,'7th_share'!$AK:$AK,0))</f>
        <v>0.13602420955656741</v>
      </c>
      <c r="V70">
        <f>INDEX('7th_share'!N:N,MATCH($C$1&amp;"-"&amp;$C70,'7th_share'!$AK:$AK,0))</f>
        <v>0.1396125055069965</v>
      </c>
      <c r="W70">
        <f>INDEX('7th_share'!O:O,MATCH($C$1&amp;"-"&amp;$C70,'7th_share'!$AK:$AK,0))</f>
        <v>0.14328833527258439</v>
      </c>
      <c r="X70">
        <f>INDEX('7th_share'!P:P,MATCH($C$1&amp;"-"&amp;$C70,'7th_share'!$AK:$AK,0))</f>
        <v>0.14702871688176081</v>
      </c>
      <c r="Y70">
        <f>INDEX('7th_share'!Q:Q,MATCH($C$1&amp;"-"&amp;$C70,'7th_share'!$AK:$AK,0))</f>
        <v>0.15081066836295451</v>
      </c>
      <c r="Z70">
        <f>INDEX('7th_share'!R:R,MATCH($C$1&amp;"-"&amp;$C70,'7th_share'!$AK:$AK,0))</f>
        <v>0.15461120774459519</v>
      </c>
      <c r="AA70">
        <f>INDEX('7th_share'!S:S,MATCH($C$1&amp;"-"&amp;$C70,'7th_share'!$AK:$AK,0))</f>
        <v>0.15840735305511219</v>
      </c>
      <c r="AB70">
        <f>INDEX('7th_share'!T:T,MATCH($C$1&amp;"-"&amp;$C70,'7th_share'!$AK:$AK,0))</f>
        <v>0.1621761223229348</v>
      </c>
      <c r="AC70">
        <f>INDEX('7th_share'!U:U,MATCH($C$1&amp;"-"&amp;$C70,'7th_share'!$AK:$AK,0))</f>
        <v>0.1658945335764922</v>
      </c>
      <c r="AD70">
        <f>INDEX('7th_share'!V:V,MATCH($C$1&amp;"-"&amp;$C70,'7th_share'!$AK:$AK,0))</f>
        <v>0.16953960484421399</v>
      </c>
      <c r="AE70">
        <f>INDEX('7th_share'!W:W,MATCH($C$1&amp;"-"&amp;$C70,'7th_share'!$AK:$AK,0))</f>
        <v>0.17308835415452939</v>
      </c>
      <c r="AF70">
        <f>INDEX('7th_share'!X:X,MATCH($C$1&amp;"-"&amp;$C70,'7th_share'!$AK:$AK,0))</f>
        <v>0.17651779953586769</v>
      </c>
      <c r="AG70">
        <f>INDEX('7th_share'!Y:Y,MATCH($C$1&amp;"-"&amp;$C70,'7th_share'!$AK:$AK,0))</f>
        <v>0.1798049590166583</v>
      </c>
      <c r="AH70">
        <f>INDEX('7th_share'!Z:Z,MATCH($C$1&amp;"-"&amp;$C70,'7th_share'!$AK:$AK,0))</f>
        <v>0.18292685062533079</v>
      </c>
      <c r="AI70">
        <f>INDEX('7th_share'!AA:AA,MATCH($C$1&amp;"-"&amp;$C70,'7th_share'!$AK:$AK,0))</f>
        <v>0.18586049239031399</v>
      </c>
      <c r="AJ70">
        <f>INDEX('7th_share'!AB:AB,MATCH($C$1&amp;"-"&amp;$C70,'7th_share'!$AK:$AK,0))</f>
        <v>0.18858290234003769</v>
      </c>
      <c r="AK70">
        <f>INDEX('7th_share'!AC:AC,MATCH($C$1&amp;"-"&amp;$C70,'7th_share'!$AK:$AK,0))</f>
        <v>0.19107109850293111</v>
      </c>
      <c r="AL70">
        <f>INDEX('7th_share'!AD:AD,MATCH($C$1&amp;"-"&amp;$C70,'7th_share'!$AK:$AK,0))</f>
        <v>0.19330209890742339</v>
      </c>
      <c r="AM70">
        <f>INDEX('7th_share'!AE:AE,MATCH($C$1&amp;"-"&amp;$C70,'7th_share'!$AK:$AK,0))</f>
        <v>0.1952529215819441</v>
      </c>
      <c r="AN70">
        <f>INDEX('7th_share'!AF:AF,MATCH($C$1&amp;"-"&amp;$C70,'7th_share'!$AK:$AK,0))</f>
        <v>0.19690058455492249</v>
      </c>
      <c r="AO70">
        <f>INDEX('7th_share'!AG:AG,MATCH($C$1&amp;"-"&amp;$C70,'7th_share'!$AK:$AK,0))</f>
        <v>0.19822210585478789</v>
      </c>
      <c r="AP70">
        <f>INDEX('7th_share'!AH:AH,MATCH($C$1&amp;"-"&amp;$C70,'7th_share'!$AK:$AK,0))</f>
        <v>0.19919450350996989</v>
      </c>
      <c r="AQ70">
        <f>INDEX('7th_share'!AI:AI,MATCH($C$1&amp;"-"&amp;$C70,'7th_share'!$AK:$AK,0))</f>
        <v>0.19979479554889751</v>
      </c>
      <c r="AR70">
        <f>INDEX('7th_share'!AJ:AJ,MATCH($C$1&amp;"-"&amp;$C70,'7th_share'!$AK:$AK,0))</f>
        <v>0.20000000000000021</v>
      </c>
      <c r="AS70" s="6">
        <f t="shared" si="47"/>
        <v>0.20000000000000021</v>
      </c>
      <c r="AT70" s="6">
        <f t="shared" si="46"/>
        <v>0.20000000000000021</v>
      </c>
      <c r="AU70" s="6">
        <f t="shared" si="46"/>
        <v>0.20000000000000021</v>
      </c>
      <c r="AV70" s="6">
        <f t="shared" si="46"/>
        <v>0.20000000000000021</v>
      </c>
      <c r="AW70" s="6">
        <f t="shared" si="46"/>
        <v>0.20000000000000021</v>
      </c>
      <c r="AX70" s="6">
        <f t="shared" si="46"/>
        <v>0.20000000000000021</v>
      </c>
      <c r="AY70" s="6">
        <f t="shared" si="46"/>
        <v>0.20000000000000021</v>
      </c>
      <c r="AZ70" s="6">
        <f t="shared" si="46"/>
        <v>0.20000000000000021</v>
      </c>
      <c r="BA70" s="6">
        <f t="shared" si="46"/>
        <v>0.20000000000000021</v>
      </c>
      <c r="BB70" s="6">
        <f t="shared" si="46"/>
        <v>0.20000000000000021</v>
      </c>
      <c r="BC70" s="6">
        <f t="shared" si="46"/>
        <v>0.20000000000000021</v>
      </c>
      <c r="BD70" s="6">
        <f t="shared" si="46"/>
        <v>0.20000000000000021</v>
      </c>
      <c r="BE70" s="6">
        <f t="shared" si="46"/>
        <v>0.20000000000000021</v>
      </c>
      <c r="BF70" s="6">
        <f t="shared" si="46"/>
        <v>0.20000000000000021</v>
      </c>
      <c r="BG70" s="6">
        <f t="shared" si="46"/>
        <v>0.20000000000000021</v>
      </c>
      <c r="BH70" s="6">
        <f t="shared" si="46"/>
        <v>0.20000000000000021</v>
      </c>
      <c r="BI70" s="6">
        <f t="shared" si="46"/>
        <v>0.20000000000000021</v>
      </c>
      <c r="BJ70" s="6">
        <f t="shared" si="46"/>
        <v>0.20000000000000021</v>
      </c>
      <c r="BK70" s="6">
        <f t="shared" si="46"/>
        <v>0.20000000000000021</v>
      </c>
      <c r="BL70" s="6">
        <f t="shared" si="46"/>
        <v>0.20000000000000021</v>
      </c>
    </row>
    <row r="71" spans="2:64" x14ac:dyDescent="0.25">
      <c r="C71" t="s">
        <v>14</v>
      </c>
      <c r="D71">
        <f>INDEX(hist_share!W:W,MATCH($C$1&amp;"-"&amp;$C71,hist_share!$AF:$AF,0))</f>
        <v>6.7704154322985608E-3</v>
      </c>
      <c r="E71">
        <f>INDEX(hist_share!X:X,MATCH($C$1&amp;"-"&amp;$C71,hist_share!$AF:$AF,0))</f>
        <v>6.6258382326340416E-3</v>
      </c>
      <c r="F71">
        <f>INDEX(hist_share!Y:Y,MATCH($C$1&amp;"-"&amp;$C71,hist_share!$AF:$AF,0))</f>
        <v>5.6708030706699962E-3</v>
      </c>
      <c r="G71">
        <f>INDEX(hist_share!Z:Z,MATCH($C$1&amp;"-"&amp;$C71,hist_share!$AF:$AF,0))</f>
        <v>5.3978245034380342E-3</v>
      </c>
      <c r="H71">
        <f>INDEX(hist_share!AA:AA,MATCH($C$1&amp;"-"&amp;$C71,hist_share!$AF:$AF,0))</f>
        <v>3.3519010822233488E-3</v>
      </c>
      <c r="I71">
        <f>INDEX(hist_share!AB:AB,MATCH($C$1&amp;"-"&amp;$C71,hist_share!$AF:$AF,0))</f>
        <v>2.9128843845026482E-3</v>
      </c>
      <c r="J71" s="10">
        <f>INDEX(hist_share!AC:AC,MATCH($C$1&amp;"-"&amp;$C71,hist_share!$AF:$AF,0))</f>
        <v>3.8605656249550029E-3</v>
      </c>
      <c r="K71">
        <f>INDEX('7th_share'!C:C,MATCH($C$1&amp;"-"&amp;$C71,'7th_share'!$AK:$AK,0))</f>
        <v>3.4181801995067391E-3</v>
      </c>
      <c r="L71">
        <f>INDEX('7th_share'!D:D,MATCH($C$1&amp;"-"&amp;$C71,'7th_share'!$AK:$AK,0))</f>
        <v>3.034516997133968E-3</v>
      </c>
      <c r="M71">
        <f>INDEX('7th_share'!E:E,MATCH($C$1&amp;"-"&amp;$C71,'7th_share'!$AK:$AK,0))</f>
        <v>2.706774776475537E-3</v>
      </c>
      <c r="N71">
        <f>INDEX('7th_share'!F:F,MATCH($C$1&amp;"-"&amp;$C71,'7th_share'!$AK:$AK,0))</f>
        <v>2.4321522961703109E-3</v>
      </c>
      <c r="O71">
        <f>INDEX('7th_share'!G:G,MATCH($C$1&amp;"-"&amp;$C71,'7th_share'!$AK:$AK,0))</f>
        <v>2.207848314857153E-3</v>
      </c>
      <c r="P71">
        <f>INDEX('7th_share'!H:H,MATCH($C$1&amp;"-"&amp;$C71,'7th_share'!$AK:$AK,0))</f>
        <v>2.03106159117492E-3</v>
      </c>
      <c r="Q71">
        <f>INDEX('7th_share'!I:I,MATCH($C$1&amp;"-"&amp;$C71,'7th_share'!$AK:$AK,0))</f>
        <v>1.8989908837624631E-3</v>
      </c>
      <c r="R71">
        <f>INDEX('7th_share'!J:J,MATCH($C$1&amp;"-"&amp;$C71,'7th_share'!$AK:$AK,0))</f>
        <v>1.808834951258662E-3</v>
      </c>
      <c r="S71">
        <f>INDEX('7th_share'!K:K,MATCH($C$1&amp;"-"&amp;$C71,'7th_share'!$AK:$AK,0))</f>
        <v>1.7577925523023651E-3</v>
      </c>
      <c r="T71">
        <f>INDEX('7th_share'!L:L,MATCH($C$1&amp;"-"&amp;$C71,'7th_share'!$AK:$AK,0))</f>
        <v>1.743062445532427E-3</v>
      </c>
      <c r="U71">
        <f>INDEX('7th_share'!M:M,MATCH($C$1&amp;"-"&amp;$C71,'7th_share'!$AK:$AK,0))</f>
        <v>1.761843389587716E-3</v>
      </c>
      <c r="V71">
        <f>INDEX('7th_share'!N:N,MATCH($C$1&amp;"-"&amp;$C71,'7th_share'!$AK:$AK,0))</f>
        <v>1.811334143107101E-3</v>
      </c>
      <c r="W71">
        <f>INDEX('7th_share'!O:O,MATCH($C$1&amp;"-"&amp;$C71,'7th_share'!$AK:$AK,0))</f>
        <v>1.888733464729426E-3</v>
      </c>
      <c r="X71">
        <f>INDEX('7th_share'!P:P,MATCH($C$1&amp;"-"&amp;$C71,'7th_share'!$AK:$AK,0))</f>
        <v>1.9912401130935549E-3</v>
      </c>
      <c r="Y71">
        <f>INDEX('7th_share'!Q:Q,MATCH($C$1&amp;"-"&amp;$C71,'7th_share'!$AK:$AK,0))</f>
        <v>2.116052846838351E-3</v>
      </c>
      <c r="Z71">
        <f>INDEX('7th_share'!R:R,MATCH($C$1&amp;"-"&amp;$C71,'7th_share'!$AK:$AK,0))</f>
        <v>2.2603704246026719E-3</v>
      </c>
      <c r="AA71">
        <f>INDEX('7th_share'!S:S,MATCH($C$1&amp;"-"&amp;$C71,'7th_share'!$AK:$AK,0))</f>
        <v>2.4213916050253859E-3</v>
      </c>
      <c r="AB71">
        <f>INDEX('7th_share'!T:T,MATCH($C$1&amp;"-"&amp;$C71,'7th_share'!$AK:$AK,0))</f>
        <v>2.5963151467453291E-3</v>
      </c>
      <c r="AC71">
        <f>INDEX('7th_share'!U:U,MATCH($C$1&amp;"-"&amp;$C71,'7th_share'!$AK:$AK,0))</f>
        <v>2.7823398084013979E-3</v>
      </c>
      <c r="AD71">
        <f>INDEX('7th_share'!V:V,MATCH($C$1&amp;"-"&amp;$C71,'7th_share'!$AK:$AK,0))</f>
        <v>2.9766643486324211E-3</v>
      </c>
      <c r="AE71">
        <f>INDEX('7th_share'!W:W,MATCH($C$1&amp;"-"&amp;$C71,'7th_share'!$AK:$AK,0))</f>
        <v>3.1764875260772872E-3</v>
      </c>
      <c r="AF71">
        <f>INDEX('7th_share'!X:X,MATCH($C$1&amp;"-"&amp;$C71,'7th_share'!$AK:$AK,0))</f>
        <v>3.379008099374818E-3</v>
      </c>
      <c r="AG71">
        <f>INDEX('7th_share'!Y:Y,MATCH($C$1&amp;"-"&amp;$C71,'7th_share'!$AK:$AK,0))</f>
        <v>3.5814248271639091E-3</v>
      </c>
      <c r="AH71">
        <f>INDEX('7th_share'!Z:Z,MATCH($C$1&amp;"-"&amp;$C71,'7th_share'!$AK:$AK,0))</f>
        <v>3.7809364680834148E-3</v>
      </c>
      <c r="AI71">
        <f>INDEX('7th_share'!AA:AA,MATCH($C$1&amp;"-"&amp;$C71,'7th_share'!$AK:$AK,0))</f>
        <v>3.9747417807721704E-3</v>
      </c>
      <c r="AJ71">
        <f>INDEX('7th_share'!AB:AB,MATCH($C$1&amp;"-"&amp;$C71,'7th_share'!$AK:$AK,0))</f>
        <v>4.1600395238690548E-3</v>
      </c>
      <c r="AK71">
        <f>INDEX('7th_share'!AC:AC,MATCH($C$1&amp;"-"&amp;$C71,'7th_share'!$AK:$AK,0))</f>
        <v>4.3340284560129437E-3</v>
      </c>
      <c r="AL71">
        <f>INDEX('7th_share'!AD:AD,MATCH($C$1&amp;"-"&amp;$C71,'7th_share'!$AK:$AK,0))</f>
        <v>4.4939073358426559E-3</v>
      </c>
      <c r="AM71">
        <f>INDEX('7th_share'!AE:AE,MATCH($C$1&amp;"-"&amp;$C71,'7th_share'!$AK:$AK,0))</f>
        <v>4.6368749219971089E-3</v>
      </c>
      <c r="AN71">
        <f>INDEX('7th_share'!AF:AF,MATCH($C$1&amp;"-"&amp;$C71,'7th_share'!$AK:$AK,0))</f>
        <v>4.7601299731151129E-3</v>
      </c>
      <c r="AO71">
        <f>INDEX('7th_share'!AG:AG,MATCH($C$1&amp;"-"&amp;$C71,'7th_share'!$AK:$AK,0))</f>
        <v>4.8608712478355274E-3</v>
      </c>
      <c r="AP71">
        <f>INDEX('7th_share'!AH:AH,MATCH($C$1&amp;"-"&amp;$C71,'7th_share'!$AK:$AK,0))</f>
        <v>4.9362975047972718E-3</v>
      </c>
      <c r="AQ71">
        <f>INDEX('7th_share'!AI:AI,MATCH($C$1&amp;"-"&amp;$C71,'7th_share'!$AK:$AK,0))</f>
        <v>4.9836075026391206E-3</v>
      </c>
      <c r="AR71">
        <f>INDEX('7th_share'!AJ:AJ,MATCH($C$1&amp;"-"&amp;$C71,'7th_share'!$AK:$AK,0))</f>
        <v>5.000000000000001E-3</v>
      </c>
      <c r="AS71" s="6">
        <f t="shared" si="47"/>
        <v>5.000000000000001E-3</v>
      </c>
      <c r="AT71" s="6">
        <f t="shared" si="46"/>
        <v>5.000000000000001E-3</v>
      </c>
      <c r="AU71" s="6">
        <f t="shared" si="46"/>
        <v>5.000000000000001E-3</v>
      </c>
      <c r="AV71" s="6">
        <f t="shared" si="46"/>
        <v>5.000000000000001E-3</v>
      </c>
      <c r="AW71" s="6">
        <f t="shared" si="46"/>
        <v>5.000000000000001E-3</v>
      </c>
      <c r="AX71" s="6">
        <f t="shared" si="46"/>
        <v>5.000000000000001E-3</v>
      </c>
      <c r="AY71" s="6">
        <f t="shared" si="46"/>
        <v>5.000000000000001E-3</v>
      </c>
      <c r="AZ71" s="6">
        <f t="shared" si="46"/>
        <v>5.000000000000001E-3</v>
      </c>
      <c r="BA71" s="6">
        <f t="shared" si="46"/>
        <v>5.000000000000001E-3</v>
      </c>
      <c r="BB71" s="6">
        <f t="shared" si="46"/>
        <v>5.000000000000001E-3</v>
      </c>
      <c r="BC71" s="6">
        <f t="shared" si="46"/>
        <v>5.000000000000001E-3</v>
      </c>
      <c r="BD71" s="6">
        <f t="shared" si="46"/>
        <v>5.000000000000001E-3</v>
      </c>
      <c r="BE71" s="6">
        <f t="shared" si="46"/>
        <v>5.000000000000001E-3</v>
      </c>
      <c r="BF71" s="6">
        <f t="shared" si="46"/>
        <v>5.000000000000001E-3</v>
      </c>
      <c r="BG71" s="6">
        <f t="shared" si="46"/>
        <v>5.000000000000001E-3</v>
      </c>
      <c r="BH71" s="6">
        <f t="shared" si="46"/>
        <v>5.000000000000001E-3</v>
      </c>
      <c r="BI71" s="6">
        <f t="shared" si="46"/>
        <v>5.000000000000001E-3</v>
      </c>
      <c r="BJ71" s="6">
        <f t="shared" si="46"/>
        <v>5.000000000000001E-3</v>
      </c>
      <c r="BK71" s="6">
        <f t="shared" si="46"/>
        <v>5.000000000000001E-3</v>
      </c>
      <c r="BL71" s="6">
        <f t="shared" si="46"/>
        <v>5.000000000000001E-3</v>
      </c>
    </row>
    <row r="72" spans="2:64" x14ac:dyDescent="0.25">
      <c r="C72" t="s">
        <v>15</v>
      </c>
      <c r="D72">
        <f>INDEX(hist_share!W:W,MATCH($C$1&amp;"-"&amp;$C72,hist_share!$AF:$AF,0))</f>
        <v>9.7596475841468244E-2</v>
      </c>
      <c r="E72">
        <f>INDEX(hist_share!X:X,MATCH($C$1&amp;"-"&amp;$C72,hist_share!$AF:$AF,0))</f>
        <v>9.7545604779387174E-2</v>
      </c>
      <c r="F72">
        <f>INDEX(hist_share!Y:Y,MATCH($C$1&amp;"-"&amp;$C72,hist_share!$AF:$AF,0))</f>
        <v>9.8422127315247812E-2</v>
      </c>
      <c r="G72">
        <f>INDEX(hist_share!Z:Z,MATCH($C$1&amp;"-"&amp;$C72,hist_share!$AF:$AF,0))</f>
        <v>9.8310907320286869E-2</v>
      </c>
      <c r="H72">
        <f>INDEX(hist_share!AA:AA,MATCH($C$1&amp;"-"&amp;$C72,hist_share!$AF:$AF,0))</f>
        <v>9.8636853240860106E-2</v>
      </c>
      <c r="I72">
        <f>INDEX(hist_share!AB:AB,MATCH($C$1&amp;"-"&amp;$C72,hist_share!$AF:$AF,0))</f>
        <v>9.9521086024127015E-2</v>
      </c>
      <c r="J72" s="10">
        <f>INDEX(hist_share!AC:AC,MATCH($C$1&amp;"-"&amp;$C72,hist_share!$AF:$AF,0))</f>
        <v>0.1015117506897741</v>
      </c>
      <c r="K72">
        <f>INDEX('7th_share'!C:C,MATCH($C$1&amp;"-"&amp;$C72,'7th_share'!$AK:$AK,0))</f>
        <v>0.1017140787263478</v>
      </c>
      <c r="L72">
        <f>INDEX('7th_share'!D:D,MATCH($C$1&amp;"-"&amp;$C72,'7th_share'!$AK:$AK,0))</f>
        <v>0.10183325409519089</v>
      </c>
      <c r="M72">
        <f>INDEX('7th_share'!E:E,MATCH($C$1&amp;"-"&amp;$C72,'7th_share'!$AK:$AK,0))</f>
        <v>0.1018740225764611</v>
      </c>
      <c r="N72">
        <f>INDEX('7th_share'!F:F,MATCH($C$1&amp;"-"&amp;$C72,'7th_share'!$AK:$AK,0))</f>
        <v>0.1018411299503158</v>
      </c>
      <c r="O72">
        <f>INDEX('7th_share'!G:G,MATCH($C$1&amp;"-"&amp;$C72,'7th_share'!$AK:$AK,0))</f>
        <v>0.1017393219969125</v>
      </c>
      <c r="P72">
        <f>INDEX('7th_share'!H:H,MATCH($C$1&amp;"-"&amp;$C72,'7th_share'!$AK:$AK,0))</f>
        <v>0.1015733444964086</v>
      </c>
      <c r="Q72">
        <f>INDEX('7th_share'!I:I,MATCH($C$1&amp;"-"&amp;$C72,'7th_share'!$AK:$AK,0))</f>
        <v>0.1013479432289618</v>
      </c>
      <c r="R72">
        <f>INDEX('7th_share'!J:J,MATCH($C$1&amp;"-"&amp;$C72,'7th_share'!$AK:$AK,0))</f>
        <v>0.1010678639747295</v>
      </c>
      <c r="S72">
        <f>INDEX('7th_share'!K:K,MATCH($C$1&amp;"-"&amp;$C72,'7th_share'!$AK:$AK,0))</f>
        <v>0.1007378525138691</v>
      </c>
      <c r="T72">
        <f>INDEX('7th_share'!L:L,MATCH($C$1&amp;"-"&amp;$C72,'7th_share'!$AK:$AK,0))</f>
        <v>0.1003626546265383</v>
      </c>
      <c r="U72">
        <f>INDEX('7th_share'!M:M,MATCH($C$1&amp;"-"&amp;$C72,'7th_share'!$AK:$AK,0))</f>
        <v>9.994701609289447E-2</v>
      </c>
      <c r="V72">
        <f>INDEX('7th_share'!N:N,MATCH($C$1&amp;"-"&amp;$C72,'7th_share'!$AK:$AK,0))</f>
        <v>9.9495682693095125E-2</v>
      </c>
      <c r="W72">
        <f>INDEX('7th_share'!O:O,MATCH($C$1&amp;"-"&amp;$C72,'7th_share'!$AK:$AK,0))</f>
        <v>9.9013400207297708E-2</v>
      </c>
      <c r="X72">
        <f>INDEX('7th_share'!P:P,MATCH($C$1&amp;"-"&amp;$C72,'7th_share'!$AK:$AK,0))</f>
        <v>9.8504914415659853E-2</v>
      </c>
      <c r="Y72">
        <f>INDEX('7th_share'!Q:Q,MATCH($C$1&amp;"-"&amp;$C72,'7th_share'!$AK:$AK,0))</f>
        <v>9.7974971098338914E-2</v>
      </c>
      <c r="Z72">
        <f>INDEX('7th_share'!R:R,MATCH($C$1&amp;"-"&amp;$C72,'7th_share'!$AK:$AK,0))</f>
        <v>9.7428316035492485E-2</v>
      </c>
      <c r="AA72">
        <f>INDEX('7th_share'!S:S,MATCH($C$1&amp;"-"&amp;$C72,'7th_share'!$AK:$AK,0))</f>
        <v>9.6869695007277948E-2</v>
      </c>
      <c r="AB72">
        <f>INDEX('7th_share'!T:T,MATCH($C$1&amp;"-"&amp;$C72,'7th_share'!$AK:$AK,0))</f>
        <v>9.630385379385302E-2</v>
      </c>
      <c r="AC72">
        <f>INDEX('7th_share'!U:U,MATCH($C$1&amp;"-"&amp;$C72,'7th_share'!$AK:$AK,0))</f>
        <v>9.5735538175374904E-2</v>
      </c>
      <c r="AD72">
        <f>INDEX('7th_share'!V:V,MATCH($C$1&amp;"-"&amp;$C72,'7th_share'!$AK:$AK,0))</f>
        <v>9.5169493932001373E-2</v>
      </c>
      <c r="AE72">
        <f>INDEX('7th_share'!W:W,MATCH($C$1&amp;"-"&amp;$C72,'7th_share'!$AK:$AK,0))</f>
        <v>9.4610466843889754E-2</v>
      </c>
      <c r="AF72">
        <f>INDEX('7th_share'!X:X,MATCH($C$1&amp;"-"&amp;$C72,'7th_share'!$AK:$AK,0))</f>
        <v>9.4063202691197556E-2</v>
      </c>
      <c r="AG72">
        <f>INDEX('7th_share'!Y:Y,MATCH($C$1&amp;"-"&amp;$C72,'7th_share'!$AK:$AK,0))</f>
        <v>9.3532447254082385E-2</v>
      </c>
      <c r="AH72">
        <f>INDEX('7th_share'!Z:Z,MATCH($C$1&amp;"-"&amp;$C72,'7th_share'!$AK:$AK,0))</f>
        <v>9.3022946312701638E-2</v>
      </c>
      <c r="AI72">
        <f>INDEX('7th_share'!AA:AA,MATCH($C$1&amp;"-"&amp;$C72,'7th_share'!$AK:$AK,0))</f>
        <v>9.2539445647212837E-2</v>
      </c>
      <c r="AJ72">
        <f>INDEX('7th_share'!AB:AB,MATCH($C$1&amp;"-"&amp;$C72,'7th_share'!$AK:$AK,0))</f>
        <v>9.2086691037773505E-2</v>
      </c>
      <c r="AK72">
        <f>INDEX('7th_share'!AC:AC,MATCH($C$1&amp;"-"&amp;$C72,'7th_share'!$AK:$AK,0))</f>
        <v>9.1669428264541039E-2</v>
      </c>
      <c r="AL72">
        <f>INDEX('7th_share'!AD:AD,MATCH($C$1&amp;"-"&amp;$C72,'7th_share'!$AK:$AK,0))</f>
        <v>9.1292403107673115E-2</v>
      </c>
      <c r="AM72">
        <f>INDEX('7th_share'!AE:AE,MATCH($C$1&amp;"-"&amp;$C72,'7th_share'!$AK:$AK,0))</f>
        <v>9.0960361347327129E-2</v>
      </c>
      <c r="AN72">
        <f>INDEX('7th_share'!AF:AF,MATCH($C$1&amp;"-"&amp;$C72,'7th_share'!$AK:$AK,0))</f>
        <v>9.0678048763660521E-2</v>
      </c>
      <c r="AO72">
        <f>INDEX('7th_share'!AG:AG,MATCH($C$1&amp;"-"&amp;$C72,'7th_share'!$AK:$AK,0))</f>
        <v>9.0450211136830841E-2</v>
      </c>
      <c r="AP72">
        <f>INDEX('7th_share'!AH:AH,MATCH($C$1&amp;"-"&amp;$C72,'7th_share'!$AK:$AK,0))</f>
        <v>9.0281594246995583E-2</v>
      </c>
      <c r="AQ72">
        <f>INDEX('7th_share'!AI:AI,MATCH($C$1&amp;"-"&amp;$C72,'7th_share'!$AK:$AK,0))</f>
        <v>9.0176943874312299E-2</v>
      </c>
      <c r="AR72">
        <f>INDEX('7th_share'!AJ:AJ,MATCH($C$1&amp;"-"&amp;$C72,'7th_share'!$AK:$AK,0))</f>
        <v>9.0141005798938453E-2</v>
      </c>
      <c r="AS72" s="6">
        <f t="shared" si="47"/>
        <v>9.0141005798938453E-2</v>
      </c>
      <c r="AT72" s="6">
        <f t="shared" si="46"/>
        <v>9.0141005798938453E-2</v>
      </c>
      <c r="AU72" s="6">
        <f t="shared" si="46"/>
        <v>9.0141005798938453E-2</v>
      </c>
      <c r="AV72" s="6">
        <f t="shared" si="46"/>
        <v>9.0141005798938453E-2</v>
      </c>
      <c r="AW72" s="6">
        <f t="shared" si="46"/>
        <v>9.0141005798938453E-2</v>
      </c>
      <c r="AX72" s="6">
        <f t="shared" si="46"/>
        <v>9.0141005798938453E-2</v>
      </c>
      <c r="AY72" s="6">
        <f t="shared" si="46"/>
        <v>9.0141005798938453E-2</v>
      </c>
      <c r="AZ72" s="6">
        <f t="shared" si="46"/>
        <v>9.0141005798938453E-2</v>
      </c>
      <c r="BA72" s="6">
        <f t="shared" si="46"/>
        <v>9.0141005798938453E-2</v>
      </c>
      <c r="BB72" s="6">
        <f t="shared" si="46"/>
        <v>9.0141005798938453E-2</v>
      </c>
      <c r="BC72" s="6">
        <f t="shared" si="46"/>
        <v>9.0141005798938453E-2</v>
      </c>
      <c r="BD72" s="6">
        <f t="shared" si="46"/>
        <v>9.0141005798938453E-2</v>
      </c>
      <c r="BE72" s="6">
        <f t="shared" si="46"/>
        <v>9.0141005798938453E-2</v>
      </c>
      <c r="BF72" s="6">
        <f t="shared" si="46"/>
        <v>9.0141005798938453E-2</v>
      </c>
      <c r="BG72" s="6">
        <f t="shared" si="46"/>
        <v>9.0141005798938453E-2</v>
      </c>
      <c r="BH72" s="6">
        <f t="shared" si="46"/>
        <v>9.0141005798938453E-2</v>
      </c>
      <c r="BI72" s="6">
        <f t="shared" si="46"/>
        <v>9.0141005798938453E-2</v>
      </c>
      <c r="BJ72" s="6">
        <f t="shared" si="46"/>
        <v>9.0141005798938453E-2</v>
      </c>
      <c r="BK72" s="6">
        <f t="shared" si="46"/>
        <v>9.0141005798938453E-2</v>
      </c>
      <c r="BL72" s="6">
        <f t="shared" si="46"/>
        <v>9.0141005798938453E-2</v>
      </c>
    </row>
    <row r="73" spans="2:64" x14ac:dyDescent="0.25">
      <c r="C73" t="s">
        <v>16</v>
      </c>
      <c r="D73">
        <f>INDEX(hist_share!W:W,MATCH($C$1&amp;"-"&amp;$C73,hist_share!$AF:$AF,0))</f>
        <v>0.1032714985987967</v>
      </c>
      <c r="E73">
        <f>INDEX(hist_share!X:X,MATCH($C$1&amp;"-"&amp;$C73,hist_share!$AF:$AF,0))</f>
        <v>0.1001483109895986</v>
      </c>
      <c r="F73">
        <f>INDEX(hist_share!Y:Y,MATCH($C$1&amp;"-"&amp;$C73,hist_share!$AF:$AF,0))</f>
        <v>9.547363663598267E-2</v>
      </c>
      <c r="G73">
        <f>INDEX(hist_share!Z:Z,MATCH($C$1&amp;"-"&amp;$C73,hist_share!$AF:$AF,0))</f>
        <v>7.8940648431291463E-2</v>
      </c>
      <c r="H73">
        <f>INDEX(hist_share!AA:AA,MATCH($C$1&amp;"-"&amp;$C73,hist_share!$AF:$AF,0))</f>
        <v>7.7870318059987051E-2</v>
      </c>
      <c r="I73">
        <f>INDEX(hist_share!AB:AB,MATCH($C$1&amp;"-"&amp;$C73,hist_share!$AF:$AF,0))</f>
        <v>7.3144991591738623E-2</v>
      </c>
      <c r="J73" s="10">
        <f>INDEX(hist_share!AC:AC,MATCH($C$1&amp;"-"&amp;$C73,hist_share!$AF:$AF,0))</f>
        <v>7.1025361988006894E-2</v>
      </c>
      <c r="K73">
        <f>INDEX('7th_share'!C:C,MATCH($C$1&amp;"-"&amp;$C73,'7th_share'!$AK:$AK,0))</f>
        <v>6.9349057811600043E-2</v>
      </c>
      <c r="L73">
        <f>INDEX('7th_share'!D:D,MATCH($C$1&amp;"-"&amp;$C73,'7th_share'!$AK:$AK,0))</f>
        <v>6.7867543089284804E-2</v>
      </c>
      <c r="M73">
        <f>INDEX('7th_share'!E:E,MATCH($C$1&amp;"-"&amp;$C73,'7th_share'!$AK:$AK,0))</f>
        <v>6.6571909414688352E-2</v>
      </c>
      <c r="N73">
        <f>INDEX('7th_share'!F:F,MATCH($C$1&amp;"-"&amp;$C73,'7th_share'!$AK:$AK,0))</f>
        <v>6.5453248381437776E-2</v>
      </c>
      <c r="O73">
        <f>INDEX('7th_share'!G:G,MATCH($C$1&amp;"-"&amp;$C73,'7th_share'!$AK:$AK,0))</f>
        <v>6.4502651583160042E-2</v>
      </c>
      <c r="P73">
        <f>INDEX('7th_share'!H:H,MATCH($C$1&amp;"-"&amp;$C73,'7th_share'!$AK:$AK,0))</f>
        <v>6.3711210613482339E-2</v>
      </c>
      <c r="Q73">
        <f>INDEX('7th_share'!I:I,MATCH($C$1&amp;"-"&amp;$C73,'7th_share'!$AK:$AK,0))</f>
        <v>6.3070017066031672E-2</v>
      </c>
      <c r="R73">
        <f>INDEX('7th_share'!J:J,MATCH($C$1&amp;"-"&amp;$C73,'7th_share'!$AK:$AK,0))</f>
        <v>6.2570162534435106E-2</v>
      </c>
      <c r="S73">
        <f>INDEX('7th_share'!K:K,MATCH($C$1&amp;"-"&amp;$C73,'7th_share'!$AK:$AK,0))</f>
        <v>6.2202738612319709E-2</v>
      </c>
      <c r="T73">
        <f>INDEX('7th_share'!L:L,MATCH($C$1&amp;"-"&amp;$C73,'7th_share'!$AK:$AK,0))</f>
        <v>6.1958836893312531E-2</v>
      </c>
      <c r="U73">
        <f>INDEX('7th_share'!M:M,MATCH($C$1&amp;"-"&amp;$C73,'7th_share'!$AK:$AK,0))</f>
        <v>6.1829548971040753E-2</v>
      </c>
      <c r="V73">
        <f>INDEX('7th_share'!N:N,MATCH($C$1&amp;"-"&amp;$C73,'7th_share'!$AK:$AK,0))</f>
        <v>6.1805966439131339E-2</v>
      </c>
      <c r="W73">
        <f>INDEX('7th_share'!O:O,MATCH($C$1&amp;"-"&amp;$C73,'7th_share'!$AK:$AK,0))</f>
        <v>6.1879180891211388E-2</v>
      </c>
      <c r="X73">
        <f>INDEX('7th_share'!P:P,MATCH($C$1&amp;"-"&amp;$C73,'7th_share'!$AK:$AK,0))</f>
        <v>6.2040283920907983E-2</v>
      </c>
      <c r="Y73">
        <f>INDEX('7th_share'!Q:Q,MATCH($C$1&amp;"-"&amp;$C73,'7th_share'!$AK:$AK,0))</f>
        <v>6.2280367121848167E-2</v>
      </c>
      <c r="Z73">
        <f>INDEX('7th_share'!R:R,MATCH($C$1&amp;"-"&amp;$C73,'7th_share'!$AK:$AK,0))</f>
        <v>6.2590522087659098E-2</v>
      </c>
      <c r="AA73">
        <f>INDEX('7th_share'!S:S,MATCH($C$1&amp;"-"&amp;$C73,'7th_share'!$AK:$AK,0))</f>
        <v>6.2961840411967646E-2</v>
      </c>
      <c r="AB73">
        <f>INDEX('7th_share'!T:T,MATCH($C$1&amp;"-"&amp;$C73,'7th_share'!$AK:$AK,0))</f>
        <v>6.3385413688401129E-2</v>
      </c>
      <c r="AC73">
        <f>INDEX('7th_share'!U:U,MATCH($C$1&amp;"-"&amp;$C73,'7th_share'!$AK:$AK,0))</f>
        <v>6.3852333510586431E-2</v>
      </c>
      <c r="AD73">
        <f>INDEX('7th_share'!V:V,MATCH($C$1&amp;"-"&amp;$C73,'7th_share'!$AK:$AK,0))</f>
        <v>6.4353691472150712E-2</v>
      </c>
      <c r="AE73">
        <f>INDEX('7th_share'!W:W,MATCH($C$1&amp;"-"&amp;$C73,'7th_share'!$AK:$AK,0))</f>
        <v>6.4880579166720992E-2</v>
      </c>
      <c r="AF73">
        <f>INDEX('7th_share'!X:X,MATCH($C$1&amp;"-"&amp;$C73,'7th_share'!$AK:$AK,0))</f>
        <v>6.5424088187924404E-2</v>
      </c>
      <c r="AG73">
        <f>INDEX('7th_share'!Y:Y,MATCH($C$1&amp;"-"&amp;$C73,'7th_share'!$AK:$AK,0))</f>
        <v>6.5975310129387926E-2</v>
      </c>
      <c r="AH73">
        <f>INDEX('7th_share'!Z:Z,MATCH($C$1&amp;"-"&amp;$C73,'7th_share'!$AK:$AK,0))</f>
        <v>6.6525336584738831E-2</v>
      </c>
      <c r="AI73">
        <f>INDEX('7th_share'!AA:AA,MATCH($C$1&amp;"-"&amp;$C73,'7th_share'!$AK:$AK,0))</f>
        <v>6.706525914760389E-2</v>
      </c>
      <c r="AJ73">
        <f>INDEX('7th_share'!AB:AB,MATCH($C$1&amp;"-"&amp;$C73,'7th_share'!$AK:$AK,0))</f>
        <v>6.7586169411610358E-2</v>
      </c>
      <c r="AK73">
        <f>INDEX('7th_share'!AC:AC,MATCH($C$1&amp;"-"&amp;$C73,'7th_share'!$AK:$AK,0))</f>
        <v>6.8079158970385217E-2</v>
      </c>
      <c r="AL73">
        <f>INDEX('7th_share'!AD:AD,MATCH($C$1&amp;"-"&amp;$C73,'7th_share'!$AK:$AK,0))</f>
        <v>6.8535319417555723E-2</v>
      </c>
      <c r="AM73">
        <f>INDEX('7th_share'!AE:AE,MATCH($C$1&amp;"-"&amp;$C73,'7th_share'!$AK:$AK,0))</f>
        <v>6.8945742346748787E-2</v>
      </c>
      <c r="AN73">
        <f>INDEX('7th_share'!AF:AF,MATCH($C$1&amp;"-"&amp;$C73,'7th_share'!$AK:$AK,0))</f>
        <v>6.9301519351591401E-2</v>
      </c>
      <c r="AO73">
        <f>INDEX('7th_share'!AG:AG,MATCH($C$1&amp;"-"&amp;$C73,'7th_share'!$AK:$AK,0))</f>
        <v>6.9593742025710864E-2</v>
      </c>
      <c r="AP73">
        <f>INDEX('7th_share'!AH:AH,MATCH($C$1&amp;"-"&amp;$C73,'7th_share'!$AK:$AK,0))</f>
        <v>6.9813501962734004E-2</v>
      </c>
      <c r="AQ73">
        <f>INDEX('7th_share'!AI:AI,MATCH($C$1&amp;"-"&amp;$C73,'7th_share'!$AK:$AK,0))</f>
        <v>6.9951890756288104E-2</v>
      </c>
      <c r="AR73">
        <f>INDEX('7th_share'!AJ:AJ,MATCH($C$1&amp;"-"&amp;$C73,'7th_share'!$AK:$AK,0))</f>
        <v>7.0000000000000104E-2</v>
      </c>
      <c r="AS73" s="6">
        <f t="shared" si="47"/>
        <v>7.0000000000000104E-2</v>
      </c>
      <c r="AT73" s="6">
        <f t="shared" si="46"/>
        <v>7.0000000000000104E-2</v>
      </c>
      <c r="AU73" s="6">
        <f t="shared" si="46"/>
        <v>7.0000000000000104E-2</v>
      </c>
      <c r="AV73" s="6">
        <f t="shared" si="46"/>
        <v>7.0000000000000104E-2</v>
      </c>
      <c r="AW73" s="6">
        <f t="shared" si="46"/>
        <v>7.0000000000000104E-2</v>
      </c>
      <c r="AX73" s="6">
        <f t="shared" si="46"/>
        <v>7.0000000000000104E-2</v>
      </c>
      <c r="AY73" s="6">
        <f t="shared" si="46"/>
        <v>7.0000000000000104E-2</v>
      </c>
      <c r="AZ73" s="6">
        <f t="shared" si="46"/>
        <v>7.0000000000000104E-2</v>
      </c>
      <c r="BA73" s="6">
        <f t="shared" si="46"/>
        <v>7.0000000000000104E-2</v>
      </c>
      <c r="BB73" s="6">
        <f t="shared" si="46"/>
        <v>7.0000000000000104E-2</v>
      </c>
      <c r="BC73" s="6">
        <f t="shared" si="46"/>
        <v>7.0000000000000104E-2</v>
      </c>
      <c r="BD73" s="6">
        <f t="shared" si="46"/>
        <v>7.0000000000000104E-2</v>
      </c>
      <c r="BE73" s="6">
        <f t="shared" si="46"/>
        <v>7.0000000000000104E-2</v>
      </c>
      <c r="BF73" s="6">
        <f t="shared" si="46"/>
        <v>7.0000000000000104E-2</v>
      </c>
      <c r="BG73" s="6">
        <f t="shared" si="46"/>
        <v>7.0000000000000104E-2</v>
      </c>
      <c r="BH73" s="6">
        <f t="shared" si="46"/>
        <v>7.0000000000000104E-2</v>
      </c>
      <c r="BI73" s="6">
        <f t="shared" si="46"/>
        <v>7.0000000000000104E-2</v>
      </c>
      <c r="BJ73" s="6">
        <f t="shared" si="46"/>
        <v>7.0000000000000104E-2</v>
      </c>
      <c r="BK73" s="6">
        <f t="shared" si="46"/>
        <v>7.0000000000000104E-2</v>
      </c>
      <c r="BL73" s="6">
        <f t="shared" si="46"/>
        <v>7.0000000000000104E-2</v>
      </c>
    </row>
    <row r="74" spans="2:64" x14ac:dyDescent="0.25">
      <c r="C74" t="s">
        <v>17</v>
      </c>
      <c r="D74">
        <f>INDEX(hist_share!W:W,MATCH($C$1&amp;"-"&amp;$C74,hist_share!$AF:$AF,0))</f>
        <v>0</v>
      </c>
      <c r="E74">
        <f>INDEX(hist_share!X:X,MATCH($C$1&amp;"-"&amp;$C74,hist_share!$AF:$AF,0))</f>
        <v>0</v>
      </c>
      <c r="F74">
        <f>INDEX(hist_share!Y:Y,MATCH($C$1&amp;"-"&amp;$C74,hist_share!$AF:$AF,0))</f>
        <v>0</v>
      </c>
      <c r="G74">
        <f>INDEX(hist_share!Z:Z,MATCH($C$1&amp;"-"&amp;$C74,hist_share!$AF:$AF,0))</f>
        <v>0</v>
      </c>
      <c r="H74">
        <f>INDEX(hist_share!AA:AA,MATCH($C$1&amp;"-"&amp;$C74,hist_share!$AF:$AF,0))</f>
        <v>0</v>
      </c>
      <c r="I74">
        <f>INDEX(hist_share!AB:AB,MATCH($C$1&amp;"-"&amp;$C74,hist_share!$AF:$AF,0))</f>
        <v>0</v>
      </c>
      <c r="J74" s="10">
        <f>INDEX(hist_share!AC:AC,MATCH($C$1&amp;"-"&amp;$C74,hist_share!$AF:$AF,0))</f>
        <v>0</v>
      </c>
      <c r="K74">
        <f>INDEX('7th_share'!C:C,MATCH($C$1&amp;"-"&amp;$C74,'7th_share'!$AK:$AK,0))</f>
        <v>0</v>
      </c>
      <c r="L74">
        <f>INDEX('7th_share'!D:D,MATCH($C$1&amp;"-"&amp;$C74,'7th_share'!$AK:$AK,0))</f>
        <v>0</v>
      </c>
      <c r="M74">
        <f>INDEX('7th_share'!E:E,MATCH($C$1&amp;"-"&amp;$C74,'7th_share'!$AK:$AK,0))</f>
        <v>0</v>
      </c>
      <c r="N74">
        <f>INDEX('7th_share'!F:F,MATCH($C$1&amp;"-"&amp;$C74,'7th_share'!$AK:$AK,0))</f>
        <v>0</v>
      </c>
      <c r="O74">
        <f>INDEX('7th_share'!G:G,MATCH($C$1&amp;"-"&amp;$C74,'7th_share'!$AK:$AK,0))</f>
        <v>0</v>
      </c>
      <c r="P74">
        <f>INDEX('7th_share'!H:H,MATCH($C$1&amp;"-"&amp;$C74,'7th_share'!$AK:$AK,0))</f>
        <v>0</v>
      </c>
      <c r="Q74">
        <f>INDEX('7th_share'!I:I,MATCH($C$1&amp;"-"&amp;$C74,'7th_share'!$AK:$AK,0))</f>
        <v>0</v>
      </c>
      <c r="R74">
        <f>INDEX('7th_share'!J:J,MATCH($C$1&amp;"-"&amp;$C74,'7th_share'!$AK:$AK,0))</f>
        <v>0</v>
      </c>
      <c r="S74">
        <f>INDEX('7th_share'!K:K,MATCH($C$1&amp;"-"&amp;$C74,'7th_share'!$AK:$AK,0))</f>
        <v>0</v>
      </c>
      <c r="T74">
        <f>INDEX('7th_share'!L:L,MATCH($C$1&amp;"-"&amp;$C74,'7th_share'!$AK:$AK,0))</f>
        <v>0</v>
      </c>
      <c r="U74">
        <f>INDEX('7th_share'!M:M,MATCH($C$1&amp;"-"&amp;$C74,'7th_share'!$AK:$AK,0))</f>
        <v>0</v>
      </c>
      <c r="V74">
        <f>INDEX('7th_share'!N:N,MATCH($C$1&amp;"-"&amp;$C74,'7th_share'!$AK:$AK,0))</f>
        <v>0</v>
      </c>
      <c r="W74">
        <f>INDEX('7th_share'!O:O,MATCH($C$1&amp;"-"&amp;$C74,'7th_share'!$AK:$AK,0))</f>
        <v>0</v>
      </c>
      <c r="X74">
        <f>INDEX('7th_share'!P:P,MATCH($C$1&amp;"-"&amp;$C74,'7th_share'!$AK:$AK,0))</f>
        <v>0</v>
      </c>
      <c r="Y74">
        <f>INDEX('7th_share'!Q:Q,MATCH($C$1&amp;"-"&amp;$C74,'7th_share'!$AK:$AK,0))</f>
        <v>0</v>
      </c>
      <c r="Z74">
        <f>INDEX('7th_share'!R:R,MATCH($C$1&amp;"-"&amp;$C74,'7th_share'!$AK:$AK,0))</f>
        <v>0</v>
      </c>
      <c r="AA74">
        <f>INDEX('7th_share'!S:S,MATCH($C$1&amp;"-"&amp;$C74,'7th_share'!$AK:$AK,0))</f>
        <v>0</v>
      </c>
      <c r="AB74">
        <f>INDEX('7th_share'!T:T,MATCH($C$1&amp;"-"&amp;$C74,'7th_share'!$AK:$AK,0))</f>
        <v>0</v>
      </c>
      <c r="AC74">
        <f>INDEX('7th_share'!U:U,MATCH($C$1&amp;"-"&amp;$C74,'7th_share'!$AK:$AK,0))</f>
        <v>0</v>
      </c>
      <c r="AD74">
        <f>INDEX('7th_share'!V:V,MATCH($C$1&amp;"-"&amp;$C74,'7th_share'!$AK:$AK,0))</f>
        <v>0</v>
      </c>
      <c r="AE74">
        <f>INDEX('7th_share'!W:W,MATCH($C$1&amp;"-"&amp;$C74,'7th_share'!$AK:$AK,0))</f>
        <v>0</v>
      </c>
      <c r="AF74">
        <f>INDEX('7th_share'!X:X,MATCH($C$1&amp;"-"&amp;$C74,'7th_share'!$AK:$AK,0))</f>
        <v>0</v>
      </c>
      <c r="AG74">
        <f>INDEX('7th_share'!Y:Y,MATCH($C$1&amp;"-"&amp;$C74,'7th_share'!$AK:$AK,0))</f>
        <v>0</v>
      </c>
      <c r="AH74">
        <f>INDEX('7th_share'!Z:Z,MATCH($C$1&amp;"-"&amp;$C74,'7th_share'!$AK:$AK,0))</f>
        <v>0</v>
      </c>
      <c r="AI74">
        <f>INDEX('7th_share'!AA:AA,MATCH($C$1&amp;"-"&amp;$C74,'7th_share'!$AK:$AK,0))</f>
        <v>0</v>
      </c>
      <c r="AJ74">
        <f>INDEX('7th_share'!AB:AB,MATCH($C$1&amp;"-"&amp;$C74,'7th_share'!$AK:$AK,0))</f>
        <v>0</v>
      </c>
      <c r="AK74">
        <f>INDEX('7th_share'!AC:AC,MATCH($C$1&amp;"-"&amp;$C74,'7th_share'!$AK:$AK,0))</f>
        <v>0</v>
      </c>
      <c r="AL74">
        <f>INDEX('7th_share'!AD:AD,MATCH($C$1&amp;"-"&amp;$C74,'7th_share'!$AK:$AK,0))</f>
        <v>0</v>
      </c>
      <c r="AM74">
        <f>INDEX('7th_share'!AE:AE,MATCH($C$1&amp;"-"&amp;$C74,'7th_share'!$AK:$AK,0))</f>
        <v>0</v>
      </c>
      <c r="AN74">
        <f>INDEX('7th_share'!AF:AF,MATCH($C$1&amp;"-"&amp;$C74,'7th_share'!$AK:$AK,0))</f>
        <v>0</v>
      </c>
      <c r="AO74">
        <f>INDEX('7th_share'!AG:AG,MATCH($C$1&amp;"-"&amp;$C74,'7th_share'!$AK:$AK,0))</f>
        <v>0</v>
      </c>
      <c r="AP74">
        <f>INDEX('7th_share'!AH:AH,MATCH($C$1&amp;"-"&amp;$C74,'7th_share'!$AK:$AK,0))</f>
        <v>0</v>
      </c>
      <c r="AQ74">
        <f>INDEX('7th_share'!AI:AI,MATCH($C$1&amp;"-"&amp;$C74,'7th_share'!$AK:$AK,0))</f>
        <v>0</v>
      </c>
      <c r="AR74">
        <f>INDEX('7th_share'!AJ:AJ,MATCH($C$1&amp;"-"&amp;$C74,'7th_share'!$AK:$AK,0))</f>
        <v>0</v>
      </c>
      <c r="AS74" s="6">
        <f t="shared" si="47"/>
        <v>0</v>
      </c>
      <c r="AT74" s="6">
        <f t="shared" si="46"/>
        <v>0</v>
      </c>
      <c r="AU74" s="6">
        <f t="shared" si="46"/>
        <v>0</v>
      </c>
      <c r="AV74" s="6">
        <f t="shared" si="46"/>
        <v>0</v>
      </c>
      <c r="AW74" s="6">
        <f t="shared" si="46"/>
        <v>0</v>
      </c>
      <c r="AX74" s="6">
        <f t="shared" si="46"/>
        <v>0</v>
      </c>
      <c r="AY74" s="6">
        <f t="shared" si="46"/>
        <v>0</v>
      </c>
      <c r="AZ74" s="6">
        <f t="shared" si="46"/>
        <v>0</v>
      </c>
      <c r="BA74" s="6">
        <f t="shared" si="46"/>
        <v>0</v>
      </c>
      <c r="BB74" s="6">
        <f t="shared" si="46"/>
        <v>0</v>
      </c>
      <c r="BC74" s="6">
        <f t="shared" si="46"/>
        <v>0</v>
      </c>
      <c r="BD74" s="6">
        <f t="shared" si="46"/>
        <v>0</v>
      </c>
      <c r="BE74" s="6">
        <f t="shared" si="46"/>
        <v>0</v>
      </c>
      <c r="BF74" s="6">
        <f t="shared" si="46"/>
        <v>0</v>
      </c>
      <c r="BG74" s="6">
        <f t="shared" si="46"/>
        <v>0</v>
      </c>
      <c r="BH74" s="6">
        <f t="shared" si="46"/>
        <v>0</v>
      </c>
      <c r="BI74" s="6">
        <f t="shared" si="46"/>
        <v>0</v>
      </c>
      <c r="BJ74" s="6">
        <f t="shared" si="46"/>
        <v>0</v>
      </c>
      <c r="BK74" s="6">
        <f t="shared" si="46"/>
        <v>0</v>
      </c>
      <c r="BL74" s="6">
        <f t="shared" si="46"/>
        <v>0</v>
      </c>
    </row>
    <row r="75" spans="2:64" x14ac:dyDescent="0.25">
      <c r="C75" t="s">
        <v>18</v>
      </c>
      <c r="D75">
        <f>INDEX(hist_share!W:W,MATCH($C$1&amp;"-"&amp;$C75,hist_share!$AF:$AF,0))</f>
        <v>0.69488690799125397</v>
      </c>
      <c r="E75">
        <f>INDEX(hist_share!X:X,MATCH($C$1&amp;"-"&amp;$C75,hist_share!$AF:$AF,0))</f>
        <v>0.69452470602923655</v>
      </c>
      <c r="F75">
        <f>INDEX(hist_share!Y:Y,MATCH($C$1&amp;"-"&amp;$C75,hist_share!$AF:$AF,0))</f>
        <v>0.70076554648456424</v>
      </c>
      <c r="G75">
        <f>INDEX(hist_share!Z:Z,MATCH($C$1&amp;"-"&amp;$C75,hist_share!$AF:$AF,0))</f>
        <v>0.69997366012044271</v>
      </c>
      <c r="H75">
        <f>INDEX(hist_share!AA:AA,MATCH($C$1&amp;"-"&amp;$C75,hist_share!$AF:$AF,0))</f>
        <v>0.70229439507492375</v>
      </c>
      <c r="I75">
        <f>INDEX(hist_share!AB:AB,MATCH($C$1&amp;"-"&amp;$C75,hist_share!$AF:$AF,0))</f>
        <v>0.70859013249178404</v>
      </c>
      <c r="J75" s="10">
        <f>INDEX(hist_share!AC:AC,MATCH($C$1&amp;"-"&amp;$C75,hist_share!$AF:$AF,0))</f>
        <v>0.71269034410836318</v>
      </c>
      <c r="K75">
        <f>INDEX('7th_share'!C:C,MATCH($C$1&amp;"-"&amp;$C75,'7th_share'!$AK:$AK,0))</f>
        <v>0.71354069766151496</v>
      </c>
      <c r="L75">
        <f>INDEX('7th_share'!D:D,MATCH($C$1&amp;"-"&amp;$C75,'7th_share'!$AK:$AK,0))</f>
        <v>0.71387531703299301</v>
      </c>
      <c r="M75">
        <f>INDEX('7th_share'!E:E,MATCH($C$1&amp;"-"&amp;$C75,'7th_share'!$AK:$AK,0))</f>
        <v>0.71372437994759741</v>
      </c>
      <c r="N75">
        <f>INDEX('7th_share'!F:F,MATCH($C$1&amp;"-"&amp;$C75,'7th_share'!$AK:$AK,0))</f>
        <v>0.71311806413012868</v>
      </c>
      <c r="O75">
        <f>INDEX('7th_share'!G:G,MATCH($C$1&amp;"-"&amp;$C75,'7th_share'!$AK:$AK,0))</f>
        <v>0.71208654730538667</v>
      </c>
      <c r="P75">
        <f>INDEX('7th_share'!H:H,MATCH($C$1&amp;"-"&amp;$C75,'7th_share'!$AK:$AK,0))</f>
        <v>0.71066000719817202</v>
      </c>
      <c r="Q75">
        <f>INDEX('7th_share'!I:I,MATCH($C$1&amp;"-"&amp;$C75,'7th_share'!$AK:$AK,0))</f>
        <v>0.70886862153328456</v>
      </c>
      <c r="R75">
        <f>INDEX('7th_share'!J:J,MATCH($C$1&amp;"-"&amp;$C75,'7th_share'!$AK:$AK,0))</f>
        <v>0.70674256803552482</v>
      </c>
      <c r="S75">
        <f>INDEX('7th_share'!K:K,MATCH($C$1&amp;"-"&amp;$C75,'7th_share'!$AK:$AK,0))</f>
        <v>0.70431202442969287</v>
      </c>
      <c r="T75">
        <f>INDEX('7th_share'!L:L,MATCH($C$1&amp;"-"&amp;$C75,'7th_share'!$AK:$AK,0))</f>
        <v>0.7016071684405889</v>
      </c>
      <c r="U75">
        <f>INDEX('7th_share'!M:M,MATCH($C$1&amp;"-"&amp;$C75,'7th_share'!$AK:$AK,0))</f>
        <v>0.69865817779301331</v>
      </c>
      <c r="V75">
        <f>INDEX('7th_share'!N:N,MATCH($C$1&amp;"-"&amp;$C75,'7th_share'!$AK:$AK,0))</f>
        <v>0.69549523021176596</v>
      </c>
      <c r="W75">
        <f>INDEX('7th_share'!O:O,MATCH($C$1&amp;"-"&amp;$C75,'7th_share'!$AK:$AK,0))</f>
        <v>0.69214850342164735</v>
      </c>
      <c r="X75">
        <f>INDEX('7th_share'!P:P,MATCH($C$1&amp;"-"&amp;$C75,'7th_share'!$AK:$AK,0))</f>
        <v>0.68864817514745758</v>
      </c>
      <c r="Y75">
        <f>INDEX('7th_share'!Q:Q,MATCH($C$1&amp;"-"&amp;$C75,'7th_share'!$AK:$AK,0))</f>
        <v>0.68502442311399703</v>
      </c>
      <c r="Z75">
        <f>INDEX('7th_share'!R:R,MATCH($C$1&amp;"-"&amp;$C75,'7th_share'!$AK:$AK,0))</f>
        <v>0.68130742504606578</v>
      </c>
      <c r="AA75">
        <f>INDEX('7th_share'!S:S,MATCH($C$1&amp;"-"&amp;$C75,'7th_share'!$AK:$AK,0))</f>
        <v>0.67752735866846403</v>
      </c>
      <c r="AB75">
        <f>INDEX('7th_share'!T:T,MATCH($C$1&amp;"-"&amp;$C75,'7th_share'!$AK:$AK,0))</f>
        <v>0.67371440170599184</v>
      </c>
      <c r="AC75">
        <f>INDEX('7th_share'!U:U,MATCH($C$1&amp;"-"&amp;$C75,'7th_share'!$AK:$AK,0))</f>
        <v>0.66989873188344973</v>
      </c>
      <c r="AD75">
        <f>INDEX('7th_share'!V:V,MATCH($C$1&amp;"-"&amp;$C75,'7th_share'!$AK:$AK,0))</f>
        <v>0.66611052692563788</v>
      </c>
      <c r="AE75">
        <f>INDEX('7th_share'!W:W,MATCH($C$1&amp;"-"&amp;$C75,'7th_share'!$AK:$AK,0))</f>
        <v>0.66237996455735637</v>
      </c>
      <c r="AF75">
        <f>INDEX('7th_share'!X:X,MATCH($C$1&amp;"-"&amp;$C75,'7th_share'!$AK:$AK,0))</f>
        <v>0.6587372225034055</v>
      </c>
      <c r="AG75">
        <f>INDEX('7th_share'!Y:Y,MATCH($C$1&amp;"-"&amp;$C75,'7th_share'!$AK:$AK,0))</f>
        <v>0.65521247848858544</v>
      </c>
      <c r="AH75">
        <f>INDEX('7th_share'!Z:Z,MATCH($C$1&amp;"-"&amp;$C75,'7th_share'!$AK:$AK,0))</f>
        <v>0.65183591023769649</v>
      </c>
      <c r="AI75">
        <f>INDEX('7th_share'!AA:AA,MATCH($C$1&amp;"-"&amp;$C75,'7th_share'!$AK:$AK,0))</f>
        <v>0.64863769547553884</v>
      </c>
      <c r="AJ75">
        <f>INDEX('7th_share'!AB:AB,MATCH($C$1&amp;"-"&amp;$C75,'7th_share'!$AK:$AK,0))</f>
        <v>0.64564801192691257</v>
      </c>
      <c r="AK75">
        <f>INDEX('7th_share'!AC:AC,MATCH($C$1&amp;"-"&amp;$C75,'7th_share'!$AK:$AK,0))</f>
        <v>0.64289703731661785</v>
      </c>
      <c r="AL75">
        <f>INDEX('7th_share'!AD:AD,MATCH($C$1&amp;"-"&amp;$C75,'7th_share'!$AK:$AK,0))</f>
        <v>0.64041494936945531</v>
      </c>
      <c r="AM75">
        <f>INDEX('7th_share'!AE:AE,MATCH($C$1&amp;"-"&amp;$C75,'7th_share'!$AK:$AK,0))</f>
        <v>0.63823192581022459</v>
      </c>
      <c r="AN75">
        <f>INDEX('7th_share'!AF:AF,MATCH($C$1&amp;"-"&amp;$C75,'7th_share'!$AK:$AK,0))</f>
        <v>0.63637814436372642</v>
      </c>
      <c r="AO75">
        <f>INDEX('7th_share'!AG:AG,MATCH($C$1&amp;"-"&amp;$C75,'7th_share'!$AK:$AK,0))</f>
        <v>0.63488378275476098</v>
      </c>
      <c r="AP75">
        <f>INDEX('7th_share'!AH:AH,MATCH($C$1&amp;"-"&amp;$C75,'7th_share'!$AK:$AK,0))</f>
        <v>0.63377901870812781</v>
      </c>
      <c r="AQ75">
        <f>INDEX('7th_share'!AI:AI,MATCH($C$1&amp;"-"&amp;$C75,'7th_share'!$AK:$AK,0))</f>
        <v>0.63309402994862796</v>
      </c>
      <c r="AR75">
        <f>INDEX('7th_share'!AJ:AJ,MATCH($C$1&amp;"-"&amp;$C75,'7th_share'!$AK:$AK,0))</f>
        <v>0.63285899420106129</v>
      </c>
      <c r="AS75" s="6">
        <f t="shared" si="47"/>
        <v>0.63285899420106129</v>
      </c>
      <c r="AT75" s="6">
        <f t="shared" si="46"/>
        <v>0.63285899420106129</v>
      </c>
      <c r="AU75" s="6">
        <f t="shared" si="46"/>
        <v>0.63285899420106129</v>
      </c>
      <c r="AV75" s="6">
        <f t="shared" si="46"/>
        <v>0.63285899420106129</v>
      </c>
      <c r="AW75" s="6">
        <f t="shared" si="46"/>
        <v>0.63285899420106129</v>
      </c>
      <c r="AX75" s="6">
        <f t="shared" si="46"/>
        <v>0.63285899420106129</v>
      </c>
      <c r="AY75" s="6">
        <f t="shared" si="46"/>
        <v>0.63285899420106129</v>
      </c>
      <c r="AZ75" s="6">
        <f t="shared" si="46"/>
        <v>0.63285899420106129</v>
      </c>
      <c r="BA75" s="6">
        <f t="shared" si="46"/>
        <v>0.63285899420106129</v>
      </c>
      <c r="BB75" s="6">
        <f t="shared" si="46"/>
        <v>0.63285899420106129</v>
      </c>
      <c r="BC75" s="6">
        <f t="shared" si="46"/>
        <v>0.63285899420106129</v>
      </c>
      <c r="BD75" s="6">
        <f t="shared" si="46"/>
        <v>0.63285899420106129</v>
      </c>
      <c r="BE75" s="6">
        <f t="shared" si="46"/>
        <v>0.63285899420106129</v>
      </c>
      <c r="BF75" s="6">
        <f t="shared" si="46"/>
        <v>0.63285899420106129</v>
      </c>
      <c r="BG75" s="6">
        <f t="shared" si="46"/>
        <v>0.63285899420106129</v>
      </c>
      <c r="BH75" s="6">
        <f t="shared" si="46"/>
        <v>0.63285899420106129</v>
      </c>
      <c r="BI75" s="6">
        <f t="shared" si="46"/>
        <v>0.63285899420106129</v>
      </c>
      <c r="BJ75" s="6">
        <f t="shared" si="46"/>
        <v>0.63285899420106129</v>
      </c>
      <c r="BK75" s="6">
        <f t="shared" si="46"/>
        <v>0.63285899420106129</v>
      </c>
      <c r="BL75" s="6">
        <f t="shared" si="46"/>
        <v>0.63285899420106129</v>
      </c>
    </row>
    <row r="76" spans="2:64" x14ac:dyDescent="0.25">
      <c r="C76" t="s">
        <v>40</v>
      </c>
      <c r="D76">
        <f>INDEX(hist_share!W:W,MATCH($C$1&amp;"-"&amp;$C76,hist_share!$AF:$AF,0))</f>
        <v>2.5976691584927388E-3</v>
      </c>
      <c r="E76">
        <f>INDEX(hist_share!X:X,MATCH($C$1&amp;"-"&amp;$C76,hist_share!$AF:$AF,0))</f>
        <v>2.2805281698920141E-3</v>
      </c>
      <c r="F76">
        <f>INDEX(hist_share!Y:Y,MATCH($C$1&amp;"-"&amp;$C76,hist_share!$AF:$AF,0))</f>
        <v>2.152541612622484E-3</v>
      </c>
      <c r="G76">
        <f>INDEX(hist_share!Z:Z,MATCH($C$1&amp;"-"&amp;$C76,hist_share!$AF:$AF,0))</f>
        <v>2.326016021862522E-3</v>
      </c>
      <c r="H76">
        <f>INDEX(hist_share!AA:AA,MATCH($C$1&amp;"-"&amp;$C76,hist_share!$AF:$AF,0))</f>
        <v>2.1695839533391061E-3</v>
      </c>
      <c r="I76">
        <f>INDEX(hist_share!AB:AB,MATCH($C$1&amp;"-"&amp;$C76,hist_share!$AF:$AF,0))</f>
        <v>2.143080733322646E-3</v>
      </c>
      <c r="J76" s="10">
        <f>INDEX(hist_share!AC:AC,MATCH($C$1&amp;"-"&amp;$C76,hist_share!$AF:$AF,0))</f>
        <v>2.0089478173594471E-3</v>
      </c>
      <c r="K76">
        <f>INDEX('7th_share'!C:C,MATCH($C$1&amp;"-"&amp;$C76,'7th_share'!$AK:$AK,0))</f>
        <v>1.9663419694712419E-3</v>
      </c>
      <c r="L76">
        <f>INDEX('7th_share'!D:D,MATCH($C$1&amp;"-"&amp;$C76,'7th_share'!$AK:$AK,0))</f>
        <v>1.9287757913839449E-3</v>
      </c>
      <c r="M76">
        <f>INDEX('7th_share'!E:E,MATCH($C$1&amp;"-"&amp;$C76,'7th_share'!$AK:$AK,0))</f>
        <v>1.8960173974445721E-3</v>
      </c>
      <c r="N76">
        <f>INDEX('7th_share'!F:F,MATCH($C$1&amp;"-"&amp;$C76,'7th_share'!$AK:$AK,0))</f>
        <v>1.8678349020001339E-3</v>
      </c>
      <c r="O76">
        <f>INDEX('7th_share'!G:G,MATCH($C$1&amp;"-"&amp;$C76,'7th_share'!$AK:$AK,0))</f>
        <v>1.8439964193976469E-3</v>
      </c>
      <c r="P76">
        <f>INDEX('7th_share'!H:H,MATCH($C$1&amp;"-"&amp;$C76,'7th_share'!$AK:$AK,0))</f>
        <v>1.824270063984124E-3</v>
      </c>
      <c r="Q76">
        <f>INDEX('7th_share'!I:I,MATCH($C$1&amp;"-"&amp;$C76,'7th_share'!$AK:$AK,0))</f>
        <v>1.8084239501065769E-3</v>
      </c>
      <c r="R76">
        <f>INDEX('7th_share'!J:J,MATCH($C$1&amp;"-"&amp;$C76,'7th_share'!$AK:$AK,0))</f>
        <v>1.796226192112022E-3</v>
      </c>
      <c r="S76">
        <f>INDEX('7th_share'!K:K,MATCH($C$1&amp;"-"&amp;$C76,'7th_share'!$AK:$AK,0))</f>
        <v>1.78744490434747E-3</v>
      </c>
      <c r="T76">
        <f>INDEX('7th_share'!L:L,MATCH($C$1&amp;"-"&amp;$C76,'7th_share'!$AK:$AK,0))</f>
        <v>1.781848201159937E-3</v>
      </c>
      <c r="U76">
        <f>INDEX('7th_share'!M:M,MATCH($C$1&amp;"-"&amp;$C76,'7th_share'!$AK:$AK,0))</f>
        <v>1.779204196896434E-3</v>
      </c>
      <c r="V76">
        <f>INDEX('7th_share'!N:N,MATCH($C$1&amp;"-"&amp;$C76,'7th_share'!$AK:$AK,0))</f>
        <v>1.779281005903978E-3</v>
      </c>
      <c r="W76">
        <f>INDEX('7th_share'!O:O,MATCH($C$1&amp;"-"&amp;$C76,'7th_share'!$AK:$AK,0))</f>
        <v>1.78184674252958E-3</v>
      </c>
      <c r="X76">
        <f>INDEX('7th_share'!P:P,MATCH($C$1&amp;"-"&amp;$C76,'7th_share'!$AK:$AK,0))</f>
        <v>1.786669521120257E-3</v>
      </c>
      <c r="Y76">
        <f>INDEX('7th_share'!Q:Q,MATCH($C$1&amp;"-"&amp;$C76,'7th_share'!$AK:$AK,0))</f>
        <v>1.7935174560230181E-3</v>
      </c>
      <c r="Z76">
        <f>INDEX('7th_share'!R:R,MATCH($C$1&amp;"-"&amp;$C76,'7th_share'!$AK:$AK,0))</f>
        <v>1.8021586615848809E-3</v>
      </c>
      <c r="AA76">
        <f>INDEX('7th_share'!S:S,MATCH($C$1&amp;"-"&amp;$C76,'7th_share'!$AK:$AK,0))</f>
        <v>1.8123612521528539E-3</v>
      </c>
      <c r="AB76">
        <f>INDEX('7th_share'!T:T,MATCH($C$1&amp;"-"&amp;$C76,'7th_share'!$AK:$AK,0))</f>
        <v>1.823893342073958E-3</v>
      </c>
      <c r="AC76">
        <f>INDEX('7th_share'!U:U,MATCH($C$1&amp;"-"&amp;$C76,'7th_share'!$AK:$AK,0))</f>
        <v>1.8365230456952001E-3</v>
      </c>
      <c r="AD76">
        <f>INDEX('7th_share'!V:V,MATCH($C$1&amp;"-"&amp;$C76,'7th_share'!$AK:$AK,0))</f>
        <v>1.8500184773635969E-3</v>
      </c>
      <c r="AE76">
        <f>INDEX('7th_share'!W:W,MATCH($C$1&amp;"-"&amp;$C76,'7th_share'!$AK:$AK,0))</f>
        <v>1.8641477514261609E-3</v>
      </c>
      <c r="AF76">
        <f>INDEX('7th_share'!X:X,MATCH($C$1&amp;"-"&amp;$C76,'7th_share'!$AK:$AK,0))</f>
        <v>1.878678982229908E-3</v>
      </c>
      <c r="AG76">
        <f>INDEX('7th_share'!Y:Y,MATCH($C$1&amp;"-"&amp;$C76,'7th_share'!$AK:$AK,0))</f>
        <v>1.8933802841218509E-3</v>
      </c>
      <c r="AH76">
        <f>INDEX('7th_share'!Z:Z,MATCH($C$1&amp;"-"&amp;$C76,'7th_share'!$AK:$AK,0))</f>
        <v>1.908019771449001E-3</v>
      </c>
      <c r="AI76">
        <f>INDEX('7th_share'!AA:AA,MATCH($C$1&amp;"-"&amp;$C76,'7th_share'!$AK:$AK,0))</f>
        <v>1.9223655585583761E-3</v>
      </c>
      <c r="AJ76">
        <f>INDEX('7th_share'!AB:AB,MATCH($C$1&amp;"-"&amp;$C76,'7th_share'!$AK:$AK,0))</f>
        <v>1.9361857597969851E-3</v>
      </c>
      <c r="AK76">
        <f>INDEX('7th_share'!AC:AC,MATCH($C$1&amp;"-"&amp;$C76,'7th_share'!$AK:$AK,0))</f>
        <v>1.9492484895118421E-3</v>
      </c>
      <c r="AL76">
        <f>INDEX('7th_share'!AD:AD,MATCH($C$1&amp;"-"&amp;$C76,'7th_share'!$AK:$AK,0))</f>
        <v>1.9613218620499681E-3</v>
      </c>
      <c r="AM76">
        <f>INDEX('7th_share'!AE:AE,MATCH($C$1&amp;"-"&amp;$C76,'7th_share'!$AK:$AK,0))</f>
        <v>1.9721739917583671E-3</v>
      </c>
      <c r="AN76">
        <f>INDEX('7th_share'!AF:AF,MATCH($C$1&amp;"-"&amp;$C76,'7th_share'!$AK:$AK,0))</f>
        <v>1.9815729929840578E-3</v>
      </c>
      <c r="AO76">
        <f>INDEX('7th_share'!AG:AG,MATCH($C$1&amp;"-"&amp;$C76,'7th_share'!$AK:$AK,0))</f>
        <v>1.989286980074053E-3</v>
      </c>
      <c r="AP76">
        <f>INDEX('7th_share'!AH:AH,MATCH($C$1&amp;"-"&amp;$C76,'7th_share'!$AK:$AK,0))</f>
        <v>1.9950840673753638E-3</v>
      </c>
      <c r="AQ76">
        <f>INDEX('7th_share'!AI:AI,MATCH($C$1&amp;"-"&amp;$C76,'7th_share'!$AK:$AK,0))</f>
        <v>1.9987323692350102E-3</v>
      </c>
      <c r="AR76">
        <f>INDEX('7th_share'!AJ:AJ,MATCH($C$1&amp;"-"&amp;$C76,'7th_share'!$AK:$AK,0))</f>
        <v>1.9999999999999992E-3</v>
      </c>
      <c r="AS76" s="6">
        <f t="shared" si="47"/>
        <v>1.9999999999999992E-3</v>
      </c>
      <c r="AT76" s="6">
        <f t="shared" si="46"/>
        <v>1.9999999999999992E-3</v>
      </c>
      <c r="AU76" s="6">
        <f t="shared" si="46"/>
        <v>1.9999999999999992E-3</v>
      </c>
      <c r="AV76" s="6">
        <f t="shared" si="46"/>
        <v>1.9999999999999992E-3</v>
      </c>
      <c r="AW76" s="6">
        <f t="shared" si="46"/>
        <v>1.9999999999999992E-3</v>
      </c>
      <c r="AX76" s="6">
        <f t="shared" si="46"/>
        <v>1.9999999999999992E-3</v>
      </c>
      <c r="AY76" s="6">
        <f t="shared" si="46"/>
        <v>1.9999999999999992E-3</v>
      </c>
      <c r="AZ76" s="6">
        <f t="shared" si="46"/>
        <v>1.9999999999999992E-3</v>
      </c>
      <c r="BA76" s="6">
        <f t="shared" si="46"/>
        <v>1.9999999999999992E-3</v>
      </c>
      <c r="BB76" s="6">
        <f t="shared" si="46"/>
        <v>1.9999999999999992E-3</v>
      </c>
      <c r="BC76" s="6">
        <f t="shared" si="46"/>
        <v>1.9999999999999992E-3</v>
      </c>
      <c r="BD76" s="6">
        <f t="shared" si="46"/>
        <v>1.9999999999999992E-3</v>
      </c>
      <c r="BE76" s="6">
        <f t="shared" si="46"/>
        <v>1.9999999999999992E-3</v>
      </c>
      <c r="BF76" s="6">
        <f t="shared" si="46"/>
        <v>1.9999999999999992E-3</v>
      </c>
      <c r="BG76" s="6">
        <f t="shared" si="46"/>
        <v>1.9999999999999992E-3</v>
      </c>
      <c r="BH76" s="6">
        <f t="shared" si="46"/>
        <v>1.9999999999999992E-3</v>
      </c>
      <c r="BI76" s="6">
        <f t="shared" si="46"/>
        <v>1.9999999999999992E-3</v>
      </c>
      <c r="BJ76" s="6">
        <f t="shared" si="46"/>
        <v>1.9999999999999992E-3</v>
      </c>
      <c r="BK76" s="6">
        <f t="shared" si="46"/>
        <v>1.9999999999999992E-3</v>
      </c>
      <c r="BL76" s="6">
        <f t="shared" si="46"/>
        <v>1.9999999999999992E-3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10_MAS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0.7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10_MAS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10_MAS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10_MAS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10_MAS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10_MAS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10_MAS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10_MAS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0.7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10_MAS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 s="6">
        <v>1</v>
      </c>
      <c r="L87" s="6">
        <v>1</v>
      </c>
      <c r="M87" s="6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10_MAS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0.95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10_MAS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0.95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10_MAS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0.95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10_MAS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0.95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10_MAS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 s="6">
        <v>1</v>
      </c>
      <c r="L120" s="6">
        <v>1.2</v>
      </c>
      <c r="M120" s="6">
        <v>1.3</v>
      </c>
      <c r="N120" s="6">
        <f>M120</f>
        <v>1.3</v>
      </c>
      <c r="O120">
        <v>1.5</v>
      </c>
      <c r="P120" s="6">
        <v>2</v>
      </c>
      <c r="Q120" s="6">
        <v>2.2000000000000002</v>
      </c>
      <c r="R120" s="6">
        <v>2.2000000000000002</v>
      </c>
      <c r="S120" s="6">
        <v>2.2000000000000002</v>
      </c>
      <c r="T120" s="6">
        <v>2.2000000000000002</v>
      </c>
      <c r="U120">
        <v>2.5</v>
      </c>
      <c r="V120" s="6">
        <v>2.5</v>
      </c>
      <c r="W120" s="6">
        <v>2.5</v>
      </c>
      <c r="X120" s="6">
        <v>2.5</v>
      </c>
      <c r="Y120" s="6">
        <v>2.5</v>
      </c>
      <c r="Z120">
        <v>3</v>
      </c>
      <c r="AA120" s="6">
        <v>3</v>
      </c>
      <c r="AB120" s="6">
        <v>3</v>
      </c>
      <c r="AC120" s="6">
        <v>3</v>
      </c>
      <c r="AD120" s="6">
        <v>3</v>
      </c>
      <c r="AE120" s="6">
        <v>3</v>
      </c>
      <c r="AF120" s="6">
        <v>3</v>
      </c>
      <c r="AG120" s="6">
        <v>3</v>
      </c>
      <c r="AH120" s="6">
        <v>3</v>
      </c>
      <c r="AI120" s="6">
        <v>3</v>
      </c>
      <c r="AJ120" s="6">
        <v>3</v>
      </c>
      <c r="AK120" s="6">
        <v>3</v>
      </c>
      <c r="AL120" s="6">
        <v>3</v>
      </c>
      <c r="AM120" s="6">
        <v>3</v>
      </c>
      <c r="AN120" s="6">
        <v>3</v>
      </c>
      <c r="AO120" s="6">
        <v>3</v>
      </c>
      <c r="AP120" s="6">
        <v>3</v>
      </c>
      <c r="AQ120" s="6">
        <v>3</v>
      </c>
      <c r="AR120" s="6">
        <v>3</v>
      </c>
      <c r="AS120" s="6">
        <v>3</v>
      </c>
      <c r="AT120" s="6">
        <v>3</v>
      </c>
      <c r="AU120" s="6">
        <v>3</v>
      </c>
      <c r="AV120" s="6">
        <v>3</v>
      </c>
      <c r="AW120" s="6">
        <v>3</v>
      </c>
      <c r="AX120" s="6">
        <v>3</v>
      </c>
      <c r="AY120" s="6">
        <v>3</v>
      </c>
      <c r="AZ120" s="6">
        <v>3</v>
      </c>
      <c r="BA120" s="6">
        <v>3</v>
      </c>
      <c r="BB120" s="6">
        <v>3</v>
      </c>
      <c r="BC120" s="6">
        <v>3</v>
      </c>
      <c r="BD120" s="6">
        <v>3</v>
      </c>
      <c r="BE120" s="6">
        <v>3</v>
      </c>
      <c r="BF120" s="6">
        <v>3</v>
      </c>
      <c r="BG120" s="6">
        <v>3</v>
      </c>
      <c r="BH120" s="6">
        <v>3</v>
      </c>
      <c r="BI120" s="6">
        <v>3</v>
      </c>
      <c r="BJ120" s="6">
        <v>3</v>
      </c>
      <c r="BK120" s="6">
        <v>3</v>
      </c>
      <c r="BL120" s="6">
        <v>3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 s="6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0.997</v>
      </c>
      <c r="L124">
        <v>0.99399999999999999</v>
      </c>
      <c r="M124">
        <v>0.99099999999999999</v>
      </c>
      <c r="N124">
        <v>0.98799999999999999</v>
      </c>
      <c r="O124">
        <v>0.98499999999999999</v>
      </c>
      <c r="P124">
        <v>0.98199999999999998</v>
      </c>
      <c r="Q124">
        <v>0.97899999999999998</v>
      </c>
      <c r="R124">
        <v>0.97599999999999998</v>
      </c>
      <c r="S124">
        <v>0.97299999999999998</v>
      </c>
      <c r="T124">
        <v>0.97</v>
      </c>
      <c r="U124">
        <v>0.96699999999999997</v>
      </c>
      <c r="V124">
        <v>0.96399999999999997</v>
      </c>
      <c r="W124">
        <v>0.96099999999999997</v>
      </c>
      <c r="X124">
        <v>0.95799999999999996</v>
      </c>
      <c r="Y124">
        <v>0.95499999999999996</v>
      </c>
      <c r="Z124">
        <v>0.95199999999999996</v>
      </c>
      <c r="AA124">
        <v>0.94899999999999995</v>
      </c>
      <c r="AB124">
        <v>0.94599999999999995</v>
      </c>
      <c r="AC124">
        <v>0.94299999999999995</v>
      </c>
      <c r="AD124">
        <v>0.94</v>
      </c>
      <c r="AE124">
        <v>0.93699999999999994</v>
      </c>
      <c r="AF124">
        <v>0.93399999999999994</v>
      </c>
      <c r="AG124">
        <v>0.93099999999999994</v>
      </c>
      <c r="AH124">
        <v>0.92799999999999994</v>
      </c>
      <c r="AI124">
        <v>0.92499999999999993</v>
      </c>
      <c r="AJ124">
        <v>0.92199999999999993</v>
      </c>
      <c r="AK124">
        <v>0.91899999999999993</v>
      </c>
      <c r="AL124">
        <v>0.91599999999999993</v>
      </c>
      <c r="AM124">
        <v>0.91299999999999992</v>
      </c>
      <c r="AN124">
        <v>0.90999999999999992</v>
      </c>
      <c r="AO124">
        <v>0.90699999999999992</v>
      </c>
      <c r="AP124">
        <v>0.90399999999999991</v>
      </c>
      <c r="AQ124">
        <v>0.90099999999999991</v>
      </c>
      <c r="AR124">
        <v>0.89799999999999991</v>
      </c>
      <c r="AS124">
        <v>0.89499999999999991</v>
      </c>
      <c r="AT124">
        <v>0.8919999999999999</v>
      </c>
      <c r="AU124">
        <v>0.8889999999999999</v>
      </c>
      <c r="AV124">
        <v>0.8859999999999999</v>
      </c>
      <c r="AW124">
        <v>0.8829999999999999</v>
      </c>
      <c r="AX124">
        <v>0.87999999999999989</v>
      </c>
      <c r="AY124">
        <v>0.87699999999999989</v>
      </c>
      <c r="AZ124">
        <v>0.87399999999999989</v>
      </c>
      <c r="BA124">
        <v>0.87099999999999989</v>
      </c>
      <c r="BB124">
        <v>0.86799999999999988</v>
      </c>
      <c r="BC124">
        <v>0.86499999999999988</v>
      </c>
      <c r="BD124">
        <v>0.86199999999999988</v>
      </c>
      <c r="BE124">
        <v>0.85899999999999987</v>
      </c>
      <c r="BF124">
        <v>0.85599999999999987</v>
      </c>
      <c r="BG124">
        <v>0.85299999999999987</v>
      </c>
      <c r="BH124">
        <v>0.84999999999999987</v>
      </c>
      <c r="BI124">
        <v>0.84699999999999986</v>
      </c>
      <c r="BJ124">
        <v>0.84399999999999986</v>
      </c>
      <c r="BK124">
        <v>0.84099999999999986</v>
      </c>
      <c r="BL124">
        <v>0.83799999999999986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 s="6">
        <v>1</v>
      </c>
      <c r="M125" s="6">
        <v>1</v>
      </c>
      <c r="N125" s="6">
        <v>1</v>
      </c>
      <c r="O125" s="6">
        <v>1</v>
      </c>
      <c r="P125" s="6">
        <v>1</v>
      </c>
      <c r="Q125" s="6">
        <v>1</v>
      </c>
      <c r="R125" s="6">
        <v>1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6">
        <v>1</v>
      </c>
      <c r="AG125" s="6">
        <v>1</v>
      </c>
      <c r="AH125" s="6">
        <v>1</v>
      </c>
      <c r="AI125" s="6">
        <v>1</v>
      </c>
      <c r="AJ125" s="6">
        <v>1</v>
      </c>
      <c r="AK125" s="6">
        <v>1</v>
      </c>
      <c r="AL125" s="6">
        <v>1</v>
      </c>
      <c r="AM125" s="6">
        <v>1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6">
        <v>1</v>
      </c>
      <c r="AX125" s="6">
        <v>1</v>
      </c>
      <c r="AY125" s="6">
        <v>1</v>
      </c>
      <c r="AZ125" s="6">
        <v>1</v>
      </c>
      <c r="BA125" s="6">
        <v>1</v>
      </c>
      <c r="BB125" s="6">
        <v>1</v>
      </c>
      <c r="BC125" s="6">
        <v>1</v>
      </c>
      <c r="BD125" s="6">
        <v>1</v>
      </c>
      <c r="BE125" s="6">
        <v>1</v>
      </c>
      <c r="BF125" s="6">
        <v>1</v>
      </c>
      <c r="BG125" s="6">
        <v>1</v>
      </c>
      <c r="BH125" s="6">
        <v>1</v>
      </c>
      <c r="BI125" s="6">
        <v>1</v>
      </c>
      <c r="BJ125" s="6">
        <v>1</v>
      </c>
      <c r="BK125" s="6">
        <v>1</v>
      </c>
      <c r="BL125" s="6">
        <v>1</v>
      </c>
    </row>
    <row r="127" spans="3:64" x14ac:dyDescent="0.25">
      <c r="C127" t="s">
        <v>6</v>
      </c>
      <c r="D127" s="6">
        <f t="shared" ref="D127:J127" si="51">(D$28*(D63*D112))+D95</f>
        <v>2.5646582241757936</v>
      </c>
      <c r="E127" s="6">
        <f t="shared" si="51"/>
        <v>2.1932600084158231</v>
      </c>
      <c r="F127" s="6">
        <f t="shared" si="51"/>
        <v>1.9439588834472805</v>
      </c>
      <c r="G127" s="6">
        <f t="shared" si="51"/>
        <v>2.1619928379999931</v>
      </c>
      <c r="H127" s="6">
        <f t="shared" si="51"/>
        <v>2.1933006339999914</v>
      </c>
      <c r="I127" s="6">
        <f t="shared" si="51"/>
        <v>0</v>
      </c>
      <c r="J127" s="10">
        <f t="shared" si="51"/>
        <v>0</v>
      </c>
      <c r="K127" s="6">
        <f>(K$24*(K63*K112))+K95</f>
        <v>2.239444228547613</v>
      </c>
      <c r="L127" s="6">
        <f t="shared" ref="L127:BL132" si="52">(L$24*(L63*L112))+L95</f>
        <v>2.1514062601348254</v>
      </c>
      <c r="M127" s="6">
        <f t="shared" si="52"/>
        <v>2.1115987525128013</v>
      </c>
      <c r="N127" s="6">
        <f t="shared" si="52"/>
        <v>1.9531324939403563</v>
      </c>
      <c r="O127" s="6">
        <f t="shared" si="52"/>
        <v>2.0097829152419724</v>
      </c>
      <c r="P127" s="6">
        <f t="shared" si="52"/>
        <v>2.0509315415792497</v>
      </c>
      <c r="Q127" s="6">
        <f t="shared" si="52"/>
        <v>2.0882014949010066</v>
      </c>
      <c r="R127" s="6">
        <f t="shared" si="52"/>
        <v>2.1194734887251458</v>
      </c>
      <c r="S127" s="6">
        <f t="shared" si="52"/>
        <v>2.1463854610511235</v>
      </c>
      <c r="T127" s="6">
        <f t="shared" si="52"/>
        <v>2.1617020642651208</v>
      </c>
      <c r="U127" s="6">
        <f t="shared" si="52"/>
        <v>2.1770839214388493</v>
      </c>
      <c r="V127" s="6">
        <f t="shared" si="52"/>
        <v>2.1926568406453741</v>
      </c>
      <c r="W127" s="6">
        <f t="shared" si="52"/>
        <v>2.2085651784702214</v>
      </c>
      <c r="X127" s="6">
        <f t="shared" si="52"/>
        <v>2.2271695962544573</v>
      </c>
      <c r="Y127" s="6">
        <f t="shared" si="52"/>
        <v>2.2569857923704775</v>
      </c>
      <c r="Z127" s="6">
        <f t="shared" si="52"/>
        <v>2.2745163200252434</v>
      </c>
      <c r="AA127" s="6">
        <f t="shared" si="52"/>
        <v>2.2911522713082797</v>
      </c>
      <c r="AB127" s="6">
        <f t="shared" si="52"/>
        <v>2.3072907818369828</v>
      </c>
      <c r="AC127" s="6">
        <f t="shared" si="52"/>
        <v>2.3423957390968138</v>
      </c>
      <c r="AD127" s="6">
        <f t="shared" si="52"/>
        <v>2.3768325869994325</v>
      </c>
      <c r="AE127" s="6">
        <f t="shared" si="52"/>
        <v>2.3929381050659289</v>
      </c>
      <c r="AF127" s="6">
        <f t="shared" si="52"/>
        <v>2.4279082271620136</v>
      </c>
      <c r="AG127" s="6">
        <f t="shared" si="52"/>
        <v>2.4636280949305185</v>
      </c>
      <c r="AH127" s="6">
        <f t="shared" si="52"/>
        <v>2.5005720607798421</v>
      </c>
      <c r="AI127" s="6">
        <f t="shared" si="52"/>
        <v>2.5559339121637246</v>
      </c>
      <c r="AJ127" s="6">
        <f t="shared" si="52"/>
        <v>2.5964563360998869</v>
      </c>
      <c r="AK127" s="6">
        <f t="shared" si="52"/>
        <v>2.6396293924518806</v>
      </c>
      <c r="AL127" s="6">
        <f t="shared" si="52"/>
        <v>2.7019114992628239</v>
      </c>
      <c r="AM127" s="6">
        <f t="shared" si="52"/>
        <v>2.7515693944034583</v>
      </c>
      <c r="AN127" s="6">
        <f t="shared" si="52"/>
        <v>2.8209456176627112</v>
      </c>
      <c r="AO127" s="6">
        <f t="shared" si="52"/>
        <v>2.8945719386867967</v>
      </c>
      <c r="AP127" s="6">
        <f t="shared" si="52"/>
        <v>2.9729782398831723</v>
      </c>
      <c r="AQ127" s="6">
        <f t="shared" si="52"/>
        <v>3.0566884890797175</v>
      </c>
      <c r="AR127" s="6">
        <f t="shared" si="52"/>
        <v>3.1307849967179413</v>
      </c>
      <c r="AS127" s="6">
        <f t="shared" si="52"/>
        <v>3.2099631593016369</v>
      </c>
      <c r="AT127" s="6">
        <f t="shared" si="52"/>
        <v>3.2911925696206628</v>
      </c>
      <c r="AU127" s="6">
        <f t="shared" si="52"/>
        <v>3.3745263688080542</v>
      </c>
      <c r="AV127" s="6">
        <f t="shared" si="52"/>
        <v>3.4600190747101496</v>
      </c>
      <c r="AW127" s="6">
        <f t="shared" si="52"/>
        <v>3.5477266175527076</v>
      </c>
      <c r="AX127" s="6">
        <f t="shared" si="52"/>
        <v>3.6377063765310895</v>
      </c>
      <c r="AY127" s="6">
        <f t="shared" si="52"/>
        <v>3.7300172173482831</v>
      </c>
      <c r="AZ127" s="6">
        <f t="shared" si="52"/>
        <v>3.8247195307255129</v>
      </c>
      <c r="BA127" s="6">
        <f t="shared" si="52"/>
        <v>3.9218752719104386</v>
      </c>
      <c r="BB127" s="6">
        <f t="shared" si="52"/>
        <v>4.0215480012089682</v>
      </c>
      <c r="BC127" s="6">
        <f t="shared" si="52"/>
        <v>4.1238029255670456</v>
      </c>
      <c r="BD127" s="6">
        <f t="shared" si="52"/>
        <v>4.2287069412297278</v>
      </c>
      <c r="BE127" s="6">
        <f t="shared" si="52"/>
        <v>4.3363286775054393</v>
      </c>
      <c r="BF127" s="6">
        <f t="shared" si="52"/>
        <v>4.4467385416639411</v>
      </c>
      <c r="BG127" s="6">
        <f t="shared" si="52"/>
        <v>4.5600087649975345</v>
      </c>
      <c r="BH127" s="6">
        <f t="shared" si="52"/>
        <v>4.6762134500755224</v>
      </c>
      <c r="BI127" s="6">
        <f t="shared" si="52"/>
        <v>4.7954286192228857</v>
      </c>
      <c r="BJ127" s="6">
        <f t="shared" si="52"/>
        <v>4.9177322642548926</v>
      </c>
      <c r="BK127" s="6">
        <f t="shared" si="52"/>
        <v>5.0432043975001681</v>
      </c>
      <c r="BL127" s="6">
        <f t="shared" si="52"/>
        <v>5.1719271041455741</v>
      </c>
    </row>
    <row r="128" spans="3:64" x14ac:dyDescent="0.25">
      <c r="C128" t="s">
        <v>7</v>
      </c>
      <c r="D128" s="6">
        <f t="shared" ref="D128:J128" si="53">(D$28*(D64*D113))+D96</f>
        <v>0</v>
      </c>
      <c r="E128" s="6">
        <f t="shared" si="53"/>
        <v>0</v>
      </c>
      <c r="F128" s="6">
        <f t="shared" si="53"/>
        <v>0</v>
      </c>
      <c r="G128" s="6">
        <f t="shared" si="53"/>
        <v>0</v>
      </c>
      <c r="H128" s="6">
        <f t="shared" si="53"/>
        <v>0</v>
      </c>
      <c r="I128" s="6">
        <f t="shared" si="53"/>
        <v>0</v>
      </c>
      <c r="J128" s="10">
        <f t="shared" si="53"/>
        <v>0</v>
      </c>
      <c r="K128" s="6">
        <f t="shared" ref="K128:Z133" si="54">(K$24*(K64*K113))+K96</f>
        <v>0</v>
      </c>
      <c r="L128" s="6">
        <f t="shared" si="54"/>
        <v>0</v>
      </c>
      <c r="M128" s="6">
        <f t="shared" si="54"/>
        <v>0</v>
      </c>
      <c r="N128" s="6">
        <f t="shared" si="54"/>
        <v>0</v>
      </c>
      <c r="O128" s="6">
        <f t="shared" si="54"/>
        <v>0</v>
      </c>
      <c r="P128" s="6">
        <f t="shared" si="54"/>
        <v>0</v>
      </c>
      <c r="Q128" s="6">
        <f t="shared" si="54"/>
        <v>0</v>
      </c>
      <c r="R128" s="6">
        <f t="shared" si="54"/>
        <v>0</v>
      </c>
      <c r="S128" s="6">
        <f t="shared" si="54"/>
        <v>0</v>
      </c>
      <c r="T128" s="6">
        <f t="shared" si="54"/>
        <v>0</v>
      </c>
      <c r="U128" s="6">
        <f t="shared" si="54"/>
        <v>0</v>
      </c>
      <c r="V128" s="6">
        <f t="shared" si="54"/>
        <v>0</v>
      </c>
      <c r="W128" s="6">
        <f t="shared" si="54"/>
        <v>0</v>
      </c>
      <c r="X128" s="6">
        <f t="shared" si="54"/>
        <v>0</v>
      </c>
      <c r="Y128" s="6">
        <f t="shared" si="54"/>
        <v>0</v>
      </c>
      <c r="Z128" s="6">
        <f t="shared" si="54"/>
        <v>0</v>
      </c>
      <c r="AA128" s="6">
        <f t="shared" si="52"/>
        <v>0</v>
      </c>
      <c r="AB128" s="6">
        <f t="shared" si="52"/>
        <v>0</v>
      </c>
      <c r="AC128" s="6">
        <f t="shared" si="52"/>
        <v>0</v>
      </c>
      <c r="AD128" s="6">
        <f t="shared" si="52"/>
        <v>0</v>
      </c>
      <c r="AE128" s="6">
        <f t="shared" si="52"/>
        <v>0</v>
      </c>
      <c r="AF128" s="6">
        <f t="shared" si="52"/>
        <v>0</v>
      </c>
      <c r="AG128" s="6">
        <f t="shared" si="52"/>
        <v>0</v>
      </c>
      <c r="AH128" s="6">
        <f t="shared" si="52"/>
        <v>0</v>
      </c>
      <c r="AI128" s="6">
        <f t="shared" si="52"/>
        <v>0</v>
      </c>
      <c r="AJ128" s="6">
        <f t="shared" si="52"/>
        <v>0</v>
      </c>
      <c r="AK128" s="6">
        <f t="shared" si="52"/>
        <v>0</v>
      </c>
      <c r="AL128" s="6">
        <f t="shared" si="52"/>
        <v>0</v>
      </c>
      <c r="AM128" s="6">
        <f t="shared" si="52"/>
        <v>0</v>
      </c>
      <c r="AN128" s="6">
        <f t="shared" si="52"/>
        <v>0</v>
      </c>
      <c r="AO128" s="6">
        <f t="shared" si="52"/>
        <v>0</v>
      </c>
      <c r="AP128" s="6">
        <f t="shared" si="52"/>
        <v>0</v>
      </c>
      <c r="AQ128" s="6">
        <f t="shared" si="52"/>
        <v>0</v>
      </c>
      <c r="AR128" s="6">
        <f t="shared" si="52"/>
        <v>0</v>
      </c>
      <c r="AS128" s="6">
        <f t="shared" si="52"/>
        <v>0</v>
      </c>
      <c r="AT128" s="6">
        <f t="shared" si="52"/>
        <v>0</v>
      </c>
      <c r="AU128" s="6">
        <f t="shared" si="52"/>
        <v>0</v>
      </c>
      <c r="AV128" s="6">
        <f t="shared" si="52"/>
        <v>0</v>
      </c>
      <c r="AW128" s="6">
        <f t="shared" si="52"/>
        <v>0</v>
      </c>
      <c r="AX128" s="6">
        <f t="shared" si="52"/>
        <v>0</v>
      </c>
      <c r="AY128" s="6">
        <f t="shared" si="52"/>
        <v>0</v>
      </c>
      <c r="AZ128" s="6">
        <f t="shared" si="52"/>
        <v>0</v>
      </c>
      <c r="BA128" s="6">
        <f t="shared" si="52"/>
        <v>0</v>
      </c>
      <c r="BB128" s="6">
        <f t="shared" si="52"/>
        <v>0</v>
      </c>
      <c r="BC128" s="6">
        <f t="shared" si="52"/>
        <v>0</v>
      </c>
      <c r="BD128" s="6">
        <f t="shared" si="52"/>
        <v>0</v>
      </c>
      <c r="BE128" s="6">
        <f t="shared" si="52"/>
        <v>0</v>
      </c>
      <c r="BF128" s="6">
        <f t="shared" si="52"/>
        <v>0</v>
      </c>
      <c r="BG128" s="6">
        <f t="shared" si="52"/>
        <v>0</v>
      </c>
      <c r="BH128" s="6">
        <f t="shared" si="52"/>
        <v>0</v>
      </c>
      <c r="BI128" s="6">
        <f t="shared" si="52"/>
        <v>0</v>
      </c>
      <c r="BJ128" s="6">
        <f t="shared" si="52"/>
        <v>0</v>
      </c>
      <c r="BK128" s="6">
        <f t="shared" si="52"/>
        <v>0</v>
      </c>
      <c r="BL128" s="6">
        <f t="shared" si="52"/>
        <v>0</v>
      </c>
    </row>
    <row r="129" spans="1:64" x14ac:dyDescent="0.25">
      <c r="C129" t="s">
        <v>8</v>
      </c>
      <c r="D129" s="6">
        <f t="shared" ref="D129:J129" si="55">(D$28*(D65*D114))+D97</f>
        <v>1.4826849999999911</v>
      </c>
      <c r="E129" s="6">
        <f t="shared" si="55"/>
        <v>1.5354739999999956</v>
      </c>
      <c r="F129" s="6">
        <f t="shared" si="55"/>
        <v>1.5642939999999927</v>
      </c>
      <c r="G129" s="6">
        <f t="shared" si="55"/>
        <v>1.7596329999999936</v>
      </c>
      <c r="H129" s="6">
        <f t="shared" si="55"/>
        <v>1.7414619999999925</v>
      </c>
      <c r="I129" s="6">
        <f t="shared" si="55"/>
        <v>0</v>
      </c>
      <c r="J129" s="10">
        <f t="shared" si="55"/>
        <v>0</v>
      </c>
      <c r="K129" s="6">
        <f t="shared" si="54"/>
        <v>2.0037514193135459</v>
      </c>
      <c r="L129" s="6">
        <f t="shared" si="52"/>
        <v>1.9898505607823413</v>
      </c>
      <c r="M129" s="6">
        <f t="shared" si="52"/>
        <v>2.0126856830585749</v>
      </c>
      <c r="N129" s="6">
        <f t="shared" si="52"/>
        <v>1.912881469091835</v>
      </c>
      <c r="O129" s="6">
        <f t="shared" si="52"/>
        <v>2.0168104281456913</v>
      </c>
      <c r="P129" s="6">
        <f t="shared" si="52"/>
        <v>2.1029450948534643</v>
      </c>
      <c r="Q129" s="6">
        <f t="shared" si="52"/>
        <v>2.1819116040451796</v>
      </c>
      <c r="R129" s="6">
        <f t="shared" si="52"/>
        <v>2.2507504658533004</v>
      </c>
      <c r="S129" s="6">
        <f t="shared" si="52"/>
        <v>2.310481892278645</v>
      </c>
      <c r="T129" s="6">
        <f t="shared" si="52"/>
        <v>2.3526490871838779</v>
      </c>
      <c r="U129" s="6">
        <f t="shared" si="52"/>
        <v>2.3893564595956147</v>
      </c>
      <c r="V129" s="6">
        <f t="shared" si="52"/>
        <v>2.4204937041637478</v>
      </c>
      <c r="W129" s="6">
        <f t="shared" si="52"/>
        <v>2.4460109115589277</v>
      </c>
      <c r="X129" s="6">
        <f t="shared" si="52"/>
        <v>2.4683604907734553</v>
      </c>
      <c r="Y129" s="6">
        <f t="shared" si="52"/>
        <v>2.4968383958460305</v>
      </c>
      <c r="Z129" s="6">
        <f t="shared" si="52"/>
        <v>2.5053409885112998</v>
      </c>
      <c r="AA129" s="6">
        <f t="shared" si="52"/>
        <v>2.5065370888832588</v>
      </c>
      <c r="AB129" s="6">
        <f t="shared" si="52"/>
        <v>2.5010095398703447</v>
      </c>
      <c r="AC129" s="6">
        <f t="shared" si="52"/>
        <v>2.5098695707841294</v>
      </c>
      <c r="AD129" s="6">
        <f t="shared" si="52"/>
        <v>2.511887217294106</v>
      </c>
      <c r="AE129" s="6">
        <f t="shared" si="52"/>
        <v>2.4890893642079748</v>
      </c>
      <c r="AF129" s="6">
        <f t="shared" si="52"/>
        <v>2.4810141009393281</v>
      </c>
      <c r="AG129" s="6">
        <f t="shared" si="52"/>
        <v>2.4691487243618253</v>
      </c>
      <c r="AH129" s="6">
        <f t="shared" si="52"/>
        <v>2.4547489603833879</v>
      </c>
      <c r="AI129" s="6">
        <f t="shared" si="52"/>
        <v>2.4552538611611485</v>
      </c>
      <c r="AJ129" s="6">
        <f t="shared" si="52"/>
        <v>2.4394141649863457</v>
      </c>
      <c r="AK129" s="6">
        <f t="shared" si="52"/>
        <v>2.4255633771960863</v>
      </c>
      <c r="AL129" s="6">
        <f t="shared" si="52"/>
        <v>2.4298265057968007</v>
      </c>
      <c r="AM129" s="6">
        <f t="shared" si="52"/>
        <v>2.4248263330928208</v>
      </c>
      <c r="AN129" s="6">
        <f t="shared" si="52"/>
        <v>2.4410076129248894</v>
      </c>
      <c r="AO129" s="6">
        <f t="shared" si="52"/>
        <v>2.4662833374964586</v>
      </c>
      <c r="AP129" s="6">
        <f t="shared" si="52"/>
        <v>2.5031002022991742</v>
      </c>
      <c r="AQ129" s="6">
        <f t="shared" si="52"/>
        <v>2.5540461991658834</v>
      </c>
      <c r="AR129" s="6">
        <f t="shared" si="52"/>
        <v>2.6089874972649545</v>
      </c>
      <c r="AS129" s="6">
        <f t="shared" si="52"/>
        <v>2.6749692994180343</v>
      </c>
      <c r="AT129" s="6">
        <f t="shared" si="52"/>
        <v>2.742660474683889</v>
      </c>
      <c r="AU129" s="6">
        <f t="shared" si="52"/>
        <v>2.8121053073400484</v>
      </c>
      <c r="AV129" s="6">
        <f t="shared" si="52"/>
        <v>2.8833492289251281</v>
      </c>
      <c r="AW129" s="6">
        <f t="shared" si="52"/>
        <v>2.9564388479605932</v>
      </c>
      <c r="AX129" s="6">
        <f t="shared" si="52"/>
        <v>3.0314219804425786</v>
      </c>
      <c r="AY129" s="6">
        <f t="shared" si="52"/>
        <v>3.1083476811235733</v>
      </c>
      <c r="AZ129" s="6">
        <f t="shared" si="52"/>
        <v>3.1872662756045975</v>
      </c>
      <c r="BA129" s="6">
        <f t="shared" si="52"/>
        <v>3.2682293932587028</v>
      </c>
      <c r="BB129" s="6">
        <f t="shared" si="52"/>
        <v>3.3512900010074773</v>
      </c>
      <c r="BC129" s="6">
        <f t="shared" si="52"/>
        <v>3.4365024379725422</v>
      </c>
      <c r="BD129" s="6">
        <f t="shared" si="52"/>
        <v>3.5239224510247773</v>
      </c>
      <c r="BE129" s="6">
        <f t="shared" si="52"/>
        <v>3.6136072312545369</v>
      </c>
      <c r="BF129" s="6">
        <f t="shared" si="52"/>
        <v>3.7056154513866217</v>
      </c>
      <c r="BG129" s="6">
        <f t="shared" si="52"/>
        <v>3.8000073041646165</v>
      </c>
      <c r="BH129" s="6">
        <f t="shared" si="52"/>
        <v>3.8968445417296067</v>
      </c>
      <c r="BI129" s="6">
        <f t="shared" si="52"/>
        <v>3.9961905160190758</v>
      </c>
      <c r="BJ129" s="6">
        <f t="shared" si="52"/>
        <v>4.0981102202124156</v>
      </c>
      <c r="BK129" s="6">
        <f t="shared" si="52"/>
        <v>4.202670331250145</v>
      </c>
      <c r="BL129" s="6">
        <f t="shared" si="52"/>
        <v>4.3099392534546501</v>
      </c>
    </row>
    <row r="130" spans="1:64" x14ac:dyDescent="0.25">
      <c r="C130" t="s">
        <v>9</v>
      </c>
      <c r="D130" s="6">
        <f t="shared" ref="D130:J130" si="56">(D$28*(D66*D115))+D98</f>
        <v>0</v>
      </c>
      <c r="E130" s="6">
        <f t="shared" si="56"/>
        <v>0</v>
      </c>
      <c r="F130" s="6">
        <f t="shared" si="56"/>
        <v>0</v>
      </c>
      <c r="G130" s="6">
        <f t="shared" si="56"/>
        <v>0</v>
      </c>
      <c r="H130" s="6">
        <f t="shared" si="56"/>
        <v>0</v>
      </c>
      <c r="I130" s="6">
        <f t="shared" si="56"/>
        <v>0</v>
      </c>
      <c r="J130" s="10">
        <f t="shared" si="56"/>
        <v>0</v>
      </c>
      <c r="K130" s="6">
        <f t="shared" si="54"/>
        <v>0</v>
      </c>
      <c r="L130" s="6">
        <f t="shared" si="52"/>
        <v>0</v>
      </c>
      <c r="M130" s="6">
        <f t="shared" si="52"/>
        <v>0</v>
      </c>
      <c r="N130" s="6">
        <f t="shared" si="52"/>
        <v>0</v>
      </c>
      <c r="O130" s="6">
        <f t="shared" si="52"/>
        <v>0</v>
      </c>
      <c r="P130" s="6">
        <f t="shared" si="52"/>
        <v>0</v>
      </c>
      <c r="Q130" s="6">
        <f t="shared" si="52"/>
        <v>0</v>
      </c>
      <c r="R130" s="6">
        <f t="shared" si="52"/>
        <v>0</v>
      </c>
      <c r="S130" s="6">
        <f t="shared" si="52"/>
        <v>0</v>
      </c>
      <c r="T130" s="6">
        <f t="shared" si="52"/>
        <v>0</v>
      </c>
      <c r="U130" s="6">
        <f t="shared" si="52"/>
        <v>0</v>
      </c>
      <c r="V130" s="6">
        <f t="shared" si="52"/>
        <v>0</v>
      </c>
      <c r="W130" s="6">
        <f t="shared" si="52"/>
        <v>0</v>
      </c>
      <c r="X130" s="6">
        <f t="shared" si="52"/>
        <v>0</v>
      </c>
      <c r="Y130" s="6">
        <f t="shared" si="52"/>
        <v>0</v>
      </c>
      <c r="Z130" s="6">
        <f t="shared" si="52"/>
        <v>0</v>
      </c>
      <c r="AA130" s="6">
        <f t="shared" si="52"/>
        <v>0</v>
      </c>
      <c r="AB130" s="6">
        <f t="shared" si="52"/>
        <v>0</v>
      </c>
      <c r="AC130" s="6">
        <f t="shared" si="52"/>
        <v>0</v>
      </c>
      <c r="AD130" s="6">
        <f t="shared" si="52"/>
        <v>0</v>
      </c>
      <c r="AE130" s="6">
        <f t="shared" si="52"/>
        <v>0</v>
      </c>
      <c r="AF130" s="6">
        <f t="shared" si="52"/>
        <v>0</v>
      </c>
      <c r="AG130" s="6">
        <f t="shared" si="52"/>
        <v>0</v>
      </c>
      <c r="AH130" s="6">
        <f t="shared" si="52"/>
        <v>0</v>
      </c>
      <c r="AI130" s="6">
        <f t="shared" si="52"/>
        <v>0</v>
      </c>
      <c r="AJ130" s="6">
        <f t="shared" si="52"/>
        <v>0</v>
      </c>
      <c r="AK130" s="6">
        <f t="shared" si="52"/>
        <v>0</v>
      </c>
      <c r="AL130" s="6">
        <f t="shared" si="52"/>
        <v>0</v>
      </c>
      <c r="AM130" s="6">
        <f t="shared" si="52"/>
        <v>0</v>
      </c>
      <c r="AN130" s="6">
        <f t="shared" si="52"/>
        <v>0</v>
      </c>
      <c r="AO130" s="6">
        <f t="shared" si="52"/>
        <v>0</v>
      </c>
      <c r="AP130" s="6">
        <f t="shared" si="52"/>
        <v>0</v>
      </c>
      <c r="AQ130" s="6">
        <f t="shared" si="52"/>
        <v>0</v>
      </c>
      <c r="AR130" s="6">
        <f t="shared" si="52"/>
        <v>0</v>
      </c>
      <c r="AS130" s="6">
        <f t="shared" si="52"/>
        <v>0</v>
      </c>
      <c r="AT130" s="6">
        <f t="shared" si="52"/>
        <v>0</v>
      </c>
      <c r="AU130" s="6">
        <f t="shared" si="52"/>
        <v>0</v>
      </c>
      <c r="AV130" s="6">
        <f t="shared" si="52"/>
        <v>0</v>
      </c>
      <c r="AW130" s="6">
        <f t="shared" si="52"/>
        <v>0</v>
      </c>
      <c r="AX130" s="6">
        <f t="shared" si="52"/>
        <v>0</v>
      </c>
      <c r="AY130" s="6">
        <f t="shared" si="52"/>
        <v>0</v>
      </c>
      <c r="AZ130" s="6">
        <f t="shared" si="52"/>
        <v>0</v>
      </c>
      <c r="BA130" s="6">
        <f t="shared" si="52"/>
        <v>0</v>
      </c>
      <c r="BB130" s="6">
        <f t="shared" si="52"/>
        <v>0</v>
      </c>
      <c r="BC130" s="6">
        <f t="shared" si="52"/>
        <v>0</v>
      </c>
      <c r="BD130" s="6">
        <f t="shared" si="52"/>
        <v>0</v>
      </c>
      <c r="BE130" s="6">
        <f t="shared" si="52"/>
        <v>0</v>
      </c>
      <c r="BF130" s="6">
        <f t="shared" si="52"/>
        <v>0</v>
      </c>
      <c r="BG130" s="6">
        <f t="shared" si="52"/>
        <v>0</v>
      </c>
      <c r="BH130" s="6">
        <f t="shared" si="52"/>
        <v>0</v>
      </c>
      <c r="BI130" s="6">
        <f t="shared" si="52"/>
        <v>0</v>
      </c>
      <c r="BJ130" s="6">
        <f t="shared" si="52"/>
        <v>0</v>
      </c>
      <c r="BK130" s="6">
        <f t="shared" si="52"/>
        <v>0</v>
      </c>
      <c r="BL130" s="6">
        <f t="shared" si="52"/>
        <v>0</v>
      </c>
    </row>
    <row r="131" spans="1:64" x14ac:dyDescent="0.25">
      <c r="C131" t="s">
        <v>10</v>
      </c>
      <c r="D131" s="6">
        <f t="shared" ref="D131:J131" si="57">(D$28*(D67*D116))+D99</f>
        <v>121.19999999999924</v>
      </c>
      <c r="E131" s="6">
        <f t="shared" si="57"/>
        <v>125.14793748971421</v>
      </c>
      <c r="F131" s="6">
        <f t="shared" si="57"/>
        <v>129.45752672646876</v>
      </c>
      <c r="G131" s="6">
        <f t="shared" si="57"/>
        <v>140.01517361725604</v>
      </c>
      <c r="H131" s="6">
        <f t="shared" si="57"/>
        <v>145.45312132248992</v>
      </c>
      <c r="I131" s="6">
        <f t="shared" si="57"/>
        <v>0</v>
      </c>
      <c r="J131" s="10">
        <f t="shared" si="57"/>
        <v>0</v>
      </c>
      <c r="K131" s="6">
        <f t="shared" si="54"/>
        <v>164.70372987093936</v>
      </c>
      <c r="L131" s="6">
        <f t="shared" si="52"/>
        <v>163.8140017038402</v>
      </c>
      <c r="M131" s="6">
        <f t="shared" si="52"/>
        <v>166.46480511105079</v>
      </c>
      <c r="N131" s="6">
        <f t="shared" si="52"/>
        <v>159.41330917434692</v>
      </c>
      <c r="O131" s="6">
        <f t="shared" si="52"/>
        <v>169.82599041092814</v>
      </c>
      <c r="P131" s="6">
        <f t="shared" si="52"/>
        <v>179.40226425315575</v>
      </c>
      <c r="Q131" s="6">
        <f t="shared" si="52"/>
        <v>189.06372293898579</v>
      </c>
      <c r="R131" s="6">
        <f t="shared" si="52"/>
        <v>198.58027533521982</v>
      </c>
      <c r="S131" s="6">
        <f t="shared" si="52"/>
        <v>208.0537875488327</v>
      </c>
      <c r="T131" s="6">
        <f t="shared" si="52"/>
        <v>216.71221630686574</v>
      </c>
      <c r="U131" s="6">
        <f t="shared" si="52"/>
        <v>225.63827837336069</v>
      </c>
      <c r="V131" s="6">
        <f t="shared" si="52"/>
        <v>234.83207709207232</v>
      </c>
      <c r="W131" s="6">
        <f t="shared" si="52"/>
        <v>244.29358628158829</v>
      </c>
      <c r="X131" s="6">
        <f t="shared" si="52"/>
        <v>254.27358295093376</v>
      </c>
      <c r="Y131" s="6">
        <f t="shared" si="52"/>
        <v>265.77691847235474</v>
      </c>
      <c r="Z131" s="6">
        <f t="shared" si="52"/>
        <v>276.04133699297904</v>
      </c>
      <c r="AA131" s="6">
        <f t="shared" si="52"/>
        <v>286.32029929921868</v>
      </c>
      <c r="AB131" s="6">
        <f t="shared" si="52"/>
        <v>296.61237344756836</v>
      </c>
      <c r="AC131" s="6">
        <f t="shared" si="52"/>
        <v>309.43523040052781</v>
      </c>
      <c r="AD131" s="6">
        <f t="shared" si="52"/>
        <v>322.27156579361133</v>
      </c>
      <c r="AE131" s="6">
        <f t="shared" si="52"/>
        <v>332.59628048331041</v>
      </c>
      <c r="AF131" s="6">
        <f t="shared" si="52"/>
        <v>345.45123031161677</v>
      </c>
      <c r="AG131" s="6">
        <f t="shared" si="52"/>
        <v>358.31271186493228</v>
      </c>
      <c r="AH131" s="6">
        <f t="shared" si="52"/>
        <v>371.1779581181172</v>
      </c>
      <c r="AI131" s="6">
        <f t="shared" si="52"/>
        <v>386.57346835704465</v>
      </c>
      <c r="AJ131" s="6">
        <f t="shared" si="52"/>
        <v>399.43844842937682</v>
      </c>
      <c r="AK131" s="6">
        <f t="shared" si="52"/>
        <v>412.29746138187301</v>
      </c>
      <c r="AL131" s="6">
        <f t="shared" si="52"/>
        <v>427.68010140649892</v>
      </c>
      <c r="AM131" s="6">
        <f t="shared" si="52"/>
        <v>440.51699099338265</v>
      </c>
      <c r="AN131" s="6">
        <f t="shared" si="52"/>
        <v>455.87120666694517</v>
      </c>
      <c r="AO131" s="6">
        <f t="shared" si="52"/>
        <v>471.2047028637308</v>
      </c>
      <c r="AP131" s="6">
        <f t="shared" si="52"/>
        <v>486.51241722121523</v>
      </c>
      <c r="AQ131" s="6">
        <f t="shared" si="52"/>
        <v>501.78902548895149</v>
      </c>
      <c r="AR131" s="6">
        <f t="shared" si="52"/>
        <v>514.49233446065011</v>
      </c>
      <c r="AS131" s="6">
        <f t="shared" si="52"/>
        <v>527.50394584523747</v>
      </c>
      <c r="AT131" s="6">
        <f t="shared" si="52"/>
        <v>540.85264560766404</v>
      </c>
      <c r="AU131" s="6">
        <f t="shared" si="52"/>
        <v>554.54716660745885</v>
      </c>
      <c r="AV131" s="6">
        <f t="shared" si="52"/>
        <v>568.59646794403659</v>
      </c>
      <c r="AW131" s="6">
        <f t="shared" si="52"/>
        <v>583.00974081783022</v>
      </c>
      <c r="AX131" s="6">
        <f t="shared" si="52"/>
        <v>597.79641454327782</v>
      </c>
      <c r="AY131" s="6">
        <f t="shared" si="52"/>
        <v>612.96616271757</v>
      </c>
      <c r="AZ131" s="6">
        <f t="shared" si="52"/>
        <v>628.52890954922805</v>
      </c>
      <c r="BA131" s="6">
        <f t="shared" si="52"/>
        <v>644.49483635061756</v>
      </c>
      <c r="BB131" s="6">
        <f t="shared" si="52"/>
        <v>660.874388198676</v>
      </c>
      <c r="BC131" s="6">
        <f t="shared" si="52"/>
        <v>677.67828076818682</v>
      </c>
      <c r="BD131" s="6">
        <f t="shared" si="52"/>
        <v>694.91750734208756</v>
      </c>
      <c r="BE131" s="6">
        <f t="shared" si="52"/>
        <v>712.60334600339627</v>
      </c>
      <c r="BF131" s="6">
        <f t="shared" si="52"/>
        <v>730.74736701344341</v>
      </c>
      <c r="BG131" s="6">
        <f t="shared" si="52"/>
        <v>749.36144038126406</v>
      </c>
      <c r="BH131" s="6">
        <f t="shared" si="52"/>
        <v>768.45774362908014</v>
      </c>
      <c r="BI131" s="6">
        <f t="shared" si="52"/>
        <v>788.04876975896354</v>
      </c>
      <c r="BJ131" s="6">
        <f t="shared" si="52"/>
        <v>808.14733542589011</v>
      </c>
      <c r="BK131" s="6">
        <f t="shared" si="52"/>
        <v>828.76658932253054</v>
      </c>
      <c r="BL131" s="6">
        <f t="shared" si="52"/>
        <v>849.92002078125893</v>
      </c>
    </row>
    <row r="132" spans="1:64" x14ac:dyDescent="0.25">
      <c r="C132" t="s">
        <v>11</v>
      </c>
      <c r="D132" s="6">
        <f t="shared" ref="D132:J132" si="58">(D$28*(D68*D117))+D100</f>
        <v>0</v>
      </c>
      <c r="E132" s="6">
        <f t="shared" si="58"/>
        <v>0</v>
      </c>
      <c r="F132" s="6">
        <f t="shared" si="58"/>
        <v>0</v>
      </c>
      <c r="G132" s="6">
        <f t="shared" si="58"/>
        <v>0</v>
      </c>
      <c r="H132" s="6">
        <f t="shared" si="58"/>
        <v>0</v>
      </c>
      <c r="I132" s="6">
        <f t="shared" si="58"/>
        <v>0</v>
      </c>
      <c r="J132" s="10">
        <f t="shared" si="58"/>
        <v>0</v>
      </c>
      <c r="K132" s="6">
        <f t="shared" si="54"/>
        <v>0</v>
      </c>
      <c r="L132" s="6">
        <f t="shared" si="52"/>
        <v>0</v>
      </c>
      <c r="M132" s="6">
        <f t="shared" si="52"/>
        <v>0</v>
      </c>
      <c r="N132" s="6">
        <f t="shared" si="52"/>
        <v>0</v>
      </c>
      <c r="O132" s="6">
        <f t="shared" si="52"/>
        <v>0</v>
      </c>
      <c r="P132" s="6">
        <f t="shared" si="52"/>
        <v>0</v>
      </c>
      <c r="Q132" s="6">
        <f t="shared" ref="L132:BL133" si="59">(Q$24*(Q68*Q117))+Q100</f>
        <v>0</v>
      </c>
      <c r="R132" s="6">
        <f t="shared" si="59"/>
        <v>0</v>
      </c>
      <c r="S132" s="6">
        <f t="shared" si="59"/>
        <v>0</v>
      </c>
      <c r="T132" s="6">
        <f t="shared" si="59"/>
        <v>0</v>
      </c>
      <c r="U132" s="6">
        <f t="shared" si="59"/>
        <v>0</v>
      </c>
      <c r="V132" s="6">
        <f t="shared" si="59"/>
        <v>0</v>
      </c>
      <c r="W132" s="6">
        <f t="shared" si="59"/>
        <v>0</v>
      </c>
      <c r="X132" s="6">
        <f t="shared" si="59"/>
        <v>0</v>
      </c>
      <c r="Y132" s="6">
        <f t="shared" si="59"/>
        <v>0</v>
      </c>
      <c r="Z132" s="6">
        <f t="shared" si="59"/>
        <v>0</v>
      </c>
      <c r="AA132" s="6">
        <f t="shared" si="59"/>
        <v>0</v>
      </c>
      <c r="AB132" s="6">
        <f t="shared" si="59"/>
        <v>0</v>
      </c>
      <c r="AC132" s="6">
        <f t="shared" si="59"/>
        <v>0</v>
      </c>
      <c r="AD132" s="6">
        <f t="shared" si="59"/>
        <v>0</v>
      </c>
      <c r="AE132" s="6">
        <f t="shared" si="59"/>
        <v>0</v>
      </c>
      <c r="AF132" s="6">
        <f t="shared" si="59"/>
        <v>0</v>
      </c>
      <c r="AG132" s="6">
        <f t="shared" si="59"/>
        <v>0</v>
      </c>
      <c r="AH132" s="6">
        <f t="shared" si="59"/>
        <v>0</v>
      </c>
      <c r="AI132" s="6">
        <f t="shared" si="59"/>
        <v>0</v>
      </c>
      <c r="AJ132" s="6">
        <f t="shared" si="59"/>
        <v>0</v>
      </c>
      <c r="AK132" s="6">
        <f t="shared" si="59"/>
        <v>0</v>
      </c>
      <c r="AL132" s="6">
        <f t="shared" si="59"/>
        <v>0</v>
      </c>
      <c r="AM132" s="6">
        <f t="shared" si="59"/>
        <v>0</v>
      </c>
      <c r="AN132" s="6">
        <f t="shared" si="59"/>
        <v>0</v>
      </c>
      <c r="AO132" s="6">
        <f t="shared" si="59"/>
        <v>0</v>
      </c>
      <c r="AP132" s="6">
        <f t="shared" si="59"/>
        <v>0</v>
      </c>
      <c r="AQ132" s="6">
        <f t="shared" si="59"/>
        <v>0</v>
      </c>
      <c r="AR132" s="6">
        <f t="shared" si="59"/>
        <v>0</v>
      </c>
      <c r="AS132" s="6">
        <f t="shared" si="59"/>
        <v>0</v>
      </c>
      <c r="AT132" s="6">
        <f t="shared" si="59"/>
        <v>0</v>
      </c>
      <c r="AU132" s="6">
        <f t="shared" si="59"/>
        <v>0</v>
      </c>
      <c r="AV132" s="6">
        <f t="shared" si="59"/>
        <v>0</v>
      </c>
      <c r="AW132" s="6">
        <f t="shared" si="59"/>
        <v>0</v>
      </c>
      <c r="AX132" s="6">
        <f t="shared" si="59"/>
        <v>0</v>
      </c>
      <c r="AY132" s="6">
        <f t="shared" si="59"/>
        <v>0</v>
      </c>
      <c r="AZ132" s="6">
        <f t="shared" si="59"/>
        <v>0</v>
      </c>
      <c r="BA132" s="6">
        <f t="shared" si="59"/>
        <v>0</v>
      </c>
      <c r="BB132" s="6">
        <f t="shared" si="59"/>
        <v>0</v>
      </c>
      <c r="BC132" s="6">
        <f t="shared" si="59"/>
        <v>0</v>
      </c>
      <c r="BD132" s="6">
        <f t="shared" si="59"/>
        <v>0</v>
      </c>
      <c r="BE132" s="6">
        <f t="shared" si="59"/>
        <v>0</v>
      </c>
      <c r="BF132" s="6">
        <f t="shared" si="59"/>
        <v>0</v>
      </c>
      <c r="BG132" s="6">
        <f t="shared" si="59"/>
        <v>0</v>
      </c>
      <c r="BH132" s="6">
        <f t="shared" si="59"/>
        <v>0</v>
      </c>
      <c r="BI132" s="6">
        <f t="shared" si="59"/>
        <v>0</v>
      </c>
      <c r="BJ132" s="6">
        <f t="shared" si="59"/>
        <v>0</v>
      </c>
      <c r="BK132" s="6">
        <f t="shared" si="59"/>
        <v>0</v>
      </c>
      <c r="BL132" s="6">
        <f t="shared" si="59"/>
        <v>0</v>
      </c>
    </row>
    <row r="133" spans="1:64" x14ac:dyDescent="0.25">
      <c r="C133" t="s">
        <v>12</v>
      </c>
      <c r="D133" s="6">
        <f t="shared" ref="D133:J133" si="60">(D$28*(D69*D118))+D101</f>
        <v>0.92861234999999409</v>
      </c>
      <c r="E133" s="6">
        <f t="shared" si="60"/>
        <v>1.0246996799999966</v>
      </c>
      <c r="F133" s="6">
        <f t="shared" si="60"/>
        <v>1.0305350099999948</v>
      </c>
      <c r="G133" s="6">
        <f t="shared" si="60"/>
        <v>1.0519677899999964</v>
      </c>
      <c r="H133" s="6">
        <f t="shared" si="60"/>
        <v>1.1162123099999957</v>
      </c>
      <c r="I133" s="6">
        <f t="shared" si="60"/>
        <v>0</v>
      </c>
      <c r="J133" s="10">
        <f t="shared" si="60"/>
        <v>0</v>
      </c>
      <c r="K133" s="6">
        <f t="shared" si="54"/>
        <v>1.3327302105564622</v>
      </c>
      <c r="L133" s="6">
        <f t="shared" si="59"/>
        <v>1.335415634680639</v>
      </c>
      <c r="M133" s="6">
        <f t="shared" si="59"/>
        <v>1.3611101679308035</v>
      </c>
      <c r="N133" s="6">
        <f t="shared" si="59"/>
        <v>1.302008229938894</v>
      </c>
      <c r="O133" s="6">
        <f t="shared" si="59"/>
        <v>1.3801817305302331</v>
      </c>
      <c r="P133" s="6">
        <f t="shared" si="59"/>
        <v>1.4455113144765763</v>
      </c>
      <c r="Q133" s="6">
        <f t="shared" si="59"/>
        <v>1.5050850923860577</v>
      </c>
      <c r="R133" s="6">
        <f t="shared" si="59"/>
        <v>1.5567313583737601</v>
      </c>
      <c r="S133" s="6">
        <f t="shared" si="59"/>
        <v>1.6010379368575243</v>
      </c>
      <c r="T133" s="6">
        <f t="shared" si="59"/>
        <v>1.6320463045142948</v>
      </c>
      <c r="U133" s="6">
        <f t="shared" si="59"/>
        <v>1.6580783123538536</v>
      </c>
      <c r="V133" s="6">
        <f t="shared" si="59"/>
        <v>1.6790151139005334</v>
      </c>
      <c r="W133" s="6">
        <f t="shared" si="59"/>
        <v>1.6947884433085767</v>
      </c>
      <c r="X133" s="6">
        <f t="shared" si="59"/>
        <v>1.707070601334423</v>
      </c>
      <c r="Y133" s="6">
        <f t="shared" si="59"/>
        <v>1.7222480837638103</v>
      </c>
      <c r="Z133" s="6">
        <f t="shared" si="59"/>
        <v>1.7222916473004117</v>
      </c>
      <c r="AA133" s="6">
        <f t="shared" si="59"/>
        <v>1.7159924938867475</v>
      </c>
      <c r="AB133" s="6">
        <f t="shared" si="59"/>
        <v>1.7038025885023049</v>
      </c>
      <c r="AC133" s="6">
        <f t="shared" si="59"/>
        <v>1.7000996529691879</v>
      </c>
      <c r="AD133" s="6">
        <f t="shared" si="59"/>
        <v>1.6904287710740997</v>
      </c>
      <c r="AE133" s="6">
        <f t="shared" si="59"/>
        <v>1.6629016208756833</v>
      </c>
      <c r="AF133" s="6">
        <f t="shared" si="59"/>
        <v>1.6441759393419184</v>
      </c>
      <c r="AG133" s="6">
        <f t="shared" si="59"/>
        <v>1.6219589004364019</v>
      </c>
      <c r="AH133" s="6">
        <f t="shared" si="59"/>
        <v>1.597287450982541</v>
      </c>
      <c r="AI133" s="6">
        <f t="shared" si="59"/>
        <v>1.5816532666134928</v>
      </c>
      <c r="AJ133" s="6">
        <f t="shared" si="59"/>
        <v>1.5551094721209464</v>
      </c>
      <c r="AK133" s="6">
        <f t="shared" si="59"/>
        <v>1.5298932566630492</v>
      </c>
      <c r="AL133" s="6">
        <f t="shared" si="59"/>
        <v>1.5164508033474111</v>
      </c>
      <c r="AM133" s="6">
        <f t="shared" si="59"/>
        <v>1.4980224996280498</v>
      </c>
      <c r="AN133" s="6">
        <f t="shared" si="59"/>
        <v>1.4939921296942551</v>
      </c>
      <c r="AO133" s="6">
        <f t="shared" si="59"/>
        <v>1.4973366940349651</v>
      </c>
      <c r="AP133" s="6">
        <f t="shared" si="59"/>
        <v>1.5101419772713791</v>
      </c>
      <c r="AQ133" s="6">
        <f t="shared" si="59"/>
        <v>1.5346202701939526</v>
      </c>
      <c r="AR133" s="6">
        <f t="shared" si="59"/>
        <v>1.5653924983589813</v>
      </c>
      <c r="AS133" s="6">
        <f t="shared" si="59"/>
        <v>1.6049815796508295</v>
      </c>
      <c r="AT133" s="6">
        <f t="shared" si="59"/>
        <v>1.6455962848103425</v>
      </c>
      <c r="AU133" s="6">
        <f t="shared" si="59"/>
        <v>1.6872631844040387</v>
      </c>
      <c r="AV133" s="6">
        <f t="shared" si="59"/>
        <v>1.7300095373550866</v>
      </c>
      <c r="AW133" s="6">
        <f t="shared" si="59"/>
        <v>1.7738633087763658</v>
      </c>
      <c r="AX133" s="6">
        <f t="shared" si="59"/>
        <v>1.8188531882655572</v>
      </c>
      <c r="AY133" s="6">
        <f t="shared" si="59"/>
        <v>1.8650086086741542</v>
      </c>
      <c r="AZ133" s="6">
        <f t="shared" si="59"/>
        <v>1.9123597653627693</v>
      </c>
      <c r="BA133" s="6">
        <f t="shared" si="59"/>
        <v>1.9609376359552326</v>
      </c>
      <c r="BB133" s="6">
        <f t="shared" si="59"/>
        <v>2.0107740006044978</v>
      </c>
      <c r="BC133" s="6">
        <f t="shared" si="59"/>
        <v>2.0619014627835366</v>
      </c>
      <c r="BD133" s="6">
        <f t="shared" si="59"/>
        <v>2.1143534706148781</v>
      </c>
      <c r="BE133" s="6">
        <f t="shared" si="59"/>
        <v>2.1681643387527343</v>
      </c>
      <c r="BF133" s="6">
        <f t="shared" si="59"/>
        <v>2.2233692708319857</v>
      </c>
      <c r="BG133" s="6">
        <f t="shared" si="59"/>
        <v>2.2800043824987823</v>
      </c>
      <c r="BH133" s="6">
        <f t="shared" si="59"/>
        <v>2.3381067250377772</v>
      </c>
      <c r="BI133" s="6">
        <f t="shared" si="59"/>
        <v>2.3977143096114588</v>
      </c>
      <c r="BJ133" s="6">
        <f t="shared" si="59"/>
        <v>2.4588661321274632</v>
      </c>
      <c r="BK133" s="6">
        <f t="shared" si="59"/>
        <v>2.5216021987501014</v>
      </c>
      <c r="BL133" s="6">
        <f t="shared" si="59"/>
        <v>2.5859635520728044</v>
      </c>
    </row>
    <row r="134" spans="1:64" x14ac:dyDescent="0.25">
      <c r="C134" t="s">
        <v>13</v>
      </c>
      <c r="D134" s="6">
        <f t="shared" ref="D134:J134" si="61">(D$27*(D70*D119))+D102</f>
        <v>22.169314079999914</v>
      </c>
      <c r="E134" s="6">
        <f t="shared" si="61"/>
        <v>24.652204559999987</v>
      </c>
      <c r="F134" s="6">
        <f t="shared" si="61"/>
        <v>25.656488639999964</v>
      </c>
      <c r="G134" s="6">
        <f t="shared" si="61"/>
        <v>30.948388559999998</v>
      </c>
      <c r="H134" s="6">
        <f t="shared" si="61"/>
        <v>32.474707919999979</v>
      </c>
      <c r="I134" s="6">
        <f t="shared" si="61"/>
        <v>33.916457602875496</v>
      </c>
      <c r="J134" s="10">
        <f t="shared" si="61"/>
        <v>34.922849124923019</v>
      </c>
      <c r="K134" s="6">
        <f>(K$23*(K70*K119))+K102</f>
        <v>36.416715918242325</v>
      </c>
      <c r="L134" s="6">
        <f t="shared" ref="L134:BL139" si="62">(L$23*(L70*L119))+L102</f>
        <v>36.546275326263498</v>
      </c>
      <c r="M134" s="6">
        <f t="shared" si="62"/>
        <v>37.766394751394834</v>
      </c>
      <c r="N134" s="6">
        <f t="shared" si="62"/>
        <v>36.963700486122342</v>
      </c>
      <c r="O134" s="6">
        <f t="shared" si="62"/>
        <v>40.741498260423327</v>
      </c>
      <c r="P134" s="6">
        <f t="shared" si="62"/>
        <v>44.360857126391529</v>
      </c>
      <c r="Q134" s="6">
        <f t="shared" si="62"/>
        <v>48.10802094488767</v>
      </c>
      <c r="R134" s="6">
        <f t="shared" si="62"/>
        <v>51.928231404618906</v>
      </c>
      <c r="S134" s="6">
        <f t="shared" si="62"/>
        <v>55.855427663080015</v>
      </c>
      <c r="T134" s="6">
        <f t="shared" si="62"/>
        <v>59.686647566753905</v>
      </c>
      <c r="U134" s="6">
        <f t="shared" si="62"/>
        <v>63.710128413704616</v>
      </c>
      <c r="V134" s="6">
        <f t="shared" si="62"/>
        <v>67.919792178267642</v>
      </c>
      <c r="W134" s="6">
        <f t="shared" si="62"/>
        <v>72.307891939230217</v>
      </c>
      <c r="X134" s="6">
        <f t="shared" si="62"/>
        <v>76.929887600648513</v>
      </c>
      <c r="Y134" s="6">
        <f t="shared" si="62"/>
        <v>82.030542228644947</v>
      </c>
      <c r="Z134" s="6">
        <f t="shared" si="62"/>
        <v>86.886701390972476</v>
      </c>
      <c r="AA134" s="6">
        <f t="shared" si="62"/>
        <v>91.808130728358918</v>
      </c>
      <c r="AB134" s="6">
        <f t="shared" si="62"/>
        <v>96.778733915648161</v>
      </c>
      <c r="AC134" s="6">
        <f t="shared" si="62"/>
        <v>102.40731428349285</v>
      </c>
      <c r="AD134" s="6">
        <f t="shared" si="62"/>
        <v>108.03707749284276</v>
      </c>
      <c r="AE134" s="6">
        <f t="shared" si="62"/>
        <v>113.03748401986422</v>
      </c>
      <c r="AF134" s="6">
        <f t="shared" si="62"/>
        <v>118.61601545545604</v>
      </c>
      <c r="AG134" s="6">
        <f t="shared" si="62"/>
        <v>124.13222590969771</v>
      </c>
      <c r="AH134" s="6">
        <f t="shared" si="62"/>
        <v>129.56261458578558</v>
      </c>
      <c r="AI134" s="6">
        <f t="shared" si="62"/>
        <v>135.46177579676441</v>
      </c>
      <c r="AJ134" s="6">
        <f t="shared" si="62"/>
        <v>140.63523567913384</v>
      </c>
      <c r="AK134" s="6">
        <f t="shared" si="62"/>
        <v>145.64326480224969</v>
      </c>
      <c r="AL134" s="6">
        <f t="shared" si="62"/>
        <v>151.0099232799482</v>
      </c>
      <c r="AM134" s="6">
        <f t="shared" si="62"/>
        <v>155.59282040698849</v>
      </c>
      <c r="AN134" s="6">
        <f t="shared" si="62"/>
        <v>160.45357736139098</v>
      </c>
      <c r="AO134" s="6">
        <f t="shared" si="62"/>
        <v>165.00735027392346</v>
      </c>
      <c r="AP134" s="6">
        <f t="shared" si="62"/>
        <v>169.22067553589866</v>
      </c>
      <c r="AQ134" s="6">
        <f t="shared" si="62"/>
        <v>173.0589684040213</v>
      </c>
      <c r="AR134" s="6">
        <f t="shared" si="62"/>
        <v>176.00398128532558</v>
      </c>
      <c r="AS134" s="6">
        <f t="shared" si="62"/>
        <v>178.77689802772679</v>
      </c>
      <c r="AT134" s="6">
        <f t="shared" si="62"/>
        <v>181.55433720951879</v>
      </c>
      <c r="AU134" s="6">
        <f t="shared" si="62"/>
        <v>184.3344460617482</v>
      </c>
      <c r="AV134" s="6">
        <f t="shared" si="62"/>
        <v>187.11484958741357</v>
      </c>
      <c r="AW134" s="6">
        <f t="shared" si="62"/>
        <v>189.89325286710698</v>
      </c>
      <c r="AX134" s="6">
        <f t="shared" si="62"/>
        <v>192.6679934036668</v>
      </c>
      <c r="AY134" s="6">
        <f t="shared" si="62"/>
        <v>195.43751104132019</v>
      </c>
      <c r="AZ134" s="6">
        <f t="shared" si="62"/>
        <v>198.19953029223421</v>
      </c>
      <c r="BA134" s="6">
        <f t="shared" si="62"/>
        <v>200.95144079840424</v>
      </c>
      <c r="BB134" s="6">
        <f t="shared" si="62"/>
        <v>203.6907286340722</v>
      </c>
      <c r="BC134" s="6">
        <f t="shared" si="62"/>
        <v>206.41560347065223</v>
      </c>
      <c r="BD134" s="6">
        <f t="shared" si="62"/>
        <v>209.12420909637621</v>
      </c>
      <c r="BE134" s="6">
        <f t="shared" si="62"/>
        <v>211.81434559262223</v>
      </c>
      <c r="BF134" s="6">
        <f t="shared" si="62"/>
        <v>214.48381388908822</v>
      </c>
      <c r="BG134" s="6">
        <f t="shared" si="62"/>
        <v>217.13052480764421</v>
      </c>
      <c r="BH134" s="6">
        <f t="shared" si="62"/>
        <v>219.75284919346623</v>
      </c>
      <c r="BI134" s="6">
        <f t="shared" si="62"/>
        <v>222.34964617514424</v>
      </c>
      <c r="BJ134" s="6">
        <f t="shared" si="62"/>
        <v>224.92014016779822</v>
      </c>
      <c r="BK134" s="6">
        <f t="shared" si="62"/>
        <v>227.46398314866624</v>
      </c>
      <c r="BL134" s="6">
        <f t="shared" si="62"/>
        <v>229.98101565236823</v>
      </c>
    </row>
    <row r="135" spans="1:64" x14ac:dyDescent="0.25">
      <c r="C135" t="s">
        <v>14</v>
      </c>
      <c r="D135" s="6">
        <f t="shared" ref="D135:J135" si="63">(D$27*(D71*D120))+D103</f>
        <v>1.5819999999999941</v>
      </c>
      <c r="E135" s="6">
        <f t="shared" si="63"/>
        <v>1.651999999999999</v>
      </c>
      <c r="F135" s="6">
        <f t="shared" si="63"/>
        <v>1.4919999999999978</v>
      </c>
      <c r="G135" s="6">
        <f t="shared" si="63"/>
        <v>1.452</v>
      </c>
      <c r="H135" s="6">
        <f t="shared" si="63"/>
        <v>0.94099999999999928</v>
      </c>
      <c r="I135" s="6">
        <f t="shared" si="63"/>
        <v>0.86899999999999855</v>
      </c>
      <c r="J135" s="10">
        <f t="shared" si="63"/>
        <v>1.2379999999999971</v>
      </c>
      <c r="K135" s="6">
        <f t="shared" ref="K135:Z140" si="64">(K$23*(K71*K120))+K103</f>
        <v>1.1315065676110692</v>
      </c>
      <c r="L135" s="6">
        <f t="shared" si="64"/>
        <v>1.1939677406752081</v>
      </c>
      <c r="M135" s="6">
        <f t="shared" si="64"/>
        <v>1.1736845833623952</v>
      </c>
      <c r="N135" s="6">
        <f t="shared" si="64"/>
        <v>1.0137411463468062</v>
      </c>
      <c r="O135" s="6">
        <f t="shared" si="64"/>
        <v>1.1471432735652316</v>
      </c>
      <c r="P135" s="6">
        <f t="shared" si="64"/>
        <v>1.4991606252567533</v>
      </c>
      <c r="Q135" s="6">
        <f t="shared" si="64"/>
        <v>1.6339424061311667</v>
      </c>
      <c r="R135" s="6">
        <f t="shared" si="64"/>
        <v>1.6398539464384574</v>
      </c>
      <c r="S135" s="6">
        <f t="shared" si="64"/>
        <v>1.6718062779170895</v>
      </c>
      <c r="T135" s="6">
        <f t="shared" si="64"/>
        <v>1.7268108961497224</v>
      </c>
      <c r="U135" s="6">
        <f t="shared" si="64"/>
        <v>2.0630016700959128</v>
      </c>
      <c r="V135" s="6">
        <f t="shared" si="64"/>
        <v>2.2029802795686799</v>
      </c>
      <c r="W135" s="6">
        <f t="shared" si="64"/>
        <v>2.382788784060105</v>
      </c>
      <c r="X135" s="6">
        <f t="shared" si="64"/>
        <v>2.6046931738066608</v>
      </c>
      <c r="Y135" s="6">
        <f t="shared" si="64"/>
        <v>2.877464908398625</v>
      </c>
      <c r="Z135" s="6">
        <f t="shared" si="64"/>
        <v>3.8107741278342773</v>
      </c>
      <c r="AA135" s="6">
        <f t="shared" si="62"/>
        <v>4.2100969317007442</v>
      </c>
      <c r="AB135" s="6">
        <f t="shared" si="62"/>
        <v>4.6480595752750791</v>
      </c>
      <c r="AC135" s="6">
        <f t="shared" si="62"/>
        <v>5.1526462215415227</v>
      </c>
      <c r="AD135" s="6">
        <f t="shared" si="62"/>
        <v>5.690530844380902</v>
      </c>
      <c r="AE135" s="6">
        <f t="shared" si="62"/>
        <v>6.223333043788088</v>
      </c>
      <c r="AF135" s="6">
        <f t="shared" si="62"/>
        <v>6.8118537279541496</v>
      </c>
      <c r="AG135" s="6">
        <f t="shared" si="62"/>
        <v>7.417541287327718</v>
      </c>
      <c r="AH135" s="6">
        <f t="shared" si="62"/>
        <v>8.0338344979924745</v>
      </c>
      <c r="AI135" s="6">
        <f t="shared" si="62"/>
        <v>8.6908020047576002</v>
      </c>
      <c r="AJ135" s="6">
        <f t="shared" si="62"/>
        <v>9.3070177351325949</v>
      </c>
      <c r="AK135" s="6">
        <f t="shared" si="62"/>
        <v>9.9107932967145533</v>
      </c>
      <c r="AL135" s="6">
        <f t="shared" si="62"/>
        <v>10.532083291104936</v>
      </c>
      <c r="AM135" s="6">
        <f t="shared" si="62"/>
        <v>11.085075313741404</v>
      </c>
      <c r="AN135" s="6">
        <f t="shared" si="62"/>
        <v>11.637038324969371</v>
      </c>
      <c r="AO135" s="6">
        <f t="shared" si="62"/>
        <v>12.139102465427673</v>
      </c>
      <c r="AP135" s="6">
        <f t="shared" si="62"/>
        <v>12.580521806910546</v>
      </c>
      <c r="AQ135" s="6">
        <f t="shared" si="62"/>
        <v>12.950156749095953</v>
      </c>
      <c r="AR135" s="6">
        <f t="shared" si="62"/>
        <v>13.200298596399408</v>
      </c>
      <c r="AS135" s="6">
        <f t="shared" si="62"/>
        <v>13.408267352079498</v>
      </c>
      <c r="AT135" s="6">
        <f t="shared" si="62"/>
        <v>13.616575290713898</v>
      </c>
      <c r="AU135" s="6">
        <f t="shared" si="62"/>
        <v>13.825083454631104</v>
      </c>
      <c r="AV135" s="6">
        <f t="shared" si="62"/>
        <v>14.033613719056007</v>
      </c>
      <c r="AW135" s="6">
        <f t="shared" si="62"/>
        <v>14.241993965033013</v>
      </c>
      <c r="AX135" s="6">
        <f t="shared" si="62"/>
        <v>14.450099505274999</v>
      </c>
      <c r="AY135" s="6">
        <f t="shared" si="62"/>
        <v>14.657813328099003</v>
      </c>
      <c r="AZ135" s="6">
        <f t="shared" si="62"/>
        <v>14.864964771917553</v>
      </c>
      <c r="BA135" s="6">
        <f t="shared" si="62"/>
        <v>15.071358059880305</v>
      </c>
      <c r="BB135" s="6">
        <f t="shared" si="62"/>
        <v>15.276804647555403</v>
      </c>
      <c r="BC135" s="6">
        <f t="shared" si="62"/>
        <v>15.481170260298905</v>
      </c>
      <c r="BD135" s="6">
        <f t="shared" si="62"/>
        <v>15.684315682228203</v>
      </c>
      <c r="BE135" s="6">
        <f t="shared" si="62"/>
        <v>15.886075919446654</v>
      </c>
      <c r="BF135" s="6">
        <f t="shared" si="62"/>
        <v>16.086286041681603</v>
      </c>
      <c r="BG135" s="6">
        <f t="shared" si="62"/>
        <v>16.284789360573303</v>
      </c>
      <c r="BH135" s="6">
        <f t="shared" si="62"/>
        <v>16.481463689509955</v>
      </c>
      <c r="BI135" s="6">
        <f t="shared" si="62"/>
        <v>16.676223463135806</v>
      </c>
      <c r="BJ135" s="6">
        <f t="shared" si="62"/>
        <v>16.869010512584854</v>
      </c>
      <c r="BK135" s="6">
        <f t="shared" si="62"/>
        <v>17.059798736149954</v>
      </c>
      <c r="BL135" s="6">
        <f t="shared" si="62"/>
        <v>17.248576173927603</v>
      </c>
    </row>
    <row r="136" spans="1:64" x14ac:dyDescent="0.25">
      <c r="C136" t="s">
        <v>15</v>
      </c>
      <c r="D136" s="6">
        <f t="shared" ref="D136:J136" si="65">(D$27*(D72*D121))+D104</f>
        <v>22.804749032775984</v>
      </c>
      <c r="E136" s="6">
        <f t="shared" si="65"/>
        <v>24.320747570000009</v>
      </c>
      <c r="F136" s="6">
        <f t="shared" si="65"/>
        <v>25.895064971282792</v>
      </c>
      <c r="G136" s="6">
        <f t="shared" si="65"/>
        <v>26.445364672033421</v>
      </c>
      <c r="H136" s="6">
        <f t="shared" si="65"/>
        <v>27.690936165121755</v>
      </c>
      <c r="I136" s="6">
        <f t="shared" si="65"/>
        <v>29.690098314606697</v>
      </c>
      <c r="J136" s="10">
        <f t="shared" si="65"/>
        <v>32.552625589781243</v>
      </c>
      <c r="K136" s="6">
        <f t="shared" si="64"/>
        <v>33.670006079252339</v>
      </c>
      <c r="L136" s="6">
        <f t="shared" si="62"/>
        <v>33.389613688239429</v>
      </c>
      <c r="M136" s="6">
        <f t="shared" si="62"/>
        <v>33.979687612062847</v>
      </c>
      <c r="N136" s="6">
        <f t="shared" si="62"/>
        <v>32.652479478504155</v>
      </c>
      <c r="O136" s="6">
        <f t="shared" si="62"/>
        <v>35.240820395277453</v>
      </c>
      <c r="P136" s="6">
        <f t="shared" si="62"/>
        <v>37.486494576604215</v>
      </c>
      <c r="Q136" s="6">
        <f t="shared" si="62"/>
        <v>39.637487954051643</v>
      </c>
      <c r="R136" s="6">
        <f t="shared" si="62"/>
        <v>41.648238196268778</v>
      </c>
      <c r="S136" s="6">
        <f t="shared" si="62"/>
        <v>43.550018054794322</v>
      </c>
      <c r="T136" s="6">
        <f t="shared" si="62"/>
        <v>45.19405330642855</v>
      </c>
      <c r="U136" s="6">
        <f t="shared" si="62"/>
        <v>46.812528818238384</v>
      </c>
      <c r="V136" s="6">
        <f t="shared" si="62"/>
        <v>48.403443993856456</v>
      </c>
      <c r="W136" s="6">
        <f t="shared" si="62"/>
        <v>49.965338972675383</v>
      </c>
      <c r="X136" s="6">
        <f t="shared" si="62"/>
        <v>51.540761252799015</v>
      </c>
      <c r="Y136" s="6">
        <f t="shared" si="62"/>
        <v>53.291587997542301</v>
      </c>
      <c r="Z136" s="6">
        <f t="shared" si="62"/>
        <v>54.751690552634294</v>
      </c>
      <c r="AA136" s="6">
        <f t="shared" si="62"/>
        <v>56.142757588723043</v>
      </c>
      <c r="AB136" s="6">
        <f t="shared" si="62"/>
        <v>57.469403682053233</v>
      </c>
      <c r="AC136" s="6">
        <f t="shared" si="62"/>
        <v>59.09790476311516</v>
      </c>
      <c r="AD136" s="6">
        <f t="shared" si="62"/>
        <v>60.645617290036746</v>
      </c>
      <c r="AE136" s="6">
        <f t="shared" si="62"/>
        <v>61.786532006828409</v>
      </c>
      <c r="AF136" s="6">
        <f t="shared" si="62"/>
        <v>63.208369544294285</v>
      </c>
      <c r="AG136" s="6">
        <f t="shared" si="62"/>
        <v>64.57213936660655</v>
      </c>
      <c r="AH136" s="6">
        <f t="shared" si="62"/>
        <v>65.885877877120379</v>
      </c>
      <c r="AI136" s="6">
        <f t="shared" si="62"/>
        <v>67.446058478605934</v>
      </c>
      <c r="AJ136" s="6">
        <f t="shared" si="62"/>
        <v>68.673423392632415</v>
      </c>
      <c r="AK136" s="6">
        <f t="shared" si="62"/>
        <v>69.874695438559854</v>
      </c>
      <c r="AL136" s="6">
        <f t="shared" si="62"/>
        <v>71.318722700130991</v>
      </c>
      <c r="AM136" s="6">
        <f t="shared" si="62"/>
        <v>72.484340068272857</v>
      </c>
      <c r="AN136" s="6">
        <f t="shared" si="62"/>
        <v>73.893215427309144</v>
      </c>
      <c r="AO136" s="6">
        <f t="shared" si="62"/>
        <v>75.29407281314522</v>
      </c>
      <c r="AP136" s="6">
        <f t="shared" si="62"/>
        <v>76.696455463038617</v>
      </c>
      <c r="AQ136" s="6">
        <f t="shared" si="62"/>
        <v>78.109786783191964</v>
      </c>
      <c r="AR136" s="6">
        <f t="shared" si="62"/>
        <v>79.325879488383862</v>
      </c>
      <c r="AS136" s="6">
        <f t="shared" si="62"/>
        <v>80.575647009167668</v>
      </c>
      <c r="AT136" s="6">
        <f t="shared" si="62"/>
        <v>81.827452816128215</v>
      </c>
      <c r="AU136" s="6">
        <f t="shared" si="62"/>
        <v>83.080461856980676</v>
      </c>
      <c r="AV136" s="6">
        <f t="shared" si="62"/>
        <v>84.333603708632637</v>
      </c>
      <c r="AW136" s="6">
        <f t="shared" si="62"/>
        <v>85.585844039365796</v>
      </c>
      <c r="AX136" s="6">
        <f t="shared" si="62"/>
        <v>86.836433553348741</v>
      </c>
      <c r="AY136" s="6">
        <f t="shared" si="62"/>
        <v>88.084669080528627</v>
      </c>
      <c r="AZ136" s="6">
        <f t="shared" si="62"/>
        <v>89.329525047095714</v>
      </c>
      <c r="BA136" s="6">
        <f t="shared" si="62"/>
        <v>90.569824951569871</v>
      </c>
      <c r="BB136" s="6">
        <f t="shared" si="62"/>
        <v>91.804435754969418</v>
      </c>
      <c r="BC136" s="6">
        <f t="shared" si="62"/>
        <v>93.032550547197118</v>
      </c>
      <c r="BD136" s="6">
        <f t="shared" si="62"/>
        <v>94.25333272427423</v>
      </c>
      <c r="BE136" s="6">
        <f t="shared" si="62"/>
        <v>95.465790771814483</v>
      </c>
      <c r="BF136" s="6">
        <f t="shared" si="62"/>
        <v>96.668933557773599</v>
      </c>
      <c r="BG136" s="6">
        <f t="shared" si="62"/>
        <v>97.861819479061936</v>
      </c>
      <c r="BH136" s="6">
        <f t="shared" si="62"/>
        <v>99.043714267407324</v>
      </c>
      <c r="BI136" s="6">
        <f t="shared" si="62"/>
        <v>100.21410372632785</v>
      </c>
      <c r="BJ136" s="6">
        <f t="shared" si="62"/>
        <v>101.37263829581764</v>
      </c>
      <c r="BK136" s="6">
        <f t="shared" si="62"/>
        <v>102.51916112026771</v>
      </c>
      <c r="BL136" s="6">
        <f t="shared" si="62"/>
        <v>103.65360032782928</v>
      </c>
    </row>
    <row r="137" spans="1:64" x14ac:dyDescent="0.25">
      <c r="C137" t="s">
        <v>16</v>
      </c>
      <c r="D137" s="6">
        <f t="shared" ref="D137:J137" si="66">(D$27*(D73*D122))+D105</f>
        <v>24.130795579235183</v>
      </c>
      <c r="E137" s="6">
        <f t="shared" si="66"/>
        <v>24.969672356314927</v>
      </c>
      <c r="F137" s="6">
        <f t="shared" si="66"/>
        <v>25.11931098394783</v>
      </c>
      <c r="G137" s="6">
        <f t="shared" si="66"/>
        <v>21.23481811037561</v>
      </c>
      <c r="H137" s="6">
        <f t="shared" si="66"/>
        <v>21.861017821517301</v>
      </c>
      <c r="I137" s="6">
        <f t="shared" si="66"/>
        <v>21.82132529234374</v>
      </c>
      <c r="J137" s="10">
        <f t="shared" si="66"/>
        <v>22.776299299970376</v>
      </c>
      <c r="K137" s="6">
        <f t="shared" si="64"/>
        <v>22.956342203020377</v>
      </c>
      <c r="L137" s="6">
        <f t="shared" si="62"/>
        <v>22.252760808398627</v>
      </c>
      <c r="M137" s="6">
        <f t="shared" si="62"/>
        <v>22.204803819853609</v>
      </c>
      <c r="N137" s="6">
        <f t="shared" si="62"/>
        <v>20.985733864294239</v>
      </c>
      <c r="O137" s="6">
        <f t="shared" si="62"/>
        <v>22.342652917721278</v>
      </c>
      <c r="P137" s="6">
        <f t="shared" si="62"/>
        <v>23.513156556695243</v>
      </c>
      <c r="Q137" s="6">
        <f t="shared" si="62"/>
        <v>24.666874946528413</v>
      </c>
      <c r="R137" s="6">
        <f t="shared" si="62"/>
        <v>25.784031943773751</v>
      </c>
      <c r="S137" s="6">
        <f t="shared" si="62"/>
        <v>26.890888797249502</v>
      </c>
      <c r="T137" s="6">
        <f t="shared" si="62"/>
        <v>27.900527220811931</v>
      </c>
      <c r="U137" s="6">
        <f t="shared" si="62"/>
        <v>28.959319209043379</v>
      </c>
      <c r="V137" s="6">
        <f t="shared" si="62"/>
        <v>30.067853740454613</v>
      </c>
      <c r="W137" s="6">
        <f t="shared" si="62"/>
        <v>31.226220310662498</v>
      </c>
      <c r="X137" s="6">
        <f t="shared" si="62"/>
        <v>32.461359725977729</v>
      </c>
      <c r="Y137" s="6">
        <f t="shared" si="62"/>
        <v>33.876199480190337</v>
      </c>
      <c r="Z137" s="6">
        <f t="shared" si="62"/>
        <v>35.17393132016079</v>
      </c>
      <c r="AA137" s="6">
        <f t="shared" si="62"/>
        <v>36.490786342657401</v>
      </c>
      <c r="AB137" s="6">
        <f t="shared" si="62"/>
        <v>37.825297569194255</v>
      </c>
      <c r="AC137" s="6">
        <f t="shared" si="62"/>
        <v>39.416283614541101</v>
      </c>
      <c r="AD137" s="6">
        <f t="shared" si="62"/>
        <v>41.008617183671092</v>
      </c>
      <c r="AE137" s="6">
        <f t="shared" si="62"/>
        <v>42.371062262283601</v>
      </c>
      <c r="AF137" s="6">
        <f t="shared" si="62"/>
        <v>43.963524789357514</v>
      </c>
      <c r="AG137" s="6">
        <f t="shared" si="62"/>
        <v>45.547476255562039</v>
      </c>
      <c r="AH137" s="6">
        <f t="shared" si="62"/>
        <v>47.118268940036273</v>
      </c>
      <c r="AI137" s="6">
        <f t="shared" si="62"/>
        <v>48.879560048330468</v>
      </c>
      <c r="AJ137" s="6">
        <f t="shared" si="62"/>
        <v>50.402219638729683</v>
      </c>
      <c r="AK137" s="6">
        <f t="shared" si="62"/>
        <v>51.893096628039544</v>
      </c>
      <c r="AL137" s="6">
        <f t="shared" si="62"/>
        <v>53.540615366874228</v>
      </c>
      <c r="AM137" s="6">
        <f t="shared" si="62"/>
        <v>54.941367431893021</v>
      </c>
      <c r="AN137" s="6">
        <f t="shared" si="62"/>
        <v>56.473558581238429</v>
      </c>
      <c r="AO137" s="6">
        <f t="shared" si="62"/>
        <v>57.932383059849158</v>
      </c>
      <c r="AP137" s="6">
        <f t="shared" si="62"/>
        <v>59.30830296765361</v>
      </c>
      <c r="AQ137" s="6">
        <f t="shared" si="62"/>
        <v>60.591178158248148</v>
      </c>
      <c r="AR137" s="6">
        <f t="shared" si="62"/>
        <v>61.601393449863984</v>
      </c>
      <c r="AS137" s="6">
        <f t="shared" si="62"/>
        <v>62.571914309704404</v>
      </c>
      <c r="AT137" s="6">
        <f t="shared" si="62"/>
        <v>63.544018023331603</v>
      </c>
      <c r="AU137" s="6">
        <f t="shared" si="62"/>
        <v>64.517056121611901</v>
      </c>
      <c r="AV137" s="6">
        <f t="shared" si="62"/>
        <v>65.490197355594788</v>
      </c>
      <c r="AW137" s="6">
        <f t="shared" si="62"/>
        <v>66.462638503487483</v>
      </c>
      <c r="AX137" s="6">
        <f t="shared" si="62"/>
        <v>67.433797691283416</v>
      </c>
      <c r="AY137" s="6">
        <f t="shared" si="62"/>
        <v>68.403128864462104</v>
      </c>
      <c r="AZ137" s="6">
        <f t="shared" si="62"/>
        <v>69.369835602282009</v>
      </c>
      <c r="BA137" s="6">
        <f t="shared" si="62"/>
        <v>70.333004279441511</v>
      </c>
      <c r="BB137" s="6">
        <f t="shared" si="62"/>
        <v>71.291755021925312</v>
      </c>
      <c r="BC137" s="6">
        <f t="shared" si="62"/>
        <v>72.245461214728309</v>
      </c>
      <c r="BD137" s="6">
        <f t="shared" si="62"/>
        <v>73.193473183731712</v>
      </c>
      <c r="BE137" s="6">
        <f t="shared" si="62"/>
        <v>74.135020957417822</v>
      </c>
      <c r="BF137" s="6">
        <f t="shared" si="62"/>
        <v>75.06933486118092</v>
      </c>
      <c r="BG137" s="6">
        <f t="shared" si="62"/>
        <v>75.995683682675505</v>
      </c>
      <c r="BH137" s="6">
        <f t="shared" si="62"/>
        <v>76.913497217713214</v>
      </c>
      <c r="BI137" s="6">
        <f t="shared" si="62"/>
        <v>77.822376161300525</v>
      </c>
      <c r="BJ137" s="6">
        <f t="shared" si="62"/>
        <v>78.722049058729411</v>
      </c>
      <c r="BK137" s="6">
        <f t="shared" si="62"/>
        <v>79.612394102033221</v>
      </c>
      <c r="BL137" s="6">
        <f t="shared" si="62"/>
        <v>80.493355478328908</v>
      </c>
    </row>
    <row r="138" spans="1:64" x14ac:dyDescent="0.25">
      <c r="C138" t="s">
        <v>17</v>
      </c>
      <c r="D138" s="6">
        <f t="shared" ref="D138:J138" si="67">(D$27*(D74*D123))+D106</f>
        <v>0</v>
      </c>
      <c r="E138" s="6">
        <f t="shared" si="67"/>
        <v>0</v>
      </c>
      <c r="F138" s="6">
        <f t="shared" si="67"/>
        <v>0</v>
      </c>
      <c r="G138" s="6">
        <f t="shared" si="67"/>
        <v>0</v>
      </c>
      <c r="H138" s="6">
        <f t="shared" si="67"/>
        <v>0</v>
      </c>
      <c r="I138" s="6">
        <f t="shared" si="67"/>
        <v>0</v>
      </c>
      <c r="J138" s="10">
        <f t="shared" si="67"/>
        <v>0</v>
      </c>
      <c r="K138" s="6">
        <f t="shared" si="64"/>
        <v>0</v>
      </c>
      <c r="L138" s="6">
        <f t="shared" si="62"/>
        <v>0</v>
      </c>
      <c r="M138" s="6">
        <f t="shared" si="62"/>
        <v>0</v>
      </c>
      <c r="N138" s="6">
        <f t="shared" si="62"/>
        <v>0</v>
      </c>
      <c r="O138" s="6">
        <f t="shared" si="62"/>
        <v>0</v>
      </c>
      <c r="P138" s="6">
        <f t="shared" si="62"/>
        <v>0</v>
      </c>
      <c r="Q138" s="6">
        <f t="shared" si="62"/>
        <v>0</v>
      </c>
      <c r="R138" s="6">
        <f t="shared" si="62"/>
        <v>0</v>
      </c>
      <c r="S138" s="6">
        <f t="shared" si="62"/>
        <v>0</v>
      </c>
      <c r="T138" s="6">
        <f t="shared" si="62"/>
        <v>0</v>
      </c>
      <c r="U138" s="6">
        <f t="shared" si="62"/>
        <v>0</v>
      </c>
      <c r="V138" s="6">
        <f t="shared" si="62"/>
        <v>0</v>
      </c>
      <c r="W138" s="6">
        <f t="shared" si="62"/>
        <v>0</v>
      </c>
      <c r="X138" s="6">
        <f t="shared" si="62"/>
        <v>0</v>
      </c>
      <c r="Y138" s="6">
        <f t="shared" si="62"/>
        <v>0</v>
      </c>
      <c r="Z138" s="6">
        <f t="shared" si="62"/>
        <v>0</v>
      </c>
      <c r="AA138" s="6">
        <f t="shared" si="62"/>
        <v>0</v>
      </c>
      <c r="AB138" s="6">
        <f t="shared" si="62"/>
        <v>0</v>
      </c>
      <c r="AC138" s="6">
        <f t="shared" si="62"/>
        <v>0</v>
      </c>
      <c r="AD138" s="6">
        <f t="shared" si="62"/>
        <v>0</v>
      </c>
      <c r="AE138" s="6">
        <f t="shared" si="62"/>
        <v>0</v>
      </c>
      <c r="AF138" s="6">
        <f t="shared" si="62"/>
        <v>0</v>
      </c>
      <c r="AG138" s="6">
        <f t="shared" si="62"/>
        <v>0</v>
      </c>
      <c r="AH138" s="6">
        <f t="shared" si="62"/>
        <v>0</v>
      </c>
      <c r="AI138" s="6">
        <f t="shared" si="62"/>
        <v>0</v>
      </c>
      <c r="AJ138" s="6">
        <f t="shared" si="62"/>
        <v>0</v>
      </c>
      <c r="AK138" s="6">
        <f t="shared" si="62"/>
        <v>0</v>
      </c>
      <c r="AL138" s="6">
        <f t="shared" si="62"/>
        <v>0</v>
      </c>
      <c r="AM138" s="6">
        <f t="shared" si="62"/>
        <v>0</v>
      </c>
      <c r="AN138" s="6">
        <f t="shared" si="62"/>
        <v>0</v>
      </c>
      <c r="AO138" s="6">
        <f t="shared" si="62"/>
        <v>0</v>
      </c>
      <c r="AP138" s="6">
        <f t="shared" si="62"/>
        <v>0</v>
      </c>
      <c r="AQ138" s="6">
        <f t="shared" si="62"/>
        <v>0</v>
      </c>
      <c r="AR138" s="6">
        <f t="shared" si="62"/>
        <v>0</v>
      </c>
      <c r="AS138" s="6">
        <f t="shared" si="62"/>
        <v>0</v>
      </c>
      <c r="AT138" s="6">
        <f t="shared" si="62"/>
        <v>0</v>
      </c>
      <c r="AU138" s="6">
        <f t="shared" si="62"/>
        <v>0</v>
      </c>
      <c r="AV138" s="6">
        <f t="shared" si="62"/>
        <v>0</v>
      </c>
      <c r="AW138" s="6">
        <f t="shared" si="62"/>
        <v>0</v>
      </c>
      <c r="AX138" s="6">
        <f t="shared" si="62"/>
        <v>0</v>
      </c>
      <c r="AY138" s="6">
        <f t="shared" si="62"/>
        <v>0</v>
      </c>
      <c r="AZ138" s="6">
        <f t="shared" si="62"/>
        <v>0</v>
      </c>
      <c r="BA138" s="6">
        <f t="shared" si="62"/>
        <v>0</v>
      </c>
      <c r="BB138" s="6">
        <f t="shared" si="62"/>
        <v>0</v>
      </c>
      <c r="BC138" s="6">
        <f t="shared" si="62"/>
        <v>0</v>
      </c>
      <c r="BD138" s="6">
        <f t="shared" si="62"/>
        <v>0</v>
      </c>
      <c r="BE138" s="6">
        <f t="shared" si="62"/>
        <v>0</v>
      </c>
      <c r="BF138" s="6">
        <f t="shared" si="62"/>
        <v>0</v>
      </c>
      <c r="BG138" s="6">
        <f t="shared" si="62"/>
        <v>0</v>
      </c>
      <c r="BH138" s="6">
        <f t="shared" si="62"/>
        <v>0</v>
      </c>
      <c r="BI138" s="6">
        <f t="shared" si="62"/>
        <v>0</v>
      </c>
      <c r="BJ138" s="6">
        <f t="shared" si="62"/>
        <v>0</v>
      </c>
      <c r="BK138" s="6">
        <f t="shared" si="62"/>
        <v>0</v>
      </c>
      <c r="BL138" s="6">
        <f t="shared" si="62"/>
        <v>0</v>
      </c>
    </row>
    <row r="139" spans="1:64" x14ac:dyDescent="0.25">
      <c r="C139" t="s">
        <v>18</v>
      </c>
      <c r="D139" s="6">
        <f t="shared" ref="D139:J139" si="68">(D$27*(D75*D124))+D107</f>
        <v>162.36981311336501</v>
      </c>
      <c r="E139" s="6">
        <f t="shared" si="68"/>
        <v>173.16372269840002</v>
      </c>
      <c r="F139" s="6">
        <f t="shared" si="68"/>
        <v>184.37286259553343</v>
      </c>
      <c r="G139" s="6">
        <f t="shared" si="68"/>
        <v>188.29099646487799</v>
      </c>
      <c r="H139" s="6">
        <f t="shared" si="68"/>
        <v>197.15946549566686</v>
      </c>
      <c r="I139" s="6">
        <f t="shared" si="68"/>
        <v>211.39349999999959</v>
      </c>
      <c r="J139" s="10">
        <f t="shared" si="68"/>
        <v>228.54439782161077</v>
      </c>
      <c r="K139" s="6">
        <f t="shared" si="64"/>
        <v>235.49193159007882</v>
      </c>
      <c r="L139" s="6">
        <f t="shared" si="62"/>
        <v>232.66471391368597</v>
      </c>
      <c r="M139" s="6">
        <f t="shared" si="62"/>
        <v>235.91747612055383</v>
      </c>
      <c r="N139" s="6">
        <f t="shared" si="62"/>
        <v>225.89745509035552</v>
      </c>
      <c r="O139" s="6">
        <f t="shared" si="62"/>
        <v>242.95519099724547</v>
      </c>
      <c r="P139" s="6">
        <f t="shared" si="62"/>
        <v>257.55408459024579</v>
      </c>
      <c r="Q139" s="6">
        <f t="shared" ref="L139:BL140" si="69">(Q$23*(Q75*Q124))+Q107</f>
        <v>271.4186136417058</v>
      </c>
      <c r="R139" s="6">
        <f t="shared" si="69"/>
        <v>284.24616588871021</v>
      </c>
      <c r="S139" s="6">
        <f t="shared" si="69"/>
        <v>296.26039267364479</v>
      </c>
      <c r="T139" s="6">
        <f t="shared" si="69"/>
        <v>306.4607819712167</v>
      </c>
      <c r="U139" s="6">
        <f t="shared" si="69"/>
        <v>316.43425454474055</v>
      </c>
      <c r="V139" s="6">
        <f t="shared" si="69"/>
        <v>326.1694017860525</v>
      </c>
      <c r="W139" s="6">
        <f t="shared" si="69"/>
        <v>335.65841163103727</v>
      </c>
      <c r="X139" s="6">
        <f t="shared" si="69"/>
        <v>345.18812015111297</v>
      </c>
      <c r="Y139" s="6">
        <f t="shared" si="69"/>
        <v>355.83850818628378</v>
      </c>
      <c r="Z139" s="6">
        <f t="shared" si="69"/>
        <v>364.49569851587466</v>
      </c>
      <c r="AA139" s="6">
        <f t="shared" si="69"/>
        <v>372.6480535280848</v>
      </c>
      <c r="AB139" s="6">
        <f t="shared" si="69"/>
        <v>380.32948183863385</v>
      </c>
      <c r="AC139" s="6">
        <f t="shared" si="69"/>
        <v>389.95971941262957</v>
      </c>
      <c r="AD139" s="6">
        <f t="shared" si="69"/>
        <v>399.00267905806845</v>
      </c>
      <c r="AE139" s="6">
        <f t="shared" si="69"/>
        <v>405.32315318335071</v>
      </c>
      <c r="AF139" s="6">
        <f t="shared" si="69"/>
        <v>413.44134685631383</v>
      </c>
      <c r="AG139" s="6">
        <f t="shared" si="69"/>
        <v>421.12858264982265</v>
      </c>
      <c r="AH139" s="6">
        <f t="shared" si="69"/>
        <v>428.43851450441468</v>
      </c>
      <c r="AI139" s="6">
        <f t="shared" si="69"/>
        <v>437.2940799668043</v>
      </c>
      <c r="AJ139" s="6">
        <f t="shared" si="69"/>
        <v>443.93416465162352</v>
      </c>
      <c r="AK139" s="6">
        <f t="shared" si="69"/>
        <v>450.35225432589732</v>
      </c>
      <c r="AL139" s="6">
        <f t="shared" si="69"/>
        <v>458.27466868232693</v>
      </c>
      <c r="AM139" s="6">
        <f t="shared" si="69"/>
        <v>464.34557857217197</v>
      </c>
      <c r="AN139" s="6">
        <f t="shared" si="69"/>
        <v>471.90985513934021</v>
      </c>
      <c r="AO139" s="6">
        <f t="shared" si="69"/>
        <v>479.3499931662551</v>
      </c>
      <c r="AP139" s="6">
        <f t="shared" si="69"/>
        <v>486.72355242740917</v>
      </c>
      <c r="AQ139" s="6">
        <f t="shared" si="69"/>
        <v>494.0864554635246</v>
      </c>
      <c r="AR139" s="6">
        <f t="shared" si="69"/>
        <v>500.1218045465443</v>
      </c>
      <c r="AS139" s="6">
        <f t="shared" si="69"/>
        <v>506.30404122815207</v>
      </c>
      <c r="AT139" s="6">
        <f t="shared" si="69"/>
        <v>512.44639676708289</v>
      </c>
      <c r="AU139" s="6">
        <f t="shared" si="69"/>
        <v>518.54353042339562</v>
      </c>
      <c r="AV139" s="6">
        <f t="shared" si="69"/>
        <v>524.58870770918168</v>
      </c>
      <c r="AW139" s="6">
        <f t="shared" si="69"/>
        <v>530.57550806142365</v>
      </c>
      <c r="AX139" s="6">
        <f t="shared" si="69"/>
        <v>536.49935908879695</v>
      </c>
      <c r="AY139" s="6">
        <f t="shared" si="69"/>
        <v>542.35603553378019</v>
      </c>
      <c r="AZ139" s="6">
        <f t="shared" si="69"/>
        <v>548.13939306245436</v>
      </c>
      <c r="BA139" s="6">
        <f t="shared" si="69"/>
        <v>553.84245080868914</v>
      </c>
      <c r="BB139" s="6">
        <f t="shared" si="69"/>
        <v>559.45859188725001</v>
      </c>
      <c r="BC139" s="6">
        <f t="shared" si="69"/>
        <v>564.98327543931623</v>
      </c>
      <c r="BD139" s="6">
        <f t="shared" si="69"/>
        <v>570.41184888316548</v>
      </c>
      <c r="BE139" s="6">
        <f t="shared" si="69"/>
        <v>575.7387958805964</v>
      </c>
      <c r="BF139" s="6">
        <f t="shared" si="69"/>
        <v>580.95868592549505</v>
      </c>
      <c r="BG139" s="6">
        <f t="shared" si="69"/>
        <v>586.06646862858679</v>
      </c>
      <c r="BH139" s="6">
        <f t="shared" si="69"/>
        <v>591.05841023192602</v>
      </c>
      <c r="BI139" s="6">
        <f t="shared" si="69"/>
        <v>595.93214751570429</v>
      </c>
      <c r="BJ139" s="6">
        <f t="shared" si="69"/>
        <v>600.68633613869133</v>
      </c>
      <c r="BK139" s="6">
        <f t="shared" si="69"/>
        <v>605.32079902617613</v>
      </c>
      <c r="BL139" s="6">
        <f t="shared" si="69"/>
        <v>609.83587231209265</v>
      </c>
    </row>
    <row r="140" spans="1:64" x14ac:dyDescent="0.25">
      <c r="C140" t="s">
        <v>40</v>
      </c>
      <c r="D140" s="6">
        <f t="shared" ref="D140:J140" si="70">(D$27*(D76*D125))+D108</f>
        <v>0.60698086399999762</v>
      </c>
      <c r="E140" s="6">
        <f t="shared" si="70"/>
        <v>0.56859711999999984</v>
      </c>
      <c r="F140" s="6">
        <f t="shared" si="70"/>
        <v>0.56633814399999904</v>
      </c>
      <c r="G140" s="6">
        <f t="shared" si="70"/>
        <v>0.62569193599999995</v>
      </c>
      <c r="H140" s="6">
        <f t="shared" si="70"/>
        <v>0.60908077237705904</v>
      </c>
      <c r="I140" s="6">
        <f t="shared" si="70"/>
        <v>0.63934468774851683</v>
      </c>
      <c r="J140" s="10">
        <f t="shared" si="70"/>
        <v>0.64422616774452013</v>
      </c>
      <c r="K140" s="6">
        <f t="shared" si="64"/>
        <v>0.6509103449101552</v>
      </c>
      <c r="L140" s="6">
        <f t="shared" si="69"/>
        <v>0.63241697555238552</v>
      </c>
      <c r="M140" s="6">
        <f t="shared" si="69"/>
        <v>0.63240929574414584</v>
      </c>
      <c r="N140" s="6">
        <f t="shared" si="69"/>
        <v>0.5988684614609785</v>
      </c>
      <c r="O140" s="6">
        <f t="shared" si="69"/>
        <v>0.63872989666177704</v>
      </c>
      <c r="P140" s="6">
        <f t="shared" si="69"/>
        <v>0.67326216537272965</v>
      </c>
      <c r="Q140" s="6">
        <f t="shared" si="69"/>
        <v>0.70728009128145608</v>
      </c>
      <c r="R140" s="6">
        <f t="shared" si="69"/>
        <v>0.7401923159488496</v>
      </c>
      <c r="S140" s="6">
        <f t="shared" si="69"/>
        <v>0.7727309637215598</v>
      </c>
      <c r="T140" s="6">
        <f t="shared" si="69"/>
        <v>0.80237955927774174</v>
      </c>
      <c r="U140" s="6">
        <f t="shared" si="69"/>
        <v>0.83333200926511963</v>
      </c>
      <c r="V140" s="6">
        <f t="shared" si="69"/>
        <v>0.86559864898120475</v>
      </c>
      <c r="W140" s="6">
        <f t="shared" si="69"/>
        <v>0.89917704372792528</v>
      </c>
      <c r="X140" s="6">
        <f t="shared" si="69"/>
        <v>0.93483972624083067</v>
      </c>
      <c r="Y140" s="6">
        <f t="shared" si="69"/>
        <v>0.97554908423340525</v>
      </c>
      <c r="Z140" s="6">
        <f t="shared" si="69"/>
        <v>1.0127572494417303</v>
      </c>
      <c r="AA140" s="6">
        <f t="shared" si="69"/>
        <v>1.0503899948809332</v>
      </c>
      <c r="AB140" s="6">
        <f t="shared" si="69"/>
        <v>1.0884098467443464</v>
      </c>
      <c r="AC140" s="6">
        <f t="shared" si="69"/>
        <v>1.1336925254542354</v>
      </c>
      <c r="AD140" s="6">
        <f t="shared" si="69"/>
        <v>1.1789020611778489</v>
      </c>
      <c r="AE140" s="6">
        <f t="shared" si="69"/>
        <v>1.2174046757321157</v>
      </c>
      <c r="AF140" s="6">
        <f t="shared" si="69"/>
        <v>1.2624302805607019</v>
      </c>
      <c r="AG140" s="6">
        <f t="shared" si="69"/>
        <v>1.3071358568025175</v>
      </c>
      <c r="AH140" s="6">
        <f t="shared" si="69"/>
        <v>1.3514037410321735</v>
      </c>
      <c r="AI140" s="6">
        <f t="shared" si="69"/>
        <v>1.4010887894668436</v>
      </c>
      <c r="AJ140" s="6">
        <f t="shared" si="69"/>
        <v>1.4439057691277306</v>
      </c>
      <c r="AK140" s="6">
        <f t="shared" si="69"/>
        <v>1.4858077236573974</v>
      </c>
      <c r="AL140" s="6">
        <f t="shared" si="69"/>
        <v>1.5322082149625156</v>
      </c>
      <c r="AM140" s="6">
        <f t="shared" si="69"/>
        <v>1.571582700145213</v>
      </c>
      <c r="AN140" s="6">
        <f t="shared" si="69"/>
        <v>1.614776696807231</v>
      </c>
      <c r="AO140" s="6">
        <f t="shared" si="69"/>
        <v>1.6559554349447758</v>
      </c>
      <c r="AP140" s="6">
        <f t="shared" si="69"/>
        <v>1.6948734412004984</v>
      </c>
      <c r="AQ140" s="6">
        <f t="shared" si="69"/>
        <v>1.7312691303356875</v>
      </c>
      <c r="AR140" s="6">
        <f t="shared" si="69"/>
        <v>1.7600398128532533</v>
      </c>
      <c r="AS140" s="6">
        <f t="shared" si="69"/>
        <v>1.7877689802772654</v>
      </c>
      <c r="AT140" s="6">
        <f t="shared" si="69"/>
        <v>1.8155433720951852</v>
      </c>
      <c r="AU140" s="6">
        <f t="shared" si="69"/>
        <v>1.8433444606174794</v>
      </c>
      <c r="AV140" s="6">
        <f t="shared" si="69"/>
        <v>1.8711484958741331</v>
      </c>
      <c r="AW140" s="6">
        <f t="shared" si="69"/>
        <v>1.8989325286710672</v>
      </c>
      <c r="AX140" s="6">
        <f t="shared" si="69"/>
        <v>1.9266799340366652</v>
      </c>
      <c r="AY140" s="6">
        <f t="shared" si="69"/>
        <v>1.9543751104131992</v>
      </c>
      <c r="AZ140" s="6">
        <f t="shared" si="69"/>
        <v>1.9819953029223392</v>
      </c>
      <c r="BA140" s="6">
        <f t="shared" si="69"/>
        <v>2.0095144079840392</v>
      </c>
      <c r="BB140" s="6">
        <f t="shared" si="69"/>
        <v>2.0369072863407194</v>
      </c>
      <c r="BC140" s="6">
        <f t="shared" si="69"/>
        <v>2.0641560347065191</v>
      </c>
      <c r="BD140" s="6">
        <f t="shared" si="69"/>
        <v>2.091242090963759</v>
      </c>
      <c r="BE140" s="6">
        <f t="shared" si="69"/>
        <v>2.1181434559262193</v>
      </c>
      <c r="BF140" s="6">
        <f t="shared" si="69"/>
        <v>2.1448381388908793</v>
      </c>
      <c r="BG140" s="6">
        <f t="shared" si="69"/>
        <v>2.1713052480764392</v>
      </c>
      <c r="BH140" s="6">
        <f t="shared" si="69"/>
        <v>2.1975284919346589</v>
      </c>
      <c r="BI140" s="6">
        <f t="shared" si="69"/>
        <v>2.2234964617514392</v>
      </c>
      <c r="BJ140" s="6">
        <f t="shared" si="69"/>
        <v>2.2492014016779791</v>
      </c>
      <c r="BK140" s="6">
        <f t="shared" si="69"/>
        <v>2.2746398314866592</v>
      </c>
      <c r="BL140" s="6">
        <f t="shared" si="69"/>
        <v>2.2998101565236788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1">SUM(D146:D158)</f>
        <v>0</v>
      </c>
      <c r="E160">
        <f t="shared" si="71"/>
        <v>0</v>
      </c>
      <c r="F160">
        <f t="shared" si="71"/>
        <v>0</v>
      </c>
      <c r="G160">
        <f t="shared" si="71"/>
        <v>0</v>
      </c>
      <c r="H160">
        <f t="shared" si="71"/>
        <v>0</v>
      </c>
      <c r="I160">
        <f t="shared" si="71"/>
        <v>0</v>
      </c>
      <c r="J160" s="10">
        <f t="shared" si="71"/>
        <v>0</v>
      </c>
      <c r="K160">
        <f t="shared" si="71"/>
        <v>0</v>
      </c>
      <c r="L160">
        <f t="shared" si="71"/>
        <v>0</v>
      </c>
      <c r="M160">
        <f t="shared" si="71"/>
        <v>0</v>
      </c>
      <c r="N160">
        <f t="shared" si="71"/>
        <v>0</v>
      </c>
      <c r="O160">
        <f t="shared" si="71"/>
        <v>0</v>
      </c>
      <c r="P160">
        <f t="shared" si="71"/>
        <v>0</v>
      </c>
      <c r="Q160">
        <f t="shared" si="71"/>
        <v>0</v>
      </c>
      <c r="R160">
        <f t="shared" si="71"/>
        <v>0</v>
      </c>
      <c r="S160">
        <f t="shared" si="71"/>
        <v>0</v>
      </c>
      <c r="T160">
        <f t="shared" si="71"/>
        <v>0</v>
      </c>
      <c r="U160">
        <f t="shared" si="71"/>
        <v>0</v>
      </c>
      <c r="V160">
        <f t="shared" si="71"/>
        <v>0</v>
      </c>
      <c r="W160">
        <f t="shared" si="71"/>
        <v>0</v>
      </c>
      <c r="X160">
        <f t="shared" si="71"/>
        <v>0</v>
      </c>
      <c r="Y160">
        <f t="shared" si="71"/>
        <v>0</v>
      </c>
      <c r="Z160">
        <f t="shared" si="71"/>
        <v>0</v>
      </c>
      <c r="AA160">
        <f t="shared" si="71"/>
        <v>0</v>
      </c>
      <c r="AB160">
        <f t="shared" si="71"/>
        <v>0</v>
      </c>
      <c r="AC160">
        <f t="shared" si="71"/>
        <v>0</v>
      </c>
      <c r="AD160">
        <f t="shared" si="71"/>
        <v>0</v>
      </c>
      <c r="AE160">
        <f t="shared" si="71"/>
        <v>0</v>
      </c>
      <c r="AF160">
        <f t="shared" si="71"/>
        <v>0</v>
      </c>
      <c r="AG160">
        <f t="shared" si="71"/>
        <v>0</v>
      </c>
      <c r="AH160">
        <f t="shared" si="71"/>
        <v>0</v>
      </c>
      <c r="AI160">
        <f t="shared" si="71"/>
        <v>0</v>
      </c>
      <c r="AJ160">
        <f t="shared" si="71"/>
        <v>0</v>
      </c>
      <c r="AK160">
        <f t="shared" si="71"/>
        <v>0</v>
      </c>
      <c r="AL160">
        <f t="shared" si="71"/>
        <v>0</v>
      </c>
      <c r="AM160">
        <f t="shared" si="71"/>
        <v>0</v>
      </c>
      <c r="AN160">
        <f t="shared" si="71"/>
        <v>0</v>
      </c>
      <c r="AO160">
        <f t="shared" si="71"/>
        <v>0</v>
      </c>
      <c r="AP160">
        <f t="shared" si="71"/>
        <v>0</v>
      </c>
      <c r="AQ160">
        <f t="shared" si="71"/>
        <v>0</v>
      </c>
      <c r="AR160">
        <f t="shared" si="71"/>
        <v>0</v>
      </c>
      <c r="AS160">
        <f t="shared" si="71"/>
        <v>0</v>
      </c>
      <c r="AT160">
        <f t="shared" si="71"/>
        <v>0</v>
      </c>
      <c r="AU160">
        <f t="shared" si="71"/>
        <v>0</v>
      </c>
      <c r="AV160">
        <f t="shared" si="71"/>
        <v>0</v>
      </c>
      <c r="AW160">
        <f t="shared" si="71"/>
        <v>0</v>
      </c>
      <c r="AX160">
        <f t="shared" si="71"/>
        <v>0</v>
      </c>
      <c r="AY160">
        <f t="shared" si="71"/>
        <v>0</v>
      </c>
      <c r="AZ160">
        <f t="shared" si="71"/>
        <v>0</v>
      </c>
      <c r="BA160">
        <f t="shared" si="71"/>
        <v>0</v>
      </c>
      <c r="BB160">
        <f t="shared" si="71"/>
        <v>0</v>
      </c>
      <c r="BC160">
        <f t="shared" si="71"/>
        <v>0</v>
      </c>
      <c r="BD160">
        <f t="shared" si="71"/>
        <v>0</v>
      </c>
      <c r="BE160">
        <f t="shared" si="71"/>
        <v>0</v>
      </c>
      <c r="BF160">
        <f t="shared" si="71"/>
        <v>0</v>
      </c>
      <c r="BG160">
        <f t="shared" si="71"/>
        <v>0</v>
      </c>
      <c r="BH160">
        <f t="shared" si="71"/>
        <v>0</v>
      </c>
      <c r="BI160">
        <f t="shared" si="71"/>
        <v>0</v>
      </c>
      <c r="BJ160">
        <f t="shared" si="71"/>
        <v>0</v>
      </c>
      <c r="BK160">
        <f t="shared" si="71"/>
        <v>0</v>
      </c>
      <c r="BL160">
        <f t="shared" si="71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 s="6">
        <v>1</v>
      </c>
      <c r="L171">
        <v>1.2</v>
      </c>
      <c r="M171">
        <v>1.3</v>
      </c>
      <c r="N171">
        <v>1.3</v>
      </c>
      <c r="O171">
        <v>1.5</v>
      </c>
      <c r="P171">
        <v>2</v>
      </c>
      <c r="Q171">
        <v>2.2000000000000002</v>
      </c>
      <c r="R171">
        <v>2.2000000000000002</v>
      </c>
      <c r="S171">
        <v>2.2000000000000002</v>
      </c>
      <c r="T171">
        <v>2.2000000000000002</v>
      </c>
      <c r="U171">
        <v>2.5</v>
      </c>
      <c r="V171">
        <v>2.5</v>
      </c>
      <c r="W171">
        <v>2.5</v>
      </c>
      <c r="X171">
        <f>W171</f>
        <v>2.5</v>
      </c>
      <c r="Y171" s="6">
        <f>X171</f>
        <v>2.5</v>
      </c>
      <c r="Z171">
        <v>3</v>
      </c>
      <c r="AA171">
        <f>Z171</f>
        <v>3</v>
      </c>
      <c r="AB171" s="6">
        <f t="shared" ref="AB171:AC171" si="72">AA171</f>
        <v>3</v>
      </c>
      <c r="AC171" s="6">
        <f t="shared" si="72"/>
        <v>3</v>
      </c>
      <c r="AD171">
        <v>4</v>
      </c>
      <c r="AE171" s="6">
        <v>4</v>
      </c>
      <c r="AF171" s="6">
        <v>4</v>
      </c>
      <c r="AG171" s="6">
        <v>4</v>
      </c>
      <c r="AH171" s="6">
        <v>4</v>
      </c>
      <c r="AI171" s="6">
        <v>4</v>
      </c>
      <c r="AJ171" s="6">
        <v>5</v>
      </c>
      <c r="AK171" s="6">
        <v>5</v>
      </c>
      <c r="AL171" s="6">
        <v>5</v>
      </c>
      <c r="AM171" s="6">
        <v>6</v>
      </c>
      <c r="AN171" s="6">
        <v>6</v>
      </c>
      <c r="AO171" s="6">
        <v>6</v>
      </c>
      <c r="AP171" s="6">
        <v>6</v>
      </c>
      <c r="AQ171" s="6">
        <v>6</v>
      </c>
      <c r="AR171" s="6">
        <v>6</v>
      </c>
      <c r="AS171" s="6">
        <v>6</v>
      </c>
      <c r="AT171" s="6">
        <v>6</v>
      </c>
      <c r="AU171" s="6">
        <v>6</v>
      </c>
      <c r="AV171" s="6">
        <v>6</v>
      </c>
      <c r="AW171" s="6">
        <v>6</v>
      </c>
      <c r="AX171" s="6">
        <v>6</v>
      </c>
      <c r="AY171" s="6">
        <v>6</v>
      </c>
      <c r="AZ171" s="6">
        <v>6</v>
      </c>
      <c r="BA171" s="6">
        <v>6</v>
      </c>
      <c r="BB171" s="6">
        <v>6</v>
      </c>
      <c r="BC171" s="6">
        <v>6</v>
      </c>
      <c r="BD171" s="6">
        <v>6</v>
      </c>
      <c r="BE171" s="6">
        <v>6</v>
      </c>
      <c r="BF171" s="6">
        <v>6</v>
      </c>
      <c r="BG171" s="6">
        <v>6</v>
      </c>
      <c r="BH171" s="6">
        <v>6</v>
      </c>
      <c r="BI171" s="6">
        <v>6</v>
      </c>
      <c r="BJ171" s="6">
        <v>6</v>
      </c>
      <c r="BK171" s="6">
        <v>6</v>
      </c>
      <c r="BL171" s="6">
        <v>6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f>R172+0.05</f>
        <v>1.05</v>
      </c>
      <c r="T172" s="6">
        <f t="shared" ref="T172:BI172" si="73">S172+0.05</f>
        <v>1.1000000000000001</v>
      </c>
      <c r="U172" s="6">
        <f t="shared" si="73"/>
        <v>1.1500000000000001</v>
      </c>
      <c r="V172" s="6">
        <f t="shared" si="73"/>
        <v>1.2000000000000002</v>
      </c>
      <c r="W172" s="6">
        <f t="shared" si="73"/>
        <v>1.2500000000000002</v>
      </c>
      <c r="X172" s="6">
        <f t="shared" si="73"/>
        <v>1.3000000000000003</v>
      </c>
      <c r="Y172" s="6">
        <f t="shared" si="73"/>
        <v>1.3500000000000003</v>
      </c>
      <c r="Z172" s="6">
        <f t="shared" si="73"/>
        <v>1.4000000000000004</v>
      </c>
      <c r="AA172" s="6">
        <f t="shared" si="73"/>
        <v>1.4500000000000004</v>
      </c>
      <c r="AB172" s="6">
        <f t="shared" si="73"/>
        <v>1.5000000000000004</v>
      </c>
      <c r="AC172" s="6">
        <f t="shared" si="73"/>
        <v>1.5500000000000005</v>
      </c>
      <c r="AD172" s="6">
        <f t="shared" si="73"/>
        <v>1.6000000000000005</v>
      </c>
      <c r="AE172" s="6">
        <f t="shared" si="73"/>
        <v>1.6500000000000006</v>
      </c>
      <c r="AF172" s="6">
        <f t="shared" si="73"/>
        <v>1.7000000000000006</v>
      </c>
      <c r="AG172" s="6">
        <f t="shared" si="73"/>
        <v>1.7500000000000007</v>
      </c>
      <c r="AH172" s="6">
        <f t="shared" si="73"/>
        <v>1.8000000000000007</v>
      </c>
      <c r="AI172" s="6">
        <f t="shared" si="73"/>
        <v>1.8500000000000008</v>
      </c>
      <c r="AJ172" s="6">
        <f t="shared" si="73"/>
        <v>1.9000000000000008</v>
      </c>
      <c r="AK172" s="6">
        <f t="shared" si="73"/>
        <v>1.9500000000000008</v>
      </c>
      <c r="AL172" s="6">
        <f t="shared" si="73"/>
        <v>2.0000000000000009</v>
      </c>
      <c r="AM172" s="6">
        <f t="shared" si="73"/>
        <v>2.0500000000000007</v>
      </c>
      <c r="AN172" s="6">
        <f t="shared" si="73"/>
        <v>2.1000000000000005</v>
      </c>
      <c r="AO172" s="6">
        <f t="shared" si="73"/>
        <v>2.1500000000000004</v>
      </c>
      <c r="AP172" s="6">
        <f t="shared" si="73"/>
        <v>2.2000000000000002</v>
      </c>
      <c r="AQ172" s="6">
        <f t="shared" si="73"/>
        <v>2.25</v>
      </c>
      <c r="AR172" s="6">
        <f t="shared" si="73"/>
        <v>2.2999999999999998</v>
      </c>
      <c r="AS172" s="6">
        <f t="shared" si="73"/>
        <v>2.3499999999999996</v>
      </c>
      <c r="AT172" s="6">
        <f t="shared" si="73"/>
        <v>2.3999999999999995</v>
      </c>
      <c r="AU172" s="6">
        <f t="shared" si="73"/>
        <v>2.4499999999999993</v>
      </c>
      <c r="AV172" s="6">
        <f t="shared" si="73"/>
        <v>2.4999999999999991</v>
      </c>
      <c r="AW172" s="6">
        <f t="shared" si="73"/>
        <v>2.5499999999999989</v>
      </c>
      <c r="AX172" s="6">
        <f t="shared" si="73"/>
        <v>2.5999999999999988</v>
      </c>
      <c r="AY172" s="6">
        <f t="shared" si="73"/>
        <v>2.6499999999999986</v>
      </c>
      <c r="AZ172" s="6">
        <f t="shared" si="73"/>
        <v>2.6999999999999984</v>
      </c>
      <c r="BA172" s="6">
        <f t="shared" si="73"/>
        <v>2.7499999999999982</v>
      </c>
      <c r="BB172" s="6">
        <f t="shared" si="73"/>
        <v>2.799999999999998</v>
      </c>
      <c r="BC172" s="6">
        <f t="shared" si="73"/>
        <v>2.8499999999999979</v>
      </c>
      <c r="BD172" s="6">
        <f t="shared" si="73"/>
        <v>2.8999999999999977</v>
      </c>
      <c r="BE172" s="6">
        <f t="shared" si="73"/>
        <v>2.9499999999999975</v>
      </c>
      <c r="BF172" s="6">
        <f t="shared" si="73"/>
        <v>2.9999999999999973</v>
      </c>
      <c r="BG172" s="6">
        <f t="shared" si="73"/>
        <v>3.0499999999999972</v>
      </c>
      <c r="BH172" s="6">
        <f t="shared" si="73"/>
        <v>3.099999999999997</v>
      </c>
      <c r="BI172" s="6">
        <f t="shared" si="73"/>
        <v>3.1499999999999968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0.997</v>
      </c>
      <c r="L175">
        <v>0.99399999999999999</v>
      </c>
      <c r="M175">
        <v>0.99099999999999999</v>
      </c>
      <c r="N175">
        <v>0.98799999999999999</v>
      </c>
      <c r="O175">
        <v>0.98499999999999999</v>
      </c>
      <c r="P175">
        <v>0.98199999999999998</v>
      </c>
      <c r="Q175">
        <v>0.97899999999999998</v>
      </c>
      <c r="R175">
        <v>0.97599999999999998</v>
      </c>
      <c r="S175">
        <v>0.97299999999999998</v>
      </c>
      <c r="T175">
        <v>0.97</v>
      </c>
      <c r="U175">
        <v>0.96699999999999997</v>
      </c>
      <c r="V175">
        <v>0.96399999999999997</v>
      </c>
      <c r="W175">
        <v>0.96099999999999997</v>
      </c>
      <c r="X175" s="5">
        <f>W175-0.004</f>
        <v>0.95699999999999996</v>
      </c>
      <c r="Y175" s="6">
        <f t="shared" ref="Y175:BL175" si="74">X175-0.004</f>
        <v>0.95299999999999996</v>
      </c>
      <c r="Z175" s="6">
        <f t="shared" si="74"/>
        <v>0.94899999999999995</v>
      </c>
      <c r="AA175" s="6">
        <f t="shared" si="74"/>
        <v>0.94499999999999995</v>
      </c>
      <c r="AB175" s="6">
        <f t="shared" si="74"/>
        <v>0.94099999999999995</v>
      </c>
      <c r="AC175" s="6">
        <f t="shared" si="74"/>
        <v>0.93699999999999994</v>
      </c>
      <c r="AD175" s="6">
        <f t="shared" si="74"/>
        <v>0.93299999999999994</v>
      </c>
      <c r="AE175" s="6">
        <f t="shared" si="74"/>
        <v>0.92899999999999994</v>
      </c>
      <c r="AF175" s="6">
        <f t="shared" si="74"/>
        <v>0.92499999999999993</v>
      </c>
      <c r="AG175" s="6">
        <f t="shared" si="74"/>
        <v>0.92099999999999993</v>
      </c>
      <c r="AH175" s="6">
        <f t="shared" si="74"/>
        <v>0.91699999999999993</v>
      </c>
      <c r="AI175" s="6">
        <f t="shared" si="74"/>
        <v>0.91299999999999992</v>
      </c>
      <c r="AJ175" s="6">
        <f t="shared" si="74"/>
        <v>0.90899999999999992</v>
      </c>
      <c r="AK175" s="6">
        <f t="shared" si="74"/>
        <v>0.90499999999999992</v>
      </c>
      <c r="AL175" s="6">
        <f t="shared" si="74"/>
        <v>0.90099999999999991</v>
      </c>
      <c r="AM175" s="6">
        <f t="shared" si="74"/>
        <v>0.89699999999999991</v>
      </c>
      <c r="AN175" s="6">
        <f t="shared" si="74"/>
        <v>0.8929999999999999</v>
      </c>
      <c r="AO175" s="6">
        <f t="shared" si="74"/>
        <v>0.8889999999999999</v>
      </c>
      <c r="AP175" s="6">
        <f t="shared" si="74"/>
        <v>0.8849999999999999</v>
      </c>
      <c r="AQ175" s="6">
        <f t="shared" si="74"/>
        <v>0.88099999999999989</v>
      </c>
      <c r="AR175" s="6">
        <f t="shared" si="74"/>
        <v>0.87699999999999989</v>
      </c>
      <c r="AS175" s="6">
        <f t="shared" si="74"/>
        <v>0.87299999999999989</v>
      </c>
      <c r="AT175" s="6">
        <f t="shared" si="74"/>
        <v>0.86899999999999988</v>
      </c>
      <c r="AU175" s="6">
        <f t="shared" si="74"/>
        <v>0.86499999999999988</v>
      </c>
      <c r="AV175" s="6">
        <f t="shared" si="74"/>
        <v>0.86099999999999988</v>
      </c>
      <c r="AW175" s="6">
        <f t="shared" si="74"/>
        <v>0.85699999999999987</v>
      </c>
      <c r="AX175" s="6">
        <f t="shared" si="74"/>
        <v>0.85299999999999987</v>
      </c>
      <c r="AY175" s="6">
        <f t="shared" si="74"/>
        <v>0.84899999999999987</v>
      </c>
      <c r="AZ175" s="6">
        <f t="shared" si="74"/>
        <v>0.84499999999999986</v>
      </c>
      <c r="BA175" s="6">
        <f t="shared" si="74"/>
        <v>0.84099999999999986</v>
      </c>
      <c r="BB175" s="6">
        <f t="shared" si="74"/>
        <v>0.83699999999999986</v>
      </c>
      <c r="BC175" s="6">
        <f t="shared" si="74"/>
        <v>0.83299999999999985</v>
      </c>
      <c r="BD175" s="6">
        <f t="shared" si="74"/>
        <v>0.82899999999999985</v>
      </c>
      <c r="BE175" s="6">
        <f t="shared" si="74"/>
        <v>0.82499999999999984</v>
      </c>
      <c r="BF175" s="6">
        <f t="shared" si="74"/>
        <v>0.82099999999999984</v>
      </c>
      <c r="BG175" s="6">
        <f t="shared" si="74"/>
        <v>0.81699999999999984</v>
      </c>
      <c r="BH175" s="6">
        <f t="shared" si="74"/>
        <v>0.81299999999999983</v>
      </c>
      <c r="BI175" s="6">
        <f t="shared" si="74"/>
        <v>0.80899999999999983</v>
      </c>
      <c r="BJ175" s="6">
        <f t="shared" si="74"/>
        <v>0.80499999999999983</v>
      </c>
      <c r="BK175" s="6">
        <f t="shared" si="74"/>
        <v>0.80099999999999982</v>
      </c>
      <c r="BL175" s="6">
        <f t="shared" si="74"/>
        <v>0.79699999999999982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 s="6">
        <v>1</v>
      </c>
      <c r="L176" s="6">
        <v>1</v>
      </c>
      <c r="M176" s="6">
        <v>1</v>
      </c>
      <c r="N176" s="6">
        <v>1</v>
      </c>
      <c r="O176" s="6">
        <v>1</v>
      </c>
      <c r="P176" s="6">
        <v>1</v>
      </c>
      <c r="Q176" s="6">
        <v>1</v>
      </c>
      <c r="R176" s="6">
        <v>1</v>
      </c>
      <c r="S176" s="6">
        <v>1</v>
      </c>
      <c r="T176" s="6">
        <v>1</v>
      </c>
      <c r="U176" s="6">
        <v>1</v>
      </c>
      <c r="V176" s="6">
        <v>1</v>
      </c>
      <c r="W176" s="6">
        <v>1</v>
      </c>
      <c r="X176" s="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75">(D$24*(D63*D163))+D146</f>
        <v>2.5646582241757936</v>
      </c>
      <c r="E178" s="6">
        <f t="shared" si="75"/>
        <v>2.1932600084158231</v>
      </c>
      <c r="F178" s="6">
        <f t="shared" si="75"/>
        <v>1.9439588834472805</v>
      </c>
      <c r="G178" s="6">
        <f t="shared" si="75"/>
        <v>2.1619928379999931</v>
      </c>
      <c r="H178" s="6">
        <f t="shared" si="75"/>
        <v>2.1933006339999914</v>
      </c>
      <c r="I178" s="6">
        <f t="shared" si="75"/>
        <v>0</v>
      </c>
      <c r="J178" s="10">
        <f t="shared" si="75"/>
        <v>0</v>
      </c>
      <c r="K178" s="6">
        <f t="shared" si="75"/>
        <v>2.239444228547613</v>
      </c>
      <c r="L178">
        <f t="shared" si="75"/>
        <v>2.1514062601348254</v>
      </c>
      <c r="M178" s="6">
        <f t="shared" si="75"/>
        <v>2.1115987525128013</v>
      </c>
      <c r="N178" s="6">
        <f t="shared" si="75"/>
        <v>1.9531324939403563</v>
      </c>
      <c r="O178" s="6">
        <f t="shared" si="75"/>
        <v>2.0097829152419724</v>
      </c>
      <c r="P178" s="6">
        <f t="shared" si="75"/>
        <v>2.0509315415792497</v>
      </c>
      <c r="Q178" s="6">
        <f t="shared" si="75"/>
        <v>2.0882014949010066</v>
      </c>
      <c r="R178" s="6">
        <f t="shared" si="75"/>
        <v>2.1194734887251458</v>
      </c>
      <c r="S178" s="6">
        <f t="shared" si="75"/>
        <v>2.1463854610511235</v>
      </c>
      <c r="T178" s="6">
        <f t="shared" si="75"/>
        <v>2.1617020642651208</v>
      </c>
      <c r="U178" s="6">
        <f t="shared" si="75"/>
        <v>2.1770839214388493</v>
      </c>
      <c r="V178" s="6">
        <f t="shared" si="75"/>
        <v>2.1926568406453741</v>
      </c>
      <c r="W178" s="6">
        <f t="shared" si="75"/>
        <v>2.2085651784702214</v>
      </c>
      <c r="X178" s="6">
        <f t="shared" si="75"/>
        <v>2.2271695962544573</v>
      </c>
      <c r="Y178" s="6">
        <f t="shared" si="75"/>
        <v>2.2569857923704775</v>
      </c>
      <c r="Z178" s="6">
        <f t="shared" si="75"/>
        <v>2.2745163200252434</v>
      </c>
      <c r="AA178" s="6">
        <f t="shared" si="75"/>
        <v>2.2911522713082797</v>
      </c>
      <c r="AB178" s="6">
        <f t="shared" si="75"/>
        <v>2.3072907818369828</v>
      </c>
      <c r="AC178" s="6">
        <f t="shared" si="75"/>
        <v>2.3423957390968138</v>
      </c>
      <c r="AD178" s="6">
        <f t="shared" si="75"/>
        <v>2.3768325869994325</v>
      </c>
      <c r="AE178" s="6">
        <f t="shared" si="75"/>
        <v>2.3929381050659289</v>
      </c>
      <c r="AF178" s="6">
        <f t="shared" si="75"/>
        <v>2.4279082271620136</v>
      </c>
      <c r="AG178" s="6">
        <f t="shared" si="75"/>
        <v>2.4636280949305185</v>
      </c>
      <c r="AH178" s="6">
        <f t="shared" si="75"/>
        <v>2.5005720607798421</v>
      </c>
      <c r="AI178" s="6">
        <f t="shared" si="75"/>
        <v>2.5559339121637246</v>
      </c>
      <c r="AJ178" s="6">
        <f t="shared" ref="AJ178:BL178" si="76">(AJ$24*(AJ63*AJ163))+AJ146</f>
        <v>2.5964563360998869</v>
      </c>
      <c r="AK178" s="6">
        <f t="shared" si="76"/>
        <v>2.6396293924518806</v>
      </c>
      <c r="AL178" s="6">
        <f t="shared" si="76"/>
        <v>2.7019114992628239</v>
      </c>
      <c r="AM178" s="6">
        <f t="shared" si="76"/>
        <v>2.7515693944034583</v>
      </c>
      <c r="AN178" s="6">
        <f t="shared" si="76"/>
        <v>2.8209456176627112</v>
      </c>
      <c r="AO178" s="6">
        <f t="shared" si="76"/>
        <v>2.8945719386867967</v>
      </c>
      <c r="AP178" s="6">
        <f t="shared" si="76"/>
        <v>2.9729782398831723</v>
      </c>
      <c r="AQ178" s="6">
        <f t="shared" si="76"/>
        <v>3.0566884890797175</v>
      </c>
      <c r="AR178" s="6">
        <f t="shared" si="76"/>
        <v>3.1307849967179413</v>
      </c>
      <c r="AS178" s="6">
        <f t="shared" si="76"/>
        <v>3.2099631593016369</v>
      </c>
      <c r="AT178" s="6">
        <f t="shared" si="76"/>
        <v>3.2911925696206628</v>
      </c>
      <c r="AU178" s="6">
        <f t="shared" si="76"/>
        <v>3.3745263688080542</v>
      </c>
      <c r="AV178" s="6">
        <f t="shared" si="76"/>
        <v>3.4600190747101496</v>
      </c>
      <c r="AW178" s="6">
        <f t="shared" si="76"/>
        <v>3.5477266175527076</v>
      </c>
      <c r="AX178" s="6">
        <f t="shared" si="76"/>
        <v>3.6377063765310895</v>
      </c>
      <c r="AY178" s="6">
        <f t="shared" si="76"/>
        <v>3.7300172173482831</v>
      </c>
      <c r="AZ178" s="6">
        <f t="shared" si="76"/>
        <v>3.8247195307255129</v>
      </c>
      <c r="BA178" s="6">
        <f t="shared" si="76"/>
        <v>3.9218752719104386</v>
      </c>
      <c r="BB178" s="6">
        <f t="shared" si="76"/>
        <v>4.0215480012089682</v>
      </c>
      <c r="BC178" s="6">
        <f t="shared" si="76"/>
        <v>4.1238029255670456</v>
      </c>
      <c r="BD178" s="6">
        <f t="shared" si="76"/>
        <v>4.2287069412297278</v>
      </c>
      <c r="BE178" s="6">
        <f t="shared" si="76"/>
        <v>4.3363286775054393</v>
      </c>
      <c r="BF178" s="6">
        <f t="shared" si="76"/>
        <v>4.4467385416639411</v>
      </c>
      <c r="BG178" s="6">
        <f t="shared" si="76"/>
        <v>4.5600087649975345</v>
      </c>
      <c r="BH178" s="6">
        <f t="shared" si="76"/>
        <v>4.6762134500755224</v>
      </c>
      <c r="BI178" s="6">
        <f t="shared" si="76"/>
        <v>4.7954286192228857</v>
      </c>
      <c r="BJ178" s="6">
        <f t="shared" si="76"/>
        <v>4.9177322642548926</v>
      </c>
      <c r="BK178" s="6">
        <f t="shared" si="76"/>
        <v>5.0432043975001681</v>
      </c>
      <c r="BL178" s="6">
        <f t="shared" si="76"/>
        <v>5.1719271041455741</v>
      </c>
    </row>
    <row r="179" spans="3:64" x14ac:dyDescent="0.25">
      <c r="C179" t="s">
        <v>7</v>
      </c>
      <c r="D179" s="6">
        <f t="shared" ref="D179:AI179" si="77">(D$24*(D64*D164))+D147</f>
        <v>0</v>
      </c>
      <c r="E179" s="6">
        <f t="shared" si="77"/>
        <v>0</v>
      </c>
      <c r="F179" s="6">
        <f t="shared" si="77"/>
        <v>0</v>
      </c>
      <c r="G179" s="6">
        <f t="shared" si="77"/>
        <v>0</v>
      </c>
      <c r="H179" s="6">
        <f t="shared" si="77"/>
        <v>0</v>
      </c>
      <c r="I179" s="6">
        <f t="shared" si="77"/>
        <v>0</v>
      </c>
      <c r="J179" s="10">
        <f t="shared" si="77"/>
        <v>0</v>
      </c>
      <c r="K179" s="6">
        <f t="shared" si="77"/>
        <v>0</v>
      </c>
      <c r="L179" s="6">
        <f t="shared" si="77"/>
        <v>0</v>
      </c>
      <c r="M179" s="6">
        <f t="shared" si="77"/>
        <v>0</v>
      </c>
      <c r="N179" s="6">
        <f t="shared" si="77"/>
        <v>0</v>
      </c>
      <c r="O179" s="6">
        <f t="shared" si="77"/>
        <v>0</v>
      </c>
      <c r="P179" s="6">
        <f t="shared" si="77"/>
        <v>0</v>
      </c>
      <c r="Q179" s="6">
        <f t="shared" si="77"/>
        <v>0</v>
      </c>
      <c r="R179" s="6">
        <f t="shared" si="77"/>
        <v>0</v>
      </c>
      <c r="S179" s="6">
        <f t="shared" si="77"/>
        <v>0</v>
      </c>
      <c r="T179" s="6">
        <f t="shared" si="77"/>
        <v>0</v>
      </c>
      <c r="U179" s="6">
        <f t="shared" si="77"/>
        <v>0</v>
      </c>
      <c r="V179" s="6">
        <f t="shared" si="77"/>
        <v>0</v>
      </c>
      <c r="W179" s="6">
        <f t="shared" si="77"/>
        <v>0</v>
      </c>
      <c r="X179" s="6">
        <f t="shared" si="77"/>
        <v>0</v>
      </c>
      <c r="Y179" s="6">
        <f t="shared" si="77"/>
        <v>0</v>
      </c>
      <c r="Z179" s="6">
        <f t="shared" si="77"/>
        <v>0</v>
      </c>
      <c r="AA179" s="6">
        <f t="shared" si="77"/>
        <v>0</v>
      </c>
      <c r="AB179" s="6">
        <f t="shared" si="77"/>
        <v>0</v>
      </c>
      <c r="AC179" s="6">
        <f t="shared" si="77"/>
        <v>0</v>
      </c>
      <c r="AD179" s="6">
        <f t="shared" si="77"/>
        <v>0</v>
      </c>
      <c r="AE179" s="6">
        <f t="shared" si="77"/>
        <v>0</v>
      </c>
      <c r="AF179" s="6">
        <f t="shared" si="77"/>
        <v>0</v>
      </c>
      <c r="AG179" s="6">
        <f t="shared" si="77"/>
        <v>0</v>
      </c>
      <c r="AH179" s="6">
        <f t="shared" si="77"/>
        <v>0</v>
      </c>
      <c r="AI179" s="6">
        <f t="shared" si="77"/>
        <v>0</v>
      </c>
      <c r="AJ179" s="6">
        <f t="shared" ref="AJ179:BL179" si="78">(AJ$24*(AJ64*AJ164))+AJ147</f>
        <v>0</v>
      </c>
      <c r="AK179" s="6">
        <f t="shared" si="78"/>
        <v>0</v>
      </c>
      <c r="AL179" s="6">
        <f t="shared" si="78"/>
        <v>0</v>
      </c>
      <c r="AM179" s="6">
        <f t="shared" si="78"/>
        <v>0</v>
      </c>
      <c r="AN179" s="6">
        <f t="shared" si="78"/>
        <v>0</v>
      </c>
      <c r="AO179" s="6">
        <f t="shared" si="78"/>
        <v>0</v>
      </c>
      <c r="AP179" s="6">
        <f t="shared" si="78"/>
        <v>0</v>
      </c>
      <c r="AQ179" s="6">
        <f t="shared" si="78"/>
        <v>0</v>
      </c>
      <c r="AR179" s="6">
        <f t="shared" si="78"/>
        <v>0</v>
      </c>
      <c r="AS179" s="6">
        <f t="shared" si="78"/>
        <v>0</v>
      </c>
      <c r="AT179" s="6">
        <f t="shared" si="78"/>
        <v>0</v>
      </c>
      <c r="AU179" s="6">
        <f t="shared" si="78"/>
        <v>0</v>
      </c>
      <c r="AV179" s="6">
        <f t="shared" si="78"/>
        <v>0</v>
      </c>
      <c r="AW179" s="6">
        <f t="shared" si="78"/>
        <v>0</v>
      </c>
      <c r="AX179" s="6">
        <f t="shared" si="78"/>
        <v>0</v>
      </c>
      <c r="AY179" s="6">
        <f t="shared" si="78"/>
        <v>0</v>
      </c>
      <c r="AZ179" s="6">
        <f t="shared" si="78"/>
        <v>0</v>
      </c>
      <c r="BA179" s="6">
        <f t="shared" si="78"/>
        <v>0</v>
      </c>
      <c r="BB179" s="6">
        <f t="shared" si="78"/>
        <v>0</v>
      </c>
      <c r="BC179" s="6">
        <f t="shared" si="78"/>
        <v>0</v>
      </c>
      <c r="BD179" s="6">
        <f t="shared" si="78"/>
        <v>0</v>
      </c>
      <c r="BE179" s="6">
        <f t="shared" si="78"/>
        <v>0</v>
      </c>
      <c r="BF179" s="6">
        <f t="shared" si="78"/>
        <v>0</v>
      </c>
      <c r="BG179" s="6">
        <f t="shared" si="78"/>
        <v>0</v>
      </c>
      <c r="BH179" s="6">
        <f t="shared" si="78"/>
        <v>0</v>
      </c>
      <c r="BI179" s="6">
        <f t="shared" si="78"/>
        <v>0</v>
      </c>
      <c r="BJ179" s="6">
        <f t="shared" si="78"/>
        <v>0</v>
      </c>
      <c r="BK179" s="6">
        <f t="shared" si="78"/>
        <v>0</v>
      </c>
      <c r="BL179" s="6">
        <f t="shared" si="78"/>
        <v>0</v>
      </c>
    </row>
    <row r="180" spans="3:64" x14ac:dyDescent="0.25">
      <c r="C180" t="s">
        <v>8</v>
      </c>
      <c r="D180" s="6">
        <f t="shared" ref="D180:AI180" si="79">(D$24*(D65*D165))+D148</f>
        <v>1.4826849999999911</v>
      </c>
      <c r="E180" s="6">
        <f t="shared" si="79"/>
        <v>1.5354739999999956</v>
      </c>
      <c r="F180" s="6">
        <f t="shared" si="79"/>
        <v>1.5642939999999927</v>
      </c>
      <c r="G180" s="6">
        <f t="shared" si="79"/>
        <v>1.7596329999999936</v>
      </c>
      <c r="H180" s="6">
        <f t="shared" si="79"/>
        <v>1.7414619999999925</v>
      </c>
      <c r="I180" s="6">
        <f t="shared" si="79"/>
        <v>0</v>
      </c>
      <c r="J180" s="10">
        <f t="shared" si="79"/>
        <v>0</v>
      </c>
      <c r="K180" s="6">
        <f t="shared" si="79"/>
        <v>2.0037514193135459</v>
      </c>
      <c r="L180" s="6">
        <f t="shared" si="79"/>
        <v>1.9898505607823413</v>
      </c>
      <c r="M180" s="6">
        <f t="shared" si="79"/>
        <v>2.0126856830585749</v>
      </c>
      <c r="N180" s="6">
        <f t="shared" si="79"/>
        <v>1.912881469091835</v>
      </c>
      <c r="O180" s="6">
        <f t="shared" si="79"/>
        <v>2.0168104281456913</v>
      </c>
      <c r="P180" s="6">
        <f t="shared" si="79"/>
        <v>2.1029450948534643</v>
      </c>
      <c r="Q180" s="6">
        <f t="shared" si="79"/>
        <v>2.1819116040451796</v>
      </c>
      <c r="R180" s="6">
        <f t="shared" si="79"/>
        <v>2.2507504658533004</v>
      </c>
      <c r="S180" s="6">
        <f t="shared" si="79"/>
        <v>2.310481892278645</v>
      </c>
      <c r="T180" s="6">
        <f t="shared" si="79"/>
        <v>2.3526490871838779</v>
      </c>
      <c r="U180" s="6">
        <f t="shared" si="79"/>
        <v>2.3893564595956147</v>
      </c>
      <c r="V180" s="6">
        <f t="shared" si="79"/>
        <v>2.4204937041637478</v>
      </c>
      <c r="W180" s="6">
        <f t="shared" si="79"/>
        <v>2.4460109115589277</v>
      </c>
      <c r="X180" s="6">
        <f t="shared" si="79"/>
        <v>2.4683604907734553</v>
      </c>
      <c r="Y180" s="6">
        <f t="shared" si="79"/>
        <v>2.4968383958460305</v>
      </c>
      <c r="Z180" s="6">
        <f t="shared" si="79"/>
        <v>2.5053409885112998</v>
      </c>
      <c r="AA180" s="6">
        <f t="shared" si="79"/>
        <v>2.5065370888832588</v>
      </c>
      <c r="AB180" s="6">
        <f t="shared" si="79"/>
        <v>2.5010095398703447</v>
      </c>
      <c r="AC180" s="6">
        <f t="shared" si="79"/>
        <v>2.5098695707841294</v>
      </c>
      <c r="AD180" s="6">
        <f t="shared" si="79"/>
        <v>2.511887217294106</v>
      </c>
      <c r="AE180" s="6">
        <f t="shared" si="79"/>
        <v>2.4890893642079748</v>
      </c>
      <c r="AF180" s="6">
        <f t="shared" si="79"/>
        <v>2.4810141009393281</v>
      </c>
      <c r="AG180" s="6">
        <f t="shared" si="79"/>
        <v>2.4691487243618253</v>
      </c>
      <c r="AH180" s="6">
        <f t="shared" si="79"/>
        <v>2.4547489603833879</v>
      </c>
      <c r="AI180" s="6">
        <f t="shared" si="79"/>
        <v>2.4552538611611485</v>
      </c>
      <c r="AJ180" s="6">
        <f t="shared" ref="AJ180:BL180" si="80">(AJ$24*(AJ65*AJ165))+AJ148</f>
        <v>2.4394141649863457</v>
      </c>
      <c r="AK180" s="6">
        <f t="shared" si="80"/>
        <v>2.4255633771960863</v>
      </c>
      <c r="AL180" s="6">
        <f t="shared" si="80"/>
        <v>2.4298265057968007</v>
      </c>
      <c r="AM180" s="6">
        <f t="shared" si="80"/>
        <v>2.4248263330928208</v>
      </c>
      <c r="AN180" s="6">
        <f t="shared" si="80"/>
        <v>2.4410076129248894</v>
      </c>
      <c r="AO180" s="6">
        <f t="shared" si="80"/>
        <v>2.4662833374964586</v>
      </c>
      <c r="AP180" s="6">
        <f t="shared" si="80"/>
        <v>2.5031002022991742</v>
      </c>
      <c r="AQ180" s="6">
        <f t="shared" si="80"/>
        <v>2.5540461991658834</v>
      </c>
      <c r="AR180" s="6">
        <f t="shared" si="80"/>
        <v>2.6089874972649545</v>
      </c>
      <c r="AS180" s="6">
        <f t="shared" si="80"/>
        <v>2.6749692994180343</v>
      </c>
      <c r="AT180" s="6">
        <f t="shared" si="80"/>
        <v>2.742660474683889</v>
      </c>
      <c r="AU180" s="6">
        <f t="shared" si="80"/>
        <v>2.8121053073400484</v>
      </c>
      <c r="AV180" s="6">
        <f t="shared" si="80"/>
        <v>2.8833492289251281</v>
      </c>
      <c r="AW180" s="6">
        <f t="shared" si="80"/>
        <v>2.9564388479605932</v>
      </c>
      <c r="AX180" s="6">
        <f t="shared" si="80"/>
        <v>3.0314219804425786</v>
      </c>
      <c r="AY180" s="6">
        <f t="shared" si="80"/>
        <v>3.1083476811235733</v>
      </c>
      <c r="AZ180" s="6">
        <f t="shared" si="80"/>
        <v>3.1872662756045975</v>
      </c>
      <c r="BA180" s="6">
        <f t="shared" si="80"/>
        <v>3.2682293932587028</v>
      </c>
      <c r="BB180" s="6">
        <f t="shared" si="80"/>
        <v>3.3512900010074773</v>
      </c>
      <c r="BC180" s="6">
        <f t="shared" si="80"/>
        <v>3.4365024379725422</v>
      </c>
      <c r="BD180" s="6">
        <f t="shared" si="80"/>
        <v>3.5239224510247773</v>
      </c>
      <c r="BE180" s="6">
        <f t="shared" si="80"/>
        <v>3.6136072312545369</v>
      </c>
      <c r="BF180" s="6">
        <f t="shared" si="80"/>
        <v>3.7056154513866217</v>
      </c>
      <c r="BG180" s="6">
        <f t="shared" si="80"/>
        <v>3.8000073041646165</v>
      </c>
      <c r="BH180" s="6">
        <f t="shared" si="80"/>
        <v>3.8968445417296067</v>
      </c>
      <c r="BI180" s="6">
        <f t="shared" si="80"/>
        <v>3.9961905160190758</v>
      </c>
      <c r="BJ180" s="6">
        <f t="shared" si="80"/>
        <v>4.0981102202124156</v>
      </c>
      <c r="BK180" s="6">
        <f t="shared" si="80"/>
        <v>4.202670331250145</v>
      </c>
      <c r="BL180" s="6">
        <f t="shared" si="80"/>
        <v>4.3099392534546501</v>
      </c>
    </row>
    <row r="181" spans="3:64" x14ac:dyDescent="0.25">
      <c r="C181" t="s">
        <v>9</v>
      </c>
      <c r="D181" s="6">
        <f t="shared" ref="D181:AI181" si="81">(D$24*(D66*D166))+D149</f>
        <v>0</v>
      </c>
      <c r="E181" s="6">
        <f t="shared" si="81"/>
        <v>0</v>
      </c>
      <c r="F181" s="6">
        <f t="shared" si="81"/>
        <v>0</v>
      </c>
      <c r="G181" s="6">
        <f t="shared" si="81"/>
        <v>0</v>
      </c>
      <c r="H181" s="6">
        <f t="shared" si="81"/>
        <v>0</v>
      </c>
      <c r="I181" s="6">
        <f t="shared" si="81"/>
        <v>0</v>
      </c>
      <c r="J181" s="10">
        <f t="shared" si="81"/>
        <v>0</v>
      </c>
      <c r="K181" s="6">
        <f t="shared" si="81"/>
        <v>0</v>
      </c>
      <c r="L181" s="6">
        <f t="shared" si="81"/>
        <v>0</v>
      </c>
      <c r="M181" s="6">
        <f t="shared" si="81"/>
        <v>0</v>
      </c>
      <c r="N181" s="6">
        <f t="shared" si="81"/>
        <v>0</v>
      </c>
      <c r="O181" s="6">
        <f t="shared" si="81"/>
        <v>0</v>
      </c>
      <c r="P181" s="6">
        <f t="shared" si="81"/>
        <v>0</v>
      </c>
      <c r="Q181" s="6">
        <f t="shared" si="81"/>
        <v>0</v>
      </c>
      <c r="R181" s="6">
        <f t="shared" si="81"/>
        <v>0</v>
      </c>
      <c r="S181" s="6">
        <f t="shared" si="81"/>
        <v>0</v>
      </c>
      <c r="T181" s="6">
        <f t="shared" si="81"/>
        <v>0</v>
      </c>
      <c r="U181" s="6">
        <f t="shared" si="81"/>
        <v>0</v>
      </c>
      <c r="V181" s="6">
        <f t="shared" si="81"/>
        <v>0</v>
      </c>
      <c r="W181" s="6">
        <f t="shared" si="81"/>
        <v>0</v>
      </c>
      <c r="X181" s="6">
        <f t="shared" si="81"/>
        <v>0</v>
      </c>
      <c r="Y181" s="6">
        <f t="shared" si="81"/>
        <v>0</v>
      </c>
      <c r="Z181" s="6">
        <f t="shared" si="81"/>
        <v>0</v>
      </c>
      <c r="AA181" s="6">
        <f t="shared" si="81"/>
        <v>0</v>
      </c>
      <c r="AB181" s="6">
        <f t="shared" si="81"/>
        <v>0</v>
      </c>
      <c r="AC181" s="6">
        <f t="shared" si="81"/>
        <v>0</v>
      </c>
      <c r="AD181" s="6">
        <f t="shared" si="81"/>
        <v>0</v>
      </c>
      <c r="AE181" s="6">
        <f t="shared" si="81"/>
        <v>0</v>
      </c>
      <c r="AF181" s="6">
        <f t="shared" si="81"/>
        <v>0</v>
      </c>
      <c r="AG181" s="6">
        <f t="shared" si="81"/>
        <v>0</v>
      </c>
      <c r="AH181" s="6">
        <f t="shared" si="81"/>
        <v>0</v>
      </c>
      <c r="AI181" s="6">
        <f t="shared" si="81"/>
        <v>0</v>
      </c>
      <c r="AJ181" s="6">
        <f t="shared" ref="AJ181:BL181" si="82">(AJ$24*(AJ66*AJ166))+AJ149</f>
        <v>0</v>
      </c>
      <c r="AK181" s="6">
        <f t="shared" si="82"/>
        <v>0</v>
      </c>
      <c r="AL181" s="6">
        <f t="shared" si="82"/>
        <v>0</v>
      </c>
      <c r="AM181" s="6">
        <f t="shared" si="82"/>
        <v>0</v>
      </c>
      <c r="AN181" s="6">
        <f t="shared" si="82"/>
        <v>0</v>
      </c>
      <c r="AO181" s="6">
        <f t="shared" si="82"/>
        <v>0</v>
      </c>
      <c r="AP181" s="6">
        <f t="shared" si="82"/>
        <v>0</v>
      </c>
      <c r="AQ181" s="6">
        <f t="shared" si="82"/>
        <v>0</v>
      </c>
      <c r="AR181" s="6">
        <f t="shared" si="82"/>
        <v>0</v>
      </c>
      <c r="AS181" s="6">
        <f t="shared" si="82"/>
        <v>0</v>
      </c>
      <c r="AT181" s="6">
        <f t="shared" si="82"/>
        <v>0</v>
      </c>
      <c r="AU181" s="6">
        <f t="shared" si="82"/>
        <v>0</v>
      </c>
      <c r="AV181" s="6">
        <f t="shared" si="82"/>
        <v>0</v>
      </c>
      <c r="AW181" s="6">
        <f t="shared" si="82"/>
        <v>0</v>
      </c>
      <c r="AX181" s="6">
        <f t="shared" si="82"/>
        <v>0</v>
      </c>
      <c r="AY181" s="6">
        <f t="shared" si="82"/>
        <v>0</v>
      </c>
      <c r="AZ181" s="6">
        <f t="shared" si="82"/>
        <v>0</v>
      </c>
      <c r="BA181" s="6">
        <f t="shared" si="82"/>
        <v>0</v>
      </c>
      <c r="BB181" s="6">
        <f t="shared" si="82"/>
        <v>0</v>
      </c>
      <c r="BC181" s="6">
        <f t="shared" si="82"/>
        <v>0</v>
      </c>
      <c r="BD181" s="6">
        <f t="shared" si="82"/>
        <v>0</v>
      </c>
      <c r="BE181" s="6">
        <f t="shared" si="82"/>
        <v>0</v>
      </c>
      <c r="BF181" s="6">
        <f t="shared" si="82"/>
        <v>0</v>
      </c>
      <c r="BG181" s="6">
        <f t="shared" si="82"/>
        <v>0</v>
      </c>
      <c r="BH181" s="6">
        <f t="shared" si="82"/>
        <v>0</v>
      </c>
      <c r="BI181" s="6">
        <f t="shared" si="82"/>
        <v>0</v>
      </c>
      <c r="BJ181" s="6">
        <f t="shared" si="82"/>
        <v>0</v>
      </c>
      <c r="BK181" s="6">
        <f t="shared" si="82"/>
        <v>0</v>
      </c>
      <c r="BL181" s="6">
        <f t="shared" si="82"/>
        <v>0</v>
      </c>
    </row>
    <row r="182" spans="3:64" x14ac:dyDescent="0.25">
      <c r="C182" t="s">
        <v>10</v>
      </c>
      <c r="D182" s="6">
        <f t="shared" ref="D182:AI182" si="83">(D$24*(D67*D167))+D150</f>
        <v>121.19999999999924</v>
      </c>
      <c r="E182" s="6">
        <f t="shared" si="83"/>
        <v>125.14793748971421</v>
      </c>
      <c r="F182" s="6">
        <f t="shared" si="83"/>
        <v>129.45752672646876</v>
      </c>
      <c r="G182" s="6">
        <f t="shared" si="83"/>
        <v>140.01517361725604</v>
      </c>
      <c r="H182" s="6">
        <f t="shared" si="83"/>
        <v>145.45312132248992</v>
      </c>
      <c r="I182" s="6">
        <f t="shared" si="83"/>
        <v>0</v>
      </c>
      <c r="J182" s="10">
        <f t="shared" si="83"/>
        <v>0</v>
      </c>
      <c r="K182" s="6">
        <f t="shared" si="83"/>
        <v>164.70372987093936</v>
      </c>
      <c r="L182" s="6">
        <f t="shared" si="83"/>
        <v>163.8140017038402</v>
      </c>
      <c r="M182" s="6">
        <f t="shared" si="83"/>
        <v>166.46480511105079</v>
      </c>
      <c r="N182" s="6">
        <f t="shared" si="83"/>
        <v>159.41330917434692</v>
      </c>
      <c r="O182" s="6">
        <f t="shared" si="83"/>
        <v>169.82599041092814</v>
      </c>
      <c r="P182" s="6">
        <f t="shared" si="83"/>
        <v>179.40226425315575</v>
      </c>
      <c r="Q182" s="6">
        <f t="shared" si="83"/>
        <v>189.06372293898579</v>
      </c>
      <c r="R182" s="6">
        <f t="shared" si="83"/>
        <v>198.58027533521982</v>
      </c>
      <c r="S182" s="6">
        <f t="shared" si="83"/>
        <v>208.0537875488327</v>
      </c>
      <c r="T182" s="6">
        <f t="shared" si="83"/>
        <v>216.71221630686574</v>
      </c>
      <c r="U182" s="6">
        <f t="shared" si="83"/>
        <v>225.63827837336069</v>
      </c>
      <c r="V182" s="6">
        <f t="shared" si="83"/>
        <v>234.83207709207232</v>
      </c>
      <c r="W182" s="6">
        <f t="shared" si="83"/>
        <v>244.29358628158829</v>
      </c>
      <c r="X182" s="6">
        <f t="shared" si="83"/>
        <v>254.27358295093376</v>
      </c>
      <c r="Y182" s="6">
        <f t="shared" si="83"/>
        <v>265.77691847235474</v>
      </c>
      <c r="Z182" s="6">
        <f t="shared" si="83"/>
        <v>276.04133699297904</v>
      </c>
      <c r="AA182" s="6">
        <f t="shared" si="83"/>
        <v>286.32029929921868</v>
      </c>
      <c r="AB182" s="6">
        <f t="shared" si="83"/>
        <v>296.61237344756836</v>
      </c>
      <c r="AC182" s="6">
        <f t="shared" si="83"/>
        <v>309.43523040052781</v>
      </c>
      <c r="AD182" s="6">
        <f t="shared" si="83"/>
        <v>322.27156579361133</v>
      </c>
      <c r="AE182" s="6">
        <f t="shared" si="83"/>
        <v>332.59628048331041</v>
      </c>
      <c r="AF182" s="6">
        <f t="shared" si="83"/>
        <v>345.45123031161677</v>
      </c>
      <c r="AG182" s="6">
        <f t="shared" si="83"/>
        <v>358.31271186493228</v>
      </c>
      <c r="AH182" s="6">
        <f t="shared" si="83"/>
        <v>371.1779581181172</v>
      </c>
      <c r="AI182" s="6">
        <f t="shared" si="83"/>
        <v>386.57346835704465</v>
      </c>
      <c r="AJ182" s="6">
        <f t="shared" ref="AJ182:BL182" si="84">(AJ$24*(AJ67*AJ167))+AJ150</f>
        <v>399.43844842937682</v>
      </c>
      <c r="AK182" s="6">
        <f t="shared" si="84"/>
        <v>412.29746138187301</v>
      </c>
      <c r="AL182" s="6">
        <f t="shared" si="84"/>
        <v>427.68010140649892</v>
      </c>
      <c r="AM182" s="6">
        <f t="shared" si="84"/>
        <v>440.51699099338265</v>
      </c>
      <c r="AN182" s="6">
        <f t="shared" si="84"/>
        <v>455.87120666694517</v>
      </c>
      <c r="AO182" s="6">
        <f t="shared" si="84"/>
        <v>471.2047028637308</v>
      </c>
      <c r="AP182" s="6">
        <f t="shared" si="84"/>
        <v>486.51241722121523</v>
      </c>
      <c r="AQ182" s="6">
        <f t="shared" si="84"/>
        <v>501.78902548895149</v>
      </c>
      <c r="AR182" s="6">
        <f t="shared" si="84"/>
        <v>514.49233446065011</v>
      </c>
      <c r="AS182" s="6">
        <f t="shared" si="84"/>
        <v>527.50394584523747</v>
      </c>
      <c r="AT182" s="6">
        <f t="shared" si="84"/>
        <v>540.85264560766404</v>
      </c>
      <c r="AU182" s="6">
        <f t="shared" si="84"/>
        <v>554.54716660745885</v>
      </c>
      <c r="AV182" s="6">
        <f t="shared" si="84"/>
        <v>568.59646794403659</v>
      </c>
      <c r="AW182" s="6">
        <f t="shared" si="84"/>
        <v>583.00974081783022</v>
      </c>
      <c r="AX182" s="6">
        <f t="shared" si="84"/>
        <v>597.79641454327782</v>
      </c>
      <c r="AY182" s="6">
        <f t="shared" si="84"/>
        <v>612.96616271757</v>
      </c>
      <c r="AZ182" s="6">
        <f t="shared" si="84"/>
        <v>628.52890954922805</v>
      </c>
      <c r="BA182" s="6">
        <f t="shared" si="84"/>
        <v>644.49483635061756</v>
      </c>
      <c r="BB182" s="6">
        <f t="shared" si="84"/>
        <v>660.874388198676</v>
      </c>
      <c r="BC182" s="6">
        <f t="shared" si="84"/>
        <v>677.67828076818682</v>
      </c>
      <c r="BD182" s="6">
        <f t="shared" si="84"/>
        <v>694.91750734208756</v>
      </c>
      <c r="BE182" s="6">
        <f t="shared" si="84"/>
        <v>712.60334600339627</v>
      </c>
      <c r="BF182" s="6">
        <f t="shared" si="84"/>
        <v>730.74736701344341</v>
      </c>
      <c r="BG182" s="6">
        <f t="shared" si="84"/>
        <v>749.36144038126406</v>
      </c>
      <c r="BH182" s="6">
        <f t="shared" si="84"/>
        <v>768.45774362908014</v>
      </c>
      <c r="BI182" s="6">
        <f t="shared" si="84"/>
        <v>788.04876975896354</v>
      </c>
      <c r="BJ182" s="6">
        <f t="shared" si="84"/>
        <v>808.14733542589011</v>
      </c>
      <c r="BK182" s="6">
        <f t="shared" si="84"/>
        <v>828.76658932253054</v>
      </c>
      <c r="BL182" s="6">
        <f t="shared" si="84"/>
        <v>849.92002078125893</v>
      </c>
    </row>
    <row r="183" spans="3:64" x14ac:dyDescent="0.25">
      <c r="C183" t="s">
        <v>11</v>
      </c>
      <c r="D183" s="6">
        <f t="shared" ref="D183:AI183" si="85">(D$24*(D68*D168))+D151</f>
        <v>0</v>
      </c>
      <c r="E183" s="6">
        <f t="shared" si="85"/>
        <v>0</v>
      </c>
      <c r="F183" s="6">
        <f t="shared" si="85"/>
        <v>0</v>
      </c>
      <c r="G183" s="6">
        <f t="shared" si="85"/>
        <v>0</v>
      </c>
      <c r="H183" s="6">
        <f t="shared" si="85"/>
        <v>0</v>
      </c>
      <c r="I183" s="6">
        <f t="shared" si="85"/>
        <v>0</v>
      </c>
      <c r="J183" s="10">
        <f t="shared" si="85"/>
        <v>0</v>
      </c>
      <c r="K183" s="6">
        <f t="shared" si="85"/>
        <v>0</v>
      </c>
      <c r="L183" s="6">
        <f t="shared" si="85"/>
        <v>0</v>
      </c>
      <c r="M183" s="6">
        <f t="shared" si="85"/>
        <v>0</v>
      </c>
      <c r="N183" s="6">
        <f t="shared" si="85"/>
        <v>0</v>
      </c>
      <c r="O183" s="6">
        <f t="shared" si="85"/>
        <v>0</v>
      </c>
      <c r="P183" s="6">
        <f t="shared" si="85"/>
        <v>0</v>
      </c>
      <c r="Q183" s="6">
        <f t="shared" si="85"/>
        <v>0</v>
      </c>
      <c r="R183" s="6">
        <f t="shared" si="85"/>
        <v>0</v>
      </c>
      <c r="S183" s="6">
        <f t="shared" si="85"/>
        <v>0</v>
      </c>
      <c r="T183" s="6">
        <f t="shared" si="85"/>
        <v>0</v>
      </c>
      <c r="U183" s="6">
        <f t="shared" si="85"/>
        <v>0</v>
      </c>
      <c r="V183" s="6">
        <f t="shared" si="85"/>
        <v>0</v>
      </c>
      <c r="W183" s="6">
        <f t="shared" si="85"/>
        <v>0</v>
      </c>
      <c r="X183" s="6">
        <f t="shared" si="85"/>
        <v>0</v>
      </c>
      <c r="Y183" s="6">
        <f t="shared" si="85"/>
        <v>0</v>
      </c>
      <c r="Z183" s="6">
        <f t="shared" si="85"/>
        <v>0</v>
      </c>
      <c r="AA183" s="6">
        <f t="shared" si="85"/>
        <v>0</v>
      </c>
      <c r="AB183" s="6">
        <f t="shared" si="85"/>
        <v>0</v>
      </c>
      <c r="AC183" s="6">
        <f t="shared" si="85"/>
        <v>0</v>
      </c>
      <c r="AD183" s="6">
        <f t="shared" si="85"/>
        <v>0</v>
      </c>
      <c r="AE183" s="6">
        <f t="shared" si="85"/>
        <v>0</v>
      </c>
      <c r="AF183" s="6">
        <f t="shared" si="85"/>
        <v>0</v>
      </c>
      <c r="AG183" s="6">
        <f t="shared" si="85"/>
        <v>0</v>
      </c>
      <c r="AH183" s="6">
        <f t="shared" si="85"/>
        <v>0</v>
      </c>
      <c r="AI183" s="6">
        <f t="shared" si="85"/>
        <v>0</v>
      </c>
      <c r="AJ183" s="6">
        <f t="shared" ref="AJ183:BL183" si="86">(AJ$24*(AJ68*AJ168))+AJ151</f>
        <v>0</v>
      </c>
      <c r="AK183" s="6">
        <f t="shared" si="86"/>
        <v>0</v>
      </c>
      <c r="AL183" s="6">
        <f t="shared" si="86"/>
        <v>0</v>
      </c>
      <c r="AM183" s="6">
        <f t="shared" si="86"/>
        <v>0</v>
      </c>
      <c r="AN183" s="6">
        <f t="shared" si="86"/>
        <v>0</v>
      </c>
      <c r="AO183" s="6">
        <f t="shared" si="86"/>
        <v>0</v>
      </c>
      <c r="AP183" s="6">
        <f t="shared" si="86"/>
        <v>0</v>
      </c>
      <c r="AQ183" s="6">
        <f t="shared" si="86"/>
        <v>0</v>
      </c>
      <c r="AR183" s="6">
        <f t="shared" si="86"/>
        <v>0</v>
      </c>
      <c r="AS183" s="6">
        <f t="shared" si="86"/>
        <v>0</v>
      </c>
      <c r="AT183" s="6">
        <f t="shared" si="86"/>
        <v>0</v>
      </c>
      <c r="AU183" s="6">
        <f t="shared" si="86"/>
        <v>0</v>
      </c>
      <c r="AV183" s="6">
        <f t="shared" si="86"/>
        <v>0</v>
      </c>
      <c r="AW183" s="6">
        <f t="shared" si="86"/>
        <v>0</v>
      </c>
      <c r="AX183" s="6">
        <f t="shared" si="86"/>
        <v>0</v>
      </c>
      <c r="AY183" s="6">
        <f t="shared" si="86"/>
        <v>0</v>
      </c>
      <c r="AZ183" s="6">
        <f t="shared" si="86"/>
        <v>0</v>
      </c>
      <c r="BA183" s="6">
        <f t="shared" si="86"/>
        <v>0</v>
      </c>
      <c r="BB183" s="6">
        <f t="shared" si="86"/>
        <v>0</v>
      </c>
      <c r="BC183" s="6">
        <f t="shared" si="86"/>
        <v>0</v>
      </c>
      <c r="BD183" s="6">
        <f t="shared" si="86"/>
        <v>0</v>
      </c>
      <c r="BE183" s="6">
        <f t="shared" si="86"/>
        <v>0</v>
      </c>
      <c r="BF183" s="6">
        <f t="shared" si="86"/>
        <v>0</v>
      </c>
      <c r="BG183" s="6">
        <f t="shared" si="86"/>
        <v>0</v>
      </c>
      <c r="BH183" s="6">
        <f t="shared" si="86"/>
        <v>0</v>
      </c>
      <c r="BI183" s="6">
        <f t="shared" si="86"/>
        <v>0</v>
      </c>
      <c r="BJ183" s="6">
        <f t="shared" si="86"/>
        <v>0</v>
      </c>
      <c r="BK183" s="6">
        <f t="shared" si="86"/>
        <v>0</v>
      </c>
      <c r="BL183" s="6">
        <f t="shared" si="86"/>
        <v>0</v>
      </c>
    </row>
    <row r="184" spans="3:64" x14ac:dyDescent="0.25">
      <c r="C184" t="s">
        <v>12</v>
      </c>
      <c r="D184" s="6">
        <f t="shared" ref="D184:AI184" si="87">(D$24*(D69*D169))+D152</f>
        <v>0.92861234999999409</v>
      </c>
      <c r="E184" s="6">
        <f t="shared" si="87"/>
        <v>1.0246996799999966</v>
      </c>
      <c r="F184" s="6">
        <f t="shared" si="87"/>
        <v>1.0305350099999948</v>
      </c>
      <c r="G184" s="6">
        <f t="shared" si="87"/>
        <v>1.0519677899999964</v>
      </c>
      <c r="H184" s="6">
        <f t="shared" si="87"/>
        <v>1.1162123099999957</v>
      </c>
      <c r="I184" s="6">
        <f t="shared" si="87"/>
        <v>0</v>
      </c>
      <c r="J184" s="10">
        <f t="shared" si="87"/>
        <v>0</v>
      </c>
      <c r="K184" s="6">
        <f t="shared" si="87"/>
        <v>1.3327302105564622</v>
      </c>
      <c r="L184" s="6">
        <f t="shared" si="87"/>
        <v>1.335415634680639</v>
      </c>
      <c r="M184" s="6">
        <f t="shared" si="87"/>
        <v>1.3611101679308035</v>
      </c>
      <c r="N184" s="6">
        <f t="shared" si="87"/>
        <v>1.302008229938894</v>
      </c>
      <c r="O184" s="6">
        <f t="shared" si="87"/>
        <v>1.3801817305302331</v>
      </c>
      <c r="P184" s="6">
        <f t="shared" si="87"/>
        <v>1.4455113144765763</v>
      </c>
      <c r="Q184" s="6">
        <f t="shared" si="87"/>
        <v>1.5050850923860577</v>
      </c>
      <c r="R184" s="6">
        <f t="shared" si="87"/>
        <v>1.5567313583737601</v>
      </c>
      <c r="S184" s="6">
        <f t="shared" si="87"/>
        <v>1.6010379368575243</v>
      </c>
      <c r="T184" s="6">
        <f t="shared" si="87"/>
        <v>1.6320463045142948</v>
      </c>
      <c r="U184" s="6">
        <f t="shared" si="87"/>
        <v>1.6580783123538536</v>
      </c>
      <c r="V184" s="6">
        <f t="shared" si="87"/>
        <v>1.6790151139005334</v>
      </c>
      <c r="W184" s="6">
        <f t="shared" si="87"/>
        <v>1.6947884433085767</v>
      </c>
      <c r="X184" s="6">
        <f t="shared" si="87"/>
        <v>1.707070601334423</v>
      </c>
      <c r="Y184" s="6">
        <f t="shared" si="87"/>
        <v>1.7222480837638103</v>
      </c>
      <c r="Z184" s="6">
        <f t="shared" si="87"/>
        <v>1.7222916473004117</v>
      </c>
      <c r="AA184" s="6">
        <f t="shared" si="87"/>
        <v>1.7159924938867475</v>
      </c>
      <c r="AB184" s="6">
        <f t="shared" si="87"/>
        <v>1.7038025885023049</v>
      </c>
      <c r="AC184" s="6">
        <f t="shared" si="87"/>
        <v>1.7000996529691879</v>
      </c>
      <c r="AD184" s="6">
        <f t="shared" si="87"/>
        <v>1.6904287710740997</v>
      </c>
      <c r="AE184" s="6">
        <f t="shared" si="87"/>
        <v>1.6629016208756833</v>
      </c>
      <c r="AF184" s="6">
        <f t="shared" si="87"/>
        <v>1.6441759393419184</v>
      </c>
      <c r="AG184" s="6">
        <f t="shared" si="87"/>
        <v>1.6219589004364019</v>
      </c>
      <c r="AH184" s="6">
        <f t="shared" si="87"/>
        <v>1.597287450982541</v>
      </c>
      <c r="AI184" s="6">
        <f t="shared" si="87"/>
        <v>1.5816532666134928</v>
      </c>
      <c r="AJ184" s="6">
        <f t="shared" ref="AJ184:BL184" si="88">(AJ$24*(AJ69*AJ169))+AJ152</f>
        <v>1.5551094721209464</v>
      </c>
      <c r="AK184" s="6">
        <f t="shared" si="88"/>
        <v>1.5298932566630492</v>
      </c>
      <c r="AL184" s="6">
        <f t="shared" si="88"/>
        <v>1.5164508033474111</v>
      </c>
      <c r="AM184" s="6">
        <f t="shared" si="88"/>
        <v>1.4980224996280498</v>
      </c>
      <c r="AN184" s="6">
        <f t="shared" si="88"/>
        <v>1.4939921296942551</v>
      </c>
      <c r="AO184" s="6">
        <f t="shared" si="88"/>
        <v>1.4973366940349651</v>
      </c>
      <c r="AP184" s="6">
        <f t="shared" si="88"/>
        <v>1.5101419772713791</v>
      </c>
      <c r="AQ184" s="6">
        <f t="shared" si="88"/>
        <v>1.5346202701939526</v>
      </c>
      <c r="AR184" s="6">
        <f t="shared" si="88"/>
        <v>1.5653924983589813</v>
      </c>
      <c r="AS184" s="6">
        <f t="shared" si="88"/>
        <v>1.6049815796508295</v>
      </c>
      <c r="AT184" s="6">
        <f t="shared" si="88"/>
        <v>1.6455962848103425</v>
      </c>
      <c r="AU184" s="6">
        <f t="shared" si="88"/>
        <v>1.6872631844040387</v>
      </c>
      <c r="AV184" s="6">
        <f t="shared" si="88"/>
        <v>1.7300095373550866</v>
      </c>
      <c r="AW184" s="6">
        <f t="shared" si="88"/>
        <v>1.7738633087763658</v>
      </c>
      <c r="AX184" s="6">
        <f t="shared" si="88"/>
        <v>1.8188531882655572</v>
      </c>
      <c r="AY184" s="6">
        <f t="shared" si="88"/>
        <v>1.8650086086741542</v>
      </c>
      <c r="AZ184" s="6">
        <f t="shared" si="88"/>
        <v>1.9123597653627693</v>
      </c>
      <c r="BA184" s="6">
        <f t="shared" si="88"/>
        <v>1.9609376359552326</v>
      </c>
      <c r="BB184" s="6">
        <f t="shared" si="88"/>
        <v>2.0107740006044978</v>
      </c>
      <c r="BC184" s="6">
        <f t="shared" si="88"/>
        <v>2.0619014627835366</v>
      </c>
      <c r="BD184" s="6">
        <f t="shared" si="88"/>
        <v>2.1143534706148781</v>
      </c>
      <c r="BE184" s="6">
        <f t="shared" si="88"/>
        <v>2.1681643387527343</v>
      </c>
      <c r="BF184" s="6">
        <f t="shared" si="88"/>
        <v>2.2233692708319857</v>
      </c>
      <c r="BG184" s="6">
        <f t="shared" si="88"/>
        <v>2.2800043824987823</v>
      </c>
      <c r="BH184" s="6">
        <f t="shared" si="88"/>
        <v>2.3381067250377772</v>
      </c>
      <c r="BI184" s="6">
        <f t="shared" si="88"/>
        <v>2.3977143096114588</v>
      </c>
      <c r="BJ184" s="6">
        <f t="shared" si="88"/>
        <v>2.4588661321274632</v>
      </c>
      <c r="BK184" s="6">
        <f t="shared" si="88"/>
        <v>2.5216021987501014</v>
      </c>
      <c r="BL184" s="6">
        <f t="shared" si="88"/>
        <v>2.5859635520728044</v>
      </c>
    </row>
    <row r="185" spans="3:64" x14ac:dyDescent="0.25">
      <c r="C185" t="s">
        <v>13</v>
      </c>
      <c r="D185" s="6">
        <f t="shared" ref="D185:AI185" si="89">(D$23*(D70*D170))+D153</f>
        <v>22.169314079999914</v>
      </c>
      <c r="E185" s="6">
        <f t="shared" si="89"/>
        <v>24.652204559999987</v>
      </c>
      <c r="F185" s="6">
        <f t="shared" si="89"/>
        <v>25.656488639999964</v>
      </c>
      <c r="G185" s="6">
        <f t="shared" si="89"/>
        <v>30.948388559999998</v>
      </c>
      <c r="H185" s="6">
        <f t="shared" si="89"/>
        <v>32.474707919999979</v>
      </c>
      <c r="I185" s="6">
        <f t="shared" si="89"/>
        <v>33.916457602875496</v>
      </c>
      <c r="J185" s="10">
        <f t="shared" si="89"/>
        <v>34.922849124923019</v>
      </c>
      <c r="K185" s="6">
        <f t="shared" si="89"/>
        <v>36.416715918242325</v>
      </c>
      <c r="L185">
        <f t="shared" si="89"/>
        <v>36.546275326263498</v>
      </c>
      <c r="M185" s="6">
        <f t="shared" si="89"/>
        <v>37.766394751394834</v>
      </c>
      <c r="N185" s="6">
        <f t="shared" si="89"/>
        <v>36.963700486122342</v>
      </c>
      <c r="O185" s="6">
        <f t="shared" si="89"/>
        <v>40.741498260423327</v>
      </c>
      <c r="P185" s="6">
        <f t="shared" si="89"/>
        <v>44.360857126391529</v>
      </c>
      <c r="Q185" s="6">
        <f t="shared" si="89"/>
        <v>48.10802094488767</v>
      </c>
      <c r="R185" s="6">
        <f t="shared" si="89"/>
        <v>51.928231404618906</v>
      </c>
      <c r="S185" s="6">
        <f t="shared" si="89"/>
        <v>55.855427663080015</v>
      </c>
      <c r="T185" s="6">
        <f t="shared" si="89"/>
        <v>59.686647566753905</v>
      </c>
      <c r="U185" s="6">
        <f t="shared" si="89"/>
        <v>63.710128413704616</v>
      </c>
      <c r="V185" s="6">
        <f t="shared" si="89"/>
        <v>67.919792178267642</v>
      </c>
      <c r="W185" s="6">
        <f t="shared" si="89"/>
        <v>72.307891939230217</v>
      </c>
      <c r="X185" s="6">
        <f t="shared" si="89"/>
        <v>76.929887600648513</v>
      </c>
      <c r="Y185" s="6">
        <f t="shared" si="89"/>
        <v>82.030542228644947</v>
      </c>
      <c r="Z185" s="6">
        <f t="shared" si="89"/>
        <v>86.886701390972476</v>
      </c>
      <c r="AA185" s="6">
        <f t="shared" si="89"/>
        <v>91.808130728358918</v>
      </c>
      <c r="AB185" s="6">
        <f t="shared" si="89"/>
        <v>96.778733915648161</v>
      </c>
      <c r="AC185" s="6">
        <f t="shared" si="89"/>
        <v>102.40731428349285</v>
      </c>
      <c r="AD185" s="6">
        <f t="shared" si="89"/>
        <v>108.03707749284276</v>
      </c>
      <c r="AE185" s="6">
        <f t="shared" si="89"/>
        <v>113.03748401986422</v>
      </c>
      <c r="AF185" s="6">
        <f t="shared" si="89"/>
        <v>118.61601545545604</v>
      </c>
      <c r="AG185" s="6">
        <f t="shared" si="89"/>
        <v>124.13222590969771</v>
      </c>
      <c r="AH185" s="6">
        <f t="shared" si="89"/>
        <v>129.56261458578558</v>
      </c>
      <c r="AI185" s="6">
        <f t="shared" si="89"/>
        <v>135.46177579676441</v>
      </c>
      <c r="AJ185" s="6">
        <f t="shared" ref="AJ185:BL185" si="90">(AJ$23*(AJ70*AJ170))+AJ153</f>
        <v>140.63523567913384</v>
      </c>
      <c r="AK185" s="6">
        <f t="shared" si="90"/>
        <v>145.64326480224969</v>
      </c>
      <c r="AL185" s="6">
        <f t="shared" si="90"/>
        <v>151.0099232799482</v>
      </c>
      <c r="AM185" s="6">
        <f t="shared" si="90"/>
        <v>155.59282040698849</v>
      </c>
      <c r="AN185" s="6">
        <f t="shared" si="90"/>
        <v>160.45357736139098</v>
      </c>
      <c r="AO185" s="6">
        <f t="shared" si="90"/>
        <v>165.00735027392346</v>
      </c>
      <c r="AP185" s="6">
        <f t="shared" si="90"/>
        <v>169.22067553589866</v>
      </c>
      <c r="AQ185" s="6">
        <f t="shared" si="90"/>
        <v>173.0589684040213</v>
      </c>
      <c r="AR185" s="6">
        <f t="shared" si="90"/>
        <v>176.00398128532558</v>
      </c>
      <c r="AS185" s="6">
        <f t="shared" si="90"/>
        <v>178.77689802772679</v>
      </c>
      <c r="AT185" s="6">
        <f t="shared" si="90"/>
        <v>181.55433720951879</v>
      </c>
      <c r="AU185" s="6">
        <f t="shared" si="90"/>
        <v>184.3344460617482</v>
      </c>
      <c r="AV185" s="6">
        <f t="shared" si="90"/>
        <v>187.11484958741357</v>
      </c>
      <c r="AW185" s="6">
        <f t="shared" si="90"/>
        <v>189.89325286710698</v>
      </c>
      <c r="AX185" s="6">
        <f t="shared" si="90"/>
        <v>192.6679934036668</v>
      </c>
      <c r="AY185" s="6">
        <f t="shared" si="90"/>
        <v>195.43751104132019</v>
      </c>
      <c r="AZ185" s="6">
        <f t="shared" si="90"/>
        <v>198.19953029223421</v>
      </c>
      <c r="BA185" s="6">
        <f t="shared" si="90"/>
        <v>200.95144079840424</v>
      </c>
      <c r="BB185" s="6">
        <f t="shared" si="90"/>
        <v>203.6907286340722</v>
      </c>
      <c r="BC185" s="6">
        <f t="shared" si="90"/>
        <v>206.41560347065223</v>
      </c>
      <c r="BD185" s="6">
        <f t="shared" si="90"/>
        <v>209.12420909637621</v>
      </c>
      <c r="BE185" s="6">
        <f t="shared" si="90"/>
        <v>211.81434559262223</v>
      </c>
      <c r="BF185" s="6">
        <f t="shared" si="90"/>
        <v>214.48381388908822</v>
      </c>
      <c r="BG185" s="6">
        <f t="shared" si="90"/>
        <v>217.13052480764421</v>
      </c>
      <c r="BH185" s="6">
        <f t="shared" si="90"/>
        <v>219.75284919346623</v>
      </c>
      <c r="BI185" s="6">
        <f t="shared" si="90"/>
        <v>222.34964617514424</v>
      </c>
      <c r="BJ185" s="6">
        <f t="shared" si="90"/>
        <v>224.92014016779822</v>
      </c>
      <c r="BK185" s="6">
        <f t="shared" si="90"/>
        <v>227.46398314866624</v>
      </c>
      <c r="BL185" s="6">
        <f t="shared" si="90"/>
        <v>229.98101565236823</v>
      </c>
    </row>
    <row r="186" spans="3:64" s="2" customFormat="1" x14ac:dyDescent="0.25">
      <c r="C186" s="2" t="s">
        <v>14</v>
      </c>
      <c r="D186" s="2">
        <f t="shared" ref="D186:AI186" si="91">(D$23*(D71*D171))+D154</f>
        <v>1.5819999999999941</v>
      </c>
      <c r="E186" s="2">
        <f t="shared" si="91"/>
        <v>1.651999999999999</v>
      </c>
      <c r="F186" s="2">
        <f t="shared" si="91"/>
        <v>1.4919999999999978</v>
      </c>
      <c r="G186" s="2">
        <f t="shared" si="91"/>
        <v>1.452</v>
      </c>
      <c r="H186" s="2">
        <f t="shared" si="91"/>
        <v>0.94099999999999928</v>
      </c>
      <c r="I186" s="2">
        <f t="shared" si="91"/>
        <v>0.86899999999999855</v>
      </c>
      <c r="J186" s="2">
        <f t="shared" si="91"/>
        <v>1.2379999999999971</v>
      </c>
      <c r="K186" s="2">
        <f t="shared" si="91"/>
        <v>1.1315065676110692</v>
      </c>
      <c r="L186" s="2">
        <f t="shared" si="91"/>
        <v>1.1939677406752081</v>
      </c>
      <c r="M186" s="2">
        <f t="shared" si="91"/>
        <v>1.1736845833623952</v>
      </c>
      <c r="N186" s="2">
        <f t="shared" si="91"/>
        <v>1.0137411463468062</v>
      </c>
      <c r="O186" s="2">
        <f t="shared" si="91"/>
        <v>1.1471432735652316</v>
      </c>
      <c r="P186" s="2">
        <f t="shared" si="91"/>
        <v>1.4991606252567533</v>
      </c>
      <c r="Q186" s="2">
        <f t="shared" si="91"/>
        <v>1.6339424061311667</v>
      </c>
      <c r="R186" s="2">
        <f t="shared" si="91"/>
        <v>1.6398539464384574</v>
      </c>
      <c r="S186" s="2">
        <f t="shared" si="91"/>
        <v>1.6718062779170895</v>
      </c>
      <c r="T186" s="2">
        <f t="shared" si="91"/>
        <v>1.7268108961497224</v>
      </c>
      <c r="U186" s="2">
        <f t="shared" si="91"/>
        <v>2.0630016700959128</v>
      </c>
      <c r="V186" s="2">
        <f t="shared" si="91"/>
        <v>2.2029802795686799</v>
      </c>
      <c r="W186" s="2">
        <f t="shared" si="91"/>
        <v>2.382788784060105</v>
      </c>
      <c r="X186" s="2">
        <f t="shared" si="91"/>
        <v>2.6046931738066608</v>
      </c>
      <c r="Y186" s="2">
        <f t="shared" si="91"/>
        <v>2.877464908398625</v>
      </c>
      <c r="Z186" s="2">
        <f t="shared" si="91"/>
        <v>3.8107741278342773</v>
      </c>
      <c r="AA186" s="2">
        <f t="shared" si="91"/>
        <v>4.2100969317007442</v>
      </c>
      <c r="AB186" s="2">
        <f t="shared" si="91"/>
        <v>4.6480595752750791</v>
      </c>
      <c r="AC186" s="2">
        <f t="shared" si="91"/>
        <v>5.1526462215415227</v>
      </c>
      <c r="AD186" s="2">
        <f t="shared" si="91"/>
        <v>7.5873744591745371</v>
      </c>
      <c r="AE186" s="2">
        <f t="shared" si="91"/>
        <v>8.2977773917174513</v>
      </c>
      <c r="AF186" s="2">
        <f t="shared" si="91"/>
        <v>9.0824716372721994</v>
      </c>
      <c r="AG186" s="2">
        <f t="shared" si="91"/>
        <v>9.8900550497702913</v>
      </c>
      <c r="AH186" s="2">
        <f t="shared" si="91"/>
        <v>10.711779330656631</v>
      </c>
      <c r="AI186" s="2">
        <f t="shared" si="91"/>
        <v>11.587736006343468</v>
      </c>
      <c r="AJ186" s="2">
        <f t="shared" ref="AJ186:BL186" si="92">(AJ$23*(AJ71*AJ171))+AJ154</f>
        <v>15.511696225220993</v>
      </c>
      <c r="AK186" s="2">
        <f t="shared" si="92"/>
        <v>16.517988827857586</v>
      </c>
      <c r="AL186" s="2">
        <f t="shared" si="92"/>
        <v>17.553472151841561</v>
      </c>
      <c r="AM186" s="2">
        <f t="shared" si="92"/>
        <v>22.170150627482808</v>
      </c>
      <c r="AN186" s="2">
        <f t="shared" si="92"/>
        <v>23.274076649938742</v>
      </c>
      <c r="AO186" s="2">
        <f t="shared" si="92"/>
        <v>24.278204930855345</v>
      </c>
      <c r="AP186" s="2">
        <f t="shared" si="92"/>
        <v>25.161043613821093</v>
      </c>
      <c r="AQ186" s="2">
        <f t="shared" si="92"/>
        <v>25.900313498191906</v>
      </c>
      <c r="AR186" s="2">
        <f t="shared" si="92"/>
        <v>26.400597192798816</v>
      </c>
      <c r="AS186" s="2">
        <f t="shared" si="92"/>
        <v>26.816534704158997</v>
      </c>
      <c r="AT186" s="2">
        <f t="shared" si="92"/>
        <v>27.233150581427797</v>
      </c>
      <c r="AU186" s="2">
        <f t="shared" si="92"/>
        <v>27.650166909262207</v>
      </c>
      <c r="AV186" s="2">
        <f t="shared" si="92"/>
        <v>28.067227438112013</v>
      </c>
      <c r="AW186" s="2">
        <f t="shared" si="92"/>
        <v>28.483987930066025</v>
      </c>
      <c r="AX186" s="2">
        <f t="shared" si="92"/>
        <v>28.900199010549997</v>
      </c>
      <c r="AY186" s="2">
        <f t="shared" si="92"/>
        <v>29.315626656198006</v>
      </c>
      <c r="AZ186" s="2">
        <f t="shared" si="92"/>
        <v>29.729929543835105</v>
      </c>
      <c r="BA186" s="2">
        <f t="shared" si="92"/>
        <v>30.14271611976061</v>
      </c>
      <c r="BB186" s="2">
        <f t="shared" si="92"/>
        <v>30.553609295110807</v>
      </c>
      <c r="BC186" s="2">
        <f t="shared" si="92"/>
        <v>30.96234052059781</v>
      </c>
      <c r="BD186" s="2">
        <f t="shared" si="92"/>
        <v>31.368631364456405</v>
      </c>
      <c r="BE186" s="2">
        <f t="shared" si="92"/>
        <v>31.772151838893308</v>
      </c>
      <c r="BF186" s="2">
        <f t="shared" si="92"/>
        <v>32.172572083363207</v>
      </c>
      <c r="BG186" s="2">
        <f t="shared" si="92"/>
        <v>32.569578721146605</v>
      </c>
      <c r="BH186" s="2">
        <f t="shared" si="92"/>
        <v>32.962927379019909</v>
      </c>
      <c r="BI186" s="2">
        <f t="shared" si="92"/>
        <v>33.352446926271611</v>
      </c>
      <c r="BJ186" s="2">
        <f t="shared" si="92"/>
        <v>33.738021025169708</v>
      </c>
      <c r="BK186" s="2">
        <f t="shared" si="92"/>
        <v>34.119597472299908</v>
      </c>
      <c r="BL186" s="2">
        <f t="shared" si="92"/>
        <v>34.497152347855206</v>
      </c>
    </row>
    <row r="187" spans="3:64" x14ac:dyDescent="0.25">
      <c r="C187" t="s">
        <v>15</v>
      </c>
      <c r="D187" s="6">
        <f t="shared" ref="D187:AI187" si="93">(D$23*(D72*D172))+D155</f>
        <v>22.804749032775984</v>
      </c>
      <c r="E187" s="6">
        <f t="shared" si="93"/>
        <v>24.320747570000009</v>
      </c>
      <c r="F187" s="6">
        <f t="shared" si="93"/>
        <v>25.895064971282792</v>
      </c>
      <c r="G187" s="6">
        <f t="shared" si="93"/>
        <v>26.445364672033421</v>
      </c>
      <c r="H187" s="6">
        <f t="shared" si="93"/>
        <v>27.690936165121755</v>
      </c>
      <c r="I187" s="6">
        <f t="shared" si="93"/>
        <v>29.690098314606697</v>
      </c>
      <c r="J187" s="10">
        <f t="shared" si="93"/>
        <v>32.552625589781243</v>
      </c>
      <c r="K187" s="6">
        <f t="shared" si="93"/>
        <v>33.670006079252339</v>
      </c>
      <c r="L187" s="6">
        <f t="shared" si="93"/>
        <v>33.389613688239429</v>
      </c>
      <c r="M187" s="6">
        <f t="shared" si="93"/>
        <v>33.979687612062847</v>
      </c>
      <c r="N187" s="6">
        <f t="shared" si="93"/>
        <v>32.652479478504155</v>
      </c>
      <c r="O187" s="6">
        <f t="shared" si="93"/>
        <v>35.240820395277453</v>
      </c>
      <c r="P187" s="6">
        <f t="shared" si="93"/>
        <v>37.486494576604215</v>
      </c>
      <c r="Q187" s="6">
        <f t="shared" si="93"/>
        <v>39.637487954051643</v>
      </c>
      <c r="R187" s="6">
        <f t="shared" si="93"/>
        <v>41.648238196268778</v>
      </c>
      <c r="S187" s="6">
        <f t="shared" si="93"/>
        <v>45.727518957534045</v>
      </c>
      <c r="T187" s="6">
        <f t="shared" si="93"/>
        <v>49.713458637071405</v>
      </c>
      <c r="U187" s="6">
        <f t="shared" si="93"/>
        <v>53.834408140974148</v>
      </c>
      <c r="V187" s="6">
        <f t="shared" si="93"/>
        <v>58.084132792627756</v>
      </c>
      <c r="W187" s="6">
        <f t="shared" si="93"/>
        <v>62.456673715844239</v>
      </c>
      <c r="X187" s="6">
        <f t="shared" si="93"/>
        <v>67.00298962863873</v>
      </c>
      <c r="Y187" s="6">
        <f t="shared" si="93"/>
        <v>71.943643796682125</v>
      </c>
      <c r="Z187" s="6">
        <f t="shared" si="93"/>
        <v>76.65236677368803</v>
      </c>
      <c r="AA187" s="6">
        <f t="shared" si="93"/>
        <v>81.406998503648438</v>
      </c>
      <c r="AB187" s="6">
        <f t="shared" si="93"/>
        <v>86.204105523079875</v>
      </c>
      <c r="AC187" s="6">
        <f t="shared" si="93"/>
        <v>91.601752382828522</v>
      </c>
      <c r="AD187" s="6">
        <f t="shared" si="93"/>
        <v>97.032987664058837</v>
      </c>
      <c r="AE187" s="6">
        <f t="shared" si="93"/>
        <v>101.9477778112669</v>
      </c>
      <c r="AF187" s="6">
        <f t="shared" si="93"/>
        <v>107.45422822530033</v>
      </c>
      <c r="AG187" s="6">
        <f t="shared" si="93"/>
        <v>113.0012438915615</v>
      </c>
      <c r="AH187" s="6">
        <f t="shared" si="93"/>
        <v>118.59458017881673</v>
      </c>
      <c r="AI187" s="6">
        <f t="shared" si="93"/>
        <v>124.77520818542105</v>
      </c>
      <c r="AJ187" s="6">
        <f t="shared" ref="AJ187:BL187" si="94">(AJ$23*(AJ72*AJ172))+AJ155</f>
        <v>130.47950444600167</v>
      </c>
      <c r="AK187" s="6">
        <f t="shared" si="94"/>
        <v>136.25565610519178</v>
      </c>
      <c r="AL187" s="6">
        <f t="shared" si="94"/>
        <v>142.63744540026204</v>
      </c>
      <c r="AM187" s="6">
        <f t="shared" si="94"/>
        <v>148.5928971399594</v>
      </c>
      <c r="AN187" s="6">
        <f t="shared" si="94"/>
        <v>155.17575239734924</v>
      </c>
      <c r="AO187" s="6">
        <f t="shared" si="94"/>
        <v>161.88225654826226</v>
      </c>
      <c r="AP187" s="6">
        <f t="shared" si="94"/>
        <v>168.73220201868494</v>
      </c>
      <c r="AQ187" s="6">
        <f t="shared" si="94"/>
        <v>175.74702026218191</v>
      </c>
      <c r="AR187" s="6">
        <f t="shared" si="94"/>
        <v>182.44952282328288</v>
      </c>
      <c r="AS187" s="6">
        <f t="shared" si="94"/>
        <v>189.35277047154398</v>
      </c>
      <c r="AT187" s="6">
        <f t="shared" si="94"/>
        <v>196.38588675870767</v>
      </c>
      <c r="AU187" s="6">
        <f t="shared" si="94"/>
        <v>203.5471315496026</v>
      </c>
      <c r="AV187" s="6">
        <f t="shared" si="94"/>
        <v>210.83400927158152</v>
      </c>
      <c r="AW187" s="6">
        <f t="shared" si="94"/>
        <v>218.2439023003827</v>
      </c>
      <c r="AX187" s="6">
        <f t="shared" si="94"/>
        <v>225.77472723870659</v>
      </c>
      <c r="AY187" s="6">
        <f t="shared" si="94"/>
        <v>233.42437306340071</v>
      </c>
      <c r="AZ187" s="6">
        <f t="shared" si="94"/>
        <v>241.18971762715827</v>
      </c>
      <c r="BA187" s="6">
        <f t="shared" si="94"/>
        <v>249.06701861681699</v>
      </c>
      <c r="BB187" s="6">
        <f t="shared" si="94"/>
        <v>257.0524201139142</v>
      </c>
      <c r="BC187" s="6">
        <f t="shared" si="94"/>
        <v>265.14276905951158</v>
      </c>
      <c r="BD187" s="6">
        <f t="shared" si="94"/>
        <v>273.33466490039501</v>
      </c>
      <c r="BE187" s="6">
        <f t="shared" si="94"/>
        <v>281.62408277685245</v>
      </c>
      <c r="BF187" s="6">
        <f t="shared" si="94"/>
        <v>290.00680067332053</v>
      </c>
      <c r="BG187" s="6">
        <f t="shared" si="94"/>
        <v>298.47854941113866</v>
      </c>
      <c r="BH187" s="6">
        <f t="shared" si="94"/>
        <v>307.03551422896243</v>
      </c>
      <c r="BI187" s="6">
        <f t="shared" si="94"/>
        <v>315.67442673793244</v>
      </c>
      <c r="BJ187" s="6">
        <f t="shared" si="94"/>
        <v>101.37263829581764</v>
      </c>
      <c r="BK187" s="6">
        <f t="shared" si="94"/>
        <v>102.51916112026771</v>
      </c>
      <c r="BL187" s="6">
        <f t="shared" si="94"/>
        <v>103.65360032782928</v>
      </c>
    </row>
    <row r="188" spans="3:64" x14ac:dyDescent="0.25">
      <c r="C188" t="s">
        <v>16</v>
      </c>
      <c r="D188" s="6">
        <f t="shared" ref="D188:AI188" si="95">(D$23*(D73*D173))+D156</f>
        <v>24.130795579235183</v>
      </c>
      <c r="E188" s="6">
        <f t="shared" si="95"/>
        <v>24.969672356314927</v>
      </c>
      <c r="F188" s="6">
        <f t="shared" si="95"/>
        <v>25.11931098394783</v>
      </c>
      <c r="G188" s="6">
        <f t="shared" si="95"/>
        <v>21.23481811037561</v>
      </c>
      <c r="H188" s="6">
        <f t="shared" si="95"/>
        <v>21.861017821517301</v>
      </c>
      <c r="I188" s="6">
        <f t="shared" si="95"/>
        <v>21.82132529234374</v>
      </c>
      <c r="J188" s="10">
        <f t="shared" si="95"/>
        <v>22.776299299970376</v>
      </c>
      <c r="K188" s="6">
        <f t="shared" si="95"/>
        <v>22.956342203020377</v>
      </c>
      <c r="L188" s="6">
        <f t="shared" si="95"/>
        <v>22.252760808398627</v>
      </c>
      <c r="M188" s="6">
        <f t="shared" si="95"/>
        <v>22.204803819853609</v>
      </c>
      <c r="N188" s="6">
        <f t="shared" si="95"/>
        <v>20.985733864294239</v>
      </c>
      <c r="O188" s="6">
        <f t="shared" si="95"/>
        <v>22.342652917721278</v>
      </c>
      <c r="P188" s="6">
        <f t="shared" si="95"/>
        <v>23.513156556695243</v>
      </c>
      <c r="Q188" s="6">
        <f t="shared" si="95"/>
        <v>24.666874946528413</v>
      </c>
      <c r="R188" s="6">
        <f t="shared" si="95"/>
        <v>25.784031943773751</v>
      </c>
      <c r="S188" s="6">
        <f t="shared" si="95"/>
        <v>26.890888797249502</v>
      </c>
      <c r="T188" s="6">
        <f t="shared" si="95"/>
        <v>27.900527220811931</v>
      </c>
      <c r="U188" s="6">
        <f t="shared" si="95"/>
        <v>28.959319209043379</v>
      </c>
      <c r="V188" s="6">
        <f t="shared" si="95"/>
        <v>30.067853740454613</v>
      </c>
      <c r="W188" s="6">
        <f t="shared" si="95"/>
        <v>31.226220310662498</v>
      </c>
      <c r="X188" s="6">
        <f t="shared" si="95"/>
        <v>32.461359725977729</v>
      </c>
      <c r="Y188" s="6">
        <f t="shared" si="95"/>
        <v>33.876199480190337</v>
      </c>
      <c r="Z188" s="6">
        <f t="shared" si="95"/>
        <v>35.17393132016079</v>
      </c>
      <c r="AA188" s="6">
        <f t="shared" si="95"/>
        <v>36.490786342657401</v>
      </c>
      <c r="AB188" s="6">
        <f t="shared" si="95"/>
        <v>37.825297569194255</v>
      </c>
      <c r="AC188" s="6">
        <f t="shared" si="95"/>
        <v>39.416283614541101</v>
      </c>
      <c r="AD188" s="6">
        <f t="shared" si="95"/>
        <v>41.008617183671092</v>
      </c>
      <c r="AE188" s="6">
        <f t="shared" si="95"/>
        <v>42.371062262283601</v>
      </c>
      <c r="AF188" s="6">
        <f t="shared" si="95"/>
        <v>43.963524789357514</v>
      </c>
      <c r="AG188" s="6">
        <f t="shared" si="95"/>
        <v>45.547476255562039</v>
      </c>
      <c r="AH188" s="6">
        <f t="shared" si="95"/>
        <v>47.118268940036273</v>
      </c>
      <c r="AI188" s="6">
        <f t="shared" si="95"/>
        <v>48.879560048330468</v>
      </c>
      <c r="AJ188" s="6">
        <f t="shared" ref="AJ188:BL188" si="96">(AJ$23*(AJ73*AJ173))+AJ156</f>
        <v>50.402219638729683</v>
      </c>
      <c r="AK188" s="6">
        <f t="shared" si="96"/>
        <v>51.893096628039544</v>
      </c>
      <c r="AL188" s="6">
        <f t="shared" si="96"/>
        <v>53.540615366874228</v>
      </c>
      <c r="AM188" s="6">
        <f t="shared" si="96"/>
        <v>54.941367431893021</v>
      </c>
      <c r="AN188" s="6">
        <f t="shared" si="96"/>
        <v>56.473558581238429</v>
      </c>
      <c r="AO188" s="6">
        <f t="shared" si="96"/>
        <v>57.932383059849158</v>
      </c>
      <c r="AP188" s="6">
        <f t="shared" si="96"/>
        <v>59.30830296765361</v>
      </c>
      <c r="AQ188" s="6">
        <f t="shared" si="96"/>
        <v>60.591178158248148</v>
      </c>
      <c r="AR188" s="6">
        <f t="shared" si="96"/>
        <v>61.601393449863984</v>
      </c>
      <c r="AS188" s="6">
        <f t="shared" si="96"/>
        <v>62.571914309704404</v>
      </c>
      <c r="AT188" s="6">
        <f t="shared" si="96"/>
        <v>63.544018023331603</v>
      </c>
      <c r="AU188" s="6">
        <f t="shared" si="96"/>
        <v>64.517056121611901</v>
      </c>
      <c r="AV188" s="6">
        <f t="shared" si="96"/>
        <v>65.490197355594788</v>
      </c>
      <c r="AW188" s="6">
        <f t="shared" si="96"/>
        <v>66.462638503487483</v>
      </c>
      <c r="AX188" s="6">
        <f t="shared" si="96"/>
        <v>67.433797691283416</v>
      </c>
      <c r="AY188" s="6">
        <f t="shared" si="96"/>
        <v>68.403128864462104</v>
      </c>
      <c r="AZ188" s="6">
        <f t="shared" si="96"/>
        <v>69.369835602282009</v>
      </c>
      <c r="BA188" s="6">
        <f t="shared" si="96"/>
        <v>70.333004279441511</v>
      </c>
      <c r="BB188" s="6">
        <f t="shared" si="96"/>
        <v>71.291755021925312</v>
      </c>
      <c r="BC188" s="6">
        <f t="shared" si="96"/>
        <v>72.245461214728309</v>
      </c>
      <c r="BD188" s="6">
        <f t="shared" si="96"/>
        <v>73.193473183731712</v>
      </c>
      <c r="BE188" s="6">
        <f t="shared" si="96"/>
        <v>74.135020957417822</v>
      </c>
      <c r="BF188" s="6">
        <f t="shared" si="96"/>
        <v>75.06933486118092</v>
      </c>
      <c r="BG188" s="6">
        <f t="shared" si="96"/>
        <v>75.995683682675505</v>
      </c>
      <c r="BH188" s="6">
        <f t="shared" si="96"/>
        <v>76.913497217713214</v>
      </c>
      <c r="BI188" s="6">
        <f t="shared" si="96"/>
        <v>77.822376161300525</v>
      </c>
      <c r="BJ188" s="6">
        <f t="shared" si="96"/>
        <v>78.722049058729411</v>
      </c>
      <c r="BK188" s="6">
        <f t="shared" si="96"/>
        <v>79.612394102033221</v>
      </c>
      <c r="BL188" s="6">
        <f t="shared" si="96"/>
        <v>80.493355478328908</v>
      </c>
    </row>
    <row r="189" spans="3:64" x14ac:dyDescent="0.25">
      <c r="C189" t="s">
        <v>17</v>
      </c>
      <c r="D189" s="6">
        <f t="shared" ref="D189:AI189" si="97">(D$23*(D74*D174))+D157</f>
        <v>0</v>
      </c>
      <c r="E189" s="6">
        <f t="shared" si="97"/>
        <v>0</v>
      </c>
      <c r="F189" s="6">
        <f t="shared" si="97"/>
        <v>0</v>
      </c>
      <c r="G189" s="6">
        <f t="shared" si="97"/>
        <v>0</v>
      </c>
      <c r="H189" s="6">
        <f t="shared" si="97"/>
        <v>0</v>
      </c>
      <c r="I189" s="6">
        <f t="shared" si="97"/>
        <v>0</v>
      </c>
      <c r="J189" s="10">
        <f t="shared" si="97"/>
        <v>0</v>
      </c>
      <c r="K189" s="6">
        <f t="shared" si="97"/>
        <v>0</v>
      </c>
      <c r="L189" s="6">
        <f t="shared" si="97"/>
        <v>0</v>
      </c>
      <c r="M189" s="6">
        <f t="shared" si="97"/>
        <v>0</v>
      </c>
      <c r="N189" s="6">
        <f t="shared" si="97"/>
        <v>0</v>
      </c>
      <c r="O189" s="6">
        <f t="shared" si="97"/>
        <v>0</v>
      </c>
      <c r="P189" s="6">
        <f t="shared" si="97"/>
        <v>0</v>
      </c>
      <c r="Q189" s="6">
        <f t="shared" si="97"/>
        <v>0</v>
      </c>
      <c r="R189" s="6">
        <f t="shared" si="97"/>
        <v>0</v>
      </c>
      <c r="S189" s="6">
        <f t="shared" si="97"/>
        <v>0</v>
      </c>
      <c r="T189" s="6">
        <f t="shared" si="97"/>
        <v>0</v>
      </c>
      <c r="U189" s="6">
        <f t="shared" si="97"/>
        <v>0</v>
      </c>
      <c r="V189" s="6">
        <f t="shared" si="97"/>
        <v>0</v>
      </c>
      <c r="W189" s="6">
        <f t="shared" si="97"/>
        <v>0</v>
      </c>
      <c r="X189" s="6">
        <f t="shared" si="97"/>
        <v>0</v>
      </c>
      <c r="Y189" s="6">
        <f t="shared" si="97"/>
        <v>0</v>
      </c>
      <c r="Z189" s="6">
        <f t="shared" si="97"/>
        <v>0</v>
      </c>
      <c r="AA189" s="6">
        <f t="shared" si="97"/>
        <v>0</v>
      </c>
      <c r="AB189" s="6">
        <f t="shared" si="97"/>
        <v>0</v>
      </c>
      <c r="AC189" s="6">
        <f t="shared" si="97"/>
        <v>0</v>
      </c>
      <c r="AD189" s="6">
        <f t="shared" si="97"/>
        <v>0</v>
      </c>
      <c r="AE189" s="6">
        <f t="shared" si="97"/>
        <v>0</v>
      </c>
      <c r="AF189" s="6">
        <f t="shared" si="97"/>
        <v>0</v>
      </c>
      <c r="AG189" s="6">
        <f t="shared" si="97"/>
        <v>0</v>
      </c>
      <c r="AH189" s="6">
        <f t="shared" si="97"/>
        <v>0</v>
      </c>
      <c r="AI189" s="6">
        <f t="shared" si="97"/>
        <v>0</v>
      </c>
      <c r="AJ189" s="6">
        <f t="shared" ref="AJ189:BL189" si="98">(AJ$23*(AJ74*AJ174))+AJ157</f>
        <v>0</v>
      </c>
      <c r="AK189" s="6">
        <f t="shared" si="98"/>
        <v>0</v>
      </c>
      <c r="AL189" s="6">
        <f t="shared" si="98"/>
        <v>0</v>
      </c>
      <c r="AM189" s="6">
        <f t="shared" si="98"/>
        <v>0</v>
      </c>
      <c r="AN189" s="6">
        <f t="shared" si="98"/>
        <v>0</v>
      </c>
      <c r="AO189" s="6">
        <f t="shared" si="98"/>
        <v>0</v>
      </c>
      <c r="AP189" s="6">
        <f t="shared" si="98"/>
        <v>0</v>
      </c>
      <c r="AQ189" s="6">
        <f t="shared" si="98"/>
        <v>0</v>
      </c>
      <c r="AR189" s="6">
        <f t="shared" si="98"/>
        <v>0</v>
      </c>
      <c r="AS189" s="6">
        <f t="shared" si="98"/>
        <v>0</v>
      </c>
      <c r="AT189" s="6">
        <f t="shared" si="98"/>
        <v>0</v>
      </c>
      <c r="AU189" s="6">
        <f t="shared" si="98"/>
        <v>0</v>
      </c>
      <c r="AV189" s="6">
        <f t="shared" si="98"/>
        <v>0</v>
      </c>
      <c r="AW189" s="6">
        <f t="shared" si="98"/>
        <v>0</v>
      </c>
      <c r="AX189" s="6">
        <f t="shared" si="98"/>
        <v>0</v>
      </c>
      <c r="AY189" s="6">
        <f t="shared" si="98"/>
        <v>0</v>
      </c>
      <c r="AZ189" s="6">
        <f t="shared" si="98"/>
        <v>0</v>
      </c>
      <c r="BA189" s="6">
        <f t="shared" si="98"/>
        <v>0</v>
      </c>
      <c r="BB189" s="6">
        <f t="shared" si="98"/>
        <v>0</v>
      </c>
      <c r="BC189" s="6">
        <f t="shared" si="98"/>
        <v>0</v>
      </c>
      <c r="BD189" s="6">
        <f t="shared" si="98"/>
        <v>0</v>
      </c>
      <c r="BE189" s="6">
        <f t="shared" si="98"/>
        <v>0</v>
      </c>
      <c r="BF189" s="6">
        <f t="shared" si="98"/>
        <v>0</v>
      </c>
      <c r="BG189" s="6">
        <f t="shared" si="98"/>
        <v>0</v>
      </c>
      <c r="BH189" s="6">
        <f t="shared" si="98"/>
        <v>0</v>
      </c>
      <c r="BI189" s="6">
        <f t="shared" si="98"/>
        <v>0</v>
      </c>
      <c r="BJ189" s="6">
        <f t="shared" si="98"/>
        <v>0</v>
      </c>
      <c r="BK189" s="6">
        <f t="shared" si="98"/>
        <v>0</v>
      </c>
      <c r="BL189" s="6">
        <f t="shared" si="98"/>
        <v>0</v>
      </c>
    </row>
    <row r="190" spans="3:64" x14ac:dyDescent="0.25">
      <c r="C190" t="s">
        <v>18</v>
      </c>
      <c r="D190" s="6">
        <f t="shared" ref="D190:AI190" si="99">(D$23*(D75*D175))+D158</f>
        <v>162.36981311336501</v>
      </c>
      <c r="E190" s="6">
        <f t="shared" si="99"/>
        <v>173.16372269840002</v>
      </c>
      <c r="F190" s="6">
        <f t="shared" si="99"/>
        <v>184.37286259553343</v>
      </c>
      <c r="G190" s="6">
        <f t="shared" si="99"/>
        <v>188.29099646487799</v>
      </c>
      <c r="H190" s="6">
        <f t="shared" si="99"/>
        <v>197.15946549566686</v>
      </c>
      <c r="I190" s="6">
        <f t="shared" si="99"/>
        <v>211.39349999999959</v>
      </c>
      <c r="J190" s="10">
        <f t="shared" si="99"/>
        <v>228.54439782161077</v>
      </c>
      <c r="K190" s="6">
        <f t="shared" si="99"/>
        <v>235.49193159007882</v>
      </c>
      <c r="L190" s="6">
        <f t="shared" si="99"/>
        <v>232.66471391368597</v>
      </c>
      <c r="M190" s="6">
        <f t="shared" si="99"/>
        <v>235.91747612055383</v>
      </c>
      <c r="N190" s="6">
        <f t="shared" si="99"/>
        <v>225.89745509035552</v>
      </c>
      <c r="O190" s="6">
        <f t="shared" si="99"/>
        <v>242.95519099724547</v>
      </c>
      <c r="P190" s="6">
        <f t="shared" si="99"/>
        <v>257.55408459024579</v>
      </c>
      <c r="Q190" s="6">
        <f t="shared" si="99"/>
        <v>271.4186136417058</v>
      </c>
      <c r="R190" s="6">
        <f t="shared" si="99"/>
        <v>284.24616588871021</v>
      </c>
      <c r="S190" s="6">
        <f t="shared" si="99"/>
        <v>296.26039267364479</v>
      </c>
      <c r="T190" s="6">
        <f t="shared" si="99"/>
        <v>306.4607819712167</v>
      </c>
      <c r="U190" s="6">
        <f t="shared" si="99"/>
        <v>316.43425454474055</v>
      </c>
      <c r="V190" s="6">
        <f t="shared" si="99"/>
        <v>326.1694017860525</v>
      </c>
      <c r="W190" s="6">
        <f t="shared" si="99"/>
        <v>335.65841163103727</v>
      </c>
      <c r="X190" s="6">
        <f t="shared" si="99"/>
        <v>344.82779852256277</v>
      </c>
      <c r="Y190" s="6">
        <f t="shared" si="99"/>
        <v>355.09329665081509</v>
      </c>
      <c r="Z190" s="6">
        <f t="shared" si="99"/>
        <v>363.34707761719022</v>
      </c>
      <c r="AA190" s="6">
        <f t="shared" si="99"/>
        <v>371.0773557260697</v>
      </c>
      <c r="AB190" s="6">
        <f t="shared" si="99"/>
        <v>378.31928373166426</v>
      </c>
      <c r="AC190" s="6">
        <f t="shared" si="99"/>
        <v>387.47853349908149</v>
      </c>
      <c r="AD190" s="6">
        <f t="shared" si="99"/>
        <v>396.03138251189125</v>
      </c>
      <c r="AE190" s="6">
        <f t="shared" si="99"/>
        <v>401.86254995446404</v>
      </c>
      <c r="AF190" s="6">
        <f t="shared" si="99"/>
        <v>409.45743666176691</v>
      </c>
      <c r="AG190" s="6">
        <f t="shared" si="99"/>
        <v>416.60518219171502</v>
      </c>
      <c r="AH190" s="6">
        <f t="shared" si="99"/>
        <v>423.36004073334948</v>
      </c>
      <c r="AI190" s="6">
        <f t="shared" si="99"/>
        <v>431.6210756861538</v>
      </c>
      <c r="AJ190" s="6">
        <f t="shared" ref="AJ190:BL190" si="100">(AJ$23*(AJ75*AJ175))+AJ158</f>
        <v>437.67478922811904</v>
      </c>
      <c r="AK190" s="6">
        <f t="shared" si="100"/>
        <v>443.49161062561149</v>
      </c>
      <c r="AL190" s="6">
        <f t="shared" si="100"/>
        <v>450.7701708327254</v>
      </c>
      <c r="AM190" s="6">
        <f t="shared" si="100"/>
        <v>456.20808760048004</v>
      </c>
      <c r="AN190" s="6">
        <f t="shared" si="100"/>
        <v>463.09395674662727</v>
      </c>
      <c r="AO190" s="6">
        <f t="shared" si="100"/>
        <v>469.8369833790527</v>
      </c>
      <c r="AP190" s="6">
        <f t="shared" si="100"/>
        <v>476.49374325028441</v>
      </c>
      <c r="AQ190" s="6">
        <f t="shared" si="100"/>
        <v>483.11894257865168</v>
      </c>
      <c r="AR190" s="6">
        <f t="shared" si="100"/>
        <v>488.42630577652494</v>
      </c>
      <c r="AS190" s="6">
        <f t="shared" si="100"/>
        <v>493.85857876220865</v>
      </c>
      <c r="AT190" s="6">
        <f t="shared" si="100"/>
        <v>499.23309281456835</v>
      </c>
      <c r="AU190" s="6">
        <f t="shared" si="100"/>
        <v>504.54460496764585</v>
      </c>
      <c r="AV190" s="6">
        <f t="shared" si="100"/>
        <v>509.78654327043506</v>
      </c>
      <c r="AW190" s="6">
        <f t="shared" si="100"/>
        <v>514.95267316946774</v>
      </c>
      <c r="AX190" s="6">
        <f t="shared" si="100"/>
        <v>520.03858329857258</v>
      </c>
      <c r="AY190" s="6">
        <f t="shared" si="100"/>
        <v>525.04022140043253</v>
      </c>
      <c r="AZ190" s="6">
        <f t="shared" si="100"/>
        <v>529.95170153063373</v>
      </c>
      <c r="BA190" s="6">
        <f t="shared" si="100"/>
        <v>534.76636180264927</v>
      </c>
      <c r="BB190" s="6">
        <f t="shared" si="100"/>
        <v>539.47792789127675</v>
      </c>
      <c r="BC190" s="6">
        <f t="shared" si="100"/>
        <v>544.08216004734152</v>
      </c>
      <c r="BD190" s="6">
        <f t="shared" si="100"/>
        <v>548.57473633891436</v>
      </c>
      <c r="BE190" s="6">
        <f t="shared" si="100"/>
        <v>552.95053155004882</v>
      </c>
      <c r="BF190" s="6">
        <f t="shared" si="100"/>
        <v>557.20453404770024</v>
      </c>
      <c r="BG190" s="6">
        <f t="shared" si="100"/>
        <v>561.33212763136623</v>
      </c>
      <c r="BH190" s="6">
        <f t="shared" si="100"/>
        <v>565.32998531594819</v>
      </c>
      <c r="BI190" s="6">
        <f t="shared" si="100"/>
        <v>569.19611256222527</v>
      </c>
      <c r="BJ190" s="6">
        <f t="shared" si="100"/>
        <v>572.92950307067122</v>
      </c>
      <c r="BK190" s="6">
        <f t="shared" si="100"/>
        <v>576.53027350768969</v>
      </c>
      <c r="BL190" s="6">
        <f t="shared" si="100"/>
        <v>579.99903369061803</v>
      </c>
    </row>
    <row r="191" spans="3:64" x14ac:dyDescent="0.25">
      <c r="C191" t="s">
        <v>40</v>
      </c>
      <c r="D191" s="6">
        <f t="shared" ref="D191:AI191" si="101">(D$23*(D76*D176))+D159</f>
        <v>0.60698086399999762</v>
      </c>
      <c r="E191" s="6">
        <f t="shared" si="101"/>
        <v>0.56859711999999984</v>
      </c>
      <c r="F191" s="6">
        <f t="shared" si="101"/>
        <v>0.56633814399999904</v>
      </c>
      <c r="G191" s="6">
        <f t="shared" si="101"/>
        <v>0.62569193599999995</v>
      </c>
      <c r="H191" s="6">
        <f t="shared" si="101"/>
        <v>0.60908077237705904</v>
      </c>
      <c r="I191" s="6">
        <f t="shared" si="101"/>
        <v>0.63934468774851683</v>
      </c>
      <c r="J191" s="10">
        <f t="shared" si="101"/>
        <v>0.64422616774452013</v>
      </c>
      <c r="K191" s="6">
        <f t="shared" si="101"/>
        <v>0.6509103449101552</v>
      </c>
      <c r="L191" s="6">
        <f t="shared" si="101"/>
        <v>0.63241697555238552</v>
      </c>
      <c r="M191" s="6">
        <f t="shared" si="101"/>
        <v>0.63240929574414584</v>
      </c>
      <c r="N191" s="6">
        <f t="shared" si="101"/>
        <v>0.5988684614609785</v>
      </c>
      <c r="O191" s="6">
        <f t="shared" si="101"/>
        <v>0.63872989666177704</v>
      </c>
      <c r="P191" s="6">
        <f t="shared" si="101"/>
        <v>0.67326216537272965</v>
      </c>
      <c r="Q191" s="6">
        <f t="shared" si="101"/>
        <v>0.70728009128145608</v>
      </c>
      <c r="R191" s="6">
        <f t="shared" si="101"/>
        <v>0.7401923159488496</v>
      </c>
      <c r="S191" s="6">
        <f t="shared" si="101"/>
        <v>0.7727309637215598</v>
      </c>
      <c r="T191" s="6">
        <f t="shared" si="101"/>
        <v>0.80237955927774174</v>
      </c>
      <c r="U191" s="6">
        <f t="shared" si="101"/>
        <v>0.83333200926511963</v>
      </c>
      <c r="V191" s="6">
        <f t="shared" si="101"/>
        <v>0.86559864898120475</v>
      </c>
      <c r="W191" s="6">
        <f t="shared" si="101"/>
        <v>0.89917704372792528</v>
      </c>
      <c r="X191" s="6">
        <f t="shared" si="101"/>
        <v>0.93483972624083067</v>
      </c>
      <c r="Y191" s="6">
        <f t="shared" si="101"/>
        <v>0.97554908423340525</v>
      </c>
      <c r="Z191" s="6">
        <f t="shared" si="101"/>
        <v>1.0127572494417303</v>
      </c>
      <c r="AA191" s="6">
        <f t="shared" si="101"/>
        <v>1.0503899948809332</v>
      </c>
      <c r="AB191" s="6">
        <f t="shared" si="101"/>
        <v>1.0884098467443464</v>
      </c>
      <c r="AC191" s="6">
        <f t="shared" si="101"/>
        <v>1.1336925254542354</v>
      </c>
      <c r="AD191" s="6">
        <f t="shared" si="101"/>
        <v>1.1789020611778489</v>
      </c>
      <c r="AE191" s="6">
        <f t="shared" si="101"/>
        <v>1.2174046757321157</v>
      </c>
      <c r="AF191" s="6">
        <f t="shared" si="101"/>
        <v>1.2624302805607019</v>
      </c>
      <c r="AG191" s="6">
        <f t="shared" si="101"/>
        <v>1.3071358568025175</v>
      </c>
      <c r="AH191" s="6">
        <f t="shared" si="101"/>
        <v>1.3514037410321735</v>
      </c>
      <c r="AI191" s="6">
        <f t="shared" si="101"/>
        <v>1.4010887894668436</v>
      </c>
      <c r="AJ191" s="6">
        <f t="shared" ref="AJ191:BL191" si="102">(AJ$23*(AJ76*AJ176))+AJ159</f>
        <v>1.4439057691277306</v>
      </c>
      <c r="AK191" s="6">
        <f t="shared" si="102"/>
        <v>1.4858077236573974</v>
      </c>
      <c r="AL191" s="6">
        <f t="shared" si="102"/>
        <v>1.5322082149625156</v>
      </c>
      <c r="AM191" s="6">
        <f t="shared" si="102"/>
        <v>1.571582700145213</v>
      </c>
      <c r="AN191" s="6">
        <f t="shared" si="102"/>
        <v>1.614776696807231</v>
      </c>
      <c r="AO191" s="6">
        <f t="shared" si="102"/>
        <v>1.6559554349447758</v>
      </c>
      <c r="AP191" s="6">
        <f t="shared" si="102"/>
        <v>1.6948734412004984</v>
      </c>
      <c r="AQ191" s="6">
        <f t="shared" si="102"/>
        <v>1.7312691303356875</v>
      </c>
      <c r="AR191" s="6">
        <f t="shared" si="102"/>
        <v>1.7600398128532533</v>
      </c>
      <c r="AS191" s="6">
        <f t="shared" si="102"/>
        <v>1.7877689802772654</v>
      </c>
      <c r="AT191" s="6">
        <f t="shared" si="102"/>
        <v>1.8155433720951852</v>
      </c>
      <c r="AU191" s="6">
        <f t="shared" si="102"/>
        <v>1.8433444606174794</v>
      </c>
      <c r="AV191" s="6">
        <f t="shared" si="102"/>
        <v>1.8711484958741331</v>
      </c>
      <c r="AW191" s="6">
        <f t="shared" si="102"/>
        <v>1.8989325286710672</v>
      </c>
      <c r="AX191" s="6">
        <f t="shared" si="102"/>
        <v>1.9266799340366652</v>
      </c>
      <c r="AY191" s="6">
        <f t="shared" si="102"/>
        <v>1.9543751104131992</v>
      </c>
      <c r="AZ191" s="6">
        <f t="shared" si="102"/>
        <v>1.9819953029223392</v>
      </c>
      <c r="BA191" s="6">
        <f t="shared" si="102"/>
        <v>2.0095144079840392</v>
      </c>
      <c r="BB191" s="6">
        <f t="shared" si="102"/>
        <v>2.0369072863407194</v>
      </c>
      <c r="BC191" s="6">
        <f t="shared" si="102"/>
        <v>2.0641560347065191</v>
      </c>
      <c r="BD191" s="6">
        <f t="shared" si="102"/>
        <v>2.091242090963759</v>
      </c>
      <c r="BE191" s="6">
        <f t="shared" si="102"/>
        <v>2.1181434559262193</v>
      </c>
      <c r="BF191" s="6">
        <f t="shared" si="102"/>
        <v>2.1448381388908793</v>
      </c>
      <c r="BG191" s="6">
        <f t="shared" si="102"/>
        <v>2.1713052480764392</v>
      </c>
      <c r="BH191" s="6">
        <f t="shared" si="102"/>
        <v>2.1975284919346589</v>
      </c>
      <c r="BI191" s="6">
        <f t="shared" si="102"/>
        <v>2.2234964617514392</v>
      </c>
      <c r="BJ191" s="6">
        <f t="shared" si="102"/>
        <v>2.2492014016779791</v>
      </c>
      <c r="BK191" s="6">
        <f t="shared" si="102"/>
        <v>2.2746398314866592</v>
      </c>
      <c r="BL191" s="6">
        <f t="shared" si="102"/>
        <v>2.2998101565236788</v>
      </c>
    </row>
    <row r="193" spans="10:30" x14ac:dyDescent="0.25">
      <c r="J193" s="10">
        <f>J188+J186/SUM(J185:J191)</f>
        <v>22.78015986559533</v>
      </c>
      <c r="K193" s="10">
        <f t="shared" ref="K193:AD193" si="103">K188+K186/SUM(K185:K191)</f>
        <v>22.959767715948537</v>
      </c>
      <c r="L193" s="10">
        <f t="shared" si="103"/>
        <v>22.256415665322969</v>
      </c>
      <c r="M193" s="10">
        <f t="shared" si="103"/>
        <v>22.208342484232137</v>
      </c>
      <c r="N193" s="10">
        <f t="shared" si="103"/>
        <v>20.988920607374588</v>
      </c>
      <c r="O193" s="10">
        <f t="shared" si="103"/>
        <v>22.345996714990768</v>
      </c>
      <c r="P193" s="10">
        <f t="shared" si="103"/>
        <v>23.517262867139141</v>
      </c>
      <c r="Q193" s="10">
        <f t="shared" si="103"/>
        <v>24.671106070160757</v>
      </c>
      <c r="R193" s="10">
        <f t="shared" si="103"/>
        <v>25.788071125084663</v>
      </c>
      <c r="S193" s="10">
        <f t="shared" si="103"/>
        <v>26.894802395989863</v>
      </c>
      <c r="T193" s="10">
        <f t="shared" si="103"/>
        <v>27.904396472984192</v>
      </c>
      <c r="U193" s="10">
        <f t="shared" si="103"/>
        <v>28.963747824609964</v>
      </c>
      <c r="V193" s="10">
        <f t="shared" si="103"/>
        <v>30.072393068660528</v>
      </c>
      <c r="W193" s="10">
        <f t="shared" si="103"/>
        <v>31.230939347546457</v>
      </c>
      <c r="X193" s="10">
        <f t="shared" si="103"/>
        <v>32.46632330054333</v>
      </c>
      <c r="Y193" s="10">
        <f t="shared" si="103"/>
        <v>33.881461883801521</v>
      </c>
      <c r="Z193" s="10">
        <f t="shared" si="103"/>
        <v>35.180653642116894</v>
      </c>
      <c r="AA193" s="10">
        <f t="shared" si="103"/>
        <v>36.497970271967453</v>
      </c>
      <c r="AB193" s="10">
        <f t="shared" si="103"/>
        <v>37.832982041107485</v>
      </c>
      <c r="AC193" s="10">
        <f t="shared" si="103"/>
        <v>39.424499058654341</v>
      </c>
      <c r="AD193" s="10">
        <f t="shared" si="103"/>
        <v>41.020274351057402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>
    <tabColor rgb="FF0070C0"/>
  </sheetPr>
  <dimension ref="A1:BL191"/>
  <sheetViews>
    <sheetView topLeftCell="A13" workbookViewId="0">
      <selection activeCell="L23" sqref="L23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18_CT</v>
      </c>
      <c r="D1" t="s">
        <v>282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152.03020891310601</v>
      </c>
      <c r="E23" s="6">
        <f>INDEX(Activity_Demand_tot!X:X,MATCH($C$1&amp;"-"&amp;$C23,Activity_Demand_tot!$CH:$CH,0))</f>
        <v>157.04513629172601</v>
      </c>
      <c r="F23" s="6">
        <f>INDEX(Activity_Demand_tot!Y:Y,MATCH($C$1&amp;"-"&amp;$C23,Activity_Demand_tot!$CH:$CH,0))</f>
        <v>160.75479209023499</v>
      </c>
      <c r="G23" s="6">
        <f>INDEX(Activity_Demand_tot!Z:Z,MATCH($C$1&amp;"-"&amp;$C23,Activity_Demand_tot!$CH:$CH,0))</f>
        <v>164.38223159154799</v>
      </c>
      <c r="H23" s="6">
        <f>INDEX(Activity_Demand_tot!AA:AA,MATCH($C$1&amp;"-"&amp;$C23,Activity_Demand_tot!$CH:$CH,0))</f>
        <v>168.780281278871</v>
      </c>
      <c r="I23" s="6">
        <f>INDEX(Activity_Demand_tot!AB:AB,MATCH($C$1&amp;"-"&amp;$C23,Activity_Demand_tot!$CH:$CH,0))</f>
        <v>172.47997085275</v>
      </c>
      <c r="J23" s="10">
        <f>INDEX(Activity_Demand_tot!AC:AC,MATCH($C$1&amp;"-"&amp;$C23,Activity_Demand_tot!$CH:$CH,0))</f>
        <v>179.31984624215301</v>
      </c>
      <c r="K23" s="6">
        <f>K27</f>
        <v>186.56117848682999</v>
      </c>
      <c r="L23" s="6">
        <f>L27-6</f>
        <v>187.980434385704</v>
      </c>
      <c r="M23" s="6">
        <f t="shared" ref="M23:BL23" si="0">M27-6</f>
        <v>191.45520869984301</v>
      </c>
      <c r="N23" s="6">
        <f t="shared" si="0"/>
        <v>191.582669896037</v>
      </c>
      <c r="O23" s="6">
        <f t="shared" si="0"/>
        <v>195.754206919464</v>
      </c>
      <c r="P23" s="6">
        <f t="shared" si="0"/>
        <v>198.602257358526</v>
      </c>
      <c r="Q23" s="6">
        <f t="shared" si="0"/>
        <v>201.49520736166801</v>
      </c>
      <c r="R23" s="6">
        <f t="shared" si="0"/>
        <v>204.43566849343401</v>
      </c>
      <c r="S23" s="6">
        <f t="shared" si="0"/>
        <v>207.42558242959399</v>
      </c>
      <c r="T23" s="6">
        <f t="shared" si="0"/>
        <v>210.379086249495</v>
      </c>
      <c r="U23" s="6">
        <f t="shared" si="0"/>
        <v>213.362331660677</v>
      </c>
      <c r="V23" s="6">
        <f t="shared" si="0"/>
        <v>216.137647894623</v>
      </c>
      <c r="W23" s="6">
        <f t="shared" si="0"/>
        <v>218.795811741363</v>
      </c>
      <c r="X23" s="6">
        <f t="shared" si="0"/>
        <v>221.24962565254199</v>
      </c>
      <c r="Y23" s="6">
        <f t="shared" si="0"/>
        <v>223.60767658481799</v>
      </c>
      <c r="Z23" s="6">
        <f t="shared" si="0"/>
        <v>226.09438252071601</v>
      </c>
      <c r="AA23" s="6">
        <f t="shared" si="0"/>
        <v>228.27038767960801</v>
      </c>
      <c r="AB23" s="6">
        <f t="shared" si="0"/>
        <v>230.25895080133799</v>
      </c>
      <c r="AC23" s="6">
        <f t="shared" si="0"/>
        <v>231.987407553178</v>
      </c>
      <c r="AD23" s="6">
        <f t="shared" si="0"/>
        <v>233.677329780479</v>
      </c>
      <c r="AE23" s="6">
        <f t="shared" si="0"/>
        <v>235.468910131603</v>
      </c>
      <c r="AF23" s="6">
        <f t="shared" si="0"/>
        <v>236.95812154038299</v>
      </c>
      <c r="AG23" s="6">
        <f t="shared" si="0"/>
        <v>238.295588991286</v>
      </c>
      <c r="AH23" s="6">
        <f t="shared" si="0"/>
        <v>239.47364050946399</v>
      </c>
      <c r="AI23" s="6">
        <f t="shared" si="0"/>
        <v>240.46885157847899</v>
      </c>
      <c r="AJ23" s="6">
        <f t="shared" si="0"/>
        <v>241.42193983391701</v>
      </c>
      <c r="AK23" s="6">
        <f t="shared" si="0"/>
        <v>242.18062470157099</v>
      </c>
      <c r="AL23" s="6">
        <f t="shared" si="0"/>
        <v>242.85409149501299</v>
      </c>
      <c r="AM23" s="6">
        <f t="shared" si="0"/>
        <v>243.41751088861</v>
      </c>
      <c r="AN23" s="6">
        <f t="shared" si="0"/>
        <v>243.998819637982</v>
      </c>
      <c r="AO23" s="6">
        <f t="shared" si="0"/>
        <v>244.47903949915801</v>
      </c>
      <c r="AP23" s="6">
        <f t="shared" si="0"/>
        <v>244.932813960602</v>
      </c>
      <c r="AQ23" s="6">
        <f t="shared" si="0"/>
        <v>245.372750335506</v>
      </c>
      <c r="AR23" s="6">
        <f t="shared" si="0"/>
        <v>245.701889908293</v>
      </c>
      <c r="AS23" s="6">
        <f t="shared" si="0"/>
        <v>246.027066773857</v>
      </c>
      <c r="AT23" s="6">
        <f t="shared" si="0"/>
        <v>246.349463602817</v>
      </c>
      <c r="AU23" s="6">
        <f t="shared" si="0"/>
        <v>246.67045626347999</v>
      </c>
      <c r="AV23" s="6">
        <f t="shared" si="0"/>
        <v>246.99142364353801</v>
      </c>
      <c r="AW23" s="6">
        <f t="shared" si="0"/>
        <v>247.31341483787699</v>
      </c>
      <c r="AX23" s="6">
        <f t="shared" si="0"/>
        <v>247.63736607112801</v>
      </c>
      <c r="AY23" s="6">
        <f t="shared" si="0"/>
        <v>247.96390160474201</v>
      </c>
      <c r="AZ23" s="6">
        <f t="shared" si="0"/>
        <v>248.29346745643701</v>
      </c>
      <c r="BA23" s="6">
        <f t="shared" si="0"/>
        <v>248.626349229635</v>
      </c>
      <c r="BB23" s="6">
        <f t="shared" si="0"/>
        <v>248.962764231362</v>
      </c>
      <c r="BC23" s="6">
        <f t="shared" si="0"/>
        <v>249.30307542326</v>
      </c>
      <c r="BD23" s="6">
        <f t="shared" si="0"/>
        <v>249.647601243281</v>
      </c>
      <c r="BE23" s="6">
        <f t="shared" si="0"/>
        <v>249.995801404189</v>
      </c>
      <c r="BF23" s="6">
        <f t="shared" si="0"/>
        <v>250.34699897774698</v>
      </c>
      <c r="BG23" s="6">
        <f t="shared" si="0"/>
        <v>250.70066269112402</v>
      </c>
      <c r="BH23" s="6">
        <f t="shared" si="0"/>
        <v>251.056912088741</v>
      </c>
      <c r="BI23" s="6">
        <f t="shared" si="0"/>
        <v>251.41604802929402</v>
      </c>
      <c r="BJ23" s="6">
        <f t="shared" si="0"/>
        <v>251.777854374284</v>
      </c>
      <c r="BK23" s="6">
        <f t="shared" si="0"/>
        <v>252.14202588984398</v>
      </c>
      <c r="BL23" s="6">
        <f t="shared" si="0"/>
        <v>252.508554547014</v>
      </c>
    </row>
    <row r="24" spans="1:64" s="6" customFormat="1" x14ac:dyDescent="0.25">
      <c r="C24" s="6" t="s">
        <v>1</v>
      </c>
      <c r="D24" s="6">
        <f>D28</f>
        <v>30.790700158</v>
      </c>
      <c r="E24" s="6">
        <f>INDEX(Activity_Demand_tot!X:X,MATCH($C$1&amp;"-"&amp;$C24,Activity_Demand_tot!$CH:$CH,0))</f>
        <v>30.721417264999999</v>
      </c>
      <c r="F24" s="6">
        <f>INDEX(Activity_Demand_tot!Y:Y,MATCH($C$1&amp;"-"&amp;$C24,Activity_Demand_tot!$CH:$CH,0))</f>
        <v>30.927264429000001</v>
      </c>
      <c r="G24" s="6">
        <f>INDEX(Activity_Demand_tot!Z:Z,MATCH($C$1&amp;"-"&amp;$C24,Activity_Demand_tot!$CH:$CH,0))</f>
        <v>39.471204618999998</v>
      </c>
      <c r="H24" s="6">
        <f>INDEX(Activity_Demand_tot!AA:AA,MATCH($C$1&amp;"-"&amp;$C24,Activity_Demand_tot!$CH:$CH,0))</f>
        <v>38.818576143999998</v>
      </c>
      <c r="I24" s="6">
        <f>INDEX(Activity_Demand_tot!AB:AB,MATCH($C$1&amp;"-"&amp;$C24,Activity_Demand_tot!$CH:$CH,0))</f>
        <v>38.768751051999999</v>
      </c>
      <c r="J24" s="10">
        <f>INDEX(Activity_Demand_tot!AC:AC,MATCH($C$1&amp;"-"&amp;$C24,Activity_Demand_tot!$CH:$CH,0))</f>
        <v>38.532688999999998</v>
      </c>
      <c r="K24" s="6">
        <f>K28</f>
        <v>42.286740822526603</v>
      </c>
      <c r="L24" s="6">
        <f>L28 -2</f>
        <v>42.429760240807802</v>
      </c>
      <c r="M24" s="6">
        <f t="shared" ref="M24:BL24" si="1">M28 -2</f>
        <v>43.413178990132202</v>
      </c>
      <c r="N24" s="6">
        <f t="shared" si="1"/>
        <v>43.413178990132202</v>
      </c>
      <c r="O24" s="6">
        <f t="shared" si="1"/>
        <v>44.610181722643098</v>
      </c>
      <c r="P24" s="6">
        <f t="shared" si="1"/>
        <v>45.420851823236099</v>
      </c>
      <c r="Q24" s="6">
        <f t="shared" si="1"/>
        <v>46.248545995941498</v>
      </c>
      <c r="R24" s="6">
        <f t="shared" si="1"/>
        <v>47.093621746273797</v>
      </c>
      <c r="S24" s="6">
        <f t="shared" si="1"/>
        <v>47.956444087363103</v>
      </c>
      <c r="T24" s="6">
        <f t="shared" si="1"/>
        <v>48.811708056557798</v>
      </c>
      <c r="U24" s="6">
        <f t="shared" si="1"/>
        <v>49.679230297303697</v>
      </c>
      <c r="V24" s="6">
        <f t="shared" si="1"/>
        <v>50.489320173586798</v>
      </c>
      <c r="W24" s="6">
        <f t="shared" si="1"/>
        <v>51.2692598139392</v>
      </c>
      <c r="X24" s="6">
        <f t="shared" si="1"/>
        <v>51.993834419518201</v>
      </c>
      <c r="Y24" s="6">
        <f t="shared" si="1"/>
        <v>52.695246657066903</v>
      </c>
      <c r="Z24" s="6">
        <f t="shared" si="1"/>
        <v>53.439940535239899</v>
      </c>
      <c r="AA24" s="6">
        <f t="shared" si="1"/>
        <v>54.099047266695202</v>
      </c>
      <c r="AB24" s="6">
        <f t="shared" si="1"/>
        <v>54.709809136761201</v>
      </c>
      <c r="AC24" s="6">
        <f t="shared" si="1"/>
        <v>55.251456116489699</v>
      </c>
      <c r="AD24" s="6">
        <f t="shared" si="1"/>
        <v>55.789526923422102</v>
      </c>
      <c r="AE24" s="6">
        <f t="shared" si="1"/>
        <v>56.365350892242802</v>
      </c>
      <c r="AF24" s="6">
        <f t="shared" si="1"/>
        <v>56.859865130033597</v>
      </c>
      <c r="AG24" s="6">
        <f t="shared" si="1"/>
        <v>57.317499080929998</v>
      </c>
      <c r="AH24" s="6">
        <f t="shared" si="1"/>
        <v>57.735930069159402</v>
      </c>
      <c r="AI24" s="6">
        <f t="shared" si="1"/>
        <v>58.1081861214141</v>
      </c>
      <c r="AJ24" s="6">
        <f t="shared" si="1"/>
        <v>58.475479704709301</v>
      </c>
      <c r="AK24" s="6">
        <f t="shared" si="1"/>
        <v>58.792133925944903</v>
      </c>
      <c r="AL24" s="6">
        <f t="shared" si="1"/>
        <v>59.089358648293697</v>
      </c>
      <c r="AM24" s="6">
        <f t="shared" si="1"/>
        <v>59.359000535587597</v>
      </c>
      <c r="AN24" s="6">
        <f t="shared" si="1"/>
        <v>59.638349446298697</v>
      </c>
      <c r="AO24" s="6">
        <f t="shared" si="1"/>
        <v>59.891979725382399</v>
      </c>
      <c r="AP24" s="6">
        <f t="shared" si="1"/>
        <v>60.141368803373503</v>
      </c>
      <c r="AQ24" s="6">
        <f t="shared" si="1"/>
        <v>60.389641276984698</v>
      </c>
      <c r="AR24" s="6">
        <f t="shared" si="1"/>
        <v>60.607694109504799</v>
      </c>
      <c r="AS24" s="6">
        <f t="shared" si="1"/>
        <v>60.826621244925803</v>
      </c>
      <c r="AT24" s="6">
        <f t="shared" si="1"/>
        <v>61.0464261888457</v>
      </c>
      <c r="AU24" s="6">
        <f t="shared" si="1"/>
        <v>61.267112460918497</v>
      </c>
      <c r="AV24" s="6">
        <f t="shared" si="1"/>
        <v>61.488683594910398</v>
      </c>
      <c r="AW24" s="6">
        <f t="shared" si="1"/>
        <v>61.711143138756903</v>
      </c>
      <c r="AX24" s="6">
        <f t="shared" si="1"/>
        <v>61.934494654618803</v>
      </c>
      <c r="AY24" s="6">
        <f t="shared" si="1"/>
        <v>62.158741718940306</v>
      </c>
      <c r="AZ24" s="6">
        <f t="shared" si="1"/>
        <v>62.383887922505195</v>
      </c>
      <c r="BA24" s="6">
        <f t="shared" si="1"/>
        <v>62.609936870495005</v>
      </c>
      <c r="BB24" s="6">
        <f t="shared" si="1"/>
        <v>62.836892182546705</v>
      </c>
      <c r="BC24" s="6">
        <f t="shared" si="1"/>
        <v>63.064757492810401</v>
      </c>
      <c r="BD24" s="6">
        <f t="shared" si="1"/>
        <v>63.293536450007593</v>
      </c>
      <c r="BE24" s="6">
        <f t="shared" si="1"/>
        <v>63.523232717489805</v>
      </c>
      <c r="BF24" s="6">
        <f t="shared" si="1"/>
        <v>63.753849973297093</v>
      </c>
      <c r="BG24" s="6">
        <f t="shared" si="1"/>
        <v>63.985391910216805</v>
      </c>
      <c r="BH24" s="6">
        <f t="shared" si="1"/>
        <v>64.2178622358431</v>
      </c>
      <c r="BI24" s="6">
        <f t="shared" si="1"/>
        <v>64.451264672635801</v>
      </c>
      <c r="BJ24" s="6">
        <f t="shared" si="1"/>
        <v>64.685602957980507</v>
      </c>
      <c r="BK24" s="6">
        <f t="shared" si="1"/>
        <v>64.920880844248103</v>
      </c>
      <c r="BL24" s="6">
        <f t="shared" si="1"/>
        <v>65.157102098855006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152.03020891310601</v>
      </c>
      <c r="E27">
        <f>INDEX(Activity_Demand_tot!X:X,MATCH($C$1&amp;"-"&amp;$C27,Activity_Demand_tot!$CH:$CH,0))</f>
        <v>157.04513629172601</v>
      </c>
      <c r="F27">
        <f>INDEX(Activity_Demand_tot!Y:Y,MATCH($C$1&amp;"-"&amp;$C27,Activity_Demand_tot!$CH:$CH,0))</f>
        <v>160.75479209023499</v>
      </c>
      <c r="G27">
        <f>INDEX(Activity_Demand_tot!Z:Z,MATCH($C$1&amp;"-"&amp;$C27,Activity_Demand_tot!$CH:$CH,0))</f>
        <v>164.38223159154799</v>
      </c>
      <c r="H27">
        <f>INDEX(Activity_Demand_tot!AA:AA,MATCH($C$1&amp;"-"&amp;$C27,Activity_Demand_tot!$CH:$CH,0))</f>
        <v>168.780281278871</v>
      </c>
      <c r="I27">
        <f>INDEX(Activity_Demand_tot!AB:AB,MATCH($C$1&amp;"-"&amp;$C27,Activity_Demand_tot!$CH:$CH,0))</f>
        <v>172.47997085275</v>
      </c>
      <c r="J27" s="10">
        <f>INDEX(Activity_Demand_tot!AC:AC,MATCH($C$1&amp;"-"&amp;$C27,Activity_Demand_tot!$CH:$CH,0))</f>
        <v>179.31984624215301</v>
      </c>
      <c r="K27" s="6">
        <f>INDEX(Activity_Demand_tot!AD:AD,MATCH($C$1&amp;"-"&amp;$C27,Activity_Demand_tot!$CH:$CH,0))</f>
        <v>186.56117848682999</v>
      </c>
      <c r="L27" s="6">
        <f>INDEX(Activity_Demand_tot!AE:AE,MATCH($C$1&amp;"-"&amp;$C27,Activity_Demand_tot!$CH:$CH,0))</f>
        <v>193.980434385704</v>
      </c>
      <c r="M27" s="6">
        <f>INDEX(Activity_Demand_tot!AF:AF,MATCH($C$1&amp;"-"&amp;$C27,Activity_Demand_tot!$CH:$CH,0))</f>
        <v>197.45520869984301</v>
      </c>
      <c r="N27" s="6">
        <f>INDEX(Activity_Demand_tot!AG:AG,MATCH($C$1&amp;"-"&amp;$C27,Activity_Demand_tot!$CH:$CH,0))</f>
        <v>197.582669896037</v>
      </c>
      <c r="O27" s="6">
        <f>INDEX(Activity_Demand_tot!AH:AH,MATCH($C$1&amp;"-"&amp;$C27,Activity_Demand_tot!$CH:$CH,0))</f>
        <v>201.754206919464</v>
      </c>
      <c r="P27" s="6">
        <f>INDEX(Activity_Demand_tot!AI:AI,MATCH($C$1&amp;"-"&amp;$C27,Activity_Demand_tot!$CH:$CH,0))</f>
        <v>204.602257358526</v>
      </c>
      <c r="Q27" s="6">
        <f>INDEX(Activity_Demand_tot!AJ:AJ,MATCH($C$1&amp;"-"&amp;$C27,Activity_Demand_tot!$CH:$CH,0))</f>
        <v>207.49520736166801</v>
      </c>
      <c r="R27" s="6">
        <f>INDEX(Activity_Demand_tot!AK:AK,MATCH($C$1&amp;"-"&amp;$C27,Activity_Demand_tot!$CH:$CH,0))</f>
        <v>210.43566849343401</v>
      </c>
      <c r="S27" s="6">
        <f>INDEX(Activity_Demand_tot!AL:AL,MATCH($C$1&amp;"-"&amp;$C27,Activity_Demand_tot!$CH:$CH,0))</f>
        <v>213.42558242959399</v>
      </c>
      <c r="T27" s="6">
        <f>INDEX(Activity_Demand_tot!AM:AM,MATCH($C$1&amp;"-"&amp;$C27,Activity_Demand_tot!$CH:$CH,0))</f>
        <v>216.379086249495</v>
      </c>
      <c r="U27" s="6">
        <f>INDEX(Activity_Demand_tot!AN:AN,MATCH($C$1&amp;"-"&amp;$C27,Activity_Demand_tot!$CH:$CH,0))</f>
        <v>219.362331660677</v>
      </c>
      <c r="V27" s="6">
        <f>INDEX(Activity_Demand_tot!AO:AO,MATCH($C$1&amp;"-"&amp;$C27,Activity_Demand_tot!$CH:$CH,0))</f>
        <v>222.137647894623</v>
      </c>
      <c r="W27" s="6">
        <f>INDEX(Activity_Demand_tot!AP:AP,MATCH($C$1&amp;"-"&amp;$C27,Activity_Demand_tot!$CH:$CH,0))</f>
        <v>224.795811741363</v>
      </c>
      <c r="X27" s="6">
        <f>INDEX(Activity_Demand_tot!AQ:AQ,MATCH($C$1&amp;"-"&amp;$C27,Activity_Demand_tot!$CH:$CH,0))</f>
        <v>227.24962565254199</v>
      </c>
      <c r="Y27" s="6">
        <f>INDEX(Activity_Demand_tot!AR:AR,MATCH($C$1&amp;"-"&amp;$C27,Activity_Demand_tot!$CH:$CH,0))</f>
        <v>229.60767658481799</v>
      </c>
      <c r="Z27" s="6">
        <f>INDEX(Activity_Demand_tot!AS:AS,MATCH($C$1&amp;"-"&amp;$C27,Activity_Demand_tot!$CH:$CH,0))</f>
        <v>232.09438252071601</v>
      </c>
      <c r="AA27" s="6">
        <f>INDEX(Activity_Demand_tot!AT:AT,MATCH($C$1&amp;"-"&amp;$C27,Activity_Demand_tot!$CH:$CH,0))</f>
        <v>234.27038767960801</v>
      </c>
      <c r="AB27" s="6">
        <f>INDEX(Activity_Demand_tot!AU:AU,MATCH($C$1&amp;"-"&amp;$C27,Activity_Demand_tot!$CH:$CH,0))</f>
        <v>236.25895080133799</v>
      </c>
      <c r="AC27" s="6">
        <f>INDEX(Activity_Demand_tot!AV:AV,MATCH($C$1&amp;"-"&amp;$C27,Activity_Demand_tot!$CH:$CH,0))</f>
        <v>237.987407553178</v>
      </c>
      <c r="AD27" s="6">
        <f>INDEX(Activity_Demand_tot!AW:AW,MATCH($C$1&amp;"-"&amp;$C27,Activity_Demand_tot!$CH:$CH,0))</f>
        <v>239.677329780479</v>
      </c>
      <c r="AE27" s="6">
        <f>INDEX(Activity_Demand_tot!AX:AX,MATCH($C$1&amp;"-"&amp;$C27,Activity_Demand_tot!$CH:$CH,0))</f>
        <v>241.468910131603</v>
      </c>
      <c r="AF27" s="6">
        <f>INDEX(Activity_Demand_tot!AY:AY,MATCH($C$1&amp;"-"&amp;$C27,Activity_Demand_tot!$CH:$CH,0))</f>
        <v>242.95812154038299</v>
      </c>
      <c r="AG27" s="6">
        <f>INDEX(Activity_Demand_tot!AZ:AZ,MATCH($C$1&amp;"-"&amp;$C27,Activity_Demand_tot!$CH:$CH,0))</f>
        <v>244.295588991286</v>
      </c>
      <c r="AH27" s="6">
        <f>INDEX(Activity_Demand_tot!BA:BA,MATCH($C$1&amp;"-"&amp;$C27,Activity_Demand_tot!$CH:$CH,0))</f>
        <v>245.47364050946399</v>
      </c>
      <c r="AI27" s="6">
        <f>INDEX(Activity_Demand_tot!BB:BB,MATCH($C$1&amp;"-"&amp;$C27,Activity_Demand_tot!$CH:$CH,0))</f>
        <v>246.46885157847899</v>
      </c>
      <c r="AJ27" s="6">
        <f>INDEX(Activity_Demand_tot!BC:BC,MATCH($C$1&amp;"-"&amp;$C27,Activity_Demand_tot!$CH:$CH,0))</f>
        <v>247.42193983391701</v>
      </c>
      <c r="AK27" s="6">
        <f>INDEX(Activity_Demand_tot!BD:BD,MATCH($C$1&amp;"-"&amp;$C27,Activity_Demand_tot!$CH:$CH,0))</f>
        <v>248.18062470157099</v>
      </c>
      <c r="AL27" s="6">
        <f>INDEX(Activity_Demand_tot!BE:BE,MATCH($C$1&amp;"-"&amp;$C27,Activity_Demand_tot!$CH:$CH,0))</f>
        <v>248.85409149501299</v>
      </c>
      <c r="AM27" s="6">
        <f>INDEX(Activity_Demand_tot!BF:BF,MATCH($C$1&amp;"-"&amp;$C27,Activity_Demand_tot!$CH:$CH,0))</f>
        <v>249.41751088861</v>
      </c>
      <c r="AN27" s="6">
        <f>INDEX(Activity_Demand_tot!BG:BG,MATCH($C$1&amp;"-"&amp;$C27,Activity_Demand_tot!$CH:$CH,0))</f>
        <v>249.998819637982</v>
      </c>
      <c r="AO27" s="6">
        <f>INDEX(Activity_Demand_tot!BH:BH,MATCH($C$1&amp;"-"&amp;$C27,Activity_Demand_tot!$CH:$CH,0))</f>
        <v>250.47903949915801</v>
      </c>
      <c r="AP27" s="6">
        <f>INDEX(Activity_Demand_tot!BI:BI,MATCH($C$1&amp;"-"&amp;$C27,Activity_Demand_tot!$CH:$CH,0))</f>
        <v>250.932813960602</v>
      </c>
      <c r="AQ27" s="6">
        <f>INDEX(Activity_Demand_tot!BJ:BJ,MATCH($C$1&amp;"-"&amp;$C27,Activity_Demand_tot!$CH:$CH,0))</f>
        <v>251.372750335506</v>
      </c>
      <c r="AR27" s="6">
        <f>INDEX(Activity_Demand_tot!BK:BK,MATCH($C$1&amp;"-"&amp;$C27,Activity_Demand_tot!$CH:$CH,0))</f>
        <v>251.701889908293</v>
      </c>
      <c r="AS27" s="6">
        <f>INDEX(Activity_Demand_tot!BL:BL,MATCH($C$1&amp;"-"&amp;$C27,Activity_Demand_tot!$CH:$CH,0))</f>
        <v>252.027066773857</v>
      </c>
      <c r="AT27" s="6">
        <f>INDEX(Activity_Demand_tot!BM:BM,MATCH($C$1&amp;"-"&amp;$C27,Activity_Demand_tot!$CH:$CH,0))</f>
        <v>252.349463602817</v>
      </c>
      <c r="AU27" s="6">
        <f>INDEX(Activity_Demand_tot!BN:BN,MATCH($C$1&amp;"-"&amp;$C27,Activity_Demand_tot!$CH:$CH,0))</f>
        <v>252.67045626347999</v>
      </c>
      <c r="AV27" s="6">
        <f>INDEX(Activity_Demand_tot!BO:BO,MATCH($C$1&amp;"-"&amp;$C27,Activity_Demand_tot!$CH:$CH,0))</f>
        <v>252.99142364353801</v>
      </c>
      <c r="AW27" s="6">
        <f>INDEX(Activity_Demand_tot!BP:BP,MATCH($C$1&amp;"-"&amp;$C27,Activity_Demand_tot!$CH:$CH,0))</f>
        <v>253.31341483787699</v>
      </c>
      <c r="AX27" s="6">
        <f>INDEX(Activity_Demand_tot!BQ:BQ,MATCH($C$1&amp;"-"&amp;$C27,Activity_Demand_tot!$CH:$CH,0))</f>
        <v>253.63736607112801</v>
      </c>
      <c r="AY27" s="6">
        <f>INDEX(Activity_Demand_tot!BR:BR,MATCH($C$1&amp;"-"&amp;$C27,Activity_Demand_tot!$CH:$CH,0))</f>
        <v>253.96390160474201</v>
      </c>
      <c r="AZ27" s="6">
        <f>INDEX(Activity_Demand_tot!BS:BS,MATCH($C$1&amp;"-"&amp;$C27,Activity_Demand_tot!$CH:$CH,0))</f>
        <v>254.29346745643701</v>
      </c>
      <c r="BA27" s="6">
        <f>INDEX(Activity_Demand_tot!BT:BT,MATCH($C$1&amp;"-"&amp;$C27,Activity_Demand_tot!$CH:$CH,0))</f>
        <v>254.626349229635</v>
      </c>
      <c r="BB27" s="6">
        <f>INDEX(Activity_Demand_tot!BU:BU,MATCH($C$1&amp;"-"&amp;$C27,Activity_Demand_tot!$CH:$CH,0))</f>
        <v>254.962764231362</v>
      </c>
      <c r="BC27" s="6">
        <f>INDEX(Activity_Demand_tot!BV:BV,MATCH($C$1&amp;"-"&amp;$C27,Activity_Demand_tot!$CH:$CH,0))</f>
        <v>255.30307542326</v>
      </c>
      <c r="BD27" s="6">
        <f>INDEX(Activity_Demand_tot!BW:BW,MATCH($C$1&amp;"-"&amp;$C27,Activity_Demand_tot!$CH:$CH,0))</f>
        <v>255.647601243281</v>
      </c>
      <c r="BE27" s="6">
        <f>INDEX(Activity_Demand_tot!BX:BX,MATCH($C$1&amp;"-"&amp;$C27,Activity_Demand_tot!$CH:$CH,0))</f>
        <v>255.995801404189</v>
      </c>
      <c r="BF27" s="6">
        <f>INDEX(Activity_Demand_tot!BY:BY,MATCH($C$1&amp;"-"&amp;$C27,Activity_Demand_tot!$CH:$CH,0))</f>
        <v>256.34699897774698</v>
      </c>
      <c r="BG27" s="6">
        <f>INDEX(Activity_Demand_tot!BZ:BZ,MATCH($C$1&amp;"-"&amp;$C27,Activity_Demand_tot!$CH:$CH,0))</f>
        <v>256.70066269112402</v>
      </c>
      <c r="BH27" s="6">
        <f>INDEX(Activity_Demand_tot!CA:CA,MATCH($C$1&amp;"-"&amp;$C27,Activity_Demand_tot!$CH:$CH,0))</f>
        <v>257.056912088741</v>
      </c>
      <c r="BI27" s="6">
        <f>INDEX(Activity_Demand_tot!CB:CB,MATCH($C$1&amp;"-"&amp;$C27,Activity_Demand_tot!$CH:$CH,0))</f>
        <v>257.41604802929402</v>
      </c>
      <c r="BJ27" s="6">
        <f>INDEX(Activity_Demand_tot!CC:CC,MATCH($C$1&amp;"-"&amp;$C27,Activity_Demand_tot!$CH:$CH,0))</f>
        <v>257.777854374284</v>
      </c>
      <c r="BK27" s="6">
        <f>INDEX(Activity_Demand_tot!CD:CD,MATCH($C$1&amp;"-"&amp;$C27,Activity_Demand_tot!$CH:$CH,0))</f>
        <v>258.14202588984398</v>
      </c>
      <c r="BL27" s="6">
        <f>INDEX(Activity_Demand_tot!CE:CE,MATCH($C$1&amp;"-"&amp;$C27,Activity_Demand_tot!$CH:$CH,0))</f>
        <v>258.508554547014</v>
      </c>
    </row>
    <row r="28" spans="1:64" x14ac:dyDescent="0.25">
      <c r="C28" t="s">
        <v>1</v>
      </c>
      <c r="D28">
        <f>INDEX(Activity_Demand_tot!W:W,MATCH($C$1&amp;"-"&amp;$C28,Activity_Demand_tot!$CH:$CH,0))</f>
        <v>30.790700158</v>
      </c>
      <c r="E28">
        <f>INDEX(Activity_Demand_tot!X:X,MATCH($C$1&amp;"-"&amp;$C28,Activity_Demand_tot!$CH:$CH,0))</f>
        <v>30.721417264999999</v>
      </c>
      <c r="F28">
        <f>INDEX(Activity_Demand_tot!Y:Y,MATCH($C$1&amp;"-"&amp;$C28,Activity_Demand_tot!$CH:$CH,0))</f>
        <v>30.927264429000001</v>
      </c>
      <c r="G28">
        <f>INDEX(Activity_Demand_tot!Z:Z,MATCH($C$1&amp;"-"&amp;$C28,Activity_Demand_tot!$CH:$CH,0))</f>
        <v>39.471204618999998</v>
      </c>
      <c r="H28">
        <f>INDEX(Activity_Demand_tot!AA:AA,MATCH($C$1&amp;"-"&amp;$C28,Activity_Demand_tot!$CH:$CH,0))</f>
        <v>38.818576143999998</v>
      </c>
      <c r="I28">
        <f>INDEX(Activity_Demand_tot!AB:AB,MATCH($C$1&amp;"-"&amp;$C28,Activity_Demand_tot!$CH:$CH,0))</f>
        <v>38.768751051999999</v>
      </c>
      <c r="J28" s="10">
        <f>INDEX(Activity_Demand_tot!AC:AC,MATCH($C$1&amp;"-"&amp;$C28,Activity_Demand_tot!$CH:$CH,0))</f>
        <v>38.532688999999998</v>
      </c>
      <c r="K28" s="6">
        <f>INDEX(Activity_Demand_tot!AD:AD,MATCH($C$1&amp;"-"&amp;$C28,Activity_Demand_tot!$CH:$CH,0))</f>
        <v>42.286740822526603</v>
      </c>
      <c r="L28" s="6">
        <f>INDEX(Activity_Demand_tot!AE:AE,MATCH($C$1&amp;"-"&amp;$C28,Activity_Demand_tot!$CH:$CH,0))</f>
        <v>44.429760240807802</v>
      </c>
      <c r="M28" s="6">
        <f>INDEX(Activity_Demand_tot!AF:AF,MATCH($C$1&amp;"-"&amp;$C28,Activity_Demand_tot!$CH:$CH,0))</f>
        <v>45.413178990132202</v>
      </c>
      <c r="N28" s="6">
        <f>INDEX(Activity_Demand_tot!AG:AG,MATCH($C$1&amp;"-"&amp;$C28,Activity_Demand_tot!$CH:$CH,0))</f>
        <v>45.413178990132202</v>
      </c>
      <c r="O28" s="6">
        <f>INDEX(Activity_Demand_tot!AH:AH,MATCH($C$1&amp;"-"&amp;$C28,Activity_Demand_tot!$CH:$CH,0))</f>
        <v>46.610181722643098</v>
      </c>
      <c r="P28" s="6">
        <f>INDEX(Activity_Demand_tot!AI:AI,MATCH($C$1&amp;"-"&amp;$C28,Activity_Demand_tot!$CH:$CH,0))</f>
        <v>47.420851823236099</v>
      </c>
      <c r="Q28" s="6">
        <f>INDEX(Activity_Demand_tot!AJ:AJ,MATCH($C$1&amp;"-"&amp;$C28,Activity_Demand_tot!$CH:$CH,0))</f>
        <v>48.248545995941498</v>
      </c>
      <c r="R28" s="6">
        <f>INDEX(Activity_Demand_tot!AK:AK,MATCH($C$1&amp;"-"&amp;$C28,Activity_Demand_tot!$CH:$CH,0))</f>
        <v>49.093621746273797</v>
      </c>
      <c r="S28" s="6">
        <f>INDEX(Activity_Demand_tot!AL:AL,MATCH($C$1&amp;"-"&amp;$C28,Activity_Demand_tot!$CH:$CH,0))</f>
        <v>49.956444087363103</v>
      </c>
      <c r="T28" s="6">
        <f>INDEX(Activity_Demand_tot!AM:AM,MATCH($C$1&amp;"-"&amp;$C28,Activity_Demand_tot!$CH:$CH,0))</f>
        <v>50.811708056557798</v>
      </c>
      <c r="U28" s="6">
        <f>INDEX(Activity_Demand_tot!AN:AN,MATCH($C$1&amp;"-"&amp;$C28,Activity_Demand_tot!$CH:$CH,0))</f>
        <v>51.679230297303697</v>
      </c>
      <c r="V28" s="6">
        <f>INDEX(Activity_Demand_tot!AO:AO,MATCH($C$1&amp;"-"&amp;$C28,Activity_Demand_tot!$CH:$CH,0))</f>
        <v>52.489320173586798</v>
      </c>
      <c r="W28" s="6">
        <f>INDEX(Activity_Demand_tot!AP:AP,MATCH($C$1&amp;"-"&amp;$C28,Activity_Demand_tot!$CH:$CH,0))</f>
        <v>53.2692598139392</v>
      </c>
      <c r="X28" s="6">
        <f>INDEX(Activity_Demand_tot!AQ:AQ,MATCH($C$1&amp;"-"&amp;$C28,Activity_Demand_tot!$CH:$CH,0))</f>
        <v>53.993834419518201</v>
      </c>
      <c r="Y28" s="6">
        <f>INDEX(Activity_Demand_tot!AR:AR,MATCH($C$1&amp;"-"&amp;$C28,Activity_Demand_tot!$CH:$CH,0))</f>
        <v>54.695246657066903</v>
      </c>
      <c r="Z28" s="6">
        <f>INDEX(Activity_Demand_tot!AS:AS,MATCH($C$1&amp;"-"&amp;$C28,Activity_Demand_tot!$CH:$CH,0))</f>
        <v>55.439940535239899</v>
      </c>
      <c r="AA28" s="6">
        <f>INDEX(Activity_Demand_tot!AT:AT,MATCH($C$1&amp;"-"&amp;$C28,Activity_Demand_tot!$CH:$CH,0))</f>
        <v>56.099047266695202</v>
      </c>
      <c r="AB28" s="6">
        <f>INDEX(Activity_Demand_tot!AU:AU,MATCH($C$1&amp;"-"&amp;$C28,Activity_Demand_tot!$CH:$CH,0))</f>
        <v>56.709809136761201</v>
      </c>
      <c r="AC28" s="6">
        <f>INDEX(Activity_Demand_tot!AV:AV,MATCH($C$1&amp;"-"&amp;$C28,Activity_Demand_tot!$CH:$CH,0))</f>
        <v>57.251456116489699</v>
      </c>
      <c r="AD28" s="6">
        <f>INDEX(Activity_Demand_tot!AW:AW,MATCH($C$1&amp;"-"&amp;$C28,Activity_Demand_tot!$CH:$CH,0))</f>
        <v>57.789526923422102</v>
      </c>
      <c r="AE28" s="6">
        <f>INDEX(Activity_Demand_tot!AX:AX,MATCH($C$1&amp;"-"&amp;$C28,Activity_Demand_tot!$CH:$CH,0))</f>
        <v>58.365350892242802</v>
      </c>
      <c r="AF28" s="6">
        <f>INDEX(Activity_Demand_tot!AY:AY,MATCH($C$1&amp;"-"&amp;$C28,Activity_Demand_tot!$CH:$CH,0))</f>
        <v>58.859865130033597</v>
      </c>
      <c r="AG28" s="6">
        <f>INDEX(Activity_Demand_tot!AZ:AZ,MATCH($C$1&amp;"-"&amp;$C28,Activity_Demand_tot!$CH:$CH,0))</f>
        <v>59.317499080929998</v>
      </c>
      <c r="AH28" s="6">
        <f>INDEX(Activity_Demand_tot!BA:BA,MATCH($C$1&amp;"-"&amp;$C28,Activity_Demand_tot!$CH:$CH,0))</f>
        <v>59.735930069159402</v>
      </c>
      <c r="AI28" s="6">
        <f>INDEX(Activity_Demand_tot!BB:BB,MATCH($C$1&amp;"-"&amp;$C28,Activity_Demand_tot!$CH:$CH,0))</f>
        <v>60.1081861214141</v>
      </c>
      <c r="AJ28" s="6">
        <f>INDEX(Activity_Demand_tot!BC:BC,MATCH($C$1&amp;"-"&amp;$C28,Activity_Demand_tot!$CH:$CH,0))</f>
        <v>60.475479704709301</v>
      </c>
      <c r="AK28" s="6">
        <f>INDEX(Activity_Demand_tot!BD:BD,MATCH($C$1&amp;"-"&amp;$C28,Activity_Demand_tot!$CH:$CH,0))</f>
        <v>60.792133925944903</v>
      </c>
      <c r="AL28" s="6">
        <f>INDEX(Activity_Demand_tot!BE:BE,MATCH($C$1&amp;"-"&amp;$C28,Activity_Demand_tot!$CH:$CH,0))</f>
        <v>61.089358648293697</v>
      </c>
      <c r="AM28" s="6">
        <f>INDEX(Activity_Demand_tot!BF:BF,MATCH($C$1&amp;"-"&amp;$C28,Activity_Demand_tot!$CH:$CH,0))</f>
        <v>61.359000535587597</v>
      </c>
      <c r="AN28" s="6">
        <f>INDEX(Activity_Demand_tot!BG:BG,MATCH($C$1&amp;"-"&amp;$C28,Activity_Demand_tot!$CH:$CH,0))</f>
        <v>61.638349446298697</v>
      </c>
      <c r="AO28" s="6">
        <f>INDEX(Activity_Demand_tot!BH:BH,MATCH($C$1&amp;"-"&amp;$C28,Activity_Demand_tot!$CH:$CH,0))</f>
        <v>61.891979725382399</v>
      </c>
      <c r="AP28" s="6">
        <f>INDEX(Activity_Demand_tot!BI:BI,MATCH($C$1&amp;"-"&amp;$C28,Activity_Demand_tot!$CH:$CH,0))</f>
        <v>62.141368803373503</v>
      </c>
      <c r="AQ28" s="6">
        <f>INDEX(Activity_Demand_tot!BJ:BJ,MATCH($C$1&amp;"-"&amp;$C28,Activity_Demand_tot!$CH:$CH,0))</f>
        <v>62.389641276984698</v>
      </c>
      <c r="AR28" s="6">
        <f>INDEX(Activity_Demand_tot!BK:BK,MATCH($C$1&amp;"-"&amp;$C28,Activity_Demand_tot!$CH:$CH,0))</f>
        <v>62.607694109504799</v>
      </c>
      <c r="AS28" s="6">
        <f>INDEX(Activity_Demand_tot!BL:BL,MATCH($C$1&amp;"-"&amp;$C28,Activity_Demand_tot!$CH:$CH,0))</f>
        <v>62.826621244925803</v>
      </c>
      <c r="AT28" s="6">
        <f>INDEX(Activity_Demand_tot!BM:BM,MATCH($C$1&amp;"-"&amp;$C28,Activity_Demand_tot!$CH:$CH,0))</f>
        <v>63.0464261888457</v>
      </c>
      <c r="AU28" s="6">
        <f>INDEX(Activity_Demand_tot!BN:BN,MATCH($C$1&amp;"-"&amp;$C28,Activity_Demand_tot!$CH:$CH,0))</f>
        <v>63.267112460918497</v>
      </c>
      <c r="AV28" s="6">
        <f>INDEX(Activity_Demand_tot!BO:BO,MATCH($C$1&amp;"-"&amp;$C28,Activity_Demand_tot!$CH:$CH,0))</f>
        <v>63.488683594910398</v>
      </c>
      <c r="AW28" s="6">
        <f>INDEX(Activity_Demand_tot!BP:BP,MATCH($C$1&amp;"-"&amp;$C28,Activity_Demand_tot!$CH:$CH,0))</f>
        <v>63.711143138756903</v>
      </c>
      <c r="AX28" s="6">
        <f>INDEX(Activity_Demand_tot!BQ:BQ,MATCH($C$1&amp;"-"&amp;$C28,Activity_Demand_tot!$CH:$CH,0))</f>
        <v>63.934494654618803</v>
      </c>
      <c r="AY28" s="6">
        <f>INDEX(Activity_Demand_tot!BR:BR,MATCH($C$1&amp;"-"&amp;$C28,Activity_Demand_tot!$CH:$CH,0))</f>
        <v>64.158741718940306</v>
      </c>
      <c r="AZ28" s="6">
        <f>INDEX(Activity_Demand_tot!BS:BS,MATCH($C$1&amp;"-"&amp;$C28,Activity_Demand_tot!$CH:$CH,0))</f>
        <v>64.383887922505195</v>
      </c>
      <c r="BA28" s="6">
        <f>INDEX(Activity_Demand_tot!BT:BT,MATCH($C$1&amp;"-"&amp;$C28,Activity_Demand_tot!$CH:$CH,0))</f>
        <v>64.609936870495005</v>
      </c>
      <c r="BB28" s="6">
        <f>INDEX(Activity_Demand_tot!BU:BU,MATCH($C$1&amp;"-"&amp;$C28,Activity_Demand_tot!$CH:$CH,0))</f>
        <v>64.836892182546705</v>
      </c>
      <c r="BC28" s="6">
        <f>INDEX(Activity_Demand_tot!BV:BV,MATCH($C$1&amp;"-"&amp;$C28,Activity_Demand_tot!$CH:$CH,0))</f>
        <v>65.064757492810401</v>
      </c>
      <c r="BD28" s="6">
        <f>INDEX(Activity_Demand_tot!BW:BW,MATCH($C$1&amp;"-"&amp;$C28,Activity_Demand_tot!$CH:$CH,0))</f>
        <v>65.293536450007593</v>
      </c>
      <c r="BE28" s="6">
        <f>INDEX(Activity_Demand_tot!BX:BX,MATCH($C$1&amp;"-"&amp;$C28,Activity_Demand_tot!$CH:$CH,0))</f>
        <v>65.523232717489805</v>
      </c>
      <c r="BF28" s="6">
        <f>INDEX(Activity_Demand_tot!BY:BY,MATCH($C$1&amp;"-"&amp;$C28,Activity_Demand_tot!$CH:$CH,0))</f>
        <v>65.753849973297093</v>
      </c>
      <c r="BG28" s="6">
        <f>INDEX(Activity_Demand_tot!BZ:BZ,MATCH($C$1&amp;"-"&amp;$C28,Activity_Demand_tot!$CH:$CH,0))</f>
        <v>65.985391910216805</v>
      </c>
      <c r="BH28" s="6">
        <f>INDEX(Activity_Demand_tot!CA:CA,MATCH($C$1&amp;"-"&amp;$C28,Activity_Demand_tot!$CH:$CH,0))</f>
        <v>66.2178622358431</v>
      </c>
      <c r="BI28" s="6">
        <f>INDEX(Activity_Demand_tot!CB:CB,MATCH($C$1&amp;"-"&amp;$C28,Activity_Demand_tot!$CH:$CH,0))</f>
        <v>66.451264672635801</v>
      </c>
      <c r="BJ28" s="6">
        <f>INDEX(Activity_Demand_tot!CC:CC,MATCH($C$1&amp;"-"&amp;$C28,Activity_Demand_tot!$CH:$CH,0))</f>
        <v>66.685602957980507</v>
      </c>
      <c r="BK28" s="6">
        <f>INDEX(Activity_Demand_tot!CD:CD,MATCH($C$1&amp;"-"&amp;$C28,Activity_Demand_tot!$CH:$CH,0))</f>
        <v>66.920880844248103</v>
      </c>
      <c r="BL28" s="6">
        <f>INDEX(Activity_Demand_tot!CE:CE,MATCH($C$1&amp;"-"&amp;$C28,Activity_Demand_tot!$CH:$CH,0))</f>
        <v>67.157102098855006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18_CT</v>
      </c>
      <c r="B32" t="s">
        <v>742</v>
      </c>
      <c r="C32" t="str">
        <f t="shared" ref="C32:AH32" si="2">C127</f>
        <v>air_freight(gtkm)</v>
      </c>
      <c r="D32">
        <f t="shared" si="2"/>
        <v>9.0000000000000019E-5</v>
      </c>
      <c r="E32">
        <f t="shared" si="2"/>
        <v>9.0000000000000019E-5</v>
      </c>
      <c r="F32">
        <f t="shared" si="2"/>
        <v>9.0000000000000019E-5</v>
      </c>
      <c r="G32">
        <f t="shared" si="2"/>
        <v>8.9999999999999992E-5</v>
      </c>
      <c r="H32">
        <f t="shared" si="2"/>
        <v>8.9999999999999951E-5</v>
      </c>
      <c r="I32">
        <f t="shared" si="2"/>
        <v>8.9999999999999992E-5</v>
      </c>
      <c r="J32" s="10">
        <f t="shared" si="2"/>
        <v>0</v>
      </c>
      <c r="K32">
        <f t="shared" si="2"/>
        <v>1.3381268038131189E-4</v>
      </c>
      <c r="L32">
        <f t="shared" si="2"/>
        <v>1.7819201296471316E-4</v>
      </c>
      <c r="M32">
        <f t="shared" si="2"/>
        <v>2.4462273521997762E-4</v>
      </c>
      <c r="N32">
        <f t="shared" si="2"/>
        <v>3.2215914093903337E-4</v>
      </c>
      <c r="O32">
        <f t="shared" si="2"/>
        <v>4.249238177570079E-4</v>
      </c>
      <c r="P32">
        <f t="shared" si="2"/>
        <v>5.4125025260218695E-4</v>
      </c>
      <c r="Q32">
        <f t="shared" si="2"/>
        <v>6.735004274060042E-4</v>
      </c>
      <c r="R32">
        <f t="shared" si="2"/>
        <v>8.209986042700978E-4</v>
      </c>
      <c r="S32">
        <f t="shared" si="2"/>
        <v>9.8301988197034042E-4</v>
      </c>
      <c r="T32">
        <f t="shared" si="2"/>
        <v>1.1581788195153602E-3</v>
      </c>
      <c r="U32">
        <f t="shared" si="2"/>
        <v>1.3459131886133708E-3</v>
      </c>
      <c r="V32">
        <f t="shared" si="2"/>
        <v>1.5431226672175137E-3</v>
      </c>
      <c r="W32">
        <f t="shared" si="2"/>
        <v>1.7489616470704858E-3</v>
      </c>
      <c r="X32">
        <f t="shared" si="2"/>
        <v>1.9609114549448041E-3</v>
      </c>
      <c r="Y32">
        <f t="shared" si="2"/>
        <v>2.1783970619308197E-3</v>
      </c>
      <c r="Z32">
        <f t="shared" si="2"/>
        <v>2.4027958971855612E-3</v>
      </c>
      <c r="AA32">
        <f t="shared" si="2"/>
        <v>2.6269141751831702E-3</v>
      </c>
      <c r="AB32">
        <f t="shared" si="2"/>
        <v>2.8503305626304079E-3</v>
      </c>
      <c r="AC32">
        <f t="shared" si="2"/>
        <v>3.0699117986397874E-3</v>
      </c>
      <c r="AD32">
        <f t="shared" si="2"/>
        <v>3.2873263417784997E-3</v>
      </c>
      <c r="AE32">
        <f t="shared" si="2"/>
        <v>3.5036102254469756E-3</v>
      </c>
      <c r="AF32">
        <f t="shared" si="2"/>
        <v>3.7098281839551624E-3</v>
      </c>
      <c r="AG32">
        <f t="shared" si="2"/>
        <v>3.9067435232541491E-3</v>
      </c>
      <c r="AH32">
        <f t="shared" si="2"/>
        <v>4.0923638257513439E-3</v>
      </c>
      <c r="AI32">
        <f t="shared" ref="AI32:BL32" si="3">AI127</f>
        <v>4.2643684235028987E-3</v>
      </c>
      <c r="AJ32">
        <f t="shared" si="3"/>
        <v>4.4240674037726727E-3</v>
      </c>
      <c r="AK32">
        <f t="shared" si="3"/>
        <v>4.5664226196646413E-3</v>
      </c>
      <c r="AL32">
        <f t="shared" si="3"/>
        <v>4.6921944410582127E-3</v>
      </c>
      <c r="AM32">
        <f t="shared" si="3"/>
        <v>4.799234242118422E-3</v>
      </c>
      <c r="AN32">
        <f t="shared" si="3"/>
        <v>4.8891271592569315E-3</v>
      </c>
      <c r="AO32">
        <f t="shared" si="3"/>
        <v>4.9576238256991987E-3</v>
      </c>
      <c r="AP32">
        <f t="shared" si="3"/>
        <v>5.0051404287970828E-3</v>
      </c>
      <c r="AQ32">
        <f t="shared" si="3"/>
        <v>5.0306414569637531E-3</v>
      </c>
      <c r="AR32">
        <f t="shared" si="3"/>
        <v>5.0304386110889025E-3</v>
      </c>
      <c r="AS32">
        <f t="shared" si="3"/>
        <v>5.0181962527063827E-3</v>
      </c>
      <c r="AT32">
        <f t="shared" si="3"/>
        <v>5.0058069474853513E-3</v>
      </c>
      <c r="AU32">
        <f t="shared" si="3"/>
        <v>4.9932696655648617E-3</v>
      </c>
      <c r="AV32">
        <f t="shared" si="3"/>
        <v>4.9805833711877457E-3</v>
      </c>
      <c r="AW32">
        <f t="shared" si="3"/>
        <v>4.9677470226699343E-3</v>
      </c>
      <c r="AX32">
        <f t="shared" si="3"/>
        <v>4.9547595723695081E-3</v>
      </c>
      <c r="AY32">
        <f t="shared" si="3"/>
        <v>4.9416199666557584E-3</v>
      </c>
      <c r="AZ32">
        <f t="shared" si="3"/>
        <v>4.9283271458779145E-3</v>
      </c>
      <c r="BA32">
        <f t="shared" si="3"/>
        <v>4.914880044333862E-3</v>
      </c>
      <c r="BB32">
        <f t="shared" si="3"/>
        <v>4.901277590238646E-3</v>
      </c>
      <c r="BC32">
        <f t="shared" si="3"/>
        <v>4.8875187056928093E-3</v>
      </c>
      <c r="BD32">
        <f t="shared" si="3"/>
        <v>4.8736023066505881E-3</v>
      </c>
      <c r="BE32">
        <f t="shared" si="3"/>
        <v>4.859527302887974E-3</v>
      </c>
      <c r="BF32">
        <f t="shared" si="3"/>
        <v>4.8452925979705829E-3</v>
      </c>
      <c r="BG32">
        <f t="shared" si="3"/>
        <v>4.8308970892213723E-3</v>
      </c>
      <c r="BH32">
        <f t="shared" si="3"/>
        <v>4.8163396676882356E-3</v>
      </c>
      <c r="BI32">
        <f t="shared" si="3"/>
        <v>4.8016192181113701E-3</v>
      </c>
      <c r="BJ32">
        <f t="shared" si="3"/>
        <v>4.7867346188905611E-3</v>
      </c>
      <c r="BK32">
        <f t="shared" si="3"/>
        <v>4.7716847420522391E-3</v>
      </c>
      <c r="BL32">
        <f t="shared" si="3"/>
        <v>4.7564684532164191E-3</v>
      </c>
    </row>
    <row r="33" spans="1:64" x14ac:dyDescent="0.25">
      <c r="A33" t="str">
        <f t="shared" ref="A33:A60" si="4">$C$1</f>
        <v>18_CT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18_CT</v>
      </c>
      <c r="B34" t="s">
        <v>742</v>
      </c>
      <c r="C34" t="str">
        <f t="shared" ref="C34:AH34" si="7">C129</f>
        <v>rail_freight(gtkm)</v>
      </c>
      <c r="D34">
        <f t="shared" si="7"/>
        <v>0.87251999999999996</v>
      </c>
      <c r="E34">
        <f t="shared" si="7"/>
        <v>0.85336200000000006</v>
      </c>
      <c r="F34">
        <f t="shared" si="7"/>
        <v>0.83310200000000001</v>
      </c>
      <c r="G34">
        <f t="shared" si="7"/>
        <v>0.72917799999999977</v>
      </c>
      <c r="H34">
        <f t="shared" si="7"/>
        <v>0.68345199999999995</v>
      </c>
      <c r="I34">
        <f t="shared" si="7"/>
        <v>0.63621300000000014</v>
      </c>
      <c r="J34" s="10">
        <f t="shared" si="7"/>
        <v>0</v>
      </c>
      <c r="K34">
        <f t="shared" si="7"/>
        <v>0.58869748732124327</v>
      </c>
      <c r="L34">
        <f t="shared" si="7"/>
        <v>0.54530425997634524</v>
      </c>
      <c r="M34">
        <f t="shared" si="7"/>
        <v>0.51628303871681269</v>
      </c>
      <c r="N34">
        <f t="shared" si="7"/>
        <v>0.47918657321136254</v>
      </c>
      <c r="O34">
        <f t="shared" si="7"/>
        <v>0.45875057046621992</v>
      </c>
      <c r="P34">
        <f t="shared" si="7"/>
        <v>0.4371572449963253</v>
      </c>
      <c r="Q34">
        <f t="shared" si="7"/>
        <v>0.41883053032753226</v>
      </c>
      <c r="R34">
        <f t="shared" si="7"/>
        <v>0.40373844350547827</v>
      </c>
      <c r="S34">
        <f t="shared" si="7"/>
        <v>0.39184084875143665</v>
      </c>
      <c r="T34">
        <f t="shared" si="7"/>
        <v>0.38288746390264927</v>
      </c>
      <c r="U34">
        <f t="shared" si="7"/>
        <v>0.37698728961890965</v>
      </c>
      <c r="V34">
        <f t="shared" si="7"/>
        <v>0.3735521624859065</v>
      </c>
      <c r="W34">
        <f t="shared" si="7"/>
        <v>0.37272252963348212</v>
      </c>
      <c r="X34">
        <f t="shared" si="7"/>
        <v>0.37421673879794126</v>
      </c>
      <c r="Y34">
        <f t="shared" si="7"/>
        <v>0.37814217744874895</v>
      </c>
      <c r="Z34">
        <f t="shared" si="7"/>
        <v>0.38482535846858118</v>
      </c>
      <c r="AA34">
        <f t="shared" si="7"/>
        <v>0.39317106616447905</v>
      </c>
      <c r="AB34">
        <f t="shared" si="7"/>
        <v>0.40325105545301948</v>
      </c>
      <c r="AC34">
        <f t="shared" si="7"/>
        <v>0.41469089574282247</v>
      </c>
      <c r="AD34">
        <f t="shared" si="7"/>
        <v>0.42774379279284291</v>
      </c>
      <c r="AE34">
        <f t="shared" si="7"/>
        <v>0.44249995379374063</v>
      </c>
      <c r="AF34">
        <f t="shared" si="7"/>
        <v>0.45778043133692647</v>
      </c>
      <c r="AG34">
        <f t="shared" si="7"/>
        <v>0.47364828248188823</v>
      </c>
      <c r="AH34">
        <f t="shared" si="7"/>
        <v>0.48979421501170572</v>
      </c>
      <c r="AI34">
        <f t="shared" ref="AI34:BL34" si="8">AI129</f>
        <v>0.50585620477916959</v>
      </c>
      <c r="AJ34">
        <f t="shared" si="8"/>
        <v>0.52188779516744999</v>
      </c>
      <c r="AK34">
        <f t="shared" si="8"/>
        <v>0.53717745736038103</v>
      </c>
      <c r="AL34">
        <f t="shared" si="8"/>
        <v>0.55168812407602297</v>
      </c>
      <c r="AM34">
        <f t="shared" si="8"/>
        <v>0.56502885516619583</v>
      </c>
      <c r="AN34">
        <f t="shared" si="8"/>
        <v>0.57723971552643016</v>
      </c>
      <c r="AO34">
        <f t="shared" si="8"/>
        <v>0.5876657897022548</v>
      </c>
      <c r="AP34">
        <f t="shared" si="8"/>
        <v>0.59619478288121031</v>
      </c>
      <c r="AQ34">
        <f t="shared" si="8"/>
        <v>0.60253702361903061</v>
      </c>
      <c r="AR34">
        <f t="shared" si="8"/>
        <v>0.60607694109504595</v>
      </c>
      <c r="AS34">
        <f t="shared" si="8"/>
        <v>0.60826621244925605</v>
      </c>
      <c r="AT34">
        <f t="shared" si="8"/>
        <v>0.61046426188845504</v>
      </c>
      <c r="AU34">
        <f t="shared" si="8"/>
        <v>0.61267112460918294</v>
      </c>
      <c r="AV34">
        <f t="shared" si="8"/>
        <v>0.61488683594910198</v>
      </c>
      <c r="AW34">
        <f t="shared" si="8"/>
        <v>0.61711143138756697</v>
      </c>
      <c r="AX34">
        <f t="shared" si="8"/>
        <v>0.61934494654618599</v>
      </c>
      <c r="AY34">
        <f t="shared" si="8"/>
        <v>0.62158741718940103</v>
      </c>
      <c r="AZ34">
        <f t="shared" si="8"/>
        <v>0.62383887922504988</v>
      </c>
      <c r="BA34">
        <f t="shared" si="8"/>
        <v>0.62609936870494798</v>
      </c>
      <c r="BB34">
        <f t="shared" si="8"/>
        <v>0.628368921825465</v>
      </c>
      <c r="BC34">
        <f t="shared" si="8"/>
        <v>0.63064757492810197</v>
      </c>
      <c r="BD34">
        <f t="shared" si="8"/>
        <v>0.63293536450007382</v>
      </c>
      <c r="BE34">
        <f t="shared" si="8"/>
        <v>0.63523232717489597</v>
      </c>
      <c r="BF34">
        <f t="shared" si="8"/>
        <v>0.63753849973296883</v>
      </c>
      <c r="BG34">
        <f t="shared" si="8"/>
        <v>0.63985391910216594</v>
      </c>
      <c r="BH34">
        <f t="shared" si="8"/>
        <v>0.64217862235842893</v>
      </c>
      <c r="BI34">
        <f t="shared" si="8"/>
        <v>0.64451264672635589</v>
      </c>
      <c r="BJ34">
        <f t="shared" si="8"/>
        <v>0.64685602957980293</v>
      </c>
      <c r="BK34">
        <f t="shared" si="8"/>
        <v>0.64920880844247886</v>
      </c>
      <c r="BL34">
        <f t="shared" si="8"/>
        <v>0.65157102098854791</v>
      </c>
    </row>
    <row r="35" spans="1:64" x14ac:dyDescent="0.25">
      <c r="A35" t="str">
        <f t="shared" si="4"/>
        <v>18_CT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18_CT</v>
      </c>
      <c r="B36" t="s">
        <v>742</v>
      </c>
      <c r="C36" t="str">
        <f t="shared" ref="C36:AH36" si="11">C131</f>
        <v>road_freight_ht(gtkm)</v>
      </c>
      <c r="D36">
        <f t="shared" si="11"/>
        <v>26.6684153922</v>
      </c>
      <c r="E36">
        <f t="shared" si="11"/>
        <v>26.5957359885</v>
      </c>
      <c r="F36">
        <f t="shared" si="11"/>
        <v>26.865897686099999</v>
      </c>
      <c r="G36">
        <f t="shared" si="11"/>
        <v>34.626221207099988</v>
      </c>
      <c r="H36">
        <f t="shared" si="11"/>
        <v>34.066526979599985</v>
      </c>
      <c r="I36">
        <f t="shared" si="11"/>
        <v>34.024774996799998</v>
      </c>
      <c r="J36" s="10">
        <f t="shared" si="11"/>
        <v>0</v>
      </c>
      <c r="K36">
        <f t="shared" si="11"/>
        <v>37.244754088138123</v>
      </c>
      <c r="L36">
        <f t="shared" si="11"/>
        <v>37.42806943802929</v>
      </c>
      <c r="M36">
        <f t="shared" si="11"/>
        <v>38.34836821593921</v>
      </c>
      <c r="N36">
        <f t="shared" si="11"/>
        <v>38.395562679353084</v>
      </c>
      <c r="O36">
        <f t="shared" si="11"/>
        <v>39.497211629687328</v>
      </c>
      <c r="P36">
        <f t="shared" si="11"/>
        <v>40.253410135727393</v>
      </c>
      <c r="Q36">
        <f t="shared" si="11"/>
        <v>41.020928387772308</v>
      </c>
      <c r="R36">
        <f t="shared" si="11"/>
        <v>41.800124527059722</v>
      </c>
      <c r="S36">
        <f t="shared" si="11"/>
        <v>42.591373232281576</v>
      </c>
      <c r="T36">
        <f t="shared" si="11"/>
        <v>43.372250366276432</v>
      </c>
      <c r="U36">
        <f t="shared" si="11"/>
        <v>44.16041636523029</v>
      </c>
      <c r="V36">
        <f t="shared" si="11"/>
        <v>44.893989150244721</v>
      </c>
      <c r="W36">
        <f t="shared" si="11"/>
        <v>45.597292709830747</v>
      </c>
      <c r="X36">
        <f t="shared" si="11"/>
        <v>46.248013453208813</v>
      </c>
      <c r="Y36">
        <f t="shared" si="11"/>
        <v>46.874938398996882</v>
      </c>
      <c r="Z36">
        <f t="shared" si="11"/>
        <v>47.537351584878046</v>
      </c>
      <c r="AA36">
        <f t="shared" si="11"/>
        <v>48.120817848423933</v>
      </c>
      <c r="AB36">
        <f t="shared" si="11"/>
        <v>48.658696105399841</v>
      </c>
      <c r="AC36">
        <f t="shared" si="11"/>
        <v>49.132775030938888</v>
      </c>
      <c r="AD36">
        <f t="shared" si="11"/>
        <v>49.60161902898006</v>
      </c>
      <c r="AE36">
        <f t="shared" si="11"/>
        <v>50.102246707387344</v>
      </c>
      <c r="AF36">
        <f t="shared" si="11"/>
        <v>50.529118883431941</v>
      </c>
      <c r="AG36">
        <f t="shared" si="11"/>
        <v>50.922069589166881</v>
      </c>
      <c r="AH36">
        <f t="shared" si="11"/>
        <v>51.27938331283459</v>
      </c>
      <c r="AI36">
        <f t="shared" ref="AI36:BL36" si="12">AI131</f>
        <v>51.595231455611732</v>
      </c>
      <c r="AJ36">
        <f t="shared" si="12"/>
        <v>51.906574583903129</v>
      </c>
      <c r="AK36">
        <f t="shared" si="12"/>
        <v>52.173233467575436</v>
      </c>
      <c r="AL36">
        <f t="shared" si="12"/>
        <v>52.423292609849248</v>
      </c>
      <c r="AM36">
        <f t="shared" si="12"/>
        <v>52.64989869124404</v>
      </c>
      <c r="AN36">
        <f t="shared" si="12"/>
        <v>52.886507509243032</v>
      </c>
      <c r="AO36">
        <f t="shared" si="12"/>
        <v>53.102081668441947</v>
      </c>
      <c r="AP36">
        <f t="shared" si="12"/>
        <v>53.316054461095199</v>
      </c>
      <c r="AQ36">
        <f t="shared" si="12"/>
        <v>53.531584045702807</v>
      </c>
      <c r="AR36">
        <f t="shared" si="12"/>
        <v>53.723266135606153</v>
      </c>
      <c r="AS36">
        <f t="shared" si="12"/>
        <v>53.917325337714686</v>
      </c>
      <c r="AT36">
        <f t="shared" si="12"/>
        <v>54.11216263805472</v>
      </c>
      <c r="AU36">
        <f t="shared" si="12"/>
        <v>54.307781156482768</v>
      </c>
      <c r="AV36">
        <f t="shared" si="12"/>
        <v>54.50418402536453</v>
      </c>
      <c r="AW36">
        <f t="shared" si="12"/>
        <v>54.701374389625506</v>
      </c>
      <c r="AX36">
        <f t="shared" si="12"/>
        <v>54.899355406800652</v>
      </c>
      <c r="AY36">
        <f t="shared" si="12"/>
        <v>55.098130247085876</v>
      </c>
      <c r="AZ36">
        <f t="shared" si="12"/>
        <v>55.297702093387834</v>
      </c>
      <c r="BA36">
        <f t="shared" si="12"/>
        <v>55.498074141375483</v>
      </c>
      <c r="BB36">
        <f t="shared" si="12"/>
        <v>55.699249599531228</v>
      </c>
      <c r="BC36">
        <f t="shared" si="12"/>
        <v>55.901231689202071</v>
      </c>
      <c r="BD36">
        <f t="shared" si="12"/>
        <v>56.104023644651235</v>
      </c>
      <c r="BE36">
        <f t="shared" si="12"/>
        <v>56.307628713110141</v>
      </c>
      <c r="BF36">
        <f t="shared" si="12"/>
        <v>56.512050154830277</v>
      </c>
      <c r="BG36">
        <f t="shared" si="12"/>
        <v>56.717291243135278</v>
      </c>
      <c r="BH36">
        <f t="shared" si="12"/>
        <v>56.923355264473685</v>
      </c>
      <c r="BI36">
        <f t="shared" si="12"/>
        <v>57.130245518471099</v>
      </c>
      <c r="BJ36">
        <f t="shared" si="12"/>
        <v>57.337965317983503</v>
      </c>
      <c r="BK36">
        <f t="shared" si="12"/>
        <v>57.546517989149962</v>
      </c>
      <c r="BL36">
        <f t="shared" si="12"/>
        <v>57.755906871446065</v>
      </c>
    </row>
    <row r="37" spans="1:64" x14ac:dyDescent="0.25">
      <c r="A37" t="str">
        <f t="shared" si="4"/>
        <v>18_CT</v>
      </c>
      <c r="B37" t="s">
        <v>742</v>
      </c>
      <c r="C37" t="str">
        <f t="shared" ref="C37:AH37" si="13">C132</f>
        <v>road_freight_lt(gtkm)</v>
      </c>
      <c r="D37">
        <f t="shared" si="13"/>
        <v>2.9631572658000001</v>
      </c>
      <c r="E37">
        <f t="shared" si="13"/>
        <v>2.9550817765000001</v>
      </c>
      <c r="F37">
        <f t="shared" si="13"/>
        <v>2.9850997429000001</v>
      </c>
      <c r="G37">
        <f t="shared" si="13"/>
        <v>3.8473579118999983</v>
      </c>
      <c r="H37">
        <f t="shared" si="13"/>
        <v>3.7851696643999988</v>
      </c>
      <c r="I37">
        <f t="shared" si="13"/>
        <v>3.7805305551999999</v>
      </c>
      <c r="J37" s="10">
        <f t="shared" si="13"/>
        <v>0</v>
      </c>
      <c r="K37">
        <f t="shared" si="13"/>
        <v>4.1383060097931255</v>
      </c>
      <c r="L37">
        <f t="shared" si="13"/>
        <v>4.1586743820032543</v>
      </c>
      <c r="M37">
        <f t="shared" si="13"/>
        <v>4.2609298017710229</v>
      </c>
      <c r="N37">
        <f t="shared" si="13"/>
        <v>4.2661736310392326</v>
      </c>
      <c r="O37">
        <f t="shared" si="13"/>
        <v>4.3885790699652576</v>
      </c>
      <c r="P37">
        <f t="shared" si="13"/>
        <v>4.4726011261919325</v>
      </c>
      <c r="Q37">
        <f t="shared" si="13"/>
        <v>4.5578809319747036</v>
      </c>
      <c r="R37">
        <f t="shared" si="13"/>
        <v>4.6444582807844137</v>
      </c>
      <c r="S37">
        <f t="shared" si="13"/>
        <v>4.7323748035868407</v>
      </c>
      <c r="T37">
        <f t="shared" si="13"/>
        <v>4.8191389295862699</v>
      </c>
      <c r="U37">
        <f t="shared" si="13"/>
        <v>4.9067129294700305</v>
      </c>
      <c r="V37">
        <f t="shared" si="13"/>
        <v>4.9882210166938554</v>
      </c>
      <c r="W37">
        <f t="shared" si="13"/>
        <v>5.0663658566478622</v>
      </c>
      <c r="X37">
        <f t="shared" si="13"/>
        <v>5.1386681614676446</v>
      </c>
      <c r="Y37">
        <f t="shared" si="13"/>
        <v>5.2083264887774314</v>
      </c>
      <c r="Z37">
        <f t="shared" si="13"/>
        <v>5.2819279538753392</v>
      </c>
      <c r="AA37">
        <f t="shared" si="13"/>
        <v>5.3467575387137698</v>
      </c>
      <c r="AB37">
        <f t="shared" si="13"/>
        <v>5.4065217894888713</v>
      </c>
      <c r="AC37">
        <f t="shared" si="13"/>
        <v>5.4591972256598771</v>
      </c>
      <c r="AD37">
        <f t="shared" si="13"/>
        <v>5.5112910032200073</v>
      </c>
      <c r="AE37">
        <f t="shared" si="13"/>
        <v>5.5669163008208171</v>
      </c>
      <c r="AF37">
        <f t="shared" si="13"/>
        <v>5.6143465426035499</v>
      </c>
      <c r="AG37">
        <f t="shared" si="13"/>
        <v>5.6580077321296525</v>
      </c>
      <c r="AH37">
        <f t="shared" si="13"/>
        <v>5.6977092569816232</v>
      </c>
      <c r="AI37">
        <f t="shared" ref="AI37:BL37" si="14">AI132</f>
        <v>5.7328034950679712</v>
      </c>
      <c r="AJ37">
        <f t="shared" si="14"/>
        <v>5.7673971759892355</v>
      </c>
      <c r="AK37">
        <f t="shared" si="14"/>
        <v>5.7970259408417153</v>
      </c>
      <c r="AL37">
        <f t="shared" si="14"/>
        <v>5.8248102899832501</v>
      </c>
      <c r="AM37">
        <f t="shared" si="14"/>
        <v>5.8499887434715614</v>
      </c>
      <c r="AN37">
        <f t="shared" si="14"/>
        <v>5.8762786121381163</v>
      </c>
      <c r="AO37">
        <f t="shared" si="14"/>
        <v>5.9002312964935522</v>
      </c>
      <c r="AP37">
        <f t="shared" si="14"/>
        <v>5.9240060512327997</v>
      </c>
      <c r="AQ37">
        <f t="shared" si="14"/>
        <v>5.9479537828558664</v>
      </c>
      <c r="AR37">
        <f t="shared" si="14"/>
        <v>5.9692517928451281</v>
      </c>
      <c r="AS37">
        <f t="shared" si="14"/>
        <v>5.9908139264127431</v>
      </c>
      <c r="AT37">
        <f t="shared" si="14"/>
        <v>6.0124625153394131</v>
      </c>
      <c r="AU37">
        <f t="shared" si="14"/>
        <v>6.0341979062758631</v>
      </c>
      <c r="AV37">
        <f t="shared" si="14"/>
        <v>6.0560204472627257</v>
      </c>
      <c r="AW37">
        <f t="shared" si="14"/>
        <v>6.0779304877361682</v>
      </c>
      <c r="AX37">
        <f t="shared" si="14"/>
        <v>6.0999283785334066</v>
      </c>
      <c r="AY37">
        <f t="shared" si="14"/>
        <v>6.1220144718984315</v>
      </c>
      <c r="AZ37">
        <f t="shared" si="14"/>
        <v>6.1441891214875373</v>
      </c>
      <c r="BA37">
        <f t="shared" si="14"/>
        <v>6.1664526823750538</v>
      </c>
      <c r="BB37">
        <f t="shared" si="14"/>
        <v>6.1888055110590257</v>
      </c>
      <c r="BC37">
        <f t="shared" si="14"/>
        <v>6.2112479654668968</v>
      </c>
      <c r="BD37">
        <f t="shared" si="14"/>
        <v>6.233780404961248</v>
      </c>
      <c r="BE37">
        <f t="shared" si="14"/>
        <v>6.256403190345571</v>
      </c>
      <c r="BF37">
        <f t="shared" si="14"/>
        <v>6.279116683870031</v>
      </c>
      <c r="BG37">
        <f t="shared" si="14"/>
        <v>6.3019212492372541</v>
      </c>
      <c r="BH37">
        <f t="shared" si="14"/>
        <v>6.3248172516081871</v>
      </c>
      <c r="BI37">
        <f t="shared" si="14"/>
        <v>6.3478050576079008</v>
      </c>
      <c r="BJ37">
        <f t="shared" si="14"/>
        <v>6.3708850353315007</v>
      </c>
      <c r="BK37">
        <f t="shared" si="14"/>
        <v>6.3940575543499962</v>
      </c>
      <c r="BL37">
        <f t="shared" si="14"/>
        <v>6.4173229857162299</v>
      </c>
    </row>
    <row r="38" spans="1:64" x14ac:dyDescent="0.25">
      <c r="A38" t="str">
        <f t="shared" si="4"/>
        <v>18_CT</v>
      </c>
      <c r="B38" t="s">
        <v>742</v>
      </c>
      <c r="C38" t="str">
        <f t="shared" ref="C38:AH38" si="15">C133</f>
        <v>ship_freight(gtkm)</v>
      </c>
      <c r="D38">
        <f t="shared" si="15"/>
        <v>0.28651749999999998</v>
      </c>
      <c r="E38">
        <f t="shared" si="15"/>
        <v>0.31714749999999997</v>
      </c>
      <c r="F38">
        <f t="shared" si="15"/>
        <v>0.24307500000000004</v>
      </c>
      <c r="G38">
        <f t="shared" si="15"/>
        <v>0.26835749999999992</v>
      </c>
      <c r="H38">
        <f t="shared" si="15"/>
        <v>0.28333749999999991</v>
      </c>
      <c r="I38">
        <f t="shared" si="15"/>
        <v>0.3271425</v>
      </c>
      <c r="J38" s="10">
        <f t="shared" si="15"/>
        <v>0</v>
      </c>
      <c r="K38">
        <f t="shared" si="15"/>
        <v>0.31484942459373455</v>
      </c>
      <c r="L38">
        <f t="shared" si="15"/>
        <v>0.29753216886663009</v>
      </c>
      <c r="M38">
        <f t="shared" si="15"/>
        <v>0.28734958575062253</v>
      </c>
      <c r="N38">
        <f t="shared" si="15"/>
        <v>0.27192737271124534</v>
      </c>
      <c r="O38">
        <f t="shared" si="15"/>
        <v>0.26520463322403315</v>
      </c>
      <c r="P38">
        <f t="shared" si="15"/>
        <v>0.25712532636931562</v>
      </c>
      <c r="Q38">
        <f t="shared" si="15"/>
        <v>0.25020821796291004</v>
      </c>
      <c r="R38">
        <f t="shared" si="15"/>
        <v>0.24444528804472654</v>
      </c>
      <c r="S38">
        <f t="shared" si="15"/>
        <v>0.23982586255270855</v>
      </c>
      <c r="T38">
        <f t="shared" si="15"/>
        <v>0.23621216119295835</v>
      </c>
      <c r="U38">
        <f t="shared" si="15"/>
        <v>0.2336894662240222</v>
      </c>
      <c r="V38">
        <f t="shared" si="15"/>
        <v>0.23191622430356729</v>
      </c>
      <c r="W38">
        <f t="shared" si="15"/>
        <v>0.23100817061099246</v>
      </c>
      <c r="X38">
        <f t="shared" si="15"/>
        <v>0.23082755910300187</v>
      </c>
      <c r="Y38">
        <f t="shared" si="15"/>
        <v>0.2314845679931124</v>
      </c>
      <c r="Z38">
        <f t="shared" si="15"/>
        <v>0.23322390334708321</v>
      </c>
      <c r="AA38">
        <f t="shared" si="15"/>
        <v>0.23542986893926948</v>
      </c>
      <c r="AB38">
        <f t="shared" si="15"/>
        <v>0.23820795503195941</v>
      </c>
      <c r="AC38">
        <f t="shared" si="15"/>
        <v>0.24140079641480361</v>
      </c>
      <c r="AD38">
        <f t="shared" si="15"/>
        <v>0.24522051360499392</v>
      </c>
      <c r="AE38">
        <f t="shared" si="15"/>
        <v>0.24977328194431173</v>
      </c>
      <c r="AF38">
        <f t="shared" si="15"/>
        <v>0.25445092638706795</v>
      </c>
      <c r="AG38">
        <f t="shared" si="15"/>
        <v>0.25935907769026245</v>
      </c>
      <c r="AH38">
        <f t="shared" si="15"/>
        <v>0.26439287089312419</v>
      </c>
      <c r="AI38">
        <f t="shared" ref="AI38:BL38" si="16">AI133</f>
        <v>0.26942140204265425</v>
      </c>
      <c r="AJ38">
        <f t="shared" si="16"/>
        <v>0.27453501470261671</v>
      </c>
      <c r="AK38">
        <f t="shared" si="16"/>
        <v>0.27941795887297582</v>
      </c>
      <c r="AL38">
        <f t="shared" si="16"/>
        <v>0.28411158433744937</v>
      </c>
      <c r="AM38">
        <f t="shared" si="16"/>
        <v>0.28847110624132921</v>
      </c>
      <c r="AN38">
        <f t="shared" si="16"/>
        <v>0.29257169508612607</v>
      </c>
      <c r="AO38">
        <f t="shared" si="16"/>
        <v>0.29613396030001954</v>
      </c>
      <c r="AP38">
        <f t="shared" si="16"/>
        <v>0.29915500765382808</v>
      </c>
      <c r="AQ38">
        <f t="shared" si="16"/>
        <v>0.30154170449924989</v>
      </c>
      <c r="AR38">
        <f t="shared" si="16"/>
        <v>0.30303847054752447</v>
      </c>
      <c r="AS38">
        <f t="shared" si="16"/>
        <v>0.30413310622462952</v>
      </c>
      <c r="AT38">
        <f t="shared" si="16"/>
        <v>0.30523213094422896</v>
      </c>
      <c r="AU38">
        <f t="shared" si="16"/>
        <v>0.30633556230459297</v>
      </c>
      <c r="AV38">
        <f t="shared" si="16"/>
        <v>0.30744341797455249</v>
      </c>
      <c r="AW38">
        <f t="shared" si="16"/>
        <v>0.30855571569378498</v>
      </c>
      <c r="AX38">
        <f t="shared" si="16"/>
        <v>0.3096724732730945</v>
      </c>
      <c r="AY38">
        <f t="shared" si="16"/>
        <v>0.31079370859470201</v>
      </c>
      <c r="AZ38">
        <f t="shared" si="16"/>
        <v>0.31191943961252649</v>
      </c>
      <c r="BA38">
        <f t="shared" si="16"/>
        <v>0.31304968435247554</v>
      </c>
      <c r="BB38">
        <f t="shared" si="16"/>
        <v>0.314184460912734</v>
      </c>
      <c r="BC38">
        <f t="shared" si="16"/>
        <v>0.31532378746405249</v>
      </c>
      <c r="BD38">
        <f t="shared" si="16"/>
        <v>0.31646768225003846</v>
      </c>
      <c r="BE38">
        <f t="shared" si="16"/>
        <v>0.31761616358744954</v>
      </c>
      <c r="BF38">
        <f t="shared" si="16"/>
        <v>0.31876924986648597</v>
      </c>
      <c r="BG38">
        <f t="shared" si="16"/>
        <v>0.31992695955108452</v>
      </c>
      <c r="BH38">
        <f t="shared" si="16"/>
        <v>0.32108931117921602</v>
      </c>
      <c r="BI38">
        <f t="shared" si="16"/>
        <v>0.3222563233631795</v>
      </c>
      <c r="BJ38">
        <f t="shared" si="16"/>
        <v>0.32342801478990302</v>
      </c>
      <c r="BK38">
        <f t="shared" si="16"/>
        <v>0.32460440422124104</v>
      </c>
      <c r="BL38">
        <f t="shared" si="16"/>
        <v>0.32578551049427557</v>
      </c>
    </row>
    <row r="39" spans="1:64" x14ac:dyDescent="0.25">
      <c r="A39" t="str">
        <f t="shared" si="4"/>
        <v>18_CT</v>
      </c>
      <c r="B39" t="s">
        <v>742</v>
      </c>
      <c r="C39" t="str">
        <f t="shared" ref="C39:AH39" si="17">C134</f>
        <v>air_passenger(gpkm)</v>
      </c>
      <c r="D39">
        <f t="shared" si="17"/>
        <v>0.84071717799999668</v>
      </c>
      <c r="E39">
        <f t="shared" si="17"/>
        <v>0.8417237919999967</v>
      </c>
      <c r="F39">
        <f t="shared" si="17"/>
        <v>0.8942492859999962</v>
      </c>
      <c r="G39">
        <f t="shared" si="17"/>
        <v>0.94641712199999595</v>
      </c>
      <c r="H39">
        <f t="shared" si="17"/>
        <v>1.018076891999997</v>
      </c>
      <c r="I39">
        <f t="shared" si="17"/>
        <v>1.1207676339999999</v>
      </c>
      <c r="J39" s="10">
        <f t="shared" si="17"/>
        <v>0</v>
      </c>
      <c r="K39">
        <f t="shared" si="17"/>
        <v>1.229136264373268</v>
      </c>
      <c r="L39">
        <f t="shared" si="17"/>
        <v>1.2454639497597664</v>
      </c>
      <c r="M39">
        <f t="shared" si="17"/>
        <v>1.2746223845895497</v>
      </c>
      <c r="N39">
        <f t="shared" si="17"/>
        <v>1.2806887219448237</v>
      </c>
      <c r="O39">
        <f t="shared" si="17"/>
        <v>1.3130119353099063</v>
      </c>
      <c r="P39">
        <f t="shared" si="17"/>
        <v>1.3357595328651239</v>
      </c>
      <c r="Q39">
        <f t="shared" si="17"/>
        <v>1.3580946530348588</v>
      </c>
      <c r="R39">
        <f t="shared" si="17"/>
        <v>1.3800524623106249</v>
      </c>
      <c r="S39">
        <f t="shared" si="17"/>
        <v>1.401665548383537</v>
      </c>
      <c r="T39">
        <f t="shared" si="17"/>
        <v>1.4223748147822581</v>
      </c>
      <c r="U39">
        <f t="shared" si="17"/>
        <v>1.4426508601709067</v>
      </c>
      <c r="V39">
        <f t="shared" si="17"/>
        <v>1.4609136725500493</v>
      </c>
      <c r="W39">
        <f t="shared" si="17"/>
        <v>1.4778088085706516</v>
      </c>
      <c r="X39">
        <f t="shared" si="17"/>
        <v>1.4927842715226709</v>
      </c>
      <c r="Y39">
        <f t="shared" si="17"/>
        <v>1.5066146816854986</v>
      </c>
      <c r="Z39">
        <f t="shared" si="17"/>
        <v>1.5208538677003409</v>
      </c>
      <c r="AA39">
        <f t="shared" si="17"/>
        <v>1.5325910758939105</v>
      </c>
      <c r="AB39">
        <f t="shared" si="17"/>
        <v>1.5427109966888777</v>
      </c>
      <c r="AC39">
        <f t="shared" si="17"/>
        <v>1.5507856563842477</v>
      </c>
      <c r="AD39">
        <f t="shared" si="17"/>
        <v>1.5583570314684674</v>
      </c>
      <c r="AE39">
        <f t="shared" si="17"/>
        <v>1.5664139819364795</v>
      </c>
      <c r="AF39">
        <f t="shared" si="17"/>
        <v>1.5723265654353564</v>
      </c>
      <c r="AG39">
        <f t="shared" si="17"/>
        <v>1.5771648251613413</v>
      </c>
      <c r="AH39">
        <f t="shared" si="17"/>
        <v>1.5809451455849017</v>
      </c>
      <c r="AI39">
        <f t="shared" ref="AI39:BL39" si="18">AI134</f>
        <v>1.5835817823472014</v>
      </c>
      <c r="AJ39">
        <f t="shared" si="18"/>
        <v>1.5860695233764885</v>
      </c>
      <c r="AK39">
        <f t="shared" si="18"/>
        <v>1.5874744295992813</v>
      </c>
      <c r="AL39">
        <f t="shared" si="18"/>
        <v>1.5885818817605062</v>
      </c>
      <c r="AM39">
        <f t="shared" si="18"/>
        <v>1.5892962385297096</v>
      </c>
      <c r="AN39">
        <f t="shared" si="18"/>
        <v>1.5905186261587252</v>
      </c>
      <c r="AO39">
        <f t="shared" si="18"/>
        <v>1.5915377661026595</v>
      </c>
      <c r="AP39">
        <f t="shared" si="18"/>
        <v>1.5929054622481624</v>
      </c>
      <c r="AQ39">
        <f t="shared" si="18"/>
        <v>1.5947682263513225</v>
      </c>
      <c r="AR39">
        <f t="shared" si="18"/>
        <v>1.5965606004011883</v>
      </c>
      <c r="AS39">
        <f t="shared" si="18"/>
        <v>1.5986735860681494</v>
      </c>
      <c r="AT39">
        <f t="shared" si="18"/>
        <v>1.6007685071735747</v>
      </c>
      <c r="AU39">
        <f t="shared" si="18"/>
        <v>1.602854304052157</v>
      </c>
      <c r="AV39">
        <f t="shared" si="18"/>
        <v>1.6049399366584258</v>
      </c>
      <c r="AW39">
        <f t="shared" si="18"/>
        <v>1.6070322219670559</v>
      </c>
      <c r="AX39">
        <f t="shared" si="18"/>
        <v>1.6091372435265279</v>
      </c>
      <c r="AY39">
        <f t="shared" si="18"/>
        <v>1.6112590577616306</v>
      </c>
      <c r="AZ39">
        <f t="shared" si="18"/>
        <v>1.6134005628768346</v>
      </c>
      <c r="BA39">
        <f t="shared" si="18"/>
        <v>1.6155636147112262</v>
      </c>
      <c r="BB39">
        <f t="shared" si="18"/>
        <v>1.617749625316768</v>
      </c>
      <c r="BC39">
        <f t="shared" si="18"/>
        <v>1.6199609532030237</v>
      </c>
      <c r="BD39">
        <f t="shared" si="18"/>
        <v>1.6221996675664816</v>
      </c>
      <c r="BE39">
        <f t="shared" si="18"/>
        <v>1.6244622576432879</v>
      </c>
      <c r="BF39">
        <f t="shared" si="18"/>
        <v>1.6267443247820814</v>
      </c>
      <c r="BG39">
        <f t="shared" si="18"/>
        <v>1.6290424167942352</v>
      </c>
      <c r="BH39">
        <f t="shared" si="18"/>
        <v>1.6313573104743946</v>
      </c>
      <c r="BI39">
        <f t="shared" si="18"/>
        <v>1.6336909607897789</v>
      </c>
      <c r="BJ39">
        <f t="shared" si="18"/>
        <v>1.636041963281464</v>
      </c>
      <c r="BK39">
        <f t="shared" si="18"/>
        <v>1.6384083345525537</v>
      </c>
      <c r="BL39">
        <f t="shared" si="18"/>
        <v>1.6407900224312024</v>
      </c>
    </row>
    <row r="40" spans="1:64" x14ac:dyDescent="0.25">
      <c r="A40" t="str">
        <f t="shared" si="4"/>
        <v>18_CT</v>
      </c>
      <c r="B40" t="s">
        <v>742</v>
      </c>
      <c r="C40" t="str">
        <f t="shared" ref="C40:AH40" si="19">C135</f>
        <v>rail_passenger(gpkm)</v>
      </c>
      <c r="D40">
        <f t="shared" si="19"/>
        <v>16.489430999999939</v>
      </c>
      <c r="E40">
        <f t="shared" si="19"/>
        <v>17.86747399999992</v>
      </c>
      <c r="F40">
        <f t="shared" si="19"/>
        <v>18.827121999999932</v>
      </c>
      <c r="G40">
        <f t="shared" si="19"/>
        <v>19.631196999999919</v>
      </c>
      <c r="H40">
        <f t="shared" si="19"/>
        <v>20.272582999999941</v>
      </c>
      <c r="I40">
        <f t="shared" si="19"/>
        <v>20.769937999999996</v>
      </c>
      <c r="J40" s="10">
        <f t="shared" si="19"/>
        <v>0</v>
      </c>
      <c r="K40">
        <f t="shared" si="19"/>
        <v>24.294460959744132</v>
      </c>
      <c r="L40">
        <f t="shared" si="19"/>
        <v>25.277338404355746</v>
      </c>
      <c r="M40">
        <f t="shared" si="19"/>
        <v>26.478236156363732</v>
      </c>
      <c r="N40">
        <f t="shared" si="19"/>
        <v>27.154234146723063</v>
      </c>
      <c r="O40">
        <f t="shared" si="19"/>
        <v>28.344293518443102</v>
      </c>
      <c r="P40">
        <f t="shared" si="19"/>
        <v>29.292777421699917</v>
      </c>
      <c r="Q40">
        <f t="shared" si="19"/>
        <v>30.194545853394942</v>
      </c>
      <c r="R40">
        <f t="shared" si="19"/>
        <v>31.051019542856878</v>
      </c>
      <c r="S40">
        <f t="shared" si="19"/>
        <v>31.863656603443733</v>
      </c>
      <c r="T40">
        <f t="shared" si="19"/>
        <v>32.620437539025964</v>
      </c>
      <c r="U40">
        <f t="shared" si="19"/>
        <v>33.332820594474434</v>
      </c>
      <c r="V40">
        <f t="shared" si="19"/>
        <v>33.965032689631023</v>
      </c>
      <c r="W40">
        <f t="shared" si="19"/>
        <v>34.532658866775186</v>
      </c>
      <c r="X40">
        <f t="shared" si="19"/>
        <v>35.02376492071857</v>
      </c>
      <c r="Y40">
        <f t="shared" si="19"/>
        <v>35.457706286826223</v>
      </c>
      <c r="Z40">
        <f t="shared" si="19"/>
        <v>35.872667716349618</v>
      </c>
      <c r="AA40">
        <f t="shared" si="19"/>
        <v>36.201770875921191</v>
      </c>
      <c r="AB40">
        <f t="shared" si="19"/>
        <v>36.467678213770753</v>
      </c>
      <c r="AC40">
        <f t="shared" si="19"/>
        <v>36.662334951813321</v>
      </c>
      <c r="AD40">
        <f t="shared" si="19"/>
        <v>36.824462531693044</v>
      </c>
      <c r="AE40">
        <f t="shared" si="19"/>
        <v>36.979807650445117</v>
      </c>
      <c r="AF40">
        <f t="shared" si="19"/>
        <v>37.068779394988077</v>
      </c>
      <c r="AG40">
        <f t="shared" si="19"/>
        <v>37.119349405445462</v>
      </c>
      <c r="AH40">
        <f t="shared" si="19"/>
        <v>37.134714082509603</v>
      </c>
      <c r="AI40">
        <f t="shared" ref="AI40:BL40" si="20">AI135</f>
        <v>37.115784267380853</v>
      </c>
      <c r="AJ40">
        <f t="shared" si="20"/>
        <v>37.088851425896699</v>
      </c>
      <c r="AK40">
        <f t="shared" si="20"/>
        <v>37.035070237067707</v>
      </c>
      <c r="AL40">
        <f t="shared" si="20"/>
        <v>36.975874307211939</v>
      </c>
      <c r="AM40">
        <f t="shared" si="20"/>
        <v>36.912112887910752</v>
      </c>
      <c r="AN40">
        <f t="shared" si="20"/>
        <v>36.86778981452359</v>
      </c>
      <c r="AO40">
        <f t="shared" si="20"/>
        <v>36.829469748093878</v>
      </c>
      <c r="AP40">
        <f t="shared" si="20"/>
        <v>36.813035157915984</v>
      </c>
      <c r="AQ40">
        <f t="shared" si="20"/>
        <v>36.824958077524371</v>
      </c>
      <c r="AR40">
        <f t="shared" si="20"/>
        <v>36.855283486243977</v>
      </c>
      <c r="AS40">
        <f t="shared" si="20"/>
        <v>36.904060016078574</v>
      </c>
      <c r="AT40">
        <f t="shared" si="20"/>
        <v>36.952419540422575</v>
      </c>
      <c r="AU40">
        <f t="shared" si="20"/>
        <v>37.000568439522027</v>
      </c>
      <c r="AV40">
        <f t="shared" si="20"/>
        <v>37.048713546530728</v>
      </c>
      <c r="AW40">
        <f t="shared" si="20"/>
        <v>37.097012225681574</v>
      </c>
      <c r="AX40">
        <f t="shared" si="20"/>
        <v>37.145604910669228</v>
      </c>
      <c r="AY40">
        <f t="shared" si="20"/>
        <v>37.194585240711326</v>
      </c>
      <c r="AZ40">
        <f t="shared" si="20"/>
        <v>37.244020118465578</v>
      </c>
      <c r="BA40">
        <f t="shared" si="20"/>
        <v>37.293952384445276</v>
      </c>
      <c r="BB40">
        <f t="shared" si="20"/>
        <v>37.344414634704329</v>
      </c>
      <c r="BC40">
        <f t="shared" si="20"/>
        <v>37.395461313489029</v>
      </c>
      <c r="BD40">
        <f t="shared" si="20"/>
        <v>37.447140186492177</v>
      </c>
      <c r="BE40">
        <f t="shared" si="20"/>
        <v>37.499370210628378</v>
      </c>
      <c r="BF40">
        <f t="shared" si="20"/>
        <v>37.552049846662072</v>
      </c>
      <c r="BG40">
        <f t="shared" si="20"/>
        <v>37.605099403668632</v>
      </c>
      <c r="BH40">
        <f t="shared" si="20"/>
        <v>37.65853681331118</v>
      </c>
      <c r="BI40">
        <f t="shared" si="20"/>
        <v>37.712407204394133</v>
      </c>
      <c r="BJ40">
        <f t="shared" si="20"/>
        <v>37.766678156142625</v>
      </c>
      <c r="BK40">
        <f t="shared" si="20"/>
        <v>37.821303883476624</v>
      </c>
      <c r="BL40">
        <f t="shared" si="20"/>
        <v>37.876283182052127</v>
      </c>
    </row>
    <row r="41" spans="1:64" x14ac:dyDescent="0.25">
      <c r="A41" t="str">
        <f t="shared" si="4"/>
        <v>18_CT</v>
      </c>
      <c r="B41" t="s">
        <v>742</v>
      </c>
      <c r="C41" t="str">
        <f t="shared" ref="C41:AH41" si="21">C136</f>
        <v>road_passenger_2w(gpkm)</v>
      </c>
      <c r="D41">
        <f t="shared" si="21"/>
        <v>28.739068454613751</v>
      </c>
      <c r="E41">
        <f t="shared" si="21"/>
        <v>29.51493836945982</v>
      </c>
      <c r="F41">
        <f t="shared" si="21"/>
        <v>30.164831869665591</v>
      </c>
      <c r="G41">
        <f t="shared" si="21"/>
        <v>30.885634457541261</v>
      </c>
      <c r="H41">
        <f t="shared" si="21"/>
        <v>31.722038815272843</v>
      </c>
      <c r="I41">
        <f t="shared" si="21"/>
        <v>32.553832770000007</v>
      </c>
      <c r="J41" s="10">
        <f t="shared" si="21"/>
        <v>0</v>
      </c>
      <c r="K41">
        <f t="shared" si="21"/>
        <v>34.950990276833593</v>
      </c>
      <c r="L41">
        <f t="shared" si="21"/>
        <v>35.102629019664221</v>
      </c>
      <c r="M41">
        <f t="shared" si="21"/>
        <v>35.646056049645487</v>
      </c>
      <c r="N41">
        <f t="shared" si="21"/>
        <v>35.57474537596174</v>
      </c>
      <c r="O41">
        <f t="shared" si="21"/>
        <v>36.262457475354566</v>
      </c>
      <c r="P41">
        <f t="shared" si="21"/>
        <v>36.711765508298505</v>
      </c>
      <c r="Q41">
        <f t="shared" si="21"/>
        <v>37.176644602606416</v>
      </c>
      <c r="R41">
        <f t="shared" si="21"/>
        <v>37.657441816269518</v>
      </c>
      <c r="S41">
        <f t="shared" si="21"/>
        <v>38.154361962279168</v>
      </c>
      <c r="T41">
        <f t="shared" si="21"/>
        <v>38.651459652312454</v>
      </c>
      <c r="U41">
        <f t="shared" si="21"/>
        <v>39.160735395945487</v>
      </c>
      <c r="V41">
        <f t="shared" si="21"/>
        <v>39.638394771785336</v>
      </c>
      <c r="W41">
        <f t="shared" si="21"/>
        <v>40.100926785433415</v>
      </c>
      <c r="X41">
        <f t="shared" si="21"/>
        <v>40.532118939185736</v>
      </c>
      <c r="Y41">
        <f t="shared" si="21"/>
        <v>40.951587700503161</v>
      </c>
      <c r="Z41">
        <f t="shared" si="21"/>
        <v>41.400089008919402</v>
      </c>
      <c r="AA41">
        <f t="shared" si="21"/>
        <v>41.79679646434839</v>
      </c>
      <c r="AB41">
        <f t="shared" si="21"/>
        <v>42.163877045301732</v>
      </c>
      <c r="AC41">
        <f t="shared" si="21"/>
        <v>42.487572527786689</v>
      </c>
      <c r="AD41">
        <f t="shared" si="21"/>
        <v>42.807974237935646</v>
      </c>
      <c r="AE41">
        <f t="shared" si="21"/>
        <v>43.15027360907002</v>
      </c>
      <c r="AF41">
        <f t="shared" si="21"/>
        <v>43.439914271152361</v>
      </c>
      <c r="AG41">
        <f t="shared" si="21"/>
        <v>43.703925212108587</v>
      </c>
      <c r="AH41">
        <f t="shared" si="21"/>
        <v>43.940312950076553</v>
      </c>
      <c r="AI41">
        <f t="shared" ref="AI41:BL41" si="22">AI136</f>
        <v>44.144171839285967</v>
      </c>
      <c r="AJ41">
        <f t="shared" si="22"/>
        <v>44.340720973595701</v>
      </c>
      <c r="AK41">
        <f t="shared" si="22"/>
        <v>44.501379786019747</v>
      </c>
      <c r="AL41">
        <f t="shared" si="22"/>
        <v>44.645574818005471</v>
      </c>
      <c r="AM41">
        <f t="shared" si="22"/>
        <v>44.76811736965508</v>
      </c>
      <c r="AN41">
        <f t="shared" si="22"/>
        <v>44.891915463850289</v>
      </c>
      <c r="AO41">
        <f t="shared" si="22"/>
        <v>44.994464849456229</v>
      </c>
      <c r="AP41">
        <f t="shared" si="22"/>
        <v>45.088876342128856</v>
      </c>
      <c r="AQ41">
        <f t="shared" si="22"/>
        <v>45.176851506782242</v>
      </c>
      <c r="AR41">
        <f t="shared" si="22"/>
        <v>45.239916792561338</v>
      </c>
      <c r="AS41">
        <f t="shared" si="22"/>
        <v>45.299790057461628</v>
      </c>
      <c r="AT41">
        <f t="shared" si="22"/>
        <v>45.35915144748504</v>
      </c>
      <c r="AU41">
        <f t="shared" si="22"/>
        <v>45.41825429469894</v>
      </c>
      <c r="AV41">
        <f t="shared" si="22"/>
        <v>45.47735248711566</v>
      </c>
      <c r="AW41">
        <f t="shared" si="22"/>
        <v>45.53663918957151</v>
      </c>
      <c r="AX41">
        <f t="shared" si="22"/>
        <v>45.596286784641265</v>
      </c>
      <c r="AY41">
        <f t="shared" si="22"/>
        <v>45.656410214607661</v>
      </c>
      <c r="AZ41">
        <f t="shared" si="22"/>
        <v>45.717091602585242</v>
      </c>
      <c r="BA41">
        <f t="shared" si="22"/>
        <v>45.778383535369557</v>
      </c>
      <c r="BB41">
        <f t="shared" si="22"/>
        <v>45.840326024666567</v>
      </c>
      <c r="BC41">
        <f t="shared" si="22"/>
        <v>45.902985900871784</v>
      </c>
      <c r="BD41">
        <f t="shared" si="22"/>
        <v>45.96642179644612</v>
      </c>
      <c r="BE41">
        <f t="shared" si="22"/>
        <v>46.030534230878409</v>
      </c>
      <c r="BF41">
        <f t="shared" si="22"/>
        <v>46.095198564601858</v>
      </c>
      <c r="BG41">
        <f t="shared" si="22"/>
        <v>46.160316976884715</v>
      </c>
      <c r="BH41">
        <f t="shared" si="22"/>
        <v>46.22591147887087</v>
      </c>
      <c r="BI41">
        <f t="shared" si="22"/>
        <v>46.292037466236707</v>
      </c>
      <c r="BJ41">
        <f t="shared" si="22"/>
        <v>46.35865514243153</v>
      </c>
      <c r="BK41">
        <f t="shared" si="22"/>
        <v>46.425708306199638</v>
      </c>
      <c r="BL41">
        <f t="shared" si="22"/>
        <v>46.493195479206939</v>
      </c>
    </row>
    <row r="42" spans="1:64" x14ac:dyDescent="0.25">
      <c r="A42" t="str">
        <f t="shared" si="4"/>
        <v>18_CT</v>
      </c>
      <c r="B42" t="s">
        <v>742</v>
      </c>
      <c r="C42" t="str">
        <f t="shared" ref="C42:AH42" si="23">C137</f>
        <v>road_passenger_bus(gpkm)</v>
      </c>
      <c r="D42">
        <f t="shared" si="23"/>
        <v>9.2859592289999622</v>
      </c>
      <c r="E42">
        <f t="shared" si="23"/>
        <v>9.5360268929999634</v>
      </c>
      <c r="F42">
        <f t="shared" si="23"/>
        <v>9.3974461729999632</v>
      </c>
      <c r="G42">
        <f t="shared" si="23"/>
        <v>9.023140433999961</v>
      </c>
      <c r="H42">
        <f t="shared" si="23"/>
        <v>9.058168667999972</v>
      </c>
      <c r="I42">
        <f t="shared" si="23"/>
        <v>8.5279561029999993</v>
      </c>
      <c r="J42" s="10">
        <f t="shared" si="23"/>
        <v>0</v>
      </c>
      <c r="K42">
        <f t="shared" si="23"/>
        <v>8.5153431379748827</v>
      </c>
      <c r="L42">
        <f t="shared" si="23"/>
        <v>8.2736592818871433</v>
      </c>
      <c r="M42">
        <f t="shared" si="23"/>
        <v>8.1469222311312564</v>
      </c>
      <c r="N42">
        <f t="shared" si="23"/>
        <v>7.903510956158371</v>
      </c>
      <c r="O42">
        <f t="shared" si="23"/>
        <v>7.8515662052054651</v>
      </c>
      <c r="P42">
        <f t="shared" si="23"/>
        <v>7.7676548108028189</v>
      </c>
      <c r="Q42">
        <f t="shared" si="23"/>
        <v>7.7078205477530375</v>
      </c>
      <c r="R42">
        <f t="shared" si="23"/>
        <v>7.6717045622682258</v>
      </c>
      <c r="S42">
        <f t="shared" si="23"/>
        <v>7.6588640479317975</v>
      </c>
      <c r="T42">
        <f t="shared" si="23"/>
        <v>7.665598579623337</v>
      </c>
      <c r="U42">
        <f t="shared" si="23"/>
        <v>7.6937621309473636</v>
      </c>
      <c r="V42">
        <f t="shared" si="23"/>
        <v>7.7341510144565939</v>
      </c>
      <c r="W42">
        <f t="shared" si="23"/>
        <v>7.7893552329175382</v>
      </c>
      <c r="X42">
        <f t="shared" si="23"/>
        <v>7.855412978465357</v>
      </c>
      <c r="Y42">
        <f t="shared" si="23"/>
        <v>7.9351770677217317</v>
      </c>
      <c r="Z42">
        <f t="shared" si="23"/>
        <v>8.0354725116316157</v>
      </c>
      <c r="AA42">
        <f t="shared" si="23"/>
        <v>8.1394500458726426</v>
      </c>
      <c r="AB42">
        <f t="shared" si="23"/>
        <v>8.2500870404089319</v>
      </c>
      <c r="AC42">
        <f t="shared" si="23"/>
        <v>8.3632412751113492</v>
      </c>
      <c r="AD42">
        <f t="shared" si="23"/>
        <v>8.4852670845483988</v>
      </c>
      <c r="AE42">
        <f t="shared" si="23"/>
        <v>8.6196889440854036</v>
      </c>
      <c r="AF42">
        <f t="shared" si="23"/>
        <v>8.7500563577918928</v>
      </c>
      <c r="AG42">
        <f t="shared" si="23"/>
        <v>8.8800011267275245</v>
      </c>
      <c r="AH42">
        <f t="shared" si="23"/>
        <v>9.0073378242300155</v>
      </c>
      <c r="AI42">
        <f t="shared" ref="AI42:BL42" si="24">AI137</f>
        <v>9.1292245300890613</v>
      </c>
      <c r="AJ42">
        <f t="shared" si="24"/>
        <v>9.2490393026470681</v>
      </c>
      <c r="AK42">
        <f t="shared" si="24"/>
        <v>9.3590032464678625</v>
      </c>
      <c r="AL42">
        <f t="shared" si="24"/>
        <v>9.4613074196890263</v>
      </c>
      <c r="AM42">
        <f t="shared" si="24"/>
        <v>9.5530117962582377</v>
      </c>
      <c r="AN42">
        <f t="shared" si="24"/>
        <v>9.6371801036643028</v>
      </c>
      <c r="AO42">
        <f t="shared" si="24"/>
        <v>9.7071867669178911</v>
      </c>
      <c r="AP42">
        <f t="shared" si="24"/>
        <v>9.7640268585367167</v>
      </c>
      <c r="AQ42">
        <f t="shared" si="24"/>
        <v>9.8062637062001308</v>
      </c>
      <c r="AR42">
        <f t="shared" si="24"/>
        <v>9.8280755963317219</v>
      </c>
      <c r="AS42">
        <f t="shared" si="24"/>
        <v>9.8410826709542825</v>
      </c>
      <c r="AT42">
        <f t="shared" si="24"/>
        <v>9.8539785441126817</v>
      </c>
      <c r="AU42">
        <f t="shared" si="24"/>
        <v>9.8668182505392021</v>
      </c>
      <c r="AV42">
        <f t="shared" si="24"/>
        <v>9.8796569457415231</v>
      </c>
      <c r="AW42">
        <f t="shared" si="24"/>
        <v>9.8925365935150822</v>
      </c>
      <c r="AX42">
        <f t="shared" si="24"/>
        <v>9.905494642845122</v>
      </c>
      <c r="AY42">
        <f t="shared" si="24"/>
        <v>9.9185560641896817</v>
      </c>
      <c r="AZ42">
        <f t="shared" si="24"/>
        <v>9.9317386982574831</v>
      </c>
      <c r="BA42">
        <f t="shared" si="24"/>
        <v>9.9450539691854019</v>
      </c>
      <c r="BB42">
        <f t="shared" si="24"/>
        <v>9.9585105692544822</v>
      </c>
      <c r="BC42">
        <f t="shared" si="24"/>
        <v>9.9721230169304018</v>
      </c>
      <c r="BD42">
        <f t="shared" si="24"/>
        <v>9.9859040497312428</v>
      </c>
      <c r="BE42">
        <f t="shared" si="24"/>
        <v>9.9998320561675609</v>
      </c>
      <c r="BF42">
        <f t="shared" si="24"/>
        <v>10.013879959109881</v>
      </c>
      <c r="BG42">
        <f t="shared" si="24"/>
        <v>10.028026507644963</v>
      </c>
      <c r="BH42">
        <f t="shared" si="24"/>
        <v>10.042276483549642</v>
      </c>
      <c r="BI42">
        <f t="shared" si="24"/>
        <v>10.056641921171762</v>
      </c>
      <c r="BJ42">
        <f t="shared" si="24"/>
        <v>10.071114174971362</v>
      </c>
      <c r="BK42">
        <f t="shared" si="24"/>
        <v>10.085681035593762</v>
      </c>
      <c r="BL42">
        <f t="shared" si="24"/>
        <v>10.100342181880562</v>
      </c>
    </row>
    <row r="43" spans="1:64" x14ac:dyDescent="0.25">
      <c r="A43" t="str">
        <f t="shared" si="4"/>
        <v>18_CT</v>
      </c>
      <c r="B43" t="s">
        <v>742</v>
      </c>
      <c r="C43" t="str">
        <f t="shared" ref="C43:AH43" si="25">C138</f>
        <v>road_passenger_lt(gpkm)</v>
      </c>
      <c r="D43">
        <f t="shared" si="25"/>
        <v>0.87813820277986454</v>
      </c>
      <c r="E43">
        <f t="shared" si="25"/>
        <v>0.9018453390668284</v>
      </c>
      <c r="F43">
        <f t="shared" si="25"/>
        <v>0.92170319601756001</v>
      </c>
      <c r="G43">
        <f t="shared" si="25"/>
        <v>0.94372771953598267</v>
      </c>
      <c r="H43">
        <f t="shared" si="25"/>
        <v>0.9692845193555587</v>
      </c>
      <c r="I43">
        <f t="shared" si="25"/>
        <v>0.99470044575000016</v>
      </c>
      <c r="J43" s="10">
        <f t="shared" si="25"/>
        <v>0</v>
      </c>
      <c r="K43">
        <f t="shared" si="25"/>
        <v>1.0679469251254712</v>
      </c>
      <c r="L43">
        <f t="shared" si="25"/>
        <v>1.0725803311564071</v>
      </c>
      <c r="M43">
        <f t="shared" si="25"/>
        <v>1.0891850459613903</v>
      </c>
      <c r="N43">
        <f t="shared" si="25"/>
        <v>1.0870061087099423</v>
      </c>
      <c r="O43">
        <f t="shared" si="25"/>
        <v>1.108019533969167</v>
      </c>
      <c r="P43">
        <f t="shared" si="25"/>
        <v>1.1217483905313432</v>
      </c>
      <c r="Q43">
        <f t="shared" si="25"/>
        <v>1.1359530295240854</v>
      </c>
      <c r="R43">
        <f t="shared" si="25"/>
        <v>1.1506440554971245</v>
      </c>
      <c r="S43">
        <f t="shared" si="25"/>
        <v>1.1658277266251975</v>
      </c>
      <c r="T43">
        <f t="shared" si="25"/>
        <v>1.1810168227095472</v>
      </c>
      <c r="U43">
        <f t="shared" si="25"/>
        <v>1.1965780259872232</v>
      </c>
      <c r="V43">
        <f t="shared" si="25"/>
        <v>1.2111731735823299</v>
      </c>
      <c r="W43">
        <f t="shared" si="25"/>
        <v>1.2253060962215765</v>
      </c>
      <c r="X43">
        <f t="shared" si="25"/>
        <v>1.2384814120306753</v>
      </c>
      <c r="Y43">
        <f t="shared" si="25"/>
        <v>1.25129851307093</v>
      </c>
      <c r="Z43">
        <f t="shared" si="25"/>
        <v>1.2650027197169826</v>
      </c>
      <c r="AA43">
        <f t="shared" si="25"/>
        <v>1.2771243364106455</v>
      </c>
      <c r="AB43">
        <f t="shared" si="25"/>
        <v>1.2883406874953311</v>
      </c>
      <c r="AC43">
        <f t="shared" si="25"/>
        <v>1.2982313827934824</v>
      </c>
      <c r="AD43">
        <f t="shared" si="25"/>
        <v>1.3080214350480339</v>
      </c>
      <c r="AE43">
        <f t="shared" si="25"/>
        <v>1.3184805824993617</v>
      </c>
      <c r="AF43">
        <f t="shared" si="25"/>
        <v>1.3273307138407671</v>
      </c>
      <c r="AG43">
        <f t="shared" si="25"/>
        <v>1.3353977148144305</v>
      </c>
      <c r="AH43">
        <f t="shared" si="25"/>
        <v>1.3426206734745612</v>
      </c>
      <c r="AI43">
        <f t="shared" ref="AI43:BL43" si="26">AI138</f>
        <v>1.3488496950892945</v>
      </c>
      <c r="AJ43">
        <f t="shared" si="26"/>
        <v>1.3548553630820916</v>
      </c>
      <c r="AK43">
        <f t="shared" si="26"/>
        <v>1.3597643823506038</v>
      </c>
      <c r="AL43">
        <f t="shared" si="26"/>
        <v>1.3641703416612787</v>
      </c>
      <c r="AM43">
        <f t="shared" si="26"/>
        <v>1.3679146974061278</v>
      </c>
      <c r="AN43">
        <f t="shared" si="26"/>
        <v>1.3716974169509812</v>
      </c>
      <c r="AO43">
        <f t="shared" si="26"/>
        <v>1.3748308704000518</v>
      </c>
      <c r="AP43">
        <f t="shared" si="26"/>
        <v>1.3777156660094931</v>
      </c>
      <c r="AQ43">
        <f t="shared" si="26"/>
        <v>1.3804037960405684</v>
      </c>
      <c r="AR43">
        <f t="shared" si="26"/>
        <v>1.3823307908838185</v>
      </c>
      <c r="AS43">
        <f t="shared" si="26"/>
        <v>1.3841602517557718</v>
      </c>
      <c r="AT43">
        <f t="shared" si="26"/>
        <v>1.3859740720064873</v>
      </c>
      <c r="AU43">
        <f t="shared" si="26"/>
        <v>1.3877799923380232</v>
      </c>
      <c r="AV43">
        <f t="shared" si="26"/>
        <v>1.389585770439645</v>
      </c>
      <c r="AW43">
        <f t="shared" si="26"/>
        <v>1.3913973085702405</v>
      </c>
      <c r="AX43">
        <f t="shared" si="26"/>
        <v>1.3932198739751498</v>
      </c>
      <c r="AY43">
        <f t="shared" si="26"/>
        <v>1.3950569787796783</v>
      </c>
      <c r="AZ43">
        <f t="shared" si="26"/>
        <v>1.3969111323012158</v>
      </c>
      <c r="BA43">
        <f t="shared" si="26"/>
        <v>1.3987839413585141</v>
      </c>
      <c r="BB43">
        <f t="shared" si="26"/>
        <v>1.4006766285314782</v>
      </c>
      <c r="BC43">
        <f t="shared" si="26"/>
        <v>1.4025912358599713</v>
      </c>
      <c r="BD43">
        <f t="shared" si="26"/>
        <v>1.4045295548914092</v>
      </c>
      <c r="BE43">
        <f t="shared" si="26"/>
        <v>1.4064885459435068</v>
      </c>
      <c r="BF43">
        <f t="shared" si="26"/>
        <v>1.4084644005850566</v>
      </c>
      <c r="BG43">
        <f t="shared" si="26"/>
        <v>1.4104541298492552</v>
      </c>
      <c r="BH43">
        <f t="shared" si="26"/>
        <v>1.4124584062988321</v>
      </c>
      <c r="BI43">
        <f t="shared" si="26"/>
        <v>1.4144789225794547</v>
      </c>
      <c r="BJ43">
        <f t="shared" si="26"/>
        <v>1.4165144626854078</v>
      </c>
      <c r="BK43">
        <f t="shared" si="26"/>
        <v>1.4185633093561001</v>
      </c>
      <c r="BL43">
        <f t="shared" si="26"/>
        <v>1.420625417420212</v>
      </c>
    </row>
    <row r="44" spans="1:64" x14ac:dyDescent="0.25">
      <c r="A44" t="str">
        <f t="shared" si="4"/>
        <v>18_CT</v>
      </c>
      <c r="B44" t="s">
        <v>742</v>
      </c>
      <c r="C44" t="str">
        <f t="shared" ref="C44:AH44" si="27">C139</f>
        <v>road_passenger_lv(gpkm)</v>
      </c>
      <c r="D44">
        <f t="shared" si="27"/>
        <v>95.796894848712469</v>
      </c>
      <c r="E44">
        <f t="shared" si="27"/>
        <v>98.383127898199433</v>
      </c>
      <c r="F44">
        <f t="shared" si="27"/>
        <v>100.54943956555202</v>
      </c>
      <c r="G44">
        <f t="shared" si="27"/>
        <v>102.95211485847086</v>
      </c>
      <c r="H44">
        <f t="shared" si="27"/>
        <v>105.74012938424279</v>
      </c>
      <c r="I44">
        <f t="shared" si="27"/>
        <v>108.51277589999999</v>
      </c>
      <c r="J44" s="10">
        <f t="shared" si="27"/>
        <v>0</v>
      </c>
      <c r="K44">
        <f t="shared" si="27"/>
        <v>116.50330092277862</v>
      </c>
      <c r="L44">
        <f t="shared" si="27"/>
        <v>117.0087633988807</v>
      </c>
      <c r="M44">
        <f t="shared" si="27"/>
        <v>118.82018683215159</v>
      </c>
      <c r="N44">
        <f t="shared" si="27"/>
        <v>118.58248458653908</v>
      </c>
      <c r="O44">
        <f t="shared" si="27"/>
        <v>120.87485825118183</v>
      </c>
      <c r="P44">
        <f t="shared" si="27"/>
        <v>122.37255169432829</v>
      </c>
      <c r="Q44">
        <f t="shared" si="27"/>
        <v>123.92214867535469</v>
      </c>
      <c r="R44">
        <f t="shared" si="27"/>
        <v>125.52480605423165</v>
      </c>
      <c r="S44">
        <f t="shared" si="27"/>
        <v>127.18120654093055</v>
      </c>
      <c r="T44">
        <f t="shared" si="27"/>
        <v>128.83819884104142</v>
      </c>
      <c r="U44">
        <f t="shared" si="27"/>
        <v>130.53578465315155</v>
      </c>
      <c r="V44">
        <f t="shared" si="27"/>
        <v>132.12798257261767</v>
      </c>
      <c r="W44">
        <f t="shared" si="27"/>
        <v>133.66975595144464</v>
      </c>
      <c r="X44">
        <f t="shared" si="27"/>
        <v>135.10706313061903</v>
      </c>
      <c r="Y44">
        <f t="shared" si="27"/>
        <v>136.50529233501047</v>
      </c>
      <c r="Z44">
        <f t="shared" si="27"/>
        <v>138.00029669639804</v>
      </c>
      <c r="AA44">
        <f t="shared" si="27"/>
        <v>139.32265488116118</v>
      </c>
      <c r="AB44">
        <f t="shared" si="27"/>
        <v>140.54625681767237</v>
      </c>
      <c r="AC44">
        <f t="shared" si="27"/>
        <v>141.62524175928888</v>
      </c>
      <c r="AD44">
        <f t="shared" si="27"/>
        <v>142.69324745978543</v>
      </c>
      <c r="AE44">
        <f t="shared" si="27"/>
        <v>143.83424536356659</v>
      </c>
      <c r="AF44">
        <f t="shared" si="27"/>
        <v>144.79971423717453</v>
      </c>
      <c r="AG44">
        <f t="shared" si="27"/>
        <v>145.67975070702863</v>
      </c>
      <c r="AH44">
        <f t="shared" si="27"/>
        <v>146.46770983358837</v>
      </c>
      <c r="AI44">
        <f t="shared" ref="AI44:BL44" si="28">AI139</f>
        <v>147.1472394642866</v>
      </c>
      <c r="AJ44">
        <f t="shared" si="28"/>
        <v>147.80240324531894</v>
      </c>
      <c r="AK44">
        <f t="shared" si="28"/>
        <v>148.33793262006577</v>
      </c>
      <c r="AL44">
        <f t="shared" si="28"/>
        <v>148.81858272668478</v>
      </c>
      <c r="AM44">
        <f t="shared" si="28"/>
        <v>149.22705789885009</v>
      </c>
      <c r="AN44">
        <f t="shared" si="28"/>
        <v>149.63971821283411</v>
      </c>
      <c r="AO44">
        <f t="shared" si="28"/>
        <v>149.98154949818732</v>
      </c>
      <c r="AP44">
        <f t="shared" si="28"/>
        <v>150.29625447376279</v>
      </c>
      <c r="AQ44">
        <f t="shared" si="28"/>
        <v>150.58950502260734</v>
      </c>
      <c r="AR44">
        <f t="shared" si="28"/>
        <v>150.79972264187094</v>
      </c>
      <c r="AS44">
        <f t="shared" si="28"/>
        <v>150.99930019153859</v>
      </c>
      <c r="AT44">
        <f t="shared" si="28"/>
        <v>151.19717149161661</v>
      </c>
      <c r="AU44">
        <f t="shared" si="28"/>
        <v>151.39418098232963</v>
      </c>
      <c r="AV44">
        <f t="shared" si="28"/>
        <v>151.59117495705203</v>
      </c>
      <c r="AW44">
        <f t="shared" si="28"/>
        <v>151.78879729857152</v>
      </c>
      <c r="AX44">
        <f t="shared" si="28"/>
        <v>151.98762261547071</v>
      </c>
      <c r="AY44">
        <f t="shared" si="28"/>
        <v>152.188034048692</v>
      </c>
      <c r="AZ44">
        <f t="shared" si="28"/>
        <v>152.39030534195064</v>
      </c>
      <c r="BA44">
        <f t="shared" si="28"/>
        <v>152.59461178456502</v>
      </c>
      <c r="BB44">
        <f t="shared" si="28"/>
        <v>152.80108674888837</v>
      </c>
      <c r="BC44">
        <f t="shared" si="28"/>
        <v>153.00995300290577</v>
      </c>
      <c r="BD44">
        <f t="shared" si="28"/>
        <v>153.22140598815355</v>
      </c>
      <c r="BE44">
        <f t="shared" si="28"/>
        <v>153.43511410292786</v>
      </c>
      <c r="BF44">
        <f t="shared" si="28"/>
        <v>153.65066188200601</v>
      </c>
      <c r="BG44">
        <f t="shared" si="28"/>
        <v>153.8677232562822</v>
      </c>
      <c r="BH44">
        <f t="shared" si="28"/>
        <v>154.08637159623606</v>
      </c>
      <c r="BI44">
        <f t="shared" si="28"/>
        <v>154.30679155412219</v>
      </c>
      <c r="BJ44">
        <f t="shared" si="28"/>
        <v>154.52885047477159</v>
      </c>
      <c r="BK44">
        <f t="shared" si="28"/>
        <v>154.75236102066529</v>
      </c>
      <c r="BL44">
        <f t="shared" si="28"/>
        <v>154.97731826402295</v>
      </c>
    </row>
    <row r="45" spans="1:64" x14ac:dyDescent="0.25">
      <c r="A45" t="str">
        <f t="shared" si="4"/>
        <v>18_CT</v>
      </c>
      <c r="B45" t="s">
        <v>742</v>
      </c>
      <c r="C45" t="str">
        <f t="shared" ref="C45:AH45" si="29">C140</f>
        <v>ship_passenger(gpkm)</v>
      </c>
      <c r="D45">
        <f t="shared" si="29"/>
        <v>0</v>
      </c>
      <c r="E45">
        <f t="shared" si="29"/>
        <v>0</v>
      </c>
      <c r="F45">
        <f t="shared" si="29"/>
        <v>0</v>
      </c>
      <c r="G45">
        <f t="shared" si="29"/>
        <v>0</v>
      </c>
      <c r="H45">
        <f t="shared" si="29"/>
        <v>0</v>
      </c>
      <c r="I45">
        <f t="shared" si="29"/>
        <v>0</v>
      </c>
      <c r="J45" s="10">
        <f t="shared" si="29"/>
        <v>0</v>
      </c>
      <c r="K45">
        <f t="shared" si="29"/>
        <v>0</v>
      </c>
      <c r="L45">
        <f t="shared" si="29"/>
        <v>0</v>
      </c>
      <c r="M45">
        <f t="shared" si="29"/>
        <v>0</v>
      </c>
      <c r="N45">
        <f t="shared" si="29"/>
        <v>0</v>
      </c>
      <c r="O45">
        <f t="shared" si="29"/>
        <v>0</v>
      </c>
      <c r="P45">
        <f t="shared" si="29"/>
        <v>0</v>
      </c>
      <c r="Q45">
        <f t="shared" si="29"/>
        <v>0</v>
      </c>
      <c r="R45">
        <f t="shared" si="29"/>
        <v>0</v>
      </c>
      <c r="S45">
        <f t="shared" si="29"/>
        <v>0</v>
      </c>
      <c r="T45">
        <f t="shared" si="29"/>
        <v>0</v>
      </c>
      <c r="U45">
        <f t="shared" si="29"/>
        <v>0</v>
      </c>
      <c r="V45">
        <f t="shared" si="29"/>
        <v>0</v>
      </c>
      <c r="W45">
        <f t="shared" si="29"/>
        <v>0</v>
      </c>
      <c r="X45">
        <f t="shared" si="29"/>
        <v>0</v>
      </c>
      <c r="Y45">
        <f t="shared" si="29"/>
        <v>0</v>
      </c>
      <c r="Z45">
        <f t="shared" si="29"/>
        <v>0</v>
      </c>
      <c r="AA45">
        <f t="shared" si="29"/>
        <v>0</v>
      </c>
      <c r="AB45">
        <f t="shared" si="29"/>
        <v>0</v>
      </c>
      <c r="AC45">
        <f t="shared" si="29"/>
        <v>0</v>
      </c>
      <c r="AD45">
        <f t="shared" si="29"/>
        <v>0</v>
      </c>
      <c r="AE45">
        <f t="shared" si="29"/>
        <v>0</v>
      </c>
      <c r="AF45">
        <f t="shared" si="29"/>
        <v>0</v>
      </c>
      <c r="AG45">
        <f t="shared" si="29"/>
        <v>0</v>
      </c>
      <c r="AH45">
        <f t="shared" si="29"/>
        <v>0</v>
      </c>
      <c r="AI45">
        <f t="shared" ref="AI45:BL45" si="30">AI140</f>
        <v>0</v>
      </c>
      <c r="AJ45">
        <f t="shared" si="30"/>
        <v>0</v>
      </c>
      <c r="AK45">
        <f t="shared" si="30"/>
        <v>0</v>
      </c>
      <c r="AL45">
        <f t="shared" si="30"/>
        <v>0</v>
      </c>
      <c r="AM45">
        <f t="shared" si="30"/>
        <v>0</v>
      </c>
      <c r="AN45">
        <f t="shared" si="30"/>
        <v>0</v>
      </c>
      <c r="AO45">
        <f t="shared" si="30"/>
        <v>0</v>
      </c>
      <c r="AP45">
        <f t="shared" si="30"/>
        <v>0</v>
      </c>
      <c r="AQ45">
        <f t="shared" si="30"/>
        <v>0</v>
      </c>
      <c r="AR45">
        <f t="shared" si="30"/>
        <v>0</v>
      </c>
      <c r="AS45">
        <f t="shared" si="30"/>
        <v>0</v>
      </c>
      <c r="AT45">
        <f t="shared" si="30"/>
        <v>0</v>
      </c>
      <c r="AU45">
        <f t="shared" si="30"/>
        <v>0</v>
      </c>
      <c r="AV45">
        <f t="shared" si="30"/>
        <v>0</v>
      </c>
      <c r="AW45">
        <f t="shared" si="30"/>
        <v>0</v>
      </c>
      <c r="AX45">
        <f t="shared" si="30"/>
        <v>0</v>
      </c>
      <c r="AY45">
        <f t="shared" si="30"/>
        <v>0</v>
      </c>
      <c r="AZ45">
        <f t="shared" si="30"/>
        <v>0</v>
      </c>
      <c r="BA45">
        <f t="shared" si="30"/>
        <v>0</v>
      </c>
      <c r="BB45">
        <f t="shared" si="30"/>
        <v>0</v>
      </c>
      <c r="BC45">
        <f t="shared" si="30"/>
        <v>0</v>
      </c>
      <c r="BD45">
        <f t="shared" si="30"/>
        <v>0</v>
      </c>
      <c r="BE45">
        <f t="shared" si="30"/>
        <v>0</v>
      </c>
      <c r="BF45">
        <f t="shared" si="30"/>
        <v>0</v>
      </c>
      <c r="BG45">
        <f t="shared" si="30"/>
        <v>0</v>
      </c>
      <c r="BH45">
        <f t="shared" si="30"/>
        <v>0</v>
      </c>
      <c r="BI45">
        <f t="shared" si="30"/>
        <v>0</v>
      </c>
      <c r="BJ45">
        <f t="shared" si="30"/>
        <v>0</v>
      </c>
      <c r="BK45">
        <f t="shared" si="30"/>
        <v>0</v>
      </c>
      <c r="BL45">
        <f t="shared" si="30"/>
        <v>0</v>
      </c>
    </row>
    <row r="47" spans="1:64" x14ac:dyDescent="0.25">
      <c r="A47" t="str">
        <f t="shared" si="4"/>
        <v>18_CT</v>
      </c>
      <c r="B47" t="s">
        <v>743</v>
      </c>
      <c r="C47" t="str">
        <f>C32</f>
        <v>air_freight(gtkm)</v>
      </c>
      <c r="D47">
        <f t="shared" ref="D47:D60" si="31">D178</f>
        <v>9.0000000000000019E-5</v>
      </c>
      <c r="E47">
        <f t="shared" ref="E47:BL47" si="32">E178</f>
        <v>9.0000000000000019E-5</v>
      </c>
      <c r="F47">
        <f t="shared" si="32"/>
        <v>9.0000000000000019E-5</v>
      </c>
      <c r="G47">
        <f t="shared" si="32"/>
        <v>8.9999999999999992E-5</v>
      </c>
      <c r="H47">
        <f t="shared" si="32"/>
        <v>8.9999999999999951E-5</v>
      </c>
      <c r="I47">
        <f t="shared" si="32"/>
        <v>8.9999999999999992E-5</v>
      </c>
      <c r="J47" s="10">
        <f t="shared" si="32"/>
        <v>0</v>
      </c>
      <c r="K47">
        <f t="shared" si="32"/>
        <v>1.3381268038131189E-4</v>
      </c>
      <c r="L47">
        <f t="shared" si="32"/>
        <v>1.7999193228758907E-4</v>
      </c>
      <c r="M47">
        <f t="shared" si="32"/>
        <v>2.4834795453804832E-4</v>
      </c>
      <c r="N47">
        <f t="shared" si="32"/>
        <v>3.2873381728472796E-4</v>
      </c>
      <c r="O47">
        <f t="shared" si="32"/>
        <v>4.3581930026359789E-4</v>
      </c>
      <c r="P47">
        <f t="shared" si="32"/>
        <v>5.5798995113627515E-4</v>
      </c>
      <c r="Q47">
        <f t="shared" si="32"/>
        <v>6.9792790404767276E-4</v>
      </c>
      <c r="R47">
        <f t="shared" si="32"/>
        <v>8.5520687944801849E-4</v>
      </c>
      <c r="S47">
        <f t="shared" si="32"/>
        <v>1.0293401905448591E-3</v>
      </c>
      <c r="T47">
        <f t="shared" si="32"/>
        <v>1.219135599489853E-3</v>
      </c>
      <c r="U47">
        <f t="shared" si="32"/>
        <v>1.4242467604374295E-3</v>
      </c>
      <c r="V47">
        <f t="shared" si="32"/>
        <v>1.641619858742036E-3</v>
      </c>
      <c r="W47">
        <f t="shared" si="32"/>
        <v>1.8705472161181667E-3</v>
      </c>
      <c r="X47">
        <f t="shared" si="32"/>
        <v>2.1085069408008652E-3</v>
      </c>
      <c r="Y47">
        <f t="shared" si="32"/>
        <v>2.3550238507360215E-3</v>
      </c>
      <c r="Z47">
        <f t="shared" si="32"/>
        <v>2.6117346708538713E-3</v>
      </c>
      <c r="AA47">
        <f t="shared" si="32"/>
        <v>2.8709444537520987E-3</v>
      </c>
      <c r="AB47">
        <f t="shared" si="32"/>
        <v>3.1322313875059432E-3</v>
      </c>
      <c r="AC47">
        <f t="shared" si="32"/>
        <v>3.3921677333036324E-3</v>
      </c>
      <c r="AD47">
        <f t="shared" si="32"/>
        <v>3.6525848241983332E-3</v>
      </c>
      <c r="AE47">
        <f t="shared" si="32"/>
        <v>3.9146482965888001E-3</v>
      </c>
      <c r="AF47">
        <f t="shared" si="32"/>
        <v>4.1683462741069245E-3</v>
      </c>
      <c r="AG47">
        <f t="shared" si="32"/>
        <v>4.4143994613041236E-3</v>
      </c>
      <c r="AH47">
        <f t="shared" si="32"/>
        <v>4.6504134383538002E-3</v>
      </c>
      <c r="AI47">
        <f t="shared" si="32"/>
        <v>4.8735639125747424E-3</v>
      </c>
      <c r="AJ47">
        <f t="shared" si="32"/>
        <v>5.0851349468651417E-3</v>
      </c>
      <c r="AK47">
        <f t="shared" si="32"/>
        <v>5.2791012944099908E-3</v>
      </c>
      <c r="AL47">
        <f t="shared" si="32"/>
        <v>5.4560400477421094E-3</v>
      </c>
      <c r="AM47">
        <f t="shared" si="32"/>
        <v>5.6131394644659905E-3</v>
      </c>
      <c r="AN47">
        <f t="shared" si="32"/>
        <v>5.7519143050081562E-3</v>
      </c>
      <c r="AO47">
        <f t="shared" si="32"/>
        <v>5.8670104446144379E-3</v>
      </c>
      <c r="AP47">
        <f t="shared" si="32"/>
        <v>5.9585005104727182E-3</v>
      </c>
      <c r="AQ47">
        <f t="shared" si="32"/>
        <v>6.0247203077410235E-3</v>
      </c>
      <c r="AR47">
        <f t="shared" si="32"/>
        <v>6.060769410950486E-3</v>
      </c>
      <c r="AS47">
        <f t="shared" si="32"/>
        <v>6.0826621244925863E-3</v>
      </c>
      <c r="AT47">
        <f t="shared" si="32"/>
        <v>6.1046426188845759E-3</v>
      </c>
      <c r="AU47">
        <f t="shared" si="32"/>
        <v>6.1267112460918561E-3</v>
      </c>
      <c r="AV47">
        <f t="shared" si="32"/>
        <v>6.1488683594910463E-3</v>
      </c>
      <c r="AW47">
        <f t="shared" si="32"/>
        <v>6.1711143138756964E-3</v>
      </c>
      <c r="AX47">
        <f t="shared" si="32"/>
        <v>6.1934494654618862E-3</v>
      </c>
      <c r="AY47">
        <f t="shared" si="32"/>
        <v>6.2158741718940369E-3</v>
      </c>
      <c r="AZ47">
        <f t="shared" si="32"/>
        <v>6.2383887922505257E-3</v>
      </c>
      <c r="BA47">
        <f t="shared" si="32"/>
        <v>6.260993687049507E-3</v>
      </c>
      <c r="BB47">
        <f t="shared" si="32"/>
        <v>6.2836892182546768E-3</v>
      </c>
      <c r="BC47">
        <f t="shared" si="32"/>
        <v>6.3064757492810467E-3</v>
      </c>
      <c r="BD47">
        <f t="shared" si="32"/>
        <v>6.3293536450007657E-3</v>
      </c>
      <c r="BE47">
        <f t="shared" si="32"/>
        <v>6.352323271748987E-3</v>
      </c>
      <c r="BF47">
        <f t="shared" si="32"/>
        <v>6.3753849973297158E-3</v>
      </c>
      <c r="BG47">
        <f t="shared" si="32"/>
        <v>6.3985391910216871E-3</v>
      </c>
      <c r="BH47">
        <f t="shared" si="32"/>
        <v>6.4217862235843165E-3</v>
      </c>
      <c r="BI47">
        <f t="shared" si="32"/>
        <v>6.4451264672635861E-3</v>
      </c>
      <c r="BJ47">
        <f t="shared" si="32"/>
        <v>6.468560295798057E-3</v>
      </c>
      <c r="BK47">
        <f t="shared" si="32"/>
        <v>6.492088084424817E-3</v>
      </c>
      <c r="BL47">
        <f t="shared" si="32"/>
        <v>6.5157102098855075E-3</v>
      </c>
    </row>
    <row r="48" spans="1:64" x14ac:dyDescent="0.25">
      <c r="A48" t="str">
        <f t="shared" si="4"/>
        <v>18_CT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18_CT</v>
      </c>
      <c r="B49" t="s">
        <v>743</v>
      </c>
      <c r="C49" t="str">
        <f t="shared" si="33"/>
        <v>rail_freight(gtkm)</v>
      </c>
      <c r="D49">
        <f t="shared" si="31"/>
        <v>0.87251999999999996</v>
      </c>
      <c r="E49">
        <f t="shared" ref="E49:BL49" si="35">E180</f>
        <v>0.85336200000000006</v>
      </c>
      <c r="F49">
        <f t="shared" si="35"/>
        <v>0.83310200000000001</v>
      </c>
      <c r="G49">
        <f t="shared" si="35"/>
        <v>0.72917799999999977</v>
      </c>
      <c r="H49">
        <f t="shared" si="35"/>
        <v>0.68345199999999995</v>
      </c>
      <c r="I49">
        <f t="shared" si="35"/>
        <v>0.63621300000000014</v>
      </c>
      <c r="J49" s="10">
        <f t="shared" si="35"/>
        <v>0</v>
      </c>
      <c r="K49">
        <f t="shared" si="35"/>
        <v>0.58869748732124327</v>
      </c>
      <c r="L49">
        <f t="shared" si="35"/>
        <v>0.54530425997634524</v>
      </c>
      <c r="M49">
        <f t="shared" si="35"/>
        <v>0.51628303871681269</v>
      </c>
      <c r="N49">
        <f t="shared" si="35"/>
        <v>0.47918657321136254</v>
      </c>
      <c r="O49">
        <f t="shared" si="35"/>
        <v>0.45875057046621992</v>
      </c>
      <c r="P49">
        <f t="shared" si="35"/>
        <v>0.4371572449963253</v>
      </c>
      <c r="Q49">
        <f t="shared" si="35"/>
        <v>0.41883053032753226</v>
      </c>
      <c r="R49">
        <f t="shared" si="35"/>
        <v>0.40373844350547827</v>
      </c>
      <c r="S49">
        <f t="shared" si="35"/>
        <v>0.39184084875143665</v>
      </c>
      <c r="T49">
        <f t="shared" si="35"/>
        <v>0.38288746390264927</v>
      </c>
      <c r="U49">
        <f t="shared" si="35"/>
        <v>0.37698728961890965</v>
      </c>
      <c r="V49">
        <f t="shared" si="35"/>
        <v>0.3735521624859065</v>
      </c>
      <c r="W49">
        <f t="shared" si="35"/>
        <v>0.37272252963348212</v>
      </c>
      <c r="X49">
        <f t="shared" si="35"/>
        <v>0.37421673879794126</v>
      </c>
      <c r="Y49">
        <f t="shared" si="35"/>
        <v>0.37814217744874895</v>
      </c>
      <c r="Z49">
        <f t="shared" si="35"/>
        <v>0.38482535846858118</v>
      </c>
      <c r="AA49">
        <f t="shared" si="35"/>
        <v>0.39317106616447905</v>
      </c>
      <c r="AB49">
        <f t="shared" si="35"/>
        <v>0.40325105545301948</v>
      </c>
      <c r="AC49">
        <f t="shared" si="35"/>
        <v>0.41469089574282247</v>
      </c>
      <c r="AD49">
        <f t="shared" si="35"/>
        <v>0.42774379279284291</v>
      </c>
      <c r="AE49">
        <f t="shared" si="35"/>
        <v>0.44249995379374063</v>
      </c>
      <c r="AF49">
        <f t="shared" si="35"/>
        <v>0.45778043133692647</v>
      </c>
      <c r="AG49">
        <f t="shared" si="35"/>
        <v>0.47364828248188823</v>
      </c>
      <c r="AH49">
        <f t="shared" si="35"/>
        <v>0.48979421501170572</v>
      </c>
      <c r="AI49">
        <f t="shared" si="35"/>
        <v>0.50585620477916959</v>
      </c>
      <c r="AJ49">
        <f t="shared" si="35"/>
        <v>0.52188779516744999</v>
      </c>
      <c r="AK49">
        <f t="shared" si="35"/>
        <v>0.53717745736038103</v>
      </c>
      <c r="AL49">
        <f t="shared" si="35"/>
        <v>0.55168812407602297</v>
      </c>
      <c r="AM49">
        <f t="shared" si="35"/>
        <v>0.56502885516619583</v>
      </c>
      <c r="AN49">
        <f t="shared" si="35"/>
        <v>0.57723971552643016</v>
      </c>
      <c r="AO49">
        <f t="shared" si="35"/>
        <v>0.5876657897022548</v>
      </c>
      <c r="AP49">
        <f t="shared" si="35"/>
        <v>0.59619478288121031</v>
      </c>
      <c r="AQ49">
        <f t="shared" si="35"/>
        <v>0.60253702361903061</v>
      </c>
      <c r="AR49">
        <f t="shared" si="35"/>
        <v>0.60607694109504595</v>
      </c>
      <c r="AS49">
        <f t="shared" si="35"/>
        <v>0.60826621244925605</v>
      </c>
      <c r="AT49">
        <f t="shared" si="35"/>
        <v>0.61046426188845504</v>
      </c>
      <c r="AU49">
        <f t="shared" si="35"/>
        <v>0.61267112460918294</v>
      </c>
      <c r="AV49">
        <f t="shared" si="35"/>
        <v>0.61488683594910198</v>
      </c>
      <c r="AW49">
        <f t="shared" si="35"/>
        <v>0.61711143138756697</v>
      </c>
      <c r="AX49">
        <f t="shared" si="35"/>
        <v>0.61934494654618599</v>
      </c>
      <c r="AY49">
        <f t="shared" si="35"/>
        <v>0.62158741718940103</v>
      </c>
      <c r="AZ49">
        <f t="shared" si="35"/>
        <v>0.62383887922504988</v>
      </c>
      <c r="BA49">
        <f t="shared" si="35"/>
        <v>0.62609936870494798</v>
      </c>
      <c r="BB49">
        <f t="shared" si="35"/>
        <v>0.628368921825465</v>
      </c>
      <c r="BC49">
        <f t="shared" si="35"/>
        <v>0.63064757492810197</v>
      </c>
      <c r="BD49">
        <f t="shared" si="35"/>
        <v>0.63293536450007382</v>
      </c>
      <c r="BE49">
        <f t="shared" si="35"/>
        <v>0.63523232717489597</v>
      </c>
      <c r="BF49">
        <f t="shared" si="35"/>
        <v>0.63753849973296883</v>
      </c>
      <c r="BG49">
        <f t="shared" si="35"/>
        <v>0.63985391910216594</v>
      </c>
      <c r="BH49">
        <f t="shared" si="35"/>
        <v>0.64217862235842893</v>
      </c>
      <c r="BI49">
        <f t="shared" si="35"/>
        <v>0.64451264672635589</v>
      </c>
      <c r="BJ49">
        <f t="shared" si="35"/>
        <v>0.64685602957980293</v>
      </c>
      <c r="BK49">
        <f t="shared" si="35"/>
        <v>0.64920880844247886</v>
      </c>
      <c r="BL49">
        <f t="shared" si="35"/>
        <v>0.65157102098854791</v>
      </c>
    </row>
    <row r="50" spans="1:64" x14ac:dyDescent="0.25">
      <c r="A50" t="str">
        <f t="shared" si="4"/>
        <v>18_CT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18_CT</v>
      </c>
      <c r="B51" t="s">
        <v>743</v>
      </c>
      <c r="C51" t="str">
        <f t="shared" si="33"/>
        <v>road_freight_ht(gtkm)</v>
      </c>
      <c r="D51">
        <f t="shared" si="31"/>
        <v>26.6684153922</v>
      </c>
      <c r="E51">
        <f t="shared" ref="E51:BL51" si="37">E182</f>
        <v>26.5957359885</v>
      </c>
      <c r="F51">
        <f t="shared" si="37"/>
        <v>26.865897686099999</v>
      </c>
      <c r="G51">
        <f t="shared" si="37"/>
        <v>34.626221207099988</v>
      </c>
      <c r="H51">
        <f t="shared" si="37"/>
        <v>34.066526979599985</v>
      </c>
      <c r="I51">
        <f t="shared" si="37"/>
        <v>34.024774996799998</v>
      </c>
      <c r="J51" s="10">
        <f t="shared" si="37"/>
        <v>0</v>
      </c>
      <c r="K51">
        <f t="shared" si="37"/>
        <v>37.244754088138123</v>
      </c>
      <c r="L51">
        <f t="shared" si="37"/>
        <v>37.42806943802929</v>
      </c>
      <c r="M51">
        <f t="shared" si="37"/>
        <v>38.34836821593921</v>
      </c>
      <c r="N51">
        <f t="shared" si="37"/>
        <v>38.395562679353084</v>
      </c>
      <c r="O51">
        <f t="shared" si="37"/>
        <v>39.497211629687328</v>
      </c>
      <c r="P51">
        <f t="shared" si="37"/>
        <v>40.253410135727393</v>
      </c>
      <c r="Q51">
        <f t="shared" si="37"/>
        <v>41.020928387772308</v>
      </c>
      <c r="R51">
        <f t="shared" si="37"/>
        <v>41.800124527059722</v>
      </c>
      <c r="S51">
        <f t="shared" si="37"/>
        <v>42.591373232281576</v>
      </c>
      <c r="T51">
        <f t="shared" si="37"/>
        <v>43.372250366276432</v>
      </c>
      <c r="U51">
        <f t="shared" si="37"/>
        <v>44.16041636523029</v>
      </c>
      <c r="V51">
        <f t="shared" si="37"/>
        <v>44.893989150244721</v>
      </c>
      <c r="W51">
        <f t="shared" si="37"/>
        <v>45.597292709830747</v>
      </c>
      <c r="X51">
        <f t="shared" si="37"/>
        <v>46.248013453208813</v>
      </c>
      <c r="Y51">
        <f t="shared" si="37"/>
        <v>46.874938398996882</v>
      </c>
      <c r="Z51">
        <f t="shared" si="37"/>
        <v>47.537351584878046</v>
      </c>
      <c r="AA51">
        <f t="shared" si="37"/>
        <v>48.120817848423933</v>
      </c>
      <c r="AB51">
        <f t="shared" si="37"/>
        <v>48.658696105399841</v>
      </c>
      <c r="AC51">
        <f t="shared" si="37"/>
        <v>49.132775030938888</v>
      </c>
      <c r="AD51">
        <f t="shared" si="37"/>
        <v>49.60161902898006</v>
      </c>
      <c r="AE51">
        <f t="shared" si="37"/>
        <v>50.102246707387344</v>
      </c>
      <c r="AF51">
        <f t="shared" si="37"/>
        <v>50.529118883431941</v>
      </c>
      <c r="AG51">
        <f t="shared" si="37"/>
        <v>50.922069589166881</v>
      </c>
      <c r="AH51">
        <f t="shared" si="37"/>
        <v>51.27938331283459</v>
      </c>
      <c r="AI51">
        <f t="shared" si="37"/>
        <v>51.595231455611732</v>
      </c>
      <c r="AJ51">
        <f t="shared" si="37"/>
        <v>51.906574583903129</v>
      </c>
      <c r="AK51">
        <f t="shared" si="37"/>
        <v>52.173233467575436</v>
      </c>
      <c r="AL51">
        <f t="shared" si="37"/>
        <v>52.423292609849248</v>
      </c>
      <c r="AM51">
        <f t="shared" si="37"/>
        <v>52.64989869124404</v>
      </c>
      <c r="AN51">
        <f t="shared" si="37"/>
        <v>52.886507509243032</v>
      </c>
      <c r="AO51">
        <f t="shared" si="37"/>
        <v>53.102081668441947</v>
      </c>
      <c r="AP51">
        <f t="shared" si="37"/>
        <v>53.316054461095199</v>
      </c>
      <c r="AQ51">
        <f t="shared" si="37"/>
        <v>53.531584045702807</v>
      </c>
      <c r="AR51">
        <f t="shared" si="37"/>
        <v>53.723266135606153</v>
      </c>
      <c r="AS51">
        <f t="shared" si="37"/>
        <v>53.917325337714686</v>
      </c>
      <c r="AT51">
        <f t="shared" si="37"/>
        <v>54.11216263805472</v>
      </c>
      <c r="AU51">
        <f t="shared" si="37"/>
        <v>54.307781156482768</v>
      </c>
      <c r="AV51">
        <f t="shared" si="37"/>
        <v>54.50418402536453</v>
      </c>
      <c r="AW51">
        <f t="shared" si="37"/>
        <v>54.701374389625506</v>
      </c>
      <c r="AX51">
        <f t="shared" si="37"/>
        <v>54.899355406800652</v>
      </c>
      <c r="AY51">
        <f t="shared" si="37"/>
        <v>55.098130247085876</v>
      </c>
      <c r="AZ51">
        <f t="shared" si="37"/>
        <v>55.297702093387834</v>
      </c>
      <c r="BA51">
        <f t="shared" si="37"/>
        <v>55.498074141375483</v>
      </c>
      <c r="BB51">
        <f t="shared" si="37"/>
        <v>55.699249599531228</v>
      </c>
      <c r="BC51">
        <f t="shared" si="37"/>
        <v>55.901231689202071</v>
      </c>
      <c r="BD51">
        <f t="shared" si="37"/>
        <v>56.104023644651235</v>
      </c>
      <c r="BE51">
        <f t="shared" si="37"/>
        <v>56.307628713110141</v>
      </c>
      <c r="BF51">
        <f t="shared" si="37"/>
        <v>56.512050154830277</v>
      </c>
      <c r="BG51">
        <f t="shared" si="37"/>
        <v>56.717291243135278</v>
      </c>
      <c r="BH51">
        <f t="shared" si="37"/>
        <v>56.923355264473685</v>
      </c>
      <c r="BI51">
        <f t="shared" si="37"/>
        <v>57.130245518471099</v>
      </c>
      <c r="BJ51">
        <f t="shared" si="37"/>
        <v>57.337965317983503</v>
      </c>
      <c r="BK51">
        <f t="shared" si="37"/>
        <v>57.546517989149962</v>
      </c>
      <c r="BL51">
        <f t="shared" si="37"/>
        <v>57.755906871446065</v>
      </c>
    </row>
    <row r="52" spans="1:64" x14ac:dyDescent="0.25">
      <c r="A52" t="str">
        <f t="shared" si="4"/>
        <v>18_CT</v>
      </c>
      <c r="B52" t="s">
        <v>743</v>
      </c>
      <c r="C52" t="str">
        <f t="shared" si="33"/>
        <v>road_freight_lt(gtkm)</v>
      </c>
      <c r="D52">
        <f t="shared" si="31"/>
        <v>2.9631572658000001</v>
      </c>
      <c r="E52">
        <f t="shared" ref="E52:BL52" si="38">E183</f>
        <v>2.9550817765000001</v>
      </c>
      <c r="F52">
        <f t="shared" si="38"/>
        <v>2.9850997429000001</v>
      </c>
      <c r="G52">
        <f t="shared" si="38"/>
        <v>3.8473579118999983</v>
      </c>
      <c r="H52">
        <f t="shared" si="38"/>
        <v>3.7851696643999988</v>
      </c>
      <c r="I52">
        <f t="shared" si="38"/>
        <v>3.7805305551999999</v>
      </c>
      <c r="J52" s="10">
        <f t="shared" si="38"/>
        <v>0</v>
      </c>
      <c r="K52">
        <f t="shared" si="38"/>
        <v>4.1383060097931255</v>
      </c>
      <c r="L52">
        <f t="shared" si="38"/>
        <v>4.1586743820032543</v>
      </c>
      <c r="M52">
        <f t="shared" si="38"/>
        <v>4.2609298017710229</v>
      </c>
      <c r="N52">
        <f t="shared" si="38"/>
        <v>4.2661736310392326</v>
      </c>
      <c r="O52">
        <f t="shared" si="38"/>
        <v>4.3885790699652576</v>
      </c>
      <c r="P52">
        <f t="shared" si="38"/>
        <v>4.4726011261919325</v>
      </c>
      <c r="Q52">
        <f t="shared" si="38"/>
        <v>4.5578809319747036</v>
      </c>
      <c r="R52">
        <f t="shared" si="38"/>
        <v>4.6444582807844137</v>
      </c>
      <c r="S52">
        <f t="shared" si="38"/>
        <v>4.7323748035868407</v>
      </c>
      <c r="T52">
        <f t="shared" si="38"/>
        <v>4.8191389295862699</v>
      </c>
      <c r="U52">
        <f t="shared" si="38"/>
        <v>4.9067129294700305</v>
      </c>
      <c r="V52">
        <f t="shared" si="38"/>
        <v>4.9882210166938554</v>
      </c>
      <c r="W52">
        <f t="shared" si="38"/>
        <v>5.0663658566478622</v>
      </c>
      <c r="X52">
        <f t="shared" si="38"/>
        <v>5.1386681614676446</v>
      </c>
      <c r="Y52">
        <f t="shared" si="38"/>
        <v>5.2083264887774314</v>
      </c>
      <c r="Z52">
        <f t="shared" si="38"/>
        <v>5.2819279538753392</v>
      </c>
      <c r="AA52">
        <f t="shared" si="38"/>
        <v>5.3467575387137698</v>
      </c>
      <c r="AB52">
        <f t="shared" si="38"/>
        <v>5.4065217894888713</v>
      </c>
      <c r="AC52">
        <f t="shared" si="38"/>
        <v>5.4591972256598771</v>
      </c>
      <c r="AD52">
        <f t="shared" si="38"/>
        <v>5.5112910032200073</v>
      </c>
      <c r="AE52">
        <f t="shared" si="38"/>
        <v>5.5669163008208171</v>
      </c>
      <c r="AF52">
        <f t="shared" si="38"/>
        <v>5.6143465426035499</v>
      </c>
      <c r="AG52">
        <f t="shared" si="38"/>
        <v>5.6580077321296525</v>
      </c>
      <c r="AH52">
        <f t="shared" si="38"/>
        <v>5.6977092569816232</v>
      </c>
      <c r="AI52">
        <f t="shared" si="38"/>
        <v>5.7328034950679712</v>
      </c>
      <c r="AJ52">
        <f t="shared" si="38"/>
        <v>5.7673971759892355</v>
      </c>
      <c r="AK52">
        <f t="shared" si="38"/>
        <v>5.7970259408417153</v>
      </c>
      <c r="AL52">
        <f t="shared" si="38"/>
        <v>5.8248102899832501</v>
      </c>
      <c r="AM52">
        <f t="shared" si="38"/>
        <v>5.8499887434715614</v>
      </c>
      <c r="AN52">
        <f t="shared" si="38"/>
        <v>5.8762786121381163</v>
      </c>
      <c r="AO52">
        <f t="shared" si="38"/>
        <v>5.9002312964935522</v>
      </c>
      <c r="AP52">
        <f t="shared" si="38"/>
        <v>5.9240060512327997</v>
      </c>
      <c r="AQ52">
        <f t="shared" si="38"/>
        <v>5.9479537828558664</v>
      </c>
      <c r="AR52">
        <f t="shared" si="38"/>
        <v>5.9692517928451281</v>
      </c>
      <c r="AS52">
        <f t="shared" si="38"/>
        <v>5.9908139264127431</v>
      </c>
      <c r="AT52">
        <f t="shared" si="38"/>
        <v>6.0124625153394131</v>
      </c>
      <c r="AU52">
        <f t="shared" si="38"/>
        <v>6.0341979062758631</v>
      </c>
      <c r="AV52">
        <f t="shared" si="38"/>
        <v>6.0560204472627257</v>
      </c>
      <c r="AW52">
        <f t="shared" si="38"/>
        <v>6.0779304877361682</v>
      </c>
      <c r="AX52">
        <f t="shared" si="38"/>
        <v>6.0999283785334066</v>
      </c>
      <c r="AY52">
        <f t="shared" si="38"/>
        <v>6.1220144718984315</v>
      </c>
      <c r="AZ52">
        <f t="shared" si="38"/>
        <v>6.1441891214875373</v>
      </c>
      <c r="BA52">
        <f t="shared" si="38"/>
        <v>6.1664526823750538</v>
      </c>
      <c r="BB52">
        <f t="shared" si="38"/>
        <v>6.1888055110590257</v>
      </c>
      <c r="BC52">
        <f t="shared" si="38"/>
        <v>6.2112479654668968</v>
      </c>
      <c r="BD52">
        <f t="shared" si="38"/>
        <v>6.233780404961248</v>
      </c>
      <c r="BE52">
        <f t="shared" si="38"/>
        <v>6.256403190345571</v>
      </c>
      <c r="BF52">
        <f t="shared" si="38"/>
        <v>6.279116683870031</v>
      </c>
      <c r="BG52">
        <f t="shared" si="38"/>
        <v>6.3019212492372541</v>
      </c>
      <c r="BH52">
        <f t="shared" si="38"/>
        <v>6.3248172516081871</v>
      </c>
      <c r="BI52">
        <f t="shared" si="38"/>
        <v>6.3478050576079008</v>
      </c>
      <c r="BJ52">
        <f t="shared" si="38"/>
        <v>6.3708850353315007</v>
      </c>
      <c r="BK52">
        <f t="shared" si="38"/>
        <v>6.3940575543499962</v>
      </c>
      <c r="BL52">
        <f t="shared" si="38"/>
        <v>6.4173229857162299</v>
      </c>
    </row>
    <row r="53" spans="1:64" x14ac:dyDescent="0.25">
      <c r="A53" t="str">
        <f t="shared" si="4"/>
        <v>18_CT</v>
      </c>
      <c r="B53" t="s">
        <v>743</v>
      </c>
      <c r="C53" t="str">
        <f t="shared" si="33"/>
        <v>ship_freight(gtkm)</v>
      </c>
      <c r="D53">
        <f t="shared" si="31"/>
        <v>0.28651749999999998</v>
      </c>
      <c r="E53">
        <f t="shared" ref="E53:BL53" si="39">E184</f>
        <v>0.31714749999999997</v>
      </c>
      <c r="F53">
        <f t="shared" si="39"/>
        <v>0.24307500000000004</v>
      </c>
      <c r="G53">
        <f t="shared" si="39"/>
        <v>0.26835749999999992</v>
      </c>
      <c r="H53">
        <f t="shared" si="39"/>
        <v>0.28333749999999991</v>
      </c>
      <c r="I53">
        <f t="shared" si="39"/>
        <v>0.3271425</v>
      </c>
      <c r="J53" s="10">
        <f t="shared" si="39"/>
        <v>0</v>
      </c>
      <c r="K53">
        <f t="shared" si="39"/>
        <v>0.31484942459373455</v>
      </c>
      <c r="L53">
        <f t="shared" si="39"/>
        <v>0.29753216886663009</v>
      </c>
      <c r="M53">
        <f t="shared" si="39"/>
        <v>0.28734958575062253</v>
      </c>
      <c r="N53">
        <f t="shared" si="39"/>
        <v>0.27192737271124534</v>
      </c>
      <c r="O53">
        <f t="shared" si="39"/>
        <v>0.26520463322403315</v>
      </c>
      <c r="P53">
        <f t="shared" si="39"/>
        <v>0.25712532636931562</v>
      </c>
      <c r="Q53">
        <f t="shared" si="39"/>
        <v>0.25020821796291004</v>
      </c>
      <c r="R53">
        <f t="shared" si="39"/>
        <v>0.24444528804472654</v>
      </c>
      <c r="S53">
        <f t="shared" si="39"/>
        <v>0.23982586255270855</v>
      </c>
      <c r="T53">
        <f t="shared" si="39"/>
        <v>0.23621216119295835</v>
      </c>
      <c r="U53">
        <f t="shared" si="39"/>
        <v>0.2336894662240222</v>
      </c>
      <c r="V53">
        <f t="shared" si="39"/>
        <v>0.23191622430356729</v>
      </c>
      <c r="W53">
        <f t="shared" si="39"/>
        <v>0.23100817061099246</v>
      </c>
      <c r="X53">
        <f t="shared" si="39"/>
        <v>0.23082755910300187</v>
      </c>
      <c r="Y53">
        <f t="shared" si="39"/>
        <v>0.2314845679931124</v>
      </c>
      <c r="Z53">
        <f t="shared" si="39"/>
        <v>0.23322390334708321</v>
      </c>
      <c r="AA53">
        <f t="shared" si="39"/>
        <v>0.23542986893926948</v>
      </c>
      <c r="AB53">
        <f t="shared" si="39"/>
        <v>0.23820795503195941</v>
      </c>
      <c r="AC53">
        <f t="shared" si="39"/>
        <v>0.24140079641480361</v>
      </c>
      <c r="AD53">
        <f t="shared" si="39"/>
        <v>0.24522051360499392</v>
      </c>
      <c r="AE53">
        <f t="shared" si="39"/>
        <v>0.24977328194431173</v>
      </c>
      <c r="AF53">
        <f t="shared" si="39"/>
        <v>0.25445092638706795</v>
      </c>
      <c r="AG53">
        <f t="shared" si="39"/>
        <v>0.25935907769026245</v>
      </c>
      <c r="AH53">
        <f t="shared" si="39"/>
        <v>0.26439287089312419</v>
      </c>
      <c r="AI53">
        <f t="shared" si="39"/>
        <v>0.26942140204265425</v>
      </c>
      <c r="AJ53">
        <f t="shared" si="39"/>
        <v>0.27453501470261671</v>
      </c>
      <c r="AK53">
        <f t="shared" si="39"/>
        <v>0.27941795887297582</v>
      </c>
      <c r="AL53">
        <f t="shared" si="39"/>
        <v>0.28411158433744937</v>
      </c>
      <c r="AM53">
        <f t="shared" si="39"/>
        <v>0.28847110624132921</v>
      </c>
      <c r="AN53">
        <f t="shared" si="39"/>
        <v>0.29257169508612607</v>
      </c>
      <c r="AO53">
        <f t="shared" si="39"/>
        <v>0.29613396030001954</v>
      </c>
      <c r="AP53">
        <f t="shared" si="39"/>
        <v>0.29915500765382808</v>
      </c>
      <c r="AQ53">
        <f t="shared" si="39"/>
        <v>0.30154170449924989</v>
      </c>
      <c r="AR53">
        <f t="shared" si="39"/>
        <v>0.30303847054752447</v>
      </c>
      <c r="AS53">
        <f t="shared" si="39"/>
        <v>0.30413310622462952</v>
      </c>
      <c r="AT53">
        <f t="shared" si="39"/>
        <v>0.30523213094422896</v>
      </c>
      <c r="AU53">
        <f t="shared" si="39"/>
        <v>0.30633556230459297</v>
      </c>
      <c r="AV53">
        <f t="shared" si="39"/>
        <v>0.30744341797455249</v>
      </c>
      <c r="AW53">
        <f t="shared" si="39"/>
        <v>0.30855571569378498</v>
      </c>
      <c r="AX53">
        <f t="shared" si="39"/>
        <v>0.3096724732730945</v>
      </c>
      <c r="AY53">
        <f t="shared" si="39"/>
        <v>0.31079370859470201</v>
      </c>
      <c r="AZ53">
        <f t="shared" si="39"/>
        <v>0.31191943961252649</v>
      </c>
      <c r="BA53">
        <f t="shared" si="39"/>
        <v>0.31304968435247554</v>
      </c>
      <c r="BB53">
        <f t="shared" si="39"/>
        <v>0.314184460912734</v>
      </c>
      <c r="BC53">
        <f t="shared" si="39"/>
        <v>0.31532378746405249</v>
      </c>
      <c r="BD53">
        <f t="shared" si="39"/>
        <v>0.31646768225003846</v>
      </c>
      <c r="BE53">
        <f t="shared" si="39"/>
        <v>0.31761616358744954</v>
      </c>
      <c r="BF53">
        <f t="shared" si="39"/>
        <v>0.31876924986648597</v>
      </c>
      <c r="BG53">
        <f t="shared" si="39"/>
        <v>0.31992695955108452</v>
      </c>
      <c r="BH53">
        <f t="shared" si="39"/>
        <v>0.32108931117921602</v>
      </c>
      <c r="BI53">
        <f t="shared" si="39"/>
        <v>0.3222563233631795</v>
      </c>
      <c r="BJ53">
        <f t="shared" si="39"/>
        <v>0.32342801478990302</v>
      </c>
      <c r="BK53">
        <f t="shared" si="39"/>
        <v>0.32460440422124104</v>
      </c>
      <c r="BL53">
        <f t="shared" si="39"/>
        <v>0.32578551049427557</v>
      </c>
    </row>
    <row r="54" spans="1:64" x14ac:dyDescent="0.25">
      <c r="A54" t="str">
        <f t="shared" si="4"/>
        <v>18_CT</v>
      </c>
      <c r="B54" t="s">
        <v>743</v>
      </c>
      <c r="C54" t="str">
        <f t="shared" si="33"/>
        <v>air_passenger(gpkm)</v>
      </c>
      <c r="D54">
        <f t="shared" si="31"/>
        <v>0.84071717799999668</v>
      </c>
      <c r="E54">
        <f t="shared" ref="E54:BL54" si="40">E185</f>
        <v>0.8417237919999967</v>
      </c>
      <c r="F54">
        <f t="shared" si="40"/>
        <v>0.8942492859999962</v>
      </c>
      <c r="G54">
        <f t="shared" si="40"/>
        <v>0.94641712199999595</v>
      </c>
      <c r="H54">
        <f t="shared" si="40"/>
        <v>1.018076891999997</v>
      </c>
      <c r="I54">
        <f t="shared" si="40"/>
        <v>1.1207676339999999</v>
      </c>
      <c r="J54" s="10">
        <f t="shared" si="40"/>
        <v>0</v>
      </c>
      <c r="K54">
        <f t="shared" si="40"/>
        <v>1.229136264373268</v>
      </c>
      <c r="L54">
        <f t="shared" si="40"/>
        <v>1.2454639497597664</v>
      </c>
      <c r="M54">
        <f t="shared" si="40"/>
        <v>1.2746223845895497</v>
      </c>
      <c r="N54">
        <f t="shared" si="40"/>
        <v>1.2806887219448237</v>
      </c>
      <c r="O54">
        <f t="shared" si="40"/>
        <v>1.3130119353099063</v>
      </c>
      <c r="P54">
        <f t="shared" si="40"/>
        <v>1.3357595328651239</v>
      </c>
      <c r="Q54">
        <f t="shared" si="40"/>
        <v>1.3580946530348588</v>
      </c>
      <c r="R54">
        <f t="shared" si="40"/>
        <v>1.3800524623106249</v>
      </c>
      <c r="S54">
        <f t="shared" si="40"/>
        <v>1.401665548383537</v>
      </c>
      <c r="T54">
        <f t="shared" si="40"/>
        <v>1.4223748147822581</v>
      </c>
      <c r="U54">
        <f t="shared" si="40"/>
        <v>1.4426508601709067</v>
      </c>
      <c r="V54">
        <f t="shared" si="40"/>
        <v>1.4609136725500493</v>
      </c>
      <c r="W54">
        <f t="shared" si="40"/>
        <v>1.4778088085706516</v>
      </c>
      <c r="X54">
        <f t="shared" si="40"/>
        <v>1.4927842715226709</v>
      </c>
      <c r="Y54">
        <f t="shared" si="40"/>
        <v>1.5066146816854986</v>
      </c>
      <c r="Z54">
        <f t="shared" si="40"/>
        <v>1.5208538677003409</v>
      </c>
      <c r="AA54">
        <f t="shared" si="40"/>
        <v>1.5325910758939105</v>
      </c>
      <c r="AB54">
        <f t="shared" si="40"/>
        <v>1.5427109966888777</v>
      </c>
      <c r="AC54">
        <f t="shared" si="40"/>
        <v>1.5507856563842477</v>
      </c>
      <c r="AD54">
        <f t="shared" si="40"/>
        <v>1.5583570314684674</v>
      </c>
      <c r="AE54">
        <f t="shared" si="40"/>
        <v>1.5664139819364795</v>
      </c>
      <c r="AF54">
        <f t="shared" si="40"/>
        <v>1.5723265654353564</v>
      </c>
      <c r="AG54">
        <f t="shared" si="40"/>
        <v>1.5771648251613413</v>
      </c>
      <c r="AH54">
        <f t="shared" si="40"/>
        <v>1.5809451455849017</v>
      </c>
      <c r="AI54">
        <f t="shared" si="40"/>
        <v>1.5835817823472014</v>
      </c>
      <c r="AJ54">
        <f t="shared" si="40"/>
        <v>1.5860695233764885</v>
      </c>
      <c r="AK54">
        <f t="shared" si="40"/>
        <v>1.5874744295992813</v>
      </c>
      <c r="AL54">
        <f t="shared" si="40"/>
        <v>1.5885818817605062</v>
      </c>
      <c r="AM54">
        <f t="shared" si="40"/>
        <v>1.5892962385297096</v>
      </c>
      <c r="AN54">
        <f t="shared" si="40"/>
        <v>1.5905186261587252</v>
      </c>
      <c r="AO54">
        <f t="shared" si="40"/>
        <v>1.5915377661026595</v>
      </c>
      <c r="AP54">
        <f t="shared" si="40"/>
        <v>1.5929054622481624</v>
      </c>
      <c r="AQ54">
        <f t="shared" si="40"/>
        <v>1.5947682263513225</v>
      </c>
      <c r="AR54">
        <f t="shared" si="40"/>
        <v>1.5965606004011883</v>
      </c>
      <c r="AS54">
        <f t="shared" si="40"/>
        <v>1.5986735860681494</v>
      </c>
      <c r="AT54">
        <f t="shared" si="40"/>
        <v>1.6007685071735747</v>
      </c>
      <c r="AU54">
        <f t="shared" si="40"/>
        <v>1.602854304052157</v>
      </c>
      <c r="AV54">
        <f t="shared" si="40"/>
        <v>1.6049399366584258</v>
      </c>
      <c r="AW54">
        <f t="shared" si="40"/>
        <v>1.6070322219670559</v>
      </c>
      <c r="AX54">
        <f t="shared" si="40"/>
        <v>1.6091372435265279</v>
      </c>
      <c r="AY54">
        <f t="shared" si="40"/>
        <v>1.6112590577616306</v>
      </c>
      <c r="AZ54">
        <f t="shared" si="40"/>
        <v>1.6134005628768346</v>
      </c>
      <c r="BA54">
        <f t="shared" si="40"/>
        <v>1.6155636147112262</v>
      </c>
      <c r="BB54">
        <f t="shared" si="40"/>
        <v>1.617749625316768</v>
      </c>
      <c r="BC54">
        <f t="shared" si="40"/>
        <v>1.6199609532030237</v>
      </c>
      <c r="BD54">
        <f t="shared" si="40"/>
        <v>1.6221996675664816</v>
      </c>
      <c r="BE54">
        <f t="shared" si="40"/>
        <v>1.6244622576432879</v>
      </c>
      <c r="BF54">
        <f t="shared" si="40"/>
        <v>1.6267443247820814</v>
      </c>
      <c r="BG54">
        <f t="shared" si="40"/>
        <v>1.6290424167942352</v>
      </c>
      <c r="BH54">
        <f t="shared" si="40"/>
        <v>1.6313573104743946</v>
      </c>
      <c r="BI54">
        <f t="shared" si="40"/>
        <v>1.6336909607897789</v>
      </c>
      <c r="BJ54">
        <f t="shared" si="40"/>
        <v>1.636041963281464</v>
      </c>
      <c r="BK54">
        <f t="shared" si="40"/>
        <v>1.6384083345525537</v>
      </c>
      <c r="BL54">
        <f t="shared" si="40"/>
        <v>1.6407900224312024</v>
      </c>
    </row>
    <row r="55" spans="1:64" x14ac:dyDescent="0.25">
      <c r="A55" t="str">
        <f t="shared" si="4"/>
        <v>18_CT</v>
      </c>
      <c r="B55" t="s">
        <v>743</v>
      </c>
      <c r="C55" t="str">
        <f t="shared" si="33"/>
        <v>rail_passenger(gpkm)</v>
      </c>
      <c r="D55">
        <f t="shared" si="31"/>
        <v>16.489430999999939</v>
      </c>
      <c r="E55">
        <f t="shared" ref="E55:BL55" si="41">E186</f>
        <v>17.86747399999992</v>
      </c>
      <c r="F55">
        <f t="shared" si="41"/>
        <v>18.827121999999932</v>
      </c>
      <c r="G55">
        <f t="shared" si="41"/>
        <v>19.631196999999919</v>
      </c>
      <c r="H55">
        <f t="shared" si="41"/>
        <v>20.272582999999941</v>
      </c>
      <c r="I55">
        <f t="shared" si="41"/>
        <v>20.769937999999996</v>
      </c>
      <c r="J55" s="10">
        <f t="shared" si="41"/>
        <v>0</v>
      </c>
      <c r="K55">
        <f t="shared" si="41"/>
        <v>24.294460959744132</v>
      </c>
      <c r="L55">
        <f t="shared" si="41"/>
        <v>25.277338404355746</v>
      </c>
      <c r="M55">
        <f t="shared" si="41"/>
        <v>26.478236156363732</v>
      </c>
      <c r="N55">
        <f t="shared" si="41"/>
        <v>27.154234146723063</v>
      </c>
      <c r="O55">
        <f t="shared" si="41"/>
        <v>28.344293518443102</v>
      </c>
      <c r="P55">
        <f t="shared" si="41"/>
        <v>29.292777421699917</v>
      </c>
      <c r="Q55">
        <f t="shared" si="41"/>
        <v>30.194545853394942</v>
      </c>
      <c r="R55">
        <f t="shared" si="41"/>
        <v>31.051019542856878</v>
      </c>
      <c r="S55">
        <f t="shared" si="41"/>
        <v>31.863656603443733</v>
      </c>
      <c r="T55">
        <f t="shared" si="41"/>
        <v>33.272846289806488</v>
      </c>
      <c r="U55">
        <f t="shared" si="41"/>
        <v>34.666133418253416</v>
      </c>
      <c r="V55">
        <f t="shared" si="41"/>
        <v>36.002934651008886</v>
      </c>
      <c r="W55">
        <f t="shared" si="41"/>
        <v>37.295271576117209</v>
      </c>
      <c r="X55">
        <f t="shared" si="41"/>
        <v>38.526141412790423</v>
      </c>
      <c r="Y55">
        <f t="shared" si="41"/>
        <v>39.712631041245366</v>
      </c>
      <c r="Z55">
        <f t="shared" si="41"/>
        <v>40.894841196638566</v>
      </c>
      <c r="AA55">
        <f t="shared" si="41"/>
        <v>41.994054216068584</v>
      </c>
      <c r="AB55">
        <f t="shared" si="41"/>
        <v>43.031860292249497</v>
      </c>
      <c r="AC55">
        <f t="shared" si="41"/>
        <v>43.994801942175989</v>
      </c>
      <c r="AD55">
        <f t="shared" si="41"/>
        <v>44.925844288665516</v>
      </c>
      <c r="AE55">
        <f t="shared" si="41"/>
        <v>45.854961486551957</v>
      </c>
      <c r="AF55">
        <f t="shared" si="41"/>
        <v>46.706662037684978</v>
      </c>
      <c r="AG55">
        <f t="shared" si="41"/>
        <v>47.512767238970198</v>
      </c>
      <c r="AH55">
        <f t="shared" si="41"/>
        <v>48.275128307262491</v>
      </c>
      <c r="AI55">
        <f t="shared" si="41"/>
        <v>48.992835232942738</v>
      </c>
      <c r="AJ55">
        <f t="shared" si="41"/>
        <v>49.69906091070159</v>
      </c>
      <c r="AK55">
        <f t="shared" si="41"/>
        <v>50.367695522412092</v>
      </c>
      <c r="AL55">
        <f t="shared" si="41"/>
        <v>51.026706543952486</v>
      </c>
      <c r="AM55">
        <f t="shared" si="41"/>
        <v>51.676958043075068</v>
      </c>
      <c r="AN55">
        <f t="shared" si="41"/>
        <v>52.352261536623509</v>
      </c>
      <c r="AO55">
        <f t="shared" si="41"/>
        <v>53.034436437255195</v>
      </c>
      <c r="AP55">
        <f t="shared" si="41"/>
        <v>53.747031330557348</v>
      </c>
      <c r="AQ55">
        <f t="shared" si="41"/>
        <v>54.500937954736081</v>
      </c>
      <c r="AR55">
        <f t="shared" si="41"/>
        <v>55.282925229365979</v>
      </c>
      <c r="AS55">
        <f t="shared" si="41"/>
        <v>56.094171224439449</v>
      </c>
      <c r="AT55">
        <f t="shared" si="41"/>
        <v>56.906726092250786</v>
      </c>
      <c r="AU55">
        <f t="shared" si="41"/>
        <v>56.980875396863937</v>
      </c>
      <c r="AV55">
        <f t="shared" si="41"/>
        <v>57.055018861657338</v>
      </c>
      <c r="AW55">
        <f t="shared" si="41"/>
        <v>57.129398827549643</v>
      </c>
      <c r="AX55">
        <f t="shared" si="41"/>
        <v>57.204231562430628</v>
      </c>
      <c r="AY55">
        <f t="shared" si="41"/>
        <v>57.279661270695463</v>
      </c>
      <c r="AZ55">
        <f t="shared" si="41"/>
        <v>57.355790982437007</v>
      </c>
      <c r="BA55">
        <f t="shared" si="41"/>
        <v>57.43268667204574</v>
      </c>
      <c r="BB55">
        <f t="shared" si="41"/>
        <v>57.510398537444679</v>
      </c>
      <c r="BC55">
        <f t="shared" si="41"/>
        <v>57.589010422773114</v>
      </c>
      <c r="BD55">
        <f t="shared" si="41"/>
        <v>57.668595887197966</v>
      </c>
      <c r="BE55">
        <f t="shared" si="41"/>
        <v>57.749030124367714</v>
      </c>
      <c r="BF55">
        <f t="shared" si="41"/>
        <v>57.830156763859613</v>
      </c>
      <c r="BG55">
        <f t="shared" si="41"/>
        <v>57.91185308164971</v>
      </c>
      <c r="BH55">
        <f t="shared" si="41"/>
        <v>57.994146692499228</v>
      </c>
      <c r="BI55">
        <f t="shared" si="41"/>
        <v>58.07710709476698</v>
      </c>
      <c r="BJ55">
        <f t="shared" si="41"/>
        <v>58.160684360459662</v>
      </c>
      <c r="BK55">
        <f t="shared" si="41"/>
        <v>58.244807980554015</v>
      </c>
      <c r="BL55">
        <f t="shared" si="41"/>
        <v>58.329476100360296</v>
      </c>
    </row>
    <row r="56" spans="1:64" x14ac:dyDescent="0.25">
      <c r="A56" t="str">
        <f t="shared" si="4"/>
        <v>18_CT</v>
      </c>
      <c r="B56" t="s">
        <v>743</v>
      </c>
      <c r="C56" t="str">
        <f t="shared" si="33"/>
        <v>road_passenger_2w(gpkm)</v>
      </c>
      <c r="D56">
        <f t="shared" si="31"/>
        <v>28.739068454613751</v>
      </c>
      <c r="E56">
        <f t="shared" ref="E56:BL56" si="42">E187</f>
        <v>29.51493836945982</v>
      </c>
      <c r="F56">
        <f t="shared" si="42"/>
        <v>30.164831869665591</v>
      </c>
      <c r="G56">
        <f t="shared" si="42"/>
        <v>30.885634457541261</v>
      </c>
      <c r="H56">
        <f t="shared" si="42"/>
        <v>31.722038815272843</v>
      </c>
      <c r="I56">
        <f t="shared" si="42"/>
        <v>32.553832770000007</v>
      </c>
      <c r="J56" s="10">
        <f t="shared" si="42"/>
        <v>0</v>
      </c>
      <c r="K56">
        <f t="shared" si="42"/>
        <v>34.950990276833593</v>
      </c>
      <c r="L56">
        <f t="shared" si="42"/>
        <v>35.102629019664221</v>
      </c>
      <c r="M56">
        <f t="shared" si="42"/>
        <v>35.646056049645487</v>
      </c>
      <c r="N56">
        <f t="shared" si="42"/>
        <v>35.57474537596174</v>
      </c>
      <c r="O56">
        <f t="shared" si="42"/>
        <v>36.262457475354566</v>
      </c>
      <c r="P56">
        <f t="shared" si="42"/>
        <v>36.711765508298505</v>
      </c>
      <c r="Q56">
        <f t="shared" si="42"/>
        <v>37.176644602606416</v>
      </c>
      <c r="R56">
        <f t="shared" si="42"/>
        <v>37.657441816269518</v>
      </c>
      <c r="S56">
        <f t="shared" si="42"/>
        <v>38.154361962279168</v>
      </c>
      <c r="T56">
        <f t="shared" si="42"/>
        <v>38.651459652312454</v>
      </c>
      <c r="U56">
        <f t="shared" si="42"/>
        <v>39.160735395945487</v>
      </c>
      <c r="V56">
        <f t="shared" si="42"/>
        <v>39.638394771785336</v>
      </c>
      <c r="W56">
        <f t="shared" si="42"/>
        <v>40.100926785433415</v>
      </c>
      <c r="X56">
        <f t="shared" si="42"/>
        <v>40.532118939185736</v>
      </c>
      <c r="Y56">
        <f t="shared" si="42"/>
        <v>40.951587700503161</v>
      </c>
      <c r="Z56">
        <f t="shared" si="42"/>
        <v>41.400089008919402</v>
      </c>
      <c r="AA56">
        <f t="shared" si="42"/>
        <v>41.79679646434839</v>
      </c>
      <c r="AB56">
        <f t="shared" si="42"/>
        <v>42.163877045301732</v>
      </c>
      <c r="AC56">
        <f t="shared" si="42"/>
        <v>42.487572527786689</v>
      </c>
      <c r="AD56">
        <f t="shared" si="42"/>
        <v>42.807974237935646</v>
      </c>
      <c r="AE56">
        <f t="shared" si="42"/>
        <v>43.15027360907002</v>
      </c>
      <c r="AF56">
        <f t="shared" si="42"/>
        <v>43.439914271152361</v>
      </c>
      <c r="AG56">
        <f t="shared" si="42"/>
        <v>43.703925212108587</v>
      </c>
      <c r="AH56">
        <f t="shared" si="42"/>
        <v>43.940312950076553</v>
      </c>
      <c r="AI56">
        <f t="shared" si="42"/>
        <v>44.144171839285967</v>
      </c>
      <c r="AJ56">
        <f t="shared" si="42"/>
        <v>44.340720973595701</v>
      </c>
      <c r="AK56">
        <f t="shared" si="42"/>
        <v>44.501379786019747</v>
      </c>
      <c r="AL56">
        <f t="shared" si="42"/>
        <v>44.645574818005471</v>
      </c>
      <c r="AM56">
        <f t="shared" si="42"/>
        <v>44.76811736965508</v>
      </c>
      <c r="AN56">
        <f t="shared" si="42"/>
        <v>44.891915463850289</v>
      </c>
      <c r="AO56">
        <f t="shared" si="42"/>
        <v>44.994464849456229</v>
      </c>
      <c r="AP56">
        <f t="shared" si="42"/>
        <v>45.088876342128856</v>
      </c>
      <c r="AQ56">
        <f t="shared" si="42"/>
        <v>45.176851506782242</v>
      </c>
      <c r="AR56">
        <f t="shared" si="42"/>
        <v>45.239916792561338</v>
      </c>
      <c r="AS56">
        <f t="shared" si="42"/>
        <v>45.299790057461628</v>
      </c>
      <c r="AT56">
        <f t="shared" si="42"/>
        <v>45.35915144748504</v>
      </c>
      <c r="AU56">
        <f t="shared" si="42"/>
        <v>45.41825429469894</v>
      </c>
      <c r="AV56">
        <f t="shared" si="42"/>
        <v>45.47735248711566</v>
      </c>
      <c r="AW56">
        <f t="shared" si="42"/>
        <v>45.53663918957151</v>
      </c>
      <c r="AX56">
        <f t="shared" si="42"/>
        <v>45.596286784641265</v>
      </c>
      <c r="AY56">
        <f t="shared" si="42"/>
        <v>45.656410214607661</v>
      </c>
      <c r="AZ56">
        <f t="shared" si="42"/>
        <v>45.717091602585242</v>
      </c>
      <c r="BA56">
        <f t="shared" si="42"/>
        <v>45.778383535369557</v>
      </c>
      <c r="BB56">
        <f t="shared" si="42"/>
        <v>45.840326024666567</v>
      </c>
      <c r="BC56">
        <f t="shared" si="42"/>
        <v>45.902985900871784</v>
      </c>
      <c r="BD56">
        <f t="shared" si="42"/>
        <v>45.96642179644612</v>
      </c>
      <c r="BE56">
        <f t="shared" si="42"/>
        <v>46.030534230878409</v>
      </c>
      <c r="BF56">
        <f t="shared" si="42"/>
        <v>46.095198564601858</v>
      </c>
      <c r="BG56">
        <f t="shared" si="42"/>
        <v>46.160316976884715</v>
      </c>
      <c r="BH56">
        <f t="shared" si="42"/>
        <v>46.22591147887087</v>
      </c>
      <c r="BI56">
        <f t="shared" si="42"/>
        <v>46.292037466236707</v>
      </c>
      <c r="BJ56">
        <f t="shared" si="42"/>
        <v>46.35865514243153</v>
      </c>
      <c r="BK56">
        <f t="shared" si="42"/>
        <v>46.425708306199638</v>
      </c>
      <c r="BL56">
        <f t="shared" si="42"/>
        <v>46.493195479206939</v>
      </c>
    </row>
    <row r="57" spans="1:64" x14ac:dyDescent="0.25">
      <c r="A57" t="str">
        <f t="shared" si="4"/>
        <v>18_CT</v>
      </c>
      <c r="B57" t="s">
        <v>743</v>
      </c>
      <c r="C57" t="str">
        <f t="shared" si="33"/>
        <v>road_passenger_bus(gpkm)</v>
      </c>
      <c r="D57">
        <f t="shared" si="31"/>
        <v>9.2859592289999622</v>
      </c>
      <c r="E57">
        <f t="shared" ref="E57:BL57" si="43">E188</f>
        <v>9.5360268929999634</v>
      </c>
      <c r="F57">
        <f t="shared" si="43"/>
        <v>9.3974461729999632</v>
      </c>
      <c r="G57">
        <f t="shared" si="43"/>
        <v>9.023140433999961</v>
      </c>
      <c r="H57">
        <f t="shared" si="43"/>
        <v>9.058168667999972</v>
      </c>
      <c r="I57">
        <f t="shared" si="43"/>
        <v>8.5279561029999993</v>
      </c>
      <c r="J57" s="10">
        <f t="shared" si="43"/>
        <v>0</v>
      </c>
      <c r="K57">
        <f t="shared" si="43"/>
        <v>8.5153431379748827</v>
      </c>
      <c r="L57">
        <f t="shared" si="43"/>
        <v>8.2736592818871433</v>
      </c>
      <c r="M57">
        <f t="shared" si="43"/>
        <v>8.1469222311312564</v>
      </c>
      <c r="N57">
        <f t="shared" si="43"/>
        <v>7.903510956158371</v>
      </c>
      <c r="O57">
        <f t="shared" si="43"/>
        <v>7.8515662052054651</v>
      </c>
      <c r="P57">
        <f t="shared" si="43"/>
        <v>7.7676548108028189</v>
      </c>
      <c r="Q57">
        <f t="shared" si="43"/>
        <v>7.7078205477530375</v>
      </c>
      <c r="R57">
        <f t="shared" si="43"/>
        <v>7.6717045622682258</v>
      </c>
      <c r="S57">
        <f t="shared" si="43"/>
        <v>7.6588640479317975</v>
      </c>
      <c r="T57">
        <f t="shared" si="43"/>
        <v>7.665598579623337</v>
      </c>
      <c r="U57">
        <f t="shared" si="43"/>
        <v>7.6937621309473636</v>
      </c>
      <c r="V57">
        <f t="shared" si="43"/>
        <v>7.7341510144565939</v>
      </c>
      <c r="W57">
        <f t="shared" si="43"/>
        <v>7.7893552329175382</v>
      </c>
      <c r="X57">
        <f t="shared" si="43"/>
        <v>7.855412978465357</v>
      </c>
      <c r="Y57">
        <f t="shared" si="43"/>
        <v>7.9351770677217317</v>
      </c>
      <c r="Z57">
        <f t="shared" si="43"/>
        <v>8.0354725116316157</v>
      </c>
      <c r="AA57">
        <f t="shared" si="43"/>
        <v>8.1394500458726426</v>
      </c>
      <c r="AB57">
        <f t="shared" si="43"/>
        <v>8.2500870404089319</v>
      </c>
      <c r="AC57">
        <f t="shared" si="43"/>
        <v>8.3632412751113492</v>
      </c>
      <c r="AD57">
        <f t="shared" si="43"/>
        <v>8.4852670845483988</v>
      </c>
      <c r="AE57">
        <f t="shared" si="43"/>
        <v>8.6196889440854036</v>
      </c>
      <c r="AF57">
        <f t="shared" si="43"/>
        <v>8.7500563577918928</v>
      </c>
      <c r="AG57">
        <f t="shared" si="43"/>
        <v>8.8800011267275245</v>
      </c>
      <c r="AH57">
        <f t="shared" si="43"/>
        <v>9.0073378242300155</v>
      </c>
      <c r="AI57">
        <f t="shared" si="43"/>
        <v>9.1292245300890613</v>
      </c>
      <c r="AJ57">
        <f t="shared" si="43"/>
        <v>9.2490393026470681</v>
      </c>
      <c r="AK57">
        <f t="shared" si="43"/>
        <v>9.3590032464678625</v>
      </c>
      <c r="AL57">
        <f t="shared" si="43"/>
        <v>9.4613074196890263</v>
      </c>
      <c r="AM57">
        <f t="shared" si="43"/>
        <v>9.5530117962582377</v>
      </c>
      <c r="AN57">
        <f t="shared" si="43"/>
        <v>9.6371801036643028</v>
      </c>
      <c r="AO57">
        <f t="shared" si="43"/>
        <v>9.7071867669178911</v>
      </c>
      <c r="AP57">
        <f t="shared" si="43"/>
        <v>9.7640268585367167</v>
      </c>
      <c r="AQ57">
        <f t="shared" si="43"/>
        <v>9.8062637062001308</v>
      </c>
      <c r="AR57">
        <f t="shared" si="43"/>
        <v>9.8280755963317219</v>
      </c>
      <c r="AS57">
        <f t="shared" si="43"/>
        <v>9.8410826709542825</v>
      </c>
      <c r="AT57">
        <f t="shared" si="43"/>
        <v>9.8539785441126817</v>
      </c>
      <c r="AU57">
        <f t="shared" si="43"/>
        <v>9.8668182505392021</v>
      </c>
      <c r="AV57">
        <f t="shared" si="43"/>
        <v>9.8796569457415231</v>
      </c>
      <c r="AW57">
        <f t="shared" si="43"/>
        <v>9.8925365935150822</v>
      </c>
      <c r="AX57">
        <f t="shared" si="43"/>
        <v>9.905494642845122</v>
      </c>
      <c r="AY57">
        <f t="shared" si="43"/>
        <v>9.9185560641896817</v>
      </c>
      <c r="AZ57">
        <f t="shared" si="43"/>
        <v>9.9317386982574831</v>
      </c>
      <c r="BA57">
        <f t="shared" si="43"/>
        <v>9.9450539691854019</v>
      </c>
      <c r="BB57">
        <f t="shared" si="43"/>
        <v>9.9585105692544822</v>
      </c>
      <c r="BC57">
        <f t="shared" si="43"/>
        <v>9.9721230169304018</v>
      </c>
      <c r="BD57">
        <f t="shared" si="43"/>
        <v>9.9859040497312428</v>
      </c>
      <c r="BE57">
        <f t="shared" si="43"/>
        <v>9.9998320561675609</v>
      </c>
      <c r="BF57">
        <f t="shared" si="43"/>
        <v>10.013879959109881</v>
      </c>
      <c r="BG57">
        <f t="shared" si="43"/>
        <v>10.028026507644963</v>
      </c>
      <c r="BH57">
        <f t="shared" si="43"/>
        <v>10.042276483549642</v>
      </c>
      <c r="BI57">
        <f t="shared" si="43"/>
        <v>10.056641921171762</v>
      </c>
      <c r="BJ57">
        <f t="shared" si="43"/>
        <v>10.071114174971362</v>
      </c>
      <c r="BK57">
        <f t="shared" si="43"/>
        <v>10.085681035593762</v>
      </c>
      <c r="BL57">
        <f t="shared" si="43"/>
        <v>10.100342181880562</v>
      </c>
    </row>
    <row r="58" spans="1:64" x14ac:dyDescent="0.25">
      <c r="A58" t="str">
        <f t="shared" si="4"/>
        <v>18_CT</v>
      </c>
      <c r="B58" t="s">
        <v>743</v>
      </c>
      <c r="C58" t="str">
        <f t="shared" si="33"/>
        <v>road_passenger_lt(gpkm)</v>
      </c>
      <c r="D58">
        <f t="shared" si="31"/>
        <v>0.87813820277986454</v>
      </c>
      <c r="E58">
        <f t="shared" ref="E58:BL58" si="44">E189</f>
        <v>0.9018453390668284</v>
      </c>
      <c r="F58">
        <f t="shared" si="44"/>
        <v>0.92170319601756001</v>
      </c>
      <c r="G58">
        <f t="shared" si="44"/>
        <v>0.94372771953598267</v>
      </c>
      <c r="H58">
        <f t="shared" si="44"/>
        <v>0.9692845193555587</v>
      </c>
      <c r="I58">
        <f t="shared" si="44"/>
        <v>0.99470044575000016</v>
      </c>
      <c r="J58" s="10">
        <f t="shared" si="44"/>
        <v>0</v>
      </c>
      <c r="K58">
        <f t="shared" si="44"/>
        <v>1.0679469251254712</v>
      </c>
      <c r="L58">
        <f t="shared" si="44"/>
        <v>1.0725803311564071</v>
      </c>
      <c r="M58">
        <f t="shared" si="44"/>
        <v>1.0891850459613903</v>
      </c>
      <c r="N58">
        <f t="shared" si="44"/>
        <v>1.0870061087099423</v>
      </c>
      <c r="O58">
        <f t="shared" si="44"/>
        <v>1.108019533969167</v>
      </c>
      <c r="P58">
        <f t="shared" si="44"/>
        <v>1.1217483905313432</v>
      </c>
      <c r="Q58">
        <f t="shared" si="44"/>
        <v>1.1359530295240854</v>
      </c>
      <c r="R58">
        <f t="shared" si="44"/>
        <v>1.1506440554971245</v>
      </c>
      <c r="S58">
        <f t="shared" si="44"/>
        <v>1.1658277266251975</v>
      </c>
      <c r="T58">
        <f t="shared" si="44"/>
        <v>1.1810168227095472</v>
      </c>
      <c r="U58">
        <f t="shared" si="44"/>
        <v>1.1965780259872232</v>
      </c>
      <c r="V58">
        <f t="shared" si="44"/>
        <v>1.2111731735823299</v>
      </c>
      <c r="W58">
        <f t="shared" si="44"/>
        <v>1.2253060962215765</v>
      </c>
      <c r="X58">
        <f t="shared" si="44"/>
        <v>1.2384814120306753</v>
      </c>
      <c r="Y58">
        <f t="shared" si="44"/>
        <v>1.25129851307093</v>
      </c>
      <c r="Z58">
        <f t="shared" si="44"/>
        <v>1.2650027197169826</v>
      </c>
      <c r="AA58">
        <f t="shared" si="44"/>
        <v>1.2771243364106455</v>
      </c>
      <c r="AB58">
        <f t="shared" si="44"/>
        <v>1.2883406874953311</v>
      </c>
      <c r="AC58">
        <f t="shared" si="44"/>
        <v>1.2982313827934824</v>
      </c>
      <c r="AD58">
        <f t="shared" si="44"/>
        <v>1.3080214350480339</v>
      </c>
      <c r="AE58">
        <f t="shared" si="44"/>
        <v>1.3184805824993617</v>
      </c>
      <c r="AF58">
        <f t="shared" si="44"/>
        <v>1.3273307138407671</v>
      </c>
      <c r="AG58">
        <f t="shared" si="44"/>
        <v>1.3353977148144305</v>
      </c>
      <c r="AH58">
        <f t="shared" si="44"/>
        <v>1.3426206734745612</v>
      </c>
      <c r="AI58">
        <f t="shared" si="44"/>
        <v>1.3488496950892945</v>
      </c>
      <c r="AJ58">
        <f t="shared" si="44"/>
        <v>1.3548553630820916</v>
      </c>
      <c r="AK58">
        <f t="shared" si="44"/>
        <v>1.3597643823506038</v>
      </c>
      <c r="AL58">
        <f t="shared" si="44"/>
        <v>1.3641703416612787</v>
      </c>
      <c r="AM58">
        <f t="shared" si="44"/>
        <v>1.3679146974061278</v>
      </c>
      <c r="AN58">
        <f t="shared" si="44"/>
        <v>1.3716974169509812</v>
      </c>
      <c r="AO58">
        <f t="shared" si="44"/>
        <v>1.3748308704000518</v>
      </c>
      <c r="AP58">
        <f t="shared" si="44"/>
        <v>1.3777156660094931</v>
      </c>
      <c r="AQ58">
        <f t="shared" si="44"/>
        <v>1.3804037960405684</v>
      </c>
      <c r="AR58">
        <f t="shared" si="44"/>
        <v>1.3823307908838185</v>
      </c>
      <c r="AS58">
        <f t="shared" si="44"/>
        <v>1.3841602517557718</v>
      </c>
      <c r="AT58">
        <f t="shared" si="44"/>
        <v>1.3859740720064873</v>
      </c>
      <c r="AU58">
        <f t="shared" si="44"/>
        <v>1.3877799923380232</v>
      </c>
      <c r="AV58">
        <f t="shared" si="44"/>
        <v>1.389585770439645</v>
      </c>
      <c r="AW58">
        <f t="shared" si="44"/>
        <v>1.3913973085702405</v>
      </c>
      <c r="AX58">
        <f t="shared" si="44"/>
        <v>1.3932198739751498</v>
      </c>
      <c r="AY58">
        <f t="shared" si="44"/>
        <v>1.3950569787796783</v>
      </c>
      <c r="AZ58">
        <f t="shared" si="44"/>
        <v>1.3969111323012158</v>
      </c>
      <c r="BA58">
        <f t="shared" si="44"/>
        <v>1.3987839413585141</v>
      </c>
      <c r="BB58">
        <f t="shared" si="44"/>
        <v>1.4006766285314782</v>
      </c>
      <c r="BC58">
        <f t="shared" si="44"/>
        <v>1.4025912358599713</v>
      </c>
      <c r="BD58">
        <f t="shared" si="44"/>
        <v>1.4045295548914092</v>
      </c>
      <c r="BE58">
        <f t="shared" si="44"/>
        <v>1.4064885459435068</v>
      </c>
      <c r="BF58">
        <f t="shared" si="44"/>
        <v>1.4084644005850566</v>
      </c>
      <c r="BG58">
        <f t="shared" si="44"/>
        <v>1.4104541298492552</v>
      </c>
      <c r="BH58">
        <f t="shared" si="44"/>
        <v>1.4124584062988321</v>
      </c>
      <c r="BI58">
        <f t="shared" si="44"/>
        <v>1.4144789225794547</v>
      </c>
      <c r="BJ58">
        <f t="shared" si="44"/>
        <v>1.4165144626854078</v>
      </c>
      <c r="BK58">
        <f t="shared" si="44"/>
        <v>1.4185633093561001</v>
      </c>
      <c r="BL58">
        <f t="shared" si="44"/>
        <v>1.420625417420212</v>
      </c>
    </row>
    <row r="59" spans="1:64" x14ac:dyDescent="0.25">
      <c r="A59" t="str">
        <f t="shared" si="4"/>
        <v>18_CT</v>
      </c>
      <c r="B59" t="s">
        <v>743</v>
      </c>
      <c r="C59" t="str">
        <f t="shared" si="33"/>
        <v>road_passenger_lv(gpkm)</v>
      </c>
      <c r="D59">
        <f t="shared" si="31"/>
        <v>95.796894848712469</v>
      </c>
      <c r="E59">
        <f t="shared" ref="E59:BL60" si="45">E190</f>
        <v>98.383127898199433</v>
      </c>
      <c r="F59">
        <f t="shared" si="45"/>
        <v>100.54943956555202</v>
      </c>
      <c r="G59">
        <f t="shared" si="45"/>
        <v>102.95211485847086</v>
      </c>
      <c r="H59">
        <f t="shared" si="45"/>
        <v>105.74012938424279</v>
      </c>
      <c r="I59">
        <f t="shared" si="45"/>
        <v>108.51277589999999</v>
      </c>
      <c r="J59" s="10">
        <f t="shared" si="45"/>
        <v>0</v>
      </c>
      <c r="K59">
        <f t="shared" si="45"/>
        <v>116.50330092277862</v>
      </c>
      <c r="L59">
        <f t="shared" si="45"/>
        <v>117.0087633988807</v>
      </c>
      <c r="M59">
        <f t="shared" si="45"/>
        <v>118.82018683215159</v>
      </c>
      <c r="N59">
        <f t="shared" si="45"/>
        <v>118.58248458653908</v>
      </c>
      <c r="O59">
        <f t="shared" si="45"/>
        <v>120.87485825118183</v>
      </c>
      <c r="P59">
        <f t="shared" si="45"/>
        <v>122.37255169432829</v>
      </c>
      <c r="Q59">
        <f t="shared" si="45"/>
        <v>123.92214867535469</v>
      </c>
      <c r="R59">
        <f t="shared" si="45"/>
        <v>125.52480605423165</v>
      </c>
      <c r="S59">
        <f t="shared" si="45"/>
        <v>127.18120654093055</v>
      </c>
      <c r="T59">
        <f t="shared" si="45"/>
        <v>127.54981685263103</v>
      </c>
      <c r="U59">
        <f t="shared" si="45"/>
        <v>127.92506896008854</v>
      </c>
      <c r="V59">
        <f t="shared" si="45"/>
        <v>128.16414309543913</v>
      </c>
      <c r="W59">
        <f t="shared" si="45"/>
        <v>128.32296571338685</v>
      </c>
      <c r="X59">
        <f t="shared" si="45"/>
        <v>128.35170997408807</v>
      </c>
      <c r="Y59">
        <f t="shared" si="45"/>
        <v>128.31497479490983</v>
      </c>
      <c r="Z59">
        <f t="shared" si="45"/>
        <v>128.34027592765014</v>
      </c>
      <c r="AA59">
        <f t="shared" si="45"/>
        <v>128.17684249066829</v>
      </c>
      <c r="AB59">
        <f t="shared" si="45"/>
        <v>127.89709370408184</v>
      </c>
      <c r="AC59">
        <f t="shared" si="45"/>
        <v>127.46271758336</v>
      </c>
      <c r="AD59">
        <f t="shared" si="45"/>
        <v>126.996990239209</v>
      </c>
      <c r="AE59">
        <f t="shared" si="45"/>
        <v>126.5741359199386</v>
      </c>
      <c r="AF59">
        <f t="shared" si="45"/>
        <v>125.97575138634181</v>
      </c>
      <c r="AG59">
        <f t="shared" si="45"/>
        <v>125.28458560804462</v>
      </c>
      <c r="AH59">
        <f t="shared" si="45"/>
        <v>124.49755335855009</v>
      </c>
      <c r="AI59">
        <f t="shared" si="45"/>
        <v>123.60368115000071</v>
      </c>
      <c r="AJ59">
        <f t="shared" si="45"/>
        <v>122.67599469361471</v>
      </c>
      <c r="AK59">
        <f t="shared" si="45"/>
        <v>121.63710474845391</v>
      </c>
      <c r="AL59">
        <f t="shared" si="45"/>
        <v>120.54305200861464</v>
      </c>
      <c r="AM59">
        <f t="shared" si="45"/>
        <v>119.38164631908005</v>
      </c>
      <c r="AN59">
        <f t="shared" si="45"/>
        <v>118.21537738813893</v>
      </c>
      <c r="AO59">
        <f t="shared" si="45"/>
        <v>116.98560860858608</v>
      </c>
      <c r="AP59">
        <f t="shared" si="45"/>
        <v>115.7281159447973</v>
      </c>
      <c r="AQ59">
        <f t="shared" si="45"/>
        <v>114.44802381718156</v>
      </c>
      <c r="AR59">
        <f t="shared" si="45"/>
        <v>113.09979198140319</v>
      </c>
      <c r="AS59">
        <f t="shared" si="45"/>
        <v>111.73948214173852</v>
      </c>
      <c r="AT59">
        <f t="shared" si="45"/>
        <v>110.3739351888801</v>
      </c>
      <c r="AU59">
        <f t="shared" si="45"/>
        <v>110.51775211710058</v>
      </c>
      <c r="AV59">
        <f t="shared" si="45"/>
        <v>110.66155771864793</v>
      </c>
      <c r="AW59">
        <f t="shared" si="45"/>
        <v>110.80582202795716</v>
      </c>
      <c r="AX59">
        <f t="shared" si="45"/>
        <v>110.95096450929357</v>
      </c>
      <c r="AY59">
        <f t="shared" si="45"/>
        <v>111.09726485554513</v>
      </c>
      <c r="AZ59">
        <f t="shared" si="45"/>
        <v>111.24492289962393</v>
      </c>
      <c r="BA59">
        <f t="shared" si="45"/>
        <v>111.39406660273241</v>
      </c>
      <c r="BB59">
        <f t="shared" si="45"/>
        <v>111.54479332668846</v>
      </c>
      <c r="BC59">
        <f t="shared" si="45"/>
        <v>111.69726569212118</v>
      </c>
      <c r="BD59">
        <f t="shared" si="45"/>
        <v>111.85162637135205</v>
      </c>
      <c r="BE59">
        <f t="shared" si="45"/>
        <v>112.00763329513728</v>
      </c>
      <c r="BF59">
        <f t="shared" si="45"/>
        <v>112.16498317386434</v>
      </c>
      <c r="BG59">
        <f t="shared" si="45"/>
        <v>112.32343797708597</v>
      </c>
      <c r="BH59">
        <f t="shared" si="45"/>
        <v>112.48305126525229</v>
      </c>
      <c r="BI59">
        <f t="shared" si="45"/>
        <v>112.64395783450914</v>
      </c>
      <c r="BJ59">
        <f t="shared" si="45"/>
        <v>112.80606084658322</v>
      </c>
      <c r="BK59">
        <f t="shared" si="45"/>
        <v>112.96922354508561</v>
      </c>
      <c r="BL59">
        <f t="shared" si="45"/>
        <v>113.13344233273671</v>
      </c>
    </row>
    <row r="60" spans="1:64" x14ac:dyDescent="0.25">
      <c r="A60" t="str">
        <f t="shared" si="4"/>
        <v>18_CT</v>
      </c>
      <c r="B60" t="s">
        <v>743</v>
      </c>
      <c r="C60" t="str">
        <f t="shared" si="33"/>
        <v>ship_passenger(gpkm)</v>
      </c>
      <c r="D60">
        <f t="shared" si="31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 s="1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5"/>
        <v>0</v>
      </c>
      <c r="R60">
        <f t="shared" si="45"/>
        <v>0</v>
      </c>
      <c r="S60">
        <f t="shared" si="45"/>
        <v>0</v>
      </c>
      <c r="T60">
        <f t="shared" si="45"/>
        <v>0</v>
      </c>
      <c r="U60">
        <f t="shared" si="45"/>
        <v>0</v>
      </c>
      <c r="V60">
        <f t="shared" si="45"/>
        <v>0</v>
      </c>
      <c r="W60">
        <f t="shared" si="45"/>
        <v>0</v>
      </c>
      <c r="X60">
        <f t="shared" si="45"/>
        <v>0</v>
      </c>
      <c r="Y60">
        <f t="shared" si="45"/>
        <v>0</v>
      </c>
      <c r="Z60">
        <f t="shared" si="45"/>
        <v>0</v>
      </c>
      <c r="AA60">
        <f t="shared" si="45"/>
        <v>0</v>
      </c>
      <c r="AB60">
        <f t="shared" si="45"/>
        <v>0</v>
      </c>
      <c r="AC60">
        <f t="shared" si="45"/>
        <v>0</v>
      </c>
      <c r="AD60">
        <f t="shared" si="45"/>
        <v>0</v>
      </c>
      <c r="AE60">
        <f t="shared" si="45"/>
        <v>0</v>
      </c>
      <c r="AF60">
        <f t="shared" si="45"/>
        <v>0</v>
      </c>
      <c r="AG60">
        <f t="shared" si="45"/>
        <v>0</v>
      </c>
      <c r="AH60">
        <f t="shared" si="45"/>
        <v>0</v>
      </c>
      <c r="AI60">
        <f t="shared" si="45"/>
        <v>0</v>
      </c>
      <c r="AJ60">
        <f t="shared" si="45"/>
        <v>0</v>
      </c>
      <c r="AK60">
        <f t="shared" si="45"/>
        <v>0</v>
      </c>
      <c r="AL60">
        <f t="shared" si="45"/>
        <v>0</v>
      </c>
      <c r="AM60">
        <f t="shared" si="45"/>
        <v>0</v>
      </c>
      <c r="AN60">
        <f t="shared" si="45"/>
        <v>0</v>
      </c>
      <c r="AO60">
        <f t="shared" si="45"/>
        <v>0</v>
      </c>
      <c r="AP60">
        <f t="shared" si="45"/>
        <v>0</v>
      </c>
      <c r="AQ60">
        <f t="shared" si="45"/>
        <v>0</v>
      </c>
      <c r="AR60">
        <f t="shared" si="45"/>
        <v>0</v>
      </c>
      <c r="AS60">
        <f t="shared" si="45"/>
        <v>0</v>
      </c>
      <c r="AT60">
        <f t="shared" si="45"/>
        <v>0</v>
      </c>
      <c r="AU60">
        <f t="shared" si="45"/>
        <v>0</v>
      </c>
      <c r="AV60">
        <f t="shared" si="45"/>
        <v>0</v>
      </c>
      <c r="AW60">
        <f t="shared" si="45"/>
        <v>0</v>
      </c>
      <c r="AX60">
        <f t="shared" si="45"/>
        <v>0</v>
      </c>
      <c r="AY60">
        <f t="shared" si="45"/>
        <v>0</v>
      </c>
      <c r="AZ60">
        <f t="shared" si="45"/>
        <v>0</v>
      </c>
      <c r="BA60">
        <f t="shared" si="45"/>
        <v>0</v>
      </c>
      <c r="BB60">
        <f t="shared" si="45"/>
        <v>0</v>
      </c>
      <c r="BC60">
        <f t="shared" si="45"/>
        <v>0</v>
      </c>
      <c r="BD60">
        <f t="shared" si="45"/>
        <v>0</v>
      </c>
      <c r="BE60">
        <f t="shared" si="45"/>
        <v>0</v>
      </c>
      <c r="BF60">
        <f t="shared" si="45"/>
        <v>0</v>
      </c>
      <c r="BG60">
        <f t="shared" si="45"/>
        <v>0</v>
      </c>
      <c r="BH60">
        <f t="shared" si="45"/>
        <v>0</v>
      </c>
      <c r="BI60">
        <f t="shared" si="45"/>
        <v>0</v>
      </c>
      <c r="BJ60">
        <f t="shared" si="45"/>
        <v>0</v>
      </c>
      <c r="BK60">
        <f t="shared" si="45"/>
        <v>0</v>
      </c>
      <c r="BL60">
        <f t="shared" si="45"/>
        <v>0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2.9229604893091831E-6</v>
      </c>
      <c r="E63">
        <f>INDEX(hist_share!X:X,MATCH($C$1&amp;"-"&amp;$C63,hist_share!$AF:$AF,0))</f>
        <v>2.9295523453123482E-6</v>
      </c>
      <c r="F63">
        <f>INDEX(hist_share!Y:Y,MATCH($C$1&amp;"-"&amp;$C63,hist_share!$AF:$AF,0))</f>
        <v>2.910053690865994E-6</v>
      </c>
      <c r="G63">
        <f>INDEX(hist_share!Z:Z,MATCH($C$1&amp;"-"&amp;$C63,hist_share!$AF:$AF,0))</f>
        <v>2.2801432302037541E-6</v>
      </c>
      <c r="H63">
        <f>INDEX(hist_share!AA:AA,MATCH($C$1&amp;"-"&amp;$C63,hist_share!$AF:$AF,0))</f>
        <v>2.3184776192238269E-6</v>
      </c>
      <c r="I63">
        <f>INDEX(hist_share!AB:AB,MATCH($C$1&amp;"-"&amp;$C63,hist_share!$AF:$AF,0))</f>
        <v>2.321457296348913E-6</v>
      </c>
      <c r="J63" s="10">
        <f>INDEX(hist_share!AC:AC,MATCH($C$1&amp;"-"&amp;$C63,hist_share!$AF:$AF,0))</f>
        <v>0</v>
      </c>
      <c r="K63">
        <f>INDEX('7th_share'!C:C,MATCH($C$1&amp;"-"&amp;$C63,'7th_share'!$AK:$AK,0))</f>
        <v>3.1644122431404891E-6</v>
      </c>
      <c r="L63">
        <f>INDEX('7th_share'!D:D,MATCH($C$1&amp;"-"&amp;$C63,'7th_share'!$AK:$AK,0))</f>
        <v>4.2421152338842974E-6</v>
      </c>
      <c r="M63">
        <f>INDEX('7th_share'!E:E,MATCH($C$1&amp;"-"&amp;$C63,'7th_share'!$AK:$AK,0))</f>
        <v>5.7205659736297521E-6</v>
      </c>
      <c r="N63">
        <f>INDEX('7th_share'!F:F,MATCH($C$1&amp;"-"&amp;$C63,'7th_share'!$AK:$AK,0))</f>
        <v>7.5722125154540976E-6</v>
      </c>
      <c r="O63">
        <f>INDEX('7th_share'!G:G,MATCH($C$1&amp;"-"&amp;$C63,'7th_share'!$AK:$AK,0))</f>
        <v>9.7695029124345861E-6</v>
      </c>
      <c r="P63">
        <f>INDEX('7th_share'!H:H,MATCH($C$1&amp;"-"&amp;$C63,'7th_share'!$AK:$AK,0))</f>
        <v>1.2284885217648481E-5</v>
      </c>
      <c r="Q63">
        <f>INDEX('7th_share'!I:I,MATCH($C$1&amp;"-"&amp;$C63,'7th_share'!$AK:$AK,0))</f>
        <v>1.509080748417299E-5</v>
      </c>
      <c r="R63">
        <f>INDEX('7th_share'!J:J,MATCH($C$1&amp;"-"&amp;$C63,'7th_share'!$AK:$AK,0))</f>
        <v>1.8159717765085361E-5</v>
      </c>
      <c r="S63">
        <f>INDEX('7th_share'!K:K,MATCH($C$1&amp;"-"&amp;$C63,'7th_share'!$AK:$AK,0))</f>
        <v>2.146406411346287E-5</v>
      </c>
      <c r="T63">
        <f>INDEX('7th_share'!L:L,MATCH($C$1&amp;"-"&amp;$C63,'7th_share'!$AK:$AK,0))</f>
        <v>2.4976294582382751E-5</v>
      </c>
      <c r="U63">
        <f>INDEX('7th_share'!M:M,MATCH($C$1&amp;"-"&amp;$C63,'7th_share'!$AK:$AK,0))</f>
        <v>2.8668857224922211E-5</v>
      </c>
      <c r="V63">
        <f>INDEX('7th_share'!N:N,MATCH($C$1&amp;"-"&amp;$C63,'7th_share'!$AK:$AK,0))</f>
        <v>3.2514200094158528E-5</v>
      </c>
      <c r="W63">
        <f>INDEX('7th_share'!O:O,MATCH($C$1&amp;"-"&amp;$C63,'7th_share'!$AK:$AK,0))</f>
        <v>3.6484771243168957E-5</v>
      </c>
      <c r="X63">
        <f>INDEX('7th_share'!P:P,MATCH($C$1&amp;"-"&amp;$C63,'7th_share'!$AK:$AK,0))</f>
        <v>4.0553018725030657E-5</v>
      </c>
      <c r="Y63">
        <f>INDEX('7th_share'!Q:Q,MATCH($C$1&amp;"-"&amp;$C63,'7th_share'!$AK:$AK,0))</f>
        <v>4.4691390592820989E-5</v>
      </c>
      <c r="Z63">
        <f>INDEX('7th_share'!R:R,MATCH($C$1&amp;"-"&amp;$C63,'7th_share'!$AK:$AK,0))</f>
        <v>4.8872334899617169E-5</v>
      </c>
      <c r="AA63">
        <f>INDEX('7th_share'!S:S,MATCH($C$1&amp;"-"&amp;$C63,'7th_share'!$AK:$AK,0))</f>
        <v>5.3068299698496313E-5</v>
      </c>
      <c r="AB63">
        <f>INDEX('7th_share'!T:T,MATCH($C$1&amp;"-"&amp;$C63,'7th_share'!$AK:$AK,0))</f>
        <v>5.725173304253589E-5</v>
      </c>
      <c r="AC63">
        <f>INDEX('7th_share'!U:U,MATCH($C$1&amp;"-"&amp;$C63,'7th_share'!$AK:$AK,0))</f>
        <v>6.1395082984812887E-5</v>
      </c>
      <c r="AD63">
        <f>INDEX('7th_share'!V:V,MATCH($C$1&amp;"-"&amp;$C63,'7th_share'!$AK:$AK,0))</f>
        <v>6.5470797578404805E-5</v>
      </c>
      <c r="AE63">
        <f>INDEX('7th_share'!W:W,MATCH($C$1&amp;"-"&amp;$C63,'7th_share'!$AK:$AK,0))</f>
        <v>6.9451324876388686E-5</v>
      </c>
      <c r="AF63">
        <f>INDEX('7th_share'!X:X,MATCH($C$1&amp;"-"&amp;$C63,'7th_share'!$AK:$AK,0))</f>
        <v>7.3309112931841761E-5</v>
      </c>
      <c r="AG63">
        <f>INDEX('7th_share'!Y:Y,MATCH($C$1&amp;"-"&amp;$C63,'7th_share'!$AK:$AK,0))</f>
        <v>7.701660979784149E-5</v>
      </c>
      <c r="AH63">
        <f>INDEX('7th_share'!Z:Z,MATCH($C$1&amp;"-"&amp;$C63,'7th_share'!$AK:$AK,0))</f>
        <v>8.0546263527464943E-5</v>
      </c>
      <c r="AI63">
        <f>INDEX('7th_share'!AA:AA,MATCH($C$1&amp;"-"&amp;$C63,'7th_share'!$AK:$AK,0))</f>
        <v>8.3870522173789392E-5</v>
      </c>
      <c r="AJ63">
        <f>INDEX('7th_share'!AB:AB,MATCH($C$1&amp;"-"&amp;$C63,'7th_share'!$AK:$AK,0))</f>
        <v>8.6961833789892147E-5</v>
      </c>
      <c r="AK63">
        <f>INDEX('7th_share'!AC:AC,MATCH($C$1&amp;"-"&amp;$C63,'7th_share'!$AK:$AK,0))</f>
        <v>8.97926464288504E-5</v>
      </c>
      <c r="AL63">
        <f>INDEX('7th_share'!AD:AD,MATCH($C$1&amp;"-"&amp;$C63,'7th_share'!$AK:$AK,0))</f>
        <v>9.2335408143741314E-5</v>
      </c>
      <c r="AM63">
        <f>INDEX('7th_share'!AE:AE,MATCH($C$1&amp;"-"&amp;$C63,'7th_share'!$AK:$AK,0))</f>
        <v>9.4562566987642187E-5</v>
      </c>
      <c r="AN63">
        <f>INDEX('7th_share'!AF:AF,MATCH($C$1&amp;"-"&amp;$C63,'7th_share'!$AK:$AK,0))</f>
        <v>9.6446571013630454E-5</v>
      </c>
      <c r="AO63">
        <f>INDEX('7th_share'!AG:AG,MATCH($C$1&amp;"-"&amp;$C63,'7th_share'!$AK:$AK,0))</f>
        <v>9.7959868274783061E-5</v>
      </c>
      <c r="AP63">
        <f>INDEX('7th_share'!AH:AH,MATCH($C$1&amp;"-"&amp;$C63,'7th_share'!$AK:$AK,0))</f>
        <v>9.9074906824177388E-5</v>
      </c>
      <c r="AQ63">
        <f>INDEX('7th_share'!AI:AI,MATCH($C$1&amp;"-"&amp;$C63,'7th_share'!$AK:$AK,0))</f>
        <v>9.9764134714890666E-5</v>
      </c>
      <c r="AR63">
        <f>INDEX('7th_share'!AJ:AJ,MATCH($C$1&amp;"-"&amp;$C63,'7th_share'!$AK:$AK,0))</f>
        <v>1.000000000000001E-4</v>
      </c>
      <c r="AS63">
        <f>AR63</f>
        <v>1.000000000000001E-4</v>
      </c>
      <c r="AT63" s="6">
        <f t="shared" ref="AT63:BL76" si="46">AS63</f>
        <v>1.000000000000001E-4</v>
      </c>
      <c r="AU63" s="6">
        <f t="shared" si="46"/>
        <v>1.000000000000001E-4</v>
      </c>
      <c r="AV63" s="6">
        <f t="shared" si="46"/>
        <v>1.000000000000001E-4</v>
      </c>
      <c r="AW63" s="6">
        <f t="shared" si="46"/>
        <v>1.000000000000001E-4</v>
      </c>
      <c r="AX63" s="6">
        <f t="shared" si="46"/>
        <v>1.000000000000001E-4</v>
      </c>
      <c r="AY63" s="6">
        <f t="shared" si="46"/>
        <v>1.000000000000001E-4</v>
      </c>
      <c r="AZ63" s="6">
        <f t="shared" si="46"/>
        <v>1.000000000000001E-4</v>
      </c>
      <c r="BA63" s="6">
        <f t="shared" si="46"/>
        <v>1.000000000000001E-4</v>
      </c>
      <c r="BB63" s="6">
        <f t="shared" si="46"/>
        <v>1.000000000000001E-4</v>
      </c>
      <c r="BC63" s="6">
        <f t="shared" si="46"/>
        <v>1.000000000000001E-4</v>
      </c>
      <c r="BD63" s="6">
        <f t="shared" si="46"/>
        <v>1.000000000000001E-4</v>
      </c>
      <c r="BE63" s="6">
        <f t="shared" si="46"/>
        <v>1.000000000000001E-4</v>
      </c>
      <c r="BF63" s="6">
        <f t="shared" si="46"/>
        <v>1.000000000000001E-4</v>
      </c>
      <c r="BG63" s="6">
        <f t="shared" si="46"/>
        <v>1.000000000000001E-4</v>
      </c>
      <c r="BH63" s="6">
        <f t="shared" si="46"/>
        <v>1.000000000000001E-4</v>
      </c>
      <c r="BI63" s="6">
        <f t="shared" si="46"/>
        <v>1.000000000000001E-4</v>
      </c>
      <c r="BJ63" s="6">
        <f t="shared" si="46"/>
        <v>1.000000000000001E-4</v>
      </c>
      <c r="BK63" s="6">
        <f t="shared" si="46"/>
        <v>1.000000000000001E-4</v>
      </c>
      <c r="BL63" s="6">
        <f t="shared" si="46"/>
        <v>1.000000000000001E-4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2.833712762368942E-2</v>
      </c>
      <c r="E65">
        <f>INDEX(hist_share!X:X,MATCH($C$1&amp;"-"&amp;$C65,hist_share!$AF:$AF,0))</f>
        <v>2.7777429427782621E-2</v>
      </c>
      <c r="F65">
        <f>INDEX(hist_share!Y:Y,MATCH($C$1&amp;"-"&amp;$C65,hist_share!$AF:$AF,0))</f>
        <v>2.693746166630934E-2</v>
      </c>
      <c r="G65">
        <f>INDEX(hist_share!Z:Z,MATCH($C$1&amp;"-"&amp;$C65,hist_share!$AF:$AF,0))</f>
        <v>1.8473669781261252E-2</v>
      </c>
      <c r="H65">
        <f>INDEX(hist_share!AA:AA,MATCH($C$1&amp;"-"&amp;$C65,hist_share!$AF:$AF,0))</f>
        <v>1.7606312953486261E-2</v>
      </c>
      <c r="I65">
        <f>INDEX(hist_share!AB:AB,MATCH($C$1&amp;"-"&amp;$C65,hist_share!$AF:$AF,0))</f>
        <v>1.641045900980035E-2</v>
      </c>
      <c r="J65" s="10">
        <f>INDEX(hist_share!AC:AC,MATCH($C$1&amp;"-"&amp;$C65,hist_share!$AF:$AF,0))</f>
        <v>0</v>
      </c>
      <c r="K65">
        <f>INDEX('7th_share'!C:C,MATCH($C$1&amp;"-"&amp;$C65,'7th_share'!$AK:$AK,0))</f>
        <v>1.3921562075260191E-2</v>
      </c>
      <c r="L65">
        <f>INDEX('7th_share'!D:D,MATCH($C$1&amp;"-"&amp;$C65,'7th_share'!$AK:$AK,0))</f>
        <v>1.2851928855631059E-2</v>
      </c>
      <c r="M65">
        <f>INDEX('7th_share'!E:E,MATCH($C$1&amp;"-"&amp;$C65,'7th_share'!$AK:$AK,0))</f>
        <v>1.1892311291789149E-2</v>
      </c>
      <c r="N65">
        <f>INDEX('7th_share'!F:F,MATCH($C$1&amp;"-"&amp;$C65,'7th_share'!$AK:$AK,0))</f>
        <v>1.103781350175442E-2</v>
      </c>
      <c r="O65">
        <f>INDEX('7th_share'!G:G,MATCH($C$1&amp;"-"&amp;$C65,'7th_share'!$AK:$AK,0))</f>
        <v>1.0283539603546801E-2</v>
      </c>
      <c r="P65">
        <f>INDEX('7th_share'!H:H,MATCH($C$1&amp;"-"&amp;$C65,'7th_share'!$AK:$AK,0))</f>
        <v>9.6245937151862773E-3</v>
      </c>
      <c r="Q65">
        <f>INDEX('7th_share'!I:I,MATCH($C$1&amp;"-"&amp;$C65,'7th_share'!$AK:$AK,0))</f>
        <v>9.0560799546927674E-3</v>
      </c>
      <c r="R65">
        <f>INDEX('7th_share'!J:J,MATCH($C$1&amp;"-"&amp;$C65,'7th_share'!$AK:$AK,0))</f>
        <v>8.5731024400862391E-3</v>
      </c>
      <c r="S65">
        <f>INDEX('7th_share'!K:K,MATCH($C$1&amp;"-"&amp;$C65,'7th_share'!$AK:$AK,0))</f>
        <v>8.1707652893866205E-3</v>
      </c>
      <c r="T65">
        <f>INDEX('7th_share'!L:L,MATCH($C$1&amp;"-"&amp;$C65,'7th_share'!$AK:$AK,0))</f>
        <v>7.8441726206138936E-3</v>
      </c>
      <c r="U65">
        <f>INDEX('7th_share'!M:M,MATCH($C$1&amp;"-"&amp;$C65,'7th_share'!$AK:$AK,0))</f>
        <v>7.5884285517879768E-3</v>
      </c>
      <c r="V65">
        <f>INDEX('7th_share'!N:N,MATCH($C$1&amp;"-"&amp;$C65,'7th_share'!$AK:$AK,0))</f>
        <v>7.3986372009288452E-3</v>
      </c>
      <c r="W65">
        <f>INDEX('7th_share'!O:O,MATCH($C$1&amp;"-"&amp;$C65,'7th_share'!$AK:$AK,0))</f>
        <v>7.2699026860564408E-3</v>
      </c>
      <c r="X65">
        <f>INDEX('7th_share'!P:P,MATCH($C$1&amp;"-"&amp;$C65,'7th_share'!$AK:$AK,0))</f>
        <v>7.1973291251907039E-3</v>
      </c>
      <c r="Y65">
        <f>INDEX('7th_share'!Q:Q,MATCH($C$1&amp;"-"&amp;$C65,'7th_share'!$AK:$AK,0))</f>
        <v>7.1760206363515851E-3</v>
      </c>
      <c r="Z65">
        <f>INDEX('7th_share'!R:R,MATCH($C$1&amp;"-"&amp;$C65,'7th_share'!$AK:$AK,0))</f>
        <v>7.2010813375590456E-3</v>
      </c>
      <c r="AA65">
        <f>INDEX('7th_share'!S:S,MATCH($C$1&amp;"-"&amp;$C65,'7th_share'!$AK:$AK,0))</f>
        <v>7.2676153468330213E-3</v>
      </c>
      <c r="AB65">
        <f>INDEX('7th_share'!T:T,MATCH($C$1&amp;"-"&amp;$C65,'7th_share'!$AK:$AK,0))</f>
        <v>7.3707267821934829E-3</v>
      </c>
      <c r="AC65">
        <f>INDEX('7th_share'!U:U,MATCH($C$1&amp;"-"&amp;$C65,'7th_share'!$AK:$AK,0))</f>
        <v>7.5055197616603394E-3</v>
      </c>
      <c r="AD65">
        <f>INDEX('7th_share'!V:V,MATCH($C$1&amp;"-"&amp;$C65,'7th_share'!$AK:$AK,0))</f>
        <v>7.6670984032535926E-3</v>
      </c>
      <c r="AE65">
        <f>INDEX('7th_share'!W:W,MATCH($C$1&amp;"-"&amp;$C65,'7th_share'!$AK:$AK,0))</f>
        <v>7.8505668249931725E-3</v>
      </c>
      <c r="AF65">
        <f>INDEX('7th_share'!X:X,MATCH($C$1&amp;"-"&amp;$C65,'7th_share'!$AK:$AK,0))</f>
        <v>8.0510291448989933E-3</v>
      </c>
      <c r="AG65">
        <f>INDEX('7th_share'!Y:Y,MATCH($C$1&amp;"-"&amp;$C65,'7th_share'!$AK:$AK,0))</f>
        <v>8.2635894809910664E-3</v>
      </c>
      <c r="AH65">
        <f>INDEX('7th_share'!Z:Z,MATCH($C$1&amp;"-"&amp;$C65,'7th_share'!$AK:$AK,0))</f>
        <v>8.4833519512892957E-3</v>
      </c>
      <c r="AI65">
        <f>INDEX('7th_share'!AA:AA,MATCH($C$1&amp;"-"&amp;$C65,'7th_share'!$AK:$AK,0))</f>
        <v>8.7054206738136474E-3</v>
      </c>
      <c r="AJ65">
        <f>INDEX('7th_share'!AB:AB,MATCH($C$1&amp;"-"&amp;$C65,'7th_share'!$AK:$AK,0))</f>
        <v>8.9248997665840428E-3</v>
      </c>
      <c r="AK65">
        <f>INDEX('7th_share'!AC:AC,MATCH($C$1&amp;"-"&amp;$C65,'7th_share'!$AK:$AK,0))</f>
        <v>9.1368933476205262E-3</v>
      </c>
      <c r="AL65">
        <f>INDEX('7th_share'!AD:AD,MATCH($C$1&amp;"-"&amp;$C65,'7th_share'!$AK:$AK,0))</f>
        <v>9.336505534942946E-3</v>
      </c>
      <c r="AM65">
        <f>INDEX('7th_share'!AE:AE,MATCH($C$1&amp;"-"&amp;$C65,'7th_share'!$AK:$AK,0))</f>
        <v>9.5188404465712511E-3</v>
      </c>
      <c r="AN65">
        <f>INDEX('7th_share'!AF:AF,MATCH($C$1&amp;"-"&amp;$C65,'7th_share'!$AK:$AK,0))</f>
        <v>9.6790022005254391E-3</v>
      </c>
      <c r="AO65">
        <f>INDEX('7th_share'!AG:AG,MATCH($C$1&amp;"-"&amp;$C65,'7th_share'!$AK:$AK,0))</f>
        <v>9.812094914825471E-3</v>
      </c>
      <c r="AP65">
        <f>INDEX('7th_share'!AH:AH,MATCH($C$1&amp;"-"&amp;$C65,'7th_share'!$AK:$AK,0))</f>
        <v>9.9132227074912871E-3</v>
      </c>
      <c r="AQ65">
        <f>INDEX('7th_share'!AI:AI,MATCH($C$1&amp;"-"&amp;$C65,'7th_share'!$AK:$AK,0))</f>
        <v>9.9774896965428E-3</v>
      </c>
      <c r="AR65">
        <f>INDEX('7th_share'!AJ:AJ,MATCH($C$1&amp;"-"&amp;$C65,'7th_share'!$AK:$AK,0))</f>
        <v>9.9999999999999672E-3</v>
      </c>
      <c r="AS65" s="6">
        <f t="shared" si="47"/>
        <v>9.9999999999999672E-3</v>
      </c>
      <c r="AT65" s="6">
        <f t="shared" si="46"/>
        <v>9.9999999999999672E-3</v>
      </c>
      <c r="AU65" s="6">
        <f t="shared" si="46"/>
        <v>9.9999999999999672E-3</v>
      </c>
      <c r="AV65" s="6">
        <f t="shared" si="46"/>
        <v>9.9999999999999672E-3</v>
      </c>
      <c r="AW65" s="6">
        <f t="shared" si="46"/>
        <v>9.9999999999999672E-3</v>
      </c>
      <c r="AX65" s="6">
        <f t="shared" si="46"/>
        <v>9.9999999999999672E-3</v>
      </c>
      <c r="AY65" s="6">
        <f t="shared" si="46"/>
        <v>9.9999999999999672E-3</v>
      </c>
      <c r="AZ65" s="6">
        <f t="shared" si="46"/>
        <v>9.9999999999999672E-3</v>
      </c>
      <c r="BA65" s="6">
        <f t="shared" si="46"/>
        <v>9.9999999999999672E-3</v>
      </c>
      <c r="BB65" s="6">
        <f t="shared" si="46"/>
        <v>9.9999999999999672E-3</v>
      </c>
      <c r="BC65" s="6">
        <f t="shared" si="46"/>
        <v>9.9999999999999672E-3</v>
      </c>
      <c r="BD65" s="6">
        <f t="shared" si="46"/>
        <v>9.9999999999999672E-3</v>
      </c>
      <c r="BE65" s="6">
        <f t="shared" si="46"/>
        <v>9.9999999999999672E-3</v>
      </c>
      <c r="BF65" s="6">
        <f t="shared" si="46"/>
        <v>9.9999999999999672E-3</v>
      </c>
      <c r="BG65" s="6">
        <f t="shared" si="46"/>
        <v>9.9999999999999672E-3</v>
      </c>
      <c r="BH65" s="6">
        <f t="shared" si="46"/>
        <v>9.9999999999999672E-3</v>
      </c>
      <c r="BI65" s="6">
        <f t="shared" si="46"/>
        <v>9.9999999999999672E-3</v>
      </c>
      <c r="BJ65" s="6">
        <f t="shared" si="46"/>
        <v>9.9999999999999672E-3</v>
      </c>
      <c r="BK65" s="6">
        <f t="shared" si="46"/>
        <v>9.9999999999999672E-3</v>
      </c>
      <c r="BL65" s="6">
        <f t="shared" si="46"/>
        <v>9.9999999999999672E-3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0.86611916115428267</v>
      </c>
      <c r="E67">
        <f>INDEX(hist_share!X:X,MATCH($C$1&amp;"-"&amp;$C67,hist_share!$AF:$AF,0))</f>
        <v>0.86570667489353537</v>
      </c>
      <c r="F67">
        <f>INDEX(hist_share!Y:Y,MATCH($C$1&amp;"-"&amp;$C67,hist_share!$AF:$AF,0))</f>
        <v>0.86868005244292723</v>
      </c>
      <c r="G67">
        <f>INDEX(hist_share!Z:Z,MATCH($C$1&amp;"-"&amp;$C67,hist_share!$AF:$AF,0))</f>
        <v>0.87725270969896341</v>
      </c>
      <c r="H67">
        <f>INDEX(hist_share!AA:AA,MATCH($C$1&amp;"-"&amp;$C67,hist_share!$AF:$AF,0))</f>
        <v>0.87758311518763643</v>
      </c>
      <c r="I67">
        <f>INDEX(hist_share!AB:AB,MATCH($C$1&amp;"-"&amp;$C67,hist_share!$AF:$AF,0))</f>
        <v>0.87763402414390468</v>
      </c>
      <c r="J67" s="10">
        <f>INDEX(hist_share!AC:AC,MATCH($C$1&amp;"-"&amp;$C67,hist_share!$AF:$AF,0))</f>
        <v>0</v>
      </c>
      <c r="K67">
        <f>INDEX('7th_share'!C:C,MATCH($C$1&amp;"-"&amp;$C67,'7th_share'!$AK:$AK,0))</f>
        <v>0.88076672175921011</v>
      </c>
      <c r="L67">
        <f>INDEX('7th_share'!D:D,MATCH($C$1&amp;"-"&amp;$C67,'7th_share'!$AK:$AK,0))</f>
        <v>0.88211833452765964</v>
      </c>
      <c r="M67">
        <f>INDEX('7th_share'!E:E,MATCH($C$1&amp;"-"&amp;$C67,'7th_share'!$AK:$AK,0))</f>
        <v>0.88333471788960161</v>
      </c>
      <c r="N67">
        <f>INDEX('7th_share'!F:F,MATCH($C$1&amp;"-"&amp;$C67,'7th_share'!$AK:$AK,0))</f>
        <v>0.88442181780975726</v>
      </c>
      <c r="O67">
        <f>INDEX('7th_share'!G:G,MATCH($C$1&amp;"-"&amp;$C67,'7th_share'!$AK:$AK,0))</f>
        <v>0.88538558025284742</v>
      </c>
      <c r="P67">
        <f>INDEX('7th_share'!H:H,MATCH($C$1&amp;"-"&amp;$C67,'7th_share'!$AK:$AK,0))</f>
        <v>0.8862319511835931</v>
      </c>
      <c r="Q67">
        <f>INDEX('7th_share'!I:I,MATCH($C$1&amp;"-"&amp;$C67,'7th_share'!$AK:$AK,0))</f>
        <v>0.88696687656671547</v>
      </c>
      <c r="R67">
        <f>INDEX('7th_share'!J:J,MATCH($C$1&amp;"-"&amp;$C67,'7th_share'!$AK:$AK,0))</f>
        <v>0.88759630236693543</v>
      </c>
      <c r="S67">
        <f>INDEX('7th_share'!K:K,MATCH($C$1&amp;"-"&amp;$C67,'7th_share'!$AK:$AK,0))</f>
        <v>0.88812617454897447</v>
      </c>
      <c r="T67">
        <f>INDEX('7th_share'!L:L,MATCH($C$1&amp;"-"&amp;$C67,'7th_share'!$AK:$AK,0))</f>
        <v>0.88856243907755283</v>
      </c>
      <c r="U67">
        <f>INDEX('7th_share'!M:M,MATCH($C$1&amp;"-"&amp;$C67,'7th_share'!$AK:$AK,0))</f>
        <v>0.8889110419173919</v>
      </c>
      <c r="V67">
        <f>INDEX('7th_share'!N:N,MATCH($C$1&amp;"-"&amp;$C67,'7th_share'!$AK:$AK,0))</f>
        <v>0.8891779290332128</v>
      </c>
      <c r="W67">
        <f>INDEX('7th_share'!O:O,MATCH($C$1&amp;"-"&amp;$C67,'7th_share'!$AK:$AK,0))</f>
        <v>0.88936904638973657</v>
      </c>
      <c r="X67">
        <f>INDEX('7th_share'!P:P,MATCH($C$1&amp;"-"&amp;$C67,'7th_share'!$AK:$AK,0))</f>
        <v>0.88949033995168403</v>
      </c>
      <c r="Y67">
        <f>INDEX('7th_share'!Q:Q,MATCH($C$1&amp;"-"&amp;$C67,'7th_share'!$AK:$AK,0))</f>
        <v>0.88954775568377631</v>
      </c>
      <c r="Z67">
        <f>INDEX('7th_share'!R:R,MATCH($C$1&amp;"-"&amp;$C67,'7th_share'!$AK:$AK,0))</f>
        <v>0.88954723955073434</v>
      </c>
      <c r="AA67">
        <f>INDEX('7th_share'!S:S,MATCH($C$1&amp;"-"&amp;$C67,'7th_share'!$AK:$AK,0))</f>
        <v>0.88949473751727925</v>
      </c>
      <c r="AB67">
        <f>INDEX('7th_share'!T:T,MATCH($C$1&amp;"-"&amp;$C67,'7th_share'!$AK:$AK,0))</f>
        <v>0.88939619554813198</v>
      </c>
      <c r="AC67">
        <f>INDEX('7th_share'!U:U,MATCH($C$1&amp;"-"&amp;$C67,'7th_share'!$AK:$AK,0))</f>
        <v>0.88925755960801367</v>
      </c>
      <c r="AD67">
        <f>INDEX('7th_share'!V:V,MATCH($C$1&amp;"-"&amp;$C67,'7th_share'!$AK:$AK,0))</f>
        <v>0.88908477566164534</v>
      </c>
      <c r="AE67">
        <f>INDEX('7th_share'!W:W,MATCH($C$1&amp;"-"&amp;$C67,'7th_share'!$AK:$AK,0))</f>
        <v>0.88888378967374782</v>
      </c>
      <c r="AF67">
        <f>INDEX('7th_share'!X:X,MATCH($C$1&amp;"-"&amp;$C67,'7th_share'!$AK:$AK,0))</f>
        <v>0.88866054760904223</v>
      </c>
      <c r="AG67">
        <f>INDEX('7th_share'!Y:Y,MATCH($C$1&amp;"-"&amp;$C67,'7th_share'!$AK:$AK,0))</f>
        <v>0.88842099543224962</v>
      </c>
      <c r="AH67">
        <f>INDEX('7th_share'!Z:Z,MATCH($C$1&amp;"-"&amp;$C67,'7th_share'!$AK:$AK,0))</f>
        <v>0.88817107910809112</v>
      </c>
      <c r="AI67">
        <f>INDEX('7th_share'!AA:AA,MATCH($C$1&amp;"-"&amp;$C67,'7th_share'!$AK:$AK,0))</f>
        <v>0.88791674460128767</v>
      </c>
      <c r="AJ67">
        <f>INDEX('7th_share'!AB:AB,MATCH($C$1&amp;"-"&amp;$C67,'7th_share'!$AK:$AK,0))</f>
        <v>0.88766393787656017</v>
      </c>
      <c r="AK67">
        <f>INDEX('7th_share'!AC:AC,MATCH($C$1&amp;"-"&amp;$C67,'7th_share'!$AK:$AK,0))</f>
        <v>0.88741860489862989</v>
      </c>
      <c r="AL67">
        <f>INDEX('7th_share'!AD:AD,MATCH($C$1&amp;"-"&amp;$C67,'7th_share'!$AK:$AK,0))</f>
        <v>0.88718669163221753</v>
      </c>
      <c r="AM67">
        <f>INDEX('7th_share'!AE:AE,MATCH($C$1&amp;"-"&amp;$C67,'7th_share'!$AK:$AK,0))</f>
        <v>0.886974144042044</v>
      </c>
      <c r="AN67">
        <f>INDEX('7th_share'!AF:AF,MATCH($C$1&amp;"-"&amp;$C67,'7th_share'!$AK:$AK,0))</f>
        <v>0.88678690809283112</v>
      </c>
      <c r="AO67">
        <f>INDEX('7th_share'!AG:AG,MATCH($C$1&amp;"-"&amp;$C67,'7th_share'!$AK:$AK,0))</f>
        <v>0.8866309297492988</v>
      </c>
      <c r="AP67">
        <f>INDEX('7th_share'!AH:AH,MATCH($C$1&amp;"-"&amp;$C67,'7th_share'!$AK:$AK,0))</f>
        <v>0.8865121549761692</v>
      </c>
      <c r="AQ67">
        <f>INDEX('7th_share'!AI:AI,MATCH($C$1&amp;"-"&amp;$C67,'7th_share'!$AK:$AK,0))</f>
        <v>0.88643652973816245</v>
      </c>
      <c r="AR67">
        <f>INDEX('7th_share'!AJ:AJ,MATCH($C$1&amp;"-"&amp;$C67,'7th_share'!$AK:$AK,0))</f>
        <v>0.88641000000000003</v>
      </c>
      <c r="AS67" s="6">
        <f t="shared" si="47"/>
        <v>0.88641000000000003</v>
      </c>
      <c r="AT67" s="6">
        <f t="shared" si="46"/>
        <v>0.88641000000000003</v>
      </c>
      <c r="AU67" s="6">
        <f t="shared" si="46"/>
        <v>0.88641000000000003</v>
      </c>
      <c r="AV67" s="6">
        <f t="shared" si="46"/>
        <v>0.88641000000000003</v>
      </c>
      <c r="AW67" s="6">
        <f t="shared" si="46"/>
        <v>0.88641000000000003</v>
      </c>
      <c r="AX67" s="6">
        <f t="shared" si="46"/>
        <v>0.88641000000000003</v>
      </c>
      <c r="AY67" s="6">
        <f t="shared" si="46"/>
        <v>0.88641000000000003</v>
      </c>
      <c r="AZ67" s="6">
        <f t="shared" si="46"/>
        <v>0.88641000000000003</v>
      </c>
      <c r="BA67" s="6">
        <f t="shared" si="46"/>
        <v>0.88641000000000003</v>
      </c>
      <c r="BB67" s="6">
        <f t="shared" si="46"/>
        <v>0.88641000000000003</v>
      </c>
      <c r="BC67" s="6">
        <f t="shared" si="46"/>
        <v>0.88641000000000003</v>
      </c>
      <c r="BD67" s="6">
        <f t="shared" si="46"/>
        <v>0.88641000000000003</v>
      </c>
      <c r="BE67" s="6">
        <f t="shared" si="46"/>
        <v>0.88641000000000003</v>
      </c>
      <c r="BF67" s="6">
        <f t="shared" si="46"/>
        <v>0.88641000000000003</v>
      </c>
      <c r="BG67" s="6">
        <f t="shared" si="46"/>
        <v>0.88641000000000003</v>
      </c>
      <c r="BH67" s="6">
        <f t="shared" si="46"/>
        <v>0.88641000000000003</v>
      </c>
      <c r="BI67" s="6">
        <f t="shared" si="46"/>
        <v>0.88641000000000003</v>
      </c>
      <c r="BJ67" s="6">
        <f t="shared" si="46"/>
        <v>0.88641000000000003</v>
      </c>
      <c r="BK67" s="6">
        <f t="shared" si="46"/>
        <v>0.88641000000000003</v>
      </c>
      <c r="BL67" s="6">
        <f t="shared" si="46"/>
        <v>0.88641000000000003</v>
      </c>
    </row>
    <row r="68" spans="2:64" x14ac:dyDescent="0.25">
      <c r="C68" t="s">
        <v>11</v>
      </c>
      <c r="D68">
        <f>INDEX(hist_share!W:W,MATCH($C$1&amp;"-"&amp;$C68,hist_share!$AF:$AF,0))</f>
        <v>9.6235462350475864E-2</v>
      </c>
      <c r="E68">
        <f>INDEX(hist_share!X:X,MATCH($C$1&amp;"-"&amp;$C68,hist_share!$AF:$AF,0))</f>
        <v>9.618963054372616E-2</v>
      </c>
      <c r="F68">
        <f>INDEX(hist_share!Y:Y,MATCH($C$1&amp;"-"&amp;$C68,hist_share!$AF:$AF,0))</f>
        <v>9.6520005826991925E-2</v>
      </c>
      <c r="G68">
        <f>INDEX(hist_share!Z:Z,MATCH($C$1&amp;"-"&amp;$C68,hist_share!$AF:$AF,0))</f>
        <v>9.7472523299884817E-2</v>
      </c>
      <c r="H68">
        <f>INDEX(hist_share!AA:AA,MATCH($C$1&amp;"-"&amp;$C68,hist_share!$AF:$AF,0))</f>
        <v>9.7509235020848503E-2</v>
      </c>
      <c r="I68">
        <f>INDEX(hist_share!AB:AB,MATCH($C$1&amp;"-"&amp;$C68,hist_share!$AF:$AF,0))</f>
        <v>9.751489157154497E-2</v>
      </c>
      <c r="J68" s="10">
        <f>INDEX(hist_share!AC:AC,MATCH($C$1&amp;"-"&amp;$C68,hist_share!$AF:$AF,0))</f>
        <v>0</v>
      </c>
      <c r="K68">
        <f>INDEX('7th_share'!C:C,MATCH($C$1&amp;"-"&amp;$C68,'7th_share'!$AK:$AK,0))</f>
        <v>9.7862969084356696E-2</v>
      </c>
      <c r="L68">
        <f>INDEX('7th_share'!D:D,MATCH($C$1&amp;"-"&amp;$C68,'7th_share'!$AK:$AK,0))</f>
        <v>9.8013148280851073E-2</v>
      </c>
      <c r="M68">
        <f>INDEX('7th_share'!E:E,MATCH($C$1&amp;"-"&amp;$C68,'7th_share'!$AK:$AK,0))</f>
        <v>9.8148301987733513E-2</v>
      </c>
      <c r="N68">
        <f>INDEX('7th_share'!F:F,MATCH($C$1&amp;"-"&amp;$C68,'7th_share'!$AK:$AK,0))</f>
        <v>9.8269090867750833E-2</v>
      </c>
      <c r="O68">
        <f>INDEX('7th_share'!G:G,MATCH($C$1&amp;"-"&amp;$C68,'7th_share'!$AK:$AK,0))</f>
        <v>9.837617558364968E-2</v>
      </c>
      <c r="P68">
        <f>INDEX('7th_share'!H:H,MATCH($C$1&amp;"-"&amp;$C68,'7th_share'!$AK:$AK,0))</f>
        <v>9.847021679817701E-2</v>
      </c>
      <c r="Q68">
        <f>INDEX('7th_share'!I:I,MATCH($C$1&amp;"-"&amp;$C68,'7th_share'!$AK:$AK,0))</f>
        <v>9.8551875174079553E-2</v>
      </c>
      <c r="R68">
        <f>INDEX('7th_share'!J:J,MATCH($C$1&amp;"-"&amp;$C68,'7th_share'!$AK:$AK,0))</f>
        <v>9.8621811374103932E-2</v>
      </c>
      <c r="S68">
        <f>INDEX('7th_share'!K:K,MATCH($C$1&amp;"-"&amp;$C68,'7th_share'!$AK:$AK,0))</f>
        <v>9.8680686060997141E-2</v>
      </c>
      <c r="T68">
        <f>INDEX('7th_share'!L:L,MATCH($C$1&amp;"-"&amp;$C68,'7th_share'!$AK:$AK,0))</f>
        <v>9.8729159897505858E-2</v>
      </c>
      <c r="U68">
        <f>INDEX('7th_share'!M:M,MATCH($C$1&amp;"-"&amp;$C68,'7th_share'!$AK:$AK,0))</f>
        <v>9.8767893546376842E-2</v>
      </c>
      <c r="V68">
        <f>INDEX('7th_share'!N:N,MATCH($C$1&amp;"-"&amp;$C68,'7th_share'!$AK:$AK,0))</f>
        <v>9.8797547670356936E-2</v>
      </c>
      <c r="W68">
        <f>INDEX('7th_share'!O:O,MATCH($C$1&amp;"-"&amp;$C68,'7th_share'!$AK:$AK,0))</f>
        <v>9.8818782932192969E-2</v>
      </c>
      <c r="X68">
        <f>INDEX('7th_share'!P:P,MATCH($C$1&amp;"-"&amp;$C68,'7th_share'!$AK:$AK,0))</f>
        <v>9.8832259994631522E-2</v>
      </c>
      <c r="Y68">
        <f>INDEX('7th_share'!Q:Q,MATCH($C$1&amp;"-"&amp;$C68,'7th_share'!$AK:$AK,0))</f>
        <v>9.8838639520419588E-2</v>
      </c>
      <c r="Z68">
        <f>INDEX('7th_share'!R:R,MATCH($C$1&amp;"-"&amp;$C68,'7th_share'!$AK:$AK,0))</f>
        <v>9.8838582172303832E-2</v>
      </c>
      <c r="AA68">
        <f>INDEX('7th_share'!S:S,MATCH($C$1&amp;"-"&amp;$C68,'7th_share'!$AK:$AK,0))</f>
        <v>9.8832748613031027E-2</v>
      </c>
      <c r="AB68">
        <f>INDEX('7th_share'!T:T,MATCH($C$1&amp;"-"&amp;$C68,'7th_share'!$AK:$AK,0))</f>
        <v>9.8821799505348001E-2</v>
      </c>
      <c r="AC68">
        <f>INDEX('7th_share'!U:U,MATCH($C$1&amp;"-"&amp;$C68,'7th_share'!$AK:$AK,0))</f>
        <v>9.880639551200153E-2</v>
      </c>
      <c r="AD68">
        <f>INDEX('7th_share'!V:V,MATCH($C$1&amp;"-"&amp;$C68,'7th_share'!$AK:$AK,0))</f>
        <v>9.8787197295738385E-2</v>
      </c>
      <c r="AE68">
        <f>INDEX('7th_share'!W:W,MATCH($C$1&amp;"-"&amp;$C68,'7th_share'!$AK:$AK,0))</f>
        <v>9.8764865519305328E-2</v>
      </c>
      <c r="AF68">
        <f>INDEX('7th_share'!X:X,MATCH($C$1&amp;"-"&amp;$C68,'7th_share'!$AK:$AK,0))</f>
        <v>9.8740060845449146E-2</v>
      </c>
      <c r="AG68">
        <f>INDEX('7th_share'!Y:Y,MATCH($C$1&amp;"-"&amp;$C68,'7th_share'!$AK:$AK,0))</f>
        <v>9.8713443936916612E-2</v>
      </c>
      <c r="AH68">
        <f>INDEX('7th_share'!Z:Z,MATCH($C$1&amp;"-"&amp;$C68,'7th_share'!$AK:$AK,0))</f>
        <v>9.8685675456454597E-2</v>
      </c>
      <c r="AI68">
        <f>INDEX('7th_share'!AA:AA,MATCH($C$1&amp;"-"&amp;$C68,'7th_share'!$AK:$AK,0))</f>
        <v>9.8657416066809764E-2</v>
      </c>
      <c r="AJ68">
        <f>INDEX('7th_share'!AB:AB,MATCH($C$1&amp;"-"&amp;$C68,'7th_share'!$AK:$AK,0))</f>
        <v>9.8629326430728886E-2</v>
      </c>
      <c r="AK68">
        <f>INDEX('7th_share'!AC:AC,MATCH($C$1&amp;"-"&amp;$C68,'7th_share'!$AK:$AK,0))</f>
        <v>9.8602067210958891E-2</v>
      </c>
      <c r="AL68">
        <f>INDEX('7th_share'!AD:AD,MATCH($C$1&amp;"-"&amp;$C68,'7th_share'!$AK:$AK,0))</f>
        <v>9.8576299070246398E-2</v>
      </c>
      <c r="AM68">
        <f>INDEX('7th_share'!AE:AE,MATCH($C$1&amp;"-"&amp;$C68,'7th_share'!$AK:$AK,0))</f>
        <v>9.8552682671338251E-2</v>
      </c>
      <c r="AN68">
        <f>INDEX('7th_share'!AF:AF,MATCH($C$1&amp;"-"&amp;$C68,'7th_share'!$AK:$AK,0))</f>
        <v>9.8531878676981266E-2</v>
      </c>
      <c r="AO68">
        <f>INDEX('7th_share'!AG:AG,MATCH($C$1&amp;"-"&amp;$C68,'7th_share'!$AK:$AK,0))</f>
        <v>9.8514547749922118E-2</v>
      </c>
      <c r="AP68">
        <f>INDEX('7th_share'!AH:AH,MATCH($C$1&amp;"-"&amp;$C68,'7th_share'!$AK:$AK,0))</f>
        <v>9.8501350552907679E-2</v>
      </c>
      <c r="AQ68">
        <f>INDEX('7th_share'!AI:AI,MATCH($C$1&amp;"-"&amp;$C68,'7th_share'!$AK:$AK,0))</f>
        <v>9.8492947748684695E-2</v>
      </c>
      <c r="AR68">
        <f>INDEX('7th_share'!AJ:AJ,MATCH($C$1&amp;"-"&amp;$C68,'7th_share'!$AK:$AK,0))</f>
        <v>9.8490000000000008E-2</v>
      </c>
      <c r="AS68" s="6">
        <f t="shared" si="47"/>
        <v>9.8490000000000008E-2</v>
      </c>
      <c r="AT68" s="6">
        <f t="shared" si="46"/>
        <v>9.8490000000000008E-2</v>
      </c>
      <c r="AU68" s="6">
        <f t="shared" si="46"/>
        <v>9.8490000000000008E-2</v>
      </c>
      <c r="AV68" s="6">
        <f t="shared" si="46"/>
        <v>9.8490000000000008E-2</v>
      </c>
      <c r="AW68" s="6">
        <f t="shared" si="46"/>
        <v>9.8490000000000008E-2</v>
      </c>
      <c r="AX68" s="6">
        <f t="shared" si="46"/>
        <v>9.8490000000000008E-2</v>
      </c>
      <c r="AY68" s="6">
        <f t="shared" si="46"/>
        <v>9.8490000000000008E-2</v>
      </c>
      <c r="AZ68" s="6">
        <f t="shared" si="46"/>
        <v>9.8490000000000008E-2</v>
      </c>
      <c r="BA68" s="6">
        <f t="shared" si="46"/>
        <v>9.8490000000000008E-2</v>
      </c>
      <c r="BB68" s="6">
        <f t="shared" si="46"/>
        <v>9.8490000000000008E-2</v>
      </c>
      <c r="BC68" s="6">
        <f t="shared" si="46"/>
        <v>9.8490000000000008E-2</v>
      </c>
      <c r="BD68" s="6">
        <f t="shared" si="46"/>
        <v>9.8490000000000008E-2</v>
      </c>
      <c r="BE68" s="6">
        <f t="shared" si="46"/>
        <v>9.8490000000000008E-2</v>
      </c>
      <c r="BF68" s="6">
        <f t="shared" si="46"/>
        <v>9.8490000000000008E-2</v>
      </c>
      <c r="BG68" s="6">
        <f t="shared" si="46"/>
        <v>9.8490000000000008E-2</v>
      </c>
      <c r="BH68" s="6">
        <f t="shared" si="46"/>
        <v>9.8490000000000008E-2</v>
      </c>
      <c r="BI68" s="6">
        <f t="shared" si="46"/>
        <v>9.8490000000000008E-2</v>
      </c>
      <c r="BJ68" s="6">
        <f t="shared" si="46"/>
        <v>9.8490000000000008E-2</v>
      </c>
      <c r="BK68" s="6">
        <f t="shared" si="46"/>
        <v>9.8490000000000008E-2</v>
      </c>
      <c r="BL68" s="6">
        <f t="shared" si="46"/>
        <v>9.8490000000000008E-2</v>
      </c>
    </row>
    <row r="69" spans="2:64" x14ac:dyDescent="0.25">
      <c r="C69" t="s">
        <v>12</v>
      </c>
      <c r="D69">
        <f>INDEX(hist_share!W:W,MATCH($C$1&amp;"-"&amp;$C69,hist_share!$AF:$AF,0))</f>
        <v>9.3053259110627076E-3</v>
      </c>
      <c r="E69">
        <f>INDEX(hist_share!X:X,MATCH($C$1&amp;"-"&amp;$C69,hist_share!$AF:$AF,0))</f>
        <v>1.032333558261053E-2</v>
      </c>
      <c r="F69">
        <f>INDEX(hist_share!Y:Y,MATCH($C$1&amp;"-"&amp;$C69,hist_share!$AF:$AF,0))</f>
        <v>7.8595700100805715E-3</v>
      </c>
      <c r="G69">
        <f>INDEX(hist_share!Z:Z,MATCH($C$1&amp;"-"&amp;$C69,hist_share!$AF:$AF,0))</f>
        <v>6.7988170766600424E-3</v>
      </c>
      <c r="H69">
        <f>INDEX(hist_share!AA:AA,MATCH($C$1&amp;"-"&amp;$C69,hist_share!$AF:$AF,0))</f>
        <v>7.2990183604092346E-3</v>
      </c>
      <c r="I69">
        <f>INDEX(hist_share!AB:AB,MATCH($C$1&amp;"-"&amp;$C69,hist_share!$AF:$AF,0))</f>
        <v>8.4383038174536042E-3</v>
      </c>
      <c r="J69" s="10">
        <f>INDEX(hist_share!AC:AC,MATCH($C$1&amp;"-"&amp;$C69,hist_share!$AF:$AF,0))</f>
        <v>0</v>
      </c>
      <c r="K69">
        <f>INDEX('7th_share'!C:C,MATCH($C$1&amp;"-"&amp;$C69,'7th_share'!$AK:$AK,0))</f>
        <v>7.4455826689298994E-3</v>
      </c>
      <c r="L69">
        <f>INDEX('7th_share'!D:D,MATCH($C$1&amp;"-"&amp;$C69,'7th_share'!$AK:$AK,0))</f>
        <v>7.0123462206244484E-3</v>
      </c>
      <c r="M69">
        <f>INDEX('7th_share'!E:E,MATCH($C$1&amp;"-"&amp;$C69,'7th_share'!$AK:$AK,0))</f>
        <v>6.6189482649021613E-3</v>
      </c>
      <c r="N69">
        <f>INDEX('7th_share'!F:F,MATCH($C$1&amp;"-"&amp;$C69,'7th_share'!$AK:$AK,0))</f>
        <v>6.2637056082222023E-3</v>
      </c>
      <c r="O69">
        <f>INDEX('7th_share'!G:G,MATCH($C$1&amp;"-"&amp;$C69,'7th_share'!$AK:$AK,0))</f>
        <v>5.9449350570437466E-3</v>
      </c>
      <c r="P69">
        <f>INDEX('7th_share'!H:H,MATCH($C$1&amp;"-"&amp;$C69,'7th_share'!$AK:$AK,0))</f>
        <v>5.6609534178259759E-3</v>
      </c>
      <c r="Q69">
        <f>INDEX('7th_share'!I:I,MATCH($C$1&amp;"-"&amp;$C69,'7th_share'!$AK:$AK,0))</f>
        <v>5.4100774970280542E-3</v>
      </c>
      <c r="R69">
        <f>INDEX('7th_share'!J:J,MATCH($C$1&amp;"-"&amp;$C69,'7th_share'!$AK:$AK,0))</f>
        <v>5.1906241011091458E-3</v>
      </c>
      <c r="S69">
        <f>INDEX('7th_share'!K:K,MATCH($C$1&amp;"-"&amp;$C69,'7th_share'!$AK:$AK,0))</f>
        <v>5.0009100365284286E-3</v>
      </c>
      <c r="T69">
        <f>INDEX('7th_share'!L:L,MATCH($C$1&amp;"-"&amp;$C69,'7th_share'!$AK:$AK,0))</f>
        <v>4.8392521097450824E-3</v>
      </c>
      <c r="U69">
        <f>INDEX('7th_share'!M:M,MATCH($C$1&amp;"-"&amp;$C69,'7th_share'!$AK:$AK,0))</f>
        <v>4.7039671272182636E-3</v>
      </c>
      <c r="V69">
        <f>INDEX('7th_share'!N:N,MATCH($C$1&amp;"-"&amp;$C69,'7th_share'!$AK:$AK,0))</f>
        <v>4.5933718954071587E-3</v>
      </c>
      <c r="W69">
        <f>INDEX('7th_share'!O:O,MATCH($C$1&amp;"-"&amp;$C69,'7th_share'!$AK:$AK,0))</f>
        <v>4.5057832207709278E-3</v>
      </c>
      <c r="X69">
        <f>INDEX('7th_share'!P:P,MATCH($C$1&amp;"-"&amp;$C69,'7th_share'!$AK:$AK,0))</f>
        <v>4.4395179097687486E-3</v>
      </c>
      <c r="Y69">
        <f>INDEX('7th_share'!Q:Q,MATCH($C$1&amp;"-"&amp;$C69,'7th_share'!$AK:$AK,0))</f>
        <v>4.3928927688597933E-3</v>
      </c>
      <c r="Z69">
        <f>INDEX('7th_share'!R:R,MATCH($C$1&amp;"-"&amp;$C69,'7th_share'!$AK:$AK,0))</f>
        <v>4.3642246045032251E-3</v>
      </c>
      <c r="AA69">
        <f>INDEX('7th_share'!S:S,MATCH($C$1&amp;"-"&amp;$C69,'7th_share'!$AK:$AK,0))</f>
        <v>4.3518302231582238E-3</v>
      </c>
      <c r="AB69">
        <f>INDEX('7th_share'!T:T,MATCH($C$1&amp;"-"&amp;$C69,'7th_share'!$AK:$AK,0))</f>
        <v>4.3540264312839682E-3</v>
      </c>
      <c r="AC69">
        <f>INDEX('7th_share'!U:U,MATCH($C$1&amp;"-"&amp;$C69,'7th_share'!$AK:$AK,0))</f>
        <v>4.3691300353396112E-3</v>
      </c>
      <c r="AD69">
        <f>INDEX('7th_share'!V:V,MATCH($C$1&amp;"-"&amp;$C69,'7th_share'!$AK:$AK,0))</f>
        <v>4.3954578417843343E-3</v>
      </c>
      <c r="AE69">
        <f>INDEX('7th_share'!W:W,MATCH($C$1&amp;"-"&amp;$C69,'7th_share'!$AK:$AK,0))</f>
        <v>4.4313266570773077E-3</v>
      </c>
      <c r="AF69">
        <f>INDEX('7th_share'!X:X,MATCH($C$1&amp;"-"&amp;$C69,'7th_share'!$AK:$AK,0))</f>
        <v>4.4750532876777086E-3</v>
      </c>
      <c r="AG69">
        <f>INDEX('7th_share'!Y:Y,MATCH($C$1&amp;"-"&amp;$C69,'7th_share'!$AK:$AK,0))</f>
        <v>4.5249545400447063E-3</v>
      </c>
      <c r="AH69">
        <f>INDEX('7th_share'!Z:Z,MATCH($C$1&amp;"-"&amp;$C69,'7th_share'!$AK:$AK,0))</f>
        <v>4.5793472206374659E-3</v>
      </c>
      <c r="AI69">
        <f>INDEX('7th_share'!AA:AA,MATCH($C$1&amp;"-"&amp;$C69,'7th_share'!$AK:$AK,0))</f>
        <v>4.6365481359151688E-3</v>
      </c>
      <c r="AJ69">
        <f>INDEX('7th_share'!AB:AB,MATCH($C$1&amp;"-"&amp;$C69,'7th_share'!$AK:$AK,0))</f>
        <v>4.6948740923369826E-3</v>
      </c>
      <c r="AK69">
        <f>INDEX('7th_share'!AC:AC,MATCH($C$1&amp;"-"&amp;$C69,'7th_share'!$AK:$AK,0))</f>
        <v>4.7526418963620741E-3</v>
      </c>
      <c r="AL69">
        <f>INDEX('7th_share'!AD:AD,MATCH($C$1&amp;"-"&amp;$C69,'7th_share'!$AK:$AK,0))</f>
        <v>4.8081683544496136E-3</v>
      </c>
      <c r="AM69">
        <f>INDEX('7th_share'!AE:AE,MATCH($C$1&amp;"-"&amp;$C69,'7th_share'!$AK:$AK,0))</f>
        <v>4.8597702730587868E-3</v>
      </c>
      <c r="AN69">
        <f>INDEX('7th_share'!AF:AF,MATCH($C$1&amp;"-"&amp;$C69,'7th_share'!$AK:$AK,0))</f>
        <v>4.9057644586487422E-3</v>
      </c>
      <c r="AO69">
        <f>INDEX('7th_share'!AG:AG,MATCH($C$1&amp;"-"&amp;$C69,'7th_share'!$AK:$AK,0))</f>
        <v>4.944467717678684E-3</v>
      </c>
      <c r="AP69">
        <f>INDEX('7th_share'!AH:AH,MATCH($C$1&amp;"-"&amp;$C69,'7th_share'!$AK:$AK,0))</f>
        <v>4.9741968566077537E-3</v>
      </c>
      <c r="AQ69">
        <f>INDEX('7th_share'!AI:AI,MATCH($C$1&amp;"-"&amp;$C69,'7th_share'!$AK:$AK,0))</f>
        <v>4.9932686818951431E-3</v>
      </c>
      <c r="AR69">
        <f>INDEX('7th_share'!AJ:AJ,MATCH($C$1&amp;"-"&amp;$C69,'7th_share'!$AK:$AK,0))</f>
        <v>5.0000000000000079E-3</v>
      </c>
      <c r="AS69" s="6">
        <f t="shared" si="47"/>
        <v>5.0000000000000079E-3</v>
      </c>
      <c r="AT69" s="6">
        <f t="shared" si="46"/>
        <v>5.0000000000000079E-3</v>
      </c>
      <c r="AU69" s="6">
        <f t="shared" si="46"/>
        <v>5.0000000000000079E-3</v>
      </c>
      <c r="AV69" s="6">
        <f t="shared" si="46"/>
        <v>5.0000000000000079E-3</v>
      </c>
      <c r="AW69" s="6">
        <f t="shared" si="46"/>
        <v>5.0000000000000079E-3</v>
      </c>
      <c r="AX69" s="6">
        <f t="shared" si="46"/>
        <v>5.0000000000000079E-3</v>
      </c>
      <c r="AY69" s="6">
        <f t="shared" si="46"/>
        <v>5.0000000000000079E-3</v>
      </c>
      <c r="AZ69" s="6">
        <f t="shared" si="46"/>
        <v>5.0000000000000079E-3</v>
      </c>
      <c r="BA69" s="6">
        <f t="shared" si="46"/>
        <v>5.0000000000000079E-3</v>
      </c>
      <c r="BB69" s="6">
        <f t="shared" si="46"/>
        <v>5.0000000000000079E-3</v>
      </c>
      <c r="BC69" s="6">
        <f t="shared" si="46"/>
        <v>5.0000000000000079E-3</v>
      </c>
      <c r="BD69" s="6">
        <f t="shared" si="46"/>
        <v>5.0000000000000079E-3</v>
      </c>
      <c r="BE69" s="6">
        <f t="shared" si="46"/>
        <v>5.0000000000000079E-3</v>
      </c>
      <c r="BF69" s="6">
        <f t="shared" si="46"/>
        <v>5.0000000000000079E-3</v>
      </c>
      <c r="BG69" s="6">
        <f t="shared" si="46"/>
        <v>5.0000000000000079E-3</v>
      </c>
      <c r="BH69" s="6">
        <f t="shared" si="46"/>
        <v>5.0000000000000079E-3</v>
      </c>
      <c r="BI69" s="6">
        <f t="shared" si="46"/>
        <v>5.0000000000000079E-3</v>
      </c>
      <c r="BJ69" s="6">
        <f t="shared" si="46"/>
        <v>5.0000000000000079E-3</v>
      </c>
      <c r="BK69" s="6">
        <f t="shared" si="46"/>
        <v>5.0000000000000079E-3</v>
      </c>
      <c r="BL69" s="6">
        <f t="shared" si="46"/>
        <v>5.0000000000000079E-3</v>
      </c>
    </row>
    <row r="70" spans="2:64" x14ac:dyDescent="0.25">
      <c r="C70" t="s">
        <v>13</v>
      </c>
      <c r="D70">
        <f>INDEX(hist_share!W:W,MATCH($C$1&amp;"-"&amp;$C70,hist_share!$AF:$AF,0))</f>
        <v>5.5299350307445464E-3</v>
      </c>
      <c r="E70">
        <f>INDEX(hist_share!X:X,MATCH($C$1&amp;"-"&amp;$C70,hist_share!$AF:$AF,0))</f>
        <v>5.3597571492848793E-3</v>
      </c>
      <c r="F70">
        <f>INDEX(hist_share!Y:Y,MATCH($C$1&amp;"-"&amp;$C70,hist_share!$AF:$AF,0))</f>
        <v>5.5628157293005336E-3</v>
      </c>
      <c r="G70">
        <f>INDEX(hist_share!Z:Z,MATCH($C$1&amp;"-"&amp;$C70,hist_share!$AF:$AF,0))</f>
        <v>5.7574174096360039E-3</v>
      </c>
      <c r="H70">
        <f>INDEX(hist_share!AA:AA,MATCH($C$1&amp;"-"&amp;$C70,hist_share!$AF:$AF,0))</f>
        <v>6.0319658450968964E-3</v>
      </c>
      <c r="I70">
        <f>INDEX(hist_share!AB:AB,MATCH($C$1&amp;"-"&amp;$C70,hist_share!$AF:$AF,0))</f>
        <v>6.4979581597727903E-3</v>
      </c>
      <c r="J70" s="10">
        <f>INDEX(hist_share!AC:AC,MATCH($C$1&amp;"-"&amp;$C70,hist_share!$AF:$AF,0))</f>
        <v>0</v>
      </c>
      <c r="K70">
        <f>INDEX('7th_share'!C:C,MATCH($C$1&amp;"-"&amp;$C70,'7th_share'!$AK:$AK,0))</f>
        <v>6.5883817541388277E-3</v>
      </c>
      <c r="L70">
        <f>INDEX('7th_share'!D:D,MATCH($C$1&amp;"-"&amp;$C70,'7th_share'!$AK:$AK,0))</f>
        <v>6.6254977749667576E-3</v>
      </c>
      <c r="M70">
        <f>INDEX('7th_share'!E:E,MATCH($C$1&amp;"-"&amp;$C70,'7th_share'!$AK:$AK,0))</f>
        <v>6.6575487459725339E-3</v>
      </c>
      <c r="N70">
        <f>INDEX('7th_share'!F:F,MATCH($C$1&amp;"-"&amp;$C70,'7th_share'!$AK:$AK,0))</f>
        <v>6.6847837679670811E-3</v>
      </c>
      <c r="O70">
        <f>INDEX('7th_share'!G:G,MATCH($C$1&amp;"-"&amp;$C70,'7th_share'!$AK:$AK,0))</f>
        <v>6.7074519417613214E-3</v>
      </c>
      <c r="P70">
        <f>INDEX('7th_share'!H:H,MATCH($C$1&amp;"-"&amp;$C70,'7th_share'!$AK:$AK,0))</f>
        <v>6.7258023681661828E-3</v>
      </c>
      <c r="Q70">
        <f>INDEX('7th_share'!I:I,MATCH($C$1&amp;"-"&amp;$C70,'7th_share'!$AK:$AK,0))</f>
        <v>6.7400841479925916E-3</v>
      </c>
      <c r="R70">
        <f>INDEX('7th_share'!J:J,MATCH($C$1&amp;"-"&amp;$C70,'7th_share'!$AK:$AK,0))</f>
        <v>6.7505463820514717E-3</v>
      </c>
      <c r="S70">
        <f>INDEX('7th_share'!K:K,MATCH($C$1&amp;"-"&amp;$C70,'7th_share'!$AK:$AK,0))</f>
        <v>6.7574381711537493E-3</v>
      </c>
      <c r="T70">
        <f>INDEX('7th_share'!L:L,MATCH($C$1&amp;"-"&amp;$C70,'7th_share'!$AK:$AK,0))</f>
        <v>6.76100861611035E-3</v>
      </c>
      <c r="U70">
        <f>INDEX('7th_share'!M:M,MATCH($C$1&amp;"-"&amp;$C70,'7th_share'!$AK:$AK,0))</f>
        <v>6.7615068177322019E-3</v>
      </c>
      <c r="V70">
        <f>INDEX('7th_share'!N:N,MATCH($C$1&amp;"-"&amp;$C70,'7th_share'!$AK:$AK,0))</f>
        <v>6.7591818768302303E-3</v>
      </c>
      <c r="W70">
        <f>INDEX('7th_share'!O:O,MATCH($C$1&amp;"-"&amp;$C70,'7th_share'!$AK:$AK,0))</f>
        <v>6.7542828942153566E-3</v>
      </c>
      <c r="X70">
        <f>INDEX('7th_share'!P:P,MATCH($C$1&amp;"-"&amp;$C70,'7th_share'!$AK:$AK,0))</f>
        <v>6.7470589706985114E-3</v>
      </c>
      <c r="Y70">
        <f>INDEX('7th_share'!Q:Q,MATCH($C$1&amp;"-"&amp;$C70,'7th_share'!$AK:$AK,0))</f>
        <v>6.7377592070906184E-3</v>
      </c>
      <c r="Z70">
        <f>INDEX('7th_share'!R:R,MATCH($C$1&amp;"-"&amp;$C70,'7th_share'!$AK:$AK,0))</f>
        <v>6.7266327042025996E-3</v>
      </c>
      <c r="AA70">
        <f>INDEX('7th_share'!S:S,MATCH($C$1&amp;"-"&amp;$C70,'7th_share'!$AK:$AK,0))</f>
        <v>6.7139285628453893E-3</v>
      </c>
      <c r="AB70">
        <f>INDEX('7th_share'!T:T,MATCH($C$1&amp;"-"&amp;$C70,'7th_share'!$AK:$AK,0))</f>
        <v>6.6998958838299077E-3</v>
      </c>
      <c r="AC70">
        <f>INDEX('7th_share'!U:U,MATCH($C$1&amp;"-"&amp;$C70,'7th_share'!$AK:$AK,0))</f>
        <v>6.6847837679670794E-3</v>
      </c>
      <c r="AD70">
        <f>INDEX('7th_share'!V:V,MATCH($C$1&amp;"-"&amp;$C70,'7th_share'!$AK:$AK,0))</f>
        <v>6.668841316067836E-3</v>
      </c>
      <c r="AE70">
        <f>INDEX('7th_share'!W:W,MATCH($C$1&amp;"-"&amp;$C70,'7th_share'!$AK:$AK,0))</f>
        <v>6.6523176289430934E-3</v>
      </c>
      <c r="AF70">
        <f>INDEX('7th_share'!X:X,MATCH($C$1&amp;"-"&amp;$C70,'7th_share'!$AK:$AK,0))</f>
        <v>6.6354618074037893E-3</v>
      </c>
      <c r="AG70">
        <f>INDEX('7th_share'!Y:Y,MATCH($C$1&amp;"-"&amp;$C70,'7th_share'!$AK:$AK,0))</f>
        <v>6.618522952260837E-3</v>
      </c>
      <c r="AH70">
        <f>INDEX('7th_share'!Z:Z,MATCH($C$1&amp;"-"&amp;$C70,'7th_share'!$AK:$AK,0))</f>
        <v>6.601750164325175E-3</v>
      </c>
      <c r="AI70">
        <f>INDEX('7th_share'!AA:AA,MATCH($C$1&amp;"-"&amp;$C70,'7th_share'!$AK:$AK,0))</f>
        <v>6.5853925444077166E-3</v>
      </c>
      <c r="AJ70">
        <f>INDEX('7th_share'!AB:AB,MATCH($C$1&amp;"-"&amp;$C70,'7th_share'!$AK:$AK,0))</f>
        <v>6.569699193319397E-3</v>
      </c>
      <c r="AK70">
        <f>INDEX('7th_share'!AC:AC,MATCH($C$1&amp;"-"&amp;$C70,'7th_share'!$AK:$AK,0))</f>
        <v>6.5549192118711372E-3</v>
      </c>
      <c r="AL70">
        <f>INDEX('7th_share'!AD:AD,MATCH($C$1&amp;"-"&amp;$C70,'7th_share'!$AK:$AK,0))</f>
        <v>6.541301700873867E-3</v>
      </c>
      <c r="AM70">
        <f>INDEX('7th_share'!AE:AE,MATCH($C$1&amp;"-"&amp;$C70,'7th_share'!$AK:$AK,0))</f>
        <v>6.5290957611385059E-3</v>
      </c>
      <c r="AN70">
        <f>INDEX('7th_share'!AF:AF,MATCH($C$1&amp;"-"&amp;$C70,'7th_share'!$AK:$AK,0))</f>
        <v>6.5185504934759837E-3</v>
      </c>
      <c r="AO70">
        <f>INDEX('7th_share'!AG:AG,MATCH($C$1&amp;"-"&amp;$C70,'7th_share'!$AK:$AK,0))</f>
        <v>6.5099149986972233E-3</v>
      </c>
      <c r="AP70">
        <f>INDEX('7th_share'!AH:AH,MATCH($C$1&amp;"-"&amp;$C70,'7th_share'!$AK:$AK,0))</f>
        <v>6.5034383776131554E-3</v>
      </c>
      <c r="AQ70">
        <f>INDEX('7th_share'!AI:AI,MATCH($C$1&amp;"-"&amp;$C70,'7th_share'!$AK:$AK,0))</f>
        <v>6.4993697310347012E-3</v>
      </c>
      <c r="AR70">
        <f>INDEX('7th_share'!AJ:AJ,MATCH($C$1&amp;"-"&amp;$C70,'7th_share'!$AK:$AK,0))</f>
        <v>6.4979581597727903E-3</v>
      </c>
      <c r="AS70" s="6">
        <f t="shared" si="47"/>
        <v>6.4979581597727903E-3</v>
      </c>
      <c r="AT70" s="6">
        <f t="shared" si="46"/>
        <v>6.4979581597727903E-3</v>
      </c>
      <c r="AU70" s="6">
        <f t="shared" si="46"/>
        <v>6.4979581597727903E-3</v>
      </c>
      <c r="AV70" s="6">
        <f t="shared" si="46"/>
        <v>6.4979581597727903E-3</v>
      </c>
      <c r="AW70" s="6">
        <f t="shared" si="46"/>
        <v>6.4979581597727903E-3</v>
      </c>
      <c r="AX70" s="6">
        <f t="shared" si="46"/>
        <v>6.4979581597727903E-3</v>
      </c>
      <c r="AY70" s="6">
        <f t="shared" si="46"/>
        <v>6.4979581597727903E-3</v>
      </c>
      <c r="AZ70" s="6">
        <f t="shared" si="46"/>
        <v>6.4979581597727903E-3</v>
      </c>
      <c r="BA70" s="6">
        <f t="shared" si="46"/>
        <v>6.4979581597727903E-3</v>
      </c>
      <c r="BB70" s="6">
        <f t="shared" si="46"/>
        <v>6.4979581597727903E-3</v>
      </c>
      <c r="BC70" s="6">
        <f t="shared" si="46"/>
        <v>6.4979581597727903E-3</v>
      </c>
      <c r="BD70" s="6">
        <f t="shared" si="46"/>
        <v>6.4979581597727903E-3</v>
      </c>
      <c r="BE70" s="6">
        <f t="shared" si="46"/>
        <v>6.4979581597727903E-3</v>
      </c>
      <c r="BF70" s="6">
        <f t="shared" si="46"/>
        <v>6.4979581597727903E-3</v>
      </c>
      <c r="BG70" s="6">
        <f t="shared" si="46"/>
        <v>6.4979581597727903E-3</v>
      </c>
      <c r="BH70" s="6">
        <f t="shared" si="46"/>
        <v>6.4979581597727903E-3</v>
      </c>
      <c r="BI70" s="6">
        <f t="shared" si="46"/>
        <v>6.4979581597727903E-3</v>
      </c>
      <c r="BJ70" s="6">
        <f t="shared" si="46"/>
        <v>6.4979581597727903E-3</v>
      </c>
      <c r="BK70" s="6">
        <f t="shared" si="46"/>
        <v>6.4979581597727903E-3</v>
      </c>
      <c r="BL70" s="6">
        <f t="shared" si="46"/>
        <v>6.4979581597727903E-3</v>
      </c>
    </row>
    <row r="71" spans="2:64" x14ac:dyDescent="0.25">
      <c r="C71" t="s">
        <v>14</v>
      </c>
      <c r="D71">
        <f>INDEX(hist_share!W:W,MATCH($C$1&amp;"-"&amp;$C71,hist_share!$AF:$AF,0))</f>
        <v>0.10846154272816</v>
      </c>
      <c r="E71">
        <f>INDEX(hist_share!X:X,MATCH($C$1&amp;"-"&amp;$C71,hist_share!$AF:$AF,0))</f>
        <v>0.1137728580578861</v>
      </c>
      <c r="F71">
        <f>INDEX(hist_share!Y:Y,MATCH($C$1&amp;"-"&amp;$C71,hist_share!$AF:$AF,0))</f>
        <v>0.117117018753829</v>
      </c>
      <c r="G71">
        <f>INDEX(hist_share!Z:Z,MATCH($C$1&amp;"-"&amp;$C71,hist_share!$AF:$AF,0))</f>
        <v>0.1194240813616579</v>
      </c>
      <c r="H71">
        <f>INDEX(hist_share!AA:AA,MATCH($C$1&amp;"-"&amp;$C71,hist_share!$AF:$AF,0))</f>
        <v>0.1201122716847717</v>
      </c>
      <c r="I71">
        <f>INDEX(hist_share!AB:AB,MATCH($C$1&amp;"-"&amp;$C71,hist_share!$AF:$AF,0))</f>
        <v>0.1204194197002257</v>
      </c>
      <c r="J71" s="10">
        <f>INDEX(hist_share!AC:AC,MATCH($C$1&amp;"-"&amp;$C71,hist_share!$AF:$AF,0))</f>
        <v>0</v>
      </c>
      <c r="K71">
        <f>INDEX('7th_share'!C:C,MATCH($C$1&amp;"-"&amp;$C71,'7th_share'!$AK:$AK,0))</f>
        <v>0.13022248871277989</v>
      </c>
      <c r="L71">
        <f>INDEX('7th_share'!D:D,MATCH($C$1&amp;"-"&amp;$C71,'7th_share'!$AK:$AK,0))</f>
        <v>0.13446792208433209</v>
      </c>
      <c r="M71">
        <f>INDEX('7th_share'!E:E,MATCH($C$1&amp;"-"&amp;$C71,'7th_share'!$AK:$AK,0))</f>
        <v>0.13829989967980141</v>
      </c>
      <c r="N71">
        <f>INDEX('7th_share'!F:F,MATCH($C$1&amp;"-"&amp;$C71,'7th_share'!$AK:$AK,0))</f>
        <v>0.14173638023448781</v>
      </c>
      <c r="O71">
        <f>INDEX('7th_share'!G:G,MATCH($C$1&amp;"-"&amp;$C71,'7th_share'!$AK:$AK,0))</f>
        <v>0.1447953224836917</v>
      </c>
      <c r="P71">
        <f>INDEX('7th_share'!H:H,MATCH($C$1&amp;"-"&amp;$C71,'7th_share'!$AK:$AK,0))</f>
        <v>0.14749468516271311</v>
      </c>
      <c r="Q71">
        <f>INDEX('7th_share'!I:I,MATCH($C$1&amp;"-"&amp;$C71,'7th_share'!$AK:$AK,0))</f>
        <v>0.14985242700685239</v>
      </c>
      <c r="R71">
        <f>INDEX('7th_share'!J:J,MATCH($C$1&amp;"-"&amp;$C71,'7th_share'!$AK:$AK,0))</f>
        <v>0.15188650675140949</v>
      </c>
      <c r="S71">
        <f>INDEX('7th_share'!K:K,MATCH($C$1&amp;"-"&amp;$C71,'7th_share'!$AK:$AK,0))</f>
        <v>0.15361488313168481</v>
      </c>
      <c r="T71">
        <f>INDEX('7th_share'!L:L,MATCH($C$1&amp;"-"&amp;$C71,'7th_share'!$AK:$AK,0))</f>
        <v>0.15505551488297839</v>
      </c>
      <c r="U71">
        <f>INDEX('7th_share'!M:M,MATCH($C$1&amp;"-"&amp;$C71,'7th_share'!$AK:$AK,0))</f>
        <v>0.15622636074059049</v>
      </c>
      <c r="V71">
        <f>INDEX('7th_share'!N:N,MATCH($C$1&amp;"-"&amp;$C71,'7th_share'!$AK:$AK,0))</f>
        <v>0.15714537943982129</v>
      </c>
      <c r="W71">
        <f>INDEX('7th_share'!O:O,MATCH($C$1&amp;"-"&amp;$C71,'7th_share'!$AK:$AK,0))</f>
        <v>0.157830529715971</v>
      </c>
      <c r="X71">
        <f>INDEX('7th_share'!P:P,MATCH($C$1&amp;"-"&amp;$C71,'7th_share'!$AK:$AK,0))</f>
        <v>0.15829977030433981</v>
      </c>
      <c r="Y71">
        <f>INDEX('7th_share'!Q:Q,MATCH($C$1&amp;"-"&amp;$C71,'7th_share'!$AK:$AK,0))</f>
        <v>0.15857105994022769</v>
      </c>
      <c r="Z71">
        <f>INDEX('7th_share'!R:R,MATCH($C$1&amp;"-"&amp;$C71,'7th_share'!$AK:$AK,0))</f>
        <v>0.15866235735893511</v>
      </c>
      <c r="AA71">
        <f>INDEX('7th_share'!S:S,MATCH($C$1&amp;"-"&amp;$C71,'7th_share'!$AK:$AK,0))</f>
        <v>0.1585916212957621</v>
      </c>
      <c r="AB71">
        <f>INDEX('7th_share'!T:T,MATCH($C$1&amp;"-"&amp;$C71,'7th_share'!$AK:$AK,0))</f>
        <v>0.15837681048600891</v>
      </c>
      <c r="AC71">
        <f>INDEX('7th_share'!U:U,MATCH($C$1&amp;"-"&amp;$C71,'7th_share'!$AK:$AK,0))</f>
        <v>0.15803588366497559</v>
      </c>
      <c r="AD71">
        <f>INDEX('7th_share'!V:V,MATCH($C$1&amp;"-"&amp;$C71,'7th_share'!$AK:$AK,0))</f>
        <v>0.15758679956796259</v>
      </c>
      <c r="AE71">
        <f>INDEX('7th_share'!W:W,MATCH($C$1&amp;"-"&amp;$C71,'7th_share'!$AK:$AK,0))</f>
        <v>0.15704751693026989</v>
      </c>
      <c r="AF71">
        <f>INDEX('7th_share'!X:X,MATCH($C$1&amp;"-"&amp;$C71,'7th_share'!$AK:$AK,0))</f>
        <v>0.15643599448719769</v>
      </c>
      <c r="AG71">
        <f>INDEX('7th_share'!Y:Y,MATCH($C$1&amp;"-"&amp;$C71,'7th_share'!$AK:$AK,0))</f>
        <v>0.15577019097404629</v>
      </c>
      <c r="AH71">
        <f>INDEX('7th_share'!Z:Z,MATCH($C$1&amp;"-"&amp;$C71,'7th_share'!$AK:$AK,0))</f>
        <v>0.15506806512611579</v>
      </c>
      <c r="AI71">
        <f>INDEX('7th_share'!AA:AA,MATCH($C$1&amp;"-"&amp;$C71,'7th_share'!$AK:$AK,0))</f>
        <v>0.15434757567870619</v>
      </c>
      <c r="AJ71">
        <f>INDEX('7th_share'!AB:AB,MATCH($C$1&amp;"-"&amp;$C71,'7th_share'!$AK:$AK,0))</f>
        <v>0.15362668136711799</v>
      </c>
      <c r="AK71">
        <f>INDEX('7th_share'!AC:AC,MATCH($C$1&amp;"-"&amp;$C71,'7th_share'!$AK:$AK,0))</f>
        <v>0.15292334092665119</v>
      </c>
      <c r="AL71">
        <f>INDEX('7th_share'!AD:AD,MATCH($C$1&amp;"-"&amp;$C71,'7th_share'!$AK:$AK,0))</f>
        <v>0.15225551309260621</v>
      </c>
      <c r="AM71">
        <f>INDEX('7th_share'!AE:AE,MATCH($C$1&amp;"-"&amp;$C71,'7th_share'!$AK:$AK,0))</f>
        <v>0.15164115660028279</v>
      </c>
      <c r="AN71">
        <f>INDEX('7th_share'!AF:AF,MATCH($C$1&amp;"-"&amp;$C71,'7th_share'!$AK:$AK,0))</f>
        <v>0.1510982301849815</v>
      </c>
      <c r="AO71">
        <f>INDEX('7th_share'!AG:AG,MATCH($C$1&amp;"-"&amp;$C71,'7th_share'!$AK:$AK,0))</f>
        <v>0.15064469258200239</v>
      </c>
      <c r="AP71">
        <f>INDEX('7th_share'!AH:AH,MATCH($C$1&amp;"-"&amp;$C71,'7th_share'!$AK:$AK,0))</f>
        <v>0.1502985025266457</v>
      </c>
      <c r="AQ71">
        <f>INDEX('7th_share'!AI:AI,MATCH($C$1&amp;"-"&amp;$C71,'7th_share'!$AK:$AK,0))</f>
        <v>0.15007761875421141</v>
      </c>
      <c r="AR71">
        <f>INDEX('7th_share'!AJ:AJ,MATCH($C$1&amp;"-"&amp;$C71,'7th_share'!$AK:$AK,0))</f>
        <v>0.15000000000000011</v>
      </c>
      <c r="AS71" s="6">
        <f t="shared" si="47"/>
        <v>0.15000000000000011</v>
      </c>
      <c r="AT71" s="6">
        <f t="shared" si="46"/>
        <v>0.15000000000000011</v>
      </c>
      <c r="AU71" s="6">
        <f t="shared" si="46"/>
        <v>0.15000000000000011</v>
      </c>
      <c r="AV71" s="6">
        <f t="shared" si="46"/>
        <v>0.15000000000000011</v>
      </c>
      <c r="AW71" s="6">
        <f t="shared" si="46"/>
        <v>0.15000000000000011</v>
      </c>
      <c r="AX71" s="6">
        <f t="shared" si="46"/>
        <v>0.15000000000000011</v>
      </c>
      <c r="AY71" s="6">
        <f t="shared" si="46"/>
        <v>0.15000000000000011</v>
      </c>
      <c r="AZ71" s="6">
        <f t="shared" si="46"/>
        <v>0.15000000000000011</v>
      </c>
      <c r="BA71" s="6">
        <f t="shared" si="46"/>
        <v>0.15000000000000011</v>
      </c>
      <c r="BB71" s="6">
        <f t="shared" si="46"/>
        <v>0.15000000000000011</v>
      </c>
      <c r="BC71" s="6">
        <f t="shared" si="46"/>
        <v>0.15000000000000011</v>
      </c>
      <c r="BD71" s="6">
        <f t="shared" si="46"/>
        <v>0.15000000000000011</v>
      </c>
      <c r="BE71" s="6">
        <f t="shared" si="46"/>
        <v>0.15000000000000011</v>
      </c>
      <c r="BF71" s="6">
        <f t="shared" si="46"/>
        <v>0.15000000000000011</v>
      </c>
      <c r="BG71" s="6">
        <f t="shared" si="46"/>
        <v>0.15000000000000011</v>
      </c>
      <c r="BH71" s="6">
        <f t="shared" si="46"/>
        <v>0.15000000000000011</v>
      </c>
      <c r="BI71" s="6">
        <f t="shared" si="46"/>
        <v>0.15000000000000011</v>
      </c>
      <c r="BJ71" s="6">
        <f t="shared" si="46"/>
        <v>0.15000000000000011</v>
      </c>
      <c r="BK71" s="6">
        <f t="shared" si="46"/>
        <v>0.15000000000000011</v>
      </c>
      <c r="BL71" s="6">
        <f t="shared" si="46"/>
        <v>0.15000000000000011</v>
      </c>
    </row>
    <row r="72" spans="2:64" x14ac:dyDescent="0.25">
      <c r="C72" t="s">
        <v>15</v>
      </c>
      <c r="D72">
        <f>INDEX(hist_share!W:W,MATCH($C$1&amp;"-"&amp;$C72,hist_share!$AF:$AF,0))</f>
        <v>0.18903524937625901</v>
      </c>
      <c r="E72">
        <f>INDEX(hist_share!X:X,MATCH($C$1&amp;"-"&amp;$C72,hist_share!$AF:$AF,0))</f>
        <v>0.18793920694642249</v>
      </c>
      <c r="F72">
        <f>INDEX(hist_share!Y:Y,MATCH($C$1&amp;"-"&amp;$C72,hist_share!$AF:$AF,0))</f>
        <v>0.18764499320638259</v>
      </c>
      <c r="G72">
        <f>INDEX(hist_share!Z:Z,MATCH($C$1&amp;"-"&amp;$C72,hist_share!$AF:$AF,0))</f>
        <v>0.18788912985610851</v>
      </c>
      <c r="H72">
        <f>INDEX(hist_share!AA:AA,MATCH($C$1&amp;"-"&amp;$C72,hist_share!$AF:$AF,0))</f>
        <v>0.18794872585180369</v>
      </c>
      <c r="I72">
        <f>INDEX(hist_share!AB:AB,MATCH($C$1&amp;"-"&amp;$C72,hist_share!$AF:$AF,0))</f>
        <v>0.18873978589544141</v>
      </c>
      <c r="J72" s="10">
        <f>INDEX(hist_share!AC:AC,MATCH($C$1&amp;"-"&amp;$C72,hist_share!$AF:$AF,0))</f>
        <v>0</v>
      </c>
      <c r="K72">
        <f>INDEX('7th_share'!C:C,MATCH($C$1&amp;"-"&amp;$C72,'7th_share'!$AK:$AK,0))</f>
        <v>0.187343318477702</v>
      </c>
      <c r="L72">
        <f>INDEX('7th_share'!D:D,MATCH($C$1&amp;"-"&amp;$C72,'7th_share'!$AK:$AK,0))</f>
        <v>0.18673554582621921</v>
      </c>
      <c r="M72">
        <f>INDEX('7th_share'!E:E,MATCH($C$1&amp;"-"&amp;$C72,'7th_share'!$AK:$AK,0))</f>
        <v>0.1861848329523913</v>
      </c>
      <c r="N72">
        <f>INDEX('7th_share'!F:F,MATCH($C$1&amp;"-"&amp;$C72,'7th_share'!$AK:$AK,0))</f>
        <v>0.18568874416076619</v>
      </c>
      <c r="O72">
        <f>INDEX('7th_share'!G:G,MATCH($C$1&amp;"-"&amp;$C72,'7th_share'!$AK:$AK,0))</f>
        <v>0.18524484375589151</v>
      </c>
      <c r="P72">
        <f>INDEX('7th_share'!H:H,MATCH($C$1&amp;"-"&amp;$C72,'7th_share'!$AK:$AK,0))</f>
        <v>0.18485069604231499</v>
      </c>
      <c r="Q72">
        <f>INDEX('7th_share'!I:I,MATCH($C$1&amp;"-"&amp;$C72,'7th_share'!$AK:$AK,0))</f>
        <v>0.18450386532458449</v>
      </c>
      <c r="R72">
        <f>INDEX('7th_share'!J:J,MATCH($C$1&amp;"-"&amp;$C72,'7th_share'!$AK:$AK,0))</f>
        <v>0.1842019159072478</v>
      </c>
      <c r="S72">
        <f>INDEX('7th_share'!K:K,MATCH($C$1&amp;"-"&amp;$C72,'7th_share'!$AK:$AK,0))</f>
        <v>0.18394241209485249</v>
      </c>
      <c r="T72">
        <f>INDEX('7th_share'!L:L,MATCH($C$1&amp;"-"&amp;$C72,'7th_share'!$AK:$AK,0))</f>
        <v>0.18372291819194661</v>
      </c>
      <c r="U72">
        <f>INDEX('7th_share'!M:M,MATCH($C$1&amp;"-"&amp;$C72,'7th_share'!$AK:$AK,0))</f>
        <v>0.1835409985030777</v>
      </c>
      <c r="V72">
        <f>INDEX('7th_share'!N:N,MATCH($C$1&amp;"-"&amp;$C72,'7th_share'!$AK:$AK,0))</f>
        <v>0.18339421733279371</v>
      </c>
      <c r="W72">
        <f>INDEX('7th_share'!O:O,MATCH($C$1&amp;"-"&amp;$C72,'7th_share'!$AK:$AK,0))</f>
        <v>0.18328013898564219</v>
      </c>
      <c r="X72">
        <f>INDEX('7th_share'!P:P,MATCH($C$1&amp;"-"&amp;$C72,'7th_share'!$AK:$AK,0))</f>
        <v>0.18319632776617109</v>
      </c>
      <c r="Y72">
        <f>INDEX('7th_share'!Q:Q,MATCH($C$1&amp;"-"&amp;$C72,'7th_share'!$AK:$AK,0))</f>
        <v>0.183140347978928</v>
      </c>
      <c r="Z72">
        <f>INDEX('7th_share'!R:R,MATCH($C$1&amp;"-"&amp;$C72,'7th_share'!$AK:$AK,0))</f>
        <v>0.18310976392846071</v>
      </c>
      <c r="AA72">
        <f>INDEX('7th_share'!S:S,MATCH($C$1&amp;"-"&amp;$C72,'7th_share'!$AK:$AK,0))</f>
        <v>0.18310213991931731</v>
      </c>
      <c r="AB72">
        <f>INDEX('7th_share'!T:T,MATCH($C$1&amp;"-"&amp;$C72,'7th_share'!$AK:$AK,0))</f>
        <v>0.18311504025604519</v>
      </c>
      <c r="AC72">
        <f>INDEX('7th_share'!U:U,MATCH($C$1&amp;"-"&amp;$C72,'7th_share'!$AK:$AK,0))</f>
        <v>0.1831460292431922</v>
      </c>
      <c r="AD72">
        <f>INDEX('7th_share'!V:V,MATCH($C$1&amp;"-"&amp;$C72,'7th_share'!$AK:$AK,0))</f>
        <v>0.18319267118530619</v>
      </c>
      <c r="AE72">
        <f>INDEX('7th_share'!W:W,MATCH($C$1&amp;"-"&amp;$C72,'7th_share'!$AK:$AK,0))</f>
        <v>0.1832525303869349</v>
      </c>
      <c r="AF72">
        <f>INDEX('7th_share'!X:X,MATCH($C$1&amp;"-"&amp;$C72,'7th_share'!$AK:$AK,0))</f>
        <v>0.18332317115262589</v>
      </c>
      <c r="AG72">
        <f>INDEX('7th_share'!Y:Y,MATCH($C$1&amp;"-"&amp;$C72,'7th_share'!$AK:$AK,0))</f>
        <v>0.1834021577869272</v>
      </c>
      <c r="AH72">
        <f>INDEX('7th_share'!Z:Z,MATCH($C$1&amp;"-"&amp;$C72,'7th_share'!$AK:$AK,0))</f>
        <v>0.18348705459438669</v>
      </c>
      <c r="AI72">
        <f>INDEX('7th_share'!AA:AA,MATCH($C$1&amp;"-"&amp;$C72,'7th_share'!$AK:$AK,0))</f>
        <v>0.18357542587955161</v>
      </c>
      <c r="AJ72">
        <f>INDEX('7th_share'!AB:AB,MATCH($C$1&amp;"-"&amp;$C72,'7th_share'!$AK:$AK,0))</f>
        <v>0.18366483594697031</v>
      </c>
      <c r="AK72">
        <f>INDEX('7th_share'!AC:AC,MATCH($C$1&amp;"-"&amp;$C72,'7th_share'!$AK:$AK,0))</f>
        <v>0.18375284910119019</v>
      </c>
      <c r="AL72">
        <f>INDEX('7th_share'!AD:AD,MATCH($C$1&amp;"-"&amp;$C72,'7th_share'!$AK:$AK,0))</f>
        <v>0.18383702964675919</v>
      </c>
      <c r="AM72">
        <f>INDEX('7th_share'!AE:AE,MATCH($C$1&amp;"-"&amp;$C72,'7th_share'!$AK:$AK,0))</f>
        <v>0.18391494188822499</v>
      </c>
      <c r="AN72">
        <f>INDEX('7th_share'!AF:AF,MATCH($C$1&amp;"-"&amp;$C72,'7th_share'!$AK:$AK,0))</f>
        <v>0.1839841501301353</v>
      </c>
      <c r="AO72">
        <f>INDEX('7th_share'!AG:AG,MATCH($C$1&amp;"-"&amp;$C72,'7th_share'!$AK:$AK,0))</f>
        <v>0.18404221867703791</v>
      </c>
      <c r="AP72">
        <f>INDEX('7th_share'!AH:AH,MATCH($C$1&amp;"-"&amp;$C72,'7th_share'!$AK:$AK,0))</f>
        <v>0.1840867118334806</v>
      </c>
      <c r="AQ72">
        <f>INDEX('7th_share'!AI:AI,MATCH($C$1&amp;"-"&amp;$C72,'7th_share'!$AK:$AK,0))</f>
        <v>0.18411519390401129</v>
      </c>
      <c r="AR72">
        <f>INDEX('7th_share'!AJ:AJ,MATCH($C$1&amp;"-"&amp;$C72,'7th_share'!$AK:$AK,0))</f>
        <v>0.18412522919317759</v>
      </c>
      <c r="AS72" s="6">
        <f t="shared" si="47"/>
        <v>0.18412522919317759</v>
      </c>
      <c r="AT72" s="6">
        <f t="shared" si="46"/>
        <v>0.18412522919317759</v>
      </c>
      <c r="AU72" s="6">
        <f t="shared" si="46"/>
        <v>0.18412522919317759</v>
      </c>
      <c r="AV72" s="6">
        <f t="shared" si="46"/>
        <v>0.18412522919317759</v>
      </c>
      <c r="AW72" s="6">
        <f t="shared" si="46"/>
        <v>0.18412522919317759</v>
      </c>
      <c r="AX72" s="6">
        <f t="shared" si="46"/>
        <v>0.18412522919317759</v>
      </c>
      <c r="AY72" s="6">
        <f t="shared" si="46"/>
        <v>0.18412522919317759</v>
      </c>
      <c r="AZ72" s="6">
        <f t="shared" si="46"/>
        <v>0.18412522919317759</v>
      </c>
      <c r="BA72" s="6">
        <f t="shared" si="46"/>
        <v>0.18412522919317759</v>
      </c>
      <c r="BB72" s="6">
        <f t="shared" si="46"/>
        <v>0.18412522919317759</v>
      </c>
      <c r="BC72" s="6">
        <f t="shared" si="46"/>
        <v>0.18412522919317759</v>
      </c>
      <c r="BD72" s="6">
        <f t="shared" si="46"/>
        <v>0.18412522919317759</v>
      </c>
      <c r="BE72" s="6">
        <f t="shared" si="46"/>
        <v>0.18412522919317759</v>
      </c>
      <c r="BF72" s="6">
        <f t="shared" si="46"/>
        <v>0.18412522919317759</v>
      </c>
      <c r="BG72" s="6">
        <f t="shared" si="46"/>
        <v>0.18412522919317759</v>
      </c>
      <c r="BH72" s="6">
        <f t="shared" si="46"/>
        <v>0.18412522919317759</v>
      </c>
      <c r="BI72" s="6">
        <f t="shared" si="46"/>
        <v>0.18412522919317759</v>
      </c>
      <c r="BJ72" s="6">
        <f t="shared" si="46"/>
        <v>0.18412522919317759</v>
      </c>
      <c r="BK72" s="6">
        <f t="shared" si="46"/>
        <v>0.18412522919317759</v>
      </c>
      <c r="BL72" s="6">
        <f t="shared" si="46"/>
        <v>0.18412522919317759</v>
      </c>
    </row>
    <row r="73" spans="2:64" x14ac:dyDescent="0.25">
      <c r="C73" t="s">
        <v>16</v>
      </c>
      <c r="D73">
        <f>INDEX(hist_share!W:W,MATCH($C$1&amp;"-"&amp;$C73,hist_share!$AF:$AF,0))</f>
        <v>6.1079697879698511E-2</v>
      </c>
      <c r="E73">
        <f>INDEX(hist_share!X:X,MATCH($C$1&amp;"-"&amp;$C73,hist_share!$AF:$AF,0))</f>
        <v>6.0721567812745902E-2</v>
      </c>
      <c r="F73">
        <f>INDEX(hist_share!Y:Y,MATCH($C$1&amp;"-"&amp;$C73,hist_share!$AF:$AF,0))</f>
        <v>5.8458264607906568E-2</v>
      </c>
      <c r="G73">
        <f>INDEX(hist_share!Z:Z,MATCH($C$1&amp;"-"&amp;$C73,hist_share!$AF:$AF,0))</f>
        <v>5.489121510663262E-2</v>
      </c>
      <c r="H73">
        <f>INDEX(hist_share!AA:AA,MATCH($C$1&amp;"-"&amp;$C73,hist_share!$AF:$AF,0))</f>
        <v>5.3668406044622058E-2</v>
      </c>
      <c r="I73">
        <f>INDEX(hist_share!AB:AB,MATCH($C$1&amp;"-"&amp;$C73,hist_share!$AF:$AF,0))</f>
        <v>4.9443167579617149E-2</v>
      </c>
      <c r="J73" s="10">
        <f>INDEX(hist_share!AC:AC,MATCH($C$1&amp;"-"&amp;$C73,hist_share!$AF:$AF,0))</f>
        <v>0</v>
      </c>
      <c r="K73">
        <f>INDEX('7th_share'!C:C,MATCH($C$1&amp;"-"&amp;$C73,'7th_share'!$AK:$AK,0))</f>
        <v>4.5643703620665173E-2</v>
      </c>
      <c r="L73">
        <f>INDEX('7th_share'!D:D,MATCH($C$1&amp;"-"&amp;$C73,'7th_share'!$AK:$AK,0))</f>
        <v>4.4013406549061357E-2</v>
      </c>
      <c r="M73">
        <f>INDEX('7th_share'!E:E,MATCH($C$1&amp;"-"&amp;$C73,'7th_share'!$AK:$AK,0))</f>
        <v>4.2552627773651881E-2</v>
      </c>
      <c r="N73">
        <f>INDEX('7th_share'!F:F,MATCH($C$1&amp;"-"&amp;$C73,'7th_share'!$AK:$AK,0))</f>
        <v>4.125378856264629E-2</v>
      </c>
      <c r="O73">
        <f>INDEX('7th_share'!G:G,MATCH($C$1&amp;"-"&amp;$C73,'7th_share'!$AK:$AK,0))</f>
        <v>4.0109310184254218E-2</v>
      </c>
      <c r="P73">
        <f>INDEX('7th_share'!H:H,MATCH($C$1&amp;"-"&amp;$C73,'7th_share'!$AK:$AK,0))</f>
        <v>3.91116139066853E-2</v>
      </c>
      <c r="Q73">
        <f>INDEX('7th_share'!I:I,MATCH($C$1&amp;"-"&amp;$C73,'7th_share'!$AK:$AK,0))</f>
        <v>3.8253120998149141E-2</v>
      </c>
      <c r="R73">
        <f>INDEX('7th_share'!J:J,MATCH($C$1&amp;"-"&amp;$C73,'7th_share'!$AK:$AK,0))</f>
        <v>3.7526252726855357E-2</v>
      </c>
      <c r="S73">
        <f>INDEX('7th_share'!K:K,MATCH($C$1&amp;"-"&amp;$C73,'7th_share'!$AK:$AK,0))</f>
        <v>3.6923430361013587E-2</v>
      </c>
      <c r="T73">
        <f>INDEX('7th_share'!L:L,MATCH($C$1&amp;"-"&amp;$C73,'7th_share'!$AK:$AK,0))</f>
        <v>3.6437075168833412E-2</v>
      </c>
      <c r="U73">
        <f>INDEX('7th_share'!M:M,MATCH($C$1&amp;"-"&amp;$C73,'7th_share'!$AK:$AK,0))</f>
        <v>3.6059608418524493E-2</v>
      </c>
      <c r="V73">
        <f>INDEX('7th_share'!N:N,MATCH($C$1&amp;"-"&amp;$C73,'7th_share'!$AK:$AK,0))</f>
        <v>3.5783451378296423E-2</v>
      </c>
      <c r="W73">
        <f>INDEX('7th_share'!O:O,MATCH($C$1&amp;"-"&amp;$C73,'7th_share'!$AK:$AK,0))</f>
        <v>3.5601025316358802E-2</v>
      </c>
      <c r="X73">
        <f>INDEX('7th_share'!P:P,MATCH($C$1&amp;"-"&amp;$C73,'7th_share'!$AK:$AK,0))</f>
        <v>3.5504751500921257E-2</v>
      </c>
      <c r="Y73">
        <f>INDEX('7th_share'!Q:Q,MATCH($C$1&amp;"-"&amp;$C73,'7th_share'!$AK:$AK,0))</f>
        <v>3.5487051200193437E-2</v>
      </c>
      <c r="Z73">
        <f>INDEX('7th_share'!R:R,MATCH($C$1&amp;"-"&amp;$C73,'7th_share'!$AK:$AK,0))</f>
        <v>3.5540345682384927E-2</v>
      </c>
      <c r="AA73">
        <f>INDEX('7th_share'!S:S,MATCH($C$1&amp;"-"&amp;$C73,'7th_share'!$AK:$AK,0))</f>
        <v>3.5657056215705377E-2</v>
      </c>
      <c r="AB73">
        <f>INDEX('7th_share'!T:T,MATCH($C$1&amp;"-"&amp;$C73,'7th_share'!$AK:$AK,0))</f>
        <v>3.5829604068364378E-2</v>
      </c>
      <c r="AC73">
        <f>INDEX('7th_share'!U:U,MATCH($C$1&amp;"-"&amp;$C73,'7th_share'!$AK:$AK,0))</f>
        <v>3.6050410508571509E-2</v>
      </c>
      <c r="AD73">
        <f>INDEX('7th_share'!V:V,MATCH($C$1&amp;"-"&amp;$C73,'7th_share'!$AK:$AK,0))</f>
        <v>3.6311896804536503E-2</v>
      </c>
      <c r="AE73">
        <f>INDEX('7th_share'!W:W,MATCH($C$1&amp;"-"&amp;$C73,'7th_share'!$AK:$AK,0))</f>
        <v>3.6606484224468869E-2</v>
      </c>
      <c r="AF73">
        <f>INDEX('7th_share'!X:X,MATCH($C$1&amp;"-"&amp;$C73,'7th_share'!$AK:$AK,0))</f>
        <v>3.6926594036578261E-2</v>
      </c>
      <c r="AG73">
        <f>INDEX('7th_share'!Y:Y,MATCH($C$1&amp;"-"&amp;$C73,'7th_share'!$AK:$AK,0))</f>
        <v>3.7264647509074322E-2</v>
      </c>
      <c r="AH73">
        <f>INDEX('7th_share'!Z:Z,MATCH($C$1&amp;"-"&amp;$C73,'7th_share'!$AK:$AK,0))</f>
        <v>3.7613065910166617E-2</v>
      </c>
      <c r="AI73">
        <f>INDEX('7th_share'!AA:AA,MATCH($C$1&amp;"-"&amp;$C73,'7th_share'!$AK:$AK,0))</f>
        <v>3.79642705080648E-2</v>
      </c>
      <c r="AJ73">
        <f>INDEX('7th_share'!AB:AB,MATCH($C$1&amp;"-"&amp;$C73,'7th_share'!$AK:$AK,0))</f>
        <v>3.8310682570978513E-2</v>
      </c>
      <c r="AK73">
        <f>INDEX('7th_share'!AC:AC,MATCH($C$1&amp;"-"&amp;$C73,'7th_share'!$AK:$AK,0))</f>
        <v>3.8644723367117287E-2</v>
      </c>
      <c r="AL73">
        <f>INDEX('7th_share'!AD:AD,MATCH($C$1&amp;"-"&amp;$C73,'7th_share'!$AK:$AK,0))</f>
        <v>3.8958814164690797E-2</v>
      </c>
      <c r="AM73">
        <f>INDEX('7th_share'!AE:AE,MATCH($C$1&amp;"-"&amp;$C73,'7th_share'!$AK:$AK,0))</f>
        <v>3.9245376231908727E-2</v>
      </c>
      <c r="AN73">
        <f>INDEX('7th_share'!AF:AF,MATCH($C$1&amp;"-"&amp;$C73,'7th_share'!$AK:$AK,0))</f>
        <v>3.9496830836980551E-2</v>
      </c>
      <c r="AO73">
        <f>INDEX('7th_share'!AG:AG,MATCH($C$1&amp;"-"&amp;$C73,'7th_share'!$AK:$AK,0))</f>
        <v>3.9705599248116008E-2</v>
      </c>
      <c r="AP73">
        <f>INDEX('7th_share'!AH:AH,MATCH($C$1&amp;"-"&amp;$C73,'7th_share'!$AK:$AK,0))</f>
        <v>3.9864102733524642E-2</v>
      </c>
      <c r="AQ73">
        <f>INDEX('7th_share'!AI:AI,MATCH($C$1&amp;"-"&amp;$C73,'7th_share'!$AK:$AK,0))</f>
        <v>3.9964762561416102E-2</v>
      </c>
      <c r="AR73">
        <f>INDEX('7th_share'!AJ:AJ,MATCH($C$1&amp;"-"&amp;$C73,'7th_share'!$AK:$AK,0))</f>
        <v>4.0000000000000008E-2</v>
      </c>
      <c r="AS73" s="6">
        <f t="shared" si="47"/>
        <v>4.0000000000000008E-2</v>
      </c>
      <c r="AT73" s="6">
        <f t="shared" si="46"/>
        <v>4.0000000000000008E-2</v>
      </c>
      <c r="AU73" s="6">
        <f t="shared" si="46"/>
        <v>4.0000000000000008E-2</v>
      </c>
      <c r="AV73" s="6">
        <f t="shared" si="46"/>
        <v>4.0000000000000008E-2</v>
      </c>
      <c r="AW73" s="6">
        <f t="shared" si="46"/>
        <v>4.0000000000000008E-2</v>
      </c>
      <c r="AX73" s="6">
        <f t="shared" si="46"/>
        <v>4.0000000000000008E-2</v>
      </c>
      <c r="AY73" s="6">
        <f t="shared" si="46"/>
        <v>4.0000000000000008E-2</v>
      </c>
      <c r="AZ73" s="6">
        <f t="shared" si="46"/>
        <v>4.0000000000000008E-2</v>
      </c>
      <c r="BA73" s="6">
        <f t="shared" si="46"/>
        <v>4.0000000000000008E-2</v>
      </c>
      <c r="BB73" s="6">
        <f t="shared" si="46"/>
        <v>4.0000000000000008E-2</v>
      </c>
      <c r="BC73" s="6">
        <f t="shared" si="46"/>
        <v>4.0000000000000008E-2</v>
      </c>
      <c r="BD73" s="6">
        <f t="shared" si="46"/>
        <v>4.0000000000000008E-2</v>
      </c>
      <c r="BE73" s="6">
        <f t="shared" si="46"/>
        <v>4.0000000000000008E-2</v>
      </c>
      <c r="BF73" s="6">
        <f t="shared" si="46"/>
        <v>4.0000000000000008E-2</v>
      </c>
      <c r="BG73" s="6">
        <f t="shared" si="46"/>
        <v>4.0000000000000008E-2</v>
      </c>
      <c r="BH73" s="6">
        <f t="shared" si="46"/>
        <v>4.0000000000000008E-2</v>
      </c>
      <c r="BI73" s="6">
        <f t="shared" si="46"/>
        <v>4.0000000000000008E-2</v>
      </c>
      <c r="BJ73" s="6">
        <f t="shared" si="46"/>
        <v>4.0000000000000008E-2</v>
      </c>
      <c r="BK73" s="6">
        <f t="shared" si="46"/>
        <v>4.0000000000000008E-2</v>
      </c>
      <c r="BL73" s="6">
        <f t="shared" si="46"/>
        <v>4.0000000000000008E-2</v>
      </c>
    </row>
    <row r="74" spans="2:64" x14ac:dyDescent="0.25">
      <c r="C74" t="s">
        <v>17</v>
      </c>
      <c r="D74">
        <f>INDEX(hist_share!W:W,MATCH($C$1&amp;"-"&amp;$C74,hist_share!$AF:$AF,0))</f>
        <v>5.7760770642745806E-3</v>
      </c>
      <c r="E74">
        <f>INDEX(hist_share!X:X,MATCH($C$1&amp;"-"&amp;$C74,hist_share!$AF:$AF,0))</f>
        <v>5.7425868789184684E-3</v>
      </c>
      <c r="F74">
        <f>INDEX(hist_share!Y:Y,MATCH($C$1&amp;"-"&amp;$C74,hist_share!$AF:$AF,0))</f>
        <v>5.7335970146394702E-3</v>
      </c>
      <c r="G74">
        <f>INDEX(hist_share!Z:Z,MATCH($C$1&amp;"-"&amp;$C74,hist_share!$AF:$AF,0))</f>
        <v>5.7410567456033131E-3</v>
      </c>
      <c r="H74">
        <f>INDEX(hist_share!AA:AA,MATCH($C$1&amp;"-"&amp;$C74,hist_share!$AF:$AF,0))</f>
        <v>5.7428777343606664E-3</v>
      </c>
      <c r="I74">
        <f>INDEX(hist_share!AB:AB,MATCH($C$1&amp;"-"&amp;$C74,hist_share!$AF:$AF,0))</f>
        <v>5.7670490134718198E-3</v>
      </c>
      <c r="J74" s="10">
        <f>INDEX(hist_share!AC:AC,MATCH($C$1&amp;"-"&amp;$C74,hist_share!$AF:$AF,0))</f>
        <v>0</v>
      </c>
      <c r="K74">
        <f>INDEX('7th_share'!C:C,MATCH($C$1&amp;"-"&amp;$C74,'7th_share'!$AK:$AK,0))</f>
        <v>5.7243791757075621E-3</v>
      </c>
      <c r="L74">
        <f>INDEX('7th_share'!D:D,MATCH($C$1&amp;"-"&amp;$C74,'7th_share'!$AK:$AK,0))</f>
        <v>5.7058083446900323E-3</v>
      </c>
      <c r="M74">
        <f>INDEX('7th_share'!E:E,MATCH($C$1&amp;"-"&amp;$C74,'7th_share'!$AK:$AK,0))</f>
        <v>5.6889810068786262E-3</v>
      </c>
      <c r="N74">
        <f>INDEX('7th_share'!F:F,MATCH($C$1&amp;"-"&amp;$C74,'7th_share'!$AK:$AK,0))</f>
        <v>5.673822738245635E-3</v>
      </c>
      <c r="O74">
        <f>INDEX('7th_share'!G:G,MATCH($C$1&amp;"-"&amp;$C74,'7th_share'!$AK:$AK,0))</f>
        <v>5.6602591147633507E-3</v>
      </c>
      <c r="P74">
        <f>INDEX('7th_share'!H:H,MATCH($C$1&amp;"-"&amp;$C74,'7th_share'!$AK:$AK,0))</f>
        <v>5.6482157124040696E-3</v>
      </c>
      <c r="Q74">
        <f>INDEX('7th_share'!I:I,MATCH($C$1&amp;"-"&amp;$C74,'7th_share'!$AK:$AK,0))</f>
        <v>5.6376181071400838E-3</v>
      </c>
      <c r="R74">
        <f>INDEX('7th_share'!J:J,MATCH($C$1&amp;"-"&amp;$C74,'7th_share'!$AK:$AK,0))</f>
        <v>5.6283918749436834E-3</v>
      </c>
      <c r="S74">
        <f>INDEX('7th_share'!K:K,MATCH($C$1&amp;"-"&amp;$C74,'7th_share'!$AK:$AK,0))</f>
        <v>5.6204625917871624E-3</v>
      </c>
      <c r="T74">
        <f>INDEX('7th_share'!L:L,MATCH($C$1&amp;"-"&amp;$C74,'7th_share'!$AK:$AK,0))</f>
        <v>5.6137558336428134E-3</v>
      </c>
      <c r="U74">
        <f>INDEX('7th_share'!M:M,MATCH($C$1&amp;"-"&amp;$C74,'7th_share'!$AK:$AK,0))</f>
        <v>5.6081971764829304E-3</v>
      </c>
      <c r="V74">
        <f>INDEX('7th_share'!N:N,MATCH($C$1&amp;"-"&amp;$C74,'7th_share'!$AK:$AK,0))</f>
        <v>5.6037121962798087E-3</v>
      </c>
      <c r="W74">
        <f>INDEX('7th_share'!O:O,MATCH($C$1&amp;"-"&amp;$C74,'7th_share'!$AK:$AK,0))</f>
        <v>5.6002264690057334E-3</v>
      </c>
      <c r="X74">
        <f>INDEX('7th_share'!P:P,MATCH($C$1&amp;"-"&amp;$C74,'7th_share'!$AK:$AK,0))</f>
        <v>5.5976655706330052E-3</v>
      </c>
      <c r="Y74">
        <f>INDEX('7th_share'!Q:Q,MATCH($C$1&amp;"-"&amp;$C74,'7th_share'!$AK:$AK,0))</f>
        <v>5.5959550771339118E-3</v>
      </c>
      <c r="Z74">
        <f>INDEX('7th_share'!R:R,MATCH($C$1&amp;"-"&amp;$C74,'7th_share'!$AK:$AK,0))</f>
        <v>5.5950205644807478E-3</v>
      </c>
      <c r="AA74">
        <f>INDEX('7th_share'!S:S,MATCH($C$1&amp;"-"&amp;$C74,'7th_share'!$AK:$AK,0))</f>
        <v>5.5947876086458077E-3</v>
      </c>
      <c r="AB74">
        <f>INDEX('7th_share'!T:T,MATCH($C$1&amp;"-"&amp;$C74,'7th_share'!$AK:$AK,0))</f>
        <v>5.595181785601382E-3</v>
      </c>
      <c r="AC74">
        <f>INDEX('7th_share'!U:U,MATCH($C$1&amp;"-"&amp;$C74,'7th_share'!$AK:$AK,0))</f>
        <v>5.5961286713197634E-3</v>
      </c>
      <c r="AD74">
        <f>INDEX('7th_share'!V:V,MATCH($C$1&amp;"-"&amp;$C74,'7th_share'!$AK:$AK,0))</f>
        <v>5.5975538417732456E-3</v>
      </c>
      <c r="AE74">
        <f>INDEX('7th_share'!W:W,MATCH($C$1&amp;"-"&amp;$C74,'7th_share'!$AK:$AK,0))</f>
        <v>5.5993828729341217E-3</v>
      </c>
      <c r="AF74">
        <f>INDEX('7th_share'!X:X,MATCH($C$1&amp;"-"&amp;$C74,'7th_share'!$AK:$AK,0))</f>
        <v>5.6015413407746826E-3</v>
      </c>
      <c r="AG74">
        <f>INDEX('7th_share'!Y:Y,MATCH($C$1&amp;"-"&amp;$C74,'7th_share'!$AK:$AK,0))</f>
        <v>5.6039548212672256E-3</v>
      </c>
      <c r="AH74">
        <f>INDEX('7th_share'!Z:Z,MATCH($C$1&amp;"-"&amp;$C74,'7th_share'!$AK:$AK,0))</f>
        <v>5.6065488903840376E-3</v>
      </c>
      <c r="AI74">
        <f>INDEX('7th_share'!AA:AA,MATCH($C$1&amp;"-"&amp;$C74,'7th_share'!$AK:$AK,0))</f>
        <v>5.6092491240974148E-3</v>
      </c>
      <c r="AJ74">
        <f>INDEX('7th_share'!AB:AB,MATCH($C$1&amp;"-"&amp;$C74,'7th_share'!$AK:$AK,0))</f>
        <v>5.611981098379651E-3</v>
      </c>
      <c r="AK74">
        <f>INDEX('7th_share'!AC:AC,MATCH($C$1&amp;"-"&amp;$C74,'7th_share'!$AK:$AK,0))</f>
        <v>5.6146703892030357E-3</v>
      </c>
      <c r="AL74">
        <f>INDEX('7th_share'!AD:AD,MATCH($C$1&amp;"-"&amp;$C74,'7th_share'!$AK:$AK,0))</f>
        <v>5.6172425725398659E-3</v>
      </c>
      <c r="AM74">
        <f>INDEX('7th_share'!AE:AE,MATCH($C$1&amp;"-"&amp;$C74,'7th_share'!$AK:$AK,0))</f>
        <v>5.6196232243624312E-3</v>
      </c>
      <c r="AN74">
        <f>INDEX('7th_share'!AF:AF,MATCH($C$1&amp;"-"&amp;$C74,'7th_share'!$AK:$AK,0))</f>
        <v>5.6217379206430244E-3</v>
      </c>
      <c r="AO74">
        <f>INDEX('7th_share'!AG:AG,MATCH($C$1&amp;"-"&amp;$C74,'7th_share'!$AK:$AK,0))</f>
        <v>5.6235122373539384E-3</v>
      </c>
      <c r="AP74">
        <f>INDEX('7th_share'!AH:AH,MATCH($C$1&amp;"-"&amp;$C74,'7th_share'!$AK:$AK,0))</f>
        <v>5.6248717504674643E-3</v>
      </c>
      <c r="AQ74">
        <f>INDEX('7th_share'!AI:AI,MATCH($C$1&amp;"-"&amp;$C74,'7th_share'!$AK:$AK,0))</f>
        <v>5.625742035955901E-3</v>
      </c>
      <c r="AR74">
        <f>INDEX('7th_share'!AJ:AJ,MATCH($C$1&amp;"-"&amp;$C74,'7th_share'!$AK:$AK,0))</f>
        <v>5.6260486697915372E-3</v>
      </c>
      <c r="AS74" s="6">
        <f t="shared" si="47"/>
        <v>5.6260486697915372E-3</v>
      </c>
      <c r="AT74" s="6">
        <f t="shared" si="46"/>
        <v>5.6260486697915372E-3</v>
      </c>
      <c r="AU74" s="6">
        <f t="shared" si="46"/>
        <v>5.6260486697915372E-3</v>
      </c>
      <c r="AV74" s="6">
        <f t="shared" si="46"/>
        <v>5.6260486697915372E-3</v>
      </c>
      <c r="AW74" s="6">
        <f t="shared" si="46"/>
        <v>5.6260486697915372E-3</v>
      </c>
      <c r="AX74" s="6">
        <f t="shared" si="46"/>
        <v>5.6260486697915372E-3</v>
      </c>
      <c r="AY74" s="6">
        <f t="shared" si="46"/>
        <v>5.6260486697915372E-3</v>
      </c>
      <c r="AZ74" s="6">
        <f t="shared" si="46"/>
        <v>5.6260486697915372E-3</v>
      </c>
      <c r="BA74" s="6">
        <f t="shared" si="46"/>
        <v>5.6260486697915372E-3</v>
      </c>
      <c r="BB74" s="6">
        <f t="shared" si="46"/>
        <v>5.6260486697915372E-3</v>
      </c>
      <c r="BC74" s="6">
        <f t="shared" si="46"/>
        <v>5.6260486697915372E-3</v>
      </c>
      <c r="BD74" s="6">
        <f t="shared" si="46"/>
        <v>5.6260486697915372E-3</v>
      </c>
      <c r="BE74" s="6">
        <f t="shared" si="46"/>
        <v>5.6260486697915372E-3</v>
      </c>
      <c r="BF74" s="6">
        <f t="shared" si="46"/>
        <v>5.6260486697915372E-3</v>
      </c>
      <c r="BG74" s="6">
        <f t="shared" si="46"/>
        <v>5.6260486697915372E-3</v>
      </c>
      <c r="BH74" s="6">
        <f t="shared" si="46"/>
        <v>5.6260486697915372E-3</v>
      </c>
      <c r="BI74" s="6">
        <f t="shared" si="46"/>
        <v>5.6260486697915372E-3</v>
      </c>
      <c r="BJ74" s="6">
        <f t="shared" si="46"/>
        <v>5.6260486697915372E-3</v>
      </c>
      <c r="BK74" s="6">
        <f t="shared" si="46"/>
        <v>5.6260486697915372E-3</v>
      </c>
      <c r="BL74" s="6">
        <f t="shared" si="46"/>
        <v>5.6260486697915372E-3</v>
      </c>
    </row>
    <row r="75" spans="2:64" x14ac:dyDescent="0.25">
      <c r="C75" t="s">
        <v>18</v>
      </c>
      <c r="D75">
        <f>INDEX(hist_share!W:W,MATCH($C$1&amp;"-"&amp;$C75,hist_share!$AF:$AF,0))</f>
        <v>0.63011749792086313</v>
      </c>
      <c r="E75">
        <f>INDEX(hist_share!X:X,MATCH($C$1&amp;"-"&amp;$C75,hist_share!$AF:$AF,0))</f>
        <v>0.62646402315474181</v>
      </c>
      <c r="F75">
        <f>INDEX(hist_share!Y:Y,MATCH($C$1&amp;"-"&amp;$C75,hist_share!$AF:$AF,0))</f>
        <v>0.62548331068794227</v>
      </c>
      <c r="G75">
        <f>INDEX(hist_share!Z:Z,MATCH($C$1&amp;"-"&amp;$C75,hist_share!$AF:$AF,0))</f>
        <v>0.62629709952036161</v>
      </c>
      <c r="H75">
        <f>INDEX(hist_share!AA:AA,MATCH($C$1&amp;"-"&amp;$C75,hist_share!$AF:$AF,0))</f>
        <v>0.62649575283934555</v>
      </c>
      <c r="I75">
        <f>INDEX(hist_share!AB:AB,MATCH($C$1&amp;"-"&amp;$C75,hist_share!$AF:$AF,0))</f>
        <v>0.62913261965147116</v>
      </c>
      <c r="J75" s="10">
        <f>INDEX(hist_share!AC:AC,MATCH($C$1&amp;"-"&amp;$C75,hist_share!$AF:$AF,0))</f>
        <v>0</v>
      </c>
      <c r="K75">
        <f>INDEX('7th_share'!C:C,MATCH($C$1&amp;"-"&amp;$C75,'7th_share'!$AK:$AK,0))</f>
        <v>0.62447772825900649</v>
      </c>
      <c r="L75">
        <f>INDEX('7th_share'!D:D,MATCH($C$1&amp;"-"&amp;$C75,'7th_share'!$AK:$AK,0))</f>
        <v>0.62245181942073047</v>
      </c>
      <c r="M75">
        <f>INDEX('7th_share'!E:E,MATCH($C$1&amp;"-"&amp;$C75,'7th_share'!$AK:$AK,0))</f>
        <v>0.62061610984130422</v>
      </c>
      <c r="N75">
        <f>INDEX('7th_share'!F:F,MATCH($C$1&amp;"-"&amp;$C75,'7th_share'!$AK:$AK,0))</f>
        <v>0.61896248053588709</v>
      </c>
      <c r="O75">
        <f>INDEX('7th_share'!G:G,MATCH($C$1&amp;"-"&amp;$C75,'7th_share'!$AK:$AK,0))</f>
        <v>0.6174828125196381</v>
      </c>
      <c r="P75">
        <f>INDEX('7th_share'!H:H,MATCH($C$1&amp;"-"&amp;$C75,'7th_share'!$AK:$AK,0))</f>
        <v>0.61616898680771637</v>
      </c>
      <c r="Q75">
        <f>INDEX('7th_share'!I:I,MATCH($C$1&amp;"-"&amp;$C75,'7th_share'!$AK:$AK,0))</f>
        <v>0.61501288441528146</v>
      </c>
      <c r="R75">
        <f>INDEX('7th_share'!J:J,MATCH($C$1&amp;"-"&amp;$C75,'7th_share'!$AK:$AK,0))</f>
        <v>0.61400638635749227</v>
      </c>
      <c r="S75">
        <f>INDEX('7th_share'!K:K,MATCH($C$1&amp;"-"&amp;$C75,'7th_share'!$AK:$AK,0))</f>
        <v>0.61314137364950816</v>
      </c>
      <c r="T75">
        <f>INDEX('7th_share'!L:L,MATCH($C$1&amp;"-"&amp;$C75,'7th_share'!$AK:$AK,0))</f>
        <v>0.61240972730648835</v>
      </c>
      <c r="U75">
        <f>INDEX('7th_share'!M:M,MATCH($C$1&amp;"-"&amp;$C75,'7th_share'!$AK:$AK,0))</f>
        <v>0.61180332834359208</v>
      </c>
      <c r="V75">
        <f>INDEX('7th_share'!N:N,MATCH($C$1&amp;"-"&amp;$C75,'7th_share'!$AK:$AK,0))</f>
        <v>0.61131405777597858</v>
      </c>
      <c r="W75">
        <f>INDEX('7th_share'!O:O,MATCH($C$1&amp;"-"&amp;$C75,'7th_share'!$AK:$AK,0))</f>
        <v>0.61093379661880698</v>
      </c>
      <c r="X75">
        <f>INDEX('7th_share'!P:P,MATCH($C$1&amp;"-"&amp;$C75,'7th_share'!$AK:$AK,0))</f>
        <v>0.61065442588723651</v>
      </c>
      <c r="Y75">
        <f>INDEX('7th_share'!Q:Q,MATCH($C$1&amp;"-"&amp;$C75,'7th_share'!$AK:$AK,0))</f>
        <v>0.6104678265964264</v>
      </c>
      <c r="Z75">
        <f>INDEX('7th_share'!R:R,MATCH($C$1&amp;"-"&amp;$C75,'7th_share'!$AK:$AK,0))</f>
        <v>0.61036587976153578</v>
      </c>
      <c r="AA75">
        <f>INDEX('7th_share'!S:S,MATCH($C$1&amp;"-"&amp;$C75,'7th_share'!$AK:$AK,0))</f>
        <v>0.61034046639772388</v>
      </c>
      <c r="AB75">
        <f>INDEX('7th_share'!T:T,MATCH($C$1&amp;"-"&amp;$C75,'7th_share'!$AK:$AK,0))</f>
        <v>0.61038346752015027</v>
      </c>
      <c r="AC75">
        <f>INDEX('7th_share'!U:U,MATCH($C$1&amp;"-"&amp;$C75,'7th_share'!$AK:$AK,0))</f>
        <v>0.61048676414397374</v>
      </c>
      <c r="AD75">
        <f>INDEX('7th_share'!V:V,MATCH($C$1&amp;"-"&amp;$C75,'7th_share'!$AK:$AK,0))</f>
        <v>0.61064223728435363</v>
      </c>
      <c r="AE75">
        <f>INDEX('7th_share'!W:W,MATCH($C$1&amp;"-"&amp;$C75,'7th_share'!$AK:$AK,0))</f>
        <v>0.61084176795644907</v>
      </c>
      <c r="AF75">
        <f>INDEX('7th_share'!X:X,MATCH($C$1&amp;"-"&amp;$C75,'7th_share'!$AK:$AK,0))</f>
        <v>0.61107723717541962</v>
      </c>
      <c r="AG75">
        <f>INDEX('7th_share'!Y:Y,MATCH($C$1&amp;"-"&amp;$C75,'7th_share'!$AK:$AK,0))</f>
        <v>0.61134052595642407</v>
      </c>
      <c r="AH75">
        <f>INDEX('7th_share'!Z:Z,MATCH($C$1&amp;"-"&amp;$C75,'7th_share'!$AK:$AK,0))</f>
        <v>0.61162351531462178</v>
      </c>
      <c r="AI75">
        <f>INDEX('7th_share'!AA:AA,MATCH($C$1&amp;"-"&amp;$C75,'7th_share'!$AK:$AK,0))</f>
        <v>0.61191808626517219</v>
      </c>
      <c r="AJ75">
        <f>INDEX('7th_share'!AB:AB,MATCH($C$1&amp;"-"&amp;$C75,'7th_share'!$AK:$AK,0))</f>
        <v>0.6122161198232341</v>
      </c>
      <c r="AK75">
        <f>INDEX('7th_share'!AC:AC,MATCH($C$1&amp;"-"&amp;$C75,'7th_share'!$AK:$AK,0))</f>
        <v>0.61250949700396706</v>
      </c>
      <c r="AL75">
        <f>INDEX('7th_share'!AD:AD,MATCH($C$1&amp;"-"&amp;$C75,'7th_share'!$AK:$AK,0))</f>
        <v>0.6127900988225301</v>
      </c>
      <c r="AM75">
        <f>INDEX('7th_share'!AE:AE,MATCH($C$1&amp;"-"&amp;$C75,'7th_share'!$AK:$AK,0))</f>
        <v>0.61304980629408257</v>
      </c>
      <c r="AN75">
        <f>INDEX('7th_share'!AF:AF,MATCH($C$1&amp;"-"&amp;$C75,'7th_share'!$AK:$AK,0))</f>
        <v>0.61328050043378368</v>
      </c>
      <c r="AO75">
        <f>INDEX('7th_share'!AG:AG,MATCH($C$1&amp;"-"&amp;$C75,'7th_share'!$AK:$AK,0))</f>
        <v>0.61347406225679257</v>
      </c>
      <c r="AP75">
        <f>INDEX('7th_share'!AH:AH,MATCH($C$1&amp;"-"&amp;$C75,'7th_share'!$AK:$AK,0))</f>
        <v>0.61362237277826837</v>
      </c>
      <c r="AQ75">
        <f>INDEX('7th_share'!AI:AI,MATCH($C$1&amp;"-"&amp;$C75,'7th_share'!$AK:$AK,0))</f>
        <v>0.61371731301337051</v>
      </c>
      <c r="AR75">
        <f>INDEX('7th_share'!AJ:AJ,MATCH($C$1&amp;"-"&amp;$C75,'7th_share'!$AK:$AK,0))</f>
        <v>0.61375076397725792</v>
      </c>
      <c r="AS75" s="6">
        <f t="shared" si="47"/>
        <v>0.61375076397725792</v>
      </c>
      <c r="AT75" s="6">
        <f t="shared" si="46"/>
        <v>0.61375076397725792</v>
      </c>
      <c r="AU75" s="6">
        <f t="shared" si="46"/>
        <v>0.61375076397725792</v>
      </c>
      <c r="AV75" s="6">
        <f t="shared" si="46"/>
        <v>0.61375076397725792</v>
      </c>
      <c r="AW75" s="6">
        <f t="shared" si="46"/>
        <v>0.61375076397725792</v>
      </c>
      <c r="AX75" s="6">
        <f t="shared" si="46"/>
        <v>0.61375076397725792</v>
      </c>
      <c r="AY75" s="6">
        <f t="shared" si="46"/>
        <v>0.61375076397725792</v>
      </c>
      <c r="AZ75" s="6">
        <f t="shared" si="46"/>
        <v>0.61375076397725792</v>
      </c>
      <c r="BA75" s="6">
        <f t="shared" si="46"/>
        <v>0.61375076397725792</v>
      </c>
      <c r="BB75" s="6">
        <f t="shared" si="46"/>
        <v>0.61375076397725792</v>
      </c>
      <c r="BC75" s="6">
        <f t="shared" si="46"/>
        <v>0.61375076397725792</v>
      </c>
      <c r="BD75" s="6">
        <f t="shared" si="46"/>
        <v>0.61375076397725792</v>
      </c>
      <c r="BE75" s="6">
        <f t="shared" si="46"/>
        <v>0.61375076397725792</v>
      </c>
      <c r="BF75" s="6">
        <f t="shared" si="46"/>
        <v>0.61375076397725792</v>
      </c>
      <c r="BG75" s="6">
        <f t="shared" si="46"/>
        <v>0.61375076397725792</v>
      </c>
      <c r="BH75" s="6">
        <f t="shared" si="46"/>
        <v>0.61375076397725792</v>
      </c>
      <c r="BI75" s="6">
        <f t="shared" si="46"/>
        <v>0.61375076397725792</v>
      </c>
      <c r="BJ75" s="6">
        <f t="shared" si="46"/>
        <v>0.61375076397725792</v>
      </c>
      <c r="BK75" s="6">
        <f t="shared" si="46"/>
        <v>0.61375076397725792</v>
      </c>
      <c r="BL75" s="6">
        <f t="shared" si="46"/>
        <v>0.61375076397725792</v>
      </c>
    </row>
    <row r="76" spans="2:64" x14ac:dyDescent="0.25">
      <c r="C76" t="s">
        <v>40</v>
      </c>
      <c r="D76">
        <f>INDEX(hist_share!W:W,MATCH($C$1&amp;"-"&amp;$C76,hist_share!$AF:$AF,0))</f>
        <v>0</v>
      </c>
      <c r="E76">
        <f>INDEX(hist_share!X:X,MATCH($C$1&amp;"-"&amp;$C76,hist_share!$AF:$AF,0))</f>
        <v>0</v>
      </c>
      <c r="F76">
        <f>INDEX(hist_share!Y:Y,MATCH($C$1&amp;"-"&amp;$C76,hist_share!$AF:$AF,0))</f>
        <v>0</v>
      </c>
      <c r="G76">
        <f>INDEX(hist_share!Z:Z,MATCH($C$1&amp;"-"&amp;$C76,hist_share!$AF:$AF,0))</f>
        <v>0</v>
      </c>
      <c r="H76">
        <f>INDEX(hist_share!AA:AA,MATCH($C$1&amp;"-"&amp;$C76,hist_share!$AF:$AF,0))</f>
        <v>0</v>
      </c>
      <c r="I76">
        <f>INDEX(hist_share!AB:AB,MATCH($C$1&amp;"-"&amp;$C76,hist_share!$AF:$AF,0))</f>
        <v>0</v>
      </c>
      <c r="J76" s="10">
        <f>INDEX(hist_share!AC:AC,MATCH($C$1&amp;"-"&amp;$C76,hist_share!$AF:$AF,0))</f>
        <v>0</v>
      </c>
      <c r="K76">
        <f>INDEX('7th_share'!C:C,MATCH($C$1&amp;"-"&amp;$C76,'7th_share'!$AK:$AK,0))</f>
        <v>0</v>
      </c>
      <c r="L76">
        <f>INDEX('7th_share'!D:D,MATCH($C$1&amp;"-"&amp;$C76,'7th_share'!$AK:$AK,0))</f>
        <v>0</v>
      </c>
      <c r="M76">
        <f>INDEX('7th_share'!E:E,MATCH($C$1&amp;"-"&amp;$C76,'7th_share'!$AK:$AK,0))</f>
        <v>0</v>
      </c>
      <c r="N76">
        <f>INDEX('7th_share'!F:F,MATCH($C$1&amp;"-"&amp;$C76,'7th_share'!$AK:$AK,0))</f>
        <v>0</v>
      </c>
      <c r="O76">
        <f>INDEX('7th_share'!G:G,MATCH($C$1&amp;"-"&amp;$C76,'7th_share'!$AK:$AK,0))</f>
        <v>0</v>
      </c>
      <c r="P76">
        <f>INDEX('7th_share'!H:H,MATCH($C$1&amp;"-"&amp;$C76,'7th_share'!$AK:$AK,0))</f>
        <v>0</v>
      </c>
      <c r="Q76">
        <f>INDEX('7th_share'!I:I,MATCH($C$1&amp;"-"&amp;$C76,'7th_share'!$AK:$AK,0))</f>
        <v>0</v>
      </c>
      <c r="R76">
        <f>INDEX('7th_share'!J:J,MATCH($C$1&amp;"-"&amp;$C76,'7th_share'!$AK:$AK,0))</f>
        <v>0</v>
      </c>
      <c r="S76">
        <f>INDEX('7th_share'!K:K,MATCH($C$1&amp;"-"&amp;$C76,'7th_share'!$AK:$AK,0))</f>
        <v>0</v>
      </c>
      <c r="T76">
        <f>INDEX('7th_share'!L:L,MATCH($C$1&amp;"-"&amp;$C76,'7th_share'!$AK:$AK,0))</f>
        <v>0</v>
      </c>
      <c r="U76">
        <f>INDEX('7th_share'!M:M,MATCH($C$1&amp;"-"&amp;$C76,'7th_share'!$AK:$AK,0))</f>
        <v>0</v>
      </c>
      <c r="V76">
        <f>INDEX('7th_share'!N:N,MATCH($C$1&amp;"-"&amp;$C76,'7th_share'!$AK:$AK,0))</f>
        <v>0</v>
      </c>
      <c r="W76">
        <f>INDEX('7th_share'!O:O,MATCH($C$1&amp;"-"&amp;$C76,'7th_share'!$AK:$AK,0))</f>
        <v>0</v>
      </c>
      <c r="X76">
        <f>INDEX('7th_share'!P:P,MATCH($C$1&amp;"-"&amp;$C76,'7th_share'!$AK:$AK,0))</f>
        <v>0</v>
      </c>
      <c r="Y76">
        <f>INDEX('7th_share'!Q:Q,MATCH($C$1&amp;"-"&amp;$C76,'7th_share'!$AK:$AK,0))</f>
        <v>0</v>
      </c>
      <c r="Z76">
        <f>INDEX('7th_share'!R:R,MATCH($C$1&amp;"-"&amp;$C76,'7th_share'!$AK:$AK,0))</f>
        <v>0</v>
      </c>
      <c r="AA76">
        <f>INDEX('7th_share'!S:S,MATCH($C$1&amp;"-"&amp;$C76,'7th_share'!$AK:$AK,0))</f>
        <v>0</v>
      </c>
      <c r="AB76">
        <f>INDEX('7th_share'!T:T,MATCH($C$1&amp;"-"&amp;$C76,'7th_share'!$AK:$AK,0))</f>
        <v>0</v>
      </c>
      <c r="AC76">
        <f>INDEX('7th_share'!U:U,MATCH($C$1&amp;"-"&amp;$C76,'7th_share'!$AK:$AK,0))</f>
        <v>0</v>
      </c>
      <c r="AD76">
        <f>INDEX('7th_share'!V:V,MATCH($C$1&amp;"-"&amp;$C76,'7th_share'!$AK:$AK,0))</f>
        <v>0</v>
      </c>
      <c r="AE76">
        <f>INDEX('7th_share'!W:W,MATCH($C$1&amp;"-"&amp;$C76,'7th_share'!$AK:$AK,0))</f>
        <v>0</v>
      </c>
      <c r="AF76">
        <f>INDEX('7th_share'!X:X,MATCH($C$1&amp;"-"&amp;$C76,'7th_share'!$AK:$AK,0))</f>
        <v>0</v>
      </c>
      <c r="AG76">
        <f>INDEX('7th_share'!Y:Y,MATCH($C$1&amp;"-"&amp;$C76,'7th_share'!$AK:$AK,0))</f>
        <v>0</v>
      </c>
      <c r="AH76">
        <f>INDEX('7th_share'!Z:Z,MATCH($C$1&amp;"-"&amp;$C76,'7th_share'!$AK:$AK,0))</f>
        <v>0</v>
      </c>
      <c r="AI76">
        <f>INDEX('7th_share'!AA:AA,MATCH($C$1&amp;"-"&amp;$C76,'7th_share'!$AK:$AK,0))</f>
        <v>0</v>
      </c>
      <c r="AJ76">
        <f>INDEX('7th_share'!AB:AB,MATCH($C$1&amp;"-"&amp;$C76,'7th_share'!$AK:$AK,0))</f>
        <v>0</v>
      </c>
      <c r="AK76">
        <f>INDEX('7th_share'!AC:AC,MATCH($C$1&amp;"-"&amp;$C76,'7th_share'!$AK:$AK,0))</f>
        <v>0</v>
      </c>
      <c r="AL76">
        <f>INDEX('7th_share'!AD:AD,MATCH($C$1&amp;"-"&amp;$C76,'7th_share'!$AK:$AK,0))</f>
        <v>0</v>
      </c>
      <c r="AM76">
        <f>INDEX('7th_share'!AE:AE,MATCH($C$1&amp;"-"&amp;$C76,'7th_share'!$AK:$AK,0))</f>
        <v>0</v>
      </c>
      <c r="AN76">
        <f>INDEX('7th_share'!AF:AF,MATCH($C$1&amp;"-"&amp;$C76,'7th_share'!$AK:$AK,0))</f>
        <v>0</v>
      </c>
      <c r="AO76">
        <f>INDEX('7th_share'!AG:AG,MATCH($C$1&amp;"-"&amp;$C76,'7th_share'!$AK:$AK,0))</f>
        <v>0</v>
      </c>
      <c r="AP76">
        <f>INDEX('7th_share'!AH:AH,MATCH($C$1&amp;"-"&amp;$C76,'7th_share'!$AK:$AK,0))</f>
        <v>0</v>
      </c>
      <c r="AQ76">
        <f>INDEX('7th_share'!AI:AI,MATCH($C$1&amp;"-"&amp;$C76,'7th_share'!$AK:$AK,0))</f>
        <v>0</v>
      </c>
      <c r="AR76">
        <f>INDEX('7th_share'!AJ:AJ,MATCH($C$1&amp;"-"&amp;$C76,'7th_share'!$AK:$AK,0))</f>
        <v>0</v>
      </c>
      <c r="AS76" s="6">
        <f t="shared" si="47"/>
        <v>0</v>
      </c>
      <c r="AT76" s="6">
        <f t="shared" si="46"/>
        <v>0</v>
      </c>
      <c r="AU76" s="6">
        <f t="shared" si="46"/>
        <v>0</v>
      </c>
      <c r="AV76" s="6">
        <f t="shared" si="46"/>
        <v>0</v>
      </c>
      <c r="AW76" s="6">
        <f t="shared" si="46"/>
        <v>0</v>
      </c>
      <c r="AX76" s="6">
        <f t="shared" si="46"/>
        <v>0</v>
      </c>
      <c r="AY76" s="6">
        <f t="shared" si="46"/>
        <v>0</v>
      </c>
      <c r="AZ76" s="6">
        <f t="shared" si="46"/>
        <v>0</v>
      </c>
      <c r="BA76" s="6">
        <f t="shared" si="46"/>
        <v>0</v>
      </c>
      <c r="BB76" s="6">
        <f t="shared" si="46"/>
        <v>0</v>
      </c>
      <c r="BC76" s="6">
        <f t="shared" si="46"/>
        <v>0</v>
      </c>
      <c r="BD76" s="6">
        <f t="shared" si="46"/>
        <v>0</v>
      </c>
      <c r="BE76" s="6">
        <f t="shared" si="46"/>
        <v>0</v>
      </c>
      <c r="BF76" s="6">
        <f t="shared" si="46"/>
        <v>0</v>
      </c>
      <c r="BG76" s="6">
        <f t="shared" si="46"/>
        <v>0</v>
      </c>
      <c r="BH76" s="6">
        <f t="shared" si="46"/>
        <v>0</v>
      </c>
      <c r="BI76" s="6">
        <f t="shared" si="46"/>
        <v>0</v>
      </c>
      <c r="BJ76" s="6">
        <f t="shared" si="46"/>
        <v>0</v>
      </c>
      <c r="BK76" s="6">
        <f t="shared" si="46"/>
        <v>0</v>
      </c>
      <c r="BL76" s="6">
        <f t="shared" si="46"/>
        <v>0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18_CT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</row>
    <row r="80" spans="2:64" x14ac:dyDescent="0.25">
      <c r="B80" t="str">
        <f t="shared" ref="B80:B92" si="48">$C$1</f>
        <v>18_CT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18_CT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18_CT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18_CT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18_CT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18_CT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18_CT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18_CT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18_CT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18_CT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 s="6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18_CT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18_CT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18_CT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 s="6">
        <v>1</v>
      </c>
      <c r="M92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>
        <f>K112-0.01</f>
        <v>0.99</v>
      </c>
      <c r="M112">
        <f>L112-0.005</f>
        <v>0.98499999999999999</v>
      </c>
      <c r="N112">
        <f t="shared" ref="N112:BL112" si="51">M112-0.005</f>
        <v>0.98</v>
      </c>
      <c r="O112">
        <f t="shared" si="51"/>
        <v>0.97499999999999998</v>
      </c>
      <c r="P112">
        <f t="shared" si="51"/>
        <v>0.97</v>
      </c>
      <c r="Q112">
        <f t="shared" si="51"/>
        <v>0.96499999999999997</v>
      </c>
      <c r="R112">
        <f t="shared" si="51"/>
        <v>0.96</v>
      </c>
      <c r="S112">
        <f t="shared" si="51"/>
        <v>0.95499999999999996</v>
      </c>
      <c r="T112">
        <f t="shared" si="51"/>
        <v>0.95</v>
      </c>
      <c r="U112">
        <f t="shared" si="51"/>
        <v>0.94499999999999995</v>
      </c>
      <c r="V112">
        <f t="shared" si="51"/>
        <v>0.94</v>
      </c>
      <c r="W112">
        <f t="shared" si="51"/>
        <v>0.93499999999999994</v>
      </c>
      <c r="X112">
        <f t="shared" si="51"/>
        <v>0.92999999999999994</v>
      </c>
      <c r="Y112">
        <f t="shared" si="51"/>
        <v>0.92499999999999993</v>
      </c>
      <c r="Z112">
        <f t="shared" si="51"/>
        <v>0.91999999999999993</v>
      </c>
      <c r="AA112">
        <f t="shared" si="51"/>
        <v>0.91499999999999992</v>
      </c>
      <c r="AB112">
        <f t="shared" si="51"/>
        <v>0.90999999999999992</v>
      </c>
      <c r="AC112">
        <f t="shared" si="51"/>
        <v>0.90499999999999992</v>
      </c>
      <c r="AD112">
        <f t="shared" si="51"/>
        <v>0.89999999999999991</v>
      </c>
      <c r="AE112">
        <f t="shared" si="51"/>
        <v>0.89499999999999991</v>
      </c>
      <c r="AF112">
        <f t="shared" si="51"/>
        <v>0.8899999999999999</v>
      </c>
      <c r="AG112">
        <f t="shared" si="51"/>
        <v>0.8849999999999999</v>
      </c>
      <c r="AH112">
        <f t="shared" si="51"/>
        <v>0.87999999999999989</v>
      </c>
      <c r="AI112">
        <f t="shared" si="51"/>
        <v>0.87499999999999989</v>
      </c>
      <c r="AJ112">
        <f t="shared" si="51"/>
        <v>0.86999999999999988</v>
      </c>
      <c r="AK112">
        <f t="shared" si="51"/>
        <v>0.86499999999999988</v>
      </c>
      <c r="AL112">
        <f t="shared" si="51"/>
        <v>0.85999999999999988</v>
      </c>
      <c r="AM112">
        <f t="shared" si="51"/>
        <v>0.85499999999999987</v>
      </c>
      <c r="AN112">
        <f t="shared" si="51"/>
        <v>0.84999999999999987</v>
      </c>
      <c r="AO112">
        <f t="shared" si="51"/>
        <v>0.84499999999999986</v>
      </c>
      <c r="AP112">
        <f t="shared" si="51"/>
        <v>0.83999999999999986</v>
      </c>
      <c r="AQ112">
        <f t="shared" si="51"/>
        <v>0.83499999999999985</v>
      </c>
      <c r="AR112">
        <f t="shared" si="51"/>
        <v>0.82999999999999985</v>
      </c>
      <c r="AS112">
        <f t="shared" si="51"/>
        <v>0.82499999999999984</v>
      </c>
      <c r="AT112">
        <f t="shared" si="51"/>
        <v>0.81999999999999984</v>
      </c>
      <c r="AU112">
        <f t="shared" si="51"/>
        <v>0.81499999999999984</v>
      </c>
      <c r="AV112">
        <f t="shared" si="51"/>
        <v>0.80999999999999983</v>
      </c>
      <c r="AW112">
        <f t="shared" si="51"/>
        <v>0.80499999999999983</v>
      </c>
      <c r="AX112">
        <f t="shared" si="51"/>
        <v>0.79999999999999982</v>
      </c>
      <c r="AY112">
        <f t="shared" si="51"/>
        <v>0.79499999999999982</v>
      </c>
      <c r="AZ112">
        <f t="shared" si="51"/>
        <v>0.78999999999999981</v>
      </c>
      <c r="BA112">
        <f t="shared" si="51"/>
        <v>0.78499999999999981</v>
      </c>
      <c r="BB112">
        <f t="shared" si="51"/>
        <v>0.7799999999999998</v>
      </c>
      <c r="BC112">
        <f t="shared" si="51"/>
        <v>0.7749999999999998</v>
      </c>
      <c r="BD112">
        <f t="shared" si="51"/>
        <v>0.7699999999999998</v>
      </c>
      <c r="BE112">
        <f t="shared" si="51"/>
        <v>0.76499999999999979</v>
      </c>
      <c r="BF112">
        <f t="shared" si="51"/>
        <v>0.75999999999999979</v>
      </c>
      <c r="BG112">
        <f t="shared" si="51"/>
        <v>0.75499999999999978</v>
      </c>
      <c r="BH112">
        <f t="shared" si="51"/>
        <v>0.74999999999999978</v>
      </c>
      <c r="BI112">
        <f t="shared" si="51"/>
        <v>0.74499999999999977</v>
      </c>
      <c r="BJ112">
        <f t="shared" si="51"/>
        <v>0.73999999999999977</v>
      </c>
      <c r="BK112">
        <f t="shared" si="51"/>
        <v>0.73499999999999976</v>
      </c>
      <c r="BL112">
        <f t="shared" si="51"/>
        <v>0.72999999999999976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2">(D$28*(D63*D112))+D95</f>
        <v>9.0000000000000019E-5</v>
      </c>
      <c r="E127" s="6">
        <f t="shared" si="52"/>
        <v>9.0000000000000019E-5</v>
      </c>
      <c r="F127" s="6">
        <f t="shared" si="52"/>
        <v>9.0000000000000019E-5</v>
      </c>
      <c r="G127" s="6">
        <f t="shared" si="52"/>
        <v>8.9999999999999992E-5</v>
      </c>
      <c r="H127" s="6">
        <f t="shared" si="52"/>
        <v>8.9999999999999951E-5</v>
      </c>
      <c r="I127" s="6">
        <f t="shared" si="52"/>
        <v>8.9999999999999992E-5</v>
      </c>
      <c r="J127" s="10">
        <f t="shared" si="52"/>
        <v>0</v>
      </c>
      <c r="K127" s="6">
        <f>(K$24*(K63*K112))+K95</f>
        <v>1.3381268038131189E-4</v>
      </c>
      <c r="L127" s="6">
        <f t="shared" ref="L127:BL132" si="53">(L$24*(L63*L112))+L95</f>
        <v>1.7819201296471316E-4</v>
      </c>
      <c r="M127" s="6">
        <f t="shared" si="53"/>
        <v>2.4462273521997762E-4</v>
      </c>
      <c r="N127" s="6">
        <f t="shared" si="53"/>
        <v>3.2215914093903337E-4</v>
      </c>
      <c r="O127" s="6">
        <f t="shared" si="53"/>
        <v>4.249238177570079E-4</v>
      </c>
      <c r="P127" s="6">
        <f t="shared" si="53"/>
        <v>5.4125025260218695E-4</v>
      </c>
      <c r="Q127" s="6">
        <f t="shared" si="53"/>
        <v>6.735004274060042E-4</v>
      </c>
      <c r="R127" s="6">
        <f t="shared" si="53"/>
        <v>8.209986042700978E-4</v>
      </c>
      <c r="S127" s="6">
        <f t="shared" si="53"/>
        <v>9.8301988197034042E-4</v>
      </c>
      <c r="T127" s="6">
        <f t="shared" si="53"/>
        <v>1.1581788195153602E-3</v>
      </c>
      <c r="U127" s="6">
        <f t="shared" si="53"/>
        <v>1.3459131886133708E-3</v>
      </c>
      <c r="V127" s="6">
        <f t="shared" si="53"/>
        <v>1.5431226672175137E-3</v>
      </c>
      <c r="W127" s="6">
        <f t="shared" si="53"/>
        <v>1.7489616470704858E-3</v>
      </c>
      <c r="X127" s="6">
        <f t="shared" si="53"/>
        <v>1.9609114549448041E-3</v>
      </c>
      <c r="Y127" s="6">
        <f t="shared" si="53"/>
        <v>2.1783970619308197E-3</v>
      </c>
      <c r="Z127" s="6">
        <f t="shared" si="53"/>
        <v>2.4027958971855612E-3</v>
      </c>
      <c r="AA127" s="6">
        <f t="shared" si="53"/>
        <v>2.6269141751831702E-3</v>
      </c>
      <c r="AB127" s="6">
        <f t="shared" si="53"/>
        <v>2.8503305626304079E-3</v>
      </c>
      <c r="AC127" s="6">
        <f t="shared" si="53"/>
        <v>3.0699117986397874E-3</v>
      </c>
      <c r="AD127" s="6">
        <f t="shared" si="53"/>
        <v>3.2873263417784997E-3</v>
      </c>
      <c r="AE127" s="6">
        <f t="shared" si="53"/>
        <v>3.5036102254469756E-3</v>
      </c>
      <c r="AF127" s="6">
        <f t="shared" si="53"/>
        <v>3.7098281839551624E-3</v>
      </c>
      <c r="AG127" s="6">
        <f t="shared" si="53"/>
        <v>3.9067435232541491E-3</v>
      </c>
      <c r="AH127" s="6">
        <f t="shared" si="53"/>
        <v>4.0923638257513439E-3</v>
      </c>
      <c r="AI127" s="6">
        <f t="shared" si="53"/>
        <v>4.2643684235028987E-3</v>
      </c>
      <c r="AJ127" s="6">
        <f t="shared" si="53"/>
        <v>4.4240674037726727E-3</v>
      </c>
      <c r="AK127" s="6">
        <f t="shared" si="53"/>
        <v>4.5664226196646413E-3</v>
      </c>
      <c r="AL127" s="6">
        <f t="shared" si="53"/>
        <v>4.6921944410582127E-3</v>
      </c>
      <c r="AM127" s="6">
        <f t="shared" si="53"/>
        <v>4.799234242118422E-3</v>
      </c>
      <c r="AN127" s="6">
        <f t="shared" si="53"/>
        <v>4.8891271592569315E-3</v>
      </c>
      <c r="AO127" s="6">
        <f t="shared" si="53"/>
        <v>4.9576238256991987E-3</v>
      </c>
      <c r="AP127" s="6">
        <f t="shared" si="53"/>
        <v>5.0051404287970828E-3</v>
      </c>
      <c r="AQ127" s="6">
        <f t="shared" si="53"/>
        <v>5.0306414569637531E-3</v>
      </c>
      <c r="AR127" s="6">
        <f t="shared" si="53"/>
        <v>5.0304386110889025E-3</v>
      </c>
      <c r="AS127" s="6">
        <f t="shared" si="53"/>
        <v>5.0181962527063827E-3</v>
      </c>
      <c r="AT127" s="6">
        <f t="shared" si="53"/>
        <v>5.0058069474853513E-3</v>
      </c>
      <c r="AU127" s="6">
        <f t="shared" si="53"/>
        <v>4.9932696655648617E-3</v>
      </c>
      <c r="AV127" s="6">
        <f t="shared" si="53"/>
        <v>4.9805833711877457E-3</v>
      </c>
      <c r="AW127" s="6">
        <f t="shared" si="53"/>
        <v>4.9677470226699343E-3</v>
      </c>
      <c r="AX127" s="6">
        <f t="shared" si="53"/>
        <v>4.9547595723695081E-3</v>
      </c>
      <c r="AY127" s="6">
        <f t="shared" si="53"/>
        <v>4.9416199666557584E-3</v>
      </c>
      <c r="AZ127" s="6">
        <f t="shared" si="53"/>
        <v>4.9283271458779145E-3</v>
      </c>
      <c r="BA127" s="6">
        <f t="shared" si="53"/>
        <v>4.914880044333862E-3</v>
      </c>
      <c r="BB127" s="6">
        <f t="shared" si="53"/>
        <v>4.901277590238646E-3</v>
      </c>
      <c r="BC127" s="6">
        <f t="shared" si="53"/>
        <v>4.8875187056928093E-3</v>
      </c>
      <c r="BD127" s="6">
        <f t="shared" si="53"/>
        <v>4.8736023066505881E-3</v>
      </c>
      <c r="BE127" s="6">
        <f t="shared" si="53"/>
        <v>4.859527302887974E-3</v>
      </c>
      <c r="BF127" s="6">
        <f t="shared" si="53"/>
        <v>4.8452925979705829E-3</v>
      </c>
      <c r="BG127" s="6">
        <f t="shared" si="53"/>
        <v>4.8308970892213723E-3</v>
      </c>
      <c r="BH127" s="6">
        <f t="shared" si="53"/>
        <v>4.8163396676882356E-3</v>
      </c>
      <c r="BI127" s="6">
        <f t="shared" si="53"/>
        <v>4.8016192181113701E-3</v>
      </c>
      <c r="BJ127" s="6">
        <f t="shared" si="53"/>
        <v>4.7867346188905611E-3</v>
      </c>
      <c r="BK127" s="6">
        <f t="shared" si="53"/>
        <v>4.7716847420522391E-3</v>
      </c>
      <c r="BL127" s="6">
        <f t="shared" si="53"/>
        <v>4.7564684532164191E-3</v>
      </c>
    </row>
    <row r="128" spans="3:64" x14ac:dyDescent="0.25">
      <c r="C128" t="s">
        <v>7</v>
      </c>
      <c r="D128" s="6">
        <f t="shared" ref="D128:J128" si="54">(D$28*(D64*D113))+D96</f>
        <v>0</v>
      </c>
      <c r="E128" s="6">
        <f t="shared" si="54"/>
        <v>0</v>
      </c>
      <c r="F128" s="6">
        <f t="shared" si="54"/>
        <v>0</v>
      </c>
      <c r="G128" s="6">
        <f t="shared" si="54"/>
        <v>0</v>
      </c>
      <c r="H128" s="6">
        <f t="shared" si="54"/>
        <v>0</v>
      </c>
      <c r="I128" s="6">
        <f t="shared" si="54"/>
        <v>0</v>
      </c>
      <c r="J128" s="10">
        <f t="shared" si="54"/>
        <v>0</v>
      </c>
      <c r="K128" s="6">
        <f t="shared" ref="K128:Z133" si="55">(K$24*(K64*K113))+K96</f>
        <v>0</v>
      </c>
      <c r="L128" s="6">
        <f t="shared" si="55"/>
        <v>0</v>
      </c>
      <c r="M128" s="6">
        <f t="shared" si="55"/>
        <v>0</v>
      </c>
      <c r="N128" s="6">
        <f t="shared" si="55"/>
        <v>0</v>
      </c>
      <c r="O128" s="6">
        <f t="shared" si="55"/>
        <v>0</v>
      </c>
      <c r="P128" s="6">
        <f t="shared" si="55"/>
        <v>0</v>
      </c>
      <c r="Q128" s="6">
        <f t="shared" si="55"/>
        <v>0</v>
      </c>
      <c r="R128" s="6">
        <f t="shared" si="55"/>
        <v>0</v>
      </c>
      <c r="S128" s="6">
        <f t="shared" si="55"/>
        <v>0</v>
      </c>
      <c r="T128" s="6">
        <f t="shared" si="55"/>
        <v>0</v>
      </c>
      <c r="U128" s="6">
        <f t="shared" si="55"/>
        <v>0</v>
      </c>
      <c r="V128" s="6">
        <f t="shared" si="55"/>
        <v>0</v>
      </c>
      <c r="W128" s="6">
        <f t="shared" si="55"/>
        <v>0</v>
      </c>
      <c r="X128" s="6">
        <f t="shared" si="55"/>
        <v>0</v>
      </c>
      <c r="Y128" s="6">
        <f t="shared" si="55"/>
        <v>0</v>
      </c>
      <c r="Z128" s="6">
        <f t="shared" si="55"/>
        <v>0</v>
      </c>
      <c r="AA128" s="6">
        <f t="shared" si="53"/>
        <v>0</v>
      </c>
      <c r="AB128" s="6">
        <f t="shared" si="53"/>
        <v>0</v>
      </c>
      <c r="AC128" s="6">
        <f t="shared" si="53"/>
        <v>0</v>
      </c>
      <c r="AD128" s="6">
        <f t="shared" si="53"/>
        <v>0</v>
      </c>
      <c r="AE128" s="6">
        <f t="shared" si="53"/>
        <v>0</v>
      </c>
      <c r="AF128" s="6">
        <f t="shared" si="53"/>
        <v>0</v>
      </c>
      <c r="AG128" s="6">
        <f t="shared" si="53"/>
        <v>0</v>
      </c>
      <c r="AH128" s="6">
        <f t="shared" si="53"/>
        <v>0</v>
      </c>
      <c r="AI128" s="6">
        <f t="shared" si="53"/>
        <v>0</v>
      </c>
      <c r="AJ128" s="6">
        <f t="shared" si="53"/>
        <v>0</v>
      </c>
      <c r="AK128" s="6">
        <f t="shared" si="53"/>
        <v>0</v>
      </c>
      <c r="AL128" s="6">
        <f t="shared" si="53"/>
        <v>0</v>
      </c>
      <c r="AM128" s="6">
        <f t="shared" si="53"/>
        <v>0</v>
      </c>
      <c r="AN128" s="6">
        <f t="shared" si="53"/>
        <v>0</v>
      </c>
      <c r="AO128" s="6">
        <f t="shared" si="53"/>
        <v>0</v>
      </c>
      <c r="AP128" s="6">
        <f t="shared" si="53"/>
        <v>0</v>
      </c>
      <c r="AQ128" s="6">
        <f t="shared" si="53"/>
        <v>0</v>
      </c>
      <c r="AR128" s="6">
        <f t="shared" si="53"/>
        <v>0</v>
      </c>
      <c r="AS128" s="6">
        <f t="shared" si="53"/>
        <v>0</v>
      </c>
      <c r="AT128" s="6">
        <f t="shared" si="53"/>
        <v>0</v>
      </c>
      <c r="AU128" s="6">
        <f t="shared" si="53"/>
        <v>0</v>
      </c>
      <c r="AV128" s="6">
        <f t="shared" si="53"/>
        <v>0</v>
      </c>
      <c r="AW128" s="6">
        <f t="shared" si="53"/>
        <v>0</v>
      </c>
      <c r="AX128" s="6">
        <f t="shared" si="53"/>
        <v>0</v>
      </c>
      <c r="AY128" s="6">
        <f t="shared" si="53"/>
        <v>0</v>
      </c>
      <c r="AZ128" s="6">
        <f t="shared" si="53"/>
        <v>0</v>
      </c>
      <c r="BA128" s="6">
        <f t="shared" si="53"/>
        <v>0</v>
      </c>
      <c r="BB128" s="6">
        <f t="shared" si="53"/>
        <v>0</v>
      </c>
      <c r="BC128" s="6">
        <f t="shared" si="53"/>
        <v>0</v>
      </c>
      <c r="BD128" s="6">
        <f t="shared" si="53"/>
        <v>0</v>
      </c>
      <c r="BE128" s="6">
        <f t="shared" si="53"/>
        <v>0</v>
      </c>
      <c r="BF128" s="6">
        <f t="shared" si="53"/>
        <v>0</v>
      </c>
      <c r="BG128" s="6">
        <f t="shared" si="53"/>
        <v>0</v>
      </c>
      <c r="BH128" s="6">
        <f t="shared" si="53"/>
        <v>0</v>
      </c>
      <c r="BI128" s="6">
        <f t="shared" si="53"/>
        <v>0</v>
      </c>
      <c r="BJ128" s="6">
        <f t="shared" si="53"/>
        <v>0</v>
      </c>
      <c r="BK128" s="6">
        <f t="shared" si="53"/>
        <v>0</v>
      </c>
      <c r="BL128" s="6">
        <f t="shared" si="53"/>
        <v>0</v>
      </c>
    </row>
    <row r="129" spans="1:64" x14ac:dyDescent="0.25">
      <c r="C129" t="s">
        <v>8</v>
      </c>
      <c r="D129" s="6">
        <f t="shared" ref="D129:J129" si="56">(D$28*(D65*D114))+D97</f>
        <v>0.87251999999999996</v>
      </c>
      <c r="E129" s="6">
        <f t="shared" si="56"/>
        <v>0.85336200000000006</v>
      </c>
      <c r="F129" s="6">
        <f t="shared" si="56"/>
        <v>0.83310200000000001</v>
      </c>
      <c r="G129" s="6">
        <f t="shared" si="56"/>
        <v>0.72917799999999977</v>
      </c>
      <c r="H129" s="6">
        <f t="shared" si="56"/>
        <v>0.68345199999999995</v>
      </c>
      <c r="I129" s="6">
        <f t="shared" si="56"/>
        <v>0.63621300000000014</v>
      </c>
      <c r="J129" s="10">
        <f t="shared" si="56"/>
        <v>0</v>
      </c>
      <c r="K129" s="6">
        <f t="shared" si="55"/>
        <v>0.58869748732124327</v>
      </c>
      <c r="L129" s="6">
        <f t="shared" si="53"/>
        <v>0.54530425997634524</v>
      </c>
      <c r="M129" s="6">
        <f t="shared" si="53"/>
        <v>0.51628303871681269</v>
      </c>
      <c r="N129" s="6">
        <f t="shared" si="53"/>
        <v>0.47918657321136254</v>
      </c>
      <c r="O129" s="6">
        <f t="shared" si="53"/>
        <v>0.45875057046621992</v>
      </c>
      <c r="P129" s="6">
        <f t="shared" si="53"/>
        <v>0.4371572449963253</v>
      </c>
      <c r="Q129" s="6">
        <f t="shared" si="53"/>
        <v>0.41883053032753226</v>
      </c>
      <c r="R129" s="6">
        <f t="shared" si="53"/>
        <v>0.40373844350547827</v>
      </c>
      <c r="S129" s="6">
        <f t="shared" si="53"/>
        <v>0.39184084875143665</v>
      </c>
      <c r="T129" s="6">
        <f t="shared" si="53"/>
        <v>0.38288746390264927</v>
      </c>
      <c r="U129" s="6">
        <f t="shared" si="53"/>
        <v>0.37698728961890965</v>
      </c>
      <c r="V129" s="6">
        <f t="shared" si="53"/>
        <v>0.3735521624859065</v>
      </c>
      <c r="W129" s="6">
        <f t="shared" si="53"/>
        <v>0.37272252963348212</v>
      </c>
      <c r="X129" s="6">
        <f t="shared" si="53"/>
        <v>0.37421673879794126</v>
      </c>
      <c r="Y129" s="6">
        <f t="shared" si="53"/>
        <v>0.37814217744874895</v>
      </c>
      <c r="Z129" s="6">
        <f t="shared" si="53"/>
        <v>0.38482535846858118</v>
      </c>
      <c r="AA129" s="6">
        <f t="shared" si="53"/>
        <v>0.39317106616447905</v>
      </c>
      <c r="AB129" s="6">
        <f t="shared" si="53"/>
        <v>0.40325105545301948</v>
      </c>
      <c r="AC129" s="6">
        <f t="shared" si="53"/>
        <v>0.41469089574282247</v>
      </c>
      <c r="AD129" s="6">
        <f t="shared" si="53"/>
        <v>0.42774379279284291</v>
      </c>
      <c r="AE129" s="6">
        <f t="shared" si="53"/>
        <v>0.44249995379374063</v>
      </c>
      <c r="AF129" s="6">
        <f t="shared" si="53"/>
        <v>0.45778043133692647</v>
      </c>
      <c r="AG129" s="6">
        <f t="shared" si="53"/>
        <v>0.47364828248188823</v>
      </c>
      <c r="AH129" s="6">
        <f t="shared" si="53"/>
        <v>0.48979421501170572</v>
      </c>
      <c r="AI129" s="6">
        <f t="shared" si="53"/>
        <v>0.50585620477916959</v>
      </c>
      <c r="AJ129" s="6">
        <f t="shared" si="53"/>
        <v>0.52188779516744999</v>
      </c>
      <c r="AK129" s="6">
        <f t="shared" si="53"/>
        <v>0.53717745736038103</v>
      </c>
      <c r="AL129" s="6">
        <f t="shared" si="53"/>
        <v>0.55168812407602297</v>
      </c>
      <c r="AM129" s="6">
        <f t="shared" si="53"/>
        <v>0.56502885516619583</v>
      </c>
      <c r="AN129" s="6">
        <f t="shared" si="53"/>
        <v>0.57723971552643016</v>
      </c>
      <c r="AO129" s="6">
        <f t="shared" si="53"/>
        <v>0.5876657897022548</v>
      </c>
      <c r="AP129" s="6">
        <f t="shared" si="53"/>
        <v>0.59619478288121031</v>
      </c>
      <c r="AQ129" s="6">
        <f t="shared" si="53"/>
        <v>0.60253702361903061</v>
      </c>
      <c r="AR129" s="6">
        <f t="shared" si="53"/>
        <v>0.60607694109504595</v>
      </c>
      <c r="AS129" s="6">
        <f t="shared" si="53"/>
        <v>0.60826621244925605</v>
      </c>
      <c r="AT129" s="6">
        <f t="shared" si="53"/>
        <v>0.61046426188845504</v>
      </c>
      <c r="AU129" s="6">
        <f t="shared" si="53"/>
        <v>0.61267112460918294</v>
      </c>
      <c r="AV129" s="6">
        <f t="shared" si="53"/>
        <v>0.61488683594910198</v>
      </c>
      <c r="AW129" s="6">
        <f t="shared" si="53"/>
        <v>0.61711143138756697</v>
      </c>
      <c r="AX129" s="6">
        <f t="shared" si="53"/>
        <v>0.61934494654618599</v>
      </c>
      <c r="AY129" s="6">
        <f t="shared" si="53"/>
        <v>0.62158741718940103</v>
      </c>
      <c r="AZ129" s="6">
        <f t="shared" si="53"/>
        <v>0.62383887922504988</v>
      </c>
      <c r="BA129" s="6">
        <f t="shared" si="53"/>
        <v>0.62609936870494798</v>
      </c>
      <c r="BB129" s="6">
        <f t="shared" si="53"/>
        <v>0.628368921825465</v>
      </c>
      <c r="BC129" s="6">
        <f t="shared" si="53"/>
        <v>0.63064757492810197</v>
      </c>
      <c r="BD129" s="6">
        <f t="shared" si="53"/>
        <v>0.63293536450007382</v>
      </c>
      <c r="BE129" s="6">
        <f t="shared" si="53"/>
        <v>0.63523232717489597</v>
      </c>
      <c r="BF129" s="6">
        <f t="shared" si="53"/>
        <v>0.63753849973296883</v>
      </c>
      <c r="BG129" s="6">
        <f t="shared" si="53"/>
        <v>0.63985391910216594</v>
      </c>
      <c r="BH129" s="6">
        <f t="shared" si="53"/>
        <v>0.64217862235842893</v>
      </c>
      <c r="BI129" s="6">
        <f t="shared" si="53"/>
        <v>0.64451264672635589</v>
      </c>
      <c r="BJ129" s="6">
        <f t="shared" si="53"/>
        <v>0.64685602957980293</v>
      </c>
      <c r="BK129" s="6">
        <f t="shared" si="53"/>
        <v>0.64920880844247886</v>
      </c>
      <c r="BL129" s="6">
        <f t="shared" si="53"/>
        <v>0.65157102098854791</v>
      </c>
    </row>
    <row r="130" spans="1:64" x14ac:dyDescent="0.25">
      <c r="C130" t="s">
        <v>9</v>
      </c>
      <c r="D130" s="6">
        <f t="shared" ref="D130:J130" si="57">(D$28*(D66*D115))+D98</f>
        <v>0</v>
      </c>
      <c r="E130" s="6">
        <f t="shared" si="57"/>
        <v>0</v>
      </c>
      <c r="F130" s="6">
        <f t="shared" si="57"/>
        <v>0</v>
      </c>
      <c r="G130" s="6">
        <f t="shared" si="57"/>
        <v>0</v>
      </c>
      <c r="H130" s="6">
        <f t="shared" si="57"/>
        <v>0</v>
      </c>
      <c r="I130" s="6">
        <f t="shared" si="57"/>
        <v>0</v>
      </c>
      <c r="J130" s="10">
        <f t="shared" si="57"/>
        <v>0</v>
      </c>
      <c r="K130" s="6">
        <f t="shared" si="55"/>
        <v>0</v>
      </c>
      <c r="L130" s="6">
        <f t="shared" si="53"/>
        <v>0</v>
      </c>
      <c r="M130" s="6">
        <f t="shared" si="53"/>
        <v>0</v>
      </c>
      <c r="N130" s="6">
        <f t="shared" si="53"/>
        <v>0</v>
      </c>
      <c r="O130" s="6">
        <f t="shared" si="53"/>
        <v>0</v>
      </c>
      <c r="P130" s="6">
        <f t="shared" si="53"/>
        <v>0</v>
      </c>
      <c r="Q130" s="6">
        <f t="shared" si="53"/>
        <v>0</v>
      </c>
      <c r="R130" s="6">
        <f t="shared" si="53"/>
        <v>0</v>
      </c>
      <c r="S130" s="6">
        <f t="shared" si="53"/>
        <v>0</v>
      </c>
      <c r="T130" s="6">
        <f t="shared" si="53"/>
        <v>0</v>
      </c>
      <c r="U130" s="6">
        <f t="shared" si="53"/>
        <v>0</v>
      </c>
      <c r="V130" s="6">
        <f t="shared" si="53"/>
        <v>0</v>
      </c>
      <c r="W130" s="6">
        <f t="shared" si="53"/>
        <v>0</v>
      </c>
      <c r="X130" s="6">
        <f t="shared" si="53"/>
        <v>0</v>
      </c>
      <c r="Y130" s="6">
        <f t="shared" si="53"/>
        <v>0</v>
      </c>
      <c r="Z130" s="6">
        <f t="shared" si="53"/>
        <v>0</v>
      </c>
      <c r="AA130" s="6">
        <f t="shared" si="53"/>
        <v>0</v>
      </c>
      <c r="AB130" s="6">
        <f t="shared" si="53"/>
        <v>0</v>
      </c>
      <c r="AC130" s="6">
        <f t="shared" si="53"/>
        <v>0</v>
      </c>
      <c r="AD130" s="6">
        <f t="shared" si="53"/>
        <v>0</v>
      </c>
      <c r="AE130" s="6">
        <f t="shared" si="53"/>
        <v>0</v>
      </c>
      <c r="AF130" s="6">
        <f t="shared" si="53"/>
        <v>0</v>
      </c>
      <c r="AG130" s="6">
        <f t="shared" si="53"/>
        <v>0</v>
      </c>
      <c r="AH130" s="6">
        <f t="shared" si="53"/>
        <v>0</v>
      </c>
      <c r="AI130" s="6">
        <f t="shared" si="53"/>
        <v>0</v>
      </c>
      <c r="AJ130" s="6">
        <f t="shared" si="53"/>
        <v>0</v>
      </c>
      <c r="AK130" s="6">
        <f t="shared" si="53"/>
        <v>0</v>
      </c>
      <c r="AL130" s="6">
        <f t="shared" si="53"/>
        <v>0</v>
      </c>
      <c r="AM130" s="6">
        <f t="shared" si="53"/>
        <v>0</v>
      </c>
      <c r="AN130" s="6">
        <f t="shared" si="53"/>
        <v>0</v>
      </c>
      <c r="AO130" s="6">
        <f t="shared" si="53"/>
        <v>0</v>
      </c>
      <c r="AP130" s="6">
        <f t="shared" si="53"/>
        <v>0</v>
      </c>
      <c r="AQ130" s="6">
        <f t="shared" si="53"/>
        <v>0</v>
      </c>
      <c r="AR130" s="6">
        <f t="shared" si="53"/>
        <v>0</v>
      </c>
      <c r="AS130" s="6">
        <f t="shared" si="53"/>
        <v>0</v>
      </c>
      <c r="AT130" s="6">
        <f t="shared" si="53"/>
        <v>0</v>
      </c>
      <c r="AU130" s="6">
        <f t="shared" si="53"/>
        <v>0</v>
      </c>
      <c r="AV130" s="6">
        <f t="shared" si="53"/>
        <v>0</v>
      </c>
      <c r="AW130" s="6">
        <f t="shared" si="53"/>
        <v>0</v>
      </c>
      <c r="AX130" s="6">
        <f t="shared" si="53"/>
        <v>0</v>
      </c>
      <c r="AY130" s="6">
        <f t="shared" si="53"/>
        <v>0</v>
      </c>
      <c r="AZ130" s="6">
        <f t="shared" si="53"/>
        <v>0</v>
      </c>
      <c r="BA130" s="6">
        <f t="shared" si="53"/>
        <v>0</v>
      </c>
      <c r="BB130" s="6">
        <f t="shared" si="53"/>
        <v>0</v>
      </c>
      <c r="BC130" s="6">
        <f t="shared" si="53"/>
        <v>0</v>
      </c>
      <c r="BD130" s="6">
        <f t="shared" si="53"/>
        <v>0</v>
      </c>
      <c r="BE130" s="6">
        <f t="shared" si="53"/>
        <v>0</v>
      </c>
      <c r="BF130" s="6">
        <f t="shared" si="53"/>
        <v>0</v>
      </c>
      <c r="BG130" s="6">
        <f t="shared" si="53"/>
        <v>0</v>
      </c>
      <c r="BH130" s="6">
        <f t="shared" si="53"/>
        <v>0</v>
      </c>
      <c r="BI130" s="6">
        <f t="shared" si="53"/>
        <v>0</v>
      </c>
      <c r="BJ130" s="6">
        <f t="shared" si="53"/>
        <v>0</v>
      </c>
      <c r="BK130" s="6">
        <f t="shared" si="53"/>
        <v>0</v>
      </c>
      <c r="BL130" s="6">
        <f t="shared" si="53"/>
        <v>0</v>
      </c>
    </row>
    <row r="131" spans="1:64" x14ac:dyDescent="0.25">
      <c r="C131" t="s">
        <v>10</v>
      </c>
      <c r="D131" s="6">
        <f t="shared" ref="D131:J131" si="58">(D$28*(D67*D116))+D99</f>
        <v>26.6684153922</v>
      </c>
      <c r="E131" s="6">
        <f t="shared" si="58"/>
        <v>26.5957359885</v>
      </c>
      <c r="F131" s="6">
        <f t="shared" si="58"/>
        <v>26.865897686099999</v>
      </c>
      <c r="G131" s="6">
        <f t="shared" si="58"/>
        <v>34.626221207099988</v>
      </c>
      <c r="H131" s="6">
        <f t="shared" si="58"/>
        <v>34.066526979599985</v>
      </c>
      <c r="I131" s="6">
        <f t="shared" si="58"/>
        <v>34.024774996799998</v>
      </c>
      <c r="J131" s="10">
        <f t="shared" si="58"/>
        <v>0</v>
      </c>
      <c r="K131" s="6">
        <f t="shared" si="55"/>
        <v>37.244754088138123</v>
      </c>
      <c r="L131" s="6">
        <f t="shared" si="53"/>
        <v>37.42806943802929</v>
      </c>
      <c r="M131" s="6">
        <f t="shared" si="53"/>
        <v>38.34836821593921</v>
      </c>
      <c r="N131" s="6">
        <f t="shared" si="53"/>
        <v>38.395562679353084</v>
      </c>
      <c r="O131" s="6">
        <f t="shared" si="53"/>
        <v>39.497211629687328</v>
      </c>
      <c r="P131" s="6">
        <f t="shared" si="53"/>
        <v>40.253410135727393</v>
      </c>
      <c r="Q131" s="6">
        <f t="shared" si="53"/>
        <v>41.020928387772308</v>
      </c>
      <c r="R131" s="6">
        <f t="shared" si="53"/>
        <v>41.800124527059722</v>
      </c>
      <c r="S131" s="6">
        <f t="shared" si="53"/>
        <v>42.591373232281576</v>
      </c>
      <c r="T131" s="6">
        <f t="shared" si="53"/>
        <v>43.372250366276432</v>
      </c>
      <c r="U131" s="6">
        <f t="shared" si="53"/>
        <v>44.16041636523029</v>
      </c>
      <c r="V131" s="6">
        <f t="shared" si="53"/>
        <v>44.893989150244721</v>
      </c>
      <c r="W131" s="6">
        <f t="shared" si="53"/>
        <v>45.597292709830747</v>
      </c>
      <c r="X131" s="6">
        <f t="shared" si="53"/>
        <v>46.248013453208813</v>
      </c>
      <c r="Y131" s="6">
        <f t="shared" si="53"/>
        <v>46.874938398996882</v>
      </c>
      <c r="Z131" s="6">
        <f t="shared" si="53"/>
        <v>47.537351584878046</v>
      </c>
      <c r="AA131" s="6">
        <f t="shared" si="53"/>
        <v>48.120817848423933</v>
      </c>
      <c r="AB131" s="6">
        <f t="shared" si="53"/>
        <v>48.658696105399841</v>
      </c>
      <c r="AC131" s="6">
        <f t="shared" si="53"/>
        <v>49.132775030938888</v>
      </c>
      <c r="AD131" s="6">
        <f t="shared" si="53"/>
        <v>49.60161902898006</v>
      </c>
      <c r="AE131" s="6">
        <f t="shared" si="53"/>
        <v>50.102246707387344</v>
      </c>
      <c r="AF131" s="6">
        <f t="shared" si="53"/>
        <v>50.529118883431941</v>
      </c>
      <c r="AG131" s="6">
        <f t="shared" si="53"/>
        <v>50.922069589166881</v>
      </c>
      <c r="AH131" s="6">
        <f t="shared" si="53"/>
        <v>51.27938331283459</v>
      </c>
      <c r="AI131" s="6">
        <f t="shared" si="53"/>
        <v>51.595231455611732</v>
      </c>
      <c r="AJ131" s="6">
        <f t="shared" si="53"/>
        <v>51.906574583903129</v>
      </c>
      <c r="AK131" s="6">
        <f t="shared" si="53"/>
        <v>52.173233467575436</v>
      </c>
      <c r="AL131" s="6">
        <f t="shared" si="53"/>
        <v>52.423292609849248</v>
      </c>
      <c r="AM131" s="6">
        <f t="shared" si="53"/>
        <v>52.64989869124404</v>
      </c>
      <c r="AN131" s="6">
        <f t="shared" si="53"/>
        <v>52.886507509243032</v>
      </c>
      <c r="AO131" s="6">
        <f t="shared" si="53"/>
        <v>53.102081668441947</v>
      </c>
      <c r="AP131" s="6">
        <f t="shared" si="53"/>
        <v>53.316054461095199</v>
      </c>
      <c r="AQ131" s="6">
        <f t="shared" si="53"/>
        <v>53.531584045702807</v>
      </c>
      <c r="AR131" s="6">
        <f t="shared" si="53"/>
        <v>53.723266135606153</v>
      </c>
      <c r="AS131" s="6">
        <f t="shared" si="53"/>
        <v>53.917325337714686</v>
      </c>
      <c r="AT131" s="6">
        <f t="shared" si="53"/>
        <v>54.11216263805472</v>
      </c>
      <c r="AU131" s="6">
        <f t="shared" si="53"/>
        <v>54.307781156482768</v>
      </c>
      <c r="AV131" s="6">
        <f t="shared" si="53"/>
        <v>54.50418402536453</v>
      </c>
      <c r="AW131" s="6">
        <f t="shared" si="53"/>
        <v>54.701374389625506</v>
      </c>
      <c r="AX131" s="6">
        <f t="shared" si="53"/>
        <v>54.899355406800652</v>
      </c>
      <c r="AY131" s="6">
        <f t="shared" si="53"/>
        <v>55.098130247085876</v>
      </c>
      <c r="AZ131" s="6">
        <f t="shared" si="53"/>
        <v>55.297702093387834</v>
      </c>
      <c r="BA131" s="6">
        <f t="shared" si="53"/>
        <v>55.498074141375483</v>
      </c>
      <c r="BB131" s="6">
        <f t="shared" si="53"/>
        <v>55.699249599531228</v>
      </c>
      <c r="BC131" s="6">
        <f t="shared" si="53"/>
        <v>55.901231689202071</v>
      </c>
      <c r="BD131" s="6">
        <f t="shared" si="53"/>
        <v>56.104023644651235</v>
      </c>
      <c r="BE131" s="6">
        <f t="shared" si="53"/>
        <v>56.307628713110141</v>
      </c>
      <c r="BF131" s="6">
        <f t="shared" si="53"/>
        <v>56.512050154830277</v>
      </c>
      <c r="BG131" s="6">
        <f t="shared" si="53"/>
        <v>56.717291243135278</v>
      </c>
      <c r="BH131" s="6">
        <f t="shared" si="53"/>
        <v>56.923355264473685</v>
      </c>
      <c r="BI131" s="6">
        <f t="shared" si="53"/>
        <v>57.130245518471099</v>
      </c>
      <c r="BJ131" s="6">
        <f t="shared" si="53"/>
        <v>57.337965317983503</v>
      </c>
      <c r="BK131" s="6">
        <f t="shared" si="53"/>
        <v>57.546517989149962</v>
      </c>
      <c r="BL131" s="6">
        <f t="shared" si="53"/>
        <v>57.755906871446065</v>
      </c>
    </row>
    <row r="132" spans="1:64" x14ac:dyDescent="0.25">
      <c r="C132" t="s">
        <v>11</v>
      </c>
      <c r="D132" s="6">
        <f t="shared" ref="D132:J132" si="59">(D$28*(D68*D117))+D100</f>
        <v>2.9631572658000001</v>
      </c>
      <c r="E132" s="6">
        <f t="shared" si="59"/>
        <v>2.9550817765000001</v>
      </c>
      <c r="F132" s="6">
        <f t="shared" si="59"/>
        <v>2.9850997429000001</v>
      </c>
      <c r="G132" s="6">
        <f t="shared" si="59"/>
        <v>3.8473579118999983</v>
      </c>
      <c r="H132" s="6">
        <f t="shared" si="59"/>
        <v>3.7851696643999988</v>
      </c>
      <c r="I132" s="6">
        <f t="shared" si="59"/>
        <v>3.7805305551999999</v>
      </c>
      <c r="J132" s="10">
        <f t="shared" si="59"/>
        <v>0</v>
      </c>
      <c r="K132" s="6">
        <f t="shared" si="55"/>
        <v>4.1383060097931255</v>
      </c>
      <c r="L132" s="6">
        <f t="shared" si="53"/>
        <v>4.1586743820032543</v>
      </c>
      <c r="M132" s="6">
        <f t="shared" si="53"/>
        <v>4.2609298017710229</v>
      </c>
      <c r="N132" s="6">
        <f t="shared" si="53"/>
        <v>4.2661736310392326</v>
      </c>
      <c r="O132" s="6">
        <f t="shared" si="53"/>
        <v>4.3885790699652576</v>
      </c>
      <c r="P132" s="6">
        <f t="shared" si="53"/>
        <v>4.4726011261919325</v>
      </c>
      <c r="Q132" s="6">
        <f t="shared" ref="L132:BL133" si="60">(Q$24*(Q68*Q117))+Q100</f>
        <v>4.5578809319747036</v>
      </c>
      <c r="R132" s="6">
        <f t="shared" si="60"/>
        <v>4.6444582807844137</v>
      </c>
      <c r="S132" s="6">
        <f t="shared" si="60"/>
        <v>4.7323748035868407</v>
      </c>
      <c r="T132" s="6">
        <f t="shared" si="60"/>
        <v>4.8191389295862699</v>
      </c>
      <c r="U132" s="6">
        <f t="shared" si="60"/>
        <v>4.9067129294700305</v>
      </c>
      <c r="V132" s="6">
        <f t="shared" si="60"/>
        <v>4.9882210166938554</v>
      </c>
      <c r="W132" s="6">
        <f t="shared" si="60"/>
        <v>5.0663658566478622</v>
      </c>
      <c r="X132" s="6">
        <f t="shared" si="60"/>
        <v>5.1386681614676446</v>
      </c>
      <c r="Y132" s="6">
        <f t="shared" si="60"/>
        <v>5.2083264887774314</v>
      </c>
      <c r="Z132" s="6">
        <f t="shared" si="60"/>
        <v>5.2819279538753392</v>
      </c>
      <c r="AA132" s="6">
        <f t="shared" si="60"/>
        <v>5.3467575387137698</v>
      </c>
      <c r="AB132" s="6">
        <f t="shared" si="60"/>
        <v>5.4065217894888713</v>
      </c>
      <c r="AC132" s="6">
        <f t="shared" si="60"/>
        <v>5.4591972256598771</v>
      </c>
      <c r="AD132" s="6">
        <f t="shared" si="60"/>
        <v>5.5112910032200073</v>
      </c>
      <c r="AE132" s="6">
        <f t="shared" si="60"/>
        <v>5.5669163008208171</v>
      </c>
      <c r="AF132" s="6">
        <f t="shared" si="60"/>
        <v>5.6143465426035499</v>
      </c>
      <c r="AG132" s="6">
        <f t="shared" si="60"/>
        <v>5.6580077321296525</v>
      </c>
      <c r="AH132" s="6">
        <f t="shared" si="60"/>
        <v>5.6977092569816232</v>
      </c>
      <c r="AI132" s="6">
        <f t="shared" si="60"/>
        <v>5.7328034950679712</v>
      </c>
      <c r="AJ132" s="6">
        <f t="shared" si="60"/>
        <v>5.7673971759892355</v>
      </c>
      <c r="AK132" s="6">
        <f t="shared" si="60"/>
        <v>5.7970259408417153</v>
      </c>
      <c r="AL132" s="6">
        <f t="shared" si="60"/>
        <v>5.8248102899832501</v>
      </c>
      <c r="AM132" s="6">
        <f t="shared" si="60"/>
        <v>5.8499887434715614</v>
      </c>
      <c r="AN132" s="6">
        <f t="shared" si="60"/>
        <v>5.8762786121381163</v>
      </c>
      <c r="AO132" s="6">
        <f t="shared" si="60"/>
        <v>5.9002312964935522</v>
      </c>
      <c r="AP132" s="6">
        <f t="shared" si="60"/>
        <v>5.9240060512327997</v>
      </c>
      <c r="AQ132" s="6">
        <f t="shared" si="60"/>
        <v>5.9479537828558664</v>
      </c>
      <c r="AR132" s="6">
        <f t="shared" si="60"/>
        <v>5.9692517928451281</v>
      </c>
      <c r="AS132" s="6">
        <f t="shared" si="60"/>
        <v>5.9908139264127431</v>
      </c>
      <c r="AT132" s="6">
        <f t="shared" si="60"/>
        <v>6.0124625153394131</v>
      </c>
      <c r="AU132" s="6">
        <f t="shared" si="60"/>
        <v>6.0341979062758631</v>
      </c>
      <c r="AV132" s="6">
        <f t="shared" si="60"/>
        <v>6.0560204472627257</v>
      </c>
      <c r="AW132" s="6">
        <f t="shared" si="60"/>
        <v>6.0779304877361682</v>
      </c>
      <c r="AX132" s="6">
        <f t="shared" si="60"/>
        <v>6.0999283785334066</v>
      </c>
      <c r="AY132" s="6">
        <f t="shared" si="60"/>
        <v>6.1220144718984315</v>
      </c>
      <c r="AZ132" s="6">
        <f t="shared" si="60"/>
        <v>6.1441891214875373</v>
      </c>
      <c r="BA132" s="6">
        <f t="shared" si="60"/>
        <v>6.1664526823750538</v>
      </c>
      <c r="BB132" s="6">
        <f t="shared" si="60"/>
        <v>6.1888055110590257</v>
      </c>
      <c r="BC132" s="6">
        <f t="shared" si="60"/>
        <v>6.2112479654668968</v>
      </c>
      <c r="BD132" s="6">
        <f t="shared" si="60"/>
        <v>6.233780404961248</v>
      </c>
      <c r="BE132" s="6">
        <f t="shared" si="60"/>
        <v>6.256403190345571</v>
      </c>
      <c r="BF132" s="6">
        <f t="shared" si="60"/>
        <v>6.279116683870031</v>
      </c>
      <c r="BG132" s="6">
        <f t="shared" si="60"/>
        <v>6.3019212492372541</v>
      </c>
      <c r="BH132" s="6">
        <f t="shared" si="60"/>
        <v>6.3248172516081871</v>
      </c>
      <c r="BI132" s="6">
        <f t="shared" si="60"/>
        <v>6.3478050576079008</v>
      </c>
      <c r="BJ132" s="6">
        <f t="shared" si="60"/>
        <v>6.3708850353315007</v>
      </c>
      <c r="BK132" s="6">
        <f t="shared" si="60"/>
        <v>6.3940575543499962</v>
      </c>
      <c r="BL132" s="6">
        <f t="shared" si="60"/>
        <v>6.4173229857162299</v>
      </c>
    </row>
    <row r="133" spans="1:64" x14ac:dyDescent="0.25">
      <c r="C133" t="s">
        <v>12</v>
      </c>
      <c r="D133" s="6">
        <f t="shared" ref="D133:J133" si="61">(D$28*(D69*D118))+D101</f>
        <v>0.28651749999999998</v>
      </c>
      <c r="E133" s="6">
        <f t="shared" si="61"/>
        <v>0.31714749999999997</v>
      </c>
      <c r="F133" s="6">
        <f t="shared" si="61"/>
        <v>0.24307500000000004</v>
      </c>
      <c r="G133" s="6">
        <f t="shared" si="61"/>
        <v>0.26835749999999992</v>
      </c>
      <c r="H133" s="6">
        <f t="shared" si="61"/>
        <v>0.28333749999999991</v>
      </c>
      <c r="I133" s="6">
        <f t="shared" si="61"/>
        <v>0.3271425</v>
      </c>
      <c r="J133" s="10">
        <f t="shared" si="61"/>
        <v>0</v>
      </c>
      <c r="K133" s="6">
        <f t="shared" si="55"/>
        <v>0.31484942459373455</v>
      </c>
      <c r="L133" s="6">
        <f t="shared" si="60"/>
        <v>0.29753216886663009</v>
      </c>
      <c r="M133" s="6">
        <f t="shared" si="60"/>
        <v>0.28734958575062253</v>
      </c>
      <c r="N133" s="6">
        <f t="shared" si="60"/>
        <v>0.27192737271124534</v>
      </c>
      <c r="O133" s="6">
        <f t="shared" si="60"/>
        <v>0.26520463322403315</v>
      </c>
      <c r="P133" s="6">
        <f t="shared" si="60"/>
        <v>0.25712532636931562</v>
      </c>
      <c r="Q133" s="6">
        <f t="shared" si="60"/>
        <v>0.25020821796291004</v>
      </c>
      <c r="R133" s="6">
        <f t="shared" si="60"/>
        <v>0.24444528804472654</v>
      </c>
      <c r="S133" s="6">
        <f t="shared" si="60"/>
        <v>0.23982586255270855</v>
      </c>
      <c r="T133" s="6">
        <f t="shared" si="60"/>
        <v>0.23621216119295835</v>
      </c>
      <c r="U133" s="6">
        <f t="shared" si="60"/>
        <v>0.2336894662240222</v>
      </c>
      <c r="V133" s="6">
        <f t="shared" si="60"/>
        <v>0.23191622430356729</v>
      </c>
      <c r="W133" s="6">
        <f t="shared" si="60"/>
        <v>0.23100817061099246</v>
      </c>
      <c r="X133" s="6">
        <f t="shared" si="60"/>
        <v>0.23082755910300187</v>
      </c>
      <c r="Y133" s="6">
        <f t="shared" si="60"/>
        <v>0.2314845679931124</v>
      </c>
      <c r="Z133" s="6">
        <f t="shared" si="60"/>
        <v>0.23322390334708321</v>
      </c>
      <c r="AA133" s="6">
        <f t="shared" si="60"/>
        <v>0.23542986893926948</v>
      </c>
      <c r="AB133" s="6">
        <f t="shared" si="60"/>
        <v>0.23820795503195941</v>
      </c>
      <c r="AC133" s="6">
        <f t="shared" si="60"/>
        <v>0.24140079641480361</v>
      </c>
      <c r="AD133" s="6">
        <f t="shared" si="60"/>
        <v>0.24522051360499392</v>
      </c>
      <c r="AE133" s="6">
        <f t="shared" si="60"/>
        <v>0.24977328194431173</v>
      </c>
      <c r="AF133" s="6">
        <f t="shared" si="60"/>
        <v>0.25445092638706795</v>
      </c>
      <c r="AG133" s="6">
        <f t="shared" si="60"/>
        <v>0.25935907769026245</v>
      </c>
      <c r="AH133" s="6">
        <f t="shared" si="60"/>
        <v>0.26439287089312419</v>
      </c>
      <c r="AI133" s="6">
        <f t="shared" si="60"/>
        <v>0.26942140204265425</v>
      </c>
      <c r="AJ133" s="6">
        <f t="shared" si="60"/>
        <v>0.27453501470261671</v>
      </c>
      <c r="AK133" s="6">
        <f t="shared" si="60"/>
        <v>0.27941795887297582</v>
      </c>
      <c r="AL133" s="6">
        <f t="shared" si="60"/>
        <v>0.28411158433744937</v>
      </c>
      <c r="AM133" s="6">
        <f t="shared" si="60"/>
        <v>0.28847110624132921</v>
      </c>
      <c r="AN133" s="6">
        <f t="shared" si="60"/>
        <v>0.29257169508612607</v>
      </c>
      <c r="AO133" s="6">
        <f t="shared" si="60"/>
        <v>0.29613396030001954</v>
      </c>
      <c r="AP133" s="6">
        <f t="shared" si="60"/>
        <v>0.29915500765382808</v>
      </c>
      <c r="AQ133" s="6">
        <f t="shared" si="60"/>
        <v>0.30154170449924989</v>
      </c>
      <c r="AR133" s="6">
        <f t="shared" si="60"/>
        <v>0.30303847054752447</v>
      </c>
      <c r="AS133" s="6">
        <f t="shared" si="60"/>
        <v>0.30413310622462952</v>
      </c>
      <c r="AT133" s="6">
        <f t="shared" si="60"/>
        <v>0.30523213094422896</v>
      </c>
      <c r="AU133" s="6">
        <f t="shared" si="60"/>
        <v>0.30633556230459297</v>
      </c>
      <c r="AV133" s="6">
        <f t="shared" si="60"/>
        <v>0.30744341797455249</v>
      </c>
      <c r="AW133" s="6">
        <f t="shared" si="60"/>
        <v>0.30855571569378498</v>
      </c>
      <c r="AX133" s="6">
        <f t="shared" si="60"/>
        <v>0.3096724732730945</v>
      </c>
      <c r="AY133" s="6">
        <f t="shared" si="60"/>
        <v>0.31079370859470201</v>
      </c>
      <c r="AZ133" s="6">
        <f t="shared" si="60"/>
        <v>0.31191943961252649</v>
      </c>
      <c r="BA133" s="6">
        <f t="shared" si="60"/>
        <v>0.31304968435247554</v>
      </c>
      <c r="BB133" s="6">
        <f t="shared" si="60"/>
        <v>0.314184460912734</v>
      </c>
      <c r="BC133" s="6">
        <f t="shared" si="60"/>
        <v>0.31532378746405249</v>
      </c>
      <c r="BD133" s="6">
        <f t="shared" si="60"/>
        <v>0.31646768225003846</v>
      </c>
      <c r="BE133" s="6">
        <f t="shared" si="60"/>
        <v>0.31761616358744954</v>
      </c>
      <c r="BF133" s="6">
        <f t="shared" si="60"/>
        <v>0.31876924986648597</v>
      </c>
      <c r="BG133" s="6">
        <f t="shared" si="60"/>
        <v>0.31992695955108452</v>
      </c>
      <c r="BH133" s="6">
        <f t="shared" si="60"/>
        <v>0.32108931117921602</v>
      </c>
      <c r="BI133" s="6">
        <f t="shared" si="60"/>
        <v>0.3222563233631795</v>
      </c>
      <c r="BJ133" s="6">
        <f t="shared" si="60"/>
        <v>0.32342801478990302</v>
      </c>
      <c r="BK133" s="6">
        <f t="shared" si="60"/>
        <v>0.32460440422124104</v>
      </c>
      <c r="BL133" s="6">
        <f t="shared" si="60"/>
        <v>0.32578551049427557</v>
      </c>
    </row>
    <row r="134" spans="1:64" x14ac:dyDescent="0.25">
      <c r="C134" t="s">
        <v>13</v>
      </c>
      <c r="D134" s="6">
        <f t="shared" ref="D134:J134" si="62">(D$27*(D70*D119))+D102</f>
        <v>0.84071717799999668</v>
      </c>
      <c r="E134" s="6">
        <f t="shared" si="62"/>
        <v>0.8417237919999967</v>
      </c>
      <c r="F134" s="6">
        <f t="shared" si="62"/>
        <v>0.8942492859999962</v>
      </c>
      <c r="G134" s="6">
        <f t="shared" si="62"/>
        <v>0.94641712199999595</v>
      </c>
      <c r="H134" s="6">
        <f t="shared" si="62"/>
        <v>1.018076891999997</v>
      </c>
      <c r="I134" s="6">
        <f t="shared" si="62"/>
        <v>1.1207676339999999</v>
      </c>
      <c r="J134" s="10">
        <f t="shared" si="62"/>
        <v>0</v>
      </c>
      <c r="K134" s="6">
        <f>(K$23*(K70*K119))+K102</f>
        <v>1.229136264373268</v>
      </c>
      <c r="L134" s="6">
        <f t="shared" ref="L134:BL139" si="63">(L$23*(L70*L119))+L102</f>
        <v>1.2454639497597664</v>
      </c>
      <c r="M134" s="6">
        <f t="shared" si="63"/>
        <v>1.2746223845895497</v>
      </c>
      <c r="N134" s="6">
        <f t="shared" si="63"/>
        <v>1.2806887219448237</v>
      </c>
      <c r="O134" s="6">
        <f t="shared" si="63"/>
        <v>1.3130119353099063</v>
      </c>
      <c r="P134" s="6">
        <f t="shared" si="63"/>
        <v>1.3357595328651239</v>
      </c>
      <c r="Q134" s="6">
        <f t="shared" si="63"/>
        <v>1.3580946530348588</v>
      </c>
      <c r="R134" s="6">
        <f t="shared" si="63"/>
        <v>1.3800524623106249</v>
      </c>
      <c r="S134" s="6">
        <f t="shared" si="63"/>
        <v>1.401665548383537</v>
      </c>
      <c r="T134" s="6">
        <f t="shared" si="63"/>
        <v>1.4223748147822581</v>
      </c>
      <c r="U134" s="6">
        <f t="shared" si="63"/>
        <v>1.4426508601709067</v>
      </c>
      <c r="V134" s="6">
        <f t="shared" si="63"/>
        <v>1.4609136725500493</v>
      </c>
      <c r="W134" s="6">
        <f t="shared" si="63"/>
        <v>1.4778088085706516</v>
      </c>
      <c r="X134" s="6">
        <f t="shared" si="63"/>
        <v>1.4927842715226709</v>
      </c>
      <c r="Y134" s="6">
        <f t="shared" si="63"/>
        <v>1.5066146816854986</v>
      </c>
      <c r="Z134" s="6">
        <f t="shared" si="63"/>
        <v>1.5208538677003409</v>
      </c>
      <c r="AA134" s="6">
        <f t="shared" si="63"/>
        <v>1.5325910758939105</v>
      </c>
      <c r="AB134" s="6">
        <f t="shared" si="63"/>
        <v>1.5427109966888777</v>
      </c>
      <c r="AC134" s="6">
        <f t="shared" si="63"/>
        <v>1.5507856563842477</v>
      </c>
      <c r="AD134" s="6">
        <f t="shared" si="63"/>
        <v>1.5583570314684674</v>
      </c>
      <c r="AE134" s="6">
        <f t="shared" si="63"/>
        <v>1.5664139819364795</v>
      </c>
      <c r="AF134" s="6">
        <f t="shared" si="63"/>
        <v>1.5723265654353564</v>
      </c>
      <c r="AG134" s="6">
        <f t="shared" si="63"/>
        <v>1.5771648251613413</v>
      </c>
      <c r="AH134" s="6">
        <f t="shared" si="63"/>
        <v>1.5809451455849017</v>
      </c>
      <c r="AI134" s="6">
        <f t="shared" si="63"/>
        <v>1.5835817823472014</v>
      </c>
      <c r="AJ134" s="6">
        <f t="shared" si="63"/>
        <v>1.5860695233764885</v>
      </c>
      <c r="AK134" s="6">
        <f t="shared" si="63"/>
        <v>1.5874744295992813</v>
      </c>
      <c r="AL134" s="6">
        <f t="shared" si="63"/>
        <v>1.5885818817605062</v>
      </c>
      <c r="AM134" s="6">
        <f t="shared" si="63"/>
        <v>1.5892962385297096</v>
      </c>
      <c r="AN134" s="6">
        <f t="shared" si="63"/>
        <v>1.5905186261587252</v>
      </c>
      <c r="AO134" s="6">
        <f t="shared" si="63"/>
        <v>1.5915377661026595</v>
      </c>
      <c r="AP134" s="6">
        <f t="shared" si="63"/>
        <v>1.5929054622481624</v>
      </c>
      <c r="AQ134" s="6">
        <f t="shared" si="63"/>
        <v>1.5947682263513225</v>
      </c>
      <c r="AR134" s="6">
        <f t="shared" si="63"/>
        <v>1.5965606004011883</v>
      </c>
      <c r="AS134" s="6">
        <f t="shared" si="63"/>
        <v>1.5986735860681494</v>
      </c>
      <c r="AT134" s="6">
        <f t="shared" si="63"/>
        <v>1.6007685071735747</v>
      </c>
      <c r="AU134" s="6">
        <f t="shared" si="63"/>
        <v>1.602854304052157</v>
      </c>
      <c r="AV134" s="6">
        <f t="shared" si="63"/>
        <v>1.6049399366584258</v>
      </c>
      <c r="AW134" s="6">
        <f t="shared" si="63"/>
        <v>1.6070322219670559</v>
      </c>
      <c r="AX134" s="6">
        <f t="shared" si="63"/>
        <v>1.6091372435265279</v>
      </c>
      <c r="AY134" s="6">
        <f t="shared" si="63"/>
        <v>1.6112590577616306</v>
      </c>
      <c r="AZ134" s="6">
        <f t="shared" si="63"/>
        <v>1.6134005628768346</v>
      </c>
      <c r="BA134" s="6">
        <f t="shared" si="63"/>
        <v>1.6155636147112262</v>
      </c>
      <c r="BB134" s="6">
        <f t="shared" si="63"/>
        <v>1.617749625316768</v>
      </c>
      <c r="BC134" s="6">
        <f t="shared" si="63"/>
        <v>1.6199609532030237</v>
      </c>
      <c r="BD134" s="6">
        <f t="shared" si="63"/>
        <v>1.6221996675664816</v>
      </c>
      <c r="BE134" s="6">
        <f t="shared" si="63"/>
        <v>1.6244622576432879</v>
      </c>
      <c r="BF134" s="6">
        <f t="shared" si="63"/>
        <v>1.6267443247820814</v>
      </c>
      <c r="BG134" s="6">
        <f t="shared" si="63"/>
        <v>1.6290424167942352</v>
      </c>
      <c r="BH134" s="6">
        <f t="shared" si="63"/>
        <v>1.6313573104743946</v>
      </c>
      <c r="BI134" s="6">
        <f t="shared" si="63"/>
        <v>1.6336909607897789</v>
      </c>
      <c r="BJ134" s="6">
        <f t="shared" si="63"/>
        <v>1.636041963281464</v>
      </c>
      <c r="BK134" s="6">
        <f t="shared" si="63"/>
        <v>1.6384083345525537</v>
      </c>
      <c r="BL134" s="6">
        <f t="shared" si="63"/>
        <v>1.6407900224312024</v>
      </c>
    </row>
    <row r="135" spans="1:64" x14ac:dyDescent="0.25">
      <c r="C135" t="s">
        <v>14</v>
      </c>
      <c r="D135" s="6">
        <f t="shared" ref="D135:J135" si="64">(D$27*(D71*D120))+D103</f>
        <v>16.489430999999939</v>
      </c>
      <c r="E135" s="6">
        <f t="shared" si="64"/>
        <v>17.86747399999992</v>
      </c>
      <c r="F135" s="6">
        <f t="shared" si="64"/>
        <v>18.827121999999932</v>
      </c>
      <c r="G135" s="6">
        <f t="shared" si="64"/>
        <v>19.631196999999919</v>
      </c>
      <c r="H135" s="6">
        <f t="shared" si="64"/>
        <v>20.272582999999941</v>
      </c>
      <c r="I135" s="6">
        <f t="shared" si="64"/>
        <v>20.769937999999996</v>
      </c>
      <c r="J135" s="10">
        <f t="shared" si="64"/>
        <v>0</v>
      </c>
      <c r="K135" s="6">
        <f t="shared" ref="K135:Z140" si="65">(K$23*(K71*K120))+K103</f>
        <v>24.294460959744132</v>
      </c>
      <c r="L135" s="6">
        <f t="shared" si="65"/>
        <v>25.277338404355746</v>
      </c>
      <c r="M135" s="6">
        <f t="shared" si="65"/>
        <v>26.478236156363732</v>
      </c>
      <c r="N135" s="6">
        <f t="shared" si="65"/>
        <v>27.154234146723063</v>
      </c>
      <c r="O135" s="6">
        <f t="shared" si="65"/>
        <v>28.344293518443102</v>
      </c>
      <c r="P135" s="6">
        <f t="shared" si="65"/>
        <v>29.292777421699917</v>
      </c>
      <c r="Q135" s="6">
        <f t="shared" si="65"/>
        <v>30.194545853394942</v>
      </c>
      <c r="R135" s="6">
        <f t="shared" si="65"/>
        <v>31.051019542856878</v>
      </c>
      <c r="S135" s="6">
        <f t="shared" si="65"/>
        <v>31.863656603443733</v>
      </c>
      <c r="T135" s="6">
        <f t="shared" si="65"/>
        <v>32.620437539025964</v>
      </c>
      <c r="U135" s="6">
        <f t="shared" si="65"/>
        <v>33.332820594474434</v>
      </c>
      <c r="V135" s="6">
        <f t="shared" si="65"/>
        <v>33.965032689631023</v>
      </c>
      <c r="W135" s="6">
        <f t="shared" si="65"/>
        <v>34.532658866775186</v>
      </c>
      <c r="X135" s="6">
        <f t="shared" si="65"/>
        <v>35.02376492071857</v>
      </c>
      <c r="Y135" s="6">
        <f t="shared" si="65"/>
        <v>35.457706286826223</v>
      </c>
      <c r="Z135" s="6">
        <f t="shared" si="65"/>
        <v>35.872667716349618</v>
      </c>
      <c r="AA135" s="6">
        <f t="shared" si="63"/>
        <v>36.201770875921191</v>
      </c>
      <c r="AB135" s="6">
        <f t="shared" si="63"/>
        <v>36.467678213770753</v>
      </c>
      <c r="AC135" s="6">
        <f t="shared" si="63"/>
        <v>36.662334951813321</v>
      </c>
      <c r="AD135" s="6">
        <f t="shared" si="63"/>
        <v>36.824462531693044</v>
      </c>
      <c r="AE135" s="6">
        <f t="shared" si="63"/>
        <v>36.979807650445117</v>
      </c>
      <c r="AF135" s="6">
        <f t="shared" si="63"/>
        <v>37.068779394988077</v>
      </c>
      <c r="AG135" s="6">
        <f t="shared" si="63"/>
        <v>37.119349405445462</v>
      </c>
      <c r="AH135" s="6">
        <f t="shared" si="63"/>
        <v>37.134714082509603</v>
      </c>
      <c r="AI135" s="6">
        <f t="shared" si="63"/>
        <v>37.115784267380853</v>
      </c>
      <c r="AJ135" s="6">
        <f t="shared" si="63"/>
        <v>37.088851425896699</v>
      </c>
      <c r="AK135" s="6">
        <f t="shared" si="63"/>
        <v>37.035070237067707</v>
      </c>
      <c r="AL135" s="6">
        <f t="shared" si="63"/>
        <v>36.975874307211939</v>
      </c>
      <c r="AM135" s="6">
        <f t="shared" si="63"/>
        <v>36.912112887910752</v>
      </c>
      <c r="AN135" s="6">
        <f t="shared" si="63"/>
        <v>36.86778981452359</v>
      </c>
      <c r="AO135" s="6">
        <f t="shared" si="63"/>
        <v>36.829469748093878</v>
      </c>
      <c r="AP135" s="6">
        <f t="shared" si="63"/>
        <v>36.813035157915984</v>
      </c>
      <c r="AQ135" s="6">
        <f t="shared" si="63"/>
        <v>36.824958077524371</v>
      </c>
      <c r="AR135" s="6">
        <f t="shared" si="63"/>
        <v>36.855283486243977</v>
      </c>
      <c r="AS135" s="6">
        <f t="shared" si="63"/>
        <v>36.904060016078574</v>
      </c>
      <c r="AT135" s="6">
        <f t="shared" si="63"/>
        <v>36.952419540422575</v>
      </c>
      <c r="AU135" s="6">
        <f t="shared" si="63"/>
        <v>37.000568439522027</v>
      </c>
      <c r="AV135" s="6">
        <f t="shared" si="63"/>
        <v>37.048713546530728</v>
      </c>
      <c r="AW135" s="6">
        <f t="shared" si="63"/>
        <v>37.097012225681574</v>
      </c>
      <c r="AX135" s="6">
        <f t="shared" si="63"/>
        <v>37.145604910669228</v>
      </c>
      <c r="AY135" s="6">
        <f t="shared" si="63"/>
        <v>37.194585240711326</v>
      </c>
      <c r="AZ135" s="6">
        <f t="shared" si="63"/>
        <v>37.244020118465578</v>
      </c>
      <c r="BA135" s="6">
        <f t="shared" si="63"/>
        <v>37.293952384445276</v>
      </c>
      <c r="BB135" s="6">
        <f t="shared" si="63"/>
        <v>37.344414634704329</v>
      </c>
      <c r="BC135" s="6">
        <f t="shared" si="63"/>
        <v>37.395461313489029</v>
      </c>
      <c r="BD135" s="6">
        <f t="shared" si="63"/>
        <v>37.447140186492177</v>
      </c>
      <c r="BE135" s="6">
        <f t="shared" si="63"/>
        <v>37.499370210628378</v>
      </c>
      <c r="BF135" s="6">
        <f t="shared" si="63"/>
        <v>37.552049846662072</v>
      </c>
      <c r="BG135" s="6">
        <f t="shared" si="63"/>
        <v>37.605099403668632</v>
      </c>
      <c r="BH135" s="6">
        <f t="shared" si="63"/>
        <v>37.65853681331118</v>
      </c>
      <c r="BI135" s="6">
        <f t="shared" si="63"/>
        <v>37.712407204394133</v>
      </c>
      <c r="BJ135" s="6">
        <f t="shared" si="63"/>
        <v>37.766678156142625</v>
      </c>
      <c r="BK135" s="6">
        <f t="shared" si="63"/>
        <v>37.821303883476624</v>
      </c>
      <c r="BL135" s="6">
        <f t="shared" si="63"/>
        <v>37.876283182052127</v>
      </c>
    </row>
    <row r="136" spans="1:64" x14ac:dyDescent="0.25">
      <c r="C136" t="s">
        <v>15</v>
      </c>
      <c r="D136" s="6">
        <f t="shared" ref="D136:J136" si="66">(D$27*(D72*D121))+D104</f>
        <v>28.739068454613751</v>
      </c>
      <c r="E136" s="6">
        <f t="shared" si="66"/>
        <v>29.51493836945982</v>
      </c>
      <c r="F136" s="6">
        <f t="shared" si="66"/>
        <v>30.164831869665591</v>
      </c>
      <c r="G136" s="6">
        <f t="shared" si="66"/>
        <v>30.885634457541261</v>
      </c>
      <c r="H136" s="6">
        <f t="shared" si="66"/>
        <v>31.722038815272843</v>
      </c>
      <c r="I136" s="6">
        <f t="shared" si="66"/>
        <v>32.553832770000007</v>
      </c>
      <c r="J136" s="10">
        <f t="shared" si="66"/>
        <v>0</v>
      </c>
      <c r="K136" s="6">
        <f t="shared" si="65"/>
        <v>34.950990276833593</v>
      </c>
      <c r="L136" s="6">
        <f t="shared" si="63"/>
        <v>35.102629019664221</v>
      </c>
      <c r="M136" s="6">
        <f t="shared" si="63"/>
        <v>35.646056049645487</v>
      </c>
      <c r="N136" s="6">
        <f t="shared" si="63"/>
        <v>35.57474537596174</v>
      </c>
      <c r="O136" s="6">
        <f t="shared" si="63"/>
        <v>36.262457475354566</v>
      </c>
      <c r="P136" s="6">
        <f t="shared" si="63"/>
        <v>36.711765508298505</v>
      </c>
      <c r="Q136" s="6">
        <f t="shared" si="63"/>
        <v>37.176644602606416</v>
      </c>
      <c r="R136" s="6">
        <f t="shared" si="63"/>
        <v>37.657441816269518</v>
      </c>
      <c r="S136" s="6">
        <f t="shared" si="63"/>
        <v>38.154361962279168</v>
      </c>
      <c r="T136" s="6">
        <f t="shared" si="63"/>
        <v>38.651459652312454</v>
      </c>
      <c r="U136" s="6">
        <f t="shared" si="63"/>
        <v>39.160735395945487</v>
      </c>
      <c r="V136" s="6">
        <f t="shared" si="63"/>
        <v>39.638394771785336</v>
      </c>
      <c r="W136" s="6">
        <f t="shared" si="63"/>
        <v>40.100926785433415</v>
      </c>
      <c r="X136" s="6">
        <f t="shared" si="63"/>
        <v>40.532118939185736</v>
      </c>
      <c r="Y136" s="6">
        <f t="shared" si="63"/>
        <v>40.951587700503161</v>
      </c>
      <c r="Z136" s="6">
        <f t="shared" si="63"/>
        <v>41.400089008919402</v>
      </c>
      <c r="AA136" s="6">
        <f t="shared" si="63"/>
        <v>41.79679646434839</v>
      </c>
      <c r="AB136" s="6">
        <f t="shared" si="63"/>
        <v>42.163877045301732</v>
      </c>
      <c r="AC136" s="6">
        <f t="shared" si="63"/>
        <v>42.487572527786689</v>
      </c>
      <c r="AD136" s="6">
        <f t="shared" si="63"/>
        <v>42.807974237935646</v>
      </c>
      <c r="AE136" s="6">
        <f t="shared" si="63"/>
        <v>43.15027360907002</v>
      </c>
      <c r="AF136" s="6">
        <f t="shared" si="63"/>
        <v>43.439914271152361</v>
      </c>
      <c r="AG136" s="6">
        <f t="shared" si="63"/>
        <v>43.703925212108587</v>
      </c>
      <c r="AH136" s="6">
        <f t="shared" si="63"/>
        <v>43.940312950076553</v>
      </c>
      <c r="AI136" s="6">
        <f t="shared" si="63"/>
        <v>44.144171839285967</v>
      </c>
      <c r="AJ136" s="6">
        <f t="shared" si="63"/>
        <v>44.340720973595701</v>
      </c>
      <c r="AK136" s="6">
        <f t="shared" si="63"/>
        <v>44.501379786019747</v>
      </c>
      <c r="AL136" s="6">
        <f t="shared" si="63"/>
        <v>44.645574818005471</v>
      </c>
      <c r="AM136" s="6">
        <f t="shared" si="63"/>
        <v>44.76811736965508</v>
      </c>
      <c r="AN136" s="6">
        <f t="shared" si="63"/>
        <v>44.891915463850289</v>
      </c>
      <c r="AO136" s="6">
        <f t="shared" si="63"/>
        <v>44.994464849456229</v>
      </c>
      <c r="AP136" s="6">
        <f t="shared" si="63"/>
        <v>45.088876342128856</v>
      </c>
      <c r="AQ136" s="6">
        <f t="shared" si="63"/>
        <v>45.176851506782242</v>
      </c>
      <c r="AR136" s="6">
        <f t="shared" si="63"/>
        <v>45.239916792561338</v>
      </c>
      <c r="AS136" s="6">
        <f t="shared" si="63"/>
        <v>45.299790057461628</v>
      </c>
      <c r="AT136" s="6">
        <f t="shared" si="63"/>
        <v>45.35915144748504</v>
      </c>
      <c r="AU136" s="6">
        <f t="shared" si="63"/>
        <v>45.41825429469894</v>
      </c>
      <c r="AV136" s="6">
        <f t="shared" si="63"/>
        <v>45.47735248711566</v>
      </c>
      <c r="AW136" s="6">
        <f t="shared" si="63"/>
        <v>45.53663918957151</v>
      </c>
      <c r="AX136" s="6">
        <f t="shared" si="63"/>
        <v>45.596286784641265</v>
      </c>
      <c r="AY136" s="6">
        <f t="shared" si="63"/>
        <v>45.656410214607661</v>
      </c>
      <c r="AZ136" s="6">
        <f t="shared" si="63"/>
        <v>45.717091602585242</v>
      </c>
      <c r="BA136" s="6">
        <f t="shared" si="63"/>
        <v>45.778383535369557</v>
      </c>
      <c r="BB136" s="6">
        <f t="shared" si="63"/>
        <v>45.840326024666567</v>
      </c>
      <c r="BC136" s="6">
        <f t="shared" si="63"/>
        <v>45.902985900871784</v>
      </c>
      <c r="BD136" s="6">
        <f t="shared" si="63"/>
        <v>45.96642179644612</v>
      </c>
      <c r="BE136" s="6">
        <f t="shared" si="63"/>
        <v>46.030534230878409</v>
      </c>
      <c r="BF136" s="6">
        <f t="shared" si="63"/>
        <v>46.095198564601858</v>
      </c>
      <c r="BG136" s="6">
        <f t="shared" si="63"/>
        <v>46.160316976884715</v>
      </c>
      <c r="BH136" s="6">
        <f t="shared" si="63"/>
        <v>46.22591147887087</v>
      </c>
      <c r="BI136" s="6">
        <f t="shared" si="63"/>
        <v>46.292037466236707</v>
      </c>
      <c r="BJ136" s="6">
        <f t="shared" si="63"/>
        <v>46.35865514243153</v>
      </c>
      <c r="BK136" s="6">
        <f t="shared" si="63"/>
        <v>46.425708306199638</v>
      </c>
      <c r="BL136" s="6">
        <f t="shared" si="63"/>
        <v>46.493195479206939</v>
      </c>
    </row>
    <row r="137" spans="1:64" x14ac:dyDescent="0.25">
      <c r="C137" t="s">
        <v>16</v>
      </c>
      <c r="D137" s="6">
        <f t="shared" ref="D137:J137" si="67">(D$27*(D73*D122))+D105</f>
        <v>9.2859592289999622</v>
      </c>
      <c r="E137" s="6">
        <f t="shared" si="67"/>
        <v>9.5360268929999634</v>
      </c>
      <c r="F137" s="6">
        <f t="shared" si="67"/>
        <v>9.3974461729999632</v>
      </c>
      <c r="G137" s="6">
        <f t="shared" si="67"/>
        <v>9.023140433999961</v>
      </c>
      <c r="H137" s="6">
        <f t="shared" si="67"/>
        <v>9.058168667999972</v>
      </c>
      <c r="I137" s="6">
        <f t="shared" si="67"/>
        <v>8.5279561029999993</v>
      </c>
      <c r="J137" s="10">
        <f t="shared" si="67"/>
        <v>0</v>
      </c>
      <c r="K137" s="6">
        <f t="shared" si="65"/>
        <v>8.5153431379748827</v>
      </c>
      <c r="L137" s="6">
        <f t="shared" si="63"/>
        <v>8.2736592818871433</v>
      </c>
      <c r="M137" s="6">
        <f t="shared" si="63"/>
        <v>8.1469222311312564</v>
      </c>
      <c r="N137" s="6">
        <f t="shared" si="63"/>
        <v>7.903510956158371</v>
      </c>
      <c r="O137" s="6">
        <f t="shared" si="63"/>
        <v>7.8515662052054651</v>
      </c>
      <c r="P137" s="6">
        <f t="shared" si="63"/>
        <v>7.7676548108028189</v>
      </c>
      <c r="Q137" s="6">
        <f t="shared" si="63"/>
        <v>7.7078205477530375</v>
      </c>
      <c r="R137" s="6">
        <f t="shared" si="63"/>
        <v>7.6717045622682258</v>
      </c>
      <c r="S137" s="6">
        <f t="shared" si="63"/>
        <v>7.6588640479317975</v>
      </c>
      <c r="T137" s="6">
        <f t="shared" si="63"/>
        <v>7.665598579623337</v>
      </c>
      <c r="U137" s="6">
        <f t="shared" si="63"/>
        <v>7.6937621309473636</v>
      </c>
      <c r="V137" s="6">
        <f t="shared" si="63"/>
        <v>7.7341510144565939</v>
      </c>
      <c r="W137" s="6">
        <f t="shared" si="63"/>
        <v>7.7893552329175382</v>
      </c>
      <c r="X137" s="6">
        <f t="shared" si="63"/>
        <v>7.855412978465357</v>
      </c>
      <c r="Y137" s="6">
        <f t="shared" si="63"/>
        <v>7.9351770677217317</v>
      </c>
      <c r="Z137" s="6">
        <f t="shared" si="63"/>
        <v>8.0354725116316157</v>
      </c>
      <c r="AA137" s="6">
        <f t="shared" si="63"/>
        <v>8.1394500458726426</v>
      </c>
      <c r="AB137" s="6">
        <f t="shared" si="63"/>
        <v>8.2500870404089319</v>
      </c>
      <c r="AC137" s="6">
        <f t="shared" si="63"/>
        <v>8.3632412751113492</v>
      </c>
      <c r="AD137" s="6">
        <f t="shared" si="63"/>
        <v>8.4852670845483988</v>
      </c>
      <c r="AE137" s="6">
        <f t="shared" si="63"/>
        <v>8.6196889440854036</v>
      </c>
      <c r="AF137" s="6">
        <f t="shared" si="63"/>
        <v>8.7500563577918928</v>
      </c>
      <c r="AG137" s="6">
        <f t="shared" si="63"/>
        <v>8.8800011267275245</v>
      </c>
      <c r="AH137" s="6">
        <f t="shared" si="63"/>
        <v>9.0073378242300155</v>
      </c>
      <c r="AI137" s="6">
        <f t="shared" si="63"/>
        <v>9.1292245300890613</v>
      </c>
      <c r="AJ137" s="6">
        <f t="shared" si="63"/>
        <v>9.2490393026470681</v>
      </c>
      <c r="AK137" s="6">
        <f t="shared" si="63"/>
        <v>9.3590032464678625</v>
      </c>
      <c r="AL137" s="6">
        <f t="shared" si="63"/>
        <v>9.4613074196890263</v>
      </c>
      <c r="AM137" s="6">
        <f t="shared" si="63"/>
        <v>9.5530117962582377</v>
      </c>
      <c r="AN137" s="6">
        <f t="shared" si="63"/>
        <v>9.6371801036643028</v>
      </c>
      <c r="AO137" s="6">
        <f t="shared" si="63"/>
        <v>9.7071867669178911</v>
      </c>
      <c r="AP137" s="6">
        <f t="shared" si="63"/>
        <v>9.7640268585367167</v>
      </c>
      <c r="AQ137" s="6">
        <f t="shared" si="63"/>
        <v>9.8062637062001308</v>
      </c>
      <c r="AR137" s="6">
        <f t="shared" si="63"/>
        <v>9.8280755963317219</v>
      </c>
      <c r="AS137" s="6">
        <f t="shared" si="63"/>
        <v>9.8410826709542825</v>
      </c>
      <c r="AT137" s="6">
        <f t="shared" si="63"/>
        <v>9.8539785441126817</v>
      </c>
      <c r="AU137" s="6">
        <f t="shared" si="63"/>
        <v>9.8668182505392021</v>
      </c>
      <c r="AV137" s="6">
        <f t="shared" si="63"/>
        <v>9.8796569457415231</v>
      </c>
      <c r="AW137" s="6">
        <f t="shared" si="63"/>
        <v>9.8925365935150822</v>
      </c>
      <c r="AX137" s="6">
        <f t="shared" si="63"/>
        <v>9.905494642845122</v>
      </c>
      <c r="AY137" s="6">
        <f t="shared" si="63"/>
        <v>9.9185560641896817</v>
      </c>
      <c r="AZ137" s="6">
        <f t="shared" si="63"/>
        <v>9.9317386982574831</v>
      </c>
      <c r="BA137" s="6">
        <f t="shared" si="63"/>
        <v>9.9450539691854019</v>
      </c>
      <c r="BB137" s="6">
        <f t="shared" si="63"/>
        <v>9.9585105692544822</v>
      </c>
      <c r="BC137" s="6">
        <f t="shared" si="63"/>
        <v>9.9721230169304018</v>
      </c>
      <c r="BD137" s="6">
        <f t="shared" si="63"/>
        <v>9.9859040497312428</v>
      </c>
      <c r="BE137" s="6">
        <f t="shared" si="63"/>
        <v>9.9998320561675609</v>
      </c>
      <c r="BF137" s="6">
        <f t="shared" si="63"/>
        <v>10.013879959109881</v>
      </c>
      <c r="BG137" s="6">
        <f t="shared" si="63"/>
        <v>10.028026507644963</v>
      </c>
      <c r="BH137" s="6">
        <f t="shared" si="63"/>
        <v>10.042276483549642</v>
      </c>
      <c r="BI137" s="6">
        <f t="shared" si="63"/>
        <v>10.056641921171762</v>
      </c>
      <c r="BJ137" s="6">
        <f t="shared" si="63"/>
        <v>10.071114174971362</v>
      </c>
      <c r="BK137" s="6">
        <f t="shared" si="63"/>
        <v>10.085681035593762</v>
      </c>
      <c r="BL137" s="6">
        <f t="shared" si="63"/>
        <v>10.100342181880562</v>
      </c>
    </row>
    <row r="138" spans="1:64" x14ac:dyDescent="0.25">
      <c r="C138" t="s">
        <v>17</v>
      </c>
      <c r="D138" s="6">
        <f t="shared" ref="D138:J138" si="68">(D$27*(D74*D123))+D106</f>
        <v>0.87813820277986454</v>
      </c>
      <c r="E138" s="6">
        <f t="shared" si="68"/>
        <v>0.9018453390668284</v>
      </c>
      <c r="F138" s="6">
        <f t="shared" si="68"/>
        <v>0.92170319601756001</v>
      </c>
      <c r="G138" s="6">
        <f t="shared" si="68"/>
        <v>0.94372771953598267</v>
      </c>
      <c r="H138" s="6">
        <f t="shared" si="68"/>
        <v>0.9692845193555587</v>
      </c>
      <c r="I138" s="6">
        <f t="shared" si="68"/>
        <v>0.99470044575000016</v>
      </c>
      <c r="J138" s="10">
        <f t="shared" si="68"/>
        <v>0</v>
      </c>
      <c r="K138" s="6">
        <f t="shared" si="65"/>
        <v>1.0679469251254712</v>
      </c>
      <c r="L138" s="6">
        <f t="shared" si="63"/>
        <v>1.0725803311564071</v>
      </c>
      <c r="M138" s="6">
        <f t="shared" si="63"/>
        <v>1.0891850459613903</v>
      </c>
      <c r="N138" s="6">
        <f t="shared" si="63"/>
        <v>1.0870061087099423</v>
      </c>
      <c r="O138" s="6">
        <f t="shared" si="63"/>
        <v>1.108019533969167</v>
      </c>
      <c r="P138" s="6">
        <f t="shared" si="63"/>
        <v>1.1217483905313432</v>
      </c>
      <c r="Q138" s="6">
        <f t="shared" si="63"/>
        <v>1.1359530295240854</v>
      </c>
      <c r="R138" s="6">
        <f t="shared" si="63"/>
        <v>1.1506440554971245</v>
      </c>
      <c r="S138" s="6">
        <f t="shared" si="63"/>
        <v>1.1658277266251975</v>
      </c>
      <c r="T138" s="6">
        <f t="shared" si="63"/>
        <v>1.1810168227095472</v>
      </c>
      <c r="U138" s="6">
        <f t="shared" si="63"/>
        <v>1.1965780259872232</v>
      </c>
      <c r="V138" s="6">
        <f t="shared" si="63"/>
        <v>1.2111731735823299</v>
      </c>
      <c r="W138" s="6">
        <f t="shared" si="63"/>
        <v>1.2253060962215765</v>
      </c>
      <c r="X138" s="6">
        <f t="shared" si="63"/>
        <v>1.2384814120306753</v>
      </c>
      <c r="Y138" s="6">
        <f t="shared" si="63"/>
        <v>1.25129851307093</v>
      </c>
      <c r="Z138" s="6">
        <f t="shared" si="63"/>
        <v>1.2650027197169826</v>
      </c>
      <c r="AA138" s="6">
        <f t="shared" si="63"/>
        <v>1.2771243364106455</v>
      </c>
      <c r="AB138" s="6">
        <f t="shared" si="63"/>
        <v>1.2883406874953311</v>
      </c>
      <c r="AC138" s="6">
        <f t="shared" si="63"/>
        <v>1.2982313827934824</v>
      </c>
      <c r="AD138" s="6">
        <f t="shared" si="63"/>
        <v>1.3080214350480339</v>
      </c>
      <c r="AE138" s="6">
        <f t="shared" si="63"/>
        <v>1.3184805824993617</v>
      </c>
      <c r="AF138" s="6">
        <f t="shared" si="63"/>
        <v>1.3273307138407671</v>
      </c>
      <c r="AG138" s="6">
        <f t="shared" si="63"/>
        <v>1.3353977148144305</v>
      </c>
      <c r="AH138" s="6">
        <f t="shared" si="63"/>
        <v>1.3426206734745612</v>
      </c>
      <c r="AI138" s="6">
        <f t="shared" si="63"/>
        <v>1.3488496950892945</v>
      </c>
      <c r="AJ138" s="6">
        <f t="shared" si="63"/>
        <v>1.3548553630820916</v>
      </c>
      <c r="AK138" s="6">
        <f t="shared" si="63"/>
        <v>1.3597643823506038</v>
      </c>
      <c r="AL138" s="6">
        <f t="shared" si="63"/>
        <v>1.3641703416612787</v>
      </c>
      <c r="AM138" s="6">
        <f t="shared" si="63"/>
        <v>1.3679146974061278</v>
      </c>
      <c r="AN138" s="6">
        <f t="shared" si="63"/>
        <v>1.3716974169509812</v>
      </c>
      <c r="AO138" s="6">
        <f t="shared" si="63"/>
        <v>1.3748308704000518</v>
      </c>
      <c r="AP138" s="6">
        <f t="shared" si="63"/>
        <v>1.3777156660094931</v>
      </c>
      <c r="AQ138" s="6">
        <f t="shared" si="63"/>
        <v>1.3804037960405684</v>
      </c>
      <c r="AR138" s="6">
        <f t="shared" si="63"/>
        <v>1.3823307908838185</v>
      </c>
      <c r="AS138" s="6">
        <f t="shared" si="63"/>
        <v>1.3841602517557718</v>
      </c>
      <c r="AT138" s="6">
        <f t="shared" si="63"/>
        <v>1.3859740720064873</v>
      </c>
      <c r="AU138" s="6">
        <f t="shared" si="63"/>
        <v>1.3877799923380232</v>
      </c>
      <c r="AV138" s="6">
        <f t="shared" si="63"/>
        <v>1.389585770439645</v>
      </c>
      <c r="AW138" s="6">
        <f t="shared" si="63"/>
        <v>1.3913973085702405</v>
      </c>
      <c r="AX138" s="6">
        <f t="shared" si="63"/>
        <v>1.3932198739751498</v>
      </c>
      <c r="AY138" s="6">
        <f t="shared" si="63"/>
        <v>1.3950569787796783</v>
      </c>
      <c r="AZ138" s="6">
        <f t="shared" si="63"/>
        <v>1.3969111323012158</v>
      </c>
      <c r="BA138" s="6">
        <f t="shared" si="63"/>
        <v>1.3987839413585141</v>
      </c>
      <c r="BB138" s="6">
        <f t="shared" si="63"/>
        <v>1.4006766285314782</v>
      </c>
      <c r="BC138" s="6">
        <f t="shared" si="63"/>
        <v>1.4025912358599713</v>
      </c>
      <c r="BD138" s="6">
        <f t="shared" si="63"/>
        <v>1.4045295548914092</v>
      </c>
      <c r="BE138" s="6">
        <f t="shared" si="63"/>
        <v>1.4064885459435068</v>
      </c>
      <c r="BF138" s="6">
        <f t="shared" si="63"/>
        <v>1.4084644005850566</v>
      </c>
      <c r="BG138" s="6">
        <f t="shared" si="63"/>
        <v>1.4104541298492552</v>
      </c>
      <c r="BH138" s="6">
        <f t="shared" si="63"/>
        <v>1.4124584062988321</v>
      </c>
      <c r="BI138" s="6">
        <f t="shared" si="63"/>
        <v>1.4144789225794547</v>
      </c>
      <c r="BJ138" s="6">
        <f t="shared" si="63"/>
        <v>1.4165144626854078</v>
      </c>
      <c r="BK138" s="6">
        <f t="shared" si="63"/>
        <v>1.4185633093561001</v>
      </c>
      <c r="BL138" s="6">
        <f t="shared" si="63"/>
        <v>1.420625417420212</v>
      </c>
    </row>
    <row r="139" spans="1:64" x14ac:dyDescent="0.25">
      <c r="C139" t="s">
        <v>18</v>
      </c>
      <c r="D139" s="6">
        <f t="shared" ref="D139:J139" si="69">(D$27*(D75*D124))+D107</f>
        <v>95.796894848712469</v>
      </c>
      <c r="E139" s="6">
        <f t="shared" si="69"/>
        <v>98.383127898199433</v>
      </c>
      <c r="F139" s="6">
        <f t="shared" si="69"/>
        <v>100.54943956555202</v>
      </c>
      <c r="G139" s="6">
        <f t="shared" si="69"/>
        <v>102.95211485847086</v>
      </c>
      <c r="H139" s="6">
        <f t="shared" si="69"/>
        <v>105.74012938424279</v>
      </c>
      <c r="I139" s="6">
        <f t="shared" si="69"/>
        <v>108.51277589999999</v>
      </c>
      <c r="J139" s="10">
        <f t="shared" si="69"/>
        <v>0</v>
      </c>
      <c r="K139" s="6">
        <f t="shared" si="65"/>
        <v>116.50330092277862</v>
      </c>
      <c r="L139" s="6">
        <f t="shared" si="63"/>
        <v>117.0087633988807</v>
      </c>
      <c r="M139" s="6">
        <f t="shared" si="63"/>
        <v>118.82018683215159</v>
      </c>
      <c r="N139" s="6">
        <f t="shared" si="63"/>
        <v>118.58248458653908</v>
      </c>
      <c r="O139" s="6">
        <f t="shared" si="63"/>
        <v>120.87485825118183</v>
      </c>
      <c r="P139" s="6">
        <f t="shared" si="63"/>
        <v>122.37255169432829</v>
      </c>
      <c r="Q139" s="6">
        <f t="shared" ref="L139:BL140" si="70">(Q$23*(Q75*Q124))+Q107</f>
        <v>123.92214867535469</v>
      </c>
      <c r="R139" s="6">
        <f t="shared" si="70"/>
        <v>125.52480605423165</v>
      </c>
      <c r="S139" s="6">
        <f t="shared" si="70"/>
        <v>127.18120654093055</v>
      </c>
      <c r="T139" s="6">
        <f t="shared" si="70"/>
        <v>128.83819884104142</v>
      </c>
      <c r="U139" s="6">
        <f t="shared" si="70"/>
        <v>130.53578465315155</v>
      </c>
      <c r="V139" s="6">
        <f t="shared" si="70"/>
        <v>132.12798257261767</v>
      </c>
      <c r="W139" s="6">
        <f t="shared" si="70"/>
        <v>133.66975595144464</v>
      </c>
      <c r="X139" s="6">
        <f t="shared" si="70"/>
        <v>135.10706313061903</v>
      </c>
      <c r="Y139" s="6">
        <f t="shared" si="70"/>
        <v>136.50529233501047</v>
      </c>
      <c r="Z139" s="6">
        <f t="shared" si="70"/>
        <v>138.00029669639804</v>
      </c>
      <c r="AA139" s="6">
        <f t="shared" si="70"/>
        <v>139.32265488116118</v>
      </c>
      <c r="AB139" s="6">
        <f t="shared" si="70"/>
        <v>140.54625681767237</v>
      </c>
      <c r="AC139" s="6">
        <f t="shared" si="70"/>
        <v>141.62524175928888</v>
      </c>
      <c r="AD139" s="6">
        <f t="shared" si="70"/>
        <v>142.69324745978543</v>
      </c>
      <c r="AE139" s="6">
        <f t="shared" si="70"/>
        <v>143.83424536356659</v>
      </c>
      <c r="AF139" s="6">
        <f t="shared" si="70"/>
        <v>144.79971423717453</v>
      </c>
      <c r="AG139" s="6">
        <f t="shared" si="70"/>
        <v>145.67975070702863</v>
      </c>
      <c r="AH139" s="6">
        <f t="shared" si="70"/>
        <v>146.46770983358837</v>
      </c>
      <c r="AI139" s="6">
        <f t="shared" si="70"/>
        <v>147.1472394642866</v>
      </c>
      <c r="AJ139" s="6">
        <f t="shared" si="70"/>
        <v>147.80240324531894</v>
      </c>
      <c r="AK139" s="6">
        <f t="shared" si="70"/>
        <v>148.33793262006577</v>
      </c>
      <c r="AL139" s="6">
        <f t="shared" si="70"/>
        <v>148.81858272668478</v>
      </c>
      <c r="AM139" s="6">
        <f t="shared" si="70"/>
        <v>149.22705789885009</v>
      </c>
      <c r="AN139" s="6">
        <f t="shared" si="70"/>
        <v>149.63971821283411</v>
      </c>
      <c r="AO139" s="6">
        <f t="shared" si="70"/>
        <v>149.98154949818732</v>
      </c>
      <c r="AP139" s="6">
        <f t="shared" si="70"/>
        <v>150.29625447376279</v>
      </c>
      <c r="AQ139" s="6">
        <f t="shared" si="70"/>
        <v>150.58950502260734</v>
      </c>
      <c r="AR139" s="6">
        <f t="shared" si="70"/>
        <v>150.79972264187094</v>
      </c>
      <c r="AS139" s="6">
        <f t="shared" si="70"/>
        <v>150.99930019153859</v>
      </c>
      <c r="AT139" s="6">
        <f t="shared" si="70"/>
        <v>151.19717149161661</v>
      </c>
      <c r="AU139" s="6">
        <f t="shared" si="70"/>
        <v>151.39418098232963</v>
      </c>
      <c r="AV139" s="6">
        <f t="shared" si="70"/>
        <v>151.59117495705203</v>
      </c>
      <c r="AW139" s="6">
        <f t="shared" si="70"/>
        <v>151.78879729857152</v>
      </c>
      <c r="AX139" s="6">
        <f t="shared" si="70"/>
        <v>151.98762261547071</v>
      </c>
      <c r="AY139" s="6">
        <f t="shared" si="70"/>
        <v>152.188034048692</v>
      </c>
      <c r="AZ139" s="6">
        <f t="shared" si="70"/>
        <v>152.39030534195064</v>
      </c>
      <c r="BA139" s="6">
        <f t="shared" si="70"/>
        <v>152.59461178456502</v>
      </c>
      <c r="BB139" s="6">
        <f t="shared" si="70"/>
        <v>152.80108674888837</v>
      </c>
      <c r="BC139" s="6">
        <f t="shared" si="70"/>
        <v>153.00995300290577</v>
      </c>
      <c r="BD139" s="6">
        <f t="shared" si="70"/>
        <v>153.22140598815355</v>
      </c>
      <c r="BE139" s="6">
        <f t="shared" si="70"/>
        <v>153.43511410292786</v>
      </c>
      <c r="BF139" s="6">
        <f t="shared" si="70"/>
        <v>153.65066188200601</v>
      </c>
      <c r="BG139" s="6">
        <f t="shared" si="70"/>
        <v>153.8677232562822</v>
      </c>
      <c r="BH139" s="6">
        <f t="shared" si="70"/>
        <v>154.08637159623606</v>
      </c>
      <c r="BI139" s="6">
        <f t="shared" si="70"/>
        <v>154.30679155412219</v>
      </c>
      <c r="BJ139" s="6">
        <f t="shared" si="70"/>
        <v>154.52885047477159</v>
      </c>
      <c r="BK139" s="6">
        <f t="shared" si="70"/>
        <v>154.75236102066529</v>
      </c>
      <c r="BL139" s="6">
        <f t="shared" si="70"/>
        <v>154.97731826402295</v>
      </c>
    </row>
    <row r="140" spans="1:64" x14ac:dyDescent="0.25">
      <c r="C140" t="s">
        <v>40</v>
      </c>
      <c r="D140" s="6">
        <f t="shared" ref="D140:J140" si="71">(D$27*(D76*D125))+D108</f>
        <v>0</v>
      </c>
      <c r="E140" s="6">
        <f t="shared" si="71"/>
        <v>0</v>
      </c>
      <c r="F140" s="6">
        <f t="shared" si="71"/>
        <v>0</v>
      </c>
      <c r="G140" s="6">
        <f t="shared" si="71"/>
        <v>0</v>
      </c>
      <c r="H140" s="6">
        <f t="shared" si="71"/>
        <v>0</v>
      </c>
      <c r="I140" s="6">
        <f t="shared" si="71"/>
        <v>0</v>
      </c>
      <c r="J140" s="10">
        <f t="shared" si="71"/>
        <v>0</v>
      </c>
      <c r="K140" s="6">
        <f t="shared" si="65"/>
        <v>0</v>
      </c>
      <c r="L140" s="6">
        <f t="shared" si="70"/>
        <v>0</v>
      </c>
      <c r="M140" s="6">
        <f t="shared" si="70"/>
        <v>0</v>
      </c>
      <c r="N140" s="6">
        <f t="shared" si="70"/>
        <v>0</v>
      </c>
      <c r="O140" s="6">
        <f t="shared" si="70"/>
        <v>0</v>
      </c>
      <c r="P140" s="6">
        <f t="shared" si="70"/>
        <v>0</v>
      </c>
      <c r="Q140" s="6">
        <f t="shared" si="70"/>
        <v>0</v>
      </c>
      <c r="R140" s="6">
        <f t="shared" si="70"/>
        <v>0</v>
      </c>
      <c r="S140" s="6">
        <f t="shared" si="70"/>
        <v>0</v>
      </c>
      <c r="T140" s="6">
        <f t="shared" si="70"/>
        <v>0</v>
      </c>
      <c r="U140" s="6">
        <f t="shared" si="70"/>
        <v>0</v>
      </c>
      <c r="V140" s="6">
        <f t="shared" si="70"/>
        <v>0</v>
      </c>
      <c r="W140" s="6">
        <f t="shared" si="70"/>
        <v>0</v>
      </c>
      <c r="X140" s="6">
        <f t="shared" si="70"/>
        <v>0</v>
      </c>
      <c r="Y140" s="6">
        <f t="shared" si="70"/>
        <v>0</v>
      </c>
      <c r="Z140" s="6">
        <f t="shared" si="70"/>
        <v>0</v>
      </c>
      <c r="AA140" s="6">
        <f t="shared" si="70"/>
        <v>0</v>
      </c>
      <c r="AB140" s="6">
        <f t="shared" si="70"/>
        <v>0</v>
      </c>
      <c r="AC140" s="6">
        <f t="shared" si="70"/>
        <v>0</v>
      </c>
      <c r="AD140" s="6">
        <f t="shared" si="70"/>
        <v>0</v>
      </c>
      <c r="AE140" s="6">
        <f t="shared" si="70"/>
        <v>0</v>
      </c>
      <c r="AF140" s="6">
        <f t="shared" si="70"/>
        <v>0</v>
      </c>
      <c r="AG140" s="6">
        <f t="shared" si="70"/>
        <v>0</v>
      </c>
      <c r="AH140" s="6">
        <f t="shared" si="70"/>
        <v>0</v>
      </c>
      <c r="AI140" s="6">
        <f t="shared" si="70"/>
        <v>0</v>
      </c>
      <c r="AJ140" s="6">
        <f t="shared" si="70"/>
        <v>0</v>
      </c>
      <c r="AK140" s="6">
        <f t="shared" si="70"/>
        <v>0</v>
      </c>
      <c r="AL140" s="6">
        <f t="shared" si="70"/>
        <v>0</v>
      </c>
      <c r="AM140" s="6">
        <f t="shared" si="70"/>
        <v>0</v>
      </c>
      <c r="AN140" s="6">
        <f t="shared" si="70"/>
        <v>0</v>
      </c>
      <c r="AO140" s="6">
        <f t="shared" si="70"/>
        <v>0</v>
      </c>
      <c r="AP140" s="6">
        <f t="shared" si="70"/>
        <v>0</v>
      </c>
      <c r="AQ140" s="6">
        <f t="shared" si="70"/>
        <v>0</v>
      </c>
      <c r="AR140" s="6">
        <f t="shared" si="70"/>
        <v>0</v>
      </c>
      <c r="AS140" s="6">
        <f t="shared" si="70"/>
        <v>0</v>
      </c>
      <c r="AT140" s="6">
        <f t="shared" si="70"/>
        <v>0</v>
      </c>
      <c r="AU140" s="6">
        <f t="shared" si="70"/>
        <v>0</v>
      </c>
      <c r="AV140" s="6">
        <f t="shared" si="70"/>
        <v>0</v>
      </c>
      <c r="AW140" s="6">
        <f t="shared" si="70"/>
        <v>0</v>
      </c>
      <c r="AX140" s="6">
        <f t="shared" si="70"/>
        <v>0</v>
      </c>
      <c r="AY140" s="6">
        <f t="shared" si="70"/>
        <v>0</v>
      </c>
      <c r="AZ140" s="6">
        <f t="shared" si="70"/>
        <v>0</v>
      </c>
      <c r="BA140" s="6">
        <f t="shared" si="70"/>
        <v>0</v>
      </c>
      <c r="BB140" s="6">
        <f t="shared" si="70"/>
        <v>0</v>
      </c>
      <c r="BC140" s="6">
        <f t="shared" si="70"/>
        <v>0</v>
      </c>
      <c r="BD140" s="6">
        <f t="shared" si="70"/>
        <v>0</v>
      </c>
      <c r="BE140" s="6">
        <f t="shared" si="70"/>
        <v>0</v>
      </c>
      <c r="BF140" s="6">
        <f t="shared" si="70"/>
        <v>0</v>
      </c>
      <c r="BG140" s="6">
        <f t="shared" si="70"/>
        <v>0</v>
      </c>
      <c r="BH140" s="6">
        <f t="shared" si="70"/>
        <v>0</v>
      </c>
      <c r="BI140" s="6">
        <f t="shared" si="70"/>
        <v>0</v>
      </c>
      <c r="BJ140" s="6">
        <f t="shared" si="70"/>
        <v>0</v>
      </c>
      <c r="BK140" s="6">
        <f t="shared" si="70"/>
        <v>0</v>
      </c>
      <c r="BL140" s="6">
        <f t="shared" si="70"/>
        <v>0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2">SUM(D146:D158)</f>
        <v>0</v>
      </c>
      <c r="E160">
        <f t="shared" si="72"/>
        <v>0</v>
      </c>
      <c r="F160">
        <f t="shared" si="72"/>
        <v>0</v>
      </c>
      <c r="G160">
        <f t="shared" si="72"/>
        <v>0</v>
      </c>
      <c r="H160">
        <f t="shared" si="72"/>
        <v>0</v>
      </c>
      <c r="I160">
        <f t="shared" si="72"/>
        <v>0</v>
      </c>
      <c r="J160" s="10">
        <f t="shared" si="72"/>
        <v>0</v>
      </c>
      <c r="K160">
        <f t="shared" si="72"/>
        <v>0</v>
      </c>
      <c r="L160">
        <f t="shared" si="72"/>
        <v>0</v>
      </c>
      <c r="M160">
        <f t="shared" si="72"/>
        <v>0</v>
      </c>
      <c r="N160">
        <f t="shared" si="72"/>
        <v>0</v>
      </c>
      <c r="O160">
        <f t="shared" si="72"/>
        <v>0</v>
      </c>
      <c r="P160">
        <f t="shared" si="72"/>
        <v>0</v>
      </c>
      <c r="Q160">
        <f t="shared" si="72"/>
        <v>0</v>
      </c>
      <c r="R160">
        <f t="shared" si="72"/>
        <v>0</v>
      </c>
      <c r="S160">
        <f t="shared" si="72"/>
        <v>0</v>
      </c>
      <c r="T160">
        <f t="shared" si="72"/>
        <v>0</v>
      </c>
      <c r="U160">
        <f t="shared" si="72"/>
        <v>0</v>
      </c>
      <c r="V160">
        <f t="shared" si="72"/>
        <v>0</v>
      </c>
      <c r="W160">
        <f t="shared" si="72"/>
        <v>0</v>
      </c>
      <c r="X160">
        <f t="shared" si="72"/>
        <v>0</v>
      </c>
      <c r="Y160">
        <f t="shared" si="72"/>
        <v>0</v>
      </c>
      <c r="Z160">
        <f t="shared" si="72"/>
        <v>0</v>
      </c>
      <c r="AA160">
        <f t="shared" si="72"/>
        <v>0</v>
      </c>
      <c r="AB160">
        <f t="shared" si="72"/>
        <v>0</v>
      </c>
      <c r="AC160">
        <f t="shared" si="72"/>
        <v>0</v>
      </c>
      <c r="AD160">
        <f t="shared" si="72"/>
        <v>0</v>
      </c>
      <c r="AE160">
        <f t="shared" si="72"/>
        <v>0</v>
      </c>
      <c r="AF160">
        <f t="shared" si="72"/>
        <v>0</v>
      </c>
      <c r="AG160">
        <f t="shared" si="72"/>
        <v>0</v>
      </c>
      <c r="AH160">
        <f t="shared" si="72"/>
        <v>0</v>
      </c>
      <c r="AI160">
        <f t="shared" si="72"/>
        <v>0</v>
      </c>
      <c r="AJ160">
        <f t="shared" si="72"/>
        <v>0</v>
      </c>
      <c r="AK160">
        <f t="shared" si="72"/>
        <v>0</v>
      </c>
      <c r="AL160">
        <f t="shared" si="72"/>
        <v>0</v>
      </c>
      <c r="AM160">
        <f t="shared" si="72"/>
        <v>0</v>
      </c>
      <c r="AN160">
        <f t="shared" si="72"/>
        <v>0</v>
      </c>
      <c r="AO160">
        <f t="shared" si="72"/>
        <v>0</v>
      </c>
      <c r="AP160">
        <f t="shared" si="72"/>
        <v>0</v>
      </c>
      <c r="AQ160">
        <f t="shared" si="72"/>
        <v>0</v>
      </c>
      <c r="AR160">
        <f t="shared" si="72"/>
        <v>0</v>
      </c>
      <c r="AS160">
        <f t="shared" si="72"/>
        <v>0</v>
      </c>
      <c r="AT160">
        <f t="shared" si="72"/>
        <v>0</v>
      </c>
      <c r="AU160">
        <f t="shared" si="72"/>
        <v>0</v>
      </c>
      <c r="AV160">
        <f t="shared" si="72"/>
        <v>0</v>
      </c>
      <c r="AW160">
        <f t="shared" si="72"/>
        <v>0</v>
      </c>
      <c r="AX160">
        <f t="shared" si="72"/>
        <v>0</v>
      </c>
      <c r="AY160">
        <f t="shared" si="72"/>
        <v>0</v>
      </c>
      <c r="AZ160">
        <f t="shared" si="72"/>
        <v>0</v>
      </c>
      <c r="BA160">
        <f t="shared" si="72"/>
        <v>0</v>
      </c>
      <c r="BB160">
        <f t="shared" si="72"/>
        <v>0</v>
      </c>
      <c r="BC160">
        <f t="shared" si="72"/>
        <v>0</v>
      </c>
      <c r="BD160">
        <f t="shared" si="72"/>
        <v>0</v>
      </c>
      <c r="BE160">
        <f t="shared" si="72"/>
        <v>0</v>
      </c>
      <c r="BF160">
        <f t="shared" si="72"/>
        <v>0</v>
      </c>
      <c r="BG160">
        <f t="shared" si="72"/>
        <v>0</v>
      </c>
      <c r="BH160">
        <f t="shared" si="72"/>
        <v>0</v>
      </c>
      <c r="BI160">
        <f t="shared" si="72"/>
        <v>0</v>
      </c>
      <c r="BJ160">
        <f t="shared" si="72"/>
        <v>0</v>
      </c>
      <c r="BK160">
        <f t="shared" si="72"/>
        <v>0</v>
      </c>
      <c r="BL160">
        <f t="shared" si="72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f>S171+0.02</f>
        <v>1.02</v>
      </c>
      <c r="U171" s="6">
        <f t="shared" ref="U171:AT171" si="73">T171+0.02</f>
        <v>1.04</v>
      </c>
      <c r="V171" s="6">
        <f t="shared" si="73"/>
        <v>1.06</v>
      </c>
      <c r="W171" s="6">
        <f t="shared" si="73"/>
        <v>1.08</v>
      </c>
      <c r="X171" s="6">
        <f t="shared" si="73"/>
        <v>1.1000000000000001</v>
      </c>
      <c r="Y171" s="6">
        <f t="shared" si="73"/>
        <v>1.1200000000000001</v>
      </c>
      <c r="Z171" s="6">
        <f t="shared" si="73"/>
        <v>1.1400000000000001</v>
      </c>
      <c r="AA171" s="6">
        <f t="shared" si="73"/>
        <v>1.1600000000000001</v>
      </c>
      <c r="AB171" s="6">
        <f t="shared" si="73"/>
        <v>1.1800000000000002</v>
      </c>
      <c r="AC171" s="6">
        <f t="shared" si="73"/>
        <v>1.2000000000000002</v>
      </c>
      <c r="AD171" s="6">
        <f t="shared" si="73"/>
        <v>1.2200000000000002</v>
      </c>
      <c r="AE171" s="6">
        <f t="shared" si="73"/>
        <v>1.2400000000000002</v>
      </c>
      <c r="AF171" s="6">
        <f t="shared" si="73"/>
        <v>1.2600000000000002</v>
      </c>
      <c r="AG171" s="6">
        <f t="shared" si="73"/>
        <v>1.2800000000000002</v>
      </c>
      <c r="AH171" s="6">
        <f t="shared" si="73"/>
        <v>1.3000000000000003</v>
      </c>
      <c r="AI171" s="6">
        <f t="shared" si="73"/>
        <v>1.3200000000000003</v>
      </c>
      <c r="AJ171" s="6">
        <f t="shared" si="73"/>
        <v>1.3400000000000003</v>
      </c>
      <c r="AK171" s="6">
        <f t="shared" si="73"/>
        <v>1.3600000000000003</v>
      </c>
      <c r="AL171" s="6">
        <f t="shared" si="73"/>
        <v>1.3800000000000003</v>
      </c>
      <c r="AM171" s="6">
        <f t="shared" si="73"/>
        <v>1.4000000000000004</v>
      </c>
      <c r="AN171" s="6">
        <f t="shared" si="73"/>
        <v>1.4200000000000004</v>
      </c>
      <c r="AO171" s="6">
        <f t="shared" si="73"/>
        <v>1.4400000000000004</v>
      </c>
      <c r="AP171" s="6">
        <f t="shared" si="73"/>
        <v>1.4600000000000004</v>
      </c>
      <c r="AQ171" s="6">
        <f t="shared" si="73"/>
        <v>1.4800000000000004</v>
      </c>
      <c r="AR171" s="6">
        <f t="shared" si="73"/>
        <v>1.5000000000000004</v>
      </c>
      <c r="AS171" s="6">
        <f t="shared" si="73"/>
        <v>1.5200000000000005</v>
      </c>
      <c r="AT171" s="6">
        <f t="shared" si="73"/>
        <v>1.5400000000000005</v>
      </c>
      <c r="AU171">
        <f>AT171</f>
        <v>1.5400000000000005</v>
      </c>
      <c r="AV171" s="6">
        <f t="shared" ref="AV171:BL171" si="74">AU171</f>
        <v>1.5400000000000005</v>
      </c>
      <c r="AW171" s="6">
        <f t="shared" si="74"/>
        <v>1.5400000000000005</v>
      </c>
      <c r="AX171" s="6">
        <f t="shared" si="74"/>
        <v>1.5400000000000005</v>
      </c>
      <c r="AY171" s="6">
        <f t="shared" si="74"/>
        <v>1.5400000000000005</v>
      </c>
      <c r="AZ171" s="6">
        <f t="shared" si="74"/>
        <v>1.5400000000000005</v>
      </c>
      <c r="BA171" s="6">
        <f t="shared" si="74"/>
        <v>1.5400000000000005</v>
      </c>
      <c r="BB171" s="6">
        <f t="shared" si="74"/>
        <v>1.5400000000000005</v>
      </c>
      <c r="BC171" s="6">
        <f t="shared" si="74"/>
        <v>1.5400000000000005</v>
      </c>
      <c r="BD171" s="6">
        <f t="shared" si="74"/>
        <v>1.5400000000000005</v>
      </c>
      <c r="BE171" s="6">
        <f t="shared" si="74"/>
        <v>1.5400000000000005</v>
      </c>
      <c r="BF171" s="6">
        <f t="shared" si="74"/>
        <v>1.5400000000000005</v>
      </c>
      <c r="BG171" s="6">
        <f t="shared" si="74"/>
        <v>1.5400000000000005</v>
      </c>
      <c r="BH171" s="6">
        <f t="shared" si="74"/>
        <v>1.5400000000000005</v>
      </c>
      <c r="BI171" s="6">
        <f t="shared" si="74"/>
        <v>1.5400000000000005</v>
      </c>
      <c r="BJ171" s="6">
        <f t="shared" si="74"/>
        <v>1.5400000000000005</v>
      </c>
      <c r="BK171" s="6">
        <f t="shared" si="74"/>
        <v>1.5400000000000005</v>
      </c>
      <c r="BL171" s="6">
        <f t="shared" si="74"/>
        <v>1.5400000000000005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f>S175-0.01</f>
        <v>0.99</v>
      </c>
      <c r="U175" s="6">
        <f t="shared" ref="U175:AT175" si="75">T175-0.01</f>
        <v>0.98</v>
      </c>
      <c r="V175" s="6">
        <f t="shared" si="75"/>
        <v>0.97</v>
      </c>
      <c r="W175" s="6">
        <f t="shared" si="75"/>
        <v>0.96</v>
      </c>
      <c r="X175" s="6">
        <f t="shared" si="75"/>
        <v>0.95</v>
      </c>
      <c r="Y175" s="6">
        <f t="shared" si="75"/>
        <v>0.94</v>
      </c>
      <c r="Z175" s="6">
        <f t="shared" si="75"/>
        <v>0.92999999999999994</v>
      </c>
      <c r="AA175" s="6">
        <f t="shared" si="75"/>
        <v>0.91999999999999993</v>
      </c>
      <c r="AB175" s="6">
        <f t="shared" si="75"/>
        <v>0.90999999999999992</v>
      </c>
      <c r="AC175" s="6">
        <f t="shared" si="75"/>
        <v>0.89999999999999991</v>
      </c>
      <c r="AD175" s="6">
        <f t="shared" si="75"/>
        <v>0.8899999999999999</v>
      </c>
      <c r="AE175" s="6">
        <f t="shared" si="75"/>
        <v>0.87999999999999989</v>
      </c>
      <c r="AF175" s="6">
        <f t="shared" si="75"/>
        <v>0.86999999999999988</v>
      </c>
      <c r="AG175" s="6">
        <f t="shared" si="75"/>
        <v>0.85999999999999988</v>
      </c>
      <c r="AH175" s="6">
        <f t="shared" si="75"/>
        <v>0.84999999999999987</v>
      </c>
      <c r="AI175" s="6">
        <f t="shared" si="75"/>
        <v>0.83999999999999986</v>
      </c>
      <c r="AJ175" s="6">
        <f t="shared" si="75"/>
        <v>0.82999999999999985</v>
      </c>
      <c r="AK175" s="6">
        <f t="shared" si="75"/>
        <v>0.81999999999999984</v>
      </c>
      <c r="AL175" s="6">
        <f t="shared" si="75"/>
        <v>0.80999999999999983</v>
      </c>
      <c r="AM175" s="6">
        <f t="shared" si="75"/>
        <v>0.79999999999999982</v>
      </c>
      <c r="AN175" s="6">
        <f t="shared" si="75"/>
        <v>0.78999999999999981</v>
      </c>
      <c r="AO175" s="6">
        <f t="shared" si="75"/>
        <v>0.7799999999999998</v>
      </c>
      <c r="AP175" s="6">
        <f t="shared" si="75"/>
        <v>0.7699999999999998</v>
      </c>
      <c r="AQ175" s="6">
        <f t="shared" si="75"/>
        <v>0.75999999999999979</v>
      </c>
      <c r="AR175" s="6">
        <f t="shared" si="75"/>
        <v>0.74999999999999978</v>
      </c>
      <c r="AS175" s="6">
        <f t="shared" si="75"/>
        <v>0.73999999999999977</v>
      </c>
      <c r="AT175" s="6">
        <f t="shared" si="75"/>
        <v>0.72999999999999976</v>
      </c>
      <c r="AU175" s="6">
        <f>AT175</f>
        <v>0.72999999999999976</v>
      </c>
      <c r="AV175" s="6">
        <f t="shared" ref="AV175:BL175" si="76">AU175</f>
        <v>0.72999999999999976</v>
      </c>
      <c r="AW175" s="6">
        <f t="shared" si="76"/>
        <v>0.72999999999999976</v>
      </c>
      <c r="AX175" s="6">
        <f t="shared" si="76"/>
        <v>0.72999999999999976</v>
      </c>
      <c r="AY175" s="6">
        <f t="shared" si="76"/>
        <v>0.72999999999999976</v>
      </c>
      <c r="AZ175" s="6">
        <f t="shared" si="76"/>
        <v>0.72999999999999976</v>
      </c>
      <c r="BA175" s="6">
        <f t="shared" si="76"/>
        <v>0.72999999999999976</v>
      </c>
      <c r="BB175" s="6">
        <f t="shared" si="76"/>
        <v>0.72999999999999976</v>
      </c>
      <c r="BC175" s="6">
        <f t="shared" si="76"/>
        <v>0.72999999999999976</v>
      </c>
      <c r="BD175" s="6">
        <f t="shared" si="76"/>
        <v>0.72999999999999976</v>
      </c>
      <c r="BE175" s="6">
        <f t="shared" si="76"/>
        <v>0.72999999999999976</v>
      </c>
      <c r="BF175" s="6">
        <f t="shared" si="76"/>
        <v>0.72999999999999976</v>
      </c>
      <c r="BG175" s="6">
        <f t="shared" si="76"/>
        <v>0.72999999999999976</v>
      </c>
      <c r="BH175" s="6">
        <f t="shared" si="76"/>
        <v>0.72999999999999976</v>
      </c>
      <c r="BI175" s="6">
        <f t="shared" si="76"/>
        <v>0.72999999999999976</v>
      </c>
      <c r="BJ175" s="6">
        <f t="shared" si="76"/>
        <v>0.72999999999999976</v>
      </c>
      <c r="BK175" s="6">
        <f t="shared" si="76"/>
        <v>0.72999999999999976</v>
      </c>
      <c r="BL175" s="6">
        <f t="shared" si="76"/>
        <v>0.72999999999999976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77">(D$24*(D63*D163))+D146</f>
        <v>9.0000000000000019E-5</v>
      </c>
      <c r="E178" s="6">
        <f t="shared" si="77"/>
        <v>9.0000000000000019E-5</v>
      </c>
      <c r="F178" s="6">
        <f t="shared" si="77"/>
        <v>9.0000000000000019E-5</v>
      </c>
      <c r="G178" s="6">
        <f t="shared" si="77"/>
        <v>8.9999999999999992E-5</v>
      </c>
      <c r="H178" s="6">
        <f t="shared" si="77"/>
        <v>8.9999999999999951E-5</v>
      </c>
      <c r="I178" s="6">
        <f t="shared" si="77"/>
        <v>8.9999999999999992E-5</v>
      </c>
      <c r="J178" s="10">
        <f t="shared" si="77"/>
        <v>0</v>
      </c>
      <c r="K178" s="6">
        <f t="shared" si="77"/>
        <v>1.3381268038131189E-4</v>
      </c>
      <c r="L178">
        <f t="shared" si="77"/>
        <v>1.7999193228758907E-4</v>
      </c>
      <c r="M178" s="6">
        <f t="shared" si="77"/>
        <v>2.4834795453804832E-4</v>
      </c>
      <c r="N178" s="6">
        <f t="shared" si="77"/>
        <v>3.2873381728472796E-4</v>
      </c>
      <c r="O178" s="6">
        <f t="shared" si="77"/>
        <v>4.3581930026359789E-4</v>
      </c>
      <c r="P178" s="6">
        <f t="shared" si="77"/>
        <v>5.5798995113627515E-4</v>
      </c>
      <c r="Q178" s="6">
        <f t="shared" si="77"/>
        <v>6.9792790404767276E-4</v>
      </c>
      <c r="R178" s="6">
        <f t="shared" si="77"/>
        <v>8.5520687944801849E-4</v>
      </c>
      <c r="S178" s="6">
        <f t="shared" si="77"/>
        <v>1.0293401905448591E-3</v>
      </c>
      <c r="T178" s="6">
        <f t="shared" si="77"/>
        <v>1.219135599489853E-3</v>
      </c>
      <c r="U178" s="6">
        <f t="shared" si="77"/>
        <v>1.4242467604374295E-3</v>
      </c>
      <c r="V178" s="6">
        <f t="shared" si="77"/>
        <v>1.641619858742036E-3</v>
      </c>
      <c r="W178" s="6">
        <f t="shared" si="77"/>
        <v>1.8705472161181667E-3</v>
      </c>
      <c r="X178" s="6">
        <f t="shared" si="77"/>
        <v>2.1085069408008652E-3</v>
      </c>
      <c r="Y178" s="6">
        <f t="shared" si="77"/>
        <v>2.3550238507360215E-3</v>
      </c>
      <c r="Z178" s="6">
        <f t="shared" si="77"/>
        <v>2.6117346708538713E-3</v>
      </c>
      <c r="AA178" s="6">
        <f t="shared" si="77"/>
        <v>2.8709444537520987E-3</v>
      </c>
      <c r="AB178" s="6">
        <f t="shared" si="77"/>
        <v>3.1322313875059432E-3</v>
      </c>
      <c r="AC178" s="6">
        <f t="shared" si="77"/>
        <v>3.3921677333036324E-3</v>
      </c>
      <c r="AD178" s="6">
        <f t="shared" si="77"/>
        <v>3.6525848241983332E-3</v>
      </c>
      <c r="AE178" s="6">
        <f t="shared" si="77"/>
        <v>3.9146482965888001E-3</v>
      </c>
      <c r="AF178" s="6">
        <f t="shared" si="77"/>
        <v>4.1683462741069245E-3</v>
      </c>
      <c r="AG178" s="6">
        <f t="shared" si="77"/>
        <v>4.4143994613041236E-3</v>
      </c>
      <c r="AH178" s="6">
        <f t="shared" si="77"/>
        <v>4.6504134383538002E-3</v>
      </c>
      <c r="AI178" s="6">
        <f t="shared" si="77"/>
        <v>4.8735639125747424E-3</v>
      </c>
      <c r="AJ178" s="6">
        <f t="shared" ref="AJ178:BL178" si="78">(AJ$24*(AJ63*AJ163))+AJ146</f>
        <v>5.0851349468651417E-3</v>
      </c>
      <c r="AK178" s="6">
        <f t="shared" si="78"/>
        <v>5.2791012944099908E-3</v>
      </c>
      <c r="AL178" s="6">
        <f t="shared" si="78"/>
        <v>5.4560400477421094E-3</v>
      </c>
      <c r="AM178" s="6">
        <f t="shared" si="78"/>
        <v>5.6131394644659905E-3</v>
      </c>
      <c r="AN178" s="6">
        <f t="shared" si="78"/>
        <v>5.7519143050081562E-3</v>
      </c>
      <c r="AO178" s="6">
        <f t="shared" si="78"/>
        <v>5.8670104446144379E-3</v>
      </c>
      <c r="AP178" s="6">
        <f t="shared" si="78"/>
        <v>5.9585005104727182E-3</v>
      </c>
      <c r="AQ178" s="6">
        <f t="shared" si="78"/>
        <v>6.0247203077410235E-3</v>
      </c>
      <c r="AR178" s="6">
        <f t="shared" si="78"/>
        <v>6.060769410950486E-3</v>
      </c>
      <c r="AS178" s="6">
        <f t="shared" si="78"/>
        <v>6.0826621244925863E-3</v>
      </c>
      <c r="AT178" s="6">
        <f t="shared" si="78"/>
        <v>6.1046426188845759E-3</v>
      </c>
      <c r="AU178" s="6">
        <f t="shared" si="78"/>
        <v>6.1267112460918561E-3</v>
      </c>
      <c r="AV178" s="6">
        <f t="shared" si="78"/>
        <v>6.1488683594910463E-3</v>
      </c>
      <c r="AW178" s="6">
        <f t="shared" si="78"/>
        <v>6.1711143138756964E-3</v>
      </c>
      <c r="AX178" s="6">
        <f t="shared" si="78"/>
        <v>6.1934494654618862E-3</v>
      </c>
      <c r="AY178" s="6">
        <f t="shared" si="78"/>
        <v>6.2158741718940369E-3</v>
      </c>
      <c r="AZ178" s="6">
        <f t="shared" si="78"/>
        <v>6.2383887922505257E-3</v>
      </c>
      <c r="BA178" s="6">
        <f t="shared" si="78"/>
        <v>6.260993687049507E-3</v>
      </c>
      <c r="BB178" s="6">
        <f t="shared" si="78"/>
        <v>6.2836892182546768E-3</v>
      </c>
      <c r="BC178" s="6">
        <f t="shared" si="78"/>
        <v>6.3064757492810467E-3</v>
      </c>
      <c r="BD178" s="6">
        <f t="shared" si="78"/>
        <v>6.3293536450007657E-3</v>
      </c>
      <c r="BE178" s="6">
        <f t="shared" si="78"/>
        <v>6.352323271748987E-3</v>
      </c>
      <c r="BF178" s="6">
        <f t="shared" si="78"/>
        <v>6.3753849973297158E-3</v>
      </c>
      <c r="BG178" s="6">
        <f t="shared" si="78"/>
        <v>6.3985391910216871E-3</v>
      </c>
      <c r="BH178" s="6">
        <f t="shared" si="78"/>
        <v>6.4217862235843165E-3</v>
      </c>
      <c r="BI178" s="6">
        <f t="shared" si="78"/>
        <v>6.4451264672635861E-3</v>
      </c>
      <c r="BJ178" s="6">
        <f t="shared" si="78"/>
        <v>6.468560295798057E-3</v>
      </c>
      <c r="BK178" s="6">
        <f t="shared" si="78"/>
        <v>6.492088084424817E-3</v>
      </c>
      <c r="BL178" s="6">
        <f t="shared" si="78"/>
        <v>6.5157102098855075E-3</v>
      </c>
    </row>
    <row r="179" spans="3:64" x14ac:dyDescent="0.25">
      <c r="C179" t="s">
        <v>7</v>
      </c>
      <c r="D179" s="6">
        <f t="shared" ref="D179:AI179" si="79">(D$24*(D64*D164))+D147</f>
        <v>0</v>
      </c>
      <c r="E179" s="6">
        <f t="shared" si="79"/>
        <v>0</v>
      </c>
      <c r="F179" s="6">
        <f t="shared" si="79"/>
        <v>0</v>
      </c>
      <c r="G179" s="6">
        <f t="shared" si="79"/>
        <v>0</v>
      </c>
      <c r="H179" s="6">
        <f t="shared" si="79"/>
        <v>0</v>
      </c>
      <c r="I179" s="6">
        <f t="shared" si="79"/>
        <v>0</v>
      </c>
      <c r="J179" s="10">
        <f t="shared" si="79"/>
        <v>0</v>
      </c>
      <c r="K179" s="6">
        <f t="shared" si="79"/>
        <v>0</v>
      </c>
      <c r="L179" s="6">
        <f t="shared" si="79"/>
        <v>0</v>
      </c>
      <c r="M179" s="6">
        <f t="shared" si="79"/>
        <v>0</v>
      </c>
      <c r="N179" s="6">
        <f t="shared" si="79"/>
        <v>0</v>
      </c>
      <c r="O179" s="6">
        <f t="shared" si="79"/>
        <v>0</v>
      </c>
      <c r="P179" s="6">
        <f t="shared" si="79"/>
        <v>0</v>
      </c>
      <c r="Q179" s="6">
        <f t="shared" si="79"/>
        <v>0</v>
      </c>
      <c r="R179" s="6">
        <f t="shared" si="79"/>
        <v>0</v>
      </c>
      <c r="S179" s="6">
        <f t="shared" si="79"/>
        <v>0</v>
      </c>
      <c r="T179" s="6">
        <f t="shared" si="79"/>
        <v>0</v>
      </c>
      <c r="U179" s="6">
        <f t="shared" si="79"/>
        <v>0</v>
      </c>
      <c r="V179" s="6">
        <f t="shared" si="79"/>
        <v>0</v>
      </c>
      <c r="W179" s="6">
        <f t="shared" si="79"/>
        <v>0</v>
      </c>
      <c r="X179" s="6">
        <f t="shared" si="79"/>
        <v>0</v>
      </c>
      <c r="Y179" s="6">
        <f t="shared" si="79"/>
        <v>0</v>
      </c>
      <c r="Z179" s="6">
        <f t="shared" si="79"/>
        <v>0</v>
      </c>
      <c r="AA179" s="6">
        <f t="shared" si="79"/>
        <v>0</v>
      </c>
      <c r="AB179" s="6">
        <f t="shared" si="79"/>
        <v>0</v>
      </c>
      <c r="AC179" s="6">
        <f t="shared" si="79"/>
        <v>0</v>
      </c>
      <c r="AD179" s="6">
        <f t="shared" si="79"/>
        <v>0</v>
      </c>
      <c r="AE179" s="6">
        <f t="shared" si="79"/>
        <v>0</v>
      </c>
      <c r="AF179" s="6">
        <f t="shared" si="79"/>
        <v>0</v>
      </c>
      <c r="AG179" s="6">
        <f t="shared" si="79"/>
        <v>0</v>
      </c>
      <c r="AH179" s="6">
        <f t="shared" si="79"/>
        <v>0</v>
      </c>
      <c r="AI179" s="6">
        <f t="shared" si="79"/>
        <v>0</v>
      </c>
      <c r="AJ179" s="6">
        <f t="shared" ref="AJ179:BL179" si="80">(AJ$24*(AJ64*AJ164))+AJ147</f>
        <v>0</v>
      </c>
      <c r="AK179" s="6">
        <f t="shared" si="80"/>
        <v>0</v>
      </c>
      <c r="AL179" s="6">
        <f t="shared" si="80"/>
        <v>0</v>
      </c>
      <c r="AM179" s="6">
        <f t="shared" si="80"/>
        <v>0</v>
      </c>
      <c r="AN179" s="6">
        <f t="shared" si="80"/>
        <v>0</v>
      </c>
      <c r="AO179" s="6">
        <f t="shared" si="80"/>
        <v>0</v>
      </c>
      <c r="AP179" s="6">
        <f t="shared" si="80"/>
        <v>0</v>
      </c>
      <c r="AQ179" s="6">
        <f t="shared" si="80"/>
        <v>0</v>
      </c>
      <c r="AR179" s="6">
        <f t="shared" si="80"/>
        <v>0</v>
      </c>
      <c r="AS179" s="6">
        <f t="shared" si="80"/>
        <v>0</v>
      </c>
      <c r="AT179" s="6">
        <f t="shared" si="80"/>
        <v>0</v>
      </c>
      <c r="AU179" s="6">
        <f t="shared" si="80"/>
        <v>0</v>
      </c>
      <c r="AV179" s="6">
        <f t="shared" si="80"/>
        <v>0</v>
      </c>
      <c r="AW179" s="6">
        <f t="shared" si="80"/>
        <v>0</v>
      </c>
      <c r="AX179" s="6">
        <f t="shared" si="80"/>
        <v>0</v>
      </c>
      <c r="AY179" s="6">
        <f t="shared" si="80"/>
        <v>0</v>
      </c>
      <c r="AZ179" s="6">
        <f t="shared" si="80"/>
        <v>0</v>
      </c>
      <c r="BA179" s="6">
        <f t="shared" si="80"/>
        <v>0</v>
      </c>
      <c r="BB179" s="6">
        <f t="shared" si="80"/>
        <v>0</v>
      </c>
      <c r="BC179" s="6">
        <f t="shared" si="80"/>
        <v>0</v>
      </c>
      <c r="BD179" s="6">
        <f t="shared" si="80"/>
        <v>0</v>
      </c>
      <c r="BE179" s="6">
        <f t="shared" si="80"/>
        <v>0</v>
      </c>
      <c r="BF179" s="6">
        <f t="shared" si="80"/>
        <v>0</v>
      </c>
      <c r="BG179" s="6">
        <f t="shared" si="80"/>
        <v>0</v>
      </c>
      <c r="BH179" s="6">
        <f t="shared" si="80"/>
        <v>0</v>
      </c>
      <c r="BI179" s="6">
        <f t="shared" si="80"/>
        <v>0</v>
      </c>
      <c r="BJ179" s="6">
        <f t="shared" si="80"/>
        <v>0</v>
      </c>
      <c r="BK179" s="6">
        <f t="shared" si="80"/>
        <v>0</v>
      </c>
      <c r="BL179" s="6">
        <f t="shared" si="80"/>
        <v>0</v>
      </c>
    </row>
    <row r="180" spans="3:64" x14ac:dyDescent="0.25">
      <c r="C180" t="s">
        <v>8</v>
      </c>
      <c r="D180" s="6">
        <f t="shared" ref="D180:AI180" si="81">(D$24*(D65*D165))+D148</f>
        <v>0.87251999999999996</v>
      </c>
      <c r="E180" s="6">
        <f t="shared" si="81"/>
        <v>0.85336200000000006</v>
      </c>
      <c r="F180" s="6">
        <f t="shared" si="81"/>
        <v>0.83310200000000001</v>
      </c>
      <c r="G180" s="6">
        <f t="shared" si="81"/>
        <v>0.72917799999999977</v>
      </c>
      <c r="H180" s="6">
        <f t="shared" si="81"/>
        <v>0.68345199999999995</v>
      </c>
      <c r="I180" s="6">
        <f t="shared" si="81"/>
        <v>0.63621300000000014</v>
      </c>
      <c r="J180" s="10">
        <f t="shared" si="81"/>
        <v>0</v>
      </c>
      <c r="K180" s="6">
        <f t="shared" si="81"/>
        <v>0.58869748732124327</v>
      </c>
      <c r="L180" s="6">
        <f t="shared" si="81"/>
        <v>0.54530425997634524</v>
      </c>
      <c r="M180" s="6">
        <f t="shared" si="81"/>
        <v>0.51628303871681269</v>
      </c>
      <c r="N180" s="6">
        <f t="shared" si="81"/>
        <v>0.47918657321136254</v>
      </c>
      <c r="O180" s="6">
        <f t="shared" si="81"/>
        <v>0.45875057046621992</v>
      </c>
      <c r="P180" s="6">
        <f t="shared" si="81"/>
        <v>0.4371572449963253</v>
      </c>
      <c r="Q180" s="6">
        <f t="shared" si="81"/>
        <v>0.41883053032753226</v>
      </c>
      <c r="R180" s="6">
        <f t="shared" si="81"/>
        <v>0.40373844350547827</v>
      </c>
      <c r="S180" s="6">
        <f t="shared" si="81"/>
        <v>0.39184084875143665</v>
      </c>
      <c r="T180" s="6">
        <f t="shared" si="81"/>
        <v>0.38288746390264927</v>
      </c>
      <c r="U180" s="6">
        <f t="shared" si="81"/>
        <v>0.37698728961890965</v>
      </c>
      <c r="V180" s="6">
        <f t="shared" si="81"/>
        <v>0.3735521624859065</v>
      </c>
      <c r="W180" s="6">
        <f t="shared" si="81"/>
        <v>0.37272252963348212</v>
      </c>
      <c r="X180" s="6">
        <f t="shared" si="81"/>
        <v>0.37421673879794126</v>
      </c>
      <c r="Y180" s="6">
        <f t="shared" si="81"/>
        <v>0.37814217744874895</v>
      </c>
      <c r="Z180" s="6">
        <f t="shared" si="81"/>
        <v>0.38482535846858118</v>
      </c>
      <c r="AA180" s="6">
        <f t="shared" si="81"/>
        <v>0.39317106616447905</v>
      </c>
      <c r="AB180" s="6">
        <f t="shared" si="81"/>
        <v>0.40325105545301948</v>
      </c>
      <c r="AC180" s="6">
        <f t="shared" si="81"/>
        <v>0.41469089574282247</v>
      </c>
      <c r="AD180" s="6">
        <f t="shared" si="81"/>
        <v>0.42774379279284291</v>
      </c>
      <c r="AE180" s="6">
        <f t="shared" si="81"/>
        <v>0.44249995379374063</v>
      </c>
      <c r="AF180" s="6">
        <f t="shared" si="81"/>
        <v>0.45778043133692647</v>
      </c>
      <c r="AG180" s="6">
        <f t="shared" si="81"/>
        <v>0.47364828248188823</v>
      </c>
      <c r="AH180" s="6">
        <f t="shared" si="81"/>
        <v>0.48979421501170572</v>
      </c>
      <c r="AI180" s="6">
        <f t="shared" si="81"/>
        <v>0.50585620477916959</v>
      </c>
      <c r="AJ180" s="6">
        <f t="shared" ref="AJ180:BL180" si="82">(AJ$24*(AJ65*AJ165))+AJ148</f>
        <v>0.52188779516744999</v>
      </c>
      <c r="AK180" s="6">
        <f t="shared" si="82"/>
        <v>0.53717745736038103</v>
      </c>
      <c r="AL180" s="6">
        <f t="shared" si="82"/>
        <v>0.55168812407602297</v>
      </c>
      <c r="AM180" s="6">
        <f t="shared" si="82"/>
        <v>0.56502885516619583</v>
      </c>
      <c r="AN180" s="6">
        <f t="shared" si="82"/>
        <v>0.57723971552643016</v>
      </c>
      <c r="AO180" s="6">
        <f t="shared" si="82"/>
        <v>0.5876657897022548</v>
      </c>
      <c r="AP180" s="6">
        <f t="shared" si="82"/>
        <v>0.59619478288121031</v>
      </c>
      <c r="AQ180" s="6">
        <f t="shared" si="82"/>
        <v>0.60253702361903061</v>
      </c>
      <c r="AR180" s="6">
        <f t="shared" si="82"/>
        <v>0.60607694109504595</v>
      </c>
      <c r="AS180" s="6">
        <f t="shared" si="82"/>
        <v>0.60826621244925605</v>
      </c>
      <c r="AT180" s="6">
        <f t="shared" si="82"/>
        <v>0.61046426188845504</v>
      </c>
      <c r="AU180" s="6">
        <f t="shared" si="82"/>
        <v>0.61267112460918294</v>
      </c>
      <c r="AV180" s="6">
        <f t="shared" si="82"/>
        <v>0.61488683594910198</v>
      </c>
      <c r="AW180" s="6">
        <f t="shared" si="82"/>
        <v>0.61711143138756697</v>
      </c>
      <c r="AX180" s="6">
        <f t="shared" si="82"/>
        <v>0.61934494654618599</v>
      </c>
      <c r="AY180" s="6">
        <f t="shared" si="82"/>
        <v>0.62158741718940103</v>
      </c>
      <c r="AZ180" s="6">
        <f t="shared" si="82"/>
        <v>0.62383887922504988</v>
      </c>
      <c r="BA180" s="6">
        <f t="shared" si="82"/>
        <v>0.62609936870494798</v>
      </c>
      <c r="BB180" s="6">
        <f t="shared" si="82"/>
        <v>0.628368921825465</v>
      </c>
      <c r="BC180" s="6">
        <f t="shared" si="82"/>
        <v>0.63064757492810197</v>
      </c>
      <c r="BD180" s="6">
        <f t="shared" si="82"/>
        <v>0.63293536450007382</v>
      </c>
      <c r="BE180" s="6">
        <f t="shared" si="82"/>
        <v>0.63523232717489597</v>
      </c>
      <c r="BF180" s="6">
        <f t="shared" si="82"/>
        <v>0.63753849973296883</v>
      </c>
      <c r="BG180" s="6">
        <f t="shared" si="82"/>
        <v>0.63985391910216594</v>
      </c>
      <c r="BH180" s="6">
        <f t="shared" si="82"/>
        <v>0.64217862235842893</v>
      </c>
      <c r="BI180" s="6">
        <f t="shared" si="82"/>
        <v>0.64451264672635589</v>
      </c>
      <c r="BJ180" s="6">
        <f t="shared" si="82"/>
        <v>0.64685602957980293</v>
      </c>
      <c r="BK180" s="6">
        <f t="shared" si="82"/>
        <v>0.64920880844247886</v>
      </c>
      <c r="BL180" s="6">
        <f t="shared" si="82"/>
        <v>0.65157102098854791</v>
      </c>
    </row>
    <row r="181" spans="3:64" x14ac:dyDescent="0.25">
      <c r="C181" t="s">
        <v>9</v>
      </c>
      <c r="D181" s="6">
        <f t="shared" ref="D181:AI181" si="83">(D$24*(D66*D166))+D149</f>
        <v>0</v>
      </c>
      <c r="E181" s="6">
        <f t="shared" si="83"/>
        <v>0</v>
      </c>
      <c r="F181" s="6">
        <f t="shared" si="83"/>
        <v>0</v>
      </c>
      <c r="G181" s="6">
        <f t="shared" si="83"/>
        <v>0</v>
      </c>
      <c r="H181" s="6">
        <f t="shared" si="83"/>
        <v>0</v>
      </c>
      <c r="I181" s="6">
        <f t="shared" si="83"/>
        <v>0</v>
      </c>
      <c r="J181" s="10">
        <f t="shared" si="83"/>
        <v>0</v>
      </c>
      <c r="K181" s="6">
        <f t="shared" si="83"/>
        <v>0</v>
      </c>
      <c r="L181" s="6">
        <f t="shared" si="83"/>
        <v>0</v>
      </c>
      <c r="M181" s="6">
        <f t="shared" si="83"/>
        <v>0</v>
      </c>
      <c r="N181" s="6">
        <f t="shared" si="83"/>
        <v>0</v>
      </c>
      <c r="O181" s="6">
        <f t="shared" si="83"/>
        <v>0</v>
      </c>
      <c r="P181" s="6">
        <f t="shared" si="83"/>
        <v>0</v>
      </c>
      <c r="Q181" s="6">
        <f t="shared" si="83"/>
        <v>0</v>
      </c>
      <c r="R181" s="6">
        <f t="shared" si="83"/>
        <v>0</v>
      </c>
      <c r="S181" s="6">
        <f t="shared" si="83"/>
        <v>0</v>
      </c>
      <c r="T181" s="6">
        <f t="shared" si="83"/>
        <v>0</v>
      </c>
      <c r="U181" s="6">
        <f t="shared" si="83"/>
        <v>0</v>
      </c>
      <c r="V181" s="6">
        <f t="shared" si="83"/>
        <v>0</v>
      </c>
      <c r="W181" s="6">
        <f t="shared" si="83"/>
        <v>0</v>
      </c>
      <c r="X181" s="6">
        <f t="shared" si="83"/>
        <v>0</v>
      </c>
      <c r="Y181" s="6">
        <f t="shared" si="83"/>
        <v>0</v>
      </c>
      <c r="Z181" s="6">
        <f t="shared" si="83"/>
        <v>0</v>
      </c>
      <c r="AA181" s="6">
        <f t="shared" si="83"/>
        <v>0</v>
      </c>
      <c r="AB181" s="6">
        <f t="shared" si="83"/>
        <v>0</v>
      </c>
      <c r="AC181" s="6">
        <f t="shared" si="83"/>
        <v>0</v>
      </c>
      <c r="AD181" s="6">
        <f t="shared" si="83"/>
        <v>0</v>
      </c>
      <c r="AE181" s="6">
        <f t="shared" si="83"/>
        <v>0</v>
      </c>
      <c r="AF181" s="6">
        <f t="shared" si="83"/>
        <v>0</v>
      </c>
      <c r="AG181" s="6">
        <f t="shared" si="83"/>
        <v>0</v>
      </c>
      <c r="AH181" s="6">
        <f t="shared" si="83"/>
        <v>0</v>
      </c>
      <c r="AI181" s="6">
        <f t="shared" si="83"/>
        <v>0</v>
      </c>
      <c r="AJ181" s="6">
        <f t="shared" ref="AJ181:BL181" si="84">(AJ$24*(AJ66*AJ166))+AJ149</f>
        <v>0</v>
      </c>
      <c r="AK181" s="6">
        <f t="shared" si="84"/>
        <v>0</v>
      </c>
      <c r="AL181" s="6">
        <f t="shared" si="84"/>
        <v>0</v>
      </c>
      <c r="AM181" s="6">
        <f t="shared" si="84"/>
        <v>0</v>
      </c>
      <c r="AN181" s="6">
        <f t="shared" si="84"/>
        <v>0</v>
      </c>
      <c r="AO181" s="6">
        <f t="shared" si="84"/>
        <v>0</v>
      </c>
      <c r="AP181" s="6">
        <f t="shared" si="84"/>
        <v>0</v>
      </c>
      <c r="AQ181" s="6">
        <f t="shared" si="84"/>
        <v>0</v>
      </c>
      <c r="AR181" s="6">
        <f t="shared" si="84"/>
        <v>0</v>
      </c>
      <c r="AS181" s="6">
        <f t="shared" si="84"/>
        <v>0</v>
      </c>
      <c r="AT181" s="6">
        <f t="shared" si="84"/>
        <v>0</v>
      </c>
      <c r="AU181" s="6">
        <f t="shared" si="84"/>
        <v>0</v>
      </c>
      <c r="AV181" s="6">
        <f t="shared" si="84"/>
        <v>0</v>
      </c>
      <c r="AW181" s="6">
        <f t="shared" si="84"/>
        <v>0</v>
      </c>
      <c r="AX181" s="6">
        <f t="shared" si="84"/>
        <v>0</v>
      </c>
      <c r="AY181" s="6">
        <f t="shared" si="84"/>
        <v>0</v>
      </c>
      <c r="AZ181" s="6">
        <f t="shared" si="84"/>
        <v>0</v>
      </c>
      <c r="BA181" s="6">
        <f t="shared" si="84"/>
        <v>0</v>
      </c>
      <c r="BB181" s="6">
        <f t="shared" si="84"/>
        <v>0</v>
      </c>
      <c r="BC181" s="6">
        <f t="shared" si="84"/>
        <v>0</v>
      </c>
      <c r="BD181" s="6">
        <f t="shared" si="84"/>
        <v>0</v>
      </c>
      <c r="BE181" s="6">
        <f t="shared" si="84"/>
        <v>0</v>
      </c>
      <c r="BF181" s="6">
        <f t="shared" si="84"/>
        <v>0</v>
      </c>
      <c r="BG181" s="6">
        <f t="shared" si="84"/>
        <v>0</v>
      </c>
      <c r="BH181" s="6">
        <f t="shared" si="84"/>
        <v>0</v>
      </c>
      <c r="BI181" s="6">
        <f t="shared" si="84"/>
        <v>0</v>
      </c>
      <c r="BJ181" s="6">
        <f t="shared" si="84"/>
        <v>0</v>
      </c>
      <c r="BK181" s="6">
        <f t="shared" si="84"/>
        <v>0</v>
      </c>
      <c r="BL181" s="6">
        <f t="shared" si="84"/>
        <v>0</v>
      </c>
    </row>
    <row r="182" spans="3:64" x14ac:dyDescent="0.25">
      <c r="C182" t="s">
        <v>10</v>
      </c>
      <c r="D182" s="6">
        <f t="shared" ref="D182:AI182" si="85">(D$24*(D67*D167))+D150</f>
        <v>26.6684153922</v>
      </c>
      <c r="E182" s="6">
        <f t="shared" si="85"/>
        <v>26.5957359885</v>
      </c>
      <c r="F182" s="6">
        <f t="shared" si="85"/>
        <v>26.865897686099999</v>
      </c>
      <c r="G182" s="6">
        <f t="shared" si="85"/>
        <v>34.626221207099988</v>
      </c>
      <c r="H182" s="6">
        <f t="shared" si="85"/>
        <v>34.066526979599985</v>
      </c>
      <c r="I182" s="6">
        <f t="shared" si="85"/>
        <v>34.024774996799998</v>
      </c>
      <c r="J182" s="10">
        <f t="shared" si="85"/>
        <v>0</v>
      </c>
      <c r="K182" s="6">
        <f t="shared" si="85"/>
        <v>37.244754088138123</v>
      </c>
      <c r="L182" s="6">
        <f t="shared" si="85"/>
        <v>37.42806943802929</v>
      </c>
      <c r="M182" s="6">
        <f t="shared" si="85"/>
        <v>38.34836821593921</v>
      </c>
      <c r="N182" s="6">
        <f t="shared" si="85"/>
        <v>38.395562679353084</v>
      </c>
      <c r="O182" s="6">
        <f t="shared" si="85"/>
        <v>39.497211629687328</v>
      </c>
      <c r="P182" s="6">
        <f t="shared" si="85"/>
        <v>40.253410135727393</v>
      </c>
      <c r="Q182" s="6">
        <f t="shared" si="85"/>
        <v>41.020928387772308</v>
      </c>
      <c r="R182" s="6">
        <f t="shared" si="85"/>
        <v>41.800124527059722</v>
      </c>
      <c r="S182" s="6">
        <f t="shared" si="85"/>
        <v>42.591373232281576</v>
      </c>
      <c r="T182" s="6">
        <f t="shared" si="85"/>
        <v>43.372250366276432</v>
      </c>
      <c r="U182" s="6">
        <f t="shared" si="85"/>
        <v>44.16041636523029</v>
      </c>
      <c r="V182" s="6">
        <f t="shared" si="85"/>
        <v>44.893989150244721</v>
      </c>
      <c r="W182" s="6">
        <f t="shared" si="85"/>
        <v>45.597292709830747</v>
      </c>
      <c r="X182" s="6">
        <f t="shared" si="85"/>
        <v>46.248013453208813</v>
      </c>
      <c r="Y182" s="6">
        <f t="shared" si="85"/>
        <v>46.874938398996882</v>
      </c>
      <c r="Z182" s="6">
        <f t="shared" si="85"/>
        <v>47.537351584878046</v>
      </c>
      <c r="AA182" s="6">
        <f t="shared" si="85"/>
        <v>48.120817848423933</v>
      </c>
      <c r="AB182" s="6">
        <f t="shared" si="85"/>
        <v>48.658696105399841</v>
      </c>
      <c r="AC182" s="6">
        <f t="shared" si="85"/>
        <v>49.132775030938888</v>
      </c>
      <c r="AD182" s="6">
        <f t="shared" si="85"/>
        <v>49.60161902898006</v>
      </c>
      <c r="AE182" s="6">
        <f t="shared" si="85"/>
        <v>50.102246707387344</v>
      </c>
      <c r="AF182" s="6">
        <f t="shared" si="85"/>
        <v>50.529118883431941</v>
      </c>
      <c r="AG182" s="6">
        <f t="shared" si="85"/>
        <v>50.922069589166881</v>
      </c>
      <c r="AH182" s="6">
        <f t="shared" si="85"/>
        <v>51.27938331283459</v>
      </c>
      <c r="AI182" s="6">
        <f t="shared" si="85"/>
        <v>51.595231455611732</v>
      </c>
      <c r="AJ182" s="6">
        <f t="shared" ref="AJ182:BL182" si="86">(AJ$24*(AJ67*AJ167))+AJ150</f>
        <v>51.906574583903129</v>
      </c>
      <c r="AK182" s="6">
        <f t="shared" si="86"/>
        <v>52.173233467575436</v>
      </c>
      <c r="AL182" s="6">
        <f t="shared" si="86"/>
        <v>52.423292609849248</v>
      </c>
      <c r="AM182" s="6">
        <f t="shared" si="86"/>
        <v>52.64989869124404</v>
      </c>
      <c r="AN182" s="6">
        <f t="shared" si="86"/>
        <v>52.886507509243032</v>
      </c>
      <c r="AO182" s="6">
        <f t="shared" si="86"/>
        <v>53.102081668441947</v>
      </c>
      <c r="AP182" s="6">
        <f t="shared" si="86"/>
        <v>53.316054461095199</v>
      </c>
      <c r="AQ182" s="6">
        <f t="shared" si="86"/>
        <v>53.531584045702807</v>
      </c>
      <c r="AR182" s="6">
        <f t="shared" si="86"/>
        <v>53.723266135606153</v>
      </c>
      <c r="AS182" s="6">
        <f t="shared" si="86"/>
        <v>53.917325337714686</v>
      </c>
      <c r="AT182" s="6">
        <f t="shared" si="86"/>
        <v>54.11216263805472</v>
      </c>
      <c r="AU182" s="6">
        <f t="shared" si="86"/>
        <v>54.307781156482768</v>
      </c>
      <c r="AV182" s="6">
        <f t="shared" si="86"/>
        <v>54.50418402536453</v>
      </c>
      <c r="AW182" s="6">
        <f t="shared" si="86"/>
        <v>54.701374389625506</v>
      </c>
      <c r="AX182" s="6">
        <f t="shared" si="86"/>
        <v>54.899355406800652</v>
      </c>
      <c r="AY182" s="6">
        <f t="shared" si="86"/>
        <v>55.098130247085876</v>
      </c>
      <c r="AZ182" s="6">
        <f t="shared" si="86"/>
        <v>55.297702093387834</v>
      </c>
      <c r="BA182" s="6">
        <f t="shared" si="86"/>
        <v>55.498074141375483</v>
      </c>
      <c r="BB182" s="6">
        <f t="shared" si="86"/>
        <v>55.699249599531228</v>
      </c>
      <c r="BC182" s="6">
        <f t="shared" si="86"/>
        <v>55.901231689202071</v>
      </c>
      <c r="BD182" s="6">
        <f t="shared" si="86"/>
        <v>56.104023644651235</v>
      </c>
      <c r="BE182" s="6">
        <f t="shared" si="86"/>
        <v>56.307628713110141</v>
      </c>
      <c r="BF182" s="6">
        <f t="shared" si="86"/>
        <v>56.512050154830277</v>
      </c>
      <c r="BG182" s="6">
        <f t="shared" si="86"/>
        <v>56.717291243135278</v>
      </c>
      <c r="BH182" s="6">
        <f t="shared" si="86"/>
        <v>56.923355264473685</v>
      </c>
      <c r="BI182" s="6">
        <f t="shared" si="86"/>
        <v>57.130245518471099</v>
      </c>
      <c r="BJ182" s="6">
        <f t="shared" si="86"/>
        <v>57.337965317983503</v>
      </c>
      <c r="BK182" s="6">
        <f t="shared" si="86"/>
        <v>57.546517989149962</v>
      </c>
      <c r="BL182" s="6">
        <f t="shared" si="86"/>
        <v>57.755906871446065</v>
      </c>
    </row>
    <row r="183" spans="3:64" x14ac:dyDescent="0.25">
      <c r="C183" t="s">
        <v>11</v>
      </c>
      <c r="D183" s="6">
        <f t="shared" ref="D183:AI183" si="87">(D$24*(D68*D168))+D151</f>
        <v>2.9631572658000001</v>
      </c>
      <c r="E183" s="6">
        <f t="shared" si="87"/>
        <v>2.9550817765000001</v>
      </c>
      <c r="F183" s="6">
        <f t="shared" si="87"/>
        <v>2.9850997429000001</v>
      </c>
      <c r="G183" s="6">
        <f t="shared" si="87"/>
        <v>3.8473579118999983</v>
      </c>
      <c r="H183" s="6">
        <f t="shared" si="87"/>
        <v>3.7851696643999988</v>
      </c>
      <c r="I183" s="6">
        <f t="shared" si="87"/>
        <v>3.7805305551999999</v>
      </c>
      <c r="J183" s="10">
        <f t="shared" si="87"/>
        <v>0</v>
      </c>
      <c r="K183" s="6">
        <f t="shared" si="87"/>
        <v>4.1383060097931255</v>
      </c>
      <c r="L183" s="6">
        <f t="shared" si="87"/>
        <v>4.1586743820032543</v>
      </c>
      <c r="M183" s="6">
        <f t="shared" si="87"/>
        <v>4.2609298017710229</v>
      </c>
      <c r="N183" s="6">
        <f t="shared" si="87"/>
        <v>4.2661736310392326</v>
      </c>
      <c r="O183" s="6">
        <f t="shared" si="87"/>
        <v>4.3885790699652576</v>
      </c>
      <c r="P183" s="6">
        <f t="shared" si="87"/>
        <v>4.4726011261919325</v>
      </c>
      <c r="Q183" s="6">
        <f t="shared" si="87"/>
        <v>4.5578809319747036</v>
      </c>
      <c r="R183" s="6">
        <f t="shared" si="87"/>
        <v>4.6444582807844137</v>
      </c>
      <c r="S183" s="6">
        <f t="shared" si="87"/>
        <v>4.7323748035868407</v>
      </c>
      <c r="T183" s="6">
        <f t="shared" si="87"/>
        <v>4.8191389295862699</v>
      </c>
      <c r="U183" s="6">
        <f t="shared" si="87"/>
        <v>4.9067129294700305</v>
      </c>
      <c r="V183" s="6">
        <f t="shared" si="87"/>
        <v>4.9882210166938554</v>
      </c>
      <c r="W183" s="6">
        <f t="shared" si="87"/>
        <v>5.0663658566478622</v>
      </c>
      <c r="X183" s="6">
        <f t="shared" si="87"/>
        <v>5.1386681614676446</v>
      </c>
      <c r="Y183" s="6">
        <f t="shared" si="87"/>
        <v>5.2083264887774314</v>
      </c>
      <c r="Z183" s="6">
        <f t="shared" si="87"/>
        <v>5.2819279538753392</v>
      </c>
      <c r="AA183" s="6">
        <f t="shared" si="87"/>
        <v>5.3467575387137698</v>
      </c>
      <c r="AB183" s="6">
        <f t="shared" si="87"/>
        <v>5.4065217894888713</v>
      </c>
      <c r="AC183" s="6">
        <f t="shared" si="87"/>
        <v>5.4591972256598771</v>
      </c>
      <c r="AD183" s="6">
        <f t="shared" si="87"/>
        <v>5.5112910032200073</v>
      </c>
      <c r="AE183" s="6">
        <f t="shared" si="87"/>
        <v>5.5669163008208171</v>
      </c>
      <c r="AF183" s="6">
        <f t="shared" si="87"/>
        <v>5.6143465426035499</v>
      </c>
      <c r="AG183" s="6">
        <f t="shared" si="87"/>
        <v>5.6580077321296525</v>
      </c>
      <c r="AH183" s="6">
        <f t="shared" si="87"/>
        <v>5.6977092569816232</v>
      </c>
      <c r="AI183" s="6">
        <f t="shared" si="87"/>
        <v>5.7328034950679712</v>
      </c>
      <c r="AJ183" s="6">
        <f t="shared" ref="AJ183:BL183" si="88">(AJ$24*(AJ68*AJ168))+AJ151</f>
        <v>5.7673971759892355</v>
      </c>
      <c r="AK183" s="6">
        <f t="shared" si="88"/>
        <v>5.7970259408417153</v>
      </c>
      <c r="AL183" s="6">
        <f t="shared" si="88"/>
        <v>5.8248102899832501</v>
      </c>
      <c r="AM183" s="6">
        <f t="shared" si="88"/>
        <v>5.8499887434715614</v>
      </c>
      <c r="AN183" s="6">
        <f t="shared" si="88"/>
        <v>5.8762786121381163</v>
      </c>
      <c r="AO183" s="6">
        <f t="shared" si="88"/>
        <v>5.9002312964935522</v>
      </c>
      <c r="AP183" s="6">
        <f t="shared" si="88"/>
        <v>5.9240060512327997</v>
      </c>
      <c r="AQ183" s="6">
        <f t="shared" si="88"/>
        <v>5.9479537828558664</v>
      </c>
      <c r="AR183" s="6">
        <f t="shared" si="88"/>
        <v>5.9692517928451281</v>
      </c>
      <c r="AS183" s="6">
        <f t="shared" si="88"/>
        <v>5.9908139264127431</v>
      </c>
      <c r="AT183" s="6">
        <f t="shared" si="88"/>
        <v>6.0124625153394131</v>
      </c>
      <c r="AU183" s="6">
        <f t="shared" si="88"/>
        <v>6.0341979062758631</v>
      </c>
      <c r="AV183" s="6">
        <f t="shared" si="88"/>
        <v>6.0560204472627257</v>
      </c>
      <c r="AW183" s="6">
        <f t="shared" si="88"/>
        <v>6.0779304877361682</v>
      </c>
      <c r="AX183" s="6">
        <f t="shared" si="88"/>
        <v>6.0999283785334066</v>
      </c>
      <c r="AY183" s="6">
        <f t="shared" si="88"/>
        <v>6.1220144718984315</v>
      </c>
      <c r="AZ183" s="6">
        <f t="shared" si="88"/>
        <v>6.1441891214875373</v>
      </c>
      <c r="BA183" s="6">
        <f t="shared" si="88"/>
        <v>6.1664526823750538</v>
      </c>
      <c r="BB183" s="6">
        <f t="shared" si="88"/>
        <v>6.1888055110590257</v>
      </c>
      <c r="BC183" s="6">
        <f t="shared" si="88"/>
        <v>6.2112479654668968</v>
      </c>
      <c r="BD183" s="6">
        <f t="shared" si="88"/>
        <v>6.233780404961248</v>
      </c>
      <c r="BE183" s="6">
        <f t="shared" si="88"/>
        <v>6.256403190345571</v>
      </c>
      <c r="BF183" s="6">
        <f t="shared" si="88"/>
        <v>6.279116683870031</v>
      </c>
      <c r="BG183" s="6">
        <f t="shared" si="88"/>
        <v>6.3019212492372541</v>
      </c>
      <c r="BH183" s="6">
        <f t="shared" si="88"/>
        <v>6.3248172516081871</v>
      </c>
      <c r="BI183" s="6">
        <f t="shared" si="88"/>
        <v>6.3478050576079008</v>
      </c>
      <c r="BJ183" s="6">
        <f t="shared" si="88"/>
        <v>6.3708850353315007</v>
      </c>
      <c r="BK183" s="6">
        <f t="shared" si="88"/>
        <v>6.3940575543499962</v>
      </c>
      <c r="BL183" s="6">
        <f t="shared" si="88"/>
        <v>6.4173229857162299</v>
      </c>
    </row>
    <row r="184" spans="3:64" x14ac:dyDescent="0.25">
      <c r="C184" t="s">
        <v>12</v>
      </c>
      <c r="D184" s="6">
        <f t="shared" ref="D184:AI184" si="89">(D$24*(D69*D169))+D152</f>
        <v>0.28651749999999998</v>
      </c>
      <c r="E184" s="6">
        <f t="shared" si="89"/>
        <v>0.31714749999999997</v>
      </c>
      <c r="F184" s="6">
        <f t="shared" si="89"/>
        <v>0.24307500000000004</v>
      </c>
      <c r="G184" s="6">
        <f t="shared" si="89"/>
        <v>0.26835749999999992</v>
      </c>
      <c r="H184" s="6">
        <f t="shared" si="89"/>
        <v>0.28333749999999991</v>
      </c>
      <c r="I184" s="6">
        <f t="shared" si="89"/>
        <v>0.3271425</v>
      </c>
      <c r="J184" s="10">
        <f t="shared" si="89"/>
        <v>0</v>
      </c>
      <c r="K184" s="6">
        <f t="shared" si="89"/>
        <v>0.31484942459373455</v>
      </c>
      <c r="L184" s="6">
        <f t="shared" si="89"/>
        <v>0.29753216886663009</v>
      </c>
      <c r="M184" s="6">
        <f t="shared" si="89"/>
        <v>0.28734958575062253</v>
      </c>
      <c r="N184" s="6">
        <f t="shared" si="89"/>
        <v>0.27192737271124534</v>
      </c>
      <c r="O184" s="6">
        <f t="shared" si="89"/>
        <v>0.26520463322403315</v>
      </c>
      <c r="P184" s="6">
        <f t="shared" si="89"/>
        <v>0.25712532636931562</v>
      </c>
      <c r="Q184" s="6">
        <f t="shared" si="89"/>
        <v>0.25020821796291004</v>
      </c>
      <c r="R184" s="6">
        <f t="shared" si="89"/>
        <v>0.24444528804472654</v>
      </c>
      <c r="S184" s="6">
        <f t="shared" si="89"/>
        <v>0.23982586255270855</v>
      </c>
      <c r="T184" s="6">
        <f t="shared" si="89"/>
        <v>0.23621216119295835</v>
      </c>
      <c r="U184" s="6">
        <f t="shared" si="89"/>
        <v>0.2336894662240222</v>
      </c>
      <c r="V184" s="6">
        <f t="shared" si="89"/>
        <v>0.23191622430356729</v>
      </c>
      <c r="W184" s="6">
        <f t="shared" si="89"/>
        <v>0.23100817061099246</v>
      </c>
      <c r="X184" s="6">
        <f t="shared" si="89"/>
        <v>0.23082755910300187</v>
      </c>
      <c r="Y184" s="6">
        <f t="shared" si="89"/>
        <v>0.2314845679931124</v>
      </c>
      <c r="Z184" s="6">
        <f t="shared" si="89"/>
        <v>0.23322390334708321</v>
      </c>
      <c r="AA184" s="6">
        <f t="shared" si="89"/>
        <v>0.23542986893926948</v>
      </c>
      <c r="AB184" s="6">
        <f t="shared" si="89"/>
        <v>0.23820795503195941</v>
      </c>
      <c r="AC184" s="6">
        <f t="shared" si="89"/>
        <v>0.24140079641480361</v>
      </c>
      <c r="AD184" s="6">
        <f t="shared" si="89"/>
        <v>0.24522051360499392</v>
      </c>
      <c r="AE184" s="6">
        <f t="shared" si="89"/>
        <v>0.24977328194431173</v>
      </c>
      <c r="AF184" s="6">
        <f t="shared" si="89"/>
        <v>0.25445092638706795</v>
      </c>
      <c r="AG184" s="6">
        <f t="shared" si="89"/>
        <v>0.25935907769026245</v>
      </c>
      <c r="AH184" s="6">
        <f t="shared" si="89"/>
        <v>0.26439287089312419</v>
      </c>
      <c r="AI184" s="6">
        <f t="shared" si="89"/>
        <v>0.26942140204265425</v>
      </c>
      <c r="AJ184" s="6">
        <f t="shared" ref="AJ184:BL184" si="90">(AJ$24*(AJ69*AJ169))+AJ152</f>
        <v>0.27453501470261671</v>
      </c>
      <c r="AK184" s="6">
        <f t="shared" si="90"/>
        <v>0.27941795887297582</v>
      </c>
      <c r="AL184" s="6">
        <f t="shared" si="90"/>
        <v>0.28411158433744937</v>
      </c>
      <c r="AM184" s="6">
        <f t="shared" si="90"/>
        <v>0.28847110624132921</v>
      </c>
      <c r="AN184" s="6">
        <f t="shared" si="90"/>
        <v>0.29257169508612607</v>
      </c>
      <c r="AO184" s="6">
        <f t="shared" si="90"/>
        <v>0.29613396030001954</v>
      </c>
      <c r="AP184" s="6">
        <f t="shared" si="90"/>
        <v>0.29915500765382808</v>
      </c>
      <c r="AQ184" s="6">
        <f t="shared" si="90"/>
        <v>0.30154170449924989</v>
      </c>
      <c r="AR184" s="6">
        <f t="shared" si="90"/>
        <v>0.30303847054752447</v>
      </c>
      <c r="AS184" s="6">
        <f t="shared" si="90"/>
        <v>0.30413310622462952</v>
      </c>
      <c r="AT184" s="6">
        <f t="shared" si="90"/>
        <v>0.30523213094422896</v>
      </c>
      <c r="AU184" s="6">
        <f t="shared" si="90"/>
        <v>0.30633556230459297</v>
      </c>
      <c r="AV184" s="6">
        <f t="shared" si="90"/>
        <v>0.30744341797455249</v>
      </c>
      <c r="AW184" s="6">
        <f t="shared" si="90"/>
        <v>0.30855571569378498</v>
      </c>
      <c r="AX184" s="6">
        <f t="shared" si="90"/>
        <v>0.3096724732730945</v>
      </c>
      <c r="AY184" s="6">
        <f t="shared" si="90"/>
        <v>0.31079370859470201</v>
      </c>
      <c r="AZ184" s="6">
        <f t="shared" si="90"/>
        <v>0.31191943961252649</v>
      </c>
      <c r="BA184" s="6">
        <f t="shared" si="90"/>
        <v>0.31304968435247554</v>
      </c>
      <c r="BB184" s="6">
        <f t="shared" si="90"/>
        <v>0.314184460912734</v>
      </c>
      <c r="BC184" s="6">
        <f t="shared" si="90"/>
        <v>0.31532378746405249</v>
      </c>
      <c r="BD184" s="6">
        <f t="shared" si="90"/>
        <v>0.31646768225003846</v>
      </c>
      <c r="BE184" s="6">
        <f t="shared" si="90"/>
        <v>0.31761616358744954</v>
      </c>
      <c r="BF184" s="6">
        <f t="shared" si="90"/>
        <v>0.31876924986648597</v>
      </c>
      <c r="BG184" s="6">
        <f t="shared" si="90"/>
        <v>0.31992695955108452</v>
      </c>
      <c r="BH184" s="6">
        <f t="shared" si="90"/>
        <v>0.32108931117921602</v>
      </c>
      <c r="BI184" s="6">
        <f t="shared" si="90"/>
        <v>0.3222563233631795</v>
      </c>
      <c r="BJ184" s="6">
        <f t="shared" si="90"/>
        <v>0.32342801478990302</v>
      </c>
      <c r="BK184" s="6">
        <f t="shared" si="90"/>
        <v>0.32460440422124104</v>
      </c>
      <c r="BL184" s="6">
        <f t="shared" si="90"/>
        <v>0.32578551049427557</v>
      </c>
    </row>
    <row r="185" spans="3:64" x14ac:dyDescent="0.25">
      <c r="C185" t="s">
        <v>13</v>
      </c>
      <c r="D185" s="6">
        <f t="shared" ref="D185:AI185" si="91">(D$23*(D70*D170))+D153</f>
        <v>0.84071717799999668</v>
      </c>
      <c r="E185" s="6">
        <f t="shared" si="91"/>
        <v>0.8417237919999967</v>
      </c>
      <c r="F185" s="6">
        <f t="shared" si="91"/>
        <v>0.8942492859999962</v>
      </c>
      <c r="G185" s="6">
        <f t="shared" si="91"/>
        <v>0.94641712199999595</v>
      </c>
      <c r="H185" s="6">
        <f t="shared" si="91"/>
        <v>1.018076891999997</v>
      </c>
      <c r="I185" s="6">
        <f t="shared" si="91"/>
        <v>1.1207676339999999</v>
      </c>
      <c r="J185" s="10">
        <f t="shared" si="91"/>
        <v>0</v>
      </c>
      <c r="K185" s="6">
        <f t="shared" si="91"/>
        <v>1.229136264373268</v>
      </c>
      <c r="L185">
        <f t="shared" si="91"/>
        <v>1.2454639497597664</v>
      </c>
      <c r="M185" s="6">
        <f t="shared" si="91"/>
        <v>1.2746223845895497</v>
      </c>
      <c r="N185" s="6">
        <f t="shared" si="91"/>
        <v>1.2806887219448237</v>
      </c>
      <c r="O185" s="6">
        <f t="shared" si="91"/>
        <v>1.3130119353099063</v>
      </c>
      <c r="P185" s="6">
        <f t="shared" si="91"/>
        <v>1.3357595328651239</v>
      </c>
      <c r="Q185" s="6">
        <f t="shared" si="91"/>
        <v>1.3580946530348588</v>
      </c>
      <c r="R185" s="6">
        <f t="shared" si="91"/>
        <v>1.3800524623106249</v>
      </c>
      <c r="S185" s="6">
        <f t="shared" si="91"/>
        <v>1.401665548383537</v>
      </c>
      <c r="T185" s="6">
        <f t="shared" si="91"/>
        <v>1.4223748147822581</v>
      </c>
      <c r="U185" s="6">
        <f t="shared" si="91"/>
        <v>1.4426508601709067</v>
      </c>
      <c r="V185" s="6">
        <f t="shared" si="91"/>
        <v>1.4609136725500493</v>
      </c>
      <c r="W185" s="6">
        <f t="shared" si="91"/>
        <v>1.4778088085706516</v>
      </c>
      <c r="X185" s="6">
        <f t="shared" si="91"/>
        <v>1.4927842715226709</v>
      </c>
      <c r="Y185" s="6">
        <f t="shared" si="91"/>
        <v>1.5066146816854986</v>
      </c>
      <c r="Z185" s="6">
        <f t="shared" si="91"/>
        <v>1.5208538677003409</v>
      </c>
      <c r="AA185" s="6">
        <f t="shared" si="91"/>
        <v>1.5325910758939105</v>
      </c>
      <c r="AB185" s="6">
        <f t="shared" si="91"/>
        <v>1.5427109966888777</v>
      </c>
      <c r="AC185" s="6">
        <f t="shared" si="91"/>
        <v>1.5507856563842477</v>
      </c>
      <c r="AD185" s="6">
        <f t="shared" si="91"/>
        <v>1.5583570314684674</v>
      </c>
      <c r="AE185" s="6">
        <f t="shared" si="91"/>
        <v>1.5664139819364795</v>
      </c>
      <c r="AF185" s="6">
        <f t="shared" si="91"/>
        <v>1.5723265654353564</v>
      </c>
      <c r="AG185" s="6">
        <f t="shared" si="91"/>
        <v>1.5771648251613413</v>
      </c>
      <c r="AH185" s="6">
        <f t="shared" si="91"/>
        <v>1.5809451455849017</v>
      </c>
      <c r="AI185" s="6">
        <f t="shared" si="91"/>
        <v>1.5835817823472014</v>
      </c>
      <c r="AJ185" s="6">
        <f t="shared" ref="AJ185:BL185" si="92">(AJ$23*(AJ70*AJ170))+AJ153</f>
        <v>1.5860695233764885</v>
      </c>
      <c r="AK185" s="6">
        <f t="shared" si="92"/>
        <v>1.5874744295992813</v>
      </c>
      <c r="AL185" s="6">
        <f t="shared" si="92"/>
        <v>1.5885818817605062</v>
      </c>
      <c r="AM185" s="6">
        <f t="shared" si="92"/>
        <v>1.5892962385297096</v>
      </c>
      <c r="AN185" s="6">
        <f t="shared" si="92"/>
        <v>1.5905186261587252</v>
      </c>
      <c r="AO185" s="6">
        <f t="shared" si="92"/>
        <v>1.5915377661026595</v>
      </c>
      <c r="AP185" s="6">
        <f t="shared" si="92"/>
        <v>1.5929054622481624</v>
      </c>
      <c r="AQ185" s="6">
        <f t="shared" si="92"/>
        <v>1.5947682263513225</v>
      </c>
      <c r="AR185" s="6">
        <f t="shared" si="92"/>
        <v>1.5965606004011883</v>
      </c>
      <c r="AS185" s="6">
        <f t="shared" si="92"/>
        <v>1.5986735860681494</v>
      </c>
      <c r="AT185" s="6">
        <f t="shared" si="92"/>
        <v>1.6007685071735747</v>
      </c>
      <c r="AU185" s="6">
        <f t="shared" si="92"/>
        <v>1.602854304052157</v>
      </c>
      <c r="AV185" s="6">
        <f t="shared" si="92"/>
        <v>1.6049399366584258</v>
      </c>
      <c r="AW185" s="6">
        <f t="shared" si="92"/>
        <v>1.6070322219670559</v>
      </c>
      <c r="AX185" s="6">
        <f t="shared" si="92"/>
        <v>1.6091372435265279</v>
      </c>
      <c r="AY185" s="6">
        <f t="shared" si="92"/>
        <v>1.6112590577616306</v>
      </c>
      <c r="AZ185" s="6">
        <f t="shared" si="92"/>
        <v>1.6134005628768346</v>
      </c>
      <c r="BA185" s="6">
        <f t="shared" si="92"/>
        <v>1.6155636147112262</v>
      </c>
      <c r="BB185" s="6">
        <f t="shared" si="92"/>
        <v>1.617749625316768</v>
      </c>
      <c r="BC185" s="6">
        <f t="shared" si="92"/>
        <v>1.6199609532030237</v>
      </c>
      <c r="BD185" s="6">
        <f t="shared" si="92"/>
        <v>1.6221996675664816</v>
      </c>
      <c r="BE185" s="6">
        <f t="shared" si="92"/>
        <v>1.6244622576432879</v>
      </c>
      <c r="BF185" s="6">
        <f t="shared" si="92"/>
        <v>1.6267443247820814</v>
      </c>
      <c r="BG185" s="6">
        <f t="shared" si="92"/>
        <v>1.6290424167942352</v>
      </c>
      <c r="BH185" s="6">
        <f t="shared" si="92"/>
        <v>1.6313573104743946</v>
      </c>
      <c r="BI185" s="6">
        <f t="shared" si="92"/>
        <v>1.6336909607897789</v>
      </c>
      <c r="BJ185" s="6">
        <f t="shared" si="92"/>
        <v>1.636041963281464</v>
      </c>
      <c r="BK185" s="6">
        <f t="shared" si="92"/>
        <v>1.6384083345525537</v>
      </c>
      <c r="BL185" s="6">
        <f t="shared" si="92"/>
        <v>1.6407900224312024</v>
      </c>
    </row>
    <row r="186" spans="3:64" x14ac:dyDescent="0.25">
      <c r="C186" t="s">
        <v>14</v>
      </c>
      <c r="D186" s="6">
        <f t="shared" ref="D186:AI186" si="93">(D$23*(D71*D171))+D154</f>
        <v>16.489430999999939</v>
      </c>
      <c r="E186" s="6">
        <f t="shared" si="93"/>
        <v>17.86747399999992</v>
      </c>
      <c r="F186" s="6">
        <f t="shared" si="93"/>
        <v>18.827121999999932</v>
      </c>
      <c r="G186" s="6">
        <f t="shared" si="93"/>
        <v>19.631196999999919</v>
      </c>
      <c r="H186" s="6">
        <f t="shared" si="93"/>
        <v>20.272582999999941</v>
      </c>
      <c r="I186" s="6">
        <f t="shared" si="93"/>
        <v>20.769937999999996</v>
      </c>
      <c r="J186" s="10">
        <f t="shared" si="93"/>
        <v>0</v>
      </c>
      <c r="K186" s="6">
        <f t="shared" si="93"/>
        <v>24.294460959744132</v>
      </c>
      <c r="L186" s="6">
        <f t="shared" si="93"/>
        <v>25.277338404355746</v>
      </c>
      <c r="M186" s="6">
        <f t="shared" si="93"/>
        <v>26.478236156363732</v>
      </c>
      <c r="N186" s="6">
        <f t="shared" si="93"/>
        <v>27.154234146723063</v>
      </c>
      <c r="O186" s="6">
        <f t="shared" si="93"/>
        <v>28.344293518443102</v>
      </c>
      <c r="P186" s="6">
        <f t="shared" si="93"/>
        <v>29.292777421699917</v>
      </c>
      <c r="Q186" s="6">
        <f t="shared" si="93"/>
        <v>30.194545853394942</v>
      </c>
      <c r="R186" s="6">
        <f t="shared" si="93"/>
        <v>31.051019542856878</v>
      </c>
      <c r="S186" s="6">
        <f t="shared" si="93"/>
        <v>31.863656603443733</v>
      </c>
      <c r="T186" s="6">
        <f t="shared" si="93"/>
        <v>33.272846289806488</v>
      </c>
      <c r="U186" s="6">
        <f t="shared" si="93"/>
        <v>34.666133418253416</v>
      </c>
      <c r="V186" s="6">
        <f t="shared" si="93"/>
        <v>36.002934651008886</v>
      </c>
      <c r="W186" s="6">
        <f t="shared" si="93"/>
        <v>37.295271576117209</v>
      </c>
      <c r="X186" s="6">
        <f t="shared" si="93"/>
        <v>38.526141412790423</v>
      </c>
      <c r="Y186" s="6">
        <f t="shared" si="93"/>
        <v>39.712631041245366</v>
      </c>
      <c r="Z186" s="6">
        <f t="shared" si="93"/>
        <v>40.894841196638566</v>
      </c>
      <c r="AA186" s="6">
        <f t="shared" si="93"/>
        <v>41.994054216068584</v>
      </c>
      <c r="AB186" s="6">
        <f t="shared" si="93"/>
        <v>43.031860292249497</v>
      </c>
      <c r="AC186" s="6">
        <f t="shared" si="93"/>
        <v>43.994801942175989</v>
      </c>
      <c r="AD186" s="6">
        <f t="shared" si="93"/>
        <v>44.925844288665516</v>
      </c>
      <c r="AE186" s="6">
        <f t="shared" si="93"/>
        <v>45.854961486551957</v>
      </c>
      <c r="AF186" s="6">
        <f t="shared" si="93"/>
        <v>46.706662037684978</v>
      </c>
      <c r="AG186" s="6">
        <f t="shared" si="93"/>
        <v>47.512767238970198</v>
      </c>
      <c r="AH186" s="6">
        <f t="shared" si="93"/>
        <v>48.275128307262491</v>
      </c>
      <c r="AI186" s="6">
        <f t="shared" si="93"/>
        <v>48.992835232942738</v>
      </c>
      <c r="AJ186" s="6">
        <f t="shared" ref="AJ186:BL186" si="94">(AJ$23*(AJ71*AJ171))+AJ154</f>
        <v>49.69906091070159</v>
      </c>
      <c r="AK186" s="6">
        <f t="shared" si="94"/>
        <v>50.367695522412092</v>
      </c>
      <c r="AL186" s="6">
        <f t="shared" si="94"/>
        <v>51.026706543952486</v>
      </c>
      <c r="AM186" s="6">
        <f t="shared" si="94"/>
        <v>51.676958043075068</v>
      </c>
      <c r="AN186" s="6">
        <f t="shared" si="94"/>
        <v>52.352261536623509</v>
      </c>
      <c r="AO186" s="6">
        <f t="shared" si="94"/>
        <v>53.034436437255195</v>
      </c>
      <c r="AP186" s="6">
        <f t="shared" si="94"/>
        <v>53.747031330557348</v>
      </c>
      <c r="AQ186" s="6">
        <f t="shared" si="94"/>
        <v>54.500937954736081</v>
      </c>
      <c r="AR186" s="6">
        <f t="shared" si="94"/>
        <v>55.282925229365979</v>
      </c>
      <c r="AS186" s="6">
        <f t="shared" si="94"/>
        <v>56.094171224439449</v>
      </c>
      <c r="AT186" s="6">
        <f t="shared" si="94"/>
        <v>56.906726092250786</v>
      </c>
      <c r="AU186" s="6">
        <f t="shared" si="94"/>
        <v>56.980875396863937</v>
      </c>
      <c r="AV186" s="6">
        <f t="shared" si="94"/>
        <v>57.055018861657338</v>
      </c>
      <c r="AW186" s="6">
        <f t="shared" si="94"/>
        <v>57.129398827549643</v>
      </c>
      <c r="AX186" s="6">
        <f t="shared" si="94"/>
        <v>57.204231562430628</v>
      </c>
      <c r="AY186" s="6">
        <f t="shared" si="94"/>
        <v>57.279661270695463</v>
      </c>
      <c r="AZ186" s="6">
        <f t="shared" si="94"/>
        <v>57.355790982437007</v>
      </c>
      <c r="BA186" s="6">
        <f t="shared" si="94"/>
        <v>57.43268667204574</v>
      </c>
      <c r="BB186" s="6">
        <f t="shared" si="94"/>
        <v>57.510398537444679</v>
      </c>
      <c r="BC186" s="6">
        <f t="shared" si="94"/>
        <v>57.589010422773114</v>
      </c>
      <c r="BD186" s="6">
        <f t="shared" si="94"/>
        <v>57.668595887197966</v>
      </c>
      <c r="BE186" s="6">
        <f t="shared" si="94"/>
        <v>57.749030124367714</v>
      </c>
      <c r="BF186" s="6">
        <f t="shared" si="94"/>
        <v>57.830156763859613</v>
      </c>
      <c r="BG186" s="6">
        <f t="shared" si="94"/>
        <v>57.91185308164971</v>
      </c>
      <c r="BH186" s="6">
        <f t="shared" si="94"/>
        <v>57.994146692499228</v>
      </c>
      <c r="BI186" s="6">
        <f t="shared" si="94"/>
        <v>58.07710709476698</v>
      </c>
      <c r="BJ186" s="6">
        <f t="shared" si="94"/>
        <v>58.160684360459662</v>
      </c>
      <c r="BK186" s="6">
        <f t="shared" si="94"/>
        <v>58.244807980554015</v>
      </c>
      <c r="BL186" s="6">
        <f t="shared" si="94"/>
        <v>58.329476100360296</v>
      </c>
    </row>
    <row r="187" spans="3:64" x14ac:dyDescent="0.25">
      <c r="C187" t="s">
        <v>15</v>
      </c>
      <c r="D187" s="6">
        <f t="shared" ref="D187:AI187" si="95">(D$23*(D72*D172))+D155</f>
        <v>28.739068454613751</v>
      </c>
      <c r="E187" s="6">
        <f t="shared" si="95"/>
        <v>29.51493836945982</v>
      </c>
      <c r="F187" s="6">
        <f t="shared" si="95"/>
        <v>30.164831869665591</v>
      </c>
      <c r="G187" s="6">
        <f t="shared" si="95"/>
        <v>30.885634457541261</v>
      </c>
      <c r="H187" s="6">
        <f t="shared" si="95"/>
        <v>31.722038815272843</v>
      </c>
      <c r="I187" s="6">
        <f t="shared" si="95"/>
        <v>32.553832770000007</v>
      </c>
      <c r="J187" s="10">
        <f t="shared" si="95"/>
        <v>0</v>
      </c>
      <c r="K187" s="6">
        <f t="shared" si="95"/>
        <v>34.950990276833593</v>
      </c>
      <c r="L187" s="6">
        <f t="shared" si="95"/>
        <v>35.102629019664221</v>
      </c>
      <c r="M187" s="6">
        <f t="shared" si="95"/>
        <v>35.646056049645487</v>
      </c>
      <c r="N187" s="6">
        <f t="shared" si="95"/>
        <v>35.57474537596174</v>
      </c>
      <c r="O187" s="6">
        <f t="shared" si="95"/>
        <v>36.262457475354566</v>
      </c>
      <c r="P187" s="6">
        <f t="shared" si="95"/>
        <v>36.711765508298505</v>
      </c>
      <c r="Q187" s="6">
        <f t="shared" si="95"/>
        <v>37.176644602606416</v>
      </c>
      <c r="R187" s="6">
        <f t="shared" si="95"/>
        <v>37.657441816269518</v>
      </c>
      <c r="S187" s="6">
        <f t="shared" si="95"/>
        <v>38.154361962279168</v>
      </c>
      <c r="T187" s="6">
        <f t="shared" si="95"/>
        <v>38.651459652312454</v>
      </c>
      <c r="U187" s="6">
        <f t="shared" si="95"/>
        <v>39.160735395945487</v>
      </c>
      <c r="V187" s="6">
        <f t="shared" si="95"/>
        <v>39.638394771785336</v>
      </c>
      <c r="W187" s="6">
        <f t="shared" si="95"/>
        <v>40.100926785433415</v>
      </c>
      <c r="X187" s="6">
        <f t="shared" si="95"/>
        <v>40.532118939185736</v>
      </c>
      <c r="Y187" s="6">
        <f t="shared" si="95"/>
        <v>40.951587700503161</v>
      </c>
      <c r="Z187" s="6">
        <f t="shared" si="95"/>
        <v>41.400089008919402</v>
      </c>
      <c r="AA187" s="6">
        <f t="shared" si="95"/>
        <v>41.79679646434839</v>
      </c>
      <c r="AB187" s="6">
        <f t="shared" si="95"/>
        <v>42.163877045301732</v>
      </c>
      <c r="AC187" s="6">
        <f t="shared" si="95"/>
        <v>42.487572527786689</v>
      </c>
      <c r="AD187" s="6">
        <f t="shared" si="95"/>
        <v>42.807974237935646</v>
      </c>
      <c r="AE187" s="6">
        <f t="shared" si="95"/>
        <v>43.15027360907002</v>
      </c>
      <c r="AF187" s="6">
        <f t="shared" si="95"/>
        <v>43.439914271152361</v>
      </c>
      <c r="AG187" s="6">
        <f t="shared" si="95"/>
        <v>43.703925212108587</v>
      </c>
      <c r="AH187" s="6">
        <f t="shared" si="95"/>
        <v>43.940312950076553</v>
      </c>
      <c r="AI187" s="6">
        <f t="shared" si="95"/>
        <v>44.144171839285967</v>
      </c>
      <c r="AJ187" s="6">
        <f t="shared" ref="AJ187:BL187" si="96">(AJ$23*(AJ72*AJ172))+AJ155</f>
        <v>44.340720973595701</v>
      </c>
      <c r="AK187" s="6">
        <f t="shared" si="96"/>
        <v>44.501379786019747</v>
      </c>
      <c r="AL187" s="6">
        <f t="shared" si="96"/>
        <v>44.645574818005471</v>
      </c>
      <c r="AM187" s="6">
        <f t="shared" si="96"/>
        <v>44.76811736965508</v>
      </c>
      <c r="AN187" s="6">
        <f t="shared" si="96"/>
        <v>44.891915463850289</v>
      </c>
      <c r="AO187" s="6">
        <f t="shared" si="96"/>
        <v>44.994464849456229</v>
      </c>
      <c r="AP187" s="6">
        <f t="shared" si="96"/>
        <v>45.088876342128856</v>
      </c>
      <c r="AQ187" s="6">
        <f t="shared" si="96"/>
        <v>45.176851506782242</v>
      </c>
      <c r="AR187" s="6">
        <f t="shared" si="96"/>
        <v>45.239916792561338</v>
      </c>
      <c r="AS187" s="6">
        <f t="shared" si="96"/>
        <v>45.299790057461628</v>
      </c>
      <c r="AT187" s="6">
        <f t="shared" si="96"/>
        <v>45.35915144748504</v>
      </c>
      <c r="AU187" s="6">
        <f t="shared" si="96"/>
        <v>45.41825429469894</v>
      </c>
      <c r="AV187" s="6">
        <f t="shared" si="96"/>
        <v>45.47735248711566</v>
      </c>
      <c r="AW187" s="6">
        <f t="shared" si="96"/>
        <v>45.53663918957151</v>
      </c>
      <c r="AX187" s="6">
        <f t="shared" si="96"/>
        <v>45.596286784641265</v>
      </c>
      <c r="AY187" s="6">
        <f t="shared" si="96"/>
        <v>45.656410214607661</v>
      </c>
      <c r="AZ187" s="6">
        <f t="shared" si="96"/>
        <v>45.717091602585242</v>
      </c>
      <c r="BA187" s="6">
        <f t="shared" si="96"/>
        <v>45.778383535369557</v>
      </c>
      <c r="BB187" s="6">
        <f t="shared" si="96"/>
        <v>45.840326024666567</v>
      </c>
      <c r="BC187" s="6">
        <f t="shared" si="96"/>
        <v>45.902985900871784</v>
      </c>
      <c r="BD187" s="6">
        <f t="shared" si="96"/>
        <v>45.96642179644612</v>
      </c>
      <c r="BE187" s="6">
        <f t="shared" si="96"/>
        <v>46.030534230878409</v>
      </c>
      <c r="BF187" s="6">
        <f t="shared" si="96"/>
        <v>46.095198564601858</v>
      </c>
      <c r="BG187" s="6">
        <f t="shared" si="96"/>
        <v>46.160316976884715</v>
      </c>
      <c r="BH187" s="6">
        <f t="shared" si="96"/>
        <v>46.22591147887087</v>
      </c>
      <c r="BI187" s="6">
        <f t="shared" si="96"/>
        <v>46.292037466236707</v>
      </c>
      <c r="BJ187" s="6">
        <f t="shared" si="96"/>
        <v>46.35865514243153</v>
      </c>
      <c r="BK187" s="6">
        <f t="shared" si="96"/>
        <v>46.425708306199638</v>
      </c>
      <c r="BL187" s="6">
        <f t="shared" si="96"/>
        <v>46.493195479206939</v>
      </c>
    </row>
    <row r="188" spans="3:64" x14ac:dyDescent="0.25">
      <c r="C188" t="s">
        <v>16</v>
      </c>
      <c r="D188" s="6">
        <f t="shared" ref="D188:AI188" si="97">(D$23*(D73*D173))+D156</f>
        <v>9.2859592289999622</v>
      </c>
      <c r="E188" s="6">
        <f t="shared" si="97"/>
        <v>9.5360268929999634</v>
      </c>
      <c r="F188" s="6">
        <f t="shared" si="97"/>
        <v>9.3974461729999632</v>
      </c>
      <c r="G188" s="6">
        <f t="shared" si="97"/>
        <v>9.023140433999961</v>
      </c>
      <c r="H188" s="6">
        <f t="shared" si="97"/>
        <v>9.058168667999972</v>
      </c>
      <c r="I188" s="6">
        <f t="shared" si="97"/>
        <v>8.5279561029999993</v>
      </c>
      <c r="J188" s="10">
        <f t="shared" si="97"/>
        <v>0</v>
      </c>
      <c r="K188" s="6">
        <f t="shared" si="97"/>
        <v>8.5153431379748827</v>
      </c>
      <c r="L188" s="6">
        <f t="shared" si="97"/>
        <v>8.2736592818871433</v>
      </c>
      <c r="M188" s="6">
        <f t="shared" si="97"/>
        <v>8.1469222311312564</v>
      </c>
      <c r="N188" s="6">
        <f t="shared" si="97"/>
        <v>7.903510956158371</v>
      </c>
      <c r="O188" s="6">
        <f t="shared" si="97"/>
        <v>7.8515662052054651</v>
      </c>
      <c r="P188" s="6">
        <f t="shared" si="97"/>
        <v>7.7676548108028189</v>
      </c>
      <c r="Q188" s="6">
        <f t="shared" si="97"/>
        <v>7.7078205477530375</v>
      </c>
      <c r="R188" s="6">
        <f t="shared" si="97"/>
        <v>7.6717045622682258</v>
      </c>
      <c r="S188" s="6">
        <f t="shared" si="97"/>
        <v>7.6588640479317975</v>
      </c>
      <c r="T188" s="6">
        <f t="shared" si="97"/>
        <v>7.665598579623337</v>
      </c>
      <c r="U188" s="6">
        <f t="shared" si="97"/>
        <v>7.6937621309473636</v>
      </c>
      <c r="V188" s="6">
        <f t="shared" si="97"/>
        <v>7.7341510144565939</v>
      </c>
      <c r="W188" s="6">
        <f t="shared" si="97"/>
        <v>7.7893552329175382</v>
      </c>
      <c r="X188" s="6">
        <f t="shared" si="97"/>
        <v>7.855412978465357</v>
      </c>
      <c r="Y188" s="6">
        <f t="shared" si="97"/>
        <v>7.9351770677217317</v>
      </c>
      <c r="Z188" s="6">
        <f t="shared" si="97"/>
        <v>8.0354725116316157</v>
      </c>
      <c r="AA188" s="6">
        <f t="shared" si="97"/>
        <v>8.1394500458726426</v>
      </c>
      <c r="AB188" s="6">
        <f t="shared" si="97"/>
        <v>8.2500870404089319</v>
      </c>
      <c r="AC188" s="6">
        <f t="shared" si="97"/>
        <v>8.3632412751113492</v>
      </c>
      <c r="AD188" s="6">
        <f t="shared" si="97"/>
        <v>8.4852670845483988</v>
      </c>
      <c r="AE188" s="6">
        <f t="shared" si="97"/>
        <v>8.6196889440854036</v>
      </c>
      <c r="AF188" s="6">
        <f t="shared" si="97"/>
        <v>8.7500563577918928</v>
      </c>
      <c r="AG188" s="6">
        <f t="shared" si="97"/>
        <v>8.8800011267275245</v>
      </c>
      <c r="AH188" s="6">
        <f t="shared" si="97"/>
        <v>9.0073378242300155</v>
      </c>
      <c r="AI188" s="6">
        <f t="shared" si="97"/>
        <v>9.1292245300890613</v>
      </c>
      <c r="AJ188" s="6">
        <f t="shared" ref="AJ188:BL188" si="98">(AJ$23*(AJ73*AJ173))+AJ156</f>
        <v>9.2490393026470681</v>
      </c>
      <c r="AK188" s="6">
        <f t="shared" si="98"/>
        <v>9.3590032464678625</v>
      </c>
      <c r="AL188" s="6">
        <f t="shared" si="98"/>
        <v>9.4613074196890263</v>
      </c>
      <c r="AM188" s="6">
        <f t="shared" si="98"/>
        <v>9.5530117962582377</v>
      </c>
      <c r="AN188" s="6">
        <f t="shared" si="98"/>
        <v>9.6371801036643028</v>
      </c>
      <c r="AO188" s="6">
        <f t="shared" si="98"/>
        <v>9.7071867669178911</v>
      </c>
      <c r="AP188" s="6">
        <f t="shared" si="98"/>
        <v>9.7640268585367167</v>
      </c>
      <c r="AQ188" s="6">
        <f t="shared" si="98"/>
        <v>9.8062637062001308</v>
      </c>
      <c r="AR188" s="6">
        <f t="shared" si="98"/>
        <v>9.8280755963317219</v>
      </c>
      <c r="AS188" s="6">
        <f t="shared" si="98"/>
        <v>9.8410826709542825</v>
      </c>
      <c r="AT188" s="6">
        <f t="shared" si="98"/>
        <v>9.8539785441126817</v>
      </c>
      <c r="AU188" s="6">
        <f t="shared" si="98"/>
        <v>9.8668182505392021</v>
      </c>
      <c r="AV188" s="6">
        <f t="shared" si="98"/>
        <v>9.8796569457415231</v>
      </c>
      <c r="AW188" s="6">
        <f t="shared" si="98"/>
        <v>9.8925365935150822</v>
      </c>
      <c r="AX188" s="6">
        <f t="shared" si="98"/>
        <v>9.905494642845122</v>
      </c>
      <c r="AY188" s="6">
        <f t="shared" si="98"/>
        <v>9.9185560641896817</v>
      </c>
      <c r="AZ188" s="6">
        <f t="shared" si="98"/>
        <v>9.9317386982574831</v>
      </c>
      <c r="BA188" s="6">
        <f t="shared" si="98"/>
        <v>9.9450539691854019</v>
      </c>
      <c r="BB188" s="6">
        <f t="shared" si="98"/>
        <v>9.9585105692544822</v>
      </c>
      <c r="BC188" s="6">
        <f t="shared" si="98"/>
        <v>9.9721230169304018</v>
      </c>
      <c r="BD188" s="6">
        <f t="shared" si="98"/>
        <v>9.9859040497312428</v>
      </c>
      <c r="BE188" s="6">
        <f t="shared" si="98"/>
        <v>9.9998320561675609</v>
      </c>
      <c r="BF188" s="6">
        <f t="shared" si="98"/>
        <v>10.013879959109881</v>
      </c>
      <c r="BG188" s="6">
        <f t="shared" si="98"/>
        <v>10.028026507644963</v>
      </c>
      <c r="BH188" s="6">
        <f t="shared" si="98"/>
        <v>10.042276483549642</v>
      </c>
      <c r="BI188" s="6">
        <f t="shared" si="98"/>
        <v>10.056641921171762</v>
      </c>
      <c r="BJ188" s="6">
        <f t="shared" si="98"/>
        <v>10.071114174971362</v>
      </c>
      <c r="BK188" s="6">
        <f t="shared" si="98"/>
        <v>10.085681035593762</v>
      </c>
      <c r="BL188" s="6">
        <f t="shared" si="98"/>
        <v>10.100342181880562</v>
      </c>
    </row>
    <row r="189" spans="3:64" x14ac:dyDescent="0.25">
      <c r="C189" t="s">
        <v>17</v>
      </c>
      <c r="D189" s="6">
        <f t="shared" ref="D189:AI189" si="99">(D$23*(D74*D174))+D157</f>
        <v>0.87813820277986454</v>
      </c>
      <c r="E189" s="6">
        <f t="shared" si="99"/>
        <v>0.9018453390668284</v>
      </c>
      <c r="F189" s="6">
        <f t="shared" si="99"/>
        <v>0.92170319601756001</v>
      </c>
      <c r="G189" s="6">
        <f t="shared" si="99"/>
        <v>0.94372771953598267</v>
      </c>
      <c r="H189" s="6">
        <f t="shared" si="99"/>
        <v>0.9692845193555587</v>
      </c>
      <c r="I189" s="6">
        <f t="shared" si="99"/>
        <v>0.99470044575000016</v>
      </c>
      <c r="J189" s="10">
        <f t="shared" si="99"/>
        <v>0</v>
      </c>
      <c r="K189" s="6">
        <f t="shared" si="99"/>
        <v>1.0679469251254712</v>
      </c>
      <c r="L189" s="6">
        <f t="shared" si="99"/>
        <v>1.0725803311564071</v>
      </c>
      <c r="M189" s="6">
        <f t="shared" si="99"/>
        <v>1.0891850459613903</v>
      </c>
      <c r="N189" s="6">
        <f t="shared" si="99"/>
        <v>1.0870061087099423</v>
      </c>
      <c r="O189" s="6">
        <f t="shared" si="99"/>
        <v>1.108019533969167</v>
      </c>
      <c r="P189" s="6">
        <f t="shared" si="99"/>
        <v>1.1217483905313432</v>
      </c>
      <c r="Q189" s="6">
        <f t="shared" si="99"/>
        <v>1.1359530295240854</v>
      </c>
      <c r="R189" s="6">
        <f t="shared" si="99"/>
        <v>1.1506440554971245</v>
      </c>
      <c r="S189" s="6">
        <f t="shared" si="99"/>
        <v>1.1658277266251975</v>
      </c>
      <c r="T189" s="6">
        <f t="shared" si="99"/>
        <v>1.1810168227095472</v>
      </c>
      <c r="U189" s="6">
        <f t="shared" si="99"/>
        <v>1.1965780259872232</v>
      </c>
      <c r="V189" s="6">
        <f t="shared" si="99"/>
        <v>1.2111731735823299</v>
      </c>
      <c r="W189" s="6">
        <f t="shared" si="99"/>
        <v>1.2253060962215765</v>
      </c>
      <c r="X189" s="6">
        <f t="shared" si="99"/>
        <v>1.2384814120306753</v>
      </c>
      <c r="Y189" s="6">
        <f t="shared" si="99"/>
        <v>1.25129851307093</v>
      </c>
      <c r="Z189" s="6">
        <f t="shared" si="99"/>
        <v>1.2650027197169826</v>
      </c>
      <c r="AA189" s="6">
        <f t="shared" si="99"/>
        <v>1.2771243364106455</v>
      </c>
      <c r="AB189" s="6">
        <f t="shared" si="99"/>
        <v>1.2883406874953311</v>
      </c>
      <c r="AC189" s="6">
        <f t="shared" si="99"/>
        <v>1.2982313827934824</v>
      </c>
      <c r="AD189" s="6">
        <f t="shared" si="99"/>
        <v>1.3080214350480339</v>
      </c>
      <c r="AE189" s="6">
        <f t="shared" si="99"/>
        <v>1.3184805824993617</v>
      </c>
      <c r="AF189" s="6">
        <f t="shared" si="99"/>
        <v>1.3273307138407671</v>
      </c>
      <c r="AG189" s="6">
        <f t="shared" si="99"/>
        <v>1.3353977148144305</v>
      </c>
      <c r="AH189" s="6">
        <f t="shared" si="99"/>
        <v>1.3426206734745612</v>
      </c>
      <c r="AI189" s="6">
        <f t="shared" si="99"/>
        <v>1.3488496950892945</v>
      </c>
      <c r="AJ189" s="6">
        <f t="shared" ref="AJ189:BL189" si="100">(AJ$23*(AJ74*AJ174))+AJ157</f>
        <v>1.3548553630820916</v>
      </c>
      <c r="AK189" s="6">
        <f t="shared" si="100"/>
        <v>1.3597643823506038</v>
      </c>
      <c r="AL189" s="6">
        <f t="shared" si="100"/>
        <v>1.3641703416612787</v>
      </c>
      <c r="AM189" s="6">
        <f t="shared" si="100"/>
        <v>1.3679146974061278</v>
      </c>
      <c r="AN189" s="6">
        <f t="shared" si="100"/>
        <v>1.3716974169509812</v>
      </c>
      <c r="AO189" s="6">
        <f t="shared" si="100"/>
        <v>1.3748308704000518</v>
      </c>
      <c r="AP189" s="6">
        <f t="shared" si="100"/>
        <v>1.3777156660094931</v>
      </c>
      <c r="AQ189" s="6">
        <f t="shared" si="100"/>
        <v>1.3804037960405684</v>
      </c>
      <c r="AR189" s="6">
        <f t="shared" si="100"/>
        <v>1.3823307908838185</v>
      </c>
      <c r="AS189" s="6">
        <f t="shared" si="100"/>
        <v>1.3841602517557718</v>
      </c>
      <c r="AT189" s="6">
        <f t="shared" si="100"/>
        <v>1.3859740720064873</v>
      </c>
      <c r="AU189" s="6">
        <f t="shared" si="100"/>
        <v>1.3877799923380232</v>
      </c>
      <c r="AV189" s="6">
        <f t="shared" si="100"/>
        <v>1.389585770439645</v>
      </c>
      <c r="AW189" s="6">
        <f t="shared" si="100"/>
        <v>1.3913973085702405</v>
      </c>
      <c r="AX189" s="6">
        <f t="shared" si="100"/>
        <v>1.3932198739751498</v>
      </c>
      <c r="AY189" s="6">
        <f t="shared" si="100"/>
        <v>1.3950569787796783</v>
      </c>
      <c r="AZ189" s="6">
        <f t="shared" si="100"/>
        <v>1.3969111323012158</v>
      </c>
      <c r="BA189" s="6">
        <f t="shared" si="100"/>
        <v>1.3987839413585141</v>
      </c>
      <c r="BB189" s="6">
        <f t="shared" si="100"/>
        <v>1.4006766285314782</v>
      </c>
      <c r="BC189" s="6">
        <f t="shared" si="100"/>
        <v>1.4025912358599713</v>
      </c>
      <c r="BD189" s="6">
        <f t="shared" si="100"/>
        <v>1.4045295548914092</v>
      </c>
      <c r="BE189" s="6">
        <f t="shared" si="100"/>
        <v>1.4064885459435068</v>
      </c>
      <c r="BF189" s="6">
        <f t="shared" si="100"/>
        <v>1.4084644005850566</v>
      </c>
      <c r="BG189" s="6">
        <f t="shared" si="100"/>
        <v>1.4104541298492552</v>
      </c>
      <c r="BH189" s="6">
        <f t="shared" si="100"/>
        <v>1.4124584062988321</v>
      </c>
      <c r="BI189" s="6">
        <f t="shared" si="100"/>
        <v>1.4144789225794547</v>
      </c>
      <c r="BJ189" s="6">
        <f t="shared" si="100"/>
        <v>1.4165144626854078</v>
      </c>
      <c r="BK189" s="6">
        <f t="shared" si="100"/>
        <v>1.4185633093561001</v>
      </c>
      <c r="BL189" s="6">
        <f t="shared" si="100"/>
        <v>1.420625417420212</v>
      </c>
    </row>
    <row r="190" spans="3:64" x14ac:dyDescent="0.25">
      <c r="C190" t="s">
        <v>18</v>
      </c>
      <c r="D190" s="6">
        <f t="shared" ref="D190:AI190" si="101">(D$23*(D75*D175))+D158</f>
        <v>95.796894848712469</v>
      </c>
      <c r="E190" s="6">
        <f t="shared" si="101"/>
        <v>98.383127898199433</v>
      </c>
      <c r="F190" s="6">
        <f t="shared" si="101"/>
        <v>100.54943956555202</v>
      </c>
      <c r="G190" s="6">
        <f t="shared" si="101"/>
        <v>102.95211485847086</v>
      </c>
      <c r="H190" s="6">
        <f t="shared" si="101"/>
        <v>105.74012938424279</v>
      </c>
      <c r="I190" s="6">
        <f t="shared" si="101"/>
        <v>108.51277589999999</v>
      </c>
      <c r="J190" s="10">
        <f t="shared" si="101"/>
        <v>0</v>
      </c>
      <c r="K190" s="6">
        <f t="shared" si="101"/>
        <v>116.50330092277862</v>
      </c>
      <c r="L190" s="6">
        <f t="shared" si="101"/>
        <v>117.0087633988807</v>
      </c>
      <c r="M190" s="6">
        <f t="shared" si="101"/>
        <v>118.82018683215159</v>
      </c>
      <c r="N190" s="6">
        <f t="shared" si="101"/>
        <v>118.58248458653908</v>
      </c>
      <c r="O190" s="6">
        <f t="shared" si="101"/>
        <v>120.87485825118183</v>
      </c>
      <c r="P190" s="6">
        <f t="shared" si="101"/>
        <v>122.37255169432829</v>
      </c>
      <c r="Q190" s="6">
        <f t="shared" si="101"/>
        <v>123.92214867535469</v>
      </c>
      <c r="R190" s="6">
        <f t="shared" si="101"/>
        <v>125.52480605423165</v>
      </c>
      <c r="S190" s="6">
        <f t="shared" si="101"/>
        <v>127.18120654093055</v>
      </c>
      <c r="T190" s="6">
        <f t="shared" si="101"/>
        <v>127.54981685263103</v>
      </c>
      <c r="U190" s="6">
        <f t="shared" si="101"/>
        <v>127.92506896008854</v>
      </c>
      <c r="V190" s="6">
        <f t="shared" si="101"/>
        <v>128.16414309543913</v>
      </c>
      <c r="W190" s="6">
        <f t="shared" si="101"/>
        <v>128.32296571338685</v>
      </c>
      <c r="X190" s="6">
        <f t="shared" si="101"/>
        <v>128.35170997408807</v>
      </c>
      <c r="Y190" s="6">
        <f t="shared" si="101"/>
        <v>128.31497479490983</v>
      </c>
      <c r="Z190" s="6">
        <f t="shared" si="101"/>
        <v>128.34027592765014</v>
      </c>
      <c r="AA190" s="6">
        <f t="shared" si="101"/>
        <v>128.17684249066829</v>
      </c>
      <c r="AB190" s="6">
        <f t="shared" si="101"/>
        <v>127.89709370408184</v>
      </c>
      <c r="AC190" s="6">
        <f t="shared" si="101"/>
        <v>127.46271758336</v>
      </c>
      <c r="AD190" s="6">
        <f t="shared" si="101"/>
        <v>126.996990239209</v>
      </c>
      <c r="AE190" s="6">
        <f t="shared" si="101"/>
        <v>126.5741359199386</v>
      </c>
      <c r="AF190" s="6">
        <f t="shared" si="101"/>
        <v>125.97575138634181</v>
      </c>
      <c r="AG190" s="6">
        <f t="shared" si="101"/>
        <v>125.28458560804462</v>
      </c>
      <c r="AH190" s="6">
        <f t="shared" si="101"/>
        <v>124.49755335855009</v>
      </c>
      <c r="AI190" s="6">
        <f t="shared" si="101"/>
        <v>123.60368115000071</v>
      </c>
      <c r="AJ190" s="6">
        <f t="shared" ref="AJ190:BL190" si="102">(AJ$23*(AJ75*AJ175))+AJ158</f>
        <v>122.67599469361471</v>
      </c>
      <c r="AK190" s="6">
        <f t="shared" si="102"/>
        <v>121.63710474845391</v>
      </c>
      <c r="AL190" s="6">
        <f t="shared" si="102"/>
        <v>120.54305200861464</v>
      </c>
      <c r="AM190" s="6">
        <f t="shared" si="102"/>
        <v>119.38164631908005</v>
      </c>
      <c r="AN190" s="6">
        <f t="shared" si="102"/>
        <v>118.21537738813893</v>
      </c>
      <c r="AO190" s="6">
        <f t="shared" si="102"/>
        <v>116.98560860858608</v>
      </c>
      <c r="AP190" s="6">
        <f t="shared" si="102"/>
        <v>115.7281159447973</v>
      </c>
      <c r="AQ190" s="6">
        <f t="shared" si="102"/>
        <v>114.44802381718156</v>
      </c>
      <c r="AR190" s="6">
        <f t="shared" si="102"/>
        <v>113.09979198140319</v>
      </c>
      <c r="AS190" s="6">
        <f t="shared" si="102"/>
        <v>111.73948214173852</v>
      </c>
      <c r="AT190" s="6">
        <f t="shared" si="102"/>
        <v>110.3739351888801</v>
      </c>
      <c r="AU190" s="6">
        <f t="shared" si="102"/>
        <v>110.51775211710058</v>
      </c>
      <c r="AV190" s="6">
        <f t="shared" si="102"/>
        <v>110.66155771864793</v>
      </c>
      <c r="AW190" s="6">
        <f t="shared" si="102"/>
        <v>110.80582202795716</v>
      </c>
      <c r="AX190" s="6">
        <f t="shared" si="102"/>
        <v>110.95096450929357</v>
      </c>
      <c r="AY190" s="6">
        <f t="shared" si="102"/>
        <v>111.09726485554513</v>
      </c>
      <c r="AZ190" s="6">
        <f t="shared" si="102"/>
        <v>111.24492289962393</v>
      </c>
      <c r="BA190" s="6">
        <f t="shared" si="102"/>
        <v>111.39406660273241</v>
      </c>
      <c r="BB190" s="6">
        <f t="shared" si="102"/>
        <v>111.54479332668846</v>
      </c>
      <c r="BC190" s="6">
        <f t="shared" si="102"/>
        <v>111.69726569212118</v>
      </c>
      <c r="BD190" s="6">
        <f t="shared" si="102"/>
        <v>111.85162637135205</v>
      </c>
      <c r="BE190" s="6">
        <f t="shared" si="102"/>
        <v>112.00763329513728</v>
      </c>
      <c r="BF190" s="6">
        <f t="shared" si="102"/>
        <v>112.16498317386434</v>
      </c>
      <c r="BG190" s="6">
        <f t="shared" si="102"/>
        <v>112.32343797708597</v>
      </c>
      <c r="BH190" s="6">
        <f t="shared" si="102"/>
        <v>112.48305126525229</v>
      </c>
      <c r="BI190" s="6">
        <f t="shared" si="102"/>
        <v>112.64395783450914</v>
      </c>
      <c r="BJ190" s="6">
        <f t="shared" si="102"/>
        <v>112.80606084658322</v>
      </c>
      <c r="BK190" s="6">
        <f t="shared" si="102"/>
        <v>112.96922354508561</v>
      </c>
      <c r="BL190" s="6">
        <f t="shared" si="102"/>
        <v>113.13344233273671</v>
      </c>
    </row>
    <row r="191" spans="3:64" x14ac:dyDescent="0.25">
      <c r="C191" t="s">
        <v>40</v>
      </c>
      <c r="D191" s="6">
        <f t="shared" ref="D191:AI191" si="103">(D$23*(D76*D176))+D159</f>
        <v>0</v>
      </c>
      <c r="E191" s="6">
        <f t="shared" si="103"/>
        <v>0</v>
      </c>
      <c r="F191" s="6">
        <f t="shared" si="103"/>
        <v>0</v>
      </c>
      <c r="G191" s="6">
        <f t="shared" si="103"/>
        <v>0</v>
      </c>
      <c r="H191" s="6">
        <f t="shared" si="103"/>
        <v>0</v>
      </c>
      <c r="I191" s="6">
        <f t="shared" si="103"/>
        <v>0</v>
      </c>
      <c r="J191" s="10">
        <f t="shared" si="103"/>
        <v>0</v>
      </c>
      <c r="K191" s="6">
        <f t="shared" si="103"/>
        <v>0</v>
      </c>
      <c r="L191" s="6">
        <f t="shared" si="103"/>
        <v>0</v>
      </c>
      <c r="M191" s="6">
        <f t="shared" si="103"/>
        <v>0</v>
      </c>
      <c r="N191" s="6">
        <f t="shared" si="103"/>
        <v>0</v>
      </c>
      <c r="O191" s="6">
        <f t="shared" si="103"/>
        <v>0</v>
      </c>
      <c r="P191" s="6">
        <f t="shared" si="103"/>
        <v>0</v>
      </c>
      <c r="Q191" s="6">
        <f t="shared" si="103"/>
        <v>0</v>
      </c>
      <c r="R191" s="6">
        <f t="shared" si="103"/>
        <v>0</v>
      </c>
      <c r="S191" s="6">
        <f t="shared" si="103"/>
        <v>0</v>
      </c>
      <c r="T191" s="6">
        <f t="shared" si="103"/>
        <v>0</v>
      </c>
      <c r="U191" s="6">
        <f t="shared" si="103"/>
        <v>0</v>
      </c>
      <c r="V191" s="6">
        <f t="shared" si="103"/>
        <v>0</v>
      </c>
      <c r="W191" s="6">
        <f t="shared" si="103"/>
        <v>0</v>
      </c>
      <c r="X191" s="6">
        <f t="shared" si="103"/>
        <v>0</v>
      </c>
      <c r="Y191" s="6">
        <f t="shared" si="103"/>
        <v>0</v>
      </c>
      <c r="Z191" s="6">
        <f t="shared" si="103"/>
        <v>0</v>
      </c>
      <c r="AA191" s="6">
        <f t="shared" si="103"/>
        <v>0</v>
      </c>
      <c r="AB191" s="6">
        <f t="shared" si="103"/>
        <v>0</v>
      </c>
      <c r="AC191" s="6">
        <f t="shared" si="103"/>
        <v>0</v>
      </c>
      <c r="AD191" s="6">
        <f t="shared" si="103"/>
        <v>0</v>
      </c>
      <c r="AE191" s="6">
        <f t="shared" si="103"/>
        <v>0</v>
      </c>
      <c r="AF191" s="6">
        <f t="shared" si="103"/>
        <v>0</v>
      </c>
      <c r="AG191" s="6">
        <f t="shared" si="103"/>
        <v>0</v>
      </c>
      <c r="AH191" s="6">
        <f t="shared" si="103"/>
        <v>0</v>
      </c>
      <c r="AI191" s="6">
        <f t="shared" si="103"/>
        <v>0</v>
      </c>
      <c r="AJ191" s="6">
        <f t="shared" ref="AJ191:BL191" si="104">(AJ$23*(AJ76*AJ176))+AJ159</f>
        <v>0</v>
      </c>
      <c r="AK191" s="6">
        <f t="shared" si="104"/>
        <v>0</v>
      </c>
      <c r="AL191" s="6">
        <f t="shared" si="104"/>
        <v>0</v>
      </c>
      <c r="AM191" s="6">
        <f t="shared" si="104"/>
        <v>0</v>
      </c>
      <c r="AN191" s="6">
        <f t="shared" si="104"/>
        <v>0</v>
      </c>
      <c r="AO191" s="6">
        <f t="shared" si="104"/>
        <v>0</v>
      </c>
      <c r="AP191" s="6">
        <f t="shared" si="104"/>
        <v>0</v>
      </c>
      <c r="AQ191" s="6">
        <f t="shared" si="104"/>
        <v>0</v>
      </c>
      <c r="AR191" s="6">
        <f t="shared" si="104"/>
        <v>0</v>
      </c>
      <c r="AS191" s="6">
        <f t="shared" si="104"/>
        <v>0</v>
      </c>
      <c r="AT191" s="6">
        <f t="shared" si="104"/>
        <v>0</v>
      </c>
      <c r="AU191" s="6">
        <f t="shared" si="104"/>
        <v>0</v>
      </c>
      <c r="AV191" s="6">
        <f t="shared" si="104"/>
        <v>0</v>
      </c>
      <c r="AW191" s="6">
        <f t="shared" si="104"/>
        <v>0</v>
      </c>
      <c r="AX191" s="6">
        <f t="shared" si="104"/>
        <v>0</v>
      </c>
      <c r="AY191" s="6">
        <f t="shared" si="104"/>
        <v>0</v>
      </c>
      <c r="AZ191" s="6">
        <f t="shared" si="104"/>
        <v>0</v>
      </c>
      <c r="BA191" s="6">
        <f t="shared" si="104"/>
        <v>0</v>
      </c>
      <c r="BB191" s="6">
        <f t="shared" si="104"/>
        <v>0</v>
      </c>
      <c r="BC191" s="6">
        <f t="shared" si="104"/>
        <v>0</v>
      </c>
      <c r="BD191" s="6">
        <f t="shared" si="104"/>
        <v>0</v>
      </c>
      <c r="BE191" s="6">
        <f t="shared" si="104"/>
        <v>0</v>
      </c>
      <c r="BF191" s="6">
        <f t="shared" si="104"/>
        <v>0</v>
      </c>
      <c r="BG191" s="6">
        <f t="shared" si="104"/>
        <v>0</v>
      </c>
      <c r="BH191" s="6">
        <f t="shared" si="104"/>
        <v>0</v>
      </c>
      <c r="BI191" s="6">
        <f t="shared" si="104"/>
        <v>0</v>
      </c>
      <c r="BJ191" s="6">
        <f t="shared" si="104"/>
        <v>0</v>
      </c>
      <c r="BK191" s="6">
        <f t="shared" si="104"/>
        <v>0</v>
      </c>
      <c r="BL191" s="6">
        <f t="shared" si="10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>
    <tabColor rgb="FF0070C0"/>
  </sheetPr>
  <dimension ref="A1:BL191"/>
  <sheetViews>
    <sheetView topLeftCell="A62" workbookViewId="0">
      <pane xSplit="3" topLeftCell="F1" activePane="topRight" state="frozen"/>
      <selection activeCell="A77" sqref="A77"/>
      <selection pane="topRight" activeCell="L47" sqref="L47:O60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12_NZ</v>
      </c>
      <c r="D1" t="s">
        <v>192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62.050065748923998</v>
      </c>
      <c r="E23" s="6">
        <f>INDEX(Activity_Demand_tot!X:X,MATCH($C$1&amp;"-"&amp;$C23,Activity_Demand_tot!$CH:$CH,0))</f>
        <v>64.076157165992001</v>
      </c>
      <c r="F23" s="6">
        <f>INDEX(Activity_Demand_tot!Y:Y,MATCH($C$1&amp;"-"&amp;$C23,Activity_Demand_tot!$CH:$CH,0))</f>
        <v>64.873099756457606</v>
      </c>
      <c r="G23" s="6">
        <f>INDEX(Activity_Demand_tot!Z:Z,MATCH($C$1&amp;"-"&amp;$C23,Activity_Demand_tot!$CH:$CH,0))</f>
        <v>66.229319393605806</v>
      </c>
      <c r="H23" s="6">
        <f>INDEX(Activity_Demand_tot!AA:AA,MATCH($C$1&amp;"-"&amp;$C23,Activity_Demand_tot!$CH:$CH,0))</f>
        <v>67.223260787111201</v>
      </c>
      <c r="I23" s="6">
        <f>INDEX(Activity_Demand_tot!AB:AB,MATCH($C$1&amp;"-"&amp;$C23,Activity_Demand_tot!$CH:$CH,0))</f>
        <v>68.858192095110098</v>
      </c>
      <c r="J23" s="10">
        <f>INDEX(Activity_Demand_tot!AC:AC,MATCH($C$1&amp;"-"&amp;$C23,Activity_Demand_tot!$CH:$CH,0))</f>
        <v>70.329573403108697</v>
      </c>
      <c r="K23" s="6">
        <f>K27</f>
        <v>71.618711220278897</v>
      </c>
      <c r="L23" s="6">
        <f t="shared" ref="L23:BL23" si="0">L27</f>
        <v>72.732020466062195</v>
      </c>
      <c r="M23" s="6">
        <f t="shared" si="0"/>
        <v>73.696709603349305</v>
      </c>
      <c r="N23" s="6">
        <f t="shared" si="0"/>
        <v>72.412231950304999</v>
      </c>
      <c r="O23" s="6">
        <f t="shared" si="0"/>
        <v>73.973267551588904</v>
      </c>
      <c r="P23" s="6">
        <f t="shared" si="0"/>
        <v>75.095553221976601</v>
      </c>
      <c r="Q23" s="6">
        <f t="shared" si="0"/>
        <v>76.237830954651301</v>
      </c>
      <c r="R23" s="6">
        <f t="shared" si="0"/>
        <v>77.369985573156498</v>
      </c>
      <c r="S23" s="6">
        <f t="shared" si="0"/>
        <v>78.516159822322194</v>
      </c>
      <c r="T23" s="6">
        <f t="shared" si="0"/>
        <v>79.669825495509897</v>
      </c>
      <c r="U23" s="6">
        <f t="shared" si="0"/>
        <v>80.829248551436805</v>
      </c>
      <c r="V23" s="6">
        <f t="shared" si="0"/>
        <v>81.994730922350399</v>
      </c>
      <c r="W23" s="6">
        <f t="shared" si="0"/>
        <v>83.166439416082994</v>
      </c>
      <c r="X23" s="6">
        <f t="shared" si="0"/>
        <v>84.344581120350398</v>
      </c>
      <c r="Y23" s="6">
        <f t="shared" si="0"/>
        <v>85.528973937171202</v>
      </c>
      <c r="Z23" s="6">
        <f t="shared" si="0"/>
        <v>86.718098729259395</v>
      </c>
      <c r="AA23" s="6">
        <f t="shared" si="0"/>
        <v>87.909635541198099</v>
      </c>
      <c r="AB23" s="6">
        <f t="shared" si="0"/>
        <v>89.100920630051903</v>
      </c>
      <c r="AC23" s="6">
        <f t="shared" si="0"/>
        <v>90.290145980051506</v>
      </c>
      <c r="AD23" s="6">
        <f t="shared" si="0"/>
        <v>91.477236508573</v>
      </c>
      <c r="AE23" s="6">
        <f t="shared" si="0"/>
        <v>92.659820788583502</v>
      </c>
      <c r="AF23" s="6">
        <f t="shared" si="0"/>
        <v>93.840080424143693</v>
      </c>
      <c r="AG23" s="6">
        <f t="shared" si="0"/>
        <v>95.020840461939997</v>
      </c>
      <c r="AH23" s="6">
        <f t="shared" si="0"/>
        <v>96.204929122465103</v>
      </c>
      <c r="AI23" s="6">
        <f t="shared" si="0"/>
        <v>97.393267420116004</v>
      </c>
      <c r="AJ23" s="6">
        <f t="shared" si="0"/>
        <v>98.589536734537106</v>
      </c>
      <c r="AK23" s="6">
        <f t="shared" si="0"/>
        <v>99.792834165626303</v>
      </c>
      <c r="AL23" s="6">
        <f t="shared" si="0"/>
        <v>101.00289715779</v>
      </c>
      <c r="AM23" s="6">
        <f t="shared" si="0"/>
        <v>102.219371325192</v>
      </c>
      <c r="AN23" s="6">
        <f t="shared" si="0"/>
        <v>103.442456135892</v>
      </c>
      <c r="AO23" s="6">
        <f t="shared" si="0"/>
        <v>104.66878398278099</v>
      </c>
      <c r="AP23" s="6">
        <f t="shared" si="0"/>
        <v>105.89854671821</v>
      </c>
      <c r="AQ23" s="6">
        <f t="shared" si="0"/>
        <v>107.132873306188</v>
      </c>
      <c r="AR23" s="6">
        <f t="shared" si="0"/>
        <v>108.373001755435</v>
      </c>
      <c r="AS23" s="6">
        <f t="shared" si="0"/>
        <v>109.623447827071</v>
      </c>
      <c r="AT23" s="6">
        <f t="shared" si="0"/>
        <v>110.885209982044</v>
      </c>
      <c r="AU23" s="6">
        <f t="shared" si="0"/>
        <v>112.15988681922801</v>
      </c>
      <c r="AV23" s="6">
        <f t="shared" si="0"/>
        <v>113.448767996683</v>
      </c>
      <c r="AW23" s="6">
        <f t="shared" si="0"/>
        <v>114.753733256525</v>
      </c>
      <c r="AX23" s="6">
        <f t="shared" si="0"/>
        <v>116.075160700342</v>
      </c>
      <c r="AY23" s="6">
        <f t="shared" si="0"/>
        <v>117.414100313877</v>
      </c>
      <c r="AZ23" s="6">
        <f t="shared" si="0"/>
        <v>118.77091722594599</v>
      </c>
      <c r="BA23" s="6">
        <f t="shared" si="0"/>
        <v>120.146352182181</v>
      </c>
      <c r="BB23" s="6">
        <f t="shared" si="0"/>
        <v>121.540800538258</v>
      </c>
      <c r="BC23" s="6">
        <f t="shared" si="0"/>
        <v>122.95476989600201</v>
      </c>
      <c r="BD23" s="6">
        <f t="shared" si="0"/>
        <v>124.388043576301</v>
      </c>
      <c r="BE23" s="6">
        <f t="shared" si="0"/>
        <v>125.840009267052</v>
      </c>
      <c r="BF23" s="6">
        <f t="shared" si="0"/>
        <v>127.30976933019799</v>
      </c>
      <c r="BG23" s="6">
        <f t="shared" si="0"/>
        <v>128.79604872170799</v>
      </c>
      <c r="BH23" s="6">
        <f t="shared" si="0"/>
        <v>130.29856341834801</v>
      </c>
      <c r="BI23" s="6">
        <f t="shared" si="0"/>
        <v>131.81712971843001</v>
      </c>
      <c r="BJ23" s="6">
        <f t="shared" si="0"/>
        <v>133.35090479662799</v>
      </c>
      <c r="BK23" s="6">
        <f t="shared" si="0"/>
        <v>134.898876893584</v>
      </c>
      <c r="BL23" s="6">
        <f t="shared" si="0"/>
        <v>136.46059129133599</v>
      </c>
    </row>
    <row r="24" spans="1:64" s="6" customFormat="1" x14ac:dyDescent="0.25">
      <c r="C24" s="6" t="s">
        <v>1</v>
      </c>
      <c r="D24" s="6">
        <f>D28</f>
        <v>26.738455226761001</v>
      </c>
      <c r="E24" s="6">
        <f>INDEX(Activity_Demand_tot!X:X,MATCH($C$1&amp;"-"&amp;$C24,Activity_Demand_tot!$CH:$CH,0))</f>
        <v>26.685072804760299</v>
      </c>
      <c r="F24" s="6">
        <f>INDEX(Activity_Demand_tot!Y:Y,MATCH($C$1&amp;"-"&amp;$C24,Activity_Demand_tot!$CH:$CH,0))</f>
        <v>26.3</v>
      </c>
      <c r="G24" s="6">
        <f>INDEX(Activity_Demand_tot!Z:Z,MATCH($C$1&amp;"-"&amp;$C24,Activity_Demand_tot!$CH:$CH,0))</f>
        <v>26.578307960758998</v>
      </c>
      <c r="H24" s="6">
        <f>INDEX(Activity_Demand_tot!AA:AA,MATCH($C$1&amp;"-"&amp;$C24,Activity_Demand_tot!$CH:$CH,0))</f>
        <v>26.524925538758399</v>
      </c>
      <c r="I24" s="6">
        <f>INDEX(Activity_Demand_tot!AB:AB,MATCH($C$1&amp;"-"&amp;$C24,Activity_Demand_tot!$CH:$CH,0))</f>
        <v>26.471543116757701</v>
      </c>
      <c r="J24" s="10">
        <f>INDEX(Activity_Demand_tot!AC:AC,MATCH($C$1&amp;"-"&amp;$C24,Activity_Demand_tot!$CH:$CH,0))</f>
        <v>4.8781606947571499</v>
      </c>
      <c r="K24" s="6">
        <f>K28</f>
        <v>26.150657697403801</v>
      </c>
      <c r="L24" s="6">
        <f>L28+0.1</f>
        <v>26.155907514658701</v>
      </c>
      <c r="M24" s="6">
        <f t="shared" ref="M24:BL24" si="1">M28</f>
        <v>25.978670662950101</v>
      </c>
      <c r="N24" s="6">
        <f t="shared" si="1"/>
        <v>26.1702363691683</v>
      </c>
      <c r="O24" s="6">
        <f t="shared" si="1"/>
        <v>26.062424505223898</v>
      </c>
      <c r="P24" s="6">
        <f t="shared" si="1"/>
        <v>25.981869064474601</v>
      </c>
      <c r="Q24" s="6">
        <f t="shared" si="1"/>
        <v>25.893801600908098</v>
      </c>
      <c r="R24" s="6">
        <f t="shared" si="1"/>
        <v>25.8068452721635</v>
      </c>
      <c r="S24" s="6">
        <f t="shared" si="1"/>
        <v>25.7166739855878</v>
      </c>
      <c r="T24" s="6">
        <f t="shared" si="1"/>
        <v>25.624745108022701</v>
      </c>
      <c r="U24" s="6">
        <f t="shared" si="1"/>
        <v>25.531333349490801</v>
      </c>
      <c r="V24" s="6">
        <f t="shared" si="1"/>
        <v>25.436291152030499</v>
      </c>
      <c r="W24" s="6">
        <f t="shared" si="1"/>
        <v>25.339458754146101</v>
      </c>
      <c r="X24" s="6">
        <f t="shared" si="1"/>
        <v>25.240737061935601</v>
      </c>
      <c r="Y24" s="6">
        <f t="shared" si="1"/>
        <v>25.1399861560222</v>
      </c>
      <c r="Z24" s="6">
        <f t="shared" si="1"/>
        <v>25.037162591222</v>
      </c>
      <c r="AA24" s="6">
        <f t="shared" si="1"/>
        <v>24.932192588554098</v>
      </c>
      <c r="AB24" s="6">
        <f t="shared" si="1"/>
        <v>24.824912508884399</v>
      </c>
      <c r="AC24" s="6">
        <f t="shared" si="1"/>
        <v>24.715182549528201</v>
      </c>
      <c r="AD24" s="6">
        <f t="shared" si="1"/>
        <v>24.6027504691274</v>
      </c>
      <c r="AE24" s="6">
        <f t="shared" si="1"/>
        <v>24.4879257529219</v>
      </c>
      <c r="AF24" s="6">
        <f t="shared" si="1"/>
        <v>24.370519563548601</v>
      </c>
      <c r="AG24" s="6">
        <f t="shared" si="1"/>
        <v>24.2502498964712</v>
      </c>
      <c r="AH24" s="6">
        <f t="shared" si="1"/>
        <v>24.1268722656087</v>
      </c>
      <c r="AI24" s="6">
        <f t="shared" si="1"/>
        <v>24.0001768502418</v>
      </c>
      <c r="AJ24" s="6">
        <f t="shared" si="1"/>
        <v>23.869501688633399</v>
      </c>
      <c r="AK24" s="6">
        <f t="shared" si="1"/>
        <v>23.734878709744301</v>
      </c>
      <c r="AL24" s="6">
        <f t="shared" si="1"/>
        <v>23.5964324390897</v>
      </c>
      <c r="AM24" s="6">
        <f t="shared" si="1"/>
        <v>23.454217954768801</v>
      </c>
      <c r="AN24" s="6">
        <f t="shared" si="1"/>
        <v>23.308228642742201</v>
      </c>
      <c r="AO24" s="6">
        <f t="shared" si="1"/>
        <v>23.159275280637999</v>
      </c>
      <c r="AP24" s="6">
        <f t="shared" si="1"/>
        <v>23.007407927679701</v>
      </c>
      <c r="AQ24" s="6">
        <f t="shared" si="1"/>
        <v>22.852689417243798</v>
      </c>
      <c r="AR24" s="6">
        <f t="shared" si="1"/>
        <v>22.695087820369402</v>
      </c>
      <c r="AS24" s="6">
        <f t="shared" si="1"/>
        <v>22.526908112269201</v>
      </c>
      <c r="AT24" s="6">
        <f t="shared" si="1"/>
        <v>22.354604473220501</v>
      </c>
      <c r="AU24" s="6">
        <f t="shared" si="1"/>
        <v>22.1780946030627</v>
      </c>
      <c r="AV24" s="6">
        <f t="shared" si="1"/>
        <v>21.997250863924801</v>
      </c>
      <c r="AW24" s="6">
        <f t="shared" si="1"/>
        <v>21.8119818207403</v>
      </c>
      <c r="AX24" s="6">
        <f t="shared" si="1"/>
        <v>21.622191302633802</v>
      </c>
      <c r="AY24" s="6">
        <f t="shared" si="1"/>
        <v>21.427757874276899</v>
      </c>
      <c r="AZ24" s="6">
        <f t="shared" si="1"/>
        <v>21.228555129881201</v>
      </c>
      <c r="BA24" s="6">
        <f t="shared" si="1"/>
        <v>21.024471984286102</v>
      </c>
      <c r="BB24" s="6">
        <f t="shared" si="1"/>
        <v>20.815392135593701</v>
      </c>
      <c r="BC24" s="6">
        <f t="shared" si="1"/>
        <v>20.601214350228599</v>
      </c>
      <c r="BD24" s="6">
        <f t="shared" si="1"/>
        <v>20.381770681185301</v>
      </c>
      <c r="BE24" s="6">
        <f t="shared" si="1"/>
        <v>20.1569692231872</v>
      </c>
      <c r="BF24" s="6">
        <f t="shared" si="1"/>
        <v>19.926671498977498</v>
      </c>
      <c r="BG24" s="6">
        <f t="shared" si="1"/>
        <v>19.690733144151</v>
      </c>
      <c r="BH24" s="6">
        <f t="shared" si="1"/>
        <v>19.449024175805899</v>
      </c>
      <c r="BI24" s="6">
        <f t="shared" si="1"/>
        <v>19.201388019456299</v>
      </c>
      <c r="BJ24" s="6">
        <f t="shared" si="1"/>
        <v>18.947702596020399</v>
      </c>
      <c r="BK24" s="6">
        <f t="shared" si="1"/>
        <v>18.687798515943602</v>
      </c>
      <c r="BL24" s="6">
        <f t="shared" si="1"/>
        <v>18.421540571431201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62.050065748923998</v>
      </c>
      <c r="E27">
        <f>INDEX(Activity_Demand_tot!X:X,MATCH($C$1&amp;"-"&amp;$C27,Activity_Demand_tot!$CH:$CH,0))</f>
        <v>64.076157165992001</v>
      </c>
      <c r="F27">
        <f>INDEX(Activity_Demand_tot!Y:Y,MATCH($C$1&amp;"-"&amp;$C27,Activity_Demand_tot!$CH:$CH,0))</f>
        <v>64.873099756457606</v>
      </c>
      <c r="G27">
        <f>INDEX(Activity_Demand_tot!Z:Z,MATCH($C$1&amp;"-"&amp;$C27,Activity_Demand_tot!$CH:$CH,0))</f>
        <v>66.229319393605806</v>
      </c>
      <c r="H27">
        <f>INDEX(Activity_Demand_tot!AA:AA,MATCH($C$1&amp;"-"&amp;$C27,Activity_Demand_tot!$CH:$CH,0))</f>
        <v>67.223260787111201</v>
      </c>
      <c r="I27">
        <f>INDEX(Activity_Demand_tot!AB:AB,MATCH($C$1&amp;"-"&amp;$C27,Activity_Demand_tot!$CH:$CH,0))</f>
        <v>68.858192095110098</v>
      </c>
      <c r="J27" s="10">
        <f>INDEX(Activity_Demand_tot!AC:AC,MATCH($C$1&amp;"-"&amp;$C27,Activity_Demand_tot!$CH:$CH,0))</f>
        <v>70.329573403108697</v>
      </c>
      <c r="K27" s="6">
        <f>INDEX(Activity_Demand_tot!AD:AD,MATCH($C$1&amp;"-"&amp;$C27,Activity_Demand_tot!$CH:$CH,0))</f>
        <v>71.618711220278897</v>
      </c>
      <c r="L27" s="6">
        <f>INDEX(Activity_Demand_tot!AE:AE,MATCH($C$1&amp;"-"&amp;$C27,Activity_Demand_tot!$CH:$CH,0))</f>
        <v>72.732020466062195</v>
      </c>
      <c r="M27" s="6">
        <f>INDEX(Activity_Demand_tot!AF:AF,MATCH($C$1&amp;"-"&amp;$C27,Activity_Demand_tot!$CH:$CH,0))</f>
        <v>73.696709603349305</v>
      </c>
      <c r="N27" s="6">
        <f>INDEX(Activity_Demand_tot!AG:AG,MATCH($C$1&amp;"-"&amp;$C27,Activity_Demand_tot!$CH:$CH,0))</f>
        <v>72.412231950304999</v>
      </c>
      <c r="O27" s="6">
        <f>INDEX(Activity_Demand_tot!AH:AH,MATCH($C$1&amp;"-"&amp;$C27,Activity_Demand_tot!$CH:$CH,0))</f>
        <v>73.973267551588904</v>
      </c>
      <c r="P27" s="6">
        <f>INDEX(Activity_Demand_tot!AI:AI,MATCH($C$1&amp;"-"&amp;$C27,Activity_Demand_tot!$CH:$CH,0))</f>
        <v>75.095553221976601</v>
      </c>
      <c r="Q27" s="6">
        <f>INDEX(Activity_Demand_tot!AJ:AJ,MATCH($C$1&amp;"-"&amp;$C27,Activity_Demand_tot!$CH:$CH,0))</f>
        <v>76.237830954651301</v>
      </c>
      <c r="R27" s="6">
        <f>INDEX(Activity_Demand_tot!AK:AK,MATCH($C$1&amp;"-"&amp;$C27,Activity_Demand_tot!$CH:$CH,0))</f>
        <v>77.369985573156498</v>
      </c>
      <c r="S27" s="6">
        <f>INDEX(Activity_Demand_tot!AL:AL,MATCH($C$1&amp;"-"&amp;$C27,Activity_Demand_tot!$CH:$CH,0))</f>
        <v>78.516159822322194</v>
      </c>
      <c r="T27" s="6">
        <f>INDEX(Activity_Demand_tot!AM:AM,MATCH($C$1&amp;"-"&amp;$C27,Activity_Demand_tot!$CH:$CH,0))</f>
        <v>79.669825495509897</v>
      </c>
      <c r="U27" s="6">
        <f>INDEX(Activity_Demand_tot!AN:AN,MATCH($C$1&amp;"-"&amp;$C27,Activity_Demand_tot!$CH:$CH,0))</f>
        <v>80.829248551436805</v>
      </c>
      <c r="V27" s="6">
        <f>INDEX(Activity_Demand_tot!AO:AO,MATCH($C$1&amp;"-"&amp;$C27,Activity_Demand_tot!$CH:$CH,0))</f>
        <v>81.994730922350399</v>
      </c>
      <c r="W27" s="6">
        <f>INDEX(Activity_Demand_tot!AP:AP,MATCH($C$1&amp;"-"&amp;$C27,Activity_Demand_tot!$CH:$CH,0))</f>
        <v>83.166439416082994</v>
      </c>
      <c r="X27" s="6">
        <f>INDEX(Activity_Demand_tot!AQ:AQ,MATCH($C$1&amp;"-"&amp;$C27,Activity_Demand_tot!$CH:$CH,0))</f>
        <v>84.344581120350398</v>
      </c>
      <c r="Y27" s="6">
        <f>INDEX(Activity_Demand_tot!AR:AR,MATCH($C$1&amp;"-"&amp;$C27,Activity_Demand_tot!$CH:$CH,0))</f>
        <v>85.528973937171202</v>
      </c>
      <c r="Z27" s="6">
        <f>INDEX(Activity_Demand_tot!AS:AS,MATCH($C$1&amp;"-"&amp;$C27,Activity_Demand_tot!$CH:$CH,0))</f>
        <v>86.718098729259395</v>
      </c>
      <c r="AA27" s="6">
        <f>INDEX(Activity_Demand_tot!AT:AT,MATCH($C$1&amp;"-"&amp;$C27,Activity_Demand_tot!$CH:$CH,0))</f>
        <v>87.909635541198099</v>
      </c>
      <c r="AB27" s="6">
        <f>INDEX(Activity_Demand_tot!AU:AU,MATCH($C$1&amp;"-"&amp;$C27,Activity_Demand_tot!$CH:$CH,0))</f>
        <v>89.100920630051903</v>
      </c>
      <c r="AC27" s="6">
        <f>INDEX(Activity_Demand_tot!AV:AV,MATCH($C$1&amp;"-"&amp;$C27,Activity_Demand_tot!$CH:$CH,0))</f>
        <v>90.290145980051506</v>
      </c>
      <c r="AD27" s="6">
        <f>INDEX(Activity_Demand_tot!AW:AW,MATCH($C$1&amp;"-"&amp;$C27,Activity_Demand_tot!$CH:$CH,0))</f>
        <v>91.477236508573</v>
      </c>
      <c r="AE27" s="6">
        <f>INDEX(Activity_Demand_tot!AX:AX,MATCH($C$1&amp;"-"&amp;$C27,Activity_Demand_tot!$CH:$CH,0))</f>
        <v>92.659820788583502</v>
      </c>
      <c r="AF27" s="6">
        <f>INDEX(Activity_Demand_tot!AY:AY,MATCH($C$1&amp;"-"&amp;$C27,Activity_Demand_tot!$CH:$CH,0))</f>
        <v>93.840080424143693</v>
      </c>
      <c r="AG27" s="6">
        <f>INDEX(Activity_Demand_tot!AZ:AZ,MATCH($C$1&amp;"-"&amp;$C27,Activity_Demand_tot!$CH:$CH,0))</f>
        <v>95.020840461939997</v>
      </c>
      <c r="AH27" s="6">
        <f>INDEX(Activity_Demand_tot!BA:BA,MATCH($C$1&amp;"-"&amp;$C27,Activity_Demand_tot!$CH:$CH,0))</f>
        <v>96.204929122465103</v>
      </c>
      <c r="AI27" s="6">
        <f>INDEX(Activity_Demand_tot!BB:BB,MATCH($C$1&amp;"-"&amp;$C27,Activity_Demand_tot!$CH:$CH,0))</f>
        <v>97.393267420116004</v>
      </c>
      <c r="AJ27" s="6">
        <f>INDEX(Activity_Demand_tot!BC:BC,MATCH($C$1&amp;"-"&amp;$C27,Activity_Demand_tot!$CH:$CH,0))</f>
        <v>98.589536734537106</v>
      </c>
      <c r="AK27" s="6">
        <f>INDEX(Activity_Demand_tot!BD:BD,MATCH($C$1&amp;"-"&amp;$C27,Activity_Demand_tot!$CH:$CH,0))</f>
        <v>99.792834165626303</v>
      </c>
      <c r="AL27" s="6">
        <f>INDEX(Activity_Demand_tot!BE:BE,MATCH($C$1&amp;"-"&amp;$C27,Activity_Demand_tot!$CH:$CH,0))</f>
        <v>101.00289715779</v>
      </c>
      <c r="AM27" s="6">
        <f>INDEX(Activity_Demand_tot!BF:BF,MATCH($C$1&amp;"-"&amp;$C27,Activity_Demand_tot!$CH:$CH,0))</f>
        <v>102.219371325192</v>
      </c>
      <c r="AN27" s="6">
        <f>INDEX(Activity_Demand_tot!BG:BG,MATCH($C$1&amp;"-"&amp;$C27,Activity_Demand_tot!$CH:$CH,0))</f>
        <v>103.442456135892</v>
      </c>
      <c r="AO27" s="6">
        <f>INDEX(Activity_Demand_tot!BH:BH,MATCH($C$1&amp;"-"&amp;$C27,Activity_Demand_tot!$CH:$CH,0))</f>
        <v>104.66878398278099</v>
      </c>
      <c r="AP27" s="6">
        <f>INDEX(Activity_Demand_tot!BI:BI,MATCH($C$1&amp;"-"&amp;$C27,Activity_Demand_tot!$CH:$CH,0))</f>
        <v>105.89854671821</v>
      </c>
      <c r="AQ27" s="6">
        <f>INDEX(Activity_Demand_tot!BJ:BJ,MATCH($C$1&amp;"-"&amp;$C27,Activity_Demand_tot!$CH:$CH,0))</f>
        <v>107.132873306188</v>
      </c>
      <c r="AR27" s="6">
        <f>INDEX(Activity_Demand_tot!BK:BK,MATCH($C$1&amp;"-"&amp;$C27,Activity_Demand_tot!$CH:$CH,0))</f>
        <v>108.373001755435</v>
      </c>
      <c r="AS27" s="6">
        <f>INDEX(Activity_Demand_tot!BL:BL,MATCH($C$1&amp;"-"&amp;$C27,Activity_Demand_tot!$CH:$CH,0))</f>
        <v>109.623447827071</v>
      </c>
      <c r="AT27" s="6">
        <f>INDEX(Activity_Demand_tot!BM:BM,MATCH($C$1&amp;"-"&amp;$C27,Activity_Demand_tot!$CH:$CH,0))</f>
        <v>110.885209982044</v>
      </c>
      <c r="AU27" s="6">
        <f>INDEX(Activity_Demand_tot!BN:BN,MATCH($C$1&amp;"-"&amp;$C27,Activity_Demand_tot!$CH:$CH,0))</f>
        <v>112.15988681922801</v>
      </c>
      <c r="AV27" s="6">
        <f>INDEX(Activity_Demand_tot!BO:BO,MATCH($C$1&amp;"-"&amp;$C27,Activity_Demand_tot!$CH:$CH,0))</f>
        <v>113.448767996683</v>
      </c>
      <c r="AW27" s="6">
        <f>INDEX(Activity_Demand_tot!BP:BP,MATCH($C$1&amp;"-"&amp;$C27,Activity_Demand_tot!$CH:$CH,0))</f>
        <v>114.753733256525</v>
      </c>
      <c r="AX27" s="6">
        <f>INDEX(Activity_Demand_tot!BQ:BQ,MATCH($C$1&amp;"-"&amp;$C27,Activity_Demand_tot!$CH:$CH,0))</f>
        <v>116.075160700342</v>
      </c>
      <c r="AY27" s="6">
        <f>INDEX(Activity_Demand_tot!BR:BR,MATCH($C$1&amp;"-"&amp;$C27,Activity_Demand_tot!$CH:$CH,0))</f>
        <v>117.414100313877</v>
      </c>
      <c r="AZ27" s="6">
        <f>INDEX(Activity_Demand_tot!BS:BS,MATCH($C$1&amp;"-"&amp;$C27,Activity_Demand_tot!$CH:$CH,0))</f>
        <v>118.77091722594599</v>
      </c>
      <c r="BA27" s="6">
        <f>INDEX(Activity_Demand_tot!BT:BT,MATCH($C$1&amp;"-"&amp;$C27,Activity_Demand_tot!$CH:$CH,0))</f>
        <v>120.146352182181</v>
      </c>
      <c r="BB27" s="6">
        <f>INDEX(Activity_Demand_tot!BU:BU,MATCH($C$1&amp;"-"&amp;$C27,Activity_Demand_tot!$CH:$CH,0))</f>
        <v>121.540800538258</v>
      </c>
      <c r="BC27" s="6">
        <f>INDEX(Activity_Demand_tot!BV:BV,MATCH($C$1&amp;"-"&amp;$C27,Activity_Demand_tot!$CH:$CH,0))</f>
        <v>122.95476989600201</v>
      </c>
      <c r="BD27" s="6">
        <f>INDEX(Activity_Demand_tot!BW:BW,MATCH($C$1&amp;"-"&amp;$C27,Activity_Demand_tot!$CH:$CH,0))</f>
        <v>124.388043576301</v>
      </c>
      <c r="BE27" s="6">
        <f>INDEX(Activity_Demand_tot!BX:BX,MATCH($C$1&amp;"-"&amp;$C27,Activity_Demand_tot!$CH:$CH,0))</f>
        <v>125.840009267052</v>
      </c>
      <c r="BF27" s="6">
        <f>INDEX(Activity_Demand_tot!BY:BY,MATCH($C$1&amp;"-"&amp;$C27,Activity_Demand_tot!$CH:$CH,0))</f>
        <v>127.30976933019799</v>
      </c>
      <c r="BG27" s="6">
        <f>INDEX(Activity_Demand_tot!BZ:BZ,MATCH($C$1&amp;"-"&amp;$C27,Activity_Demand_tot!$CH:$CH,0))</f>
        <v>128.79604872170799</v>
      </c>
      <c r="BH27" s="6">
        <f>INDEX(Activity_Demand_tot!CA:CA,MATCH($C$1&amp;"-"&amp;$C27,Activity_Demand_tot!$CH:$CH,0))</f>
        <v>130.29856341834801</v>
      </c>
      <c r="BI27" s="6">
        <f>INDEX(Activity_Demand_tot!CB:CB,MATCH($C$1&amp;"-"&amp;$C27,Activity_Demand_tot!$CH:$CH,0))</f>
        <v>131.81712971843001</v>
      </c>
      <c r="BJ27" s="6">
        <f>INDEX(Activity_Demand_tot!CC:CC,MATCH($C$1&amp;"-"&amp;$C27,Activity_Demand_tot!$CH:$CH,0))</f>
        <v>133.35090479662799</v>
      </c>
      <c r="BK27" s="6">
        <f>INDEX(Activity_Demand_tot!CD:CD,MATCH($C$1&amp;"-"&amp;$C27,Activity_Demand_tot!$CH:$CH,0))</f>
        <v>134.898876893584</v>
      </c>
      <c r="BL27" s="6">
        <f>INDEX(Activity_Demand_tot!CE:CE,MATCH($C$1&amp;"-"&amp;$C27,Activity_Demand_tot!$CH:$CH,0))</f>
        <v>136.46059129133599</v>
      </c>
    </row>
    <row r="28" spans="1:64" x14ac:dyDescent="0.25">
      <c r="C28" t="s">
        <v>1</v>
      </c>
      <c r="D28">
        <f>INDEX(Activity_Demand_tot!W:W,MATCH($C$1&amp;"-"&amp;$C28,Activity_Demand_tot!$CH:$CH,0))</f>
        <v>26.738455226761001</v>
      </c>
      <c r="E28">
        <f>INDEX(Activity_Demand_tot!X:X,MATCH($C$1&amp;"-"&amp;$C28,Activity_Demand_tot!$CH:$CH,0))</f>
        <v>26.685072804760299</v>
      </c>
      <c r="F28">
        <f>INDEX(Activity_Demand_tot!Y:Y,MATCH($C$1&amp;"-"&amp;$C28,Activity_Demand_tot!$CH:$CH,0))</f>
        <v>26.3</v>
      </c>
      <c r="G28">
        <f>INDEX(Activity_Demand_tot!Z:Z,MATCH($C$1&amp;"-"&amp;$C28,Activity_Demand_tot!$CH:$CH,0))</f>
        <v>26.578307960758998</v>
      </c>
      <c r="H28">
        <f>INDEX(Activity_Demand_tot!AA:AA,MATCH($C$1&amp;"-"&amp;$C28,Activity_Demand_tot!$CH:$CH,0))</f>
        <v>26.524925538758399</v>
      </c>
      <c r="I28">
        <f>INDEX(Activity_Demand_tot!AB:AB,MATCH($C$1&amp;"-"&amp;$C28,Activity_Demand_tot!$CH:$CH,0))</f>
        <v>26.471543116757701</v>
      </c>
      <c r="J28" s="10">
        <f>INDEX(Activity_Demand_tot!AC:AC,MATCH($C$1&amp;"-"&amp;$C28,Activity_Demand_tot!$CH:$CH,0))</f>
        <v>4.8781606947571499</v>
      </c>
      <c r="K28" s="6">
        <f>INDEX(Activity_Demand_tot!AD:AD,MATCH($C$1&amp;"-"&amp;$C28,Activity_Demand_tot!$CH:$CH,0))</f>
        <v>26.150657697403801</v>
      </c>
      <c r="L28" s="6">
        <f>INDEX(Activity_Demand_tot!AE:AE,MATCH($C$1&amp;"-"&amp;$C28,Activity_Demand_tot!$CH:$CH,0))</f>
        <v>26.055907514658699</v>
      </c>
      <c r="M28" s="6">
        <f>INDEX(Activity_Demand_tot!AF:AF,MATCH($C$1&amp;"-"&amp;$C28,Activity_Demand_tot!$CH:$CH,0))</f>
        <v>25.978670662950101</v>
      </c>
      <c r="N28" s="6">
        <f>INDEX(Activity_Demand_tot!AG:AG,MATCH($C$1&amp;"-"&amp;$C28,Activity_Demand_tot!$CH:$CH,0))</f>
        <v>26.1702363691683</v>
      </c>
      <c r="O28" s="6">
        <f>INDEX(Activity_Demand_tot!AH:AH,MATCH($C$1&amp;"-"&amp;$C28,Activity_Demand_tot!$CH:$CH,0))</f>
        <v>26.062424505223898</v>
      </c>
      <c r="P28" s="6">
        <f>INDEX(Activity_Demand_tot!AI:AI,MATCH($C$1&amp;"-"&amp;$C28,Activity_Demand_tot!$CH:$CH,0))</f>
        <v>25.981869064474601</v>
      </c>
      <c r="Q28" s="6">
        <f>INDEX(Activity_Demand_tot!AJ:AJ,MATCH($C$1&amp;"-"&amp;$C28,Activity_Demand_tot!$CH:$CH,0))</f>
        <v>25.893801600908098</v>
      </c>
      <c r="R28" s="6">
        <f>INDEX(Activity_Demand_tot!AK:AK,MATCH($C$1&amp;"-"&amp;$C28,Activity_Demand_tot!$CH:$CH,0))</f>
        <v>25.8068452721635</v>
      </c>
      <c r="S28" s="6">
        <f>INDEX(Activity_Demand_tot!AL:AL,MATCH($C$1&amp;"-"&amp;$C28,Activity_Demand_tot!$CH:$CH,0))</f>
        <v>25.7166739855878</v>
      </c>
      <c r="T28" s="6">
        <f>INDEX(Activity_Demand_tot!AM:AM,MATCH($C$1&amp;"-"&amp;$C28,Activity_Demand_tot!$CH:$CH,0))</f>
        <v>25.624745108022701</v>
      </c>
      <c r="U28" s="6">
        <f>INDEX(Activity_Demand_tot!AN:AN,MATCH($C$1&amp;"-"&amp;$C28,Activity_Demand_tot!$CH:$CH,0))</f>
        <v>25.531333349490801</v>
      </c>
      <c r="V28" s="6">
        <f>INDEX(Activity_Demand_tot!AO:AO,MATCH($C$1&amp;"-"&amp;$C28,Activity_Demand_tot!$CH:$CH,0))</f>
        <v>25.436291152030499</v>
      </c>
      <c r="W28" s="6">
        <f>INDEX(Activity_Demand_tot!AP:AP,MATCH($C$1&amp;"-"&amp;$C28,Activity_Demand_tot!$CH:$CH,0))</f>
        <v>25.339458754146101</v>
      </c>
      <c r="X28" s="6">
        <f>INDEX(Activity_Demand_tot!AQ:AQ,MATCH($C$1&amp;"-"&amp;$C28,Activity_Demand_tot!$CH:$CH,0))</f>
        <v>25.240737061935601</v>
      </c>
      <c r="Y28" s="6">
        <f>INDEX(Activity_Demand_tot!AR:AR,MATCH($C$1&amp;"-"&amp;$C28,Activity_Demand_tot!$CH:$CH,0))</f>
        <v>25.1399861560222</v>
      </c>
      <c r="Z28" s="6">
        <f>INDEX(Activity_Demand_tot!AS:AS,MATCH($C$1&amp;"-"&amp;$C28,Activity_Demand_tot!$CH:$CH,0))</f>
        <v>25.037162591222</v>
      </c>
      <c r="AA28" s="6">
        <f>INDEX(Activity_Demand_tot!AT:AT,MATCH($C$1&amp;"-"&amp;$C28,Activity_Demand_tot!$CH:$CH,0))</f>
        <v>24.932192588554098</v>
      </c>
      <c r="AB28" s="6">
        <f>INDEX(Activity_Demand_tot!AU:AU,MATCH($C$1&amp;"-"&amp;$C28,Activity_Demand_tot!$CH:$CH,0))</f>
        <v>24.824912508884399</v>
      </c>
      <c r="AC28" s="6">
        <f>INDEX(Activity_Demand_tot!AV:AV,MATCH($C$1&amp;"-"&amp;$C28,Activity_Demand_tot!$CH:$CH,0))</f>
        <v>24.715182549528201</v>
      </c>
      <c r="AD28" s="6">
        <f>INDEX(Activity_Demand_tot!AW:AW,MATCH($C$1&amp;"-"&amp;$C28,Activity_Demand_tot!$CH:$CH,0))</f>
        <v>24.6027504691274</v>
      </c>
      <c r="AE28" s="6">
        <f>INDEX(Activity_Demand_tot!AX:AX,MATCH($C$1&amp;"-"&amp;$C28,Activity_Demand_tot!$CH:$CH,0))</f>
        <v>24.4879257529219</v>
      </c>
      <c r="AF28" s="6">
        <f>INDEX(Activity_Demand_tot!AY:AY,MATCH($C$1&amp;"-"&amp;$C28,Activity_Demand_tot!$CH:$CH,0))</f>
        <v>24.370519563548601</v>
      </c>
      <c r="AG28" s="6">
        <f>INDEX(Activity_Demand_tot!AZ:AZ,MATCH($C$1&amp;"-"&amp;$C28,Activity_Demand_tot!$CH:$CH,0))</f>
        <v>24.2502498964712</v>
      </c>
      <c r="AH28" s="6">
        <f>INDEX(Activity_Demand_tot!BA:BA,MATCH($C$1&amp;"-"&amp;$C28,Activity_Demand_tot!$CH:$CH,0))</f>
        <v>24.1268722656087</v>
      </c>
      <c r="AI28" s="6">
        <f>INDEX(Activity_Demand_tot!BB:BB,MATCH($C$1&amp;"-"&amp;$C28,Activity_Demand_tot!$CH:$CH,0))</f>
        <v>24.0001768502418</v>
      </c>
      <c r="AJ28" s="6">
        <f>INDEX(Activity_Demand_tot!BC:BC,MATCH($C$1&amp;"-"&amp;$C28,Activity_Demand_tot!$CH:$CH,0))</f>
        <v>23.869501688633399</v>
      </c>
      <c r="AK28" s="6">
        <f>INDEX(Activity_Demand_tot!BD:BD,MATCH($C$1&amp;"-"&amp;$C28,Activity_Demand_tot!$CH:$CH,0))</f>
        <v>23.734878709744301</v>
      </c>
      <c r="AL28" s="6">
        <f>INDEX(Activity_Demand_tot!BE:BE,MATCH($C$1&amp;"-"&amp;$C28,Activity_Demand_tot!$CH:$CH,0))</f>
        <v>23.5964324390897</v>
      </c>
      <c r="AM28" s="6">
        <f>INDEX(Activity_Demand_tot!BF:BF,MATCH($C$1&amp;"-"&amp;$C28,Activity_Demand_tot!$CH:$CH,0))</f>
        <v>23.454217954768801</v>
      </c>
      <c r="AN28" s="6">
        <f>INDEX(Activity_Demand_tot!BG:BG,MATCH($C$1&amp;"-"&amp;$C28,Activity_Demand_tot!$CH:$CH,0))</f>
        <v>23.308228642742201</v>
      </c>
      <c r="AO28" s="6">
        <f>INDEX(Activity_Demand_tot!BH:BH,MATCH($C$1&amp;"-"&amp;$C28,Activity_Demand_tot!$CH:$CH,0))</f>
        <v>23.159275280637999</v>
      </c>
      <c r="AP28" s="6">
        <f>INDEX(Activity_Demand_tot!BI:BI,MATCH($C$1&amp;"-"&amp;$C28,Activity_Demand_tot!$CH:$CH,0))</f>
        <v>23.007407927679701</v>
      </c>
      <c r="AQ28" s="6">
        <f>INDEX(Activity_Demand_tot!BJ:BJ,MATCH($C$1&amp;"-"&amp;$C28,Activity_Demand_tot!$CH:$CH,0))</f>
        <v>22.852689417243798</v>
      </c>
      <c r="AR28" s="6">
        <f>INDEX(Activity_Demand_tot!BK:BK,MATCH($C$1&amp;"-"&amp;$C28,Activity_Demand_tot!$CH:$CH,0))</f>
        <v>22.695087820369402</v>
      </c>
      <c r="AS28" s="6">
        <f>INDEX(Activity_Demand_tot!BL:BL,MATCH($C$1&amp;"-"&amp;$C28,Activity_Demand_tot!$CH:$CH,0))</f>
        <v>22.526908112269201</v>
      </c>
      <c r="AT28" s="6">
        <f>INDEX(Activity_Demand_tot!BM:BM,MATCH($C$1&amp;"-"&amp;$C28,Activity_Demand_tot!$CH:$CH,0))</f>
        <v>22.354604473220501</v>
      </c>
      <c r="AU28" s="6">
        <f>INDEX(Activity_Demand_tot!BN:BN,MATCH($C$1&amp;"-"&amp;$C28,Activity_Demand_tot!$CH:$CH,0))</f>
        <v>22.1780946030627</v>
      </c>
      <c r="AV28" s="6">
        <f>INDEX(Activity_Demand_tot!BO:BO,MATCH($C$1&amp;"-"&amp;$C28,Activity_Demand_tot!$CH:$CH,0))</f>
        <v>21.997250863924801</v>
      </c>
      <c r="AW28" s="6">
        <f>INDEX(Activity_Demand_tot!BP:BP,MATCH($C$1&amp;"-"&amp;$C28,Activity_Demand_tot!$CH:$CH,0))</f>
        <v>21.8119818207403</v>
      </c>
      <c r="AX28" s="6">
        <f>INDEX(Activity_Demand_tot!BQ:BQ,MATCH($C$1&amp;"-"&amp;$C28,Activity_Demand_tot!$CH:$CH,0))</f>
        <v>21.622191302633802</v>
      </c>
      <c r="AY28" s="6">
        <f>INDEX(Activity_Demand_tot!BR:BR,MATCH($C$1&amp;"-"&amp;$C28,Activity_Demand_tot!$CH:$CH,0))</f>
        <v>21.427757874276899</v>
      </c>
      <c r="AZ28" s="6">
        <f>INDEX(Activity_Demand_tot!BS:BS,MATCH($C$1&amp;"-"&amp;$C28,Activity_Demand_tot!$CH:$CH,0))</f>
        <v>21.228555129881201</v>
      </c>
      <c r="BA28" s="6">
        <f>INDEX(Activity_Demand_tot!BT:BT,MATCH($C$1&amp;"-"&amp;$C28,Activity_Demand_tot!$CH:$CH,0))</f>
        <v>21.024471984286102</v>
      </c>
      <c r="BB28" s="6">
        <f>INDEX(Activity_Demand_tot!BU:BU,MATCH($C$1&amp;"-"&amp;$C28,Activity_Demand_tot!$CH:$CH,0))</f>
        <v>20.815392135593701</v>
      </c>
      <c r="BC28" s="6">
        <f>INDEX(Activity_Demand_tot!BV:BV,MATCH($C$1&amp;"-"&amp;$C28,Activity_Demand_tot!$CH:$CH,0))</f>
        <v>20.601214350228599</v>
      </c>
      <c r="BD28" s="6">
        <f>INDEX(Activity_Demand_tot!BW:BW,MATCH($C$1&amp;"-"&amp;$C28,Activity_Demand_tot!$CH:$CH,0))</f>
        <v>20.381770681185301</v>
      </c>
      <c r="BE28" s="6">
        <f>INDEX(Activity_Demand_tot!BX:BX,MATCH($C$1&amp;"-"&amp;$C28,Activity_Demand_tot!$CH:$CH,0))</f>
        <v>20.1569692231872</v>
      </c>
      <c r="BF28" s="6">
        <f>INDEX(Activity_Demand_tot!BY:BY,MATCH($C$1&amp;"-"&amp;$C28,Activity_Demand_tot!$CH:$CH,0))</f>
        <v>19.926671498977498</v>
      </c>
      <c r="BG28" s="6">
        <f>INDEX(Activity_Demand_tot!BZ:BZ,MATCH($C$1&amp;"-"&amp;$C28,Activity_Demand_tot!$CH:$CH,0))</f>
        <v>19.690733144151</v>
      </c>
      <c r="BH28" s="6">
        <f>INDEX(Activity_Demand_tot!CA:CA,MATCH($C$1&amp;"-"&amp;$C28,Activity_Demand_tot!$CH:$CH,0))</f>
        <v>19.449024175805899</v>
      </c>
      <c r="BI28" s="6">
        <f>INDEX(Activity_Demand_tot!CB:CB,MATCH($C$1&amp;"-"&amp;$C28,Activity_Demand_tot!$CH:$CH,0))</f>
        <v>19.201388019456299</v>
      </c>
      <c r="BJ28" s="6">
        <f>INDEX(Activity_Demand_tot!CC:CC,MATCH($C$1&amp;"-"&amp;$C28,Activity_Demand_tot!$CH:$CH,0))</f>
        <v>18.947702596020399</v>
      </c>
      <c r="BK28" s="6">
        <f>INDEX(Activity_Demand_tot!CD:CD,MATCH($C$1&amp;"-"&amp;$C28,Activity_Demand_tot!$CH:$CH,0))</f>
        <v>18.687798515943602</v>
      </c>
      <c r="BL28" s="6">
        <f>INDEX(Activity_Demand_tot!CE:CE,MATCH($C$1&amp;"-"&amp;$C28,Activity_Demand_tot!$CH:$CH,0))</f>
        <v>18.421540571431201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12_NZ</v>
      </c>
      <c r="B32" t="s">
        <v>742</v>
      </c>
      <c r="C32" t="str">
        <f t="shared" ref="C32:AH32" si="2">C127</f>
        <v>air_freight(gtkm)</v>
      </c>
      <c r="D32">
        <f t="shared" si="2"/>
        <v>0</v>
      </c>
      <c r="E32">
        <f t="shared" si="2"/>
        <v>0</v>
      </c>
      <c r="F32">
        <f t="shared" si="2"/>
        <v>0</v>
      </c>
      <c r="G32">
        <f t="shared" si="2"/>
        <v>0</v>
      </c>
      <c r="H32">
        <f t="shared" si="2"/>
        <v>0</v>
      </c>
      <c r="I32">
        <f t="shared" si="2"/>
        <v>0</v>
      </c>
      <c r="J32" s="10">
        <f t="shared" si="2"/>
        <v>0</v>
      </c>
      <c r="K32">
        <f t="shared" si="2"/>
        <v>0</v>
      </c>
      <c r="L32">
        <f t="shared" si="2"/>
        <v>0</v>
      </c>
      <c r="M32">
        <f t="shared" si="2"/>
        <v>0</v>
      </c>
      <c r="N32">
        <f t="shared" si="2"/>
        <v>0</v>
      </c>
      <c r="O32">
        <f t="shared" si="2"/>
        <v>0</v>
      </c>
      <c r="P32">
        <f t="shared" si="2"/>
        <v>0</v>
      </c>
      <c r="Q32">
        <f t="shared" si="2"/>
        <v>0</v>
      </c>
      <c r="R32">
        <f t="shared" si="2"/>
        <v>0</v>
      </c>
      <c r="S32">
        <f t="shared" si="2"/>
        <v>0</v>
      </c>
      <c r="T32">
        <f t="shared" si="2"/>
        <v>0</v>
      </c>
      <c r="U32">
        <f t="shared" si="2"/>
        <v>0</v>
      </c>
      <c r="V32">
        <f t="shared" si="2"/>
        <v>0</v>
      </c>
      <c r="W32">
        <f t="shared" si="2"/>
        <v>0</v>
      </c>
      <c r="X32">
        <f t="shared" si="2"/>
        <v>0</v>
      </c>
      <c r="Y32">
        <f t="shared" si="2"/>
        <v>0</v>
      </c>
      <c r="Z32">
        <f t="shared" si="2"/>
        <v>0</v>
      </c>
      <c r="AA32">
        <f t="shared" si="2"/>
        <v>0</v>
      </c>
      <c r="AB32">
        <f t="shared" si="2"/>
        <v>0</v>
      </c>
      <c r="AC32">
        <f t="shared" si="2"/>
        <v>0</v>
      </c>
      <c r="AD32">
        <f t="shared" si="2"/>
        <v>0</v>
      </c>
      <c r="AE32">
        <f t="shared" si="2"/>
        <v>0</v>
      </c>
      <c r="AF32">
        <f t="shared" si="2"/>
        <v>0</v>
      </c>
      <c r="AG32">
        <f t="shared" si="2"/>
        <v>0</v>
      </c>
      <c r="AH32">
        <f t="shared" si="2"/>
        <v>0</v>
      </c>
      <c r="AI32">
        <f t="shared" ref="AI32:BL32" si="3">AI127</f>
        <v>0</v>
      </c>
      <c r="AJ32">
        <f t="shared" si="3"/>
        <v>0</v>
      </c>
      <c r="AK32">
        <f t="shared" si="3"/>
        <v>0</v>
      </c>
      <c r="AL32">
        <f t="shared" si="3"/>
        <v>0</v>
      </c>
      <c r="AM32">
        <f t="shared" si="3"/>
        <v>0</v>
      </c>
      <c r="AN32">
        <f t="shared" si="3"/>
        <v>0</v>
      </c>
      <c r="AO32">
        <f t="shared" si="3"/>
        <v>0</v>
      </c>
      <c r="AP32">
        <f t="shared" si="3"/>
        <v>0</v>
      </c>
      <c r="AQ32">
        <f t="shared" si="3"/>
        <v>0</v>
      </c>
      <c r="AR32">
        <f t="shared" si="3"/>
        <v>0</v>
      </c>
      <c r="AS32">
        <f t="shared" si="3"/>
        <v>0</v>
      </c>
      <c r="AT32">
        <f t="shared" si="3"/>
        <v>0</v>
      </c>
      <c r="AU32">
        <f t="shared" si="3"/>
        <v>0</v>
      </c>
      <c r="AV32">
        <f t="shared" si="3"/>
        <v>0</v>
      </c>
      <c r="AW32">
        <f t="shared" si="3"/>
        <v>0</v>
      </c>
      <c r="AX32">
        <f t="shared" si="3"/>
        <v>0</v>
      </c>
      <c r="AY32">
        <f t="shared" si="3"/>
        <v>0</v>
      </c>
      <c r="AZ32">
        <f t="shared" si="3"/>
        <v>0</v>
      </c>
      <c r="BA32">
        <f t="shared" si="3"/>
        <v>0</v>
      </c>
      <c r="BB32">
        <f t="shared" si="3"/>
        <v>0</v>
      </c>
      <c r="BC32">
        <f t="shared" si="3"/>
        <v>0</v>
      </c>
      <c r="BD32">
        <f t="shared" si="3"/>
        <v>0</v>
      </c>
      <c r="BE32">
        <f t="shared" si="3"/>
        <v>0</v>
      </c>
      <c r="BF32">
        <f t="shared" si="3"/>
        <v>0</v>
      </c>
      <c r="BG32">
        <f t="shared" si="3"/>
        <v>0</v>
      </c>
      <c r="BH32">
        <f t="shared" si="3"/>
        <v>0</v>
      </c>
      <c r="BI32">
        <f t="shared" si="3"/>
        <v>0</v>
      </c>
      <c r="BJ32">
        <f t="shared" si="3"/>
        <v>0</v>
      </c>
      <c r="BK32">
        <f t="shared" si="3"/>
        <v>0</v>
      </c>
      <c r="BL32">
        <f t="shared" si="3"/>
        <v>0</v>
      </c>
    </row>
    <row r="33" spans="1:64" x14ac:dyDescent="0.25">
      <c r="A33" t="str">
        <f t="shared" ref="A33:A60" si="4">$C$1</f>
        <v>12_NZ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12_NZ</v>
      </c>
      <c r="B34" t="s">
        <v>742</v>
      </c>
      <c r="C34" t="str">
        <f t="shared" ref="C34:AH34" si="7">C129</f>
        <v>rail_freight(gtkm)</v>
      </c>
      <c r="D34">
        <f t="shared" si="7"/>
        <v>4.3584552267610084</v>
      </c>
      <c r="E34">
        <f t="shared" si="7"/>
        <v>4.4450728047603567</v>
      </c>
      <c r="F34">
        <f t="shared" si="7"/>
        <v>4.1999999999999975</v>
      </c>
      <c r="G34">
        <f t="shared" si="7"/>
        <v>4.6183079607590498</v>
      </c>
      <c r="H34">
        <f t="shared" si="7"/>
        <v>4.7049255387584257</v>
      </c>
      <c r="I34">
        <f t="shared" si="7"/>
        <v>4.7915431167577802</v>
      </c>
      <c r="J34" s="10">
        <f t="shared" si="7"/>
        <v>0</v>
      </c>
      <c r="K34">
        <f t="shared" si="7"/>
        <v>4.8331649163779877</v>
      </c>
      <c r="L34">
        <f t="shared" si="7"/>
        <v>4.8689936298369103</v>
      </c>
      <c r="M34">
        <f t="shared" si="7"/>
        <v>4.8613803066955361</v>
      </c>
      <c r="N34">
        <f t="shared" si="7"/>
        <v>4.9140073527450507</v>
      </c>
      <c r="O34">
        <f t="shared" si="7"/>
        <v>4.9022432870788801</v>
      </c>
      <c r="P34">
        <f t="shared" si="7"/>
        <v>4.8878590584449553</v>
      </c>
      <c r="Q34">
        <f t="shared" si="7"/>
        <v>4.8649145168972296</v>
      </c>
      <c r="R34">
        <f t="shared" si="7"/>
        <v>4.8356194893137605</v>
      </c>
      <c r="S34">
        <f t="shared" si="7"/>
        <v>4.799745697896495</v>
      </c>
      <c r="T34">
        <f t="shared" si="7"/>
        <v>4.758146795556522</v>
      </c>
      <c r="U34">
        <f t="shared" si="7"/>
        <v>4.7114483169936641</v>
      </c>
      <c r="V34">
        <f t="shared" si="7"/>
        <v>4.6601916224298172</v>
      </c>
      <c r="W34">
        <f t="shared" si="7"/>
        <v>4.6049107665134779</v>
      </c>
      <c r="X34">
        <f t="shared" si="7"/>
        <v>4.5461456261137618</v>
      </c>
      <c r="Y34">
        <f t="shared" si="7"/>
        <v>4.4844231297351076</v>
      </c>
      <c r="Z34">
        <f t="shared" si="7"/>
        <v>4.420281608293406</v>
      </c>
      <c r="AA34">
        <f t="shared" si="7"/>
        <v>4.3542474585552506</v>
      </c>
      <c r="AB34">
        <f t="shared" si="7"/>
        <v>4.2868247801862518</v>
      </c>
      <c r="AC34">
        <f t="shared" si="7"/>
        <v>4.2185152917121131</v>
      </c>
      <c r="AD34">
        <f t="shared" si="7"/>
        <v>4.1497947019651535</v>
      </c>
      <c r="AE34">
        <f t="shared" si="7"/>
        <v>4.0812257306204058</v>
      </c>
      <c r="AF34">
        <f t="shared" si="7"/>
        <v>4.0132774159874529</v>
      </c>
      <c r="AG34">
        <f t="shared" si="7"/>
        <v>3.9463954813791355</v>
      </c>
      <c r="AH34">
        <f t="shared" si="7"/>
        <v>3.8810236326230352</v>
      </c>
      <c r="AI34">
        <f t="shared" ref="AI34:BL34" si="8">AI129</f>
        <v>3.817602015157648</v>
      </c>
      <c r="AJ34">
        <f t="shared" si="8"/>
        <v>3.7564894831193976</v>
      </c>
      <c r="AK34">
        <f t="shared" si="8"/>
        <v>3.6981448212823658</v>
      </c>
      <c r="AL34">
        <f t="shared" si="8"/>
        <v>3.643027363893828</v>
      </c>
      <c r="AM34">
        <f t="shared" si="8"/>
        <v>3.5915708552788215</v>
      </c>
      <c r="AN34">
        <f t="shared" si="8"/>
        <v>3.5441844419151085</v>
      </c>
      <c r="AO34">
        <f t="shared" si="8"/>
        <v>3.5013851951329653</v>
      </c>
      <c r="AP34">
        <f t="shared" si="8"/>
        <v>3.4635571319344298</v>
      </c>
      <c r="AQ34">
        <f t="shared" si="8"/>
        <v>3.4310700990080516</v>
      </c>
      <c r="AR34">
        <f t="shared" si="8"/>
        <v>3.404263173055408</v>
      </c>
      <c r="AS34">
        <f t="shared" si="8"/>
        <v>3.3790362168403782</v>
      </c>
      <c r="AT34">
        <f t="shared" si="8"/>
        <v>3.3531906709830732</v>
      </c>
      <c r="AU34">
        <f t="shared" si="8"/>
        <v>3.3267141904594029</v>
      </c>
      <c r="AV34">
        <f t="shared" si="8"/>
        <v>3.2995876295887183</v>
      </c>
      <c r="AW34">
        <f t="shared" si="8"/>
        <v>3.271797273111043</v>
      </c>
      <c r="AX34">
        <f t="shared" si="8"/>
        <v>3.2433286953950682</v>
      </c>
      <c r="AY34">
        <f t="shared" si="8"/>
        <v>3.2141636811415331</v>
      </c>
      <c r="AZ34">
        <f t="shared" si="8"/>
        <v>3.1842832694821781</v>
      </c>
      <c r="BA34">
        <f t="shared" si="8"/>
        <v>3.1536707976429135</v>
      </c>
      <c r="BB34">
        <f t="shared" si="8"/>
        <v>3.1223088203390534</v>
      </c>
      <c r="BC34">
        <f t="shared" si="8"/>
        <v>3.0901821525342879</v>
      </c>
      <c r="BD34">
        <f t="shared" si="8"/>
        <v>3.0572656021777935</v>
      </c>
      <c r="BE34">
        <f t="shared" si="8"/>
        <v>3.0235453834780781</v>
      </c>
      <c r="BF34">
        <f t="shared" si="8"/>
        <v>2.989000724846623</v>
      </c>
      <c r="BG34">
        <f t="shared" si="8"/>
        <v>2.9536099716226483</v>
      </c>
      <c r="BH34">
        <f t="shared" si="8"/>
        <v>2.917353626370883</v>
      </c>
      <c r="BI34">
        <f t="shared" si="8"/>
        <v>2.880208202918443</v>
      </c>
      <c r="BJ34">
        <f t="shared" si="8"/>
        <v>2.8421553894030582</v>
      </c>
      <c r="BK34">
        <f t="shared" si="8"/>
        <v>2.8031697773915387</v>
      </c>
      <c r="BL34">
        <f t="shared" si="8"/>
        <v>2.7632310857146787</v>
      </c>
    </row>
    <row r="35" spans="1:64" x14ac:dyDescent="0.25">
      <c r="A35" t="str">
        <f t="shared" si="4"/>
        <v>12_NZ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12_NZ</v>
      </c>
      <c r="B36" t="s">
        <v>742</v>
      </c>
      <c r="C36" t="str">
        <f t="shared" ref="C36:AH36" si="11">C131</f>
        <v>road_freight_ht(gtkm)</v>
      </c>
      <c r="D36">
        <f t="shared" si="11"/>
        <v>18.62</v>
      </c>
      <c r="E36">
        <f t="shared" si="11"/>
        <v>18.559999999999942</v>
      </c>
      <c r="F36">
        <f t="shared" si="11"/>
        <v>18.500000000000004</v>
      </c>
      <c r="G36">
        <f t="shared" si="11"/>
        <v>18.439999999999944</v>
      </c>
      <c r="H36">
        <f t="shared" si="11"/>
        <v>18.379999999999985</v>
      </c>
      <c r="I36">
        <f t="shared" si="11"/>
        <v>18.319999999999958</v>
      </c>
      <c r="J36" s="10">
        <f t="shared" si="11"/>
        <v>0</v>
      </c>
      <c r="K36">
        <f t="shared" si="11"/>
        <v>18.11264176100557</v>
      </c>
      <c r="L36">
        <f t="shared" si="11"/>
        <v>18.12877234817633</v>
      </c>
      <c r="M36">
        <f t="shared" si="11"/>
        <v>18.021443694656231</v>
      </c>
      <c r="N36">
        <f t="shared" si="11"/>
        <v>18.172867559130697</v>
      </c>
      <c r="O36">
        <f t="shared" si="11"/>
        <v>18.119130994053286</v>
      </c>
      <c r="P36">
        <f t="shared" si="11"/>
        <v>18.086632200686555</v>
      </c>
      <c r="Q36">
        <f t="shared" si="11"/>
        <v>18.050963841273234</v>
      </c>
      <c r="R36">
        <f t="shared" si="11"/>
        <v>18.01788168558441</v>
      </c>
      <c r="S36">
        <f t="shared" si="11"/>
        <v>17.984124690882503</v>
      </c>
      <c r="T36">
        <f t="shared" si="11"/>
        <v>17.950465920731119</v>
      </c>
      <c r="U36">
        <f t="shared" si="11"/>
        <v>17.916857739209011</v>
      </c>
      <c r="V36">
        <f t="shared" si="11"/>
        <v>17.882959674763718</v>
      </c>
      <c r="W36">
        <f t="shared" si="11"/>
        <v>17.848424707592422</v>
      </c>
      <c r="X36">
        <f t="shared" si="11"/>
        <v>17.812950702429632</v>
      </c>
      <c r="Y36">
        <f t="shared" si="11"/>
        <v>17.776209169903456</v>
      </c>
      <c r="Z36">
        <f t="shared" si="11"/>
        <v>17.737942401636765</v>
      </c>
      <c r="AA36">
        <f t="shared" si="11"/>
        <v>17.697874281168314</v>
      </c>
      <c r="AB36">
        <f t="shared" si="11"/>
        <v>17.655667917526184</v>
      </c>
      <c r="AC36">
        <f t="shared" si="11"/>
        <v>17.61100624295041</v>
      </c>
      <c r="AD36">
        <f t="shared" si="11"/>
        <v>17.563495110730294</v>
      </c>
      <c r="AE36">
        <f t="shared" si="11"/>
        <v>17.513144959452045</v>
      </c>
      <c r="AF36">
        <f t="shared" si="11"/>
        <v>17.45961519220144</v>
      </c>
      <c r="AG36">
        <f t="shared" si="11"/>
        <v>17.402502012654619</v>
      </c>
      <c r="AH36">
        <f t="shared" si="11"/>
        <v>17.341432142531357</v>
      </c>
      <c r="AI36">
        <f t="shared" ref="AI36:BL36" si="12">AI131</f>
        <v>17.276061380396467</v>
      </c>
      <c r="AJ36">
        <f t="shared" si="12"/>
        <v>17.20572430302288</v>
      </c>
      <c r="AK36">
        <f t="shared" si="12"/>
        <v>17.13025978331239</v>
      </c>
      <c r="AL36">
        <f t="shared" si="12"/>
        <v>17.049580256978114</v>
      </c>
      <c r="AM36">
        <f t="shared" si="12"/>
        <v>16.963555159116222</v>
      </c>
      <c r="AN36">
        <f t="shared" si="12"/>
        <v>16.872016527428812</v>
      </c>
      <c r="AO36">
        <f t="shared" si="12"/>
        <v>16.775395876684133</v>
      </c>
      <c r="AP36">
        <f t="shared" si="12"/>
        <v>16.673582319243575</v>
      </c>
      <c r="AQ36">
        <f t="shared" si="12"/>
        <v>16.566481670468793</v>
      </c>
      <c r="AR36">
        <f t="shared" si="12"/>
        <v>16.453938669767815</v>
      </c>
      <c r="AS36">
        <f t="shared" si="12"/>
        <v>16.33200838139517</v>
      </c>
      <c r="AT36">
        <f t="shared" si="12"/>
        <v>16.207088243084861</v>
      </c>
      <c r="AU36">
        <f t="shared" si="12"/>
        <v>16.079118587220457</v>
      </c>
      <c r="AV36">
        <f t="shared" si="12"/>
        <v>15.948006876345481</v>
      </c>
      <c r="AW36">
        <f t="shared" si="12"/>
        <v>15.813686820036716</v>
      </c>
      <c r="AX36">
        <f t="shared" si="12"/>
        <v>15.676088694409506</v>
      </c>
      <c r="AY36">
        <f t="shared" si="12"/>
        <v>15.535124458850751</v>
      </c>
      <c r="AZ36">
        <f t="shared" si="12"/>
        <v>15.39070246916387</v>
      </c>
      <c r="BA36">
        <f t="shared" si="12"/>
        <v>15.242742188607423</v>
      </c>
      <c r="BB36">
        <f t="shared" si="12"/>
        <v>15.091159298305433</v>
      </c>
      <c r="BC36">
        <f t="shared" si="12"/>
        <v>14.935880403915734</v>
      </c>
      <c r="BD36">
        <f t="shared" si="12"/>
        <v>14.776783743859344</v>
      </c>
      <c r="BE36">
        <f t="shared" si="12"/>
        <v>14.61380268681072</v>
      </c>
      <c r="BF36">
        <f t="shared" si="12"/>
        <v>14.446836836758687</v>
      </c>
      <c r="BG36">
        <f t="shared" si="12"/>
        <v>14.275781529509475</v>
      </c>
      <c r="BH36">
        <f t="shared" si="12"/>
        <v>14.100542527459277</v>
      </c>
      <c r="BI36">
        <f t="shared" si="12"/>
        <v>13.921006314105817</v>
      </c>
      <c r="BJ36">
        <f t="shared" si="12"/>
        <v>13.737084382114789</v>
      </c>
      <c r="BK36">
        <f t="shared" si="12"/>
        <v>13.54865392405911</v>
      </c>
      <c r="BL36">
        <f t="shared" si="12"/>
        <v>13.355616914287621</v>
      </c>
    </row>
    <row r="37" spans="1:64" x14ac:dyDescent="0.25">
      <c r="A37" t="str">
        <f t="shared" si="4"/>
        <v>12_NZ</v>
      </c>
      <c r="B37" t="s">
        <v>742</v>
      </c>
      <c r="C37" t="str">
        <f t="shared" ref="C37:AH37" si="13">C132</f>
        <v>road_freight_lt(gtkm)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0</v>
      </c>
      <c r="H37">
        <f t="shared" si="13"/>
        <v>0</v>
      </c>
      <c r="I37">
        <f t="shared" si="13"/>
        <v>0</v>
      </c>
      <c r="J37" s="10">
        <f t="shared" si="13"/>
        <v>0</v>
      </c>
      <c r="K37">
        <f t="shared" si="13"/>
        <v>0</v>
      </c>
      <c r="L37">
        <f t="shared" si="13"/>
        <v>0</v>
      </c>
      <c r="M37">
        <f t="shared" si="13"/>
        <v>0</v>
      </c>
      <c r="N37">
        <f t="shared" si="13"/>
        <v>0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  <c r="Z37">
        <f t="shared" si="13"/>
        <v>0</v>
      </c>
      <c r="AA37">
        <f t="shared" si="13"/>
        <v>0</v>
      </c>
      <c r="AB37">
        <f t="shared" si="13"/>
        <v>0</v>
      </c>
      <c r="AC37">
        <f t="shared" si="13"/>
        <v>0</v>
      </c>
      <c r="AD37">
        <f t="shared" si="13"/>
        <v>0</v>
      </c>
      <c r="AE37">
        <f t="shared" si="13"/>
        <v>0</v>
      </c>
      <c r="AF37">
        <f t="shared" si="13"/>
        <v>0</v>
      </c>
      <c r="AG37">
        <f t="shared" si="13"/>
        <v>0</v>
      </c>
      <c r="AH37">
        <f t="shared" si="13"/>
        <v>0</v>
      </c>
      <c r="AI37">
        <f t="shared" ref="AI37:BL37" si="14">AI132</f>
        <v>0</v>
      </c>
      <c r="AJ37">
        <f t="shared" si="14"/>
        <v>0</v>
      </c>
      <c r="AK37">
        <f t="shared" si="14"/>
        <v>0</v>
      </c>
      <c r="AL37">
        <f t="shared" si="14"/>
        <v>0</v>
      </c>
      <c r="AM37">
        <f t="shared" si="14"/>
        <v>0</v>
      </c>
      <c r="AN37">
        <f t="shared" si="14"/>
        <v>0</v>
      </c>
      <c r="AO37">
        <f t="shared" si="14"/>
        <v>0</v>
      </c>
      <c r="AP37">
        <f t="shared" si="14"/>
        <v>0</v>
      </c>
      <c r="AQ37">
        <f t="shared" si="14"/>
        <v>0</v>
      </c>
      <c r="AR37">
        <f t="shared" si="14"/>
        <v>0</v>
      </c>
      <c r="AS37">
        <f t="shared" si="14"/>
        <v>0</v>
      </c>
      <c r="AT37">
        <f t="shared" si="14"/>
        <v>0</v>
      </c>
      <c r="AU37">
        <f t="shared" si="14"/>
        <v>0</v>
      </c>
      <c r="AV37">
        <f t="shared" si="14"/>
        <v>0</v>
      </c>
      <c r="AW37">
        <f t="shared" si="14"/>
        <v>0</v>
      </c>
      <c r="AX37">
        <f t="shared" si="14"/>
        <v>0</v>
      </c>
      <c r="AY37">
        <f t="shared" si="14"/>
        <v>0</v>
      </c>
      <c r="AZ37">
        <f t="shared" si="14"/>
        <v>0</v>
      </c>
      <c r="BA37">
        <f t="shared" si="14"/>
        <v>0</v>
      </c>
      <c r="BB37">
        <f t="shared" si="14"/>
        <v>0</v>
      </c>
      <c r="BC37">
        <f t="shared" si="14"/>
        <v>0</v>
      </c>
      <c r="BD37">
        <f t="shared" si="14"/>
        <v>0</v>
      </c>
      <c r="BE37">
        <f t="shared" si="14"/>
        <v>0</v>
      </c>
      <c r="BF37">
        <f t="shared" si="14"/>
        <v>0</v>
      </c>
      <c r="BG37">
        <f t="shared" si="14"/>
        <v>0</v>
      </c>
      <c r="BH37">
        <f t="shared" si="14"/>
        <v>0</v>
      </c>
      <c r="BI37">
        <f t="shared" si="14"/>
        <v>0</v>
      </c>
      <c r="BJ37">
        <f t="shared" si="14"/>
        <v>0</v>
      </c>
      <c r="BK37">
        <f t="shared" si="14"/>
        <v>0</v>
      </c>
      <c r="BL37">
        <f t="shared" si="14"/>
        <v>0</v>
      </c>
    </row>
    <row r="38" spans="1:64" x14ac:dyDescent="0.25">
      <c r="A38" t="str">
        <f t="shared" si="4"/>
        <v>12_NZ</v>
      </c>
      <c r="B38" t="s">
        <v>742</v>
      </c>
      <c r="C38" t="str">
        <f t="shared" ref="C38:AH38" si="15">C133</f>
        <v>ship_freight(gtkm)</v>
      </c>
      <c r="D38">
        <f t="shared" si="15"/>
        <v>3.7599999999999922</v>
      </c>
      <c r="E38">
        <f t="shared" si="15"/>
        <v>3.6799999999999939</v>
      </c>
      <c r="F38">
        <f t="shared" si="15"/>
        <v>3.5999999999999917</v>
      </c>
      <c r="G38">
        <f t="shared" si="15"/>
        <v>3.5199999999999969</v>
      </c>
      <c r="H38">
        <f t="shared" si="15"/>
        <v>3.4399999999999937</v>
      </c>
      <c r="I38">
        <f t="shared" si="15"/>
        <v>3.3599999999999759</v>
      </c>
      <c r="J38" s="10">
        <f t="shared" si="15"/>
        <v>0</v>
      </c>
      <c r="K38">
        <f t="shared" si="15"/>
        <v>3.2048510200202456</v>
      </c>
      <c r="L38">
        <f t="shared" si="15"/>
        <v>3.1581415366454637</v>
      </c>
      <c r="M38">
        <f t="shared" si="15"/>
        <v>3.095846661598336</v>
      </c>
      <c r="N38">
        <f t="shared" si="15"/>
        <v>3.0833614572925518</v>
      </c>
      <c r="O38">
        <f t="shared" si="15"/>
        <v>3.0410502240917321</v>
      </c>
      <c r="P38">
        <f t="shared" si="15"/>
        <v>3.0073778053430917</v>
      </c>
      <c r="Q38">
        <f t="shared" si="15"/>
        <v>2.9779232427376323</v>
      </c>
      <c r="R38">
        <f t="shared" si="15"/>
        <v>2.9533440972653326</v>
      </c>
      <c r="S38">
        <f t="shared" si="15"/>
        <v>2.9328035968088</v>
      </c>
      <c r="T38">
        <f t="shared" si="15"/>
        <v>2.9161323917350601</v>
      </c>
      <c r="U38">
        <f t="shared" si="15"/>
        <v>2.9030272932881251</v>
      </c>
      <c r="V38">
        <f t="shared" si="15"/>
        <v>2.8931398548369622</v>
      </c>
      <c r="W38">
        <f t="shared" si="15"/>
        <v>2.8861232800402017</v>
      </c>
      <c r="X38">
        <f t="shared" si="15"/>
        <v>2.8816407333922061</v>
      </c>
      <c r="Y38">
        <f t="shared" si="15"/>
        <v>2.8793538563836347</v>
      </c>
      <c r="Z38">
        <f t="shared" si="15"/>
        <v>2.8789385812918282</v>
      </c>
      <c r="AA38">
        <f t="shared" si="15"/>
        <v>2.8800708488305369</v>
      </c>
      <c r="AB38">
        <f t="shared" si="15"/>
        <v>2.8824198111719652</v>
      </c>
      <c r="AC38">
        <f t="shared" si="15"/>
        <v>2.8856610148656787</v>
      </c>
      <c r="AD38">
        <f t="shared" si="15"/>
        <v>2.8894606564319543</v>
      </c>
      <c r="AE38">
        <f t="shared" si="15"/>
        <v>2.8935550628494497</v>
      </c>
      <c r="AF38">
        <f t="shared" si="15"/>
        <v>2.8976269553597094</v>
      </c>
      <c r="AG38">
        <f t="shared" si="15"/>
        <v>2.901352402437448</v>
      </c>
      <c r="AH38">
        <f t="shared" si="15"/>
        <v>2.9044164904543064</v>
      </c>
      <c r="AI38">
        <f t="shared" ref="AI38:BL38" si="16">AI133</f>
        <v>2.9065134546876839</v>
      </c>
      <c r="AJ38">
        <f t="shared" si="16"/>
        <v>2.9072879024911193</v>
      </c>
      <c r="AK38">
        <f t="shared" si="16"/>
        <v>2.9064741051495466</v>
      </c>
      <c r="AL38">
        <f t="shared" si="16"/>
        <v>2.9038248182177542</v>
      </c>
      <c r="AM38">
        <f t="shared" si="16"/>
        <v>2.8990919403737605</v>
      </c>
      <c r="AN38">
        <f t="shared" si="16"/>
        <v>2.8920276733982813</v>
      </c>
      <c r="AO38">
        <f t="shared" si="16"/>
        <v>2.8824942088209</v>
      </c>
      <c r="AP38">
        <f t="shared" si="16"/>
        <v>2.8702684765016948</v>
      </c>
      <c r="AQ38">
        <f t="shared" si="16"/>
        <v>2.8551376477669481</v>
      </c>
      <c r="AR38">
        <f t="shared" si="16"/>
        <v>2.8368859775461797</v>
      </c>
      <c r="AS38">
        <f t="shared" si="16"/>
        <v>2.8158635140336545</v>
      </c>
      <c r="AT38">
        <f t="shared" si="16"/>
        <v>2.7943255591525671</v>
      </c>
      <c r="AU38">
        <f t="shared" si="16"/>
        <v>2.7722618253828419</v>
      </c>
      <c r="AV38">
        <f t="shared" si="16"/>
        <v>2.7496563579906046</v>
      </c>
      <c r="AW38">
        <f t="shared" si="16"/>
        <v>2.7264977275925419</v>
      </c>
      <c r="AX38">
        <f t="shared" si="16"/>
        <v>2.7027739128292292</v>
      </c>
      <c r="AY38">
        <f t="shared" si="16"/>
        <v>2.6784697342846164</v>
      </c>
      <c r="AZ38">
        <f t="shared" si="16"/>
        <v>2.6535693912351541</v>
      </c>
      <c r="BA38">
        <f t="shared" si="16"/>
        <v>2.6280589980357667</v>
      </c>
      <c r="BB38">
        <f t="shared" si="16"/>
        <v>2.6019240169492166</v>
      </c>
      <c r="BC38">
        <f t="shared" si="16"/>
        <v>2.5751517937785788</v>
      </c>
      <c r="BD38">
        <f t="shared" si="16"/>
        <v>2.5477213351481667</v>
      </c>
      <c r="BE38">
        <f t="shared" si="16"/>
        <v>2.519621152898404</v>
      </c>
      <c r="BF38">
        <f t="shared" si="16"/>
        <v>2.4908339373721913</v>
      </c>
      <c r="BG38">
        <f t="shared" si="16"/>
        <v>2.461341643018879</v>
      </c>
      <c r="BH38">
        <f t="shared" si="16"/>
        <v>2.4311280219757414</v>
      </c>
      <c r="BI38">
        <f t="shared" si="16"/>
        <v>2.400173502432041</v>
      </c>
      <c r="BJ38">
        <f t="shared" si="16"/>
        <v>2.3684628245025534</v>
      </c>
      <c r="BK38">
        <f t="shared" si="16"/>
        <v>2.3359748144929537</v>
      </c>
      <c r="BL38">
        <f t="shared" si="16"/>
        <v>2.3026925714289037</v>
      </c>
    </row>
    <row r="39" spans="1:64" x14ac:dyDescent="0.25">
      <c r="A39" t="str">
        <f t="shared" si="4"/>
        <v>12_NZ</v>
      </c>
      <c r="B39" t="s">
        <v>742</v>
      </c>
      <c r="C39" t="str">
        <f t="shared" ref="C39:AH39" si="17">C134</f>
        <v>air_passenger(gpkm)</v>
      </c>
      <c r="D39">
        <f t="shared" si="17"/>
        <v>0</v>
      </c>
      <c r="E39">
        <f t="shared" si="17"/>
        <v>4.8</v>
      </c>
      <c r="F39">
        <f t="shared" si="17"/>
        <v>4.9999999999999973</v>
      </c>
      <c r="G39">
        <f t="shared" si="17"/>
        <v>5.3999999999999932</v>
      </c>
      <c r="H39">
        <f t="shared" si="17"/>
        <v>5.3999999999999995</v>
      </c>
      <c r="I39">
        <f t="shared" si="17"/>
        <v>5.3999999999999959</v>
      </c>
      <c r="J39" s="10">
        <f t="shared" si="17"/>
        <v>5.3999999999999959</v>
      </c>
      <c r="K39">
        <f t="shared" si="17"/>
        <v>5.756318425228665</v>
      </c>
      <c r="L39">
        <f t="shared" si="17"/>
        <v>5.9267420438921867</v>
      </c>
      <c r="M39">
        <f t="shared" si="17"/>
        <v>6.0933602027520326</v>
      </c>
      <c r="N39">
        <f t="shared" si="17"/>
        <v>6.0789886798461792</v>
      </c>
      <c r="O39">
        <f t="shared" si="17"/>
        <v>6.3087775655765572</v>
      </c>
      <c r="P39">
        <f t="shared" si="17"/>
        <v>6.5091829163417971</v>
      </c>
      <c r="Q39">
        <f t="shared" si="17"/>
        <v>6.7184398822573357</v>
      </c>
      <c r="R39">
        <f t="shared" si="17"/>
        <v>6.9335465535695135</v>
      </c>
      <c r="S39">
        <f t="shared" si="17"/>
        <v>7.1562337449522779</v>
      </c>
      <c r="T39">
        <f t="shared" si="17"/>
        <v>7.3855041380152064</v>
      </c>
      <c r="U39">
        <f t="shared" si="17"/>
        <v>7.6207398179550712</v>
      </c>
      <c r="V39">
        <f t="shared" si="17"/>
        <v>7.8614740517499566</v>
      </c>
      <c r="W39">
        <f t="shared" si="17"/>
        <v>8.1071952849953934</v>
      </c>
      <c r="X39">
        <f t="shared" si="17"/>
        <v>8.3573630174169775</v>
      </c>
      <c r="Y39">
        <f t="shared" si="17"/>
        <v>8.6113644286540225</v>
      </c>
      <c r="Z39">
        <f t="shared" si="17"/>
        <v>8.8684138764580602</v>
      </c>
      <c r="AA39">
        <f t="shared" si="17"/>
        <v>9.1275976957879248</v>
      </c>
      <c r="AB39">
        <f t="shared" si="17"/>
        <v>9.3879161909445692</v>
      </c>
      <c r="AC39">
        <f t="shared" si="17"/>
        <v>9.6484097319407098</v>
      </c>
      <c r="AD39">
        <f t="shared" si="17"/>
        <v>9.9082609685668022</v>
      </c>
      <c r="AE39">
        <f t="shared" si="17"/>
        <v>10.16636584374954</v>
      </c>
      <c r="AF39">
        <f t="shared" si="17"/>
        <v>10.422079051167291</v>
      </c>
      <c r="AG39">
        <f t="shared" si="17"/>
        <v>10.674805664085298</v>
      </c>
      <c r="AH39">
        <f t="shared" si="17"/>
        <v>10.923931059384252</v>
      </c>
      <c r="AI39">
        <f t="shared" ref="AI39:BL39" si="18">AI134</f>
        <v>11.168599769479144</v>
      </c>
      <c r="AJ39">
        <f t="shared" si="18"/>
        <v>11.4082431677434</v>
      </c>
      <c r="AK39">
        <f t="shared" si="18"/>
        <v>11.641734567712998</v>
      </c>
      <c r="AL39">
        <f t="shared" si="18"/>
        <v>11.867979744256109</v>
      </c>
      <c r="AM39">
        <f t="shared" si="18"/>
        <v>12.085833118334993</v>
      </c>
      <c r="AN39">
        <f t="shared" si="18"/>
        <v>12.294174004893632</v>
      </c>
      <c r="AO39">
        <f t="shared" si="18"/>
        <v>12.491416117458035</v>
      </c>
      <c r="AP39">
        <f t="shared" si="18"/>
        <v>12.67635347232536</v>
      </c>
      <c r="AQ39">
        <f t="shared" si="18"/>
        <v>12.847854039597463</v>
      </c>
      <c r="AR39">
        <f t="shared" si="18"/>
        <v>13.004760210652199</v>
      </c>
      <c r="AS39">
        <f t="shared" si="18"/>
        <v>13.154813739248519</v>
      </c>
      <c r="AT39">
        <f t="shared" si="18"/>
        <v>13.306225197845279</v>
      </c>
      <c r="AU39">
        <f t="shared" si="18"/>
        <v>13.459186418307361</v>
      </c>
      <c r="AV39">
        <f t="shared" si="18"/>
        <v>13.61385215960196</v>
      </c>
      <c r="AW39">
        <f t="shared" si="18"/>
        <v>13.770447990783</v>
      </c>
      <c r="AX39">
        <f t="shared" si="18"/>
        <v>13.92901928404104</v>
      </c>
      <c r="AY39">
        <f t="shared" si="18"/>
        <v>14.089692037665239</v>
      </c>
      <c r="AZ39">
        <f t="shared" si="18"/>
        <v>14.252510067113519</v>
      </c>
      <c r="BA39">
        <f t="shared" si="18"/>
        <v>14.41756226186172</v>
      </c>
      <c r="BB39">
        <f t="shared" si="18"/>
        <v>14.584896064590959</v>
      </c>
      <c r="BC39">
        <f t="shared" si="18"/>
        <v>14.754572387520239</v>
      </c>
      <c r="BD39">
        <f t="shared" si="18"/>
        <v>14.92656522915612</v>
      </c>
      <c r="BE39">
        <f t="shared" si="18"/>
        <v>15.10080111204624</v>
      </c>
      <c r="BF39">
        <f t="shared" si="18"/>
        <v>15.277172319623759</v>
      </c>
      <c r="BG39">
        <f t="shared" si="18"/>
        <v>15.455525846604958</v>
      </c>
      <c r="BH39">
        <f t="shared" si="18"/>
        <v>15.63582761020176</v>
      </c>
      <c r="BI39">
        <f t="shared" si="18"/>
        <v>15.818055566211601</v>
      </c>
      <c r="BJ39">
        <f t="shared" si="18"/>
        <v>16.002108575595358</v>
      </c>
      <c r="BK39">
        <f t="shared" si="18"/>
        <v>16.18786522723008</v>
      </c>
      <c r="BL39">
        <f t="shared" si="18"/>
        <v>16.375270954960317</v>
      </c>
    </row>
    <row r="40" spans="1:64" x14ac:dyDescent="0.25">
      <c r="A40" t="str">
        <f t="shared" si="4"/>
        <v>12_NZ</v>
      </c>
      <c r="B40" t="s">
        <v>742</v>
      </c>
      <c r="C40" t="str">
        <f t="shared" ref="C40:AH40" si="19">C135</f>
        <v>rail_passenger(gpkm)</v>
      </c>
      <c r="D40">
        <f t="shared" si="19"/>
        <v>0</v>
      </c>
      <c r="E40">
        <f t="shared" si="19"/>
        <v>0.31605</v>
      </c>
      <c r="F40">
        <f t="shared" si="19"/>
        <v>0.33224999999999982</v>
      </c>
      <c r="G40">
        <f t="shared" si="19"/>
        <v>0.32084999999999958</v>
      </c>
      <c r="H40">
        <f t="shared" si="19"/>
        <v>0.34619999999999995</v>
      </c>
      <c r="I40">
        <f t="shared" si="19"/>
        <v>0.39074999999999965</v>
      </c>
      <c r="J40" s="10">
        <f t="shared" si="19"/>
        <v>0.39074999999999965</v>
      </c>
      <c r="K40">
        <f t="shared" si="19"/>
        <v>0.42958984667315553</v>
      </c>
      <c r="L40">
        <f t="shared" si="19"/>
        <v>0.44556055815264628</v>
      </c>
      <c r="M40">
        <f t="shared" si="19"/>
        <v>0.45932248645236184</v>
      </c>
      <c r="N40">
        <f t="shared" si="19"/>
        <v>0.45757509450547151</v>
      </c>
      <c r="O40">
        <f t="shared" si="19"/>
        <v>0.47242520413913791</v>
      </c>
      <c r="P40">
        <f t="shared" si="19"/>
        <v>0.48330792846376458</v>
      </c>
      <c r="Q40">
        <f t="shared" si="19"/>
        <v>0.49314837518880472</v>
      </c>
      <c r="R40">
        <f t="shared" si="19"/>
        <v>0.50178048974340606</v>
      </c>
      <c r="S40">
        <f t="shared" si="19"/>
        <v>0.50939312721864838</v>
      </c>
      <c r="T40">
        <f t="shared" si="19"/>
        <v>0.51598125362400349</v>
      </c>
      <c r="U40">
        <f t="shared" si="19"/>
        <v>0.52157531458211126</v>
      </c>
      <c r="V40">
        <f t="shared" si="19"/>
        <v>0.52622358834915206</v>
      </c>
      <c r="W40">
        <f t="shared" si="19"/>
        <v>0.5299781494595277</v>
      </c>
      <c r="X40">
        <f t="shared" si="19"/>
        <v>0.5328960493035817</v>
      </c>
      <c r="Y40">
        <f t="shared" si="19"/>
        <v>0.53503667006952871</v>
      </c>
      <c r="Z40">
        <f t="shared" si="19"/>
        <v>0.53645605015602571</v>
      </c>
      <c r="AA40">
        <f t="shared" si="19"/>
        <v>0.53721074541754388</v>
      </c>
      <c r="AB40">
        <f t="shared" si="19"/>
        <v>0.5373610467075236</v>
      </c>
      <c r="AC40">
        <f t="shared" si="19"/>
        <v>0.53697839427473992</v>
      </c>
      <c r="AD40">
        <f t="shared" si="19"/>
        <v>0.53615024475002682</v>
      </c>
      <c r="AE40">
        <f t="shared" si="19"/>
        <v>0.53495607261073763</v>
      </c>
      <c r="AF40">
        <f t="shared" si="19"/>
        <v>0.53350729945967712</v>
      </c>
      <c r="AG40">
        <f t="shared" si="19"/>
        <v>0.5319233796331061</v>
      </c>
      <c r="AH40">
        <f t="shared" si="19"/>
        <v>0.53032798624266497</v>
      </c>
      <c r="AI40">
        <f t="shared" ref="AI40:BL40" si="20">AI135</f>
        <v>0.52883869392275829</v>
      </c>
      <c r="AJ40">
        <f t="shared" si="20"/>
        <v>0.52759282514550898</v>
      </c>
      <c r="AK40">
        <f t="shared" si="20"/>
        <v>0.52670775585612473</v>
      </c>
      <c r="AL40">
        <f t="shared" si="20"/>
        <v>0.52630995562053295</v>
      </c>
      <c r="AM40">
        <f t="shared" si="20"/>
        <v>0.52653104553061247</v>
      </c>
      <c r="AN40">
        <f t="shared" si="20"/>
        <v>0.52751116956935129</v>
      </c>
      <c r="AO40">
        <f t="shared" si="20"/>
        <v>0.52937807687023375</v>
      </c>
      <c r="AP40">
        <f t="shared" si="20"/>
        <v>0.53228359193312502</v>
      </c>
      <c r="AQ40">
        <f t="shared" si="20"/>
        <v>0.5363898147211229</v>
      </c>
      <c r="AR40">
        <f t="shared" si="20"/>
        <v>0.54186500877717447</v>
      </c>
      <c r="AS40">
        <f t="shared" si="20"/>
        <v>0.54811723913535448</v>
      </c>
      <c r="AT40">
        <f t="shared" si="20"/>
        <v>0.55442604991021949</v>
      </c>
      <c r="AU40">
        <f t="shared" si="20"/>
        <v>0.56079943409613942</v>
      </c>
      <c r="AV40">
        <f t="shared" si="20"/>
        <v>0.56724383998341443</v>
      </c>
      <c r="AW40">
        <f t="shared" si="20"/>
        <v>0.57376866628262435</v>
      </c>
      <c r="AX40">
        <f t="shared" si="20"/>
        <v>0.58037580350170936</v>
      </c>
      <c r="AY40">
        <f t="shared" si="20"/>
        <v>0.58707050156938445</v>
      </c>
      <c r="AZ40">
        <f t="shared" si="20"/>
        <v>0.59385458612972941</v>
      </c>
      <c r="BA40">
        <f t="shared" si="20"/>
        <v>0.60073176091090441</v>
      </c>
      <c r="BB40">
        <f t="shared" si="20"/>
        <v>0.60770400269128932</v>
      </c>
      <c r="BC40">
        <f t="shared" si="20"/>
        <v>0.61477384948000935</v>
      </c>
      <c r="BD40">
        <f t="shared" si="20"/>
        <v>0.62194021788150433</v>
      </c>
      <c r="BE40">
        <f t="shared" si="20"/>
        <v>0.62920004633525939</v>
      </c>
      <c r="BF40">
        <f t="shared" si="20"/>
        <v>0.63654884665098932</v>
      </c>
      <c r="BG40">
        <f t="shared" si="20"/>
        <v>0.64398024360853934</v>
      </c>
      <c r="BH40">
        <f t="shared" si="20"/>
        <v>0.65149281709173934</v>
      </c>
      <c r="BI40">
        <f t="shared" si="20"/>
        <v>0.65908564859214935</v>
      </c>
      <c r="BJ40">
        <f t="shared" si="20"/>
        <v>0.66675452398313928</v>
      </c>
      <c r="BK40">
        <f t="shared" si="20"/>
        <v>0.67449438446791932</v>
      </c>
      <c r="BL40">
        <f t="shared" si="20"/>
        <v>0.68230295645667927</v>
      </c>
    </row>
    <row r="41" spans="1:64" x14ac:dyDescent="0.25">
      <c r="A41" t="str">
        <f t="shared" si="4"/>
        <v>12_NZ</v>
      </c>
      <c r="B41" t="s">
        <v>742</v>
      </c>
      <c r="C41" t="str">
        <f t="shared" ref="C41:AH41" si="21">C136</f>
        <v>road_passenger_2w(gpkm)</v>
      </c>
      <c r="D41">
        <f t="shared" si="21"/>
        <v>0</v>
      </c>
      <c r="E41">
        <f t="shared" si="21"/>
        <v>0.41988591799199998</v>
      </c>
      <c r="F41">
        <f t="shared" si="21"/>
        <v>0.41568225180091151</v>
      </c>
      <c r="G41">
        <f t="shared" si="21"/>
        <v>0.42712448575893958</v>
      </c>
      <c r="H41">
        <f t="shared" si="21"/>
        <v>0.43715578493519991</v>
      </c>
      <c r="I41">
        <f t="shared" si="21"/>
        <v>0.44753517769226336</v>
      </c>
      <c r="J41" s="10">
        <f t="shared" si="21"/>
        <v>0.45791457044932699</v>
      </c>
      <c r="K41">
        <f t="shared" si="21"/>
        <v>0.46613465407971155</v>
      </c>
      <c r="L41">
        <f t="shared" si="21"/>
        <v>0.47556213968181171</v>
      </c>
      <c r="M41">
        <f t="shared" si="21"/>
        <v>0.48522542141598668</v>
      </c>
      <c r="N41">
        <f t="shared" si="21"/>
        <v>0.48111501224145886</v>
      </c>
      <c r="O41">
        <f t="shared" si="21"/>
        <v>0.49692198971228951</v>
      </c>
      <c r="P41">
        <f t="shared" si="21"/>
        <v>0.51091025561155456</v>
      </c>
      <c r="Q41">
        <f t="shared" si="21"/>
        <v>0.52609496199285199</v>
      </c>
      <c r="R41">
        <f t="shared" si="21"/>
        <v>0.54222890059169504</v>
      </c>
      <c r="S41">
        <f t="shared" si="21"/>
        <v>0.55943380198404502</v>
      </c>
      <c r="T41">
        <f t="shared" si="21"/>
        <v>0.577615828413229</v>
      </c>
      <c r="U41">
        <f t="shared" si="21"/>
        <v>0.59670895147736513</v>
      </c>
      <c r="V41">
        <f t="shared" si="21"/>
        <v>0.61665697815889731</v>
      </c>
      <c r="W41">
        <f t="shared" si="21"/>
        <v>0.637398204914012</v>
      </c>
      <c r="X41">
        <f t="shared" si="21"/>
        <v>0.65886664023991048</v>
      </c>
      <c r="Y41">
        <f t="shared" si="21"/>
        <v>0.68098855719803109</v>
      </c>
      <c r="Z41">
        <f t="shared" si="21"/>
        <v>0.70367444439914739</v>
      </c>
      <c r="AA41">
        <f t="shared" si="21"/>
        <v>0.72682234545472546</v>
      </c>
      <c r="AB41">
        <f t="shared" si="21"/>
        <v>0.75032103104262471</v>
      </c>
      <c r="AC41">
        <f t="shared" si="21"/>
        <v>0.77405999913411849</v>
      </c>
      <c r="AD41">
        <f t="shared" si="21"/>
        <v>0.79793780172378692</v>
      </c>
      <c r="AE41">
        <f t="shared" si="21"/>
        <v>0.82182763917622403</v>
      </c>
      <c r="AF41">
        <f t="shared" si="21"/>
        <v>0.84563747555372226</v>
      </c>
      <c r="AG41">
        <f t="shared" si="21"/>
        <v>0.86927753665194019</v>
      </c>
      <c r="AH41">
        <f t="shared" si="21"/>
        <v>0.89265469588051582</v>
      </c>
      <c r="AI41">
        <f t="shared" ref="AI41:BL41" si="22">AI136</f>
        <v>0.91565432917289302</v>
      </c>
      <c r="AJ41">
        <f t="shared" si="22"/>
        <v>0.93818339487286539</v>
      </c>
      <c r="AK41">
        <f t="shared" si="22"/>
        <v>0.96010109623782625</v>
      </c>
      <c r="AL41">
        <f t="shared" si="22"/>
        <v>0.98126704413066446</v>
      </c>
      <c r="AM41">
        <f t="shared" si="22"/>
        <v>1.0015343700722388</v>
      </c>
      <c r="AN41">
        <f t="shared" si="22"/>
        <v>1.0207560254727102</v>
      </c>
      <c r="AO41">
        <f t="shared" si="22"/>
        <v>1.0387440187796515</v>
      </c>
      <c r="AP41">
        <f t="shared" si="22"/>
        <v>1.0553395994052814</v>
      </c>
      <c r="AQ41">
        <f t="shared" si="22"/>
        <v>1.0703879773768001</v>
      </c>
      <c r="AR41">
        <f t="shared" si="22"/>
        <v>1.0837300175543498</v>
      </c>
      <c r="AS41">
        <f t="shared" si="22"/>
        <v>1.0962344782707099</v>
      </c>
      <c r="AT41">
        <f t="shared" si="22"/>
        <v>1.1088520998204399</v>
      </c>
      <c r="AU41">
        <f t="shared" si="22"/>
        <v>1.1215988681922799</v>
      </c>
      <c r="AV41">
        <f t="shared" si="22"/>
        <v>1.1344876799668298</v>
      </c>
      <c r="AW41">
        <f t="shared" si="22"/>
        <v>1.1475373325652498</v>
      </c>
      <c r="AX41">
        <f t="shared" si="22"/>
        <v>1.1607516070034198</v>
      </c>
      <c r="AY41">
        <f t="shared" si="22"/>
        <v>1.1741410031387698</v>
      </c>
      <c r="AZ41">
        <f t="shared" si="22"/>
        <v>1.1877091722594597</v>
      </c>
      <c r="BA41">
        <f t="shared" si="22"/>
        <v>1.2014635218218099</v>
      </c>
      <c r="BB41">
        <f t="shared" si="22"/>
        <v>1.2154080053825798</v>
      </c>
      <c r="BC41">
        <f t="shared" si="22"/>
        <v>1.2295476989600198</v>
      </c>
      <c r="BD41">
        <f t="shared" si="22"/>
        <v>1.2438804357630098</v>
      </c>
      <c r="BE41">
        <f t="shared" si="22"/>
        <v>1.2584000926705197</v>
      </c>
      <c r="BF41">
        <f t="shared" si="22"/>
        <v>1.2730976933019797</v>
      </c>
      <c r="BG41">
        <f t="shared" si="22"/>
        <v>1.2879604872170798</v>
      </c>
      <c r="BH41">
        <f t="shared" si="22"/>
        <v>1.30298563418348</v>
      </c>
      <c r="BI41">
        <f t="shared" si="22"/>
        <v>1.3181712971842998</v>
      </c>
      <c r="BJ41">
        <f t="shared" si="22"/>
        <v>1.3335090479662797</v>
      </c>
      <c r="BK41">
        <f t="shared" si="22"/>
        <v>1.3489887689358397</v>
      </c>
      <c r="BL41">
        <f t="shared" si="22"/>
        <v>1.3646059129133596</v>
      </c>
    </row>
    <row r="42" spans="1:64" x14ac:dyDescent="0.25">
      <c r="A42" t="str">
        <f t="shared" si="4"/>
        <v>12_NZ</v>
      </c>
      <c r="B42" t="s">
        <v>742</v>
      </c>
      <c r="C42" t="str">
        <f t="shared" ref="C42:AH42" si="23">C137</f>
        <v>road_passenger_bus(gpkm)</v>
      </c>
      <c r="D42">
        <f t="shared" si="23"/>
        <v>0</v>
      </c>
      <c r="E42">
        <f t="shared" si="23"/>
        <v>2.8994375000000003</v>
      </c>
      <c r="F42">
        <f t="shared" si="23"/>
        <v>2.9799374999999984</v>
      </c>
      <c r="G42">
        <f t="shared" si="23"/>
        <v>2.9931624999999955</v>
      </c>
      <c r="H42">
        <f t="shared" si="23"/>
        <v>3.1164999999999998</v>
      </c>
      <c r="I42">
        <f t="shared" si="23"/>
        <v>3.2291999999999978</v>
      </c>
      <c r="J42" s="10">
        <f t="shared" si="23"/>
        <v>3.2291999999999974</v>
      </c>
      <c r="K42">
        <f t="shared" si="23"/>
        <v>3.4131676307207455</v>
      </c>
      <c r="L42">
        <f t="shared" si="23"/>
        <v>3.4906382185929283</v>
      </c>
      <c r="M42">
        <f t="shared" si="23"/>
        <v>3.5595806127274217</v>
      </c>
      <c r="N42">
        <f t="shared" si="23"/>
        <v>3.5178157183447829</v>
      </c>
      <c r="O42">
        <f t="shared" si="23"/>
        <v>3.6124334236912725</v>
      </c>
      <c r="P42">
        <f t="shared" si="23"/>
        <v>3.6844322235585776</v>
      </c>
      <c r="Q42">
        <f t="shared" si="23"/>
        <v>3.7561151776777137</v>
      </c>
      <c r="R42">
        <f t="shared" si="23"/>
        <v>3.8260125925715345</v>
      </c>
      <c r="S42">
        <f t="shared" si="23"/>
        <v>3.8953297904098432</v>
      </c>
      <c r="T42">
        <f t="shared" si="23"/>
        <v>3.9637661966566409</v>
      </c>
      <c r="U42">
        <f t="shared" si="23"/>
        <v>4.0312607504178839</v>
      </c>
      <c r="V42">
        <f t="shared" si="23"/>
        <v>4.0978578748992671</v>
      </c>
      <c r="W42">
        <f t="shared" si="23"/>
        <v>4.1636000434609812</v>
      </c>
      <c r="X42">
        <f t="shared" si="23"/>
        <v>4.2285365440790441</v>
      </c>
      <c r="Y42">
        <f t="shared" si="23"/>
        <v>4.292701980852839</v>
      </c>
      <c r="Z42">
        <f t="shared" si="23"/>
        <v>4.3560686217768412</v>
      </c>
      <c r="AA42">
        <f t="shared" si="23"/>
        <v>4.4185732453536373</v>
      </c>
      <c r="AB42">
        <f t="shared" si="23"/>
        <v>4.4801402865792355</v>
      </c>
      <c r="AC42">
        <f t="shared" si="23"/>
        <v>4.5407424330833139</v>
      </c>
      <c r="AD42">
        <f t="shared" si="23"/>
        <v>4.6004450050294441</v>
      </c>
      <c r="AE42">
        <f t="shared" si="23"/>
        <v>4.6592034217279972</v>
      </c>
      <c r="AF42">
        <f t="shared" si="23"/>
        <v>4.7172076556155975</v>
      </c>
      <c r="AG42">
        <f t="shared" si="23"/>
        <v>4.7746854349944563</v>
      </c>
      <c r="AH42">
        <f t="shared" si="23"/>
        <v>4.8318698637133632</v>
      </c>
      <c r="AI42">
        <f t="shared" ref="AI42:BL42" si="24">AI137</f>
        <v>4.8889034085498162</v>
      </c>
      <c r="AJ42">
        <f t="shared" si="24"/>
        <v>4.9460722910932038</v>
      </c>
      <c r="AK42">
        <f t="shared" si="24"/>
        <v>5.0034378552202972</v>
      </c>
      <c r="AL42">
        <f t="shared" si="24"/>
        <v>5.061099107202252</v>
      </c>
      <c r="AM42">
        <f t="shared" si="24"/>
        <v>5.1191560355765242</v>
      </c>
      <c r="AN42">
        <f t="shared" si="24"/>
        <v>5.1777420161289376</v>
      </c>
      <c r="AO42">
        <f t="shared" si="24"/>
        <v>5.2368176357944458</v>
      </c>
      <c r="AP42">
        <f t="shared" si="24"/>
        <v>5.2965275165493351</v>
      </c>
      <c r="AQ42">
        <f t="shared" si="24"/>
        <v>5.3570688622715918</v>
      </c>
      <c r="AR42">
        <f t="shared" si="24"/>
        <v>5.4186500877717503</v>
      </c>
      <c r="AS42">
        <f t="shared" si="24"/>
        <v>5.4811723913535504</v>
      </c>
      <c r="AT42">
        <f t="shared" si="24"/>
        <v>5.5442604991022009</v>
      </c>
      <c r="AU42">
        <f t="shared" si="24"/>
        <v>5.607994340961401</v>
      </c>
      <c r="AV42">
        <f t="shared" si="24"/>
        <v>5.6724383998341503</v>
      </c>
      <c r="AW42">
        <f t="shared" si="24"/>
        <v>5.73768666282625</v>
      </c>
      <c r="AX42">
        <f t="shared" si="24"/>
        <v>5.8037580350171005</v>
      </c>
      <c r="AY42">
        <f t="shared" si="24"/>
        <v>5.8707050156938507</v>
      </c>
      <c r="AZ42">
        <f t="shared" si="24"/>
        <v>5.9385458612972997</v>
      </c>
      <c r="BA42">
        <f t="shared" si="24"/>
        <v>6.0073176091090508</v>
      </c>
      <c r="BB42">
        <f t="shared" si="24"/>
        <v>6.0770400269129006</v>
      </c>
      <c r="BC42">
        <f t="shared" si="24"/>
        <v>6.1477384948001008</v>
      </c>
      <c r="BD42">
        <f t="shared" si="24"/>
        <v>6.2194021788150504</v>
      </c>
      <c r="BE42">
        <f t="shared" si="24"/>
        <v>6.2920004633526005</v>
      </c>
      <c r="BF42">
        <f t="shared" si="24"/>
        <v>6.3654884665099001</v>
      </c>
      <c r="BG42">
        <f t="shared" si="24"/>
        <v>6.4398024360854</v>
      </c>
      <c r="BH42">
        <f t="shared" si="24"/>
        <v>6.5149281709174005</v>
      </c>
      <c r="BI42">
        <f t="shared" si="24"/>
        <v>6.5908564859215009</v>
      </c>
      <c r="BJ42">
        <f t="shared" si="24"/>
        <v>6.6675452398313997</v>
      </c>
      <c r="BK42">
        <f t="shared" si="24"/>
        <v>6.7449438446792005</v>
      </c>
      <c r="BL42">
        <f t="shared" si="24"/>
        <v>6.8230295645667995</v>
      </c>
    </row>
    <row r="43" spans="1:64" x14ac:dyDescent="0.25">
      <c r="A43" t="str">
        <f t="shared" si="4"/>
        <v>12_NZ</v>
      </c>
      <c r="B43" t="s">
        <v>742</v>
      </c>
      <c r="C43" t="str">
        <f t="shared" ref="C43:AH43" si="25">C138</f>
        <v>road_passenger_lt(gpkm)</v>
      </c>
      <c r="D43">
        <f t="shared" si="25"/>
        <v>0</v>
      </c>
      <c r="E43">
        <f t="shared" si="25"/>
        <v>9.6651837479999987</v>
      </c>
      <c r="F43">
        <f t="shared" si="25"/>
        <v>10.059280004656724</v>
      </c>
      <c r="G43">
        <f t="shared" si="25"/>
        <v>10.600582407846943</v>
      </c>
      <c r="H43">
        <f t="shared" si="25"/>
        <v>11.141655002175998</v>
      </c>
      <c r="I43">
        <f t="shared" si="25"/>
        <v>11.503569192088328</v>
      </c>
      <c r="J43" s="10">
        <f t="shared" si="25"/>
        <v>11.86548338200066</v>
      </c>
      <c r="K43">
        <f t="shared" si="25"/>
        <v>12.537147758060478</v>
      </c>
      <c r="L43">
        <f t="shared" si="25"/>
        <v>13.01582896843269</v>
      </c>
      <c r="M43">
        <f t="shared" si="25"/>
        <v>13.471060286234678</v>
      </c>
      <c r="N43">
        <f t="shared" si="25"/>
        <v>13.508821436276156</v>
      </c>
      <c r="O43">
        <f t="shared" si="25"/>
        <v>14.072991015574797</v>
      </c>
      <c r="P43">
        <f t="shared" si="25"/>
        <v>14.557781941375227</v>
      </c>
      <c r="Q43">
        <f t="shared" si="25"/>
        <v>15.048475449483234</v>
      </c>
      <c r="R43">
        <f t="shared" si="25"/>
        <v>15.538699364719065</v>
      </c>
      <c r="S43">
        <f t="shared" si="25"/>
        <v>16.032730491965935</v>
      </c>
      <c r="T43">
        <f t="shared" si="25"/>
        <v>16.528788408829367</v>
      </c>
      <c r="U43">
        <f t="shared" si="25"/>
        <v>17.025996543532251</v>
      </c>
      <c r="V43">
        <f t="shared" si="25"/>
        <v>17.523872369850501</v>
      </c>
      <c r="W43">
        <f t="shared" si="25"/>
        <v>18.021888741726404</v>
      </c>
      <c r="X43">
        <f t="shared" si="25"/>
        <v>18.519509958399546</v>
      </c>
      <c r="Y43">
        <f t="shared" si="25"/>
        <v>19.016096453863259</v>
      </c>
      <c r="Z43">
        <f t="shared" si="25"/>
        <v>19.510685935707603</v>
      </c>
      <c r="AA43">
        <f t="shared" si="25"/>
        <v>20.002098400866902</v>
      </c>
      <c r="AB43">
        <f t="shared" si="25"/>
        <v>20.489033106215601</v>
      </c>
      <c r="AC43">
        <f t="shared" si="25"/>
        <v>20.970345851349215</v>
      </c>
      <c r="AD43">
        <f t="shared" si="25"/>
        <v>21.445267171089533</v>
      </c>
      <c r="AE43">
        <f t="shared" si="25"/>
        <v>21.912469559151678</v>
      </c>
      <c r="AF43">
        <f t="shared" si="25"/>
        <v>22.371678505699872</v>
      </c>
      <c r="AG43">
        <f t="shared" si="25"/>
        <v>22.822777354516653</v>
      </c>
      <c r="AH43">
        <f t="shared" si="25"/>
        <v>23.265654911707024</v>
      </c>
      <c r="AI43">
        <f t="shared" ref="AI43:BL43" si="26">AI138</f>
        <v>23.69973669140029</v>
      </c>
      <c r="AJ43">
        <f t="shared" si="26"/>
        <v>24.125109995898391</v>
      </c>
      <c r="AK43">
        <f t="shared" si="26"/>
        <v>24.540733031327012</v>
      </c>
      <c r="AL43">
        <f t="shared" si="26"/>
        <v>24.945695212544667</v>
      </c>
      <c r="AM43">
        <f t="shared" si="26"/>
        <v>25.33903970338239</v>
      </c>
      <c r="AN43">
        <f t="shared" si="26"/>
        <v>25.719923793430397</v>
      </c>
      <c r="AO43">
        <f t="shared" si="26"/>
        <v>26.08659381738239</v>
      </c>
      <c r="AP43">
        <f t="shared" si="26"/>
        <v>26.438156200600439</v>
      </c>
      <c r="AQ43">
        <f t="shared" si="26"/>
        <v>26.773932116461289</v>
      </c>
      <c r="AR43">
        <f t="shared" si="26"/>
        <v>27.09325043885875</v>
      </c>
      <c r="AS43">
        <f t="shared" si="26"/>
        <v>27.405861956767751</v>
      </c>
      <c r="AT43">
        <f t="shared" si="26"/>
        <v>27.721302495511001</v>
      </c>
      <c r="AU43">
        <f t="shared" si="26"/>
        <v>28.039971704807002</v>
      </c>
      <c r="AV43">
        <f t="shared" si="26"/>
        <v>28.362191999170751</v>
      </c>
      <c r="AW43">
        <f t="shared" si="26"/>
        <v>28.688433314131249</v>
      </c>
      <c r="AX43">
        <f t="shared" si="26"/>
        <v>29.018790175085499</v>
      </c>
      <c r="AY43">
        <f t="shared" si="26"/>
        <v>29.35352507846925</v>
      </c>
      <c r="AZ43">
        <f t="shared" si="26"/>
        <v>29.692729306486498</v>
      </c>
      <c r="BA43">
        <f t="shared" si="26"/>
        <v>30.036588045545251</v>
      </c>
      <c r="BB43">
        <f t="shared" si="26"/>
        <v>30.385200134564499</v>
      </c>
      <c r="BC43">
        <f t="shared" si="26"/>
        <v>30.738692474000501</v>
      </c>
      <c r="BD43">
        <f t="shared" si="26"/>
        <v>31.09701089407525</v>
      </c>
      <c r="BE43">
        <f t="shared" si="26"/>
        <v>31.460002316762999</v>
      </c>
      <c r="BF43">
        <f t="shared" si="26"/>
        <v>31.827442332549499</v>
      </c>
      <c r="BG43">
        <f t="shared" si="26"/>
        <v>32.199012180426998</v>
      </c>
      <c r="BH43">
        <f t="shared" si="26"/>
        <v>32.574640854587003</v>
      </c>
      <c r="BI43">
        <f t="shared" si="26"/>
        <v>32.954282429607503</v>
      </c>
      <c r="BJ43">
        <f t="shared" si="26"/>
        <v>33.337726199156997</v>
      </c>
      <c r="BK43">
        <f t="shared" si="26"/>
        <v>33.724719223396001</v>
      </c>
      <c r="BL43">
        <f t="shared" si="26"/>
        <v>34.115147822833997</v>
      </c>
    </row>
    <row r="44" spans="1:64" x14ac:dyDescent="0.25">
      <c r="A44" t="str">
        <f t="shared" si="4"/>
        <v>12_NZ</v>
      </c>
      <c r="B44" t="s">
        <v>742</v>
      </c>
      <c r="C44" t="str">
        <f t="shared" ref="C44:AH44" si="27">C139</f>
        <v>road_passenger_lv(gpkm)</v>
      </c>
      <c r="D44">
        <f t="shared" si="27"/>
        <v>0</v>
      </c>
      <c r="E44">
        <f t="shared" si="27"/>
        <v>45.9</v>
      </c>
      <c r="F44">
        <f t="shared" si="27"/>
        <v>45.999999999999979</v>
      </c>
      <c r="G44">
        <f t="shared" si="27"/>
        <v>46.399999999999942</v>
      </c>
      <c r="H44">
        <f t="shared" si="27"/>
        <v>46.699999999999996</v>
      </c>
      <c r="I44">
        <f t="shared" si="27"/>
        <v>47.799087725329528</v>
      </c>
      <c r="J44" s="10">
        <f t="shared" si="27"/>
        <v>48.898175450658727</v>
      </c>
      <c r="K44">
        <f t="shared" si="27"/>
        <v>48.921787478102104</v>
      </c>
      <c r="L44">
        <f t="shared" si="27"/>
        <v>49.280539264685004</v>
      </c>
      <c r="M44">
        <f t="shared" si="27"/>
        <v>49.528847317038789</v>
      </c>
      <c r="N44">
        <f t="shared" si="27"/>
        <v>48.269708601762382</v>
      </c>
      <c r="O44">
        <f t="shared" si="27"/>
        <v>48.908981523469912</v>
      </c>
      <c r="P44">
        <f t="shared" si="27"/>
        <v>49.247469796171927</v>
      </c>
      <c r="Q44">
        <f t="shared" si="27"/>
        <v>49.591528704180746</v>
      </c>
      <c r="R44">
        <f t="shared" si="27"/>
        <v>49.922335754813737</v>
      </c>
      <c r="S44">
        <f t="shared" si="27"/>
        <v>50.25647102132907</v>
      </c>
      <c r="T44">
        <f t="shared" si="27"/>
        <v>50.59058543480544</v>
      </c>
      <c r="U44">
        <f t="shared" si="27"/>
        <v>50.924530682819913</v>
      </c>
      <c r="V44">
        <f t="shared" si="27"/>
        <v>51.259512479340266</v>
      </c>
      <c r="W44">
        <f t="shared" si="27"/>
        <v>51.596693897275046</v>
      </c>
      <c r="X44">
        <f t="shared" si="27"/>
        <v>51.937307419728768</v>
      </c>
      <c r="Y44">
        <f t="shared" si="27"/>
        <v>52.282392299038591</v>
      </c>
      <c r="Z44">
        <f t="shared" si="27"/>
        <v>52.632228610405917</v>
      </c>
      <c r="AA44">
        <f t="shared" si="27"/>
        <v>52.986688812481397</v>
      </c>
      <c r="AB44">
        <f t="shared" si="27"/>
        <v>53.345525622841343</v>
      </c>
      <c r="AC44">
        <f t="shared" si="27"/>
        <v>53.709088625676223</v>
      </c>
      <c r="AD44">
        <f t="shared" si="27"/>
        <v>54.078822504381762</v>
      </c>
      <c r="AE44">
        <f t="shared" si="27"/>
        <v>54.454865407226215</v>
      </c>
      <c r="AF44">
        <f t="shared" si="27"/>
        <v>54.840089110437923</v>
      </c>
      <c r="AG44">
        <f t="shared" si="27"/>
        <v>55.23775107328035</v>
      </c>
      <c r="AH44">
        <f t="shared" si="27"/>
        <v>55.651119223987486</v>
      </c>
      <c r="AI44">
        <f t="shared" ref="AI44:BL44" si="28">AI139</f>
        <v>56.082378083024388</v>
      </c>
      <c r="AJ44">
        <f t="shared" si="28"/>
        <v>56.535334919314714</v>
      </c>
      <c r="AK44">
        <f t="shared" si="28"/>
        <v>57.011196749823704</v>
      </c>
      <c r="AL44">
        <f t="shared" si="28"/>
        <v>57.511598410297978</v>
      </c>
      <c r="AM44">
        <f t="shared" si="28"/>
        <v>58.038179980780392</v>
      </c>
      <c r="AN44">
        <f t="shared" si="28"/>
        <v>58.592953073278387</v>
      </c>
      <c r="AO44">
        <f t="shared" si="28"/>
        <v>59.175967676651894</v>
      </c>
      <c r="AP44">
        <f t="shared" si="28"/>
        <v>59.789350704031428</v>
      </c>
      <c r="AQ44">
        <f t="shared" si="28"/>
        <v>60.435808724773139</v>
      </c>
      <c r="AR44">
        <f t="shared" si="28"/>
        <v>61.118161121630706</v>
      </c>
      <c r="AS44">
        <f t="shared" si="28"/>
        <v>61.823364108003894</v>
      </c>
      <c r="AT44">
        <f t="shared" si="28"/>
        <v>62.534948925584608</v>
      </c>
      <c r="AU44">
        <f t="shared" si="28"/>
        <v>63.253817122008961</v>
      </c>
      <c r="AV44">
        <f t="shared" si="28"/>
        <v>63.980696014300797</v>
      </c>
      <c r="AW44">
        <f t="shared" si="28"/>
        <v>64.716645703958193</v>
      </c>
      <c r="AX44">
        <f t="shared" si="28"/>
        <v>65.461879425582055</v>
      </c>
      <c r="AY44">
        <f t="shared" si="28"/>
        <v>66.216989330324196</v>
      </c>
      <c r="AZ44">
        <f t="shared" si="28"/>
        <v>66.982181336646264</v>
      </c>
      <c r="BA44">
        <f t="shared" si="28"/>
        <v>67.757873196295975</v>
      </c>
      <c r="BB44">
        <f t="shared" si="28"/>
        <v>68.544287874509251</v>
      </c>
      <c r="BC44">
        <f t="shared" si="28"/>
        <v>69.341711638987675</v>
      </c>
      <c r="BD44">
        <f t="shared" si="28"/>
        <v>70.150022291133226</v>
      </c>
      <c r="BE44">
        <f t="shared" si="28"/>
        <v>70.968874510717058</v>
      </c>
      <c r="BF44">
        <f t="shared" si="28"/>
        <v>71.797762064761301</v>
      </c>
      <c r="BG44">
        <f t="shared" si="28"/>
        <v>72.635965877986507</v>
      </c>
      <c r="BH44">
        <f t="shared" si="28"/>
        <v>73.483325772327134</v>
      </c>
      <c r="BI44">
        <f t="shared" si="28"/>
        <v>74.339738147170635</v>
      </c>
      <c r="BJ44">
        <f t="shared" si="28"/>
        <v>75.204727681789151</v>
      </c>
      <c r="BK44">
        <f t="shared" si="28"/>
        <v>76.077723783226389</v>
      </c>
      <c r="BL44">
        <f t="shared" si="28"/>
        <v>76.958470008224168</v>
      </c>
    </row>
    <row r="45" spans="1:64" x14ac:dyDescent="0.25">
      <c r="A45" t="str">
        <f t="shared" si="4"/>
        <v>12_NZ</v>
      </c>
      <c r="B45" t="s">
        <v>742</v>
      </c>
      <c r="C45" t="str">
        <f t="shared" ref="C45:AH45" si="29">C140</f>
        <v>ship_passenger(gpkm)</v>
      </c>
      <c r="D45">
        <f t="shared" si="29"/>
        <v>0</v>
      </c>
      <c r="E45">
        <f t="shared" si="29"/>
        <v>7.5600000000000014E-2</v>
      </c>
      <c r="F45">
        <f t="shared" si="29"/>
        <v>8.5949999999999971E-2</v>
      </c>
      <c r="G45">
        <f t="shared" si="29"/>
        <v>8.7599999999999872E-2</v>
      </c>
      <c r="H45">
        <f t="shared" si="29"/>
        <v>8.1750000000000003E-2</v>
      </c>
      <c r="I45">
        <f t="shared" si="29"/>
        <v>8.804999999999992E-2</v>
      </c>
      <c r="J45" s="10">
        <f t="shared" si="29"/>
        <v>8.8049999999999906E-2</v>
      </c>
      <c r="K45">
        <f t="shared" si="29"/>
        <v>9.4565427414063902E-2</v>
      </c>
      <c r="L45">
        <f t="shared" si="29"/>
        <v>9.7149272624925814E-2</v>
      </c>
      <c r="M45">
        <f t="shared" si="29"/>
        <v>9.9313276728044228E-2</v>
      </c>
      <c r="N45">
        <f t="shared" si="29"/>
        <v>9.8207407328577342E-2</v>
      </c>
      <c r="O45">
        <f t="shared" si="29"/>
        <v>0.10073682942494587</v>
      </c>
      <c r="P45">
        <f t="shared" si="29"/>
        <v>0.10246816045375608</v>
      </c>
      <c r="Q45">
        <f t="shared" si="29"/>
        <v>0.10402840387060708</v>
      </c>
      <c r="R45">
        <f t="shared" si="29"/>
        <v>0.10538191714754906</v>
      </c>
      <c r="S45">
        <f t="shared" si="29"/>
        <v>0.10656784446237144</v>
      </c>
      <c r="T45">
        <f t="shared" si="29"/>
        <v>0.10758423516601615</v>
      </c>
      <c r="U45">
        <f t="shared" si="29"/>
        <v>0.10843649065219692</v>
      </c>
      <c r="V45">
        <f t="shared" si="29"/>
        <v>0.1091335800023608</v>
      </c>
      <c r="W45">
        <f t="shared" si="29"/>
        <v>0.1096850942516351</v>
      </c>
      <c r="X45">
        <f t="shared" si="29"/>
        <v>0.11010149118257045</v>
      </c>
      <c r="Y45">
        <f t="shared" si="29"/>
        <v>0.11039354749493284</v>
      </c>
      <c r="Z45">
        <f t="shared" si="29"/>
        <v>0.11057119035581232</v>
      </c>
      <c r="AA45">
        <f t="shared" si="29"/>
        <v>0.11064429583597049</v>
      </c>
      <c r="AB45">
        <f t="shared" si="29"/>
        <v>0.1106233457210201</v>
      </c>
      <c r="AC45">
        <f t="shared" si="29"/>
        <v>0.11052094459318658</v>
      </c>
      <c r="AD45">
        <f t="shared" si="29"/>
        <v>0.11035281303163672</v>
      </c>
      <c r="AE45">
        <f t="shared" si="29"/>
        <v>0.11013284494111723</v>
      </c>
      <c r="AF45">
        <f t="shared" si="29"/>
        <v>0.10988132620960303</v>
      </c>
      <c r="AG45">
        <f t="shared" si="29"/>
        <v>0.10962001877819699</v>
      </c>
      <c r="AH45">
        <f t="shared" si="29"/>
        <v>0.10937138154978532</v>
      </c>
      <c r="AI45">
        <f t="shared" ref="AI45:BL45" si="30">AI140</f>
        <v>0.10915644456672556</v>
      </c>
      <c r="AJ45">
        <f t="shared" si="30"/>
        <v>0.1090001404690259</v>
      </c>
      <c r="AK45">
        <f t="shared" si="30"/>
        <v>0.10892310944831862</v>
      </c>
      <c r="AL45">
        <f t="shared" si="30"/>
        <v>0.10894768373782229</v>
      </c>
      <c r="AM45">
        <f t="shared" si="30"/>
        <v>0.10909707151487454</v>
      </c>
      <c r="AN45">
        <f t="shared" si="30"/>
        <v>0.10939605311857761</v>
      </c>
      <c r="AO45">
        <f t="shared" si="30"/>
        <v>0.10986663984434457</v>
      </c>
      <c r="AP45">
        <f t="shared" si="30"/>
        <v>0.11053563336504674</v>
      </c>
      <c r="AQ45">
        <f t="shared" si="30"/>
        <v>0.11143177098660224</v>
      </c>
      <c r="AR45">
        <f t="shared" si="30"/>
        <v>0.11258487019006148</v>
      </c>
      <c r="AS45">
        <f t="shared" si="30"/>
        <v>0.11388391429121607</v>
      </c>
      <c r="AT45">
        <f t="shared" si="30"/>
        <v>0.11519471427024537</v>
      </c>
      <c r="AU45">
        <f t="shared" si="30"/>
        <v>0.11651893085485651</v>
      </c>
      <c r="AV45">
        <f t="shared" si="30"/>
        <v>0.11785790382509545</v>
      </c>
      <c r="AW45">
        <f t="shared" si="30"/>
        <v>0.11921358597841812</v>
      </c>
      <c r="AX45">
        <f t="shared" si="30"/>
        <v>0.12058637011116234</v>
      </c>
      <c r="AY45">
        <f t="shared" si="30"/>
        <v>0.12197734701629923</v>
      </c>
      <c r="AZ45">
        <f t="shared" si="30"/>
        <v>0.12338689601321355</v>
      </c>
      <c r="BA45">
        <f t="shared" si="30"/>
        <v>0.12481578663628634</v>
      </c>
      <c r="BB45">
        <f t="shared" si="30"/>
        <v>0.12626442960651577</v>
      </c>
      <c r="BC45">
        <f t="shared" si="30"/>
        <v>0.12773335225344568</v>
      </c>
      <c r="BD45">
        <f t="shared" si="30"/>
        <v>0.12922232947682688</v>
      </c>
      <c r="BE45">
        <f t="shared" si="30"/>
        <v>0.13073072516731929</v>
      </c>
      <c r="BF45">
        <f t="shared" si="30"/>
        <v>0.1322576068005627</v>
      </c>
      <c r="BG45">
        <f t="shared" si="30"/>
        <v>0.13380164977850784</v>
      </c>
      <c r="BH45">
        <f t="shared" si="30"/>
        <v>0.1353625590394843</v>
      </c>
      <c r="BI45">
        <f t="shared" si="30"/>
        <v>0.13694014374231975</v>
      </c>
      <c r="BJ45">
        <f t="shared" si="30"/>
        <v>0.13853352830565738</v>
      </c>
      <c r="BK45">
        <f t="shared" si="30"/>
        <v>0.14014166164856248</v>
      </c>
      <c r="BL45">
        <f t="shared" si="30"/>
        <v>0.14176407138066202</v>
      </c>
    </row>
    <row r="47" spans="1:64" x14ac:dyDescent="0.25">
      <c r="A47" t="str">
        <f t="shared" si="4"/>
        <v>12_NZ</v>
      </c>
      <c r="B47" t="s">
        <v>743</v>
      </c>
      <c r="C47" t="str">
        <f>C32</f>
        <v>air_freight(gtkm)</v>
      </c>
      <c r="D47">
        <f t="shared" ref="D47:D60" si="31">D178</f>
        <v>0</v>
      </c>
      <c r="E47">
        <f t="shared" ref="E47:BL47" si="32">E178</f>
        <v>0</v>
      </c>
      <c r="F47">
        <f t="shared" si="32"/>
        <v>0</v>
      </c>
      <c r="G47">
        <f t="shared" si="32"/>
        <v>0</v>
      </c>
      <c r="H47">
        <f t="shared" si="32"/>
        <v>0</v>
      </c>
      <c r="I47">
        <f t="shared" si="32"/>
        <v>0</v>
      </c>
      <c r="J47" s="10">
        <f t="shared" si="32"/>
        <v>0</v>
      </c>
      <c r="K47">
        <f t="shared" si="32"/>
        <v>0</v>
      </c>
      <c r="L47">
        <f t="shared" si="32"/>
        <v>0</v>
      </c>
      <c r="M47">
        <f t="shared" si="32"/>
        <v>0</v>
      </c>
      <c r="N47">
        <f t="shared" si="32"/>
        <v>0</v>
      </c>
      <c r="O47">
        <f t="shared" si="32"/>
        <v>0</v>
      </c>
      <c r="P47">
        <f t="shared" si="32"/>
        <v>0</v>
      </c>
      <c r="Q47">
        <f t="shared" si="32"/>
        <v>0</v>
      </c>
      <c r="R47">
        <f t="shared" si="32"/>
        <v>0</v>
      </c>
      <c r="S47">
        <f t="shared" si="32"/>
        <v>0</v>
      </c>
      <c r="T47">
        <f t="shared" si="32"/>
        <v>0</v>
      </c>
      <c r="U47">
        <f t="shared" si="32"/>
        <v>0</v>
      </c>
      <c r="V47">
        <f t="shared" si="32"/>
        <v>0</v>
      </c>
      <c r="W47">
        <f t="shared" si="32"/>
        <v>0</v>
      </c>
      <c r="X47">
        <f t="shared" si="32"/>
        <v>0</v>
      </c>
      <c r="Y47">
        <f t="shared" si="32"/>
        <v>0</v>
      </c>
      <c r="Z47">
        <f t="shared" si="32"/>
        <v>0</v>
      </c>
      <c r="AA47">
        <f t="shared" si="32"/>
        <v>0</v>
      </c>
      <c r="AB47">
        <f t="shared" si="32"/>
        <v>0</v>
      </c>
      <c r="AC47">
        <f t="shared" si="32"/>
        <v>0</v>
      </c>
      <c r="AD47">
        <f t="shared" si="32"/>
        <v>0</v>
      </c>
      <c r="AE47">
        <f t="shared" si="32"/>
        <v>0</v>
      </c>
      <c r="AF47">
        <f t="shared" si="32"/>
        <v>0</v>
      </c>
      <c r="AG47">
        <f t="shared" si="32"/>
        <v>0</v>
      </c>
      <c r="AH47">
        <f t="shared" si="32"/>
        <v>0</v>
      </c>
      <c r="AI47">
        <f t="shared" si="32"/>
        <v>0</v>
      </c>
      <c r="AJ47">
        <f t="shared" si="32"/>
        <v>0</v>
      </c>
      <c r="AK47">
        <f t="shared" si="32"/>
        <v>0</v>
      </c>
      <c r="AL47">
        <f t="shared" si="32"/>
        <v>0</v>
      </c>
      <c r="AM47">
        <f t="shared" si="32"/>
        <v>0</v>
      </c>
      <c r="AN47">
        <f t="shared" si="32"/>
        <v>0</v>
      </c>
      <c r="AO47">
        <f t="shared" si="32"/>
        <v>0</v>
      </c>
      <c r="AP47">
        <f t="shared" si="32"/>
        <v>0</v>
      </c>
      <c r="AQ47">
        <f t="shared" si="32"/>
        <v>0</v>
      </c>
      <c r="AR47">
        <f t="shared" si="32"/>
        <v>0</v>
      </c>
      <c r="AS47">
        <f t="shared" si="32"/>
        <v>0</v>
      </c>
      <c r="AT47">
        <f t="shared" si="32"/>
        <v>0</v>
      </c>
      <c r="AU47">
        <f t="shared" si="32"/>
        <v>0</v>
      </c>
      <c r="AV47">
        <f t="shared" si="32"/>
        <v>0</v>
      </c>
      <c r="AW47">
        <f t="shared" si="32"/>
        <v>0</v>
      </c>
      <c r="AX47">
        <f t="shared" si="32"/>
        <v>0</v>
      </c>
      <c r="AY47">
        <f t="shared" si="32"/>
        <v>0</v>
      </c>
      <c r="AZ47">
        <f t="shared" si="32"/>
        <v>0</v>
      </c>
      <c r="BA47">
        <f t="shared" si="32"/>
        <v>0</v>
      </c>
      <c r="BB47">
        <f t="shared" si="32"/>
        <v>0</v>
      </c>
      <c r="BC47">
        <f t="shared" si="32"/>
        <v>0</v>
      </c>
      <c r="BD47">
        <f t="shared" si="32"/>
        <v>0</v>
      </c>
      <c r="BE47">
        <f t="shared" si="32"/>
        <v>0</v>
      </c>
      <c r="BF47">
        <f t="shared" si="32"/>
        <v>0</v>
      </c>
      <c r="BG47">
        <f t="shared" si="32"/>
        <v>0</v>
      </c>
      <c r="BH47">
        <f t="shared" si="32"/>
        <v>0</v>
      </c>
      <c r="BI47">
        <f t="shared" si="32"/>
        <v>0</v>
      </c>
      <c r="BJ47">
        <f t="shared" si="32"/>
        <v>0</v>
      </c>
      <c r="BK47">
        <f t="shared" si="32"/>
        <v>0</v>
      </c>
      <c r="BL47">
        <f t="shared" si="32"/>
        <v>0</v>
      </c>
    </row>
    <row r="48" spans="1:64" x14ac:dyDescent="0.25">
      <c r="A48" t="str">
        <f t="shared" si="4"/>
        <v>12_NZ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12_NZ</v>
      </c>
      <c r="B49" t="s">
        <v>743</v>
      </c>
      <c r="C49" t="str">
        <f t="shared" si="33"/>
        <v>rail_freight(gtkm)</v>
      </c>
      <c r="D49">
        <f t="shared" si="31"/>
        <v>4.3584552267610084</v>
      </c>
      <c r="E49">
        <f t="shared" ref="E49:BL49" si="35">E180</f>
        <v>4.4450728047603567</v>
      </c>
      <c r="F49">
        <f t="shared" si="35"/>
        <v>4.1999999999999975</v>
      </c>
      <c r="G49">
        <f t="shared" si="35"/>
        <v>4.6183079607590498</v>
      </c>
      <c r="H49">
        <f t="shared" si="35"/>
        <v>4.7049255387584257</v>
      </c>
      <c r="I49">
        <f t="shared" si="35"/>
        <v>4.7915431167577802</v>
      </c>
      <c r="J49" s="10">
        <f t="shared" si="35"/>
        <v>0</v>
      </c>
      <c r="K49">
        <f t="shared" si="35"/>
        <v>4.8331649163779877</v>
      </c>
      <c r="L49">
        <f t="shared" si="35"/>
        <v>4.8689936298369103</v>
      </c>
      <c r="M49">
        <f t="shared" si="35"/>
        <v>4.8613803066955361</v>
      </c>
      <c r="N49">
        <f t="shared" si="35"/>
        <v>4.9140073527450507</v>
      </c>
      <c r="O49">
        <f t="shared" si="35"/>
        <v>4.9022432870788801</v>
      </c>
      <c r="P49">
        <f t="shared" si="35"/>
        <v>4.8878590584449553</v>
      </c>
      <c r="Q49">
        <f t="shared" si="35"/>
        <v>4.8649145168972296</v>
      </c>
      <c r="R49">
        <f t="shared" si="35"/>
        <v>4.8356194893137605</v>
      </c>
      <c r="S49">
        <f t="shared" si="35"/>
        <v>4.799745697896495</v>
      </c>
      <c r="T49">
        <f t="shared" si="35"/>
        <v>4.758146795556522</v>
      </c>
      <c r="U49">
        <f t="shared" si="35"/>
        <v>4.7114483169936641</v>
      </c>
      <c r="V49">
        <f t="shared" si="35"/>
        <v>4.6601916224298172</v>
      </c>
      <c r="W49">
        <f t="shared" si="35"/>
        <v>4.6049107665134779</v>
      </c>
      <c r="X49">
        <f t="shared" si="35"/>
        <v>4.5461456261137618</v>
      </c>
      <c r="Y49">
        <f t="shared" si="35"/>
        <v>4.4844231297351076</v>
      </c>
      <c r="Z49">
        <f t="shared" si="35"/>
        <v>4.420281608293406</v>
      </c>
      <c r="AA49">
        <f t="shared" si="35"/>
        <v>4.3542474585552506</v>
      </c>
      <c r="AB49">
        <f t="shared" si="35"/>
        <v>4.2868247801862518</v>
      </c>
      <c r="AC49">
        <f t="shared" si="35"/>
        <v>4.2185152917121131</v>
      </c>
      <c r="AD49">
        <f t="shared" si="35"/>
        <v>4.1497947019651535</v>
      </c>
      <c r="AE49">
        <f t="shared" si="35"/>
        <v>4.0812257306204058</v>
      </c>
      <c r="AF49">
        <f t="shared" si="35"/>
        <v>4.0132774159874529</v>
      </c>
      <c r="AG49">
        <f t="shared" si="35"/>
        <v>3.9463954813791355</v>
      </c>
      <c r="AH49">
        <f t="shared" si="35"/>
        <v>3.8810236326230352</v>
      </c>
      <c r="AI49">
        <f t="shared" si="35"/>
        <v>3.817602015157648</v>
      </c>
      <c r="AJ49">
        <f t="shared" si="35"/>
        <v>3.7564894831193976</v>
      </c>
      <c r="AK49">
        <f t="shared" si="35"/>
        <v>3.6981448212823658</v>
      </c>
      <c r="AL49">
        <f t="shared" si="35"/>
        <v>3.643027363893828</v>
      </c>
      <c r="AM49">
        <f t="shared" si="35"/>
        <v>3.5915708552788215</v>
      </c>
      <c r="AN49">
        <f t="shared" si="35"/>
        <v>3.5441844419151085</v>
      </c>
      <c r="AO49">
        <f t="shared" si="35"/>
        <v>3.5013851951329653</v>
      </c>
      <c r="AP49">
        <f t="shared" si="35"/>
        <v>3.4635571319344298</v>
      </c>
      <c r="AQ49">
        <f t="shared" si="35"/>
        <v>3.4310700990080516</v>
      </c>
      <c r="AR49">
        <f t="shared" si="35"/>
        <v>3.404263173055408</v>
      </c>
      <c r="AS49">
        <f t="shared" si="35"/>
        <v>3.3790362168403782</v>
      </c>
      <c r="AT49">
        <f t="shared" si="35"/>
        <v>3.3531906709830732</v>
      </c>
      <c r="AU49">
        <f t="shared" si="35"/>
        <v>3.3267141904594029</v>
      </c>
      <c r="AV49">
        <f t="shared" si="35"/>
        <v>3.2995876295887183</v>
      </c>
      <c r="AW49">
        <f t="shared" si="35"/>
        <v>3.271797273111043</v>
      </c>
      <c r="AX49">
        <f t="shared" si="35"/>
        <v>3.2433286953950682</v>
      </c>
      <c r="AY49">
        <f t="shared" si="35"/>
        <v>3.2141636811415331</v>
      </c>
      <c r="AZ49">
        <f t="shared" si="35"/>
        <v>3.1842832694821781</v>
      </c>
      <c r="BA49">
        <f t="shared" si="35"/>
        <v>3.1536707976429135</v>
      </c>
      <c r="BB49">
        <f t="shared" si="35"/>
        <v>3.1223088203390534</v>
      </c>
      <c r="BC49">
        <f t="shared" si="35"/>
        <v>3.0901821525342879</v>
      </c>
      <c r="BD49">
        <f t="shared" si="35"/>
        <v>3.0572656021777935</v>
      </c>
      <c r="BE49">
        <f t="shared" si="35"/>
        <v>3.0235453834780781</v>
      </c>
      <c r="BF49">
        <f t="shared" si="35"/>
        <v>2.989000724846623</v>
      </c>
      <c r="BG49">
        <f t="shared" si="35"/>
        <v>2.9536099716226483</v>
      </c>
      <c r="BH49">
        <f t="shared" si="35"/>
        <v>2.917353626370883</v>
      </c>
      <c r="BI49">
        <f t="shared" si="35"/>
        <v>2.880208202918443</v>
      </c>
      <c r="BJ49">
        <f t="shared" si="35"/>
        <v>2.8421553894030582</v>
      </c>
      <c r="BK49">
        <f t="shared" si="35"/>
        <v>2.8031697773915387</v>
      </c>
      <c r="BL49">
        <f t="shared" si="35"/>
        <v>2.7632310857146787</v>
      </c>
    </row>
    <row r="50" spans="1:64" x14ac:dyDescent="0.25">
      <c r="A50" t="str">
        <f t="shared" si="4"/>
        <v>12_NZ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12_NZ</v>
      </c>
      <c r="B51" t="s">
        <v>743</v>
      </c>
      <c r="C51" t="str">
        <f t="shared" si="33"/>
        <v>road_freight_ht(gtkm)</v>
      </c>
      <c r="D51">
        <f t="shared" si="31"/>
        <v>18.62</v>
      </c>
      <c r="E51">
        <f t="shared" ref="E51:BL51" si="37">E182</f>
        <v>18.559999999999942</v>
      </c>
      <c r="F51">
        <f t="shared" si="37"/>
        <v>18.500000000000004</v>
      </c>
      <c r="G51">
        <f t="shared" si="37"/>
        <v>18.439999999999944</v>
      </c>
      <c r="H51">
        <f t="shared" si="37"/>
        <v>18.379999999999985</v>
      </c>
      <c r="I51">
        <f t="shared" si="37"/>
        <v>18.319999999999958</v>
      </c>
      <c r="J51" s="10">
        <f t="shared" si="37"/>
        <v>0</v>
      </c>
      <c r="K51">
        <f t="shared" si="37"/>
        <v>18.11264176100557</v>
      </c>
      <c r="L51">
        <f t="shared" si="37"/>
        <v>18.12877234817633</v>
      </c>
      <c r="M51">
        <f t="shared" si="37"/>
        <v>18.021443694656231</v>
      </c>
      <c r="N51">
        <f t="shared" si="37"/>
        <v>18.172867559130697</v>
      </c>
      <c r="O51">
        <f t="shared" si="37"/>
        <v>18.119130994053286</v>
      </c>
      <c r="P51">
        <f t="shared" si="37"/>
        <v>18.086632200686555</v>
      </c>
      <c r="Q51">
        <f t="shared" si="37"/>
        <v>18.050963841273234</v>
      </c>
      <c r="R51">
        <f t="shared" si="37"/>
        <v>18.01788168558441</v>
      </c>
      <c r="S51">
        <f t="shared" si="37"/>
        <v>17.804283443973677</v>
      </c>
      <c r="T51">
        <f t="shared" si="37"/>
        <v>17.591456602316494</v>
      </c>
      <c r="U51">
        <f t="shared" si="37"/>
        <v>17.37935200703274</v>
      </c>
      <c r="V51">
        <f t="shared" si="37"/>
        <v>17.167641287773165</v>
      </c>
      <c r="W51">
        <f t="shared" si="37"/>
        <v>16.956003472212799</v>
      </c>
      <c r="X51">
        <f t="shared" si="37"/>
        <v>16.744173660283852</v>
      </c>
      <c r="Y51">
        <f t="shared" si="37"/>
        <v>16.531874528010214</v>
      </c>
      <c r="Z51">
        <f t="shared" si="37"/>
        <v>16.318907009505821</v>
      </c>
      <c r="AA51">
        <f t="shared" si="37"/>
        <v>16.105065595863163</v>
      </c>
      <c r="AB51">
        <f t="shared" si="37"/>
        <v>15.890101125773564</v>
      </c>
      <c r="AC51">
        <f t="shared" si="37"/>
        <v>15.673795556225864</v>
      </c>
      <c r="AD51">
        <f t="shared" si="37"/>
        <v>15.455875697442657</v>
      </c>
      <c r="AE51">
        <f t="shared" si="37"/>
        <v>15.236436114723277</v>
      </c>
      <c r="AF51">
        <f t="shared" si="37"/>
        <v>15.015269065293237</v>
      </c>
      <c r="AG51">
        <f t="shared" si="37"/>
        <v>14.792126710756422</v>
      </c>
      <c r="AH51">
        <f t="shared" si="37"/>
        <v>14.566802999726338</v>
      </c>
      <c r="AI51">
        <f t="shared" si="37"/>
        <v>14.339130945729064</v>
      </c>
      <c r="AJ51">
        <f t="shared" si="37"/>
        <v>14.108693928478759</v>
      </c>
      <c r="AK51">
        <f t="shared" si="37"/>
        <v>13.875510424483034</v>
      </c>
      <c r="AL51">
        <f t="shared" si="37"/>
        <v>13.639664205582486</v>
      </c>
      <c r="AM51">
        <f t="shared" si="37"/>
        <v>13.401208575701814</v>
      </c>
      <c r="AN51">
        <f t="shared" si="37"/>
        <v>13.16017289139447</v>
      </c>
      <c r="AO51">
        <f t="shared" si="37"/>
        <v>12.917054825046778</v>
      </c>
      <c r="AP51">
        <f t="shared" si="37"/>
        <v>12.671922562625115</v>
      </c>
      <c r="AQ51">
        <f t="shared" si="37"/>
        <v>12.424861252851592</v>
      </c>
      <c r="AR51">
        <f t="shared" si="37"/>
        <v>12.17591461562818</v>
      </c>
      <c r="AS51">
        <f t="shared" si="37"/>
        <v>11.92236611841847</v>
      </c>
      <c r="AT51">
        <f t="shared" si="37"/>
        <v>11.669103535021097</v>
      </c>
      <c r="AU51">
        <f t="shared" si="37"/>
        <v>11.416174196926521</v>
      </c>
      <c r="AV51">
        <f t="shared" si="37"/>
        <v>11.163604813441832</v>
      </c>
      <c r="AW51">
        <f t="shared" si="37"/>
        <v>10.91144390582533</v>
      </c>
      <c r="AX51">
        <f t="shared" si="37"/>
        <v>10.659740312198458</v>
      </c>
      <c r="AY51">
        <f t="shared" si="37"/>
        <v>10.408533387429999</v>
      </c>
      <c r="AZ51">
        <f t="shared" si="37"/>
        <v>10.157863629648149</v>
      </c>
      <c r="BA51">
        <f t="shared" si="37"/>
        <v>9.9077824225948206</v>
      </c>
      <c r="BB51">
        <f t="shared" si="37"/>
        <v>9.6583419509154727</v>
      </c>
      <c r="BC51">
        <f t="shared" si="37"/>
        <v>9.4096046544669072</v>
      </c>
      <c r="BD51">
        <f t="shared" si="37"/>
        <v>9.1616059211927876</v>
      </c>
      <c r="BE51">
        <f t="shared" si="37"/>
        <v>8.9144196389545343</v>
      </c>
      <c r="BF51">
        <f t="shared" si="37"/>
        <v>8.6681021020552063</v>
      </c>
      <c r="BG51">
        <f t="shared" si="37"/>
        <v>8.4227111024105845</v>
      </c>
      <c r="BH51">
        <f t="shared" si="37"/>
        <v>8.1783146659263757</v>
      </c>
      <c r="BI51">
        <f t="shared" si="37"/>
        <v>7.9349735990403101</v>
      </c>
      <c r="BJ51">
        <f t="shared" si="37"/>
        <v>7.6927672539842762</v>
      </c>
      <c r="BK51">
        <f t="shared" si="37"/>
        <v>7.4517596582325059</v>
      </c>
      <c r="BL51">
        <f t="shared" si="37"/>
        <v>7.2120331337153099</v>
      </c>
    </row>
    <row r="52" spans="1:64" x14ac:dyDescent="0.25">
      <c r="A52" t="str">
        <f t="shared" si="4"/>
        <v>12_NZ</v>
      </c>
      <c r="B52" t="s">
        <v>743</v>
      </c>
      <c r="C52" t="str">
        <f t="shared" si="33"/>
        <v>road_freight_lt(gtkm)</v>
      </c>
      <c r="D52">
        <f t="shared" si="31"/>
        <v>0</v>
      </c>
      <c r="E52">
        <f t="shared" ref="E52:BL52" si="38">E183</f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 s="10">
        <f t="shared" si="38"/>
        <v>0</v>
      </c>
      <c r="K52">
        <f t="shared" si="38"/>
        <v>0</v>
      </c>
      <c r="L52">
        <f t="shared" si="38"/>
        <v>0</v>
      </c>
      <c r="M52">
        <f t="shared" si="38"/>
        <v>0</v>
      </c>
      <c r="N52">
        <f t="shared" si="38"/>
        <v>0</v>
      </c>
      <c r="O52">
        <f t="shared" si="38"/>
        <v>0</v>
      </c>
      <c r="P52">
        <f t="shared" si="38"/>
        <v>0</v>
      </c>
      <c r="Q52">
        <f t="shared" si="38"/>
        <v>0</v>
      </c>
      <c r="R52">
        <f t="shared" si="38"/>
        <v>0</v>
      </c>
      <c r="S52">
        <f t="shared" si="38"/>
        <v>0</v>
      </c>
      <c r="T52">
        <f t="shared" si="38"/>
        <v>0</v>
      </c>
      <c r="U52">
        <f t="shared" si="38"/>
        <v>0</v>
      </c>
      <c r="V52">
        <f t="shared" si="38"/>
        <v>0</v>
      </c>
      <c r="W52">
        <f t="shared" si="38"/>
        <v>0</v>
      </c>
      <c r="X52">
        <f t="shared" si="38"/>
        <v>0</v>
      </c>
      <c r="Y52">
        <f t="shared" si="38"/>
        <v>0</v>
      </c>
      <c r="Z52">
        <f t="shared" si="38"/>
        <v>0</v>
      </c>
      <c r="AA52">
        <f t="shared" si="38"/>
        <v>0</v>
      </c>
      <c r="AB52">
        <f t="shared" si="38"/>
        <v>0</v>
      </c>
      <c r="AC52">
        <f t="shared" si="38"/>
        <v>0</v>
      </c>
      <c r="AD52">
        <f t="shared" si="38"/>
        <v>0</v>
      </c>
      <c r="AE52">
        <f t="shared" si="38"/>
        <v>0</v>
      </c>
      <c r="AF52">
        <f t="shared" si="38"/>
        <v>0</v>
      </c>
      <c r="AG52">
        <f t="shared" si="38"/>
        <v>0</v>
      </c>
      <c r="AH52">
        <f t="shared" si="38"/>
        <v>0</v>
      </c>
      <c r="AI52">
        <f t="shared" si="38"/>
        <v>0</v>
      </c>
      <c r="AJ52">
        <f t="shared" si="38"/>
        <v>0</v>
      </c>
      <c r="AK52">
        <f t="shared" si="38"/>
        <v>0</v>
      </c>
      <c r="AL52">
        <f t="shared" si="38"/>
        <v>0</v>
      </c>
      <c r="AM52">
        <f t="shared" si="38"/>
        <v>0</v>
      </c>
      <c r="AN52">
        <f t="shared" si="38"/>
        <v>0</v>
      </c>
      <c r="AO52">
        <f t="shared" si="38"/>
        <v>0</v>
      </c>
      <c r="AP52">
        <f t="shared" si="38"/>
        <v>0</v>
      </c>
      <c r="AQ52">
        <f t="shared" si="38"/>
        <v>0</v>
      </c>
      <c r="AR52">
        <f t="shared" si="38"/>
        <v>0</v>
      </c>
      <c r="AS52">
        <f t="shared" si="38"/>
        <v>0</v>
      </c>
      <c r="AT52">
        <f t="shared" si="38"/>
        <v>0</v>
      </c>
      <c r="AU52">
        <f t="shared" si="38"/>
        <v>0</v>
      </c>
      <c r="AV52">
        <f t="shared" si="38"/>
        <v>0</v>
      </c>
      <c r="AW52">
        <f t="shared" si="38"/>
        <v>0</v>
      </c>
      <c r="AX52">
        <f t="shared" si="38"/>
        <v>0</v>
      </c>
      <c r="AY52">
        <f t="shared" si="38"/>
        <v>0</v>
      </c>
      <c r="AZ52">
        <f t="shared" si="38"/>
        <v>0</v>
      </c>
      <c r="BA52">
        <f t="shared" si="38"/>
        <v>0</v>
      </c>
      <c r="BB52">
        <f t="shared" si="38"/>
        <v>0</v>
      </c>
      <c r="BC52">
        <f t="shared" si="38"/>
        <v>0</v>
      </c>
      <c r="BD52">
        <f t="shared" si="38"/>
        <v>0</v>
      </c>
      <c r="BE52">
        <f t="shared" si="38"/>
        <v>0</v>
      </c>
      <c r="BF52">
        <f t="shared" si="38"/>
        <v>0</v>
      </c>
      <c r="BG52">
        <f t="shared" si="38"/>
        <v>0</v>
      </c>
      <c r="BH52">
        <f t="shared" si="38"/>
        <v>0</v>
      </c>
      <c r="BI52">
        <f t="shared" si="38"/>
        <v>0</v>
      </c>
      <c r="BJ52">
        <f t="shared" si="38"/>
        <v>0</v>
      </c>
      <c r="BK52">
        <f t="shared" si="38"/>
        <v>0</v>
      </c>
      <c r="BL52">
        <f t="shared" si="38"/>
        <v>0</v>
      </c>
    </row>
    <row r="53" spans="1:64" x14ac:dyDescent="0.25">
      <c r="A53" t="str">
        <f t="shared" si="4"/>
        <v>12_NZ</v>
      </c>
      <c r="B53" t="s">
        <v>743</v>
      </c>
      <c r="C53" t="str">
        <f t="shared" si="33"/>
        <v>ship_freight(gtkm)</v>
      </c>
      <c r="D53">
        <f t="shared" si="31"/>
        <v>3.7599999999999922</v>
      </c>
      <c r="E53">
        <f t="shared" ref="E53:BL53" si="39">E184</f>
        <v>3.6799999999999939</v>
      </c>
      <c r="F53">
        <f t="shared" si="39"/>
        <v>3.5999999999999917</v>
      </c>
      <c r="G53">
        <f t="shared" si="39"/>
        <v>3.5199999999999969</v>
      </c>
      <c r="H53">
        <f t="shared" si="39"/>
        <v>3.4399999999999937</v>
      </c>
      <c r="I53">
        <f t="shared" si="39"/>
        <v>3.3599999999999759</v>
      </c>
      <c r="J53" s="10">
        <f t="shared" si="39"/>
        <v>0</v>
      </c>
      <c r="K53">
        <f t="shared" si="39"/>
        <v>3.2048510200202456</v>
      </c>
      <c r="L53">
        <f t="shared" si="39"/>
        <v>3.1581415366454637</v>
      </c>
      <c r="M53">
        <f t="shared" si="39"/>
        <v>3.095846661598336</v>
      </c>
      <c r="N53">
        <f t="shared" si="39"/>
        <v>3.0833614572925518</v>
      </c>
      <c r="O53">
        <f t="shared" si="39"/>
        <v>3.0410502240917321</v>
      </c>
      <c r="P53">
        <f t="shared" si="39"/>
        <v>3.0073778053430917</v>
      </c>
      <c r="Q53">
        <f t="shared" si="39"/>
        <v>2.9779232427376323</v>
      </c>
      <c r="R53">
        <f t="shared" si="39"/>
        <v>2.9533440972653326</v>
      </c>
      <c r="S53">
        <f t="shared" si="39"/>
        <v>2.9328035968088</v>
      </c>
      <c r="T53">
        <f t="shared" si="39"/>
        <v>2.9161323917350601</v>
      </c>
      <c r="U53">
        <f t="shared" si="39"/>
        <v>2.9030272932881251</v>
      </c>
      <c r="V53">
        <f t="shared" si="39"/>
        <v>2.8931398548369622</v>
      </c>
      <c r="W53">
        <f t="shared" si="39"/>
        <v>2.8861232800402017</v>
      </c>
      <c r="X53">
        <f t="shared" si="39"/>
        <v>2.8816407333922061</v>
      </c>
      <c r="Y53">
        <f t="shared" si="39"/>
        <v>2.8793538563836347</v>
      </c>
      <c r="Z53">
        <f t="shared" si="39"/>
        <v>2.8789385812918282</v>
      </c>
      <c r="AA53">
        <f t="shared" si="39"/>
        <v>2.8800708488305369</v>
      </c>
      <c r="AB53">
        <f t="shared" si="39"/>
        <v>2.8824198111719652</v>
      </c>
      <c r="AC53">
        <f t="shared" si="39"/>
        <v>2.8856610148656787</v>
      </c>
      <c r="AD53">
        <f t="shared" si="39"/>
        <v>2.8894606564319543</v>
      </c>
      <c r="AE53">
        <f t="shared" si="39"/>
        <v>2.8935550628494497</v>
      </c>
      <c r="AF53">
        <f t="shared" si="39"/>
        <v>2.8976269553597094</v>
      </c>
      <c r="AG53">
        <f t="shared" si="39"/>
        <v>2.901352402437448</v>
      </c>
      <c r="AH53">
        <f t="shared" si="39"/>
        <v>2.9044164904543064</v>
      </c>
      <c r="AI53">
        <f t="shared" si="39"/>
        <v>2.9065134546876839</v>
      </c>
      <c r="AJ53">
        <f t="shared" si="39"/>
        <v>2.9072879024911193</v>
      </c>
      <c r="AK53">
        <f t="shared" si="39"/>
        <v>2.9064741051495466</v>
      </c>
      <c r="AL53">
        <f t="shared" si="39"/>
        <v>2.9038248182177542</v>
      </c>
      <c r="AM53">
        <f t="shared" si="39"/>
        <v>2.8990919403737605</v>
      </c>
      <c r="AN53">
        <f t="shared" si="39"/>
        <v>2.8920276733982813</v>
      </c>
      <c r="AO53">
        <f t="shared" si="39"/>
        <v>2.8824942088209</v>
      </c>
      <c r="AP53">
        <f t="shared" si="39"/>
        <v>2.8702684765016948</v>
      </c>
      <c r="AQ53">
        <f t="shared" si="39"/>
        <v>2.8551376477669481</v>
      </c>
      <c r="AR53">
        <f t="shared" si="39"/>
        <v>2.8368859775461797</v>
      </c>
      <c r="AS53">
        <f t="shared" si="39"/>
        <v>2.8158635140336545</v>
      </c>
      <c r="AT53">
        <f t="shared" si="39"/>
        <v>2.7943255591525671</v>
      </c>
      <c r="AU53">
        <f t="shared" si="39"/>
        <v>2.7722618253828419</v>
      </c>
      <c r="AV53">
        <f t="shared" si="39"/>
        <v>2.7496563579906046</v>
      </c>
      <c r="AW53">
        <f t="shared" si="39"/>
        <v>2.7264977275925419</v>
      </c>
      <c r="AX53">
        <f t="shared" si="39"/>
        <v>2.7027739128292292</v>
      </c>
      <c r="AY53">
        <f t="shared" si="39"/>
        <v>2.6784697342846164</v>
      </c>
      <c r="AZ53">
        <f t="shared" si="39"/>
        <v>2.6535693912351541</v>
      </c>
      <c r="BA53">
        <f t="shared" si="39"/>
        <v>2.6280589980357667</v>
      </c>
      <c r="BB53">
        <f t="shared" si="39"/>
        <v>2.6019240169492166</v>
      </c>
      <c r="BC53">
        <f t="shared" si="39"/>
        <v>2.5751517937785788</v>
      </c>
      <c r="BD53">
        <f t="shared" si="39"/>
        <v>2.5477213351481667</v>
      </c>
      <c r="BE53">
        <f t="shared" si="39"/>
        <v>2.519621152898404</v>
      </c>
      <c r="BF53">
        <f t="shared" si="39"/>
        <v>2.4908339373721913</v>
      </c>
      <c r="BG53">
        <f t="shared" si="39"/>
        <v>2.461341643018879</v>
      </c>
      <c r="BH53">
        <f t="shared" si="39"/>
        <v>2.4311280219757414</v>
      </c>
      <c r="BI53">
        <f t="shared" si="39"/>
        <v>2.400173502432041</v>
      </c>
      <c r="BJ53">
        <f t="shared" si="39"/>
        <v>2.3684628245025534</v>
      </c>
      <c r="BK53">
        <f t="shared" si="39"/>
        <v>2.3359748144929537</v>
      </c>
      <c r="BL53">
        <f t="shared" si="39"/>
        <v>2.3026925714289037</v>
      </c>
    </row>
    <row r="54" spans="1:64" x14ac:dyDescent="0.25">
      <c r="A54" t="str">
        <f t="shared" si="4"/>
        <v>12_NZ</v>
      </c>
      <c r="B54" t="s">
        <v>743</v>
      </c>
      <c r="C54" t="str">
        <f t="shared" si="33"/>
        <v>air_passenger(gpkm)</v>
      </c>
      <c r="D54">
        <f t="shared" si="31"/>
        <v>0</v>
      </c>
      <c r="E54">
        <f t="shared" ref="E54:BL54" si="40">E185</f>
        <v>4.8</v>
      </c>
      <c r="F54">
        <f t="shared" si="40"/>
        <v>4.9999999999999973</v>
      </c>
      <c r="G54">
        <f t="shared" si="40"/>
        <v>5.3999999999999932</v>
      </c>
      <c r="H54">
        <f t="shared" si="40"/>
        <v>5.3999999999999995</v>
      </c>
      <c r="I54">
        <f t="shared" si="40"/>
        <v>5.3999999999999959</v>
      </c>
      <c r="J54" s="10">
        <f t="shared" si="40"/>
        <v>5.3999999999999959</v>
      </c>
      <c r="K54">
        <f t="shared" si="40"/>
        <v>5.756318425228665</v>
      </c>
      <c r="L54">
        <f t="shared" si="40"/>
        <v>5.9267420438921867</v>
      </c>
      <c r="M54">
        <f t="shared" si="40"/>
        <v>6.0933602027520326</v>
      </c>
      <c r="N54">
        <f t="shared" si="40"/>
        <v>6.0789886798461792</v>
      </c>
      <c r="O54">
        <f t="shared" si="40"/>
        <v>6.3087775655765572</v>
      </c>
      <c r="P54">
        <f t="shared" si="40"/>
        <v>6.5091829163417971</v>
      </c>
      <c r="Q54">
        <f t="shared" si="40"/>
        <v>6.7184398822573357</v>
      </c>
      <c r="R54">
        <f t="shared" si="40"/>
        <v>6.9335465535695135</v>
      </c>
      <c r="S54">
        <f t="shared" si="40"/>
        <v>6.7697971227248539</v>
      </c>
      <c r="T54">
        <f t="shared" si="40"/>
        <v>6.8832898566301726</v>
      </c>
      <c r="U54">
        <f t="shared" si="40"/>
        <v>6.9958391528827546</v>
      </c>
      <c r="V54">
        <f t="shared" si="40"/>
        <v>7.1067725427819601</v>
      </c>
      <c r="W54">
        <f t="shared" si="40"/>
        <v>7.2154038036458994</v>
      </c>
      <c r="X54">
        <f t="shared" si="40"/>
        <v>7.3210500032572714</v>
      </c>
      <c r="Y54">
        <f t="shared" si="40"/>
        <v>7.4229961374997666</v>
      </c>
      <c r="Z54">
        <f t="shared" si="40"/>
        <v>7.5204149672364347</v>
      </c>
      <c r="AA54">
        <f t="shared" si="40"/>
        <v>7.6124164782871278</v>
      </c>
      <c r="AB54">
        <f t="shared" si="40"/>
        <v>7.6980912765745462</v>
      </c>
      <c r="AC54">
        <f t="shared" si="40"/>
        <v>7.7766182439442106</v>
      </c>
      <c r="AD54">
        <f t="shared" si="40"/>
        <v>7.8473426871049057</v>
      </c>
      <c r="AE54">
        <f t="shared" si="40"/>
        <v>7.9094326264371402</v>
      </c>
      <c r="AF54">
        <f t="shared" si="40"/>
        <v>7.9624683950918094</v>
      </c>
      <c r="AG54">
        <f t="shared" si="40"/>
        <v>8.0061042480639699</v>
      </c>
      <c r="AH54">
        <f t="shared" si="40"/>
        <v>8.0454752252364994</v>
      </c>
      <c r="AI54">
        <f t="shared" si="40"/>
        <v>8.0782482132642617</v>
      </c>
      <c r="AJ54">
        <f t="shared" si="40"/>
        <v>8.0987118247810379</v>
      </c>
      <c r="AK54">
        <f t="shared" si="40"/>
        <v>8.1131248202391877</v>
      </c>
      <c r="AL54">
        <f t="shared" si="40"/>
        <v>8.1165113470967505</v>
      </c>
      <c r="AM54">
        <f t="shared" si="40"/>
        <v>8.1204712722092793</v>
      </c>
      <c r="AN54">
        <f t="shared" si="40"/>
        <v>8.1129254258293049</v>
      </c>
      <c r="AO54">
        <f t="shared" si="40"/>
        <v>8.093188502501059</v>
      </c>
      <c r="AP54">
        <f t="shared" si="40"/>
        <v>8.0608931730516939</v>
      </c>
      <c r="AQ54">
        <f t="shared" si="40"/>
        <v>8.0157761353048542</v>
      </c>
      <c r="AR54">
        <f t="shared" si="40"/>
        <v>7.9576127728980772</v>
      </c>
      <c r="AS54">
        <f t="shared" si="40"/>
        <v>7.8915727621751843</v>
      </c>
      <c r="AT54">
        <f t="shared" si="40"/>
        <v>7.8227297938132372</v>
      </c>
      <c r="AU54">
        <f t="shared" si="40"/>
        <v>7.7511454583032044</v>
      </c>
      <c r="AV54">
        <f t="shared" si="40"/>
        <v>7.6768512327995415</v>
      </c>
      <c r="AW54">
        <f t="shared" si="40"/>
        <v>7.5999102461131338</v>
      </c>
      <c r="AX54">
        <f t="shared" si="40"/>
        <v>7.5202775114537523</v>
      </c>
      <c r="AY54">
        <f t="shared" si="40"/>
        <v>7.4379484266834757</v>
      </c>
      <c r="AZ54">
        <f t="shared" si="40"/>
        <v>7.35286994362386</v>
      </c>
      <c r="BA54">
        <f t="shared" si="40"/>
        <v>7.2650096237521158</v>
      </c>
      <c r="BB54">
        <f t="shared" si="40"/>
        <v>7.174310374172288</v>
      </c>
      <c r="BC54">
        <f t="shared" si="40"/>
        <v>7.0807192887709585</v>
      </c>
      <c r="BD54">
        <f t="shared" si="40"/>
        <v>6.9841398707221432</v>
      </c>
      <c r="BE54">
        <f t="shared" si="40"/>
        <v>6.8844552269818751</v>
      </c>
      <c r="BF54">
        <f t="shared" si="40"/>
        <v>6.7815367926809813</v>
      </c>
      <c r="BG54">
        <f t="shared" si="40"/>
        <v>6.6752416131486756</v>
      </c>
      <c r="BH54">
        <f t="shared" si="40"/>
        <v>6.5654840135237134</v>
      </c>
      <c r="BI54">
        <f t="shared" si="40"/>
        <v>6.4521848654577054</v>
      </c>
      <c r="BJ54">
        <f t="shared" si="40"/>
        <v>6.3352347850781952</v>
      </c>
      <c r="BK54">
        <f t="shared" si="40"/>
        <v>6.2145214607336214</v>
      </c>
      <c r="BL54">
        <f t="shared" si="40"/>
        <v>6.0899632681497353</v>
      </c>
    </row>
    <row r="55" spans="1:64" x14ac:dyDescent="0.25">
      <c r="A55" t="str">
        <f t="shared" si="4"/>
        <v>12_NZ</v>
      </c>
      <c r="B55" t="s">
        <v>743</v>
      </c>
      <c r="C55" t="str">
        <f t="shared" si="33"/>
        <v>rail_passenger(gpkm)</v>
      </c>
      <c r="D55">
        <f t="shared" si="31"/>
        <v>0</v>
      </c>
      <c r="E55">
        <f t="shared" ref="E55:BL55" si="41">E186</f>
        <v>0.31605</v>
      </c>
      <c r="F55">
        <f t="shared" si="41"/>
        <v>0.33224999999999982</v>
      </c>
      <c r="G55">
        <f t="shared" si="41"/>
        <v>0.32084999999999958</v>
      </c>
      <c r="H55">
        <f t="shared" si="41"/>
        <v>0.34619999999999995</v>
      </c>
      <c r="I55">
        <f t="shared" si="41"/>
        <v>0.39074999999999965</v>
      </c>
      <c r="J55" s="10">
        <f t="shared" si="41"/>
        <v>0.39074999999999965</v>
      </c>
      <c r="K55">
        <f t="shared" si="41"/>
        <v>0.42958984667315553</v>
      </c>
      <c r="L55">
        <f t="shared" si="41"/>
        <v>0.44556055815264628</v>
      </c>
      <c r="M55">
        <f t="shared" si="41"/>
        <v>0.45932248645236184</v>
      </c>
      <c r="N55">
        <f t="shared" si="41"/>
        <v>0.45757509450547151</v>
      </c>
      <c r="O55">
        <f t="shared" si="41"/>
        <v>0.47242520413913791</v>
      </c>
      <c r="P55">
        <f t="shared" si="41"/>
        <v>0.48330792846376458</v>
      </c>
      <c r="Q55">
        <f t="shared" si="41"/>
        <v>0.49314837518880472</v>
      </c>
      <c r="R55">
        <f t="shared" si="41"/>
        <v>0.50178048974340606</v>
      </c>
      <c r="S55">
        <f t="shared" si="41"/>
        <v>0.53486278357958084</v>
      </c>
      <c r="T55">
        <f t="shared" si="41"/>
        <v>0.56757937898640387</v>
      </c>
      <c r="U55">
        <f t="shared" si="41"/>
        <v>0.59981161176942799</v>
      </c>
      <c r="V55">
        <f t="shared" si="41"/>
        <v>0.63146830601898263</v>
      </c>
      <c r="W55">
        <f t="shared" si="41"/>
        <v>0.66247268682440974</v>
      </c>
      <c r="X55">
        <f t="shared" si="41"/>
        <v>0.69276486409465632</v>
      </c>
      <c r="Y55">
        <f t="shared" si="41"/>
        <v>0.72229950459386383</v>
      </c>
      <c r="Z55">
        <f t="shared" si="41"/>
        <v>0.75103847021843617</v>
      </c>
      <c r="AA55">
        <f t="shared" si="41"/>
        <v>0.77895558085543881</v>
      </c>
      <c r="AB55">
        <f t="shared" si="41"/>
        <v>0.80604157006128563</v>
      </c>
      <c r="AC55">
        <f t="shared" si="41"/>
        <v>0.83231651112584715</v>
      </c>
      <c r="AD55">
        <f t="shared" si="41"/>
        <v>1.0991080017375554</v>
      </c>
      <c r="AE55">
        <f t="shared" si="41"/>
        <v>1.1234077524825494</v>
      </c>
      <c r="AF55">
        <f t="shared" si="41"/>
        <v>1.147040693838306</v>
      </c>
      <c r="AG55">
        <f t="shared" si="41"/>
        <v>1.1702314351928336</v>
      </c>
      <c r="AH55">
        <f t="shared" si="41"/>
        <v>1.1932379690459962</v>
      </c>
      <c r="AI55">
        <f t="shared" si="41"/>
        <v>1.216328996022344</v>
      </c>
      <c r="AJ55">
        <f t="shared" si="41"/>
        <v>1.239843139091946</v>
      </c>
      <c r="AK55">
        <f t="shared" si="41"/>
        <v>1.264098614054699</v>
      </c>
      <c r="AL55">
        <f t="shared" si="41"/>
        <v>1.2894593912703054</v>
      </c>
      <c r="AM55">
        <f t="shared" si="41"/>
        <v>1.3163276138265307</v>
      </c>
      <c r="AN55">
        <f t="shared" si="41"/>
        <v>1.3451534824018452</v>
      </c>
      <c r="AO55">
        <f t="shared" si="41"/>
        <v>1.3763829998626071</v>
      </c>
      <c r="AP55">
        <f t="shared" si="41"/>
        <v>1.4105515186227808</v>
      </c>
      <c r="AQ55">
        <f t="shared" si="41"/>
        <v>1.4482524997470312</v>
      </c>
      <c r="AR55">
        <f t="shared" si="41"/>
        <v>1.4901287741372289</v>
      </c>
      <c r="AS55">
        <f t="shared" si="41"/>
        <v>1.5347282695789914</v>
      </c>
      <c r="AT55">
        <f t="shared" si="41"/>
        <v>1.5801142422441241</v>
      </c>
      <c r="AU55">
        <f t="shared" si="41"/>
        <v>1.626318358878803</v>
      </c>
      <c r="AV55">
        <f t="shared" si="41"/>
        <v>1.6733693279510713</v>
      </c>
      <c r="AW55">
        <f t="shared" si="41"/>
        <v>1.7213059988478716</v>
      </c>
      <c r="AX55">
        <f t="shared" si="41"/>
        <v>1.770146200680212</v>
      </c>
      <c r="AY55">
        <f t="shared" si="41"/>
        <v>1.8199185548650898</v>
      </c>
      <c r="AZ55">
        <f t="shared" si="41"/>
        <v>1.8706419463086457</v>
      </c>
      <c r="BA55">
        <f t="shared" si="41"/>
        <v>1.9223416349148919</v>
      </c>
      <c r="BB55">
        <f t="shared" si="41"/>
        <v>1.9750380087466883</v>
      </c>
      <c r="BC55">
        <f t="shared" si="41"/>
        <v>2.0287537032840288</v>
      </c>
      <c r="BD55">
        <f t="shared" si="41"/>
        <v>2.0834997299030373</v>
      </c>
      <c r="BE55">
        <f t="shared" si="41"/>
        <v>2.1392801575398792</v>
      </c>
      <c r="BF55">
        <f t="shared" si="41"/>
        <v>2.1960935209459103</v>
      </c>
      <c r="BG55">
        <f t="shared" si="41"/>
        <v>2.2539308526298845</v>
      </c>
      <c r="BH55">
        <f t="shared" si="41"/>
        <v>2.3127995006756721</v>
      </c>
      <c r="BI55">
        <f t="shared" si="41"/>
        <v>2.3727083349317346</v>
      </c>
      <c r="BJ55">
        <f t="shared" si="41"/>
        <v>2.4336540125384549</v>
      </c>
      <c r="BK55">
        <f t="shared" si="41"/>
        <v>2.4956292225312979</v>
      </c>
      <c r="BL55">
        <f t="shared" si="41"/>
        <v>2.5586360867125437</v>
      </c>
    </row>
    <row r="56" spans="1:64" x14ac:dyDescent="0.25">
      <c r="A56" t="str">
        <f t="shared" si="4"/>
        <v>12_NZ</v>
      </c>
      <c r="B56" t="s">
        <v>743</v>
      </c>
      <c r="C56" t="str">
        <f t="shared" si="33"/>
        <v>road_passenger_2w(gpkm)</v>
      </c>
      <c r="D56">
        <f t="shared" si="31"/>
        <v>0</v>
      </c>
      <c r="E56">
        <f t="shared" ref="E56:BL56" si="42">E187</f>
        <v>0.41988591799199998</v>
      </c>
      <c r="F56">
        <f t="shared" si="42"/>
        <v>0.41568225180091151</v>
      </c>
      <c r="G56">
        <f t="shared" si="42"/>
        <v>0.42712448575893958</v>
      </c>
      <c r="H56">
        <f t="shared" si="42"/>
        <v>0.43715578493519991</v>
      </c>
      <c r="I56">
        <f t="shared" si="42"/>
        <v>0.44753517769226336</v>
      </c>
      <c r="J56" s="10">
        <f t="shared" si="42"/>
        <v>0.45791457044932699</v>
      </c>
      <c r="K56">
        <f t="shared" si="42"/>
        <v>0.46613465407971155</v>
      </c>
      <c r="L56">
        <f t="shared" si="42"/>
        <v>0.47556213968181171</v>
      </c>
      <c r="M56">
        <f t="shared" si="42"/>
        <v>0.48522542141598668</v>
      </c>
      <c r="N56">
        <f t="shared" si="42"/>
        <v>0.48111501224145886</v>
      </c>
      <c r="O56">
        <f t="shared" si="42"/>
        <v>0.49692198971228951</v>
      </c>
      <c r="P56">
        <f t="shared" si="42"/>
        <v>0.51091025561155456</v>
      </c>
      <c r="Q56">
        <f t="shared" si="42"/>
        <v>0.52609496199285199</v>
      </c>
      <c r="R56">
        <f t="shared" si="42"/>
        <v>0.54222890059169504</v>
      </c>
      <c r="S56">
        <f t="shared" si="42"/>
        <v>0.54544795693444392</v>
      </c>
      <c r="T56">
        <f t="shared" si="42"/>
        <v>0.56028735356083215</v>
      </c>
      <c r="U56">
        <f t="shared" si="42"/>
        <v>0.57582413817565725</v>
      </c>
      <c r="V56">
        <f t="shared" si="42"/>
        <v>0.59199069903254131</v>
      </c>
      <c r="W56">
        <f t="shared" si="42"/>
        <v>0.60871528569288147</v>
      </c>
      <c r="X56">
        <f t="shared" si="42"/>
        <v>0.62592330822791498</v>
      </c>
      <c r="Y56">
        <f t="shared" si="42"/>
        <v>0.64353418655213934</v>
      </c>
      <c r="Z56">
        <f t="shared" si="42"/>
        <v>0.66145397773519854</v>
      </c>
      <c r="AA56">
        <f t="shared" si="42"/>
        <v>0.67957889300016827</v>
      </c>
      <c r="AB56">
        <f t="shared" si="42"/>
        <v>0.69779855886964093</v>
      </c>
      <c r="AC56">
        <f t="shared" si="42"/>
        <v>0.71600549919905965</v>
      </c>
      <c r="AD56">
        <f t="shared" si="42"/>
        <v>0.73410277758588394</v>
      </c>
      <c r="AE56">
        <f t="shared" si="42"/>
        <v>0.75197228984624487</v>
      </c>
      <c r="AF56">
        <f t="shared" si="42"/>
        <v>0.76953010275388722</v>
      </c>
      <c r="AG56">
        <f t="shared" si="42"/>
        <v>0.78669617067000575</v>
      </c>
      <c r="AH56">
        <f t="shared" si="42"/>
        <v>0.80338922629246423</v>
      </c>
      <c r="AI56">
        <f t="shared" si="42"/>
        <v>0.81951062460973922</v>
      </c>
      <c r="AJ56">
        <f t="shared" si="42"/>
        <v>0.83498322143685</v>
      </c>
      <c r="AK56">
        <f t="shared" si="42"/>
        <v>0.84968947017047614</v>
      </c>
      <c r="AL56">
        <f t="shared" si="42"/>
        <v>0.86351499883498462</v>
      </c>
      <c r="AM56">
        <f t="shared" si="42"/>
        <v>0.87634257381320879</v>
      </c>
      <c r="AN56">
        <f t="shared" si="42"/>
        <v>0.88805774216125777</v>
      </c>
      <c r="AO56">
        <f t="shared" si="42"/>
        <v>0.89851357624439843</v>
      </c>
      <c r="AP56">
        <f t="shared" si="42"/>
        <v>0.90759205548854194</v>
      </c>
      <c r="AQ56">
        <f t="shared" si="42"/>
        <v>0.91518172065716386</v>
      </c>
      <c r="AR56">
        <f t="shared" si="42"/>
        <v>0.92117051492119717</v>
      </c>
      <c r="AS56">
        <f t="shared" si="42"/>
        <v>0.92631813413874975</v>
      </c>
      <c r="AT56">
        <f t="shared" si="42"/>
        <v>0.93143576384916937</v>
      </c>
      <c r="AU56">
        <f t="shared" si="42"/>
        <v>0.93653505494055367</v>
      </c>
      <c r="AV56">
        <f t="shared" si="42"/>
        <v>0.9416247743724685</v>
      </c>
      <c r="AW56">
        <f t="shared" si="42"/>
        <v>0.9467182993663309</v>
      </c>
      <c r="AX56">
        <f t="shared" si="42"/>
        <v>0.95181631774280406</v>
      </c>
      <c r="AY56">
        <f t="shared" si="42"/>
        <v>0.95692491755809728</v>
      </c>
      <c r="AZ56">
        <f t="shared" si="42"/>
        <v>0.96204442953016234</v>
      </c>
      <c r="BA56">
        <f t="shared" si="42"/>
        <v>0.9671781350665567</v>
      </c>
      <c r="BB56">
        <f t="shared" si="42"/>
        <v>0.97232640430606354</v>
      </c>
      <c r="BC56">
        <f t="shared" si="42"/>
        <v>0.97749042067321557</v>
      </c>
      <c r="BD56">
        <f t="shared" si="42"/>
        <v>0.98266554425277752</v>
      </c>
      <c r="BE56">
        <f t="shared" si="42"/>
        <v>0.98784407274635788</v>
      </c>
      <c r="BF56">
        <f t="shared" si="42"/>
        <v>0.99301620077554398</v>
      </c>
      <c r="BG56">
        <f t="shared" si="42"/>
        <v>0.99816937759323643</v>
      </c>
      <c r="BH56">
        <f t="shared" si="42"/>
        <v>1.0032989383212794</v>
      </c>
      <c r="BI56">
        <f t="shared" si="42"/>
        <v>1.0084010423459893</v>
      </c>
      <c r="BJ56">
        <f t="shared" si="42"/>
        <v>1.0134668764543726</v>
      </c>
      <c r="BK56">
        <f t="shared" si="42"/>
        <v>1.018486520546559</v>
      </c>
      <c r="BL56">
        <f t="shared" si="42"/>
        <v>1.0234544346850198</v>
      </c>
    </row>
    <row r="57" spans="1:64" x14ac:dyDescent="0.25">
      <c r="A57" t="str">
        <f t="shared" si="4"/>
        <v>12_NZ</v>
      </c>
      <c r="B57" t="s">
        <v>743</v>
      </c>
      <c r="C57" t="str">
        <f t="shared" si="33"/>
        <v>road_passenger_bus(gpkm)</v>
      </c>
      <c r="D57">
        <f t="shared" si="31"/>
        <v>0</v>
      </c>
      <c r="E57">
        <f t="shared" ref="E57:BL57" si="43">E188</f>
        <v>2.8994375000000003</v>
      </c>
      <c r="F57">
        <f t="shared" si="43"/>
        <v>2.9799374999999984</v>
      </c>
      <c r="G57">
        <f t="shared" si="43"/>
        <v>2.9931624999999955</v>
      </c>
      <c r="H57">
        <f t="shared" si="43"/>
        <v>3.1164999999999998</v>
      </c>
      <c r="I57">
        <f t="shared" si="43"/>
        <v>3.2291999999999978</v>
      </c>
      <c r="J57" s="10">
        <f t="shared" si="43"/>
        <v>3.2291999999999974</v>
      </c>
      <c r="K57">
        <f t="shared" si="43"/>
        <v>3.4131676307207455</v>
      </c>
      <c r="L57">
        <f t="shared" si="43"/>
        <v>3.4906382185929283</v>
      </c>
      <c r="M57">
        <f t="shared" si="43"/>
        <v>3.5595806127274217</v>
      </c>
      <c r="N57">
        <f t="shared" si="43"/>
        <v>3.5178157183447829</v>
      </c>
      <c r="O57">
        <f t="shared" si="43"/>
        <v>3.6124334236912725</v>
      </c>
      <c r="P57">
        <f t="shared" si="43"/>
        <v>3.6844322235585776</v>
      </c>
      <c r="Q57">
        <f t="shared" si="43"/>
        <v>3.7561151776777137</v>
      </c>
      <c r="R57">
        <f t="shared" si="43"/>
        <v>3.8260125925715345</v>
      </c>
      <c r="S57">
        <f t="shared" si="43"/>
        <v>4.0121896841221387</v>
      </c>
      <c r="T57">
        <f t="shared" si="43"/>
        <v>4.20159216845604</v>
      </c>
      <c r="U57">
        <f t="shared" si="43"/>
        <v>4.3940742179554944</v>
      </c>
      <c r="V57">
        <f t="shared" si="43"/>
        <v>4.5896008198871794</v>
      </c>
      <c r="W57">
        <f t="shared" si="43"/>
        <v>4.7881400499801288</v>
      </c>
      <c r="X57">
        <f t="shared" si="43"/>
        <v>4.9896731220132731</v>
      </c>
      <c r="Y57">
        <f t="shared" si="43"/>
        <v>5.1941693968319367</v>
      </c>
      <c r="Z57">
        <f t="shared" si="43"/>
        <v>5.4015250910032835</v>
      </c>
      <c r="AA57">
        <f t="shared" si="43"/>
        <v>5.611588021599121</v>
      </c>
      <c r="AB57">
        <f t="shared" si="43"/>
        <v>5.8241823725530066</v>
      </c>
      <c r="AC57">
        <f t="shared" si="43"/>
        <v>6.0391874360008089</v>
      </c>
      <c r="AD57">
        <f t="shared" si="43"/>
        <v>6.2566052068400451</v>
      </c>
      <c r="AE57">
        <f t="shared" si="43"/>
        <v>6.4762927562019179</v>
      </c>
      <c r="AF57">
        <f t="shared" si="43"/>
        <v>6.6984348709741504</v>
      </c>
      <c r="AG57">
        <f t="shared" si="43"/>
        <v>6.9232938807419631</v>
      </c>
      <c r="AH57">
        <f t="shared" si="43"/>
        <v>7.1511673982957795</v>
      </c>
      <c r="AI57">
        <f t="shared" si="43"/>
        <v>7.3822441469102253</v>
      </c>
      <c r="AJ57">
        <f t="shared" si="43"/>
        <v>7.6169513282835366</v>
      </c>
      <c r="AK57">
        <f t="shared" si="43"/>
        <v>7.8553974326958702</v>
      </c>
      <c r="AL57">
        <f t="shared" si="43"/>
        <v>8.097758571523606</v>
      </c>
      <c r="AM57">
        <f t="shared" si="43"/>
        <v>8.3442243379897381</v>
      </c>
      <c r="AN57">
        <f t="shared" si="43"/>
        <v>8.5950517467740397</v>
      </c>
      <c r="AO57">
        <f t="shared" si="43"/>
        <v>8.850221804492616</v>
      </c>
      <c r="AP57">
        <f t="shared" si="43"/>
        <v>9.1100273284648612</v>
      </c>
      <c r="AQ57">
        <f t="shared" si="43"/>
        <v>9.3748705089752882</v>
      </c>
      <c r="AR57">
        <f t="shared" si="43"/>
        <v>9.6451971562337189</v>
      </c>
      <c r="AS57">
        <f t="shared" si="43"/>
        <v>9.9209220283499295</v>
      </c>
      <c r="AT57">
        <f t="shared" si="43"/>
        <v>10.201439318348053</v>
      </c>
      <c r="AU57">
        <f t="shared" si="43"/>
        <v>10.486949417597824</v>
      </c>
      <c r="AV57">
        <f t="shared" si="43"/>
        <v>10.77763295968489</v>
      </c>
      <c r="AW57">
        <f t="shared" si="43"/>
        <v>11.073735259254667</v>
      </c>
      <c r="AX57">
        <f t="shared" si="43"/>
        <v>11.375365748633522</v>
      </c>
      <c r="AY57">
        <f t="shared" si="43"/>
        <v>11.682702981230767</v>
      </c>
      <c r="AZ57">
        <f t="shared" si="43"/>
        <v>11.995862639820551</v>
      </c>
      <c r="BA57">
        <f t="shared" si="43"/>
        <v>12.315001098673557</v>
      </c>
      <c r="BB57">
        <f t="shared" si="43"/>
        <v>12.640243255978836</v>
      </c>
      <c r="BC57">
        <f t="shared" si="43"/>
        <v>12.971728224028215</v>
      </c>
      <c r="BD57">
        <f t="shared" si="43"/>
        <v>13.309520662664209</v>
      </c>
      <c r="BE57">
        <f t="shared" si="43"/>
        <v>13.653641005475141</v>
      </c>
      <c r="BF57">
        <f t="shared" si="43"/>
        <v>14.004074626321778</v>
      </c>
      <c r="BG57">
        <f t="shared" si="43"/>
        <v>14.36075943247044</v>
      </c>
      <c r="BH57">
        <f t="shared" si="43"/>
        <v>14.723737666273323</v>
      </c>
      <c r="BI57">
        <f t="shared" si="43"/>
        <v>15.09306135276023</v>
      </c>
      <c r="BJ57">
        <f t="shared" si="43"/>
        <v>15.468704956408839</v>
      </c>
      <c r="BK57">
        <f t="shared" si="43"/>
        <v>15.850618034996112</v>
      </c>
      <c r="BL57">
        <f t="shared" si="43"/>
        <v>16.238810363668975</v>
      </c>
    </row>
    <row r="58" spans="1:64" x14ac:dyDescent="0.25">
      <c r="A58" t="str">
        <f t="shared" si="4"/>
        <v>12_NZ</v>
      </c>
      <c r="B58" t="s">
        <v>743</v>
      </c>
      <c r="C58" t="str">
        <f t="shared" si="33"/>
        <v>road_passenger_lt(gpkm)</v>
      </c>
      <c r="D58">
        <f t="shared" si="31"/>
        <v>0</v>
      </c>
      <c r="E58">
        <f t="shared" ref="E58:BL58" si="44">E189</f>
        <v>9.6651837479999987</v>
      </c>
      <c r="F58">
        <f t="shared" si="44"/>
        <v>10.059280004656724</v>
      </c>
      <c r="G58">
        <f t="shared" si="44"/>
        <v>10.600582407846943</v>
      </c>
      <c r="H58">
        <f t="shared" si="44"/>
        <v>11.141655002175998</v>
      </c>
      <c r="I58">
        <f t="shared" si="44"/>
        <v>11.503569192088328</v>
      </c>
      <c r="J58" s="10">
        <f t="shared" si="44"/>
        <v>11.86548338200066</v>
      </c>
      <c r="K58">
        <f t="shared" si="44"/>
        <v>12.537147758060478</v>
      </c>
      <c r="L58">
        <f t="shared" si="44"/>
        <v>13.01582896843269</v>
      </c>
      <c r="M58">
        <f t="shared" si="44"/>
        <v>13.471060286234678</v>
      </c>
      <c r="N58">
        <f t="shared" si="44"/>
        <v>13.508821436276156</v>
      </c>
      <c r="O58">
        <f t="shared" si="44"/>
        <v>14.072991015574797</v>
      </c>
      <c r="P58">
        <f t="shared" si="44"/>
        <v>14.557781941375227</v>
      </c>
      <c r="Q58">
        <f t="shared" si="44"/>
        <v>15.048475449483234</v>
      </c>
      <c r="R58">
        <f t="shared" si="44"/>
        <v>15.538699364719065</v>
      </c>
      <c r="S58">
        <f t="shared" si="44"/>
        <v>15.631912229666787</v>
      </c>
      <c r="T58">
        <f t="shared" si="44"/>
        <v>16.032924756564487</v>
      </c>
      <c r="U58">
        <f t="shared" si="44"/>
        <v>16.430086664508622</v>
      </c>
      <c r="V58">
        <f t="shared" si="44"/>
        <v>16.822917475056482</v>
      </c>
      <c r="W58">
        <f t="shared" si="44"/>
        <v>17.210903748348713</v>
      </c>
      <c r="X58">
        <f t="shared" si="44"/>
        <v>17.593534460479567</v>
      </c>
      <c r="Y58">
        <f t="shared" si="44"/>
        <v>17.970211148900777</v>
      </c>
      <c r="Z58">
        <f t="shared" si="44"/>
        <v>18.340044779565147</v>
      </c>
      <c r="AA58">
        <f t="shared" si="44"/>
        <v>18.70196200481055</v>
      </c>
      <c r="AB58">
        <f t="shared" si="44"/>
        <v>19.054800788780508</v>
      </c>
      <c r="AC58">
        <f t="shared" si="44"/>
        <v>19.397569912498021</v>
      </c>
      <c r="AD58">
        <f t="shared" si="44"/>
        <v>19.729645797402366</v>
      </c>
      <c r="AE58">
        <f t="shared" si="44"/>
        <v>20.049909646623782</v>
      </c>
      <c r="AF58">
        <f t="shared" si="44"/>
        <v>20.35822744018688</v>
      </c>
      <c r="AG58">
        <f t="shared" si="44"/>
        <v>20.65461350583757</v>
      </c>
      <c r="AH58">
        <f t="shared" si="44"/>
        <v>20.93908942053632</v>
      </c>
      <c r="AI58">
        <f t="shared" si="44"/>
        <v>21.211264338803257</v>
      </c>
      <c r="AJ58">
        <f t="shared" si="44"/>
        <v>21.471347896349563</v>
      </c>
      <c r="AK58">
        <f t="shared" si="44"/>
        <v>21.718548732724404</v>
      </c>
      <c r="AL58">
        <f t="shared" si="44"/>
        <v>21.952211787039303</v>
      </c>
      <c r="AM58">
        <f t="shared" si="44"/>
        <v>22.171659740459589</v>
      </c>
      <c r="AN58">
        <f t="shared" si="44"/>
        <v>22.376333700284441</v>
      </c>
      <c r="AO58">
        <f t="shared" si="44"/>
        <v>22.564903652035767</v>
      </c>
      <c r="AP58">
        <f t="shared" si="44"/>
        <v>22.736814332516374</v>
      </c>
      <c r="AQ58">
        <f t="shared" si="44"/>
        <v>22.891711959574398</v>
      </c>
      <c r="AR58">
        <f t="shared" si="44"/>
        <v>23.029262873029932</v>
      </c>
      <c r="AS58">
        <f t="shared" si="44"/>
        <v>23.157953353468745</v>
      </c>
      <c r="AT58">
        <f t="shared" si="44"/>
        <v>23.285894096229235</v>
      </c>
      <c r="AU58">
        <f t="shared" si="44"/>
        <v>23.413376373513842</v>
      </c>
      <c r="AV58">
        <f t="shared" si="44"/>
        <v>23.540619359311719</v>
      </c>
      <c r="AW58">
        <f t="shared" si="44"/>
        <v>23.667957484158276</v>
      </c>
      <c r="AX58">
        <f t="shared" si="44"/>
        <v>23.795407943570105</v>
      </c>
      <c r="AY58">
        <f t="shared" si="44"/>
        <v>23.923122938952435</v>
      </c>
      <c r="AZ58">
        <f t="shared" si="44"/>
        <v>24.05111073825406</v>
      </c>
      <c r="BA58">
        <f t="shared" si="44"/>
        <v>24.179453376663922</v>
      </c>
      <c r="BB58">
        <f t="shared" si="44"/>
        <v>24.308160107651595</v>
      </c>
      <c r="BC58">
        <f t="shared" si="44"/>
        <v>24.437260516830392</v>
      </c>
      <c r="BD58">
        <f t="shared" si="44"/>
        <v>24.56663860631944</v>
      </c>
      <c r="BE58">
        <f t="shared" si="44"/>
        <v>24.696101818658949</v>
      </c>
      <c r="BF58">
        <f t="shared" si="44"/>
        <v>24.825405019388604</v>
      </c>
      <c r="BG58">
        <f t="shared" si="44"/>
        <v>24.954234439830916</v>
      </c>
      <c r="BH58">
        <f t="shared" si="44"/>
        <v>25.082473458031984</v>
      </c>
      <c r="BI58">
        <f t="shared" si="44"/>
        <v>25.210026058649731</v>
      </c>
      <c r="BJ58">
        <f t="shared" si="44"/>
        <v>25.336671911359318</v>
      </c>
      <c r="BK58">
        <f t="shared" si="44"/>
        <v>25.462163013663982</v>
      </c>
      <c r="BL58">
        <f t="shared" si="44"/>
        <v>25.586360867125499</v>
      </c>
    </row>
    <row r="59" spans="1:64" x14ac:dyDescent="0.25">
      <c r="A59" t="str">
        <f t="shared" si="4"/>
        <v>12_NZ</v>
      </c>
      <c r="B59" t="s">
        <v>743</v>
      </c>
      <c r="C59" t="str">
        <f t="shared" si="33"/>
        <v>road_passenger_lv(gpkm)</v>
      </c>
      <c r="D59">
        <f t="shared" si="31"/>
        <v>0</v>
      </c>
      <c r="E59">
        <f t="shared" ref="E59:BL60" si="45">E190</f>
        <v>45.9</v>
      </c>
      <c r="F59">
        <f t="shared" si="45"/>
        <v>45.999999999999979</v>
      </c>
      <c r="G59">
        <f t="shared" si="45"/>
        <v>46.399999999999942</v>
      </c>
      <c r="H59">
        <f t="shared" si="45"/>
        <v>46.699999999999996</v>
      </c>
      <c r="I59">
        <f t="shared" si="45"/>
        <v>47.799087725329528</v>
      </c>
      <c r="J59" s="10">
        <f t="shared" si="45"/>
        <v>48.898175450658727</v>
      </c>
      <c r="K59">
        <f t="shared" si="45"/>
        <v>48.921787478102104</v>
      </c>
      <c r="L59">
        <f t="shared" si="45"/>
        <v>49.280539264685004</v>
      </c>
      <c r="M59">
        <f t="shared" si="45"/>
        <v>49.528847317038789</v>
      </c>
      <c r="N59">
        <f t="shared" si="45"/>
        <v>48.269708601762382</v>
      </c>
      <c r="O59">
        <f t="shared" si="45"/>
        <v>48.908981523469912</v>
      </c>
      <c r="P59">
        <f t="shared" si="45"/>
        <v>49.247469796171927</v>
      </c>
      <c r="Q59">
        <f t="shared" si="45"/>
        <v>49.591528704180746</v>
      </c>
      <c r="R59">
        <f t="shared" si="45"/>
        <v>49.922335754813737</v>
      </c>
      <c r="S59">
        <f t="shared" si="45"/>
        <v>50.005188666222423</v>
      </c>
      <c r="T59">
        <f t="shared" si="45"/>
        <v>50.084679580457383</v>
      </c>
      <c r="U59">
        <f t="shared" si="45"/>
        <v>50.160662722577619</v>
      </c>
      <c r="V59">
        <f t="shared" si="45"/>
        <v>50.23432222975346</v>
      </c>
      <c r="W59">
        <f t="shared" si="45"/>
        <v>50.306776549843171</v>
      </c>
      <c r="X59">
        <f t="shared" si="45"/>
        <v>50.379188197136905</v>
      </c>
      <c r="Y59">
        <f t="shared" si="45"/>
        <v>50.452508568572242</v>
      </c>
      <c r="Z59">
        <f t="shared" si="45"/>
        <v>50.526939465989685</v>
      </c>
      <c r="AA59">
        <f t="shared" si="45"/>
        <v>50.60228781591973</v>
      </c>
      <c r="AB59">
        <f t="shared" si="45"/>
        <v>50.678249341699278</v>
      </c>
      <c r="AC59">
        <f t="shared" si="45"/>
        <v>50.755088751264033</v>
      </c>
      <c r="AD59">
        <f t="shared" si="45"/>
        <v>50.834093154118847</v>
      </c>
      <c r="AE59">
        <f t="shared" si="45"/>
        <v>50.915299155756507</v>
      </c>
      <c r="AF59">
        <f t="shared" si="45"/>
        <v>51.001282872707264</v>
      </c>
      <c r="AG59">
        <f t="shared" si="45"/>
        <v>51.09491974278432</v>
      </c>
      <c r="AH59">
        <f t="shared" si="45"/>
        <v>51.199029686068478</v>
      </c>
      <c r="AI59">
        <f t="shared" si="45"/>
        <v>51.315375945967311</v>
      </c>
      <c r="AJ59">
        <f t="shared" si="45"/>
        <v>51.447154776576383</v>
      </c>
      <c r="AK59">
        <f t="shared" si="45"/>
        <v>51.595133058590449</v>
      </c>
      <c r="AL59">
        <f t="shared" si="45"/>
        <v>51.760438569268175</v>
      </c>
      <c r="AM59">
        <f t="shared" si="45"/>
        <v>51.944171082798441</v>
      </c>
      <c r="AN59">
        <f t="shared" si="45"/>
        <v>52.147728235217755</v>
      </c>
      <c r="AO59">
        <f t="shared" si="45"/>
        <v>52.37073139383692</v>
      </c>
      <c r="AP59">
        <f t="shared" si="45"/>
        <v>52.614628619547645</v>
      </c>
      <c r="AQ59">
        <f t="shared" si="45"/>
        <v>52.881332634176488</v>
      </c>
      <c r="AR59">
        <f t="shared" si="45"/>
        <v>53.172800175818708</v>
      </c>
      <c r="AS59">
        <f t="shared" si="45"/>
        <v>53.477209953423362</v>
      </c>
      <c r="AT59">
        <f t="shared" si="45"/>
        <v>53.780056076002758</v>
      </c>
      <c r="AU59">
        <f t="shared" si="45"/>
        <v>54.082013639317651</v>
      </c>
      <c r="AV59">
        <f t="shared" si="45"/>
        <v>54.383591612155669</v>
      </c>
      <c r="AW59">
        <f t="shared" si="45"/>
        <v>54.685565619844667</v>
      </c>
      <c r="AX59">
        <f t="shared" si="45"/>
        <v>54.987978717488922</v>
      </c>
      <c r="AY59">
        <f t="shared" si="45"/>
        <v>55.291186090820702</v>
      </c>
      <c r="AZ59">
        <f t="shared" si="45"/>
        <v>55.59521050941639</v>
      </c>
      <c r="BA59">
        <f t="shared" si="45"/>
        <v>55.900245386944164</v>
      </c>
      <c r="BB59">
        <f t="shared" si="45"/>
        <v>56.206316057097574</v>
      </c>
      <c r="BC59">
        <f t="shared" si="45"/>
        <v>56.513494985774948</v>
      </c>
      <c r="BD59">
        <f t="shared" si="45"/>
        <v>56.821518055817904</v>
      </c>
      <c r="BE59">
        <f t="shared" si="45"/>
        <v>57.129943981127219</v>
      </c>
      <c r="BF59">
        <f t="shared" si="45"/>
        <v>57.438209651809025</v>
      </c>
      <c r="BG59">
        <f t="shared" si="45"/>
        <v>57.745592872999261</v>
      </c>
      <c r="BH59">
        <f t="shared" si="45"/>
        <v>58.051827360138425</v>
      </c>
      <c r="BI59">
        <f t="shared" si="45"/>
        <v>58.35669444552893</v>
      </c>
      <c r="BJ59">
        <f t="shared" si="45"/>
        <v>58.659687591795524</v>
      </c>
      <c r="BK59">
        <f t="shared" si="45"/>
        <v>58.960235932000437</v>
      </c>
      <c r="BL59">
        <f t="shared" si="45"/>
        <v>59.258021906332587</v>
      </c>
    </row>
    <row r="60" spans="1:64" x14ac:dyDescent="0.25">
      <c r="A60" t="str">
        <f t="shared" si="4"/>
        <v>12_NZ</v>
      </c>
      <c r="B60" t="s">
        <v>743</v>
      </c>
      <c r="C60" t="str">
        <f t="shared" si="33"/>
        <v>ship_passenger(gpkm)</v>
      </c>
      <c r="D60">
        <f t="shared" si="31"/>
        <v>0</v>
      </c>
      <c r="E60">
        <f t="shared" si="45"/>
        <v>7.5600000000000014E-2</v>
      </c>
      <c r="F60">
        <f t="shared" si="45"/>
        <v>8.5949999999999971E-2</v>
      </c>
      <c r="G60">
        <f t="shared" si="45"/>
        <v>8.7599999999999872E-2</v>
      </c>
      <c r="H60">
        <f t="shared" si="45"/>
        <v>8.1750000000000003E-2</v>
      </c>
      <c r="I60">
        <f t="shared" si="45"/>
        <v>8.804999999999992E-2</v>
      </c>
      <c r="J60" s="10">
        <f t="shared" si="45"/>
        <v>8.8049999999999906E-2</v>
      </c>
      <c r="K60">
        <f t="shared" si="45"/>
        <v>9.4565427414063902E-2</v>
      </c>
      <c r="L60">
        <f t="shared" si="45"/>
        <v>9.7149272624925814E-2</v>
      </c>
      <c r="M60">
        <f t="shared" si="45"/>
        <v>9.9313276728044228E-2</v>
      </c>
      <c r="N60">
        <f t="shared" si="45"/>
        <v>9.8207407328577342E-2</v>
      </c>
      <c r="O60">
        <f t="shared" si="45"/>
        <v>0.10073682942494587</v>
      </c>
      <c r="P60">
        <f t="shared" si="45"/>
        <v>0.10246816045375608</v>
      </c>
      <c r="Q60">
        <f t="shared" si="45"/>
        <v>0.10402840387060708</v>
      </c>
      <c r="R60">
        <f t="shared" si="45"/>
        <v>0.10538191714754906</v>
      </c>
      <c r="S60">
        <f t="shared" si="45"/>
        <v>0.10656784446237144</v>
      </c>
      <c r="T60">
        <f t="shared" si="45"/>
        <v>0.10758423516601615</v>
      </c>
      <c r="U60">
        <f t="shared" si="45"/>
        <v>0.10843649065219692</v>
      </c>
      <c r="V60">
        <f t="shared" si="45"/>
        <v>0.1091335800023608</v>
      </c>
      <c r="W60">
        <f t="shared" si="45"/>
        <v>0.1096850942516351</v>
      </c>
      <c r="X60">
        <f t="shared" si="45"/>
        <v>0.11010149118257045</v>
      </c>
      <c r="Y60">
        <f t="shared" si="45"/>
        <v>0.11039354749493284</v>
      </c>
      <c r="Z60">
        <f t="shared" si="45"/>
        <v>0.11057119035581232</v>
      </c>
      <c r="AA60">
        <f t="shared" si="45"/>
        <v>0.11064429583597049</v>
      </c>
      <c r="AB60">
        <f t="shared" si="45"/>
        <v>0.1106233457210201</v>
      </c>
      <c r="AC60">
        <f t="shared" si="45"/>
        <v>0.11052094459318658</v>
      </c>
      <c r="AD60">
        <f t="shared" si="45"/>
        <v>0.11035281303163672</v>
      </c>
      <c r="AE60">
        <f t="shared" si="45"/>
        <v>0.11013284494111723</v>
      </c>
      <c r="AF60">
        <f t="shared" si="45"/>
        <v>0.10988132620960303</v>
      </c>
      <c r="AG60">
        <f t="shared" si="45"/>
        <v>0.10962001877819699</v>
      </c>
      <c r="AH60">
        <f t="shared" si="45"/>
        <v>0.10937138154978532</v>
      </c>
      <c r="AI60">
        <f t="shared" si="45"/>
        <v>0.10915644456672556</v>
      </c>
      <c r="AJ60">
        <f t="shared" si="45"/>
        <v>0.1090001404690259</v>
      </c>
      <c r="AK60">
        <f t="shared" si="45"/>
        <v>0.10892310944831862</v>
      </c>
      <c r="AL60">
        <f t="shared" si="45"/>
        <v>0.10894768373782229</v>
      </c>
      <c r="AM60">
        <f t="shared" si="45"/>
        <v>0.10909707151487454</v>
      </c>
      <c r="AN60">
        <f t="shared" si="45"/>
        <v>0.10939605311857761</v>
      </c>
      <c r="AO60">
        <f t="shared" si="45"/>
        <v>0.10986663984434457</v>
      </c>
      <c r="AP60">
        <f t="shared" si="45"/>
        <v>0.11053563336504674</v>
      </c>
      <c r="AQ60">
        <f t="shared" si="45"/>
        <v>0.11143177098660224</v>
      </c>
      <c r="AR60">
        <f t="shared" si="45"/>
        <v>0.11258487019006148</v>
      </c>
      <c r="AS60">
        <f t="shared" si="45"/>
        <v>0.11388391429121607</v>
      </c>
      <c r="AT60">
        <f t="shared" si="45"/>
        <v>0.11519471427024537</v>
      </c>
      <c r="AU60">
        <f t="shared" si="45"/>
        <v>0.11651893085485651</v>
      </c>
      <c r="AV60">
        <f t="shared" si="45"/>
        <v>0.11785790382509545</v>
      </c>
      <c r="AW60">
        <f t="shared" si="45"/>
        <v>0.11921358597841812</v>
      </c>
      <c r="AX60">
        <f t="shared" si="45"/>
        <v>0.12058637011116234</v>
      </c>
      <c r="AY60">
        <f t="shared" si="45"/>
        <v>0.12197734701629923</v>
      </c>
      <c r="AZ60">
        <f t="shared" si="45"/>
        <v>0.12338689601321355</v>
      </c>
      <c r="BA60">
        <f t="shared" si="45"/>
        <v>0.12481578663628634</v>
      </c>
      <c r="BB60">
        <f t="shared" si="45"/>
        <v>0.12626442960651577</v>
      </c>
      <c r="BC60">
        <f t="shared" si="45"/>
        <v>0.12773335225344568</v>
      </c>
      <c r="BD60">
        <f t="shared" si="45"/>
        <v>0.12922232947682688</v>
      </c>
      <c r="BE60">
        <f t="shared" si="45"/>
        <v>0.13073072516731929</v>
      </c>
      <c r="BF60">
        <f t="shared" si="45"/>
        <v>0.1322576068005627</v>
      </c>
      <c r="BG60">
        <f t="shared" si="45"/>
        <v>0.13380164977850784</v>
      </c>
      <c r="BH60">
        <f t="shared" si="45"/>
        <v>0.1353625590394843</v>
      </c>
      <c r="BI60">
        <f t="shared" si="45"/>
        <v>0.13694014374231975</v>
      </c>
      <c r="BJ60">
        <f t="shared" si="45"/>
        <v>0.13853352830565738</v>
      </c>
      <c r="BK60">
        <f t="shared" si="45"/>
        <v>0.14014166164856248</v>
      </c>
      <c r="BL60">
        <f t="shared" si="45"/>
        <v>0.14176407138066202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0</v>
      </c>
      <c r="E63">
        <f>INDEX(hist_share!X:X,MATCH($C$1&amp;"-"&amp;$C63,hist_share!$AF:$AF,0))</f>
        <v>0</v>
      </c>
      <c r="F63">
        <f>INDEX(hist_share!Y:Y,MATCH($C$1&amp;"-"&amp;$C63,hist_share!$AF:$AF,0))</f>
        <v>0</v>
      </c>
      <c r="G63">
        <f>INDEX(hist_share!Z:Z,MATCH($C$1&amp;"-"&amp;$C63,hist_share!$AF:$AF,0))</f>
        <v>0</v>
      </c>
      <c r="H63">
        <f>INDEX(hist_share!AA:AA,MATCH($C$1&amp;"-"&amp;$C63,hist_share!$AF:$AF,0))</f>
        <v>0</v>
      </c>
      <c r="I63">
        <f>INDEX(hist_share!AB:AB,MATCH($C$1&amp;"-"&amp;$C63,hist_share!$AF:$AF,0))</f>
        <v>0</v>
      </c>
      <c r="J63" s="10">
        <f>INDEX(hist_share!AC:AC,MATCH($C$1&amp;"-"&amp;$C63,hist_share!$AF:$AF,0))</f>
        <v>0</v>
      </c>
      <c r="K63">
        <f>INDEX('7th_share'!C:C,MATCH($C$1&amp;"-"&amp;$C63,'7th_share'!$AK:$AK,0))</f>
        <v>0</v>
      </c>
      <c r="L63">
        <f>INDEX('7th_share'!D:D,MATCH($C$1&amp;"-"&amp;$C63,'7th_share'!$AK:$AK,0))</f>
        <v>0</v>
      </c>
      <c r="M63">
        <f>INDEX('7th_share'!E:E,MATCH($C$1&amp;"-"&amp;$C63,'7th_share'!$AK:$AK,0))</f>
        <v>0</v>
      </c>
      <c r="N63">
        <f>INDEX('7th_share'!F:F,MATCH($C$1&amp;"-"&amp;$C63,'7th_share'!$AK:$AK,0))</f>
        <v>0</v>
      </c>
      <c r="O63">
        <f>INDEX('7th_share'!G:G,MATCH($C$1&amp;"-"&amp;$C63,'7th_share'!$AK:$AK,0))</f>
        <v>0</v>
      </c>
      <c r="P63">
        <f>INDEX('7th_share'!H:H,MATCH($C$1&amp;"-"&amp;$C63,'7th_share'!$AK:$AK,0))</f>
        <v>0</v>
      </c>
      <c r="Q63">
        <f>INDEX('7th_share'!I:I,MATCH($C$1&amp;"-"&amp;$C63,'7th_share'!$AK:$AK,0))</f>
        <v>0</v>
      </c>
      <c r="R63">
        <f>INDEX('7th_share'!J:J,MATCH($C$1&amp;"-"&amp;$C63,'7th_share'!$AK:$AK,0))</f>
        <v>0</v>
      </c>
      <c r="S63">
        <f>INDEX('7th_share'!K:K,MATCH($C$1&amp;"-"&amp;$C63,'7th_share'!$AK:$AK,0))</f>
        <v>0</v>
      </c>
      <c r="T63">
        <f>INDEX('7th_share'!L:L,MATCH($C$1&amp;"-"&amp;$C63,'7th_share'!$AK:$AK,0))</f>
        <v>0</v>
      </c>
      <c r="U63">
        <f>INDEX('7th_share'!M:M,MATCH($C$1&amp;"-"&amp;$C63,'7th_share'!$AK:$AK,0))</f>
        <v>0</v>
      </c>
      <c r="V63">
        <f>INDEX('7th_share'!N:N,MATCH($C$1&amp;"-"&amp;$C63,'7th_share'!$AK:$AK,0))</f>
        <v>0</v>
      </c>
      <c r="W63">
        <f>INDEX('7th_share'!O:O,MATCH($C$1&amp;"-"&amp;$C63,'7th_share'!$AK:$AK,0))</f>
        <v>0</v>
      </c>
      <c r="X63">
        <f>INDEX('7th_share'!P:P,MATCH($C$1&amp;"-"&amp;$C63,'7th_share'!$AK:$AK,0))</f>
        <v>0</v>
      </c>
      <c r="Y63">
        <f>INDEX('7th_share'!Q:Q,MATCH($C$1&amp;"-"&amp;$C63,'7th_share'!$AK:$AK,0))</f>
        <v>0</v>
      </c>
      <c r="Z63">
        <f>INDEX('7th_share'!R:R,MATCH($C$1&amp;"-"&amp;$C63,'7th_share'!$AK:$AK,0))</f>
        <v>0</v>
      </c>
      <c r="AA63">
        <f>INDEX('7th_share'!S:S,MATCH($C$1&amp;"-"&amp;$C63,'7th_share'!$AK:$AK,0))</f>
        <v>0</v>
      </c>
      <c r="AB63">
        <f>INDEX('7th_share'!T:T,MATCH($C$1&amp;"-"&amp;$C63,'7th_share'!$AK:$AK,0))</f>
        <v>0</v>
      </c>
      <c r="AC63">
        <f>INDEX('7th_share'!U:U,MATCH($C$1&amp;"-"&amp;$C63,'7th_share'!$AK:$AK,0))</f>
        <v>0</v>
      </c>
      <c r="AD63">
        <f>INDEX('7th_share'!V:V,MATCH($C$1&amp;"-"&amp;$C63,'7th_share'!$AK:$AK,0))</f>
        <v>0</v>
      </c>
      <c r="AE63">
        <f>INDEX('7th_share'!W:W,MATCH($C$1&amp;"-"&amp;$C63,'7th_share'!$AK:$AK,0))</f>
        <v>0</v>
      </c>
      <c r="AF63">
        <f>INDEX('7th_share'!X:X,MATCH($C$1&amp;"-"&amp;$C63,'7th_share'!$AK:$AK,0))</f>
        <v>0</v>
      </c>
      <c r="AG63">
        <f>INDEX('7th_share'!Y:Y,MATCH($C$1&amp;"-"&amp;$C63,'7th_share'!$AK:$AK,0))</f>
        <v>0</v>
      </c>
      <c r="AH63">
        <f>INDEX('7th_share'!Z:Z,MATCH($C$1&amp;"-"&amp;$C63,'7th_share'!$AK:$AK,0))</f>
        <v>0</v>
      </c>
      <c r="AI63">
        <f>INDEX('7th_share'!AA:AA,MATCH($C$1&amp;"-"&amp;$C63,'7th_share'!$AK:$AK,0))</f>
        <v>0</v>
      </c>
      <c r="AJ63">
        <f>INDEX('7th_share'!AB:AB,MATCH($C$1&amp;"-"&amp;$C63,'7th_share'!$AK:$AK,0))</f>
        <v>0</v>
      </c>
      <c r="AK63">
        <f>INDEX('7th_share'!AC:AC,MATCH($C$1&amp;"-"&amp;$C63,'7th_share'!$AK:$AK,0))</f>
        <v>0</v>
      </c>
      <c r="AL63">
        <f>INDEX('7th_share'!AD:AD,MATCH($C$1&amp;"-"&amp;$C63,'7th_share'!$AK:$AK,0))</f>
        <v>0</v>
      </c>
      <c r="AM63">
        <f>INDEX('7th_share'!AE:AE,MATCH($C$1&amp;"-"&amp;$C63,'7th_share'!$AK:$AK,0))</f>
        <v>0</v>
      </c>
      <c r="AN63">
        <f>INDEX('7th_share'!AF:AF,MATCH($C$1&amp;"-"&amp;$C63,'7th_share'!$AK:$AK,0))</f>
        <v>0</v>
      </c>
      <c r="AO63">
        <f>INDEX('7th_share'!AG:AG,MATCH($C$1&amp;"-"&amp;$C63,'7th_share'!$AK:$AK,0))</f>
        <v>0</v>
      </c>
      <c r="AP63">
        <f>INDEX('7th_share'!AH:AH,MATCH($C$1&amp;"-"&amp;$C63,'7th_share'!$AK:$AK,0))</f>
        <v>0</v>
      </c>
      <c r="AQ63">
        <f>INDEX('7th_share'!AI:AI,MATCH($C$1&amp;"-"&amp;$C63,'7th_share'!$AK:$AK,0))</f>
        <v>0</v>
      </c>
      <c r="AR63">
        <f>INDEX('7th_share'!AJ:AJ,MATCH($C$1&amp;"-"&amp;$C63,'7th_share'!$AK:$AK,0))</f>
        <v>0</v>
      </c>
      <c r="AS63">
        <f>AR63</f>
        <v>0</v>
      </c>
      <c r="AT63" s="6">
        <f t="shared" ref="AT63:BL76" si="46">AS63</f>
        <v>0</v>
      </c>
      <c r="AU63" s="6">
        <f t="shared" si="46"/>
        <v>0</v>
      </c>
      <c r="AV63" s="6">
        <f t="shared" si="46"/>
        <v>0</v>
      </c>
      <c r="AW63" s="6">
        <f t="shared" si="46"/>
        <v>0</v>
      </c>
      <c r="AX63" s="6">
        <f t="shared" si="46"/>
        <v>0</v>
      </c>
      <c r="AY63" s="6">
        <f t="shared" si="46"/>
        <v>0</v>
      </c>
      <c r="AZ63" s="6">
        <f t="shared" si="46"/>
        <v>0</v>
      </c>
      <c r="BA63" s="6">
        <f t="shared" si="46"/>
        <v>0</v>
      </c>
      <c r="BB63" s="6">
        <f t="shared" si="46"/>
        <v>0</v>
      </c>
      <c r="BC63" s="6">
        <f t="shared" si="46"/>
        <v>0</v>
      </c>
      <c r="BD63" s="6">
        <f t="shared" si="46"/>
        <v>0</v>
      </c>
      <c r="BE63" s="6">
        <f t="shared" si="46"/>
        <v>0</v>
      </c>
      <c r="BF63" s="6">
        <f t="shared" si="46"/>
        <v>0</v>
      </c>
      <c r="BG63" s="6">
        <f t="shared" si="46"/>
        <v>0</v>
      </c>
      <c r="BH63" s="6">
        <f t="shared" si="46"/>
        <v>0</v>
      </c>
      <c r="BI63" s="6">
        <f t="shared" si="46"/>
        <v>0</v>
      </c>
      <c r="BJ63" s="6">
        <f t="shared" si="46"/>
        <v>0</v>
      </c>
      <c r="BK63" s="6">
        <f t="shared" si="46"/>
        <v>0</v>
      </c>
      <c r="BL63" s="6">
        <f t="shared" si="46"/>
        <v>0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0.1630032546681634</v>
      </c>
      <c r="E65">
        <f>INDEX(hist_share!X:X,MATCH($C$1&amp;"-"&amp;$C65,hist_share!$AF:$AF,0))</f>
        <v>0.16657525491058089</v>
      </c>
      <c r="F65">
        <f>INDEX(hist_share!Y:Y,MATCH($C$1&amp;"-"&amp;$C65,hist_share!$AF:$AF,0))</f>
        <v>0.15969581749049419</v>
      </c>
      <c r="G65">
        <f>INDEX(hist_share!Z:Z,MATCH($C$1&amp;"-"&amp;$C65,hist_share!$AF:$AF,0))</f>
        <v>0.17376230148200769</v>
      </c>
      <c r="H65">
        <f>INDEX(hist_share!AA:AA,MATCH($C$1&amp;"-"&amp;$C65,hist_share!$AF:$AF,0))</f>
        <v>0.17737752107479271</v>
      </c>
      <c r="I65">
        <f>INDEX(hist_share!AB:AB,MATCH($C$1&amp;"-"&amp;$C65,hist_share!$AF:$AF,0))</f>
        <v>0.18100732154615171</v>
      </c>
      <c r="J65" s="10">
        <f>INDEX(hist_share!AC:AC,MATCH($C$1&amp;"-"&amp;$C65,hist_share!$AF:$AF,0))</f>
        <v>0</v>
      </c>
      <c r="K65">
        <f>INDEX('7th_share'!C:C,MATCH($C$1&amp;"-"&amp;$C65,'7th_share'!$AK:$AK,0))</f>
        <v>0.18482001379482771</v>
      </c>
      <c r="L65">
        <f>INDEX('7th_share'!D:D,MATCH($C$1&amp;"-"&amp;$C65,'7th_share'!$AK:$AK,0))</f>
        <v>0.18615273154288961</v>
      </c>
      <c r="M65">
        <f>INDEX('7th_share'!E:E,MATCH($C$1&amp;"-"&amp;$C65,'7th_share'!$AK:$AK,0))</f>
        <v>0.18712967918056991</v>
      </c>
      <c r="N65">
        <f>INDEX('7th_share'!F:F,MATCH($C$1&amp;"-"&amp;$C65,'7th_share'!$AK:$AK,0))</f>
        <v>0.18777084331322069</v>
      </c>
      <c r="O65">
        <f>INDEX('7th_share'!G:G,MATCH($C$1&amp;"-"&amp;$C65,'7th_share'!$AK:$AK,0))</f>
        <v>0.18809621054619399</v>
      </c>
      <c r="P65">
        <f>INDEX('7th_share'!H:H,MATCH($C$1&amp;"-"&amp;$C65,'7th_share'!$AK:$AK,0))</f>
        <v>0.18812576748484189</v>
      </c>
      <c r="Q65">
        <f>INDEX('7th_share'!I:I,MATCH($C$1&amp;"-"&amp;$C65,'7th_share'!$AK:$AK,0))</f>
        <v>0.1878795007345162</v>
      </c>
      <c r="R65">
        <f>INDEX('7th_share'!J:J,MATCH($C$1&amp;"-"&amp;$C65,'7th_share'!$AK:$AK,0))</f>
        <v>0.18737739690056929</v>
      </c>
      <c r="S65">
        <f>INDEX('7th_share'!K:K,MATCH($C$1&amp;"-"&amp;$C65,'7th_share'!$AK:$AK,0))</f>
        <v>0.18663944258835261</v>
      </c>
      <c r="T65">
        <f>INDEX('7th_share'!L:L,MATCH($C$1&amp;"-"&amp;$C65,'7th_share'!$AK:$AK,0))</f>
        <v>0.18568562440321881</v>
      </c>
      <c r="U65">
        <f>INDEX('7th_share'!M:M,MATCH($C$1&amp;"-"&amp;$C65,'7th_share'!$AK:$AK,0))</f>
        <v>0.18453592895051951</v>
      </c>
      <c r="V65">
        <f>INDEX('7th_share'!N:N,MATCH($C$1&amp;"-"&amp;$C65,'7th_share'!$AK:$AK,0))</f>
        <v>0.18321034283560669</v>
      </c>
      <c r="W65">
        <f>INDEX('7th_share'!O:O,MATCH($C$1&amp;"-"&amp;$C65,'7th_share'!$AK:$AK,0))</f>
        <v>0.18172885266383251</v>
      </c>
      <c r="X65">
        <f>INDEX('7th_share'!P:P,MATCH($C$1&amp;"-"&amp;$C65,'7th_share'!$AK:$AK,0))</f>
        <v>0.18011144504054899</v>
      </c>
      <c r="Y65">
        <f>INDEX('7th_share'!Q:Q,MATCH($C$1&amp;"-"&amp;$C65,'7th_share'!$AK:$AK,0))</f>
        <v>0.178378106571108</v>
      </c>
      <c r="Z65">
        <f>INDEX('7th_share'!R:R,MATCH($C$1&amp;"-"&amp;$C65,'7th_share'!$AK:$AK,0))</f>
        <v>0.1765488238608616</v>
      </c>
      <c r="AA65">
        <f>INDEX('7th_share'!S:S,MATCH($C$1&amp;"-"&amp;$C65,'7th_share'!$AK:$AK,0))</f>
        <v>0.17464358351516199</v>
      </c>
      <c r="AB65">
        <f>INDEX('7th_share'!T:T,MATCH($C$1&amp;"-"&amp;$C65,'7th_share'!$AK:$AK,0))</f>
        <v>0.17268237213936091</v>
      </c>
      <c r="AC65">
        <f>INDEX('7th_share'!U:U,MATCH($C$1&amp;"-"&amp;$C65,'7th_share'!$AK:$AK,0))</f>
        <v>0.1706851763388105</v>
      </c>
      <c r="AD65">
        <f>INDEX('7th_share'!V:V,MATCH($C$1&amp;"-"&amp;$C65,'7th_share'!$AK:$AK,0))</f>
        <v>0.16867198271886291</v>
      </c>
      <c r="AE65">
        <f>INDEX('7th_share'!W:W,MATCH($C$1&amp;"-"&amp;$C65,'7th_share'!$AK:$AK,0))</f>
        <v>0.1666627778848698</v>
      </c>
      <c r="AF65">
        <f>INDEX('7th_share'!X:X,MATCH($C$1&amp;"-"&amp;$C65,'7th_share'!$AK:$AK,0))</f>
        <v>0.16467754844218341</v>
      </c>
      <c r="AG65">
        <f>INDEX('7th_share'!Y:Y,MATCH($C$1&amp;"-"&amp;$C65,'7th_share'!$AK:$AK,0))</f>
        <v>0.16273628099615581</v>
      </c>
      <c r="AH65">
        <f>INDEX('7th_share'!Z:Z,MATCH($C$1&amp;"-"&amp;$C65,'7th_share'!$AK:$AK,0))</f>
        <v>0.16085896215213871</v>
      </c>
      <c r="AI65">
        <f>INDEX('7th_share'!AA:AA,MATCH($C$1&amp;"-"&amp;$C65,'7th_share'!$AK:$AK,0))</f>
        <v>0.15906557851548439</v>
      </c>
      <c r="AJ65">
        <f>INDEX('7th_share'!AB:AB,MATCH($C$1&amp;"-"&amp;$C65,'7th_share'!$AK:$AK,0))</f>
        <v>0.15737611669154489</v>
      </c>
      <c r="AK65">
        <f>INDEX('7th_share'!AC:AC,MATCH($C$1&amp;"-"&amp;$C65,'7th_share'!$AK:$AK,0))</f>
        <v>0.15581056328567211</v>
      </c>
      <c r="AL65">
        <f>INDEX('7th_share'!AD:AD,MATCH($C$1&amp;"-"&amp;$C65,'7th_share'!$AK:$AK,0))</f>
        <v>0.15438890490321799</v>
      </c>
      <c r="AM65">
        <f>INDEX('7th_share'!AE:AE,MATCH($C$1&amp;"-"&amp;$C65,'7th_share'!$AK:$AK,0))</f>
        <v>0.15313112814953481</v>
      </c>
      <c r="AN65">
        <f>INDEX('7th_share'!AF:AF,MATCH($C$1&amp;"-"&amp;$C65,'7th_share'!$AK:$AK,0))</f>
        <v>0.15205721962997429</v>
      </c>
      <c r="AO65">
        <f>INDEX('7th_share'!AG:AG,MATCH($C$1&amp;"-"&amp;$C65,'7th_share'!$AK:$AK,0))</f>
        <v>0.1511871659498884</v>
      </c>
      <c r="AP65">
        <f>INDEX('7th_share'!AH:AH,MATCH($C$1&amp;"-"&amp;$C65,'7th_share'!$AK:$AK,0))</f>
        <v>0.1505409537146295</v>
      </c>
      <c r="AQ65">
        <f>INDEX('7th_share'!AI:AI,MATCH($C$1&amp;"-"&amp;$C65,'7th_share'!$AK:$AK,0))</f>
        <v>0.15013856952954921</v>
      </c>
      <c r="AR65">
        <f>INDEX('7th_share'!AJ:AJ,MATCH($C$1&amp;"-"&amp;$C65,'7th_share'!$AK:$AK,0))</f>
        <v>0.14999999999999991</v>
      </c>
      <c r="AS65" s="6">
        <f t="shared" si="47"/>
        <v>0.14999999999999991</v>
      </c>
      <c r="AT65" s="6">
        <f t="shared" si="46"/>
        <v>0.14999999999999991</v>
      </c>
      <c r="AU65" s="6">
        <f t="shared" si="46"/>
        <v>0.14999999999999991</v>
      </c>
      <c r="AV65" s="6">
        <f t="shared" si="46"/>
        <v>0.14999999999999991</v>
      </c>
      <c r="AW65" s="6">
        <f t="shared" si="46"/>
        <v>0.14999999999999991</v>
      </c>
      <c r="AX65" s="6">
        <f t="shared" si="46"/>
        <v>0.14999999999999991</v>
      </c>
      <c r="AY65" s="6">
        <f t="shared" si="46"/>
        <v>0.14999999999999991</v>
      </c>
      <c r="AZ65" s="6">
        <f t="shared" si="46"/>
        <v>0.14999999999999991</v>
      </c>
      <c r="BA65" s="6">
        <f t="shared" si="46"/>
        <v>0.14999999999999991</v>
      </c>
      <c r="BB65" s="6">
        <f t="shared" si="46"/>
        <v>0.14999999999999991</v>
      </c>
      <c r="BC65" s="6">
        <f t="shared" si="46"/>
        <v>0.14999999999999991</v>
      </c>
      <c r="BD65" s="6">
        <f t="shared" si="46"/>
        <v>0.14999999999999991</v>
      </c>
      <c r="BE65" s="6">
        <f t="shared" si="46"/>
        <v>0.14999999999999991</v>
      </c>
      <c r="BF65" s="6">
        <f t="shared" si="46"/>
        <v>0.14999999999999991</v>
      </c>
      <c r="BG65" s="6">
        <f t="shared" si="46"/>
        <v>0.14999999999999991</v>
      </c>
      <c r="BH65" s="6">
        <f t="shared" si="46"/>
        <v>0.14999999999999991</v>
      </c>
      <c r="BI65" s="6">
        <f t="shared" si="46"/>
        <v>0.14999999999999991</v>
      </c>
      <c r="BJ65" s="6">
        <f t="shared" si="46"/>
        <v>0.14999999999999991</v>
      </c>
      <c r="BK65" s="6">
        <f t="shared" si="46"/>
        <v>0.14999999999999991</v>
      </c>
      <c r="BL65" s="6">
        <f t="shared" si="46"/>
        <v>0.14999999999999991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0.69637530822514759</v>
      </c>
      <c r="E67">
        <f>INDEX(hist_share!X:X,MATCH($C$1&amp;"-"&amp;$C67,hist_share!$AF:$AF,0))</f>
        <v>0.69551993115375943</v>
      </c>
      <c r="F67">
        <f>INDEX(hist_share!Y:Y,MATCH($C$1&amp;"-"&amp;$C67,hist_share!$AF:$AF,0))</f>
        <v>0.70342205323193929</v>
      </c>
      <c r="G67">
        <f>INDEX(hist_share!Z:Z,MATCH($C$1&amp;"-"&amp;$C67,hist_share!$AF:$AF,0))</f>
        <v>0.69379886888304954</v>
      </c>
      <c r="H67">
        <f>INDEX(hist_share!AA:AA,MATCH($C$1&amp;"-"&amp;$C67,hist_share!$AF:$AF,0))</f>
        <v>0.6929331421927275</v>
      </c>
      <c r="I67">
        <f>INDEX(hist_share!AB:AB,MATCH($C$1&amp;"-"&amp;$C67,hist_share!$AF:$AF,0))</f>
        <v>0.69206392385952586</v>
      </c>
      <c r="J67" s="10">
        <f>INDEX(hist_share!AC:AC,MATCH($C$1&amp;"-"&amp;$C67,hist_share!$AF:$AF,0))</f>
        <v>0</v>
      </c>
      <c r="K67">
        <f>INDEX('7th_share'!C:C,MATCH($C$1&amp;"-"&amp;$C67,'7th_share'!$AK:$AK,0))</f>
        <v>0.69262662417870147</v>
      </c>
      <c r="L67">
        <f>INDEX('7th_share'!D:D,MATCH($C$1&amp;"-"&amp;$C67,'7th_share'!$AK:$AK,0))</f>
        <v>0.69310431450395371</v>
      </c>
      <c r="M67">
        <f>INDEX('7th_share'!E:E,MATCH($C$1&amp;"-"&amp;$C67,'7th_share'!$AK:$AK,0))</f>
        <v>0.69370153417271663</v>
      </c>
      <c r="N67">
        <f>INDEX('7th_share'!F:F,MATCH($C$1&amp;"-"&amp;$C67,'7th_share'!$AK:$AK,0))</f>
        <v>0.69440976010979139</v>
      </c>
      <c r="O67">
        <f>INDEX('7th_share'!G:G,MATCH($C$1&amp;"-"&amp;$C67,'7th_share'!$AK:$AK,0))</f>
        <v>0.69522046923997904</v>
      </c>
      <c r="P67">
        <f>INDEX('7th_share'!H:H,MATCH($C$1&amp;"-"&amp;$C67,'7th_share'!$AK:$AK,0))</f>
        <v>0.69612513848808044</v>
      </c>
      <c r="Q67">
        <f>INDEX('7th_share'!I:I,MATCH($C$1&amp;"-"&amp;$C67,'7th_share'!$AK:$AK,0))</f>
        <v>0.69711524477889664</v>
      </c>
      <c r="R67">
        <f>INDEX('7th_share'!J:J,MATCH($C$1&amp;"-"&amp;$C67,'7th_share'!$AK:$AK,0))</f>
        <v>0.69818226503722869</v>
      </c>
      <c r="S67">
        <f>INDEX('7th_share'!K:K,MATCH($C$1&amp;"-"&amp;$C67,'7th_share'!$AK:$AK,0))</f>
        <v>0.69931767618787755</v>
      </c>
      <c r="T67">
        <f>INDEX('7th_share'!L:L,MATCH($C$1&amp;"-"&amp;$C67,'7th_share'!$AK:$AK,0))</f>
        <v>0.70051295515564416</v>
      </c>
      <c r="U67">
        <f>INDEX('7th_share'!M:M,MATCH($C$1&amp;"-"&amp;$C67,'7th_share'!$AK:$AK,0))</f>
        <v>0.70175957886532969</v>
      </c>
      <c r="V67">
        <f>INDEX('7th_share'!N:N,MATCH($C$1&amp;"-"&amp;$C67,'7th_share'!$AK:$AK,0))</f>
        <v>0.70304902424173488</v>
      </c>
      <c r="W67">
        <f>INDEX('7th_share'!O:O,MATCH($C$1&amp;"-"&amp;$C67,'7th_share'!$AK:$AK,0))</f>
        <v>0.70437276820966122</v>
      </c>
      <c r="X67">
        <f>INDEX('7th_share'!P:P,MATCH($C$1&amp;"-"&amp;$C67,'7th_share'!$AK:$AK,0))</f>
        <v>0.7057222876939091</v>
      </c>
      <c r="Y67">
        <f>INDEX('7th_share'!Q:Q,MATCH($C$1&amp;"-"&amp;$C67,'7th_share'!$AK:$AK,0))</f>
        <v>0.70708905961928004</v>
      </c>
      <c r="Z67">
        <f>INDEX('7th_share'!R:R,MATCH($C$1&amp;"-"&amp;$C67,'7th_share'!$AK:$AK,0))</f>
        <v>0.70846456091057486</v>
      </c>
      <c r="AA67">
        <f>INDEX('7th_share'!S:S,MATCH($C$1&amp;"-"&amp;$C67,'7th_share'!$AK:$AK,0))</f>
        <v>0.70984026849259441</v>
      </c>
      <c r="AB67">
        <f>INDEX('7th_share'!T:T,MATCH($C$1&amp;"-"&amp;$C67,'7th_share'!$AK:$AK,0))</f>
        <v>0.71120765929013974</v>
      </c>
      <c r="AC67">
        <f>INDEX('7th_share'!U:U,MATCH($C$1&amp;"-"&amp;$C67,'7th_share'!$AK:$AK,0))</f>
        <v>0.71255821022801202</v>
      </c>
      <c r="AD67">
        <f>INDEX('7th_share'!V:V,MATCH($C$1&amp;"-"&amp;$C67,'7th_share'!$AK:$AK,0))</f>
        <v>0.71388339823101199</v>
      </c>
      <c r="AE67">
        <f>INDEX('7th_share'!W:W,MATCH($C$1&amp;"-"&amp;$C67,'7th_share'!$AK:$AK,0))</f>
        <v>0.71517470022394103</v>
      </c>
      <c r="AF67">
        <f>INDEX('7th_share'!X:X,MATCH($C$1&amp;"-"&amp;$C67,'7th_share'!$AK:$AK,0))</f>
        <v>0.71642359313159998</v>
      </c>
      <c r="AG67">
        <f>INDEX('7th_share'!Y:Y,MATCH($C$1&amp;"-"&amp;$C67,'7th_share'!$AK:$AK,0))</f>
        <v>0.71762155387878956</v>
      </c>
      <c r="AH67">
        <f>INDEX('7th_share'!Z:Z,MATCH($C$1&amp;"-"&amp;$C67,'7th_share'!$AK:$AK,0))</f>
        <v>0.71876005939031107</v>
      </c>
      <c r="AI67">
        <f>INDEX('7th_share'!AA:AA,MATCH($C$1&amp;"-"&amp;$C67,'7th_share'!$AK:$AK,0))</f>
        <v>0.71983058659096555</v>
      </c>
      <c r="AJ67">
        <f>INDEX('7th_share'!AB:AB,MATCH($C$1&amp;"-"&amp;$C67,'7th_share'!$AK:$AK,0))</f>
        <v>0.72082461240555373</v>
      </c>
      <c r="AK67">
        <f>INDEX('7th_share'!AC:AC,MATCH($C$1&amp;"-"&amp;$C67,'7th_share'!$AK:$AK,0))</f>
        <v>0.72173361375887712</v>
      </c>
      <c r="AL67">
        <f>INDEX('7th_share'!AD:AD,MATCH($C$1&amp;"-"&amp;$C67,'7th_share'!$AK:$AK,0))</f>
        <v>0.722549067575736</v>
      </c>
      <c r="AM67">
        <f>INDEX('7th_share'!AE:AE,MATCH($C$1&amp;"-"&amp;$C67,'7th_share'!$AK:$AK,0))</f>
        <v>0.7232624507809321</v>
      </c>
      <c r="AN67">
        <f>INDEX('7th_share'!AF:AF,MATCH($C$1&amp;"-"&amp;$C67,'7th_share'!$AK:$AK,0))</f>
        <v>0.7238652402992658</v>
      </c>
      <c r="AO67">
        <f>INDEX('7th_share'!AG:AG,MATCH($C$1&amp;"-"&amp;$C67,'7th_share'!$AK:$AK,0))</f>
        <v>0.72434891305553839</v>
      </c>
      <c r="AP67">
        <f>INDEX('7th_share'!AH:AH,MATCH($C$1&amp;"-"&amp;$C67,'7th_share'!$AK:$AK,0))</f>
        <v>0.72470494597455104</v>
      </c>
      <c r="AQ67">
        <f>INDEX('7th_share'!AI:AI,MATCH($C$1&amp;"-"&amp;$C67,'7th_share'!$AK:$AK,0))</f>
        <v>0.72492481598110448</v>
      </c>
      <c r="AR67">
        <f>INDEX('7th_share'!AJ:AJ,MATCH($C$1&amp;"-"&amp;$C67,'7th_share'!$AK:$AK,0))</f>
        <v>0.72499999999999998</v>
      </c>
      <c r="AS67" s="6">
        <f t="shared" si="47"/>
        <v>0.72499999999999998</v>
      </c>
      <c r="AT67" s="6">
        <f t="shared" si="46"/>
        <v>0.72499999999999998</v>
      </c>
      <c r="AU67" s="6">
        <f t="shared" si="46"/>
        <v>0.72499999999999998</v>
      </c>
      <c r="AV67" s="6">
        <f t="shared" si="46"/>
        <v>0.72499999999999998</v>
      </c>
      <c r="AW67" s="6">
        <f t="shared" si="46"/>
        <v>0.72499999999999998</v>
      </c>
      <c r="AX67" s="6">
        <f t="shared" si="46"/>
        <v>0.72499999999999998</v>
      </c>
      <c r="AY67" s="6">
        <f t="shared" si="46"/>
        <v>0.72499999999999998</v>
      </c>
      <c r="AZ67" s="6">
        <f t="shared" si="46"/>
        <v>0.72499999999999998</v>
      </c>
      <c r="BA67" s="6">
        <f t="shared" si="46"/>
        <v>0.72499999999999998</v>
      </c>
      <c r="BB67" s="6">
        <f t="shared" si="46"/>
        <v>0.72499999999999998</v>
      </c>
      <c r="BC67" s="6">
        <f t="shared" si="46"/>
        <v>0.72499999999999998</v>
      </c>
      <c r="BD67" s="6">
        <f t="shared" si="46"/>
        <v>0.72499999999999998</v>
      </c>
      <c r="BE67" s="6">
        <f t="shared" si="46"/>
        <v>0.72499999999999998</v>
      </c>
      <c r="BF67" s="6">
        <f t="shared" si="46"/>
        <v>0.72499999999999998</v>
      </c>
      <c r="BG67" s="6">
        <f t="shared" si="46"/>
        <v>0.72499999999999998</v>
      </c>
      <c r="BH67" s="6">
        <f t="shared" si="46"/>
        <v>0.72499999999999998</v>
      </c>
      <c r="BI67" s="6">
        <f t="shared" si="46"/>
        <v>0.72499999999999998</v>
      </c>
      <c r="BJ67" s="6">
        <f t="shared" si="46"/>
        <v>0.72499999999999998</v>
      </c>
      <c r="BK67" s="6">
        <f t="shared" si="46"/>
        <v>0.72499999999999998</v>
      </c>
      <c r="BL67" s="6">
        <f t="shared" si="46"/>
        <v>0.72499999999999998</v>
      </c>
    </row>
    <row r="68" spans="2:64" x14ac:dyDescent="0.25">
      <c r="C68" t="s">
        <v>11</v>
      </c>
      <c r="D68">
        <f>INDEX(hist_share!W:W,MATCH($C$1&amp;"-"&amp;$C68,hist_share!$AF:$AF,0))</f>
        <v>0</v>
      </c>
      <c r="E68">
        <f>INDEX(hist_share!X:X,MATCH($C$1&amp;"-"&amp;$C68,hist_share!$AF:$AF,0))</f>
        <v>0</v>
      </c>
      <c r="F68">
        <f>INDEX(hist_share!Y:Y,MATCH($C$1&amp;"-"&amp;$C68,hist_share!$AF:$AF,0))</f>
        <v>0</v>
      </c>
      <c r="G68">
        <f>INDEX(hist_share!Z:Z,MATCH($C$1&amp;"-"&amp;$C68,hist_share!$AF:$AF,0))</f>
        <v>0</v>
      </c>
      <c r="H68">
        <f>INDEX(hist_share!AA:AA,MATCH($C$1&amp;"-"&amp;$C68,hist_share!$AF:$AF,0))</f>
        <v>0</v>
      </c>
      <c r="I68">
        <f>INDEX(hist_share!AB:AB,MATCH($C$1&amp;"-"&amp;$C68,hist_share!$AF:$AF,0))</f>
        <v>0</v>
      </c>
      <c r="J68" s="10">
        <f>INDEX(hist_share!AC:AC,MATCH($C$1&amp;"-"&amp;$C68,hist_share!$AF:$AF,0))</f>
        <v>0</v>
      </c>
      <c r="K68">
        <f>INDEX('7th_share'!C:C,MATCH($C$1&amp;"-"&amp;$C68,'7th_share'!$AK:$AK,0))</f>
        <v>0</v>
      </c>
      <c r="L68">
        <f>INDEX('7th_share'!D:D,MATCH($C$1&amp;"-"&amp;$C68,'7th_share'!$AK:$AK,0))</f>
        <v>0</v>
      </c>
      <c r="M68">
        <f>INDEX('7th_share'!E:E,MATCH($C$1&amp;"-"&amp;$C68,'7th_share'!$AK:$AK,0))</f>
        <v>0</v>
      </c>
      <c r="N68">
        <f>INDEX('7th_share'!F:F,MATCH($C$1&amp;"-"&amp;$C68,'7th_share'!$AK:$AK,0))</f>
        <v>0</v>
      </c>
      <c r="O68">
        <f>INDEX('7th_share'!G:G,MATCH($C$1&amp;"-"&amp;$C68,'7th_share'!$AK:$AK,0))</f>
        <v>0</v>
      </c>
      <c r="P68">
        <f>INDEX('7th_share'!H:H,MATCH($C$1&amp;"-"&amp;$C68,'7th_share'!$AK:$AK,0))</f>
        <v>0</v>
      </c>
      <c r="Q68">
        <f>INDEX('7th_share'!I:I,MATCH($C$1&amp;"-"&amp;$C68,'7th_share'!$AK:$AK,0))</f>
        <v>0</v>
      </c>
      <c r="R68">
        <f>INDEX('7th_share'!J:J,MATCH($C$1&amp;"-"&amp;$C68,'7th_share'!$AK:$AK,0))</f>
        <v>0</v>
      </c>
      <c r="S68">
        <f>INDEX('7th_share'!K:K,MATCH($C$1&amp;"-"&amp;$C68,'7th_share'!$AK:$AK,0))</f>
        <v>0</v>
      </c>
      <c r="T68">
        <f>INDEX('7th_share'!L:L,MATCH($C$1&amp;"-"&amp;$C68,'7th_share'!$AK:$AK,0))</f>
        <v>0</v>
      </c>
      <c r="U68">
        <f>INDEX('7th_share'!M:M,MATCH($C$1&amp;"-"&amp;$C68,'7th_share'!$AK:$AK,0))</f>
        <v>0</v>
      </c>
      <c r="V68">
        <f>INDEX('7th_share'!N:N,MATCH($C$1&amp;"-"&amp;$C68,'7th_share'!$AK:$AK,0))</f>
        <v>0</v>
      </c>
      <c r="W68">
        <f>INDEX('7th_share'!O:O,MATCH($C$1&amp;"-"&amp;$C68,'7th_share'!$AK:$AK,0))</f>
        <v>0</v>
      </c>
      <c r="X68">
        <f>INDEX('7th_share'!P:P,MATCH($C$1&amp;"-"&amp;$C68,'7th_share'!$AK:$AK,0))</f>
        <v>0</v>
      </c>
      <c r="Y68">
        <f>INDEX('7th_share'!Q:Q,MATCH($C$1&amp;"-"&amp;$C68,'7th_share'!$AK:$AK,0))</f>
        <v>0</v>
      </c>
      <c r="Z68">
        <f>INDEX('7th_share'!R:R,MATCH($C$1&amp;"-"&amp;$C68,'7th_share'!$AK:$AK,0))</f>
        <v>0</v>
      </c>
      <c r="AA68">
        <f>INDEX('7th_share'!S:S,MATCH($C$1&amp;"-"&amp;$C68,'7th_share'!$AK:$AK,0))</f>
        <v>0</v>
      </c>
      <c r="AB68">
        <f>INDEX('7th_share'!T:T,MATCH($C$1&amp;"-"&amp;$C68,'7th_share'!$AK:$AK,0))</f>
        <v>0</v>
      </c>
      <c r="AC68">
        <f>INDEX('7th_share'!U:U,MATCH($C$1&amp;"-"&amp;$C68,'7th_share'!$AK:$AK,0))</f>
        <v>0</v>
      </c>
      <c r="AD68">
        <f>INDEX('7th_share'!V:V,MATCH($C$1&amp;"-"&amp;$C68,'7th_share'!$AK:$AK,0))</f>
        <v>0</v>
      </c>
      <c r="AE68">
        <f>INDEX('7th_share'!W:W,MATCH($C$1&amp;"-"&amp;$C68,'7th_share'!$AK:$AK,0))</f>
        <v>0</v>
      </c>
      <c r="AF68">
        <f>INDEX('7th_share'!X:X,MATCH($C$1&amp;"-"&amp;$C68,'7th_share'!$AK:$AK,0))</f>
        <v>0</v>
      </c>
      <c r="AG68">
        <f>INDEX('7th_share'!Y:Y,MATCH($C$1&amp;"-"&amp;$C68,'7th_share'!$AK:$AK,0))</f>
        <v>0</v>
      </c>
      <c r="AH68">
        <f>INDEX('7th_share'!Z:Z,MATCH($C$1&amp;"-"&amp;$C68,'7th_share'!$AK:$AK,0))</f>
        <v>0</v>
      </c>
      <c r="AI68">
        <f>INDEX('7th_share'!AA:AA,MATCH($C$1&amp;"-"&amp;$C68,'7th_share'!$AK:$AK,0))</f>
        <v>0</v>
      </c>
      <c r="AJ68">
        <f>INDEX('7th_share'!AB:AB,MATCH($C$1&amp;"-"&amp;$C68,'7th_share'!$AK:$AK,0))</f>
        <v>0</v>
      </c>
      <c r="AK68">
        <f>INDEX('7th_share'!AC:AC,MATCH($C$1&amp;"-"&amp;$C68,'7th_share'!$AK:$AK,0))</f>
        <v>0</v>
      </c>
      <c r="AL68">
        <f>INDEX('7th_share'!AD:AD,MATCH($C$1&amp;"-"&amp;$C68,'7th_share'!$AK:$AK,0))</f>
        <v>0</v>
      </c>
      <c r="AM68">
        <f>INDEX('7th_share'!AE:AE,MATCH($C$1&amp;"-"&amp;$C68,'7th_share'!$AK:$AK,0))</f>
        <v>0</v>
      </c>
      <c r="AN68">
        <f>INDEX('7th_share'!AF:AF,MATCH($C$1&amp;"-"&amp;$C68,'7th_share'!$AK:$AK,0))</f>
        <v>0</v>
      </c>
      <c r="AO68">
        <f>INDEX('7th_share'!AG:AG,MATCH($C$1&amp;"-"&amp;$C68,'7th_share'!$AK:$AK,0))</f>
        <v>0</v>
      </c>
      <c r="AP68">
        <f>INDEX('7th_share'!AH:AH,MATCH($C$1&amp;"-"&amp;$C68,'7th_share'!$AK:$AK,0))</f>
        <v>0</v>
      </c>
      <c r="AQ68">
        <f>INDEX('7th_share'!AI:AI,MATCH($C$1&amp;"-"&amp;$C68,'7th_share'!$AK:$AK,0))</f>
        <v>0</v>
      </c>
      <c r="AR68">
        <f>INDEX('7th_share'!AJ:AJ,MATCH($C$1&amp;"-"&amp;$C68,'7th_share'!$AK:$AK,0))</f>
        <v>0</v>
      </c>
      <c r="AS68" s="6">
        <f t="shared" si="47"/>
        <v>0</v>
      </c>
      <c r="AT68" s="6">
        <f t="shared" si="46"/>
        <v>0</v>
      </c>
      <c r="AU68" s="6">
        <f t="shared" si="46"/>
        <v>0</v>
      </c>
      <c r="AV68" s="6">
        <f t="shared" si="46"/>
        <v>0</v>
      </c>
      <c r="AW68" s="6">
        <f t="shared" si="46"/>
        <v>0</v>
      </c>
      <c r="AX68" s="6">
        <f t="shared" si="46"/>
        <v>0</v>
      </c>
      <c r="AY68" s="6">
        <f t="shared" si="46"/>
        <v>0</v>
      </c>
      <c r="AZ68" s="6">
        <f t="shared" si="46"/>
        <v>0</v>
      </c>
      <c r="BA68" s="6">
        <f t="shared" si="46"/>
        <v>0</v>
      </c>
      <c r="BB68" s="6">
        <f t="shared" si="46"/>
        <v>0</v>
      </c>
      <c r="BC68" s="6">
        <f t="shared" si="46"/>
        <v>0</v>
      </c>
      <c r="BD68" s="6">
        <f t="shared" si="46"/>
        <v>0</v>
      </c>
      <c r="BE68" s="6">
        <f t="shared" si="46"/>
        <v>0</v>
      </c>
      <c r="BF68" s="6">
        <f t="shared" si="46"/>
        <v>0</v>
      </c>
      <c r="BG68" s="6">
        <f t="shared" si="46"/>
        <v>0</v>
      </c>
      <c r="BH68" s="6">
        <f t="shared" si="46"/>
        <v>0</v>
      </c>
      <c r="BI68" s="6">
        <f t="shared" si="46"/>
        <v>0</v>
      </c>
      <c r="BJ68" s="6">
        <f t="shared" si="46"/>
        <v>0</v>
      </c>
      <c r="BK68" s="6">
        <f t="shared" si="46"/>
        <v>0</v>
      </c>
      <c r="BL68" s="6">
        <f t="shared" si="46"/>
        <v>0</v>
      </c>
    </row>
    <row r="69" spans="2:64" x14ac:dyDescent="0.25">
      <c r="C69" t="s">
        <v>12</v>
      </c>
      <c r="D69">
        <f>INDEX(hist_share!W:W,MATCH($C$1&amp;"-"&amp;$C69,hist_share!$AF:$AF,0))</f>
        <v>0.14062143710668901</v>
      </c>
      <c r="E69">
        <f>INDEX(hist_share!X:X,MATCH($C$1&amp;"-"&amp;$C69,hist_share!$AF:$AF,0))</f>
        <v>0.1379048139356594</v>
      </c>
      <c r="F69">
        <f>INDEX(hist_share!Y:Y,MATCH($C$1&amp;"-"&amp;$C69,hist_share!$AF:$AF,0))</f>
        <v>0.13688212927756621</v>
      </c>
      <c r="G69">
        <f>INDEX(hist_share!Z:Z,MATCH($C$1&amp;"-"&amp;$C69,hist_share!$AF:$AF,0))</f>
        <v>0.1324388296349425</v>
      </c>
      <c r="H69">
        <f>INDEX(hist_share!AA:AA,MATCH($C$1&amp;"-"&amp;$C69,hist_share!$AF:$AF,0))</f>
        <v>0.1296893367324799</v>
      </c>
      <c r="I69">
        <f>INDEX(hist_share!AB:AB,MATCH($C$1&amp;"-"&amp;$C69,hist_share!$AF:$AF,0))</f>
        <v>0.1269287545943229</v>
      </c>
      <c r="J69" s="10">
        <f>INDEX(hist_share!AC:AC,MATCH($C$1&amp;"-"&amp;$C69,hist_share!$AF:$AF,0))</f>
        <v>0</v>
      </c>
      <c r="K69">
        <f>INDEX('7th_share'!C:C,MATCH($C$1&amp;"-"&amp;$C69,'7th_share'!$AK:$AK,0))</f>
        <v>0.12255336202647089</v>
      </c>
      <c r="L69">
        <f>INDEX('7th_share'!D:D,MATCH($C$1&amp;"-"&amp;$C69,'7th_share'!$AK:$AK,0))</f>
        <v>0.1207429539531568</v>
      </c>
      <c r="M69">
        <f>INDEX('7th_share'!E:E,MATCH($C$1&amp;"-"&amp;$C69,'7th_share'!$AK:$AK,0))</f>
        <v>0.1191687866467135</v>
      </c>
      <c r="N69">
        <f>INDEX('7th_share'!F:F,MATCH($C$1&amp;"-"&amp;$C69,'7th_share'!$AK:$AK,0))</f>
        <v>0.11781939657698789</v>
      </c>
      <c r="O69">
        <f>INDEX('7th_share'!G:G,MATCH($C$1&amp;"-"&amp;$C69,'7th_share'!$AK:$AK,0))</f>
        <v>0.116683320213827</v>
      </c>
      <c r="P69">
        <f>INDEX('7th_share'!H:H,MATCH($C$1&amp;"-"&amp;$C69,'7th_share'!$AK:$AK,0))</f>
        <v>0.1157490940270777</v>
      </c>
      <c r="Q69">
        <f>INDEX('7th_share'!I:I,MATCH($C$1&amp;"-"&amp;$C69,'7th_share'!$AK:$AK,0))</f>
        <v>0.11500525448658711</v>
      </c>
      <c r="R69">
        <f>INDEX('7th_share'!J:J,MATCH($C$1&amp;"-"&amp;$C69,'7th_share'!$AK:$AK,0))</f>
        <v>0.11444033806220209</v>
      </c>
      <c r="S69">
        <f>INDEX('7th_share'!K:K,MATCH($C$1&amp;"-"&amp;$C69,'7th_share'!$AK:$AK,0))</f>
        <v>0.11404288122376979</v>
      </c>
      <c r="T69">
        <f>INDEX('7th_share'!L:L,MATCH($C$1&amp;"-"&amp;$C69,'7th_share'!$AK:$AK,0))</f>
        <v>0.113801420441137</v>
      </c>
      <c r="U69">
        <f>INDEX('7th_share'!M:M,MATCH($C$1&amp;"-"&amp;$C69,'7th_share'!$AK:$AK,0))</f>
        <v>0.1137044921841508</v>
      </c>
      <c r="V69">
        <f>INDEX('7th_share'!N:N,MATCH($C$1&amp;"-"&amp;$C69,'7th_share'!$AK:$AK,0))</f>
        <v>0.11374063292265831</v>
      </c>
      <c r="W69">
        <f>INDEX('7th_share'!O:O,MATCH($C$1&amp;"-"&amp;$C69,'7th_share'!$AK:$AK,0))</f>
        <v>0.1138983791265063</v>
      </c>
      <c r="X69">
        <f>INDEX('7th_share'!P:P,MATCH($C$1&amp;"-"&amp;$C69,'7th_share'!$AK:$AK,0))</f>
        <v>0.1141662672655418</v>
      </c>
      <c r="Y69">
        <f>INDEX('7th_share'!Q:Q,MATCH($C$1&amp;"-"&amp;$C69,'7th_share'!$AK:$AK,0))</f>
        <v>0.11453283380961191</v>
      </c>
      <c r="Z69">
        <f>INDEX('7th_share'!R:R,MATCH($C$1&amp;"-"&amp;$C69,'7th_share'!$AK:$AK,0))</f>
        <v>0.1149866152285635</v>
      </c>
      <c r="AA69">
        <f>INDEX('7th_share'!S:S,MATCH($C$1&amp;"-"&amp;$C69,'7th_share'!$AK:$AK,0))</f>
        <v>0.1155161479922437</v>
      </c>
      <c r="AB69">
        <f>INDEX('7th_share'!T:T,MATCH($C$1&amp;"-"&amp;$C69,'7th_share'!$AK:$AK,0))</f>
        <v>0.11610996857049941</v>
      </c>
      <c r="AC69">
        <f>INDEX('7th_share'!U:U,MATCH($C$1&amp;"-"&amp;$C69,'7th_share'!$AK:$AK,0))</f>
        <v>0.1167566134331775</v>
      </c>
      <c r="AD69">
        <f>INDEX('7th_share'!V:V,MATCH($C$1&amp;"-"&amp;$C69,'7th_share'!$AK:$AK,0))</f>
        <v>0.1174446190501251</v>
      </c>
      <c r="AE69">
        <f>INDEX('7th_share'!W:W,MATCH($C$1&amp;"-"&amp;$C69,'7th_share'!$AK:$AK,0))</f>
        <v>0.1181625218911892</v>
      </c>
      <c r="AF69">
        <f>INDEX('7th_share'!X:X,MATCH($C$1&amp;"-"&amp;$C69,'7th_share'!$AK:$AK,0))</f>
        <v>0.1188988584262167</v>
      </c>
      <c r="AG69">
        <f>INDEX('7th_share'!Y:Y,MATCH($C$1&amp;"-"&amp;$C69,'7th_share'!$AK:$AK,0))</f>
        <v>0.1196421651250547</v>
      </c>
      <c r="AH69">
        <f>INDEX('7th_share'!Z:Z,MATCH($C$1&amp;"-"&amp;$C69,'7th_share'!$AK:$AK,0))</f>
        <v>0.12038097845755021</v>
      </c>
      <c r="AI69">
        <f>INDEX('7th_share'!AA:AA,MATCH($C$1&amp;"-"&amp;$C69,'7th_share'!$AK:$AK,0))</f>
        <v>0.12110383489355001</v>
      </c>
      <c r="AJ69">
        <f>INDEX('7th_share'!AB:AB,MATCH($C$1&amp;"-"&amp;$C69,'7th_share'!$AK:$AK,0))</f>
        <v>0.1217992709029013</v>
      </c>
      <c r="AK69">
        <f>INDEX('7th_share'!AC:AC,MATCH($C$1&amp;"-"&amp;$C69,'7th_share'!$AK:$AK,0))</f>
        <v>0.12245582295545079</v>
      </c>
      <c r="AL69">
        <f>INDEX('7th_share'!AD:AD,MATCH($C$1&amp;"-"&amp;$C69,'7th_share'!$AK:$AK,0))</f>
        <v>0.12306202752104579</v>
      </c>
      <c r="AM69">
        <f>INDEX('7th_share'!AE:AE,MATCH($C$1&amp;"-"&amp;$C69,'7th_share'!$AK:$AK,0))</f>
        <v>0.1236064210695333</v>
      </c>
      <c r="AN69">
        <f>INDEX('7th_share'!AF:AF,MATCH($C$1&amp;"-"&amp;$C69,'7th_share'!$AK:$AK,0))</f>
        <v>0.12407754007076</v>
      </c>
      <c r="AO69">
        <f>INDEX('7th_share'!AG:AG,MATCH($C$1&amp;"-"&amp;$C69,'7th_share'!$AK:$AK,0))</f>
        <v>0.12446392099457319</v>
      </c>
      <c r="AP69">
        <f>INDEX('7th_share'!AH:AH,MATCH($C$1&amp;"-"&amp;$C69,'7th_share'!$AK:$AK,0))</f>
        <v>0.1247541003108194</v>
      </c>
      <c r="AQ69">
        <f>INDEX('7th_share'!AI:AI,MATCH($C$1&amp;"-"&amp;$C69,'7th_share'!$AK:$AK,0))</f>
        <v>0.12493661448934611</v>
      </c>
      <c r="AR69">
        <f>INDEX('7th_share'!AJ:AJ,MATCH($C$1&amp;"-"&amp;$C69,'7th_share'!$AK:$AK,0))</f>
        <v>0.12500000000000019</v>
      </c>
      <c r="AS69" s="6">
        <f t="shared" si="47"/>
        <v>0.12500000000000019</v>
      </c>
      <c r="AT69" s="6">
        <f t="shared" si="46"/>
        <v>0.12500000000000019</v>
      </c>
      <c r="AU69" s="6">
        <f t="shared" si="46"/>
        <v>0.12500000000000019</v>
      </c>
      <c r="AV69" s="6">
        <f t="shared" si="46"/>
        <v>0.12500000000000019</v>
      </c>
      <c r="AW69" s="6">
        <f t="shared" si="46"/>
        <v>0.12500000000000019</v>
      </c>
      <c r="AX69" s="6">
        <f t="shared" si="46"/>
        <v>0.12500000000000019</v>
      </c>
      <c r="AY69" s="6">
        <f t="shared" si="46"/>
        <v>0.12500000000000019</v>
      </c>
      <c r="AZ69" s="6">
        <f t="shared" si="46"/>
        <v>0.12500000000000019</v>
      </c>
      <c r="BA69" s="6">
        <f t="shared" si="46"/>
        <v>0.12500000000000019</v>
      </c>
      <c r="BB69" s="6">
        <f t="shared" si="46"/>
        <v>0.12500000000000019</v>
      </c>
      <c r="BC69" s="6">
        <f t="shared" si="46"/>
        <v>0.12500000000000019</v>
      </c>
      <c r="BD69" s="6">
        <f t="shared" si="46"/>
        <v>0.12500000000000019</v>
      </c>
      <c r="BE69" s="6">
        <f t="shared" si="46"/>
        <v>0.12500000000000019</v>
      </c>
      <c r="BF69" s="6">
        <f t="shared" si="46"/>
        <v>0.12500000000000019</v>
      </c>
      <c r="BG69" s="6">
        <f t="shared" si="46"/>
        <v>0.12500000000000019</v>
      </c>
      <c r="BH69" s="6">
        <f t="shared" si="46"/>
        <v>0.12500000000000019</v>
      </c>
      <c r="BI69" s="6">
        <f t="shared" si="46"/>
        <v>0.12500000000000019</v>
      </c>
      <c r="BJ69" s="6">
        <f t="shared" si="46"/>
        <v>0.12500000000000019</v>
      </c>
      <c r="BK69" s="6">
        <f t="shared" si="46"/>
        <v>0.12500000000000019</v>
      </c>
      <c r="BL69" s="6">
        <f t="shared" si="46"/>
        <v>0.12500000000000019</v>
      </c>
    </row>
    <row r="70" spans="2:64" x14ac:dyDescent="0.25">
      <c r="C70" t="s">
        <v>13</v>
      </c>
      <c r="D70">
        <f>INDEX(hist_share!W:W,MATCH($C$1&amp;"-"&amp;$C70,hist_share!$AF:$AF,0))</f>
        <v>0</v>
      </c>
      <c r="E70">
        <f>INDEX(hist_share!X:X,MATCH($C$1&amp;"-"&amp;$C70,hist_share!$AF:$AF,0))</f>
        <v>7.491085939447642E-2</v>
      </c>
      <c r="F70">
        <f>INDEX(hist_share!Y:Y,MATCH($C$1&amp;"-"&amp;$C70,hist_share!$AF:$AF,0))</f>
        <v>7.7073548493453742E-2</v>
      </c>
      <c r="G70">
        <f>INDEX(hist_share!Z:Z,MATCH($C$1&amp;"-"&amp;$C70,hist_share!$AF:$AF,0))</f>
        <v>8.1534885900116066E-2</v>
      </c>
      <c r="H70">
        <f>INDEX(hist_share!AA:AA,MATCH($C$1&amp;"-"&amp;$C70,hist_share!$AF:$AF,0))</f>
        <v>8.0329337446173807E-2</v>
      </c>
      <c r="I70">
        <f>INDEX(hist_share!AB:AB,MATCH($C$1&amp;"-"&amp;$C70,hist_share!$AF:$AF,0))</f>
        <v>7.8422041527626343E-2</v>
      </c>
      <c r="J70" s="10">
        <f>INDEX(hist_share!AC:AC,MATCH($C$1&amp;"-"&amp;$C70,hist_share!$AF:$AF,0))</f>
        <v>7.6781355818110311E-2</v>
      </c>
      <c r="K70">
        <f>INDEX('7th_share'!C:C,MATCH($C$1&amp;"-"&amp;$C70,'7th_share'!$AK:$AK,0))</f>
        <v>8.0374504471657657E-2</v>
      </c>
      <c r="L70">
        <f>INDEX('7th_share'!D:D,MATCH($C$1&amp;"-"&amp;$C70,'7th_share'!$AK:$AK,0))</f>
        <v>8.148738349236001E-2</v>
      </c>
      <c r="M70">
        <f>INDEX('7th_share'!E:E,MATCH($C$1&amp;"-"&amp;$C70,'7th_share'!$AK:$AK,0))</f>
        <v>8.2681577448270593E-2</v>
      </c>
      <c r="N70">
        <f>INDEX('7th_share'!F:F,MATCH($C$1&amp;"-"&amp;$C70,'7th_share'!$AK:$AK,0))</f>
        <v>8.3949748766452365E-2</v>
      </c>
      <c r="O70">
        <f>INDEX('7th_share'!G:G,MATCH($C$1&amp;"-"&amp;$C70,'7th_share'!$AK:$AK,0))</f>
        <v>8.5284559873968255E-2</v>
      </c>
      <c r="P70">
        <f>INDEX('7th_share'!H:H,MATCH($C$1&amp;"-"&amp;$C70,'7th_share'!$AK:$AK,0))</f>
        <v>8.6678673197881098E-2</v>
      </c>
      <c r="Q70">
        <f>INDEX('7th_share'!I:I,MATCH($C$1&amp;"-"&amp;$C70,'7th_share'!$AK:$AK,0))</f>
        <v>8.8124751165253881E-2</v>
      </c>
      <c r="R70">
        <f>INDEX('7th_share'!J:J,MATCH($C$1&amp;"-"&amp;$C70,'7th_share'!$AK:$AK,0))</f>
        <v>8.9615456203149479E-2</v>
      </c>
      <c r="S70">
        <f>INDEX('7th_share'!K:K,MATCH($C$1&amp;"-"&amp;$C70,'7th_share'!$AK:$AK,0))</f>
        <v>9.1143450738630699E-2</v>
      </c>
      <c r="T70">
        <f>INDEX('7th_share'!L:L,MATCH($C$1&amp;"-"&amp;$C70,'7th_share'!$AK:$AK,0))</f>
        <v>9.2701397198760596E-2</v>
      </c>
      <c r="U70">
        <f>INDEX('7th_share'!M:M,MATCH($C$1&amp;"-"&amp;$C70,'7th_share'!$AK:$AK,0))</f>
        <v>9.4281958010601921E-2</v>
      </c>
      <c r="V70">
        <f>INDEX('7th_share'!N:N,MATCH($C$1&amp;"-"&amp;$C70,'7th_share'!$AK:$AK,0))</f>
        <v>9.5877795601217702E-2</v>
      </c>
      <c r="W70">
        <f>INDEX('7th_share'!O:O,MATCH($C$1&amp;"-"&amp;$C70,'7th_share'!$AK:$AK,0))</f>
        <v>9.748157239767076E-2</v>
      </c>
      <c r="X70">
        <f>INDEX('7th_share'!P:P,MATCH($C$1&amp;"-"&amp;$C70,'7th_share'!$AK:$AK,0))</f>
        <v>9.9085950827024011E-2</v>
      </c>
      <c r="Y70">
        <f>INDEX('7th_share'!Q:Q,MATCH($C$1&amp;"-"&amp;$C70,'7th_share'!$AK:$AK,0))</f>
        <v>0.1006835933163404</v>
      </c>
      <c r="Z70">
        <f>INDEX('7th_share'!R:R,MATCH($C$1&amp;"-"&amp;$C70,'7th_share'!$AK:$AK,0))</f>
        <v>0.1022671622926828</v>
      </c>
      <c r="AA70">
        <f>INDEX('7th_share'!S:S,MATCH($C$1&amp;"-"&amp;$C70,'7th_share'!$AK:$AK,0))</f>
        <v>0.1038293201831141</v>
      </c>
      <c r="AB70">
        <f>INDEX('7th_share'!T:T,MATCH($C$1&amp;"-"&amp;$C70,'7th_share'!$AK:$AK,0))</f>
        <v>0.1053627294146972</v>
      </c>
      <c r="AC70">
        <f>INDEX('7th_share'!U:U,MATCH($C$1&amp;"-"&amp;$C70,'7th_share'!$AK:$AK,0))</f>
        <v>0.106860052414495</v>
      </c>
      <c r="AD70">
        <f>INDEX('7th_share'!V:V,MATCH($C$1&amp;"-"&amp;$C70,'7th_share'!$AK:$AK,0))</f>
        <v>0.1083139516095704</v>
      </c>
      <c r="AE70">
        <f>INDEX('7th_share'!W:W,MATCH($C$1&amp;"-"&amp;$C70,'7th_share'!$AK:$AK,0))</f>
        <v>0.1097170894269863</v>
      </c>
      <c r="AF70">
        <f>INDEX('7th_share'!X:X,MATCH($C$1&amp;"-"&amp;$C70,'7th_share'!$AK:$AK,0))</f>
        <v>0.1110621282938057</v>
      </c>
      <c r="AG70">
        <f>INDEX('7th_share'!Y:Y,MATCH($C$1&amp;"-"&amp;$C70,'7th_share'!$AK:$AK,0))</f>
        <v>0.11234173063709139</v>
      </c>
      <c r="AH70">
        <f>INDEX('7th_share'!Z:Z,MATCH($C$1&amp;"-"&amp;$C70,'7th_share'!$AK:$AK,0))</f>
        <v>0.11354855888390621</v>
      </c>
      <c r="AI70">
        <f>INDEX('7th_share'!AA:AA,MATCH($C$1&amp;"-"&amp;$C70,'7th_share'!$AK:$AK,0))</f>
        <v>0.1146752754613132</v>
      </c>
      <c r="AJ70">
        <f>INDEX('7th_share'!AB:AB,MATCH($C$1&amp;"-"&amp;$C70,'7th_share'!$AK:$AK,0))</f>
        <v>0.11571454279637521</v>
      </c>
      <c r="AK70">
        <f>INDEX('7th_share'!AC:AC,MATCH($C$1&amp;"-"&amp;$C70,'7th_share'!$AK:$AK,0))</f>
        <v>0.1166590233161551</v>
      </c>
      <c r="AL70">
        <f>INDEX('7th_share'!AD:AD,MATCH($C$1&amp;"-"&amp;$C70,'7th_share'!$AK:$AK,0))</f>
        <v>0.1175013794477159</v>
      </c>
      <c r="AM70">
        <f>INDEX('7th_share'!AE:AE,MATCH($C$1&amp;"-"&amp;$C70,'7th_share'!$AK:$AK,0))</f>
        <v>0.11823427361812031</v>
      </c>
      <c r="AN70">
        <f>INDEX('7th_share'!AF:AF,MATCH($C$1&amp;"-"&amp;$C70,'7th_share'!$AK:$AK,0))</f>
        <v>0.1188503682544314</v>
      </c>
      <c r="AO70">
        <f>INDEX('7th_share'!AG:AG,MATCH($C$1&amp;"-"&amp;$C70,'7th_share'!$AK:$AK,0))</f>
        <v>0.11934232578371209</v>
      </c>
      <c r="AP70">
        <f>INDEX('7th_share'!AH:AH,MATCH($C$1&amp;"-"&amp;$C70,'7th_share'!$AK:$AK,0))</f>
        <v>0.1197028086330251</v>
      </c>
      <c r="AQ70">
        <f>INDEX('7th_share'!AI:AI,MATCH($C$1&amp;"-"&amp;$C70,'7th_share'!$AK:$AK,0))</f>
        <v>0.1199244792294334</v>
      </c>
      <c r="AR70">
        <f>INDEX('7th_share'!AJ:AJ,MATCH($C$1&amp;"-"&amp;$C70,'7th_share'!$AK:$AK,0))</f>
        <v>0.12</v>
      </c>
      <c r="AS70" s="6">
        <f t="shared" si="47"/>
        <v>0.12</v>
      </c>
      <c r="AT70" s="6">
        <f t="shared" si="46"/>
        <v>0.12</v>
      </c>
      <c r="AU70" s="6">
        <f t="shared" si="46"/>
        <v>0.12</v>
      </c>
      <c r="AV70" s="6">
        <f t="shared" si="46"/>
        <v>0.12</v>
      </c>
      <c r="AW70" s="6">
        <f t="shared" si="46"/>
        <v>0.12</v>
      </c>
      <c r="AX70" s="6">
        <f t="shared" si="46"/>
        <v>0.12</v>
      </c>
      <c r="AY70" s="6">
        <f t="shared" si="46"/>
        <v>0.12</v>
      </c>
      <c r="AZ70" s="6">
        <f t="shared" si="46"/>
        <v>0.12</v>
      </c>
      <c r="BA70" s="6">
        <f t="shared" si="46"/>
        <v>0.12</v>
      </c>
      <c r="BB70" s="6">
        <f t="shared" si="46"/>
        <v>0.12</v>
      </c>
      <c r="BC70" s="6">
        <f t="shared" si="46"/>
        <v>0.12</v>
      </c>
      <c r="BD70" s="6">
        <f t="shared" si="46"/>
        <v>0.12</v>
      </c>
      <c r="BE70" s="6">
        <f t="shared" si="46"/>
        <v>0.12</v>
      </c>
      <c r="BF70" s="6">
        <f t="shared" si="46"/>
        <v>0.12</v>
      </c>
      <c r="BG70" s="6">
        <f t="shared" si="46"/>
        <v>0.12</v>
      </c>
      <c r="BH70" s="6">
        <f t="shared" si="46"/>
        <v>0.12</v>
      </c>
      <c r="BI70" s="6">
        <f t="shared" si="46"/>
        <v>0.12</v>
      </c>
      <c r="BJ70" s="6">
        <f t="shared" si="46"/>
        <v>0.12</v>
      </c>
      <c r="BK70" s="6">
        <f t="shared" si="46"/>
        <v>0.12</v>
      </c>
      <c r="BL70" s="6">
        <f t="shared" si="46"/>
        <v>0.12</v>
      </c>
    </row>
    <row r="71" spans="2:64" x14ac:dyDescent="0.25">
      <c r="C71" t="s">
        <v>14</v>
      </c>
      <c r="D71">
        <f>INDEX(hist_share!W:W,MATCH($C$1&amp;"-"&amp;$C71,hist_share!$AF:$AF,0))</f>
        <v>0</v>
      </c>
      <c r="E71">
        <f>INDEX(hist_share!X:X,MATCH($C$1&amp;"-"&amp;$C71,hist_share!$AF:$AF,0))</f>
        <v>4.9324118982550574E-3</v>
      </c>
      <c r="F71">
        <f>INDEX(hist_share!Y:Y,MATCH($C$1&amp;"-"&amp;$C71,hist_share!$AF:$AF,0))</f>
        <v>5.1215372973900013E-3</v>
      </c>
      <c r="G71">
        <f>INDEX(hist_share!Z:Z,MATCH($C$1&amp;"-"&amp;$C71,hist_share!$AF:$AF,0))</f>
        <v>4.844531137231896E-3</v>
      </c>
      <c r="H71">
        <f>INDEX(hist_share!AA:AA,MATCH($C$1&amp;"-"&amp;$C71,hist_share!$AF:$AF,0))</f>
        <v>5.1500030784935877E-3</v>
      </c>
      <c r="I71">
        <f>INDEX(hist_share!AB:AB,MATCH($C$1&amp;"-"&amp;$C71,hist_share!$AF:$AF,0))</f>
        <v>5.6747060605407389E-3</v>
      </c>
      <c r="J71" s="10">
        <f>INDEX(hist_share!AC:AC,MATCH($C$1&amp;"-"&amp;$C71,hist_share!$AF:$AF,0))</f>
        <v>5.5559842196160371E-3</v>
      </c>
      <c r="K71">
        <f>INDEX('7th_share'!C:C,MATCH($C$1&amp;"-"&amp;$C71,'7th_share'!$AK:$AK,0))</f>
        <v>5.9982906611075236E-3</v>
      </c>
      <c r="L71">
        <f>INDEX('7th_share'!D:D,MATCH($C$1&amp;"-"&amp;$C71,'7th_share'!$AK:$AK,0))</f>
        <v>6.1260577569208496E-3</v>
      </c>
      <c r="M71">
        <f>INDEX('7th_share'!E:E,MATCH($C$1&amp;"-"&amp;$C71,'7th_share'!$AK:$AK,0))</f>
        <v>6.2326050772758919E-3</v>
      </c>
      <c r="N71">
        <f>INDEX('7th_share'!F:F,MATCH($C$1&amp;"-"&amp;$C71,'7th_share'!$AK:$AK,0))</f>
        <v>6.3190303928139617E-3</v>
      </c>
      <c r="O71">
        <f>INDEX('7th_share'!G:G,MATCH($C$1&amp;"-"&amp;$C71,'7th_share'!$AK:$AK,0))</f>
        <v>6.3864314741763828E-3</v>
      </c>
      <c r="P71">
        <f>INDEX('7th_share'!H:H,MATCH($C$1&amp;"-"&amp;$C71,'7th_share'!$AK:$AK,0))</f>
        <v>6.435906092004463E-3</v>
      </c>
      <c r="Q71">
        <f>INDEX('7th_share'!I:I,MATCH($C$1&amp;"-"&amp;$C71,'7th_share'!$AK:$AK,0))</f>
        <v>6.4685520169395312E-3</v>
      </c>
      <c r="R71">
        <f>INDEX('7th_share'!J:J,MATCH($C$1&amp;"-"&amp;$C71,'7th_share'!$AK:$AK,0))</f>
        <v>6.4854670196228996E-3</v>
      </c>
      <c r="S71">
        <f>INDEX('7th_share'!K:K,MATCH($C$1&amp;"-"&amp;$C71,'7th_share'!$AK:$AK,0))</f>
        <v>6.4877488706958841E-3</v>
      </c>
      <c r="T71">
        <f>INDEX('7th_share'!L:L,MATCH($C$1&amp;"-"&amp;$C71,'7th_share'!$AK:$AK,0))</f>
        <v>6.4764953407998064E-3</v>
      </c>
      <c r="U71">
        <f>INDEX('7th_share'!M:M,MATCH($C$1&amp;"-"&amp;$C71,'7th_share'!$AK:$AK,0))</f>
        <v>6.4528042005759789E-3</v>
      </c>
      <c r="V71">
        <f>INDEX('7th_share'!N:N,MATCH($C$1&amp;"-"&amp;$C71,'7th_share'!$AK:$AK,0))</f>
        <v>6.4177732206657234E-3</v>
      </c>
      <c r="W71">
        <f>INDEX('7th_share'!O:O,MATCH($C$1&amp;"-"&amp;$C71,'7th_share'!$AK:$AK,0))</f>
        <v>6.3725001717103548E-3</v>
      </c>
      <c r="X71">
        <f>INDEX('7th_share'!P:P,MATCH($C$1&amp;"-"&amp;$C71,'7th_share'!$AK:$AK,0))</f>
        <v>6.3180828243511924E-3</v>
      </c>
      <c r="Y71">
        <f>INDEX('7th_share'!Q:Q,MATCH($C$1&amp;"-"&amp;$C71,'7th_share'!$AK:$AK,0))</f>
        <v>6.2556189492295527E-3</v>
      </c>
      <c r="Z71">
        <f>INDEX('7th_share'!R:R,MATCH($C$1&amp;"-"&amp;$C71,'7th_share'!$AK:$AK,0))</f>
        <v>6.1862063169867568E-3</v>
      </c>
      <c r="AA71">
        <f>INDEX('7th_share'!S:S,MATCH($C$1&amp;"-"&amp;$C71,'7th_share'!$AK:$AK,0))</f>
        <v>6.1109426982641126E-3</v>
      </c>
      <c r="AB71">
        <f>INDEX('7th_share'!T:T,MATCH($C$1&amp;"-"&amp;$C71,'7th_share'!$AK:$AK,0))</f>
        <v>6.0309258637029481E-3</v>
      </c>
      <c r="AC71">
        <f>INDEX('7th_share'!U:U,MATCH($C$1&amp;"-"&amp;$C71,'7th_share'!$AK:$AK,0))</f>
        <v>5.947253583944572E-3</v>
      </c>
      <c r="AD71">
        <f>INDEX('7th_share'!V:V,MATCH($C$1&amp;"-"&amp;$C71,'7th_share'!$AK:$AK,0))</f>
        <v>5.8610236296303096E-3</v>
      </c>
      <c r="AE71">
        <f>INDEX('7th_share'!W:W,MATCH($C$1&amp;"-"&amp;$C71,'7th_share'!$AK:$AK,0))</f>
        <v>5.773333771401476E-3</v>
      </c>
      <c r="AF71">
        <f>INDEX('7th_share'!X:X,MATCH($C$1&amp;"-"&amp;$C71,'7th_share'!$AK:$AK,0))</f>
        <v>5.685281779899385E-3</v>
      </c>
      <c r="AG71">
        <f>INDEX('7th_share'!Y:Y,MATCH($C$1&amp;"-"&amp;$C71,'7th_share'!$AK:$AK,0))</f>
        <v>5.5979654257653586E-3</v>
      </c>
      <c r="AH71">
        <f>INDEX('7th_share'!Z:Z,MATCH($C$1&amp;"-"&amp;$C71,'7th_share'!$AK:$AK,0))</f>
        <v>5.5124824796407073E-3</v>
      </c>
      <c r="AI71">
        <f>INDEX('7th_share'!AA:AA,MATCH($C$1&amp;"-"&amp;$C71,'7th_share'!$AK:$AK,0))</f>
        <v>5.4299307121667608E-3</v>
      </c>
      <c r="AJ71">
        <f>INDEX('7th_share'!AB:AB,MATCH($C$1&amp;"-"&amp;$C71,'7th_share'!$AK:$AK,0))</f>
        <v>5.3514078939848279E-3</v>
      </c>
      <c r="AK71">
        <f>INDEX('7th_share'!AC:AC,MATCH($C$1&amp;"-"&amp;$C71,'7th_share'!$AK:$AK,0))</f>
        <v>5.278011795736226E-3</v>
      </c>
      <c r="AL71">
        <f>INDEX('7th_share'!AD:AD,MATCH($C$1&amp;"-"&amp;$C71,'7th_share'!$AK:$AK,0))</f>
        <v>5.2108401880622737E-3</v>
      </c>
      <c r="AM71">
        <f>INDEX('7th_share'!AE:AE,MATCH($C$1&amp;"-"&amp;$C71,'7th_share'!$AK:$AK,0))</f>
        <v>5.1509908416042926E-3</v>
      </c>
      <c r="AN71">
        <f>INDEX('7th_share'!AF:AF,MATCH($C$1&amp;"-"&amp;$C71,'7th_share'!$AK:$AK,0))</f>
        <v>5.0995615270035899E-3</v>
      </c>
      <c r="AO71">
        <f>INDEX('7th_share'!AG:AG,MATCH($C$1&amp;"-"&amp;$C71,'7th_share'!$AK:$AK,0))</f>
        <v>5.0576500149014962E-3</v>
      </c>
      <c r="AP71">
        <f>INDEX('7th_share'!AH:AH,MATCH($C$1&amp;"-"&amp;$C71,'7th_share'!$AK:$AK,0))</f>
        <v>5.0263540759393176E-3</v>
      </c>
      <c r="AQ71">
        <f>INDEX('7th_share'!AI:AI,MATCH($C$1&amp;"-"&amp;$C71,'7th_share'!$AK:$AK,0))</f>
        <v>5.0067714807583812E-3</v>
      </c>
      <c r="AR71">
        <f>INDEX('7th_share'!AJ:AJ,MATCH($C$1&amp;"-"&amp;$C71,'7th_share'!$AK:$AK,0))</f>
        <v>4.9999999999999949E-3</v>
      </c>
      <c r="AS71" s="6">
        <f t="shared" si="47"/>
        <v>4.9999999999999949E-3</v>
      </c>
      <c r="AT71" s="6">
        <f t="shared" si="46"/>
        <v>4.9999999999999949E-3</v>
      </c>
      <c r="AU71" s="6">
        <f t="shared" si="46"/>
        <v>4.9999999999999949E-3</v>
      </c>
      <c r="AV71" s="6">
        <f t="shared" si="46"/>
        <v>4.9999999999999949E-3</v>
      </c>
      <c r="AW71" s="6">
        <f t="shared" si="46"/>
        <v>4.9999999999999949E-3</v>
      </c>
      <c r="AX71" s="6">
        <f t="shared" si="46"/>
        <v>4.9999999999999949E-3</v>
      </c>
      <c r="AY71" s="6">
        <f t="shared" si="46"/>
        <v>4.9999999999999949E-3</v>
      </c>
      <c r="AZ71" s="6">
        <f t="shared" si="46"/>
        <v>4.9999999999999949E-3</v>
      </c>
      <c r="BA71" s="6">
        <f t="shared" si="46"/>
        <v>4.9999999999999949E-3</v>
      </c>
      <c r="BB71" s="6">
        <f t="shared" si="46"/>
        <v>4.9999999999999949E-3</v>
      </c>
      <c r="BC71" s="6">
        <f t="shared" si="46"/>
        <v>4.9999999999999949E-3</v>
      </c>
      <c r="BD71" s="6">
        <f t="shared" si="46"/>
        <v>4.9999999999999949E-3</v>
      </c>
      <c r="BE71" s="6">
        <f t="shared" si="46"/>
        <v>4.9999999999999949E-3</v>
      </c>
      <c r="BF71" s="6">
        <f t="shared" si="46"/>
        <v>4.9999999999999949E-3</v>
      </c>
      <c r="BG71" s="6">
        <f t="shared" si="46"/>
        <v>4.9999999999999949E-3</v>
      </c>
      <c r="BH71" s="6">
        <f t="shared" si="46"/>
        <v>4.9999999999999949E-3</v>
      </c>
      <c r="BI71" s="6">
        <f t="shared" si="46"/>
        <v>4.9999999999999949E-3</v>
      </c>
      <c r="BJ71" s="6">
        <f t="shared" si="46"/>
        <v>4.9999999999999949E-3</v>
      </c>
      <c r="BK71" s="6">
        <f t="shared" si="46"/>
        <v>4.9999999999999949E-3</v>
      </c>
      <c r="BL71" s="6">
        <f t="shared" si="46"/>
        <v>4.9999999999999949E-3</v>
      </c>
    </row>
    <row r="72" spans="2:64" x14ac:dyDescent="0.25">
      <c r="C72" t="s">
        <v>15</v>
      </c>
      <c r="D72">
        <f>INDEX(hist_share!W:W,MATCH($C$1&amp;"-"&amp;$C72,hist_share!$AF:$AF,0))</f>
        <v>0</v>
      </c>
      <c r="E72">
        <f>INDEX(hist_share!X:X,MATCH($C$1&amp;"-"&amp;$C72,hist_share!$AF:$AF,0))</f>
        <v>6.5529197842540358E-3</v>
      </c>
      <c r="F72">
        <f>INDEX(hist_share!Y:Y,MATCH($C$1&amp;"-"&amp;$C72,hist_share!$AF:$AF,0))</f>
        <v>6.4076212384091237E-3</v>
      </c>
      <c r="G72">
        <f>INDEX(hist_share!Z:Z,MATCH($C$1&amp;"-"&amp;$C72,hist_share!$AF:$AF,0))</f>
        <v>6.4491752243520236E-3</v>
      </c>
      <c r="H72">
        <f>INDEX(hist_share!AA:AA,MATCH($C$1&amp;"-"&amp;$C72,hist_share!$AF:$AF,0))</f>
        <v>6.5030434378901226E-3</v>
      </c>
      <c r="I72">
        <f>INDEX(hist_share!AB:AB,MATCH($C$1&amp;"-"&amp;$C72,hist_share!$AF:$AF,0))</f>
        <v>6.4993744981585808E-3</v>
      </c>
      <c r="J72" s="10">
        <f>INDEX(hist_share!AC:AC,MATCH($C$1&amp;"-"&amp;$C72,hist_share!$AF:$AF,0))</f>
        <v>6.5109817718457296E-3</v>
      </c>
      <c r="K72">
        <f>INDEX('7th_share'!C:C,MATCH($C$1&amp;"-"&amp;$C72,'7th_share'!$AK:$AK,0))</f>
        <v>6.5085596506479042E-3</v>
      </c>
      <c r="L72">
        <f>INDEX('7th_share'!D:D,MATCH($C$1&amp;"-"&amp;$C72,'7th_share'!$AK:$AK,0))</f>
        <v>6.5385525747042299E-3</v>
      </c>
      <c r="M72">
        <f>INDEX('7th_share'!E:E,MATCH($C$1&amp;"-"&amp;$C72,'7th_share'!$AK:$AK,0))</f>
        <v>6.5840852872206734E-3</v>
      </c>
      <c r="N72">
        <f>INDEX('7th_share'!F:F,MATCH($C$1&amp;"-"&amp;$C72,'7th_share'!$AK:$AK,0))</f>
        <v>6.6441124556364736E-3</v>
      </c>
      <c r="O72">
        <f>INDEX('7th_share'!G:G,MATCH($C$1&amp;"-"&amp;$C72,'7th_share'!$AK:$AK,0))</f>
        <v>6.7175887473908931E-3</v>
      </c>
      <c r="P72">
        <f>INDEX('7th_share'!H:H,MATCH($C$1&amp;"-"&amp;$C72,'7th_share'!$AK:$AK,0))</f>
        <v>6.8034688299231736E-3</v>
      </c>
      <c r="Q72">
        <f>INDEX('7th_share'!I:I,MATCH($C$1&amp;"-"&amp;$C72,'7th_share'!$AK:$AK,0))</f>
        <v>6.9007073706725741E-3</v>
      </c>
      <c r="R72">
        <f>INDEX('7th_share'!J:J,MATCH($C$1&amp;"-"&amp;$C72,'7th_share'!$AK:$AK,0))</f>
        <v>7.0082590370783432E-3</v>
      </c>
      <c r="S72">
        <f>INDEX('7th_share'!K:K,MATCH($C$1&amp;"-"&amp;$C72,'7th_share'!$AK:$AK,0))</f>
        <v>7.1250784965797278E-3</v>
      </c>
      <c r="T72">
        <f>INDEX('7th_share'!L:L,MATCH($C$1&amp;"-"&amp;$C72,'7th_share'!$AK:$AK,0))</f>
        <v>7.2501204166159844E-3</v>
      </c>
      <c r="U72">
        <f>INDEX('7th_share'!M:M,MATCH($C$1&amp;"-"&amp;$C72,'7th_share'!$AK:$AK,0))</f>
        <v>7.3823394646263616E-3</v>
      </c>
      <c r="V72">
        <f>INDEX('7th_share'!N:N,MATCH($C$1&amp;"-"&amp;$C72,'7th_share'!$AK:$AK,0))</f>
        <v>7.5206903080501097E-3</v>
      </c>
      <c r="W72">
        <f>INDEX('7th_share'!O:O,MATCH($C$1&amp;"-"&amp;$C72,'7th_share'!$AK:$AK,0))</f>
        <v>7.6641276143264818E-3</v>
      </c>
      <c r="X72">
        <f>INDEX('7th_share'!P:P,MATCH($C$1&amp;"-"&amp;$C72,'7th_share'!$AK:$AK,0))</f>
        <v>7.811606050894729E-3</v>
      </c>
      <c r="Y72">
        <f>INDEX('7th_share'!Q:Q,MATCH($C$1&amp;"-"&amp;$C72,'7th_share'!$AK:$AK,0))</f>
        <v>7.9620802851941026E-3</v>
      </c>
      <c r="Z72">
        <f>INDEX('7th_share'!R:R,MATCH($C$1&amp;"-"&amp;$C72,'7th_share'!$AK:$AK,0))</f>
        <v>8.114504984663852E-3</v>
      </c>
      <c r="AA72">
        <f>INDEX('7th_share'!S:S,MATCH($C$1&amp;"-"&amp;$C72,'7th_share'!$AK:$AK,0))</f>
        <v>8.2678348167432268E-3</v>
      </c>
      <c r="AB72">
        <f>INDEX('7th_share'!T:T,MATCH($C$1&amp;"-"&amp;$C72,'7th_share'!$AK:$AK,0))</f>
        <v>8.4210244488714843E-3</v>
      </c>
      <c r="AC72">
        <f>INDEX('7th_share'!U:U,MATCH($C$1&amp;"-"&amp;$C72,'7th_share'!$AK:$AK,0))</f>
        <v>8.5730285484878661E-3</v>
      </c>
      <c r="AD72">
        <f>INDEX('7th_share'!V:V,MATCH($C$1&amp;"-"&amp;$C72,'7th_share'!$AK:$AK,0))</f>
        <v>8.7228017830316331E-3</v>
      </c>
      <c r="AE72">
        <f>INDEX('7th_share'!W:W,MATCH($C$1&amp;"-"&amp;$C72,'7th_share'!$AK:$AK,0))</f>
        <v>8.8692988199420338E-3</v>
      </c>
      <c r="AF72">
        <f>INDEX('7th_share'!X:X,MATCH($C$1&amp;"-"&amp;$C72,'7th_share'!$AK:$AK,0))</f>
        <v>9.0114743266583135E-3</v>
      </c>
      <c r="AG72">
        <f>INDEX('7th_share'!Y:Y,MATCH($C$1&amp;"-"&amp;$C72,'7th_share'!$AK:$AK,0))</f>
        <v>9.1482829706197328E-3</v>
      </c>
      <c r="AH72">
        <f>INDEX('7th_share'!Z:Z,MATCH($C$1&amp;"-"&amp;$C72,'7th_share'!$AK:$AK,0))</f>
        <v>9.2786794192655283E-3</v>
      </c>
      <c r="AI72">
        <f>INDEX('7th_share'!AA:AA,MATCH($C$1&amp;"-"&amp;$C72,'7th_share'!$AK:$AK,0))</f>
        <v>9.4016183400349711E-3</v>
      </c>
      <c r="AJ72">
        <f>INDEX('7th_share'!AB:AB,MATCH($C$1&amp;"-"&amp;$C72,'7th_share'!$AK:$AK,0))</f>
        <v>9.5160544003672996E-3</v>
      </c>
      <c r="AK72">
        <f>INDEX('7th_share'!AC:AC,MATCH($C$1&amp;"-"&amp;$C72,'7th_share'!$AK:$AK,0))</f>
        <v>9.6209422677017587E-3</v>
      </c>
      <c r="AL72">
        <f>INDEX('7th_share'!AD:AD,MATCH($C$1&amp;"-"&amp;$C72,'7th_share'!$AK:$AK,0))</f>
        <v>9.7152366094776198E-3</v>
      </c>
      <c r="AM72">
        <f>INDEX('7th_share'!AE:AE,MATCH($C$1&amp;"-"&amp;$C72,'7th_share'!$AK:$AK,0))</f>
        <v>9.7978920931341158E-3</v>
      </c>
      <c r="AN72">
        <f>INDEX('7th_share'!AF:AF,MATCH($C$1&amp;"-"&amp;$C72,'7th_share'!$AK:$AK,0))</f>
        <v>9.8678633861105005E-3</v>
      </c>
      <c r="AO72">
        <f>INDEX('7th_share'!AG:AG,MATCH($C$1&amp;"-"&amp;$C72,'7th_share'!$AK:$AK,0))</f>
        <v>9.924105155846033E-3</v>
      </c>
      <c r="AP72">
        <f>INDEX('7th_share'!AH:AH,MATCH($C$1&amp;"-"&amp;$C72,'7th_share'!$AK:$AK,0))</f>
        <v>9.9655720697799568E-3</v>
      </c>
      <c r="AQ72">
        <f>INDEX('7th_share'!AI:AI,MATCH($C$1&amp;"-"&amp;$C72,'7th_share'!$AK:$AK,0))</f>
        <v>9.9912187953515325E-3</v>
      </c>
      <c r="AR72">
        <f>INDEX('7th_share'!AJ:AJ,MATCH($C$1&amp;"-"&amp;$C72,'7th_share'!$AK:$AK,0))</f>
        <v>9.9999999999999985E-3</v>
      </c>
      <c r="AS72" s="6">
        <f t="shared" si="47"/>
        <v>9.9999999999999985E-3</v>
      </c>
      <c r="AT72" s="6">
        <f t="shared" si="46"/>
        <v>9.9999999999999985E-3</v>
      </c>
      <c r="AU72" s="6">
        <f t="shared" si="46"/>
        <v>9.9999999999999985E-3</v>
      </c>
      <c r="AV72" s="6">
        <f t="shared" si="46"/>
        <v>9.9999999999999985E-3</v>
      </c>
      <c r="AW72" s="6">
        <f t="shared" si="46"/>
        <v>9.9999999999999985E-3</v>
      </c>
      <c r="AX72" s="6">
        <f t="shared" si="46"/>
        <v>9.9999999999999985E-3</v>
      </c>
      <c r="AY72" s="6">
        <f t="shared" si="46"/>
        <v>9.9999999999999985E-3</v>
      </c>
      <c r="AZ72" s="6">
        <f t="shared" si="46"/>
        <v>9.9999999999999985E-3</v>
      </c>
      <c r="BA72" s="6">
        <f t="shared" si="46"/>
        <v>9.9999999999999985E-3</v>
      </c>
      <c r="BB72" s="6">
        <f t="shared" si="46"/>
        <v>9.9999999999999985E-3</v>
      </c>
      <c r="BC72" s="6">
        <f t="shared" si="46"/>
        <v>9.9999999999999985E-3</v>
      </c>
      <c r="BD72" s="6">
        <f t="shared" si="46"/>
        <v>9.9999999999999985E-3</v>
      </c>
      <c r="BE72" s="6">
        <f t="shared" si="46"/>
        <v>9.9999999999999985E-3</v>
      </c>
      <c r="BF72" s="6">
        <f t="shared" si="46"/>
        <v>9.9999999999999985E-3</v>
      </c>
      <c r="BG72" s="6">
        <f t="shared" si="46"/>
        <v>9.9999999999999985E-3</v>
      </c>
      <c r="BH72" s="6">
        <f t="shared" si="46"/>
        <v>9.9999999999999985E-3</v>
      </c>
      <c r="BI72" s="6">
        <f t="shared" si="46"/>
        <v>9.9999999999999985E-3</v>
      </c>
      <c r="BJ72" s="6">
        <f t="shared" si="46"/>
        <v>9.9999999999999985E-3</v>
      </c>
      <c r="BK72" s="6">
        <f t="shared" si="46"/>
        <v>9.9999999999999985E-3</v>
      </c>
      <c r="BL72" s="6">
        <f t="shared" si="46"/>
        <v>9.9999999999999985E-3</v>
      </c>
    </row>
    <row r="73" spans="2:64" x14ac:dyDescent="0.25">
      <c r="C73" t="s">
        <v>16</v>
      </c>
      <c r="D73">
        <f>INDEX(hist_share!W:W,MATCH($C$1&amp;"-"&amp;$C73,hist_share!$AF:$AF,0))</f>
        <v>0</v>
      </c>
      <c r="E73">
        <f>INDEX(hist_share!X:X,MATCH($C$1&amp;"-"&amp;$C73,hist_share!$AF:$AF,0))</f>
        <v>4.5249865601160892E-2</v>
      </c>
      <c r="F73">
        <f>INDEX(hist_share!Y:Y,MATCH($C$1&amp;"-"&amp;$C73,hist_share!$AF:$AF,0))</f>
        <v>4.5934871482742258E-2</v>
      </c>
      <c r="G73">
        <f>INDEX(hist_share!Z:Z,MATCH($C$1&amp;"-"&amp;$C73,hist_share!$AF:$AF,0))</f>
        <v>4.5193919058890017E-2</v>
      </c>
      <c r="H73">
        <f>INDEX(hist_share!AA:AA,MATCH($C$1&amp;"-"&amp;$C73,hist_share!$AF:$AF,0))</f>
        <v>4.6360440768703833E-2</v>
      </c>
      <c r="I73">
        <f>INDEX(hist_share!AB:AB,MATCH($C$1&amp;"-"&amp;$C73,hist_share!$AF:$AF,0))</f>
        <v>4.6896380833520553E-2</v>
      </c>
      <c r="J73" s="10">
        <f>INDEX(hist_share!AC:AC,MATCH($C$1&amp;"-"&amp;$C73,hist_share!$AF:$AF,0))</f>
        <v>4.5915250779229963E-2</v>
      </c>
      <c r="K73">
        <f>INDEX('7th_share'!C:C,MATCH($C$1&amp;"-"&amp;$C73,'7th_share'!$AK:$AK,0))</f>
        <v>4.7657484651222042E-2</v>
      </c>
      <c r="L73">
        <f>INDEX('7th_share'!D:D,MATCH($C$1&amp;"-"&amp;$C73,'7th_share'!$AK:$AK,0))</f>
        <v>4.7993142445722517E-2</v>
      </c>
      <c r="M73">
        <f>INDEX('7th_share'!E:E,MATCH($C$1&amp;"-"&amp;$C73,'7th_share'!$AK:$AK,0))</f>
        <v>4.8300400816885983E-2</v>
      </c>
      <c r="N73">
        <f>INDEX('7th_share'!F:F,MATCH($C$1&amp;"-"&amp;$C73,'7th_share'!$AK:$AK,0))</f>
        <v>4.8580407254384679E-2</v>
      </c>
      <c r="O73">
        <f>INDEX('7th_share'!G:G,MATCH($C$1&amp;"-"&amp;$C73,'7th_share'!$AK:$AK,0))</f>
        <v>4.8834309247890992E-2</v>
      </c>
      <c r="P73">
        <f>INDEX('7th_share'!H:H,MATCH($C$1&amp;"-"&amp;$C73,'7th_share'!$AK:$AK,0))</f>
        <v>4.9063254287077203E-2</v>
      </c>
      <c r="Q73">
        <f>INDEX('7th_share'!I:I,MATCH($C$1&amp;"-"&amp;$C73,'7th_share'!$AK:$AK,0))</f>
        <v>4.9268389861615698E-2</v>
      </c>
      <c r="R73">
        <f>INDEX('7th_share'!J:J,MATCH($C$1&amp;"-"&amp;$C73,'7th_share'!$AK:$AK,0))</f>
        <v>4.9450863461178787E-2</v>
      </c>
      <c r="S73">
        <f>INDEX('7th_share'!K:K,MATCH($C$1&amp;"-"&amp;$C73,'7th_share'!$AK:$AK,0))</f>
        <v>4.9611822575438773E-2</v>
      </c>
      <c r="T73">
        <f>INDEX('7th_share'!L:L,MATCH($C$1&amp;"-"&amp;$C73,'7th_share'!$AK:$AK,0))</f>
        <v>4.9752414694068013E-2</v>
      </c>
      <c r="U73">
        <f>INDEX('7th_share'!M:M,MATCH($C$1&amp;"-"&amp;$C73,'7th_share'!$AK:$AK,0))</f>
        <v>4.9873787306738797E-2</v>
      </c>
      <c r="V73">
        <f>INDEX('7th_share'!N:N,MATCH($C$1&amp;"-"&amp;$C73,'7th_share'!$AK:$AK,0))</f>
        <v>4.9977087903123531E-2</v>
      </c>
      <c r="W73">
        <f>INDEX('7th_share'!O:O,MATCH($C$1&amp;"-"&amp;$C73,'7th_share'!$AK:$AK,0))</f>
        <v>5.0063463972894469E-2</v>
      </c>
      <c r="X73">
        <f>INDEX('7th_share'!P:P,MATCH($C$1&amp;"-"&amp;$C73,'7th_share'!$AK:$AK,0))</f>
        <v>5.0134063005723983E-2</v>
      </c>
      <c r="Y73">
        <f>INDEX('7th_share'!Q:Q,MATCH($C$1&amp;"-"&amp;$C73,'7th_share'!$AK:$AK,0))</f>
        <v>5.0190032491284398E-2</v>
      </c>
      <c r="Z73">
        <f>INDEX('7th_share'!R:R,MATCH($C$1&amp;"-"&amp;$C73,'7th_share'!$AK:$AK,0))</f>
        <v>5.0232519919248042E-2</v>
      </c>
      <c r="AA73">
        <f>INDEX('7th_share'!S:S,MATCH($C$1&amp;"-"&amp;$C73,'7th_share'!$AK:$AK,0))</f>
        <v>5.0262672779287212E-2</v>
      </c>
      <c r="AB73">
        <f>INDEX('7th_share'!T:T,MATCH($C$1&amp;"-"&amp;$C73,'7th_share'!$AK:$AK,0))</f>
        <v>5.0281638561074267E-2</v>
      </c>
      <c r="AC73">
        <f>INDEX('7th_share'!U:U,MATCH($C$1&amp;"-"&amp;$C73,'7th_share'!$AK:$AK,0))</f>
        <v>5.0290564754281543E-2</v>
      </c>
      <c r="AD73">
        <f>INDEX('7th_share'!V:V,MATCH($C$1&amp;"-"&amp;$C73,'7th_share'!$AK:$AK,0))</f>
        <v>5.0290598848581343E-2</v>
      </c>
      <c r="AE73">
        <f>INDEX('7th_share'!W:W,MATCH($C$1&amp;"-"&amp;$C73,'7th_share'!$AK:$AK,0))</f>
        <v>5.0282888333646032E-2</v>
      </c>
      <c r="AF73">
        <f>INDEX('7th_share'!X:X,MATCH($C$1&amp;"-"&amp;$C73,'7th_share'!$AK:$AK,0))</f>
        <v>5.0268580699147913E-2</v>
      </c>
      <c r="AG73">
        <f>INDEX('7th_share'!Y:Y,MATCH($C$1&amp;"-"&amp;$C73,'7th_share'!$AK:$AK,0))</f>
        <v>5.024882343475931E-2</v>
      </c>
      <c r="AH73">
        <f>INDEX('7th_share'!Z:Z,MATCH($C$1&amp;"-"&amp;$C73,'7th_share'!$AK:$AK,0))</f>
        <v>5.0224764030152573E-2</v>
      </c>
      <c r="AI73">
        <f>INDEX('7th_share'!AA:AA,MATCH($C$1&amp;"-"&amp;$C73,'7th_share'!$AK:$AK,0))</f>
        <v>5.019754997500004E-2</v>
      </c>
      <c r="AJ73">
        <f>INDEX('7th_share'!AB:AB,MATCH($C$1&amp;"-"&amp;$C73,'7th_share'!$AK:$AK,0))</f>
        <v>5.0168328758974028E-2</v>
      </c>
      <c r="AK73">
        <f>INDEX('7th_share'!AC:AC,MATCH($C$1&amp;"-"&amp;$C73,'7th_share'!$AK:$AK,0))</f>
        <v>5.0138247871746831E-2</v>
      </c>
      <c r="AL73">
        <f>INDEX('7th_share'!AD:AD,MATCH($C$1&amp;"-"&amp;$C73,'7th_share'!$AK:$AK,0))</f>
        <v>5.0108454802990837E-2</v>
      </c>
      <c r="AM73">
        <f>INDEX('7th_share'!AE:AE,MATCH($C$1&amp;"-"&amp;$C73,'7th_share'!$AK:$AK,0))</f>
        <v>5.0080097042378369E-2</v>
      </c>
      <c r="AN73">
        <f>INDEX('7th_share'!AF:AF,MATCH($C$1&amp;"-"&amp;$C73,'7th_share'!$AK:$AK,0))</f>
        <v>5.0054322079581673E-2</v>
      </c>
      <c r="AO73">
        <f>INDEX('7th_share'!AG:AG,MATCH($C$1&amp;"-"&amp;$C73,'7th_share'!$AK:$AK,0))</f>
        <v>5.0032277404273198E-2</v>
      </c>
      <c r="AP73">
        <f>INDEX('7th_share'!AH:AH,MATCH($C$1&amp;"-"&amp;$C73,'7th_share'!$AK:$AK,0))</f>
        <v>5.0015110506125199E-2</v>
      </c>
      <c r="AQ73">
        <f>INDEX('7th_share'!AI:AI,MATCH($C$1&amp;"-"&amp;$C73,'7th_share'!$AK:$AK,0))</f>
        <v>5.0003968874810033E-2</v>
      </c>
      <c r="AR73">
        <f>INDEX('7th_share'!AJ:AJ,MATCH($C$1&amp;"-"&amp;$C73,'7th_share'!$AK:$AK,0))</f>
        <v>0.05</v>
      </c>
      <c r="AS73" s="6">
        <f t="shared" si="47"/>
        <v>0.05</v>
      </c>
      <c r="AT73" s="6">
        <f t="shared" si="46"/>
        <v>0.05</v>
      </c>
      <c r="AU73" s="6">
        <f t="shared" si="46"/>
        <v>0.05</v>
      </c>
      <c r="AV73" s="6">
        <f t="shared" si="46"/>
        <v>0.05</v>
      </c>
      <c r="AW73" s="6">
        <f t="shared" si="46"/>
        <v>0.05</v>
      </c>
      <c r="AX73" s="6">
        <f t="shared" si="46"/>
        <v>0.05</v>
      </c>
      <c r="AY73" s="6">
        <f t="shared" si="46"/>
        <v>0.05</v>
      </c>
      <c r="AZ73" s="6">
        <f t="shared" si="46"/>
        <v>0.05</v>
      </c>
      <c r="BA73" s="6">
        <f t="shared" si="46"/>
        <v>0.05</v>
      </c>
      <c r="BB73" s="6">
        <f t="shared" si="46"/>
        <v>0.05</v>
      </c>
      <c r="BC73" s="6">
        <f t="shared" si="46"/>
        <v>0.05</v>
      </c>
      <c r="BD73" s="6">
        <f t="shared" si="46"/>
        <v>0.05</v>
      </c>
      <c r="BE73" s="6">
        <f t="shared" si="46"/>
        <v>0.05</v>
      </c>
      <c r="BF73" s="6">
        <f t="shared" si="46"/>
        <v>0.05</v>
      </c>
      <c r="BG73" s="6">
        <f t="shared" si="46"/>
        <v>0.05</v>
      </c>
      <c r="BH73" s="6">
        <f t="shared" si="46"/>
        <v>0.05</v>
      </c>
      <c r="BI73" s="6">
        <f t="shared" si="46"/>
        <v>0.05</v>
      </c>
      <c r="BJ73" s="6">
        <f t="shared" si="46"/>
        <v>0.05</v>
      </c>
      <c r="BK73" s="6">
        <f t="shared" si="46"/>
        <v>0.05</v>
      </c>
      <c r="BL73" s="6">
        <f t="shared" si="46"/>
        <v>0.05</v>
      </c>
    </row>
    <row r="74" spans="2:64" x14ac:dyDescent="0.25">
      <c r="C74" t="s">
        <v>17</v>
      </c>
      <c r="D74">
        <f>INDEX(hist_share!W:W,MATCH($C$1&amp;"-"&amp;$C74,hist_share!$AF:$AF,0))</f>
        <v>0</v>
      </c>
      <c r="E74">
        <f>INDEX(hist_share!X:X,MATCH($C$1&amp;"-"&amp;$C74,hist_share!$AF:$AF,0))</f>
        <v>0.15083900432670971</v>
      </c>
      <c r="F74">
        <f>INDEX(hist_share!Y:Y,MATCH($C$1&amp;"-"&amp;$C74,hist_share!$AF:$AF,0))</f>
        <v>0.15506088104962801</v>
      </c>
      <c r="G74">
        <f>INDEX(hist_share!Z:Z,MATCH($C$1&amp;"-"&amp;$C74,hist_share!$AF:$AF,0))</f>
        <v>0.16005875501825539</v>
      </c>
      <c r="H74">
        <f>INDEX(hist_share!AA:AA,MATCH($C$1&amp;"-"&amp;$C74,hist_share!$AF:$AF,0))</f>
        <v>0.16574106747752709</v>
      </c>
      <c r="I74">
        <f>INDEX(hist_share!AB:AB,MATCH($C$1&amp;"-"&amp;$C74,hist_share!$AF:$AF,0))</f>
        <v>0.16706173720331011</v>
      </c>
      <c r="J74" s="10">
        <f>INDEX(hist_share!AC:AC,MATCH($C$1&amp;"-"&amp;$C74,hist_share!$AF:$AF,0))</f>
        <v>0.16871257435319781</v>
      </c>
      <c r="K74">
        <f>INDEX('7th_share'!C:C,MATCH($C$1&amp;"-"&amp;$C74,'7th_share'!$AK:$AK,0))</f>
        <v>0.17505408215877771</v>
      </c>
      <c r="L74">
        <f>INDEX('7th_share'!D:D,MATCH($C$1&amp;"-"&amp;$C74,'7th_share'!$AK:$AK,0))</f>
        <v>0.17895596581846729</v>
      </c>
      <c r="M74">
        <f>INDEX('7th_share'!E:E,MATCH($C$1&amp;"-"&amp;$C74,'7th_share'!$AK:$AK,0))</f>
        <v>0.1827905256386434</v>
      </c>
      <c r="N74">
        <f>INDEX('7th_share'!F:F,MATCH($C$1&amp;"-"&amp;$C74,'7th_share'!$AK:$AK,0))</f>
        <v>0.18655441314869259</v>
      </c>
      <c r="O74">
        <f>INDEX('7th_share'!G:G,MATCH($C$1&amp;"-"&amp;$C74,'7th_share'!$AK:$AK,0))</f>
        <v>0.19024427987800191</v>
      </c>
      <c r="P74">
        <f>INDEX('7th_share'!H:H,MATCH($C$1&amp;"-"&amp;$C74,'7th_share'!$AK:$AK,0))</f>
        <v>0.19385677735595819</v>
      </c>
      <c r="Q74">
        <f>INDEX('7th_share'!I:I,MATCH($C$1&amp;"-"&amp;$C74,'7th_share'!$AK:$AK,0))</f>
        <v>0.19738855711194811</v>
      </c>
      <c r="R74">
        <f>INDEX('7th_share'!J:J,MATCH($C$1&amp;"-"&amp;$C74,'7th_share'!$AK:$AK,0))</f>
        <v>0.20083627067535881</v>
      </c>
      <c r="S74">
        <f>INDEX('7th_share'!K:K,MATCH($C$1&amp;"-"&amp;$C74,'7th_share'!$AK:$AK,0))</f>
        <v>0.204196569575577</v>
      </c>
      <c r="T74">
        <f>INDEX('7th_share'!L:L,MATCH($C$1&amp;"-"&amp;$C74,'7th_share'!$AK:$AK,0))</f>
        <v>0.20746610534198939</v>
      </c>
      <c r="U74">
        <f>INDEX('7th_share'!M:M,MATCH($C$1&amp;"-"&amp;$C74,'7th_share'!$AK:$AK,0))</f>
        <v>0.21064152950398299</v>
      </c>
      <c r="V74">
        <f>INDEX('7th_share'!N:N,MATCH($C$1&amp;"-"&amp;$C74,'7th_share'!$AK:$AK,0))</f>
        <v>0.21371949359094469</v>
      </c>
      <c r="W74">
        <f>INDEX('7th_share'!O:O,MATCH($C$1&amp;"-"&amp;$C74,'7th_share'!$AK:$AK,0))</f>
        <v>0.2166966491322613</v>
      </c>
      <c r="X74">
        <f>INDEX('7th_share'!P:P,MATCH($C$1&amp;"-"&amp;$C74,'7th_share'!$AK:$AK,0))</f>
        <v>0.21956964765731959</v>
      </c>
      <c r="Y74">
        <f>INDEX('7th_share'!Q:Q,MATCH($C$1&amp;"-"&amp;$C74,'7th_share'!$AK:$AK,0))</f>
        <v>0.22233514069550639</v>
      </c>
      <c r="Z74">
        <f>INDEX('7th_share'!R:R,MATCH($C$1&amp;"-"&amp;$C74,'7th_share'!$AK:$AK,0))</f>
        <v>0.22498977977620879</v>
      </c>
      <c r="AA74">
        <f>INDEX('7th_share'!S:S,MATCH($C$1&amp;"-"&amp;$C74,'7th_share'!$AK:$AK,0))</f>
        <v>0.2275302164288133</v>
      </c>
      <c r="AB74">
        <f>INDEX('7th_share'!T:T,MATCH($C$1&amp;"-"&amp;$C74,'7th_share'!$AK:$AK,0))</f>
        <v>0.22995310218270709</v>
      </c>
      <c r="AC74">
        <f>INDEX('7th_share'!U:U,MATCH($C$1&amp;"-"&amp;$C74,'7th_share'!$AK:$AK,0))</f>
        <v>0.23225508856727681</v>
      </c>
      <c r="AD74">
        <f>INDEX('7th_share'!V:V,MATCH($C$1&amp;"-"&amp;$C74,'7th_share'!$AK:$AK,0))</f>
        <v>0.2344328271119093</v>
      </c>
      <c r="AE74">
        <f>INDEX('7th_share'!W:W,MATCH($C$1&amp;"-"&amp;$C74,'7th_share'!$AK:$AK,0))</f>
        <v>0.23648296934599169</v>
      </c>
      <c r="AF74">
        <f>INDEX('7th_share'!X:X,MATCH($C$1&amp;"-"&amp;$C74,'7th_share'!$AK:$AK,0))</f>
        <v>0.23840216679891041</v>
      </c>
      <c r="AG74">
        <f>INDEX('7th_share'!Y:Y,MATCH($C$1&amp;"-"&amp;$C74,'7th_share'!$AK:$AK,0))</f>
        <v>0.2401870710000526</v>
      </c>
      <c r="AH74">
        <f>INDEX('7th_share'!Z:Z,MATCH($C$1&amp;"-"&amp;$C74,'7th_share'!$AK:$AK,0))</f>
        <v>0.24183433347880501</v>
      </c>
      <c r="AI74">
        <f>INDEX('7th_share'!AA:AA,MATCH($C$1&amp;"-"&amp;$C74,'7th_share'!$AK:$AK,0))</f>
        <v>0.2433406057645546</v>
      </c>
      <c r="AJ74">
        <f>INDEX('7th_share'!AB:AB,MATCH($C$1&amp;"-"&amp;$C74,'7th_share'!$AK:$AK,0))</f>
        <v>0.24470253938668801</v>
      </c>
      <c r="AK74">
        <f>INDEX('7th_share'!AC:AC,MATCH($C$1&amp;"-"&amp;$C74,'7th_share'!$AK:$AK,0))</f>
        <v>0.2459167858745922</v>
      </c>
      <c r="AL74">
        <f>INDEX('7th_share'!AD:AD,MATCH($C$1&amp;"-"&amp;$C74,'7th_share'!$AK:$AK,0))</f>
        <v>0.24697999675765431</v>
      </c>
      <c r="AM74">
        <f>INDEX('7th_share'!AE:AE,MATCH($C$1&amp;"-"&amp;$C74,'7th_share'!$AK:$AK,0))</f>
        <v>0.24788882356526071</v>
      </c>
      <c r="AN74">
        <f>INDEX('7th_share'!AF:AF,MATCH($C$1&amp;"-"&amp;$C74,'7th_share'!$AK:$AK,0))</f>
        <v>0.24863991782679851</v>
      </c>
      <c r="AO74">
        <f>INDEX('7th_share'!AG:AG,MATCH($C$1&amp;"-"&amp;$C74,'7th_share'!$AK:$AK,0))</f>
        <v>0.24922993107165439</v>
      </c>
      <c r="AP74">
        <f>INDEX('7th_share'!AH:AH,MATCH($C$1&amp;"-"&amp;$C74,'7th_share'!$AK:$AK,0))</f>
        <v>0.24965551482921541</v>
      </c>
      <c r="AQ74">
        <f>INDEX('7th_share'!AI:AI,MATCH($C$1&amp;"-"&amp;$C74,'7th_share'!$AK:$AK,0))</f>
        <v>0.24991332062886831</v>
      </c>
      <c r="AR74">
        <f>INDEX('7th_share'!AJ:AJ,MATCH($C$1&amp;"-"&amp;$C74,'7th_share'!$AK:$AK,0))</f>
        <v>0.25</v>
      </c>
      <c r="AS74" s="6">
        <f t="shared" si="47"/>
        <v>0.25</v>
      </c>
      <c r="AT74" s="6">
        <f t="shared" si="46"/>
        <v>0.25</v>
      </c>
      <c r="AU74" s="6">
        <f t="shared" si="46"/>
        <v>0.25</v>
      </c>
      <c r="AV74" s="6">
        <f t="shared" si="46"/>
        <v>0.25</v>
      </c>
      <c r="AW74" s="6">
        <f t="shared" si="46"/>
        <v>0.25</v>
      </c>
      <c r="AX74" s="6">
        <f t="shared" si="46"/>
        <v>0.25</v>
      </c>
      <c r="AY74" s="6">
        <f t="shared" si="46"/>
        <v>0.25</v>
      </c>
      <c r="AZ74" s="6">
        <f t="shared" si="46"/>
        <v>0.25</v>
      </c>
      <c r="BA74" s="6">
        <f t="shared" si="46"/>
        <v>0.25</v>
      </c>
      <c r="BB74" s="6">
        <f t="shared" si="46"/>
        <v>0.25</v>
      </c>
      <c r="BC74" s="6">
        <f t="shared" si="46"/>
        <v>0.25</v>
      </c>
      <c r="BD74" s="6">
        <f t="shared" si="46"/>
        <v>0.25</v>
      </c>
      <c r="BE74" s="6">
        <f t="shared" si="46"/>
        <v>0.25</v>
      </c>
      <c r="BF74" s="6">
        <f t="shared" si="46"/>
        <v>0.25</v>
      </c>
      <c r="BG74" s="6">
        <f t="shared" si="46"/>
        <v>0.25</v>
      </c>
      <c r="BH74" s="6">
        <f t="shared" si="46"/>
        <v>0.25</v>
      </c>
      <c r="BI74" s="6">
        <f t="shared" si="46"/>
        <v>0.25</v>
      </c>
      <c r="BJ74" s="6">
        <f t="shared" si="46"/>
        <v>0.25</v>
      </c>
      <c r="BK74" s="6">
        <f t="shared" si="46"/>
        <v>0.25</v>
      </c>
      <c r="BL74" s="6">
        <f t="shared" si="46"/>
        <v>0.25</v>
      </c>
    </row>
    <row r="75" spans="2:64" x14ac:dyDescent="0.25">
      <c r="C75" t="s">
        <v>18</v>
      </c>
      <c r="D75">
        <f>INDEX(hist_share!W:W,MATCH($C$1&amp;"-"&amp;$C75,hist_share!$AF:$AF,0))</f>
        <v>0</v>
      </c>
      <c r="E75">
        <f>INDEX(hist_share!X:X,MATCH($C$1&amp;"-"&amp;$C75,hist_share!$AF:$AF,0))</f>
        <v>0.71633509295968079</v>
      </c>
      <c r="F75">
        <f>INDEX(hist_share!Y:Y,MATCH($C$1&amp;"-"&amp;$C75,hist_share!$AF:$AF,0))</f>
        <v>0.7090766461397745</v>
      </c>
      <c r="G75">
        <f>INDEX(hist_share!Z:Z,MATCH($C$1&amp;"-"&amp;$C75,hist_share!$AF:$AF,0))</f>
        <v>0.70059605662321944</v>
      </c>
      <c r="H75">
        <f>INDEX(hist_share!AA:AA,MATCH($C$1&amp;"-"&amp;$C75,hist_share!$AF:$AF,0))</f>
        <v>0.69470001087709576</v>
      </c>
      <c r="I75">
        <f>INDEX(hist_share!AB:AB,MATCH($C$1&amp;"-"&amp;$C75,hist_share!$AF:$AF,0))</f>
        <v>0.69416704492193515</v>
      </c>
      <c r="J75" s="10">
        <f>INDEX(hist_share!AC:AC,MATCH($C$1&amp;"-"&amp;$C75,hist_share!$AF:$AF,0))</f>
        <v>0.6952718903950772</v>
      </c>
      <c r="K75">
        <f>INDEX('7th_share'!C:C,MATCH($C$1&amp;"-"&amp;$C75,'7th_share'!$AK:$AK,0))</f>
        <v>0.68308667727393924</v>
      </c>
      <c r="L75">
        <f>INDEX('7th_share'!D:D,MATCH($C$1&amp;"-"&amp;$C75,'7th_share'!$AK:$AK,0))</f>
        <v>0.67756318261060833</v>
      </c>
      <c r="M75">
        <f>INDEX('7th_share'!E:E,MATCH($C$1&amp;"-"&amp;$C75,'7th_share'!$AK:$AK,0))</f>
        <v>0.67206321128328694</v>
      </c>
      <c r="N75">
        <f>INDEX('7th_share'!F:F,MATCH($C$1&amp;"-"&amp;$C75,'7th_share'!$AK:$AK,0))</f>
        <v>0.66659606121364789</v>
      </c>
      <c r="O75">
        <f>INDEX('7th_share'!G:G,MATCH($C$1&amp;"-"&amp;$C75,'7th_share'!$AK:$AK,0))</f>
        <v>0.66117103032336411</v>
      </c>
      <c r="P75">
        <f>INDEX('7th_share'!H:H,MATCH($C$1&amp;"-"&amp;$C75,'7th_share'!$AK:$AK,0))</f>
        <v>0.65579741653410883</v>
      </c>
      <c r="Q75">
        <f>INDEX('7th_share'!I:I,MATCH($C$1&amp;"-"&amp;$C75,'7th_share'!$AK:$AK,0))</f>
        <v>0.65048451776755523</v>
      </c>
      <c r="R75">
        <f>INDEX('7th_share'!J:J,MATCH($C$1&amp;"-"&amp;$C75,'7th_share'!$AK:$AK,0))</f>
        <v>0.64524163194537654</v>
      </c>
      <c r="S75">
        <f>INDEX('7th_share'!K:K,MATCH($C$1&amp;"-"&amp;$C75,'7th_share'!$AK:$AK,0))</f>
        <v>0.64007805698924569</v>
      </c>
      <c r="T75">
        <f>INDEX('7th_share'!L:L,MATCH($C$1&amp;"-"&amp;$C75,'7th_share'!$AK:$AK,0))</f>
        <v>0.63500309082083617</v>
      </c>
      <c r="U75">
        <f>INDEX('7th_share'!M:M,MATCH($C$1&amp;"-"&amp;$C75,'7th_share'!$AK:$AK,0))</f>
        <v>0.63002603136182056</v>
      </c>
      <c r="V75">
        <f>INDEX('7th_share'!N:N,MATCH($C$1&amp;"-"&amp;$C75,'7th_share'!$AK:$AK,0))</f>
        <v>0.62515617653387257</v>
      </c>
      <c r="W75">
        <f>INDEX('7th_share'!O:O,MATCH($C$1&amp;"-"&amp;$C75,'7th_share'!$AK:$AK,0))</f>
        <v>0.620402824258665</v>
      </c>
      <c r="X75">
        <f>INDEX('7th_share'!P:P,MATCH($C$1&amp;"-"&amp;$C75,'7th_share'!$AK:$AK,0))</f>
        <v>0.615775272457871</v>
      </c>
      <c r="Y75">
        <f>INDEX('7th_share'!Q:Q,MATCH($C$1&amp;"-"&amp;$C75,'7th_share'!$AK:$AK,0))</f>
        <v>0.61128281905316384</v>
      </c>
      <c r="Z75">
        <f>INDEX('7th_share'!R:R,MATCH($C$1&amp;"-"&amp;$C75,'7th_share'!$AK:$AK,0))</f>
        <v>0.60693476196621654</v>
      </c>
      <c r="AA75">
        <f>INDEX('7th_share'!S:S,MATCH($C$1&amp;"-"&amp;$C75,'7th_share'!$AK:$AK,0))</f>
        <v>0.60274039911870225</v>
      </c>
      <c r="AB75">
        <f>INDEX('7th_share'!T:T,MATCH($C$1&amp;"-"&amp;$C75,'7th_share'!$AK:$AK,0))</f>
        <v>0.59870902843229434</v>
      </c>
      <c r="AC75">
        <f>INDEX('7th_share'!U:U,MATCH($C$1&amp;"-"&amp;$C75,'7th_share'!$AK:$AK,0))</f>
        <v>0.5948499478286654</v>
      </c>
      <c r="AD75">
        <f>INDEX('7th_share'!V:V,MATCH($C$1&amp;"-"&amp;$C75,'7th_share'!$AK:$AK,0))</f>
        <v>0.59117245522948914</v>
      </c>
      <c r="AE75">
        <f>INDEX('7th_share'!W:W,MATCH($C$1&amp;"-"&amp;$C75,'7th_share'!$AK:$AK,0))</f>
        <v>0.58768584855643846</v>
      </c>
      <c r="AF75">
        <f>INDEX('7th_share'!X:X,MATCH($C$1&amp;"-"&amp;$C75,'7th_share'!$AK:$AK,0))</f>
        <v>0.58439942573118642</v>
      </c>
      <c r="AG75">
        <f>INDEX('7th_share'!Y:Y,MATCH($C$1&amp;"-"&amp;$C75,'7th_share'!$AK:$AK,0))</f>
        <v>0.58132248467540637</v>
      </c>
      <c r="AH75">
        <f>INDEX('7th_share'!Z:Z,MATCH($C$1&amp;"-"&amp;$C75,'7th_share'!$AK:$AK,0))</f>
        <v>0.57846432331077124</v>
      </c>
      <c r="AI75">
        <f>INDEX('7th_share'!AA:AA,MATCH($C$1&amp;"-"&amp;$C75,'7th_share'!$AK:$AK,0))</f>
        <v>0.57583423955895441</v>
      </c>
      <c r="AJ75">
        <f>INDEX('7th_share'!AB:AB,MATCH($C$1&amp;"-"&amp;$C75,'7th_share'!$AK:$AK,0))</f>
        <v>0.57344153134162867</v>
      </c>
      <c r="AK75">
        <f>INDEX('7th_share'!AC:AC,MATCH($C$1&amp;"-"&amp;$C75,'7th_share'!$AK:$AK,0))</f>
        <v>0.5712954965804673</v>
      </c>
      <c r="AL75">
        <f>INDEX('7th_share'!AD:AD,MATCH($C$1&amp;"-"&amp;$C75,'7th_share'!$AK:$AK,0))</f>
        <v>0.56940543319714376</v>
      </c>
      <c r="AM75">
        <f>INDEX('7th_share'!AE:AE,MATCH($C$1&amp;"-"&amp;$C75,'7th_share'!$AK:$AK,0))</f>
        <v>0.56778063911333077</v>
      </c>
      <c r="AN75">
        <f>INDEX('7th_share'!AF:AF,MATCH($C$1&amp;"-"&amp;$C75,'7th_share'!$AK:$AK,0))</f>
        <v>0.56643041225070123</v>
      </c>
      <c r="AO75">
        <f>INDEX('7th_share'!AG:AG,MATCH($C$1&amp;"-"&amp;$C75,'7th_share'!$AK:$AK,0))</f>
        <v>0.56536405053092909</v>
      </c>
      <c r="AP75">
        <f>INDEX('7th_share'!AH:AH,MATCH($C$1&amp;"-"&amp;$C75,'7th_share'!$AK:$AK,0))</f>
        <v>0.56459085187568703</v>
      </c>
      <c r="AQ75">
        <f>INDEX('7th_share'!AI:AI,MATCH($C$1&amp;"-"&amp;$C75,'7th_share'!$AK:$AK,0))</f>
        <v>0.56412011420664809</v>
      </c>
      <c r="AR75">
        <f>INDEX('7th_share'!AJ:AJ,MATCH($C$1&amp;"-"&amp;$C75,'7th_share'!$AK:$AK,0))</f>
        <v>0.56396113544548543</v>
      </c>
      <c r="AS75" s="6">
        <f t="shared" si="47"/>
        <v>0.56396113544548543</v>
      </c>
      <c r="AT75" s="6">
        <f t="shared" si="46"/>
        <v>0.56396113544548543</v>
      </c>
      <c r="AU75" s="6">
        <f t="shared" si="46"/>
        <v>0.56396113544548543</v>
      </c>
      <c r="AV75" s="6">
        <f t="shared" si="46"/>
        <v>0.56396113544548543</v>
      </c>
      <c r="AW75" s="6">
        <f t="shared" si="46"/>
        <v>0.56396113544548543</v>
      </c>
      <c r="AX75" s="6">
        <f t="shared" si="46"/>
        <v>0.56396113544548543</v>
      </c>
      <c r="AY75" s="6">
        <f t="shared" si="46"/>
        <v>0.56396113544548543</v>
      </c>
      <c r="AZ75" s="6">
        <f t="shared" si="46"/>
        <v>0.56396113544548543</v>
      </c>
      <c r="BA75" s="6">
        <f t="shared" si="46"/>
        <v>0.56396113544548543</v>
      </c>
      <c r="BB75" s="6">
        <f t="shared" si="46"/>
        <v>0.56396113544548543</v>
      </c>
      <c r="BC75" s="6">
        <f t="shared" si="46"/>
        <v>0.56396113544548543</v>
      </c>
      <c r="BD75" s="6">
        <f t="shared" si="46"/>
        <v>0.56396113544548543</v>
      </c>
      <c r="BE75" s="6">
        <f t="shared" si="46"/>
        <v>0.56396113544548543</v>
      </c>
      <c r="BF75" s="6">
        <f t="shared" si="46"/>
        <v>0.56396113544548543</v>
      </c>
      <c r="BG75" s="6">
        <f t="shared" si="46"/>
        <v>0.56396113544548543</v>
      </c>
      <c r="BH75" s="6">
        <f t="shared" si="46"/>
        <v>0.56396113544548543</v>
      </c>
      <c r="BI75" s="6">
        <f t="shared" si="46"/>
        <v>0.56396113544548543</v>
      </c>
      <c r="BJ75" s="6">
        <f t="shared" si="46"/>
        <v>0.56396113544548543</v>
      </c>
      <c r="BK75" s="6">
        <f t="shared" si="46"/>
        <v>0.56396113544548543</v>
      </c>
      <c r="BL75" s="6">
        <f t="shared" si="46"/>
        <v>0.56396113544548543</v>
      </c>
    </row>
    <row r="76" spans="2:64" x14ac:dyDescent="0.25">
      <c r="C76" t="s">
        <v>40</v>
      </c>
      <c r="D76">
        <f>INDEX(hist_share!W:W,MATCH($C$1&amp;"-"&amp;$C76,hist_share!$AF:$AF,0))</f>
        <v>0</v>
      </c>
      <c r="E76">
        <f>INDEX(hist_share!X:X,MATCH($C$1&amp;"-"&amp;$C76,hist_share!$AF:$AF,0))</f>
        <v>1.1798460354630041E-3</v>
      </c>
      <c r="F76">
        <f>INDEX(hist_share!Y:Y,MATCH($C$1&amp;"-"&amp;$C76,hist_share!$AF:$AF,0))</f>
        <v>1.3248942986024701E-3</v>
      </c>
      <c r="G76">
        <f>INDEX(hist_share!Z:Z,MATCH($C$1&amp;"-"&amp;$C76,hist_share!$AF:$AF,0))</f>
        <v>1.3226770379352159E-3</v>
      </c>
      <c r="H76">
        <f>INDEX(hist_share!AA:AA,MATCH($C$1&amp;"-"&amp;$C76,hist_share!$AF:$AF,0))</f>
        <v>1.2160969141156871E-3</v>
      </c>
      <c r="I76">
        <f>INDEX(hist_share!AB:AB,MATCH($C$1&amp;"-"&amp;$C76,hist_share!$AF:$AF,0))</f>
        <v>1.2787149549087959E-3</v>
      </c>
      <c r="J76" s="10">
        <f>INDEX(hist_share!AC:AC,MATCH($C$1&amp;"-"&amp;$C76,hist_share!$AF:$AF,0))</f>
        <v>1.2519626629230759E-3</v>
      </c>
      <c r="K76">
        <f>INDEX('7th_share'!C:C,MATCH($C$1&amp;"-"&amp;$C76,'7th_share'!$AK:$AK,0))</f>
        <v>1.320401132648246E-3</v>
      </c>
      <c r="L76">
        <f>INDEX('7th_share'!D:D,MATCH($C$1&amp;"-"&amp;$C76,'7th_share'!$AK:$AK,0))</f>
        <v>1.3357153012167049E-3</v>
      </c>
      <c r="M76">
        <f>INDEX('7th_share'!E:E,MATCH($C$1&amp;"-"&amp;$C76,'7th_share'!$AK:$AK,0))</f>
        <v>1.347594448416605E-3</v>
      </c>
      <c r="N76">
        <f>INDEX('7th_share'!F:F,MATCH($C$1&amp;"-"&amp;$C76,'7th_share'!$AK:$AK,0))</f>
        <v>1.356226768372159E-3</v>
      </c>
      <c r="O76">
        <f>INDEX('7th_share'!G:G,MATCH($C$1&amp;"-"&amp;$C76,'7th_share'!$AK:$AK,0))</f>
        <v>1.36180045520758E-3</v>
      </c>
      <c r="P76">
        <f>INDEX('7th_share'!H:H,MATCH($C$1&amp;"-"&amp;$C76,'7th_share'!$AK:$AK,0))</f>
        <v>1.3645037030470791E-3</v>
      </c>
      <c r="Q76">
        <f>INDEX('7th_share'!I:I,MATCH($C$1&amp;"-"&amp;$C76,'7th_share'!$AK:$AK,0))</f>
        <v>1.364524706014872E-3</v>
      </c>
      <c r="R76">
        <f>INDEX('7th_share'!J:J,MATCH($C$1&amp;"-"&amp;$C76,'7th_share'!$AK:$AK,0))</f>
        <v>1.362051658235171E-3</v>
      </c>
      <c r="S76">
        <f>INDEX('7th_share'!K:K,MATCH($C$1&amp;"-"&amp;$C76,'7th_share'!$AK:$AK,0))</f>
        <v>1.3572727538321879E-3</v>
      </c>
      <c r="T76">
        <f>INDEX('7th_share'!L:L,MATCH($C$1&amp;"-"&amp;$C76,'7th_share'!$AK:$AK,0))</f>
        <v>1.350376186930138E-3</v>
      </c>
      <c r="U76">
        <f>INDEX('7th_share'!M:M,MATCH($C$1&amp;"-"&amp;$C76,'7th_share'!$AK:$AK,0))</f>
        <v>1.3415501516532331E-3</v>
      </c>
      <c r="V76">
        <f>INDEX('7th_share'!N:N,MATCH($C$1&amp;"-"&amp;$C76,'7th_share'!$AK:$AK,0))</f>
        <v>1.3309828421256859E-3</v>
      </c>
      <c r="W76">
        <f>INDEX('7th_share'!O:O,MATCH($C$1&amp;"-"&amp;$C76,'7th_share'!$AK:$AK,0))</f>
        <v>1.3188624524717099E-3</v>
      </c>
      <c r="X76">
        <f>INDEX('7th_share'!P:P,MATCH($C$1&amp;"-"&amp;$C76,'7th_share'!$AK:$AK,0))</f>
        <v>1.3053771768155181E-3</v>
      </c>
      <c r="Y76">
        <f>INDEX('7th_share'!Q:Q,MATCH($C$1&amp;"-"&amp;$C76,'7th_share'!$AK:$AK,0))</f>
        <v>1.290715209281324E-3</v>
      </c>
      <c r="Z76">
        <f>INDEX('7th_share'!R:R,MATCH($C$1&amp;"-"&amp;$C76,'7th_share'!$AK:$AK,0))</f>
        <v>1.27506474399334E-3</v>
      </c>
      <c r="AA76">
        <f>INDEX('7th_share'!S:S,MATCH($C$1&amp;"-"&amp;$C76,'7th_share'!$AK:$AK,0))</f>
        <v>1.258613975075781E-3</v>
      </c>
      <c r="AB76">
        <f>INDEX('7th_share'!T:T,MATCH($C$1&amp;"-"&amp;$C76,'7th_share'!$AK:$AK,0))</f>
        <v>1.241551096652857E-3</v>
      </c>
      <c r="AC76">
        <f>INDEX('7th_share'!U:U,MATCH($C$1&amp;"-"&amp;$C76,'7th_share'!$AK:$AK,0))</f>
        <v>1.2240643028487829E-3</v>
      </c>
      <c r="AD76">
        <f>INDEX('7th_share'!V:V,MATCH($C$1&amp;"-"&amp;$C76,'7th_share'!$AK:$AK,0))</f>
        <v>1.2063417877877711E-3</v>
      </c>
      <c r="AE76">
        <f>INDEX('7th_share'!W:W,MATCH($C$1&amp;"-"&amp;$C76,'7th_share'!$AK:$AK,0))</f>
        <v>1.188571745594036E-3</v>
      </c>
      <c r="AF76">
        <f>INDEX('7th_share'!X:X,MATCH($C$1&amp;"-"&amp;$C76,'7th_share'!$AK:$AK,0))</f>
        <v>1.1709423703917901E-3</v>
      </c>
      <c r="AG76">
        <f>INDEX('7th_share'!Y:Y,MATCH($C$1&amp;"-"&amp;$C76,'7th_share'!$AK:$AK,0))</f>
        <v>1.153641856305245E-3</v>
      </c>
      <c r="AH76">
        <f>INDEX('7th_share'!Z:Z,MATCH($C$1&amp;"-"&amp;$C76,'7th_share'!$AK:$AK,0))</f>
        <v>1.136858397458615E-3</v>
      </c>
      <c r="AI76">
        <f>INDEX('7th_share'!AA:AA,MATCH($C$1&amp;"-"&amp;$C76,'7th_share'!$AK:$AK,0))</f>
        <v>1.1207801879761141E-3</v>
      </c>
      <c r="AJ76">
        <f>INDEX('7th_share'!AB:AB,MATCH($C$1&amp;"-"&amp;$C76,'7th_share'!$AK:$AK,0))</f>
        <v>1.105595421981954E-3</v>
      </c>
      <c r="AK76">
        <f>INDEX('7th_share'!AC:AC,MATCH($C$1&amp;"-"&amp;$C76,'7th_share'!$AK:$AK,0))</f>
        <v>1.0914922936003479E-3</v>
      </c>
      <c r="AL76">
        <f>INDEX('7th_share'!AD:AD,MATCH($C$1&amp;"-"&amp;$C76,'7th_share'!$AK:$AK,0))</f>
        <v>1.07865899695551E-3</v>
      </c>
      <c r="AM76">
        <f>INDEX('7th_share'!AE:AE,MATCH($C$1&amp;"-"&amp;$C76,'7th_share'!$AK:$AK,0))</f>
        <v>1.0672837261716511E-3</v>
      </c>
      <c r="AN76">
        <f>INDEX('7th_share'!AF:AF,MATCH($C$1&amp;"-"&amp;$C76,'7th_share'!$AK:$AK,0))</f>
        <v>1.0575546753729861E-3</v>
      </c>
      <c r="AO76">
        <f>INDEX('7th_share'!AG:AG,MATCH($C$1&amp;"-"&amp;$C76,'7th_share'!$AK:$AK,0))</f>
        <v>1.049660038683727E-3</v>
      </c>
      <c r="AP76">
        <f>INDEX('7th_share'!AH:AH,MATCH($C$1&amp;"-"&amp;$C76,'7th_share'!$AK:$AK,0))</f>
        <v>1.0437880102280889E-3</v>
      </c>
      <c r="AQ76">
        <f>INDEX('7th_share'!AI:AI,MATCH($C$1&amp;"-"&amp;$C76,'7th_share'!$AK:$AK,0))</f>
        <v>1.0401267841302819E-3</v>
      </c>
      <c r="AR76">
        <f>INDEX('7th_share'!AJ:AJ,MATCH($C$1&amp;"-"&amp;$C76,'7th_share'!$AK:$AK,0))</f>
        <v>1.038864554514522E-3</v>
      </c>
      <c r="AS76" s="6">
        <f t="shared" si="47"/>
        <v>1.038864554514522E-3</v>
      </c>
      <c r="AT76" s="6">
        <f t="shared" si="46"/>
        <v>1.038864554514522E-3</v>
      </c>
      <c r="AU76" s="6">
        <f t="shared" si="46"/>
        <v>1.038864554514522E-3</v>
      </c>
      <c r="AV76" s="6">
        <f t="shared" si="46"/>
        <v>1.038864554514522E-3</v>
      </c>
      <c r="AW76" s="6">
        <f t="shared" si="46"/>
        <v>1.038864554514522E-3</v>
      </c>
      <c r="AX76" s="6">
        <f t="shared" si="46"/>
        <v>1.038864554514522E-3</v>
      </c>
      <c r="AY76" s="6">
        <f t="shared" si="46"/>
        <v>1.038864554514522E-3</v>
      </c>
      <c r="AZ76" s="6">
        <f t="shared" si="46"/>
        <v>1.038864554514522E-3</v>
      </c>
      <c r="BA76" s="6">
        <f t="shared" si="46"/>
        <v>1.038864554514522E-3</v>
      </c>
      <c r="BB76" s="6">
        <f t="shared" si="46"/>
        <v>1.038864554514522E-3</v>
      </c>
      <c r="BC76" s="6">
        <f t="shared" si="46"/>
        <v>1.038864554514522E-3</v>
      </c>
      <c r="BD76" s="6">
        <f t="shared" si="46"/>
        <v>1.038864554514522E-3</v>
      </c>
      <c r="BE76" s="6">
        <f t="shared" si="46"/>
        <v>1.038864554514522E-3</v>
      </c>
      <c r="BF76" s="6">
        <f t="shared" si="46"/>
        <v>1.038864554514522E-3</v>
      </c>
      <c r="BG76" s="6">
        <f t="shared" si="46"/>
        <v>1.038864554514522E-3</v>
      </c>
      <c r="BH76" s="6">
        <f t="shared" si="46"/>
        <v>1.038864554514522E-3</v>
      </c>
      <c r="BI76" s="6">
        <f t="shared" si="46"/>
        <v>1.038864554514522E-3</v>
      </c>
      <c r="BJ76" s="6">
        <f t="shared" si="46"/>
        <v>1.038864554514522E-3</v>
      </c>
      <c r="BK76" s="6">
        <f t="shared" si="46"/>
        <v>1.038864554514522E-3</v>
      </c>
      <c r="BL76" s="6">
        <f t="shared" si="46"/>
        <v>1.038864554514522E-3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12_NZ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0.99</v>
      </c>
      <c r="M79">
        <v>0.98499999999999999</v>
      </c>
      <c r="N79">
        <v>0.75</v>
      </c>
      <c r="O79">
        <v>0.97499999999999998</v>
      </c>
      <c r="P79">
        <v>0.97</v>
      </c>
      <c r="Q79">
        <v>0.96499999999999997</v>
      </c>
      <c r="R79">
        <v>0.96</v>
      </c>
      <c r="S79">
        <v>0.95499999999999996</v>
      </c>
      <c r="T79">
        <v>0.95</v>
      </c>
      <c r="U79">
        <v>0.94499999999999995</v>
      </c>
      <c r="V79">
        <v>0.94</v>
      </c>
      <c r="W79">
        <v>0.93499999999999994</v>
      </c>
      <c r="X79">
        <v>0.92999999999999994</v>
      </c>
      <c r="Y79">
        <v>0.92499999999999993</v>
      </c>
      <c r="Z79">
        <v>0.91999999999999993</v>
      </c>
      <c r="AA79">
        <v>0.91499999999999992</v>
      </c>
      <c r="AB79">
        <v>0.90999999999999992</v>
      </c>
      <c r="AC79">
        <v>0.90499999999999992</v>
      </c>
      <c r="AD79">
        <v>0.89999999999999991</v>
      </c>
      <c r="AE79">
        <v>0.89499999999999991</v>
      </c>
      <c r="AF79">
        <v>0.8899999999999999</v>
      </c>
      <c r="AG79">
        <v>0.8849999999999999</v>
      </c>
      <c r="AH79">
        <v>0.87999999999999989</v>
      </c>
      <c r="AI79">
        <v>0.87499999999999989</v>
      </c>
      <c r="AJ79">
        <v>0.86999999999999988</v>
      </c>
      <c r="AK79">
        <v>0.86499999999999988</v>
      </c>
      <c r="AL79">
        <v>0.85999999999999988</v>
      </c>
      <c r="AM79">
        <v>0.85499999999999987</v>
      </c>
      <c r="AN79">
        <v>0.84999999999999987</v>
      </c>
      <c r="AO79">
        <v>0.84499999999999986</v>
      </c>
      <c r="AP79">
        <v>0.83999999999999986</v>
      </c>
      <c r="AQ79">
        <v>0.83499999999999985</v>
      </c>
      <c r="AR79">
        <v>0.82999999999999985</v>
      </c>
      <c r="AS79">
        <v>0.82499999999999984</v>
      </c>
      <c r="AT79">
        <v>0.81999999999999984</v>
      </c>
      <c r="AU79">
        <v>0.81499999999999984</v>
      </c>
      <c r="AV79">
        <v>0.80999999999999983</v>
      </c>
      <c r="AW79">
        <v>0.80499999999999983</v>
      </c>
      <c r="AX79">
        <v>0.79999999999999982</v>
      </c>
      <c r="AY79">
        <v>0.79499999999999982</v>
      </c>
      <c r="AZ79">
        <v>0.78999999999999981</v>
      </c>
      <c r="BA79">
        <v>0.78499999999999981</v>
      </c>
      <c r="BB79">
        <v>0.7799999999999998</v>
      </c>
      <c r="BC79">
        <v>0.7749999999999998</v>
      </c>
      <c r="BD79">
        <v>0.7699999999999998</v>
      </c>
      <c r="BE79">
        <v>0.76499999999999979</v>
      </c>
      <c r="BF79">
        <v>0.75999999999999979</v>
      </c>
      <c r="BG79">
        <v>0.75499999999999978</v>
      </c>
      <c r="BH79">
        <v>0.74999999999999978</v>
      </c>
      <c r="BI79">
        <v>0.74499999999999977</v>
      </c>
      <c r="BJ79">
        <v>0.73999999999999977</v>
      </c>
      <c r="BK79">
        <v>0.73499999999999976</v>
      </c>
      <c r="BL79">
        <v>0.72999999999999976</v>
      </c>
    </row>
    <row r="80" spans="2:64" x14ac:dyDescent="0.25">
      <c r="B80" t="str">
        <f t="shared" ref="B80:B92" si="48">$C$1</f>
        <v>12_NZ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12_NZ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12_NZ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12_NZ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1.03</v>
      </c>
      <c r="M83" s="6">
        <v>1.03</v>
      </c>
      <c r="N83">
        <v>0.98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12_NZ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 s="6">
        <v>0.95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12_NZ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0.85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12_NZ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 s="6">
        <v>1</v>
      </c>
      <c r="L86">
        <v>1.06</v>
      </c>
      <c r="M86" s="6">
        <v>1.06</v>
      </c>
      <c r="N86">
        <v>0.8</v>
      </c>
      <c r="O86">
        <v>0.95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</row>
    <row r="87" spans="2:64" x14ac:dyDescent="0.25">
      <c r="B87" t="str">
        <f t="shared" si="48"/>
        <v>12_NZ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12_NZ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 s="6">
        <v>0.9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12_NZ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12_NZ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0.9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12_NZ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0.9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12_NZ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0.85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1">(D$28*(D63*D112))+D95</f>
        <v>0</v>
      </c>
      <c r="E127" s="6">
        <f t="shared" si="51"/>
        <v>0</v>
      </c>
      <c r="F127" s="6">
        <f t="shared" si="51"/>
        <v>0</v>
      </c>
      <c r="G127" s="6">
        <f t="shared" si="51"/>
        <v>0</v>
      </c>
      <c r="H127" s="6">
        <f t="shared" si="51"/>
        <v>0</v>
      </c>
      <c r="I127" s="6">
        <f t="shared" si="51"/>
        <v>0</v>
      </c>
      <c r="J127" s="10">
        <f t="shared" si="51"/>
        <v>0</v>
      </c>
      <c r="K127" s="6">
        <f>(K$24*(K63*K112))+K95</f>
        <v>0</v>
      </c>
      <c r="L127" s="6">
        <f t="shared" ref="L127:BL132" si="52">(L$24*(L63*L112))+L95</f>
        <v>0</v>
      </c>
      <c r="M127" s="6">
        <f t="shared" si="52"/>
        <v>0</v>
      </c>
      <c r="N127" s="6">
        <f t="shared" si="52"/>
        <v>0</v>
      </c>
      <c r="O127" s="6">
        <f t="shared" si="52"/>
        <v>0</v>
      </c>
      <c r="P127" s="6">
        <f t="shared" si="52"/>
        <v>0</v>
      </c>
      <c r="Q127" s="6">
        <f t="shared" si="52"/>
        <v>0</v>
      </c>
      <c r="R127" s="6">
        <f t="shared" si="52"/>
        <v>0</v>
      </c>
      <c r="S127" s="6">
        <f t="shared" si="52"/>
        <v>0</v>
      </c>
      <c r="T127" s="6">
        <f t="shared" si="52"/>
        <v>0</v>
      </c>
      <c r="U127" s="6">
        <f t="shared" si="52"/>
        <v>0</v>
      </c>
      <c r="V127" s="6">
        <f t="shared" si="52"/>
        <v>0</v>
      </c>
      <c r="W127" s="6">
        <f t="shared" si="52"/>
        <v>0</v>
      </c>
      <c r="X127" s="6">
        <f t="shared" si="52"/>
        <v>0</v>
      </c>
      <c r="Y127" s="6">
        <f t="shared" si="52"/>
        <v>0</v>
      </c>
      <c r="Z127" s="6">
        <f t="shared" si="52"/>
        <v>0</v>
      </c>
      <c r="AA127" s="6">
        <f t="shared" si="52"/>
        <v>0</v>
      </c>
      <c r="AB127" s="6">
        <f t="shared" si="52"/>
        <v>0</v>
      </c>
      <c r="AC127" s="6">
        <f t="shared" si="52"/>
        <v>0</v>
      </c>
      <c r="AD127" s="6">
        <f t="shared" si="52"/>
        <v>0</v>
      </c>
      <c r="AE127" s="6">
        <f t="shared" si="52"/>
        <v>0</v>
      </c>
      <c r="AF127" s="6">
        <f t="shared" si="52"/>
        <v>0</v>
      </c>
      <c r="AG127" s="6">
        <f t="shared" si="52"/>
        <v>0</v>
      </c>
      <c r="AH127" s="6">
        <f t="shared" si="52"/>
        <v>0</v>
      </c>
      <c r="AI127" s="6">
        <f t="shared" si="52"/>
        <v>0</v>
      </c>
      <c r="AJ127" s="6">
        <f t="shared" si="52"/>
        <v>0</v>
      </c>
      <c r="AK127" s="6">
        <f t="shared" si="52"/>
        <v>0</v>
      </c>
      <c r="AL127" s="6">
        <f t="shared" si="52"/>
        <v>0</v>
      </c>
      <c r="AM127" s="6">
        <f t="shared" si="52"/>
        <v>0</v>
      </c>
      <c r="AN127" s="6">
        <f t="shared" si="52"/>
        <v>0</v>
      </c>
      <c r="AO127" s="6">
        <f t="shared" si="52"/>
        <v>0</v>
      </c>
      <c r="AP127" s="6">
        <f t="shared" si="52"/>
        <v>0</v>
      </c>
      <c r="AQ127" s="6">
        <f t="shared" si="52"/>
        <v>0</v>
      </c>
      <c r="AR127" s="6">
        <f t="shared" si="52"/>
        <v>0</v>
      </c>
      <c r="AS127" s="6">
        <f t="shared" si="52"/>
        <v>0</v>
      </c>
      <c r="AT127" s="6">
        <f t="shared" si="52"/>
        <v>0</v>
      </c>
      <c r="AU127" s="6">
        <f t="shared" si="52"/>
        <v>0</v>
      </c>
      <c r="AV127" s="6">
        <f t="shared" si="52"/>
        <v>0</v>
      </c>
      <c r="AW127" s="6">
        <f t="shared" si="52"/>
        <v>0</v>
      </c>
      <c r="AX127" s="6">
        <f t="shared" si="52"/>
        <v>0</v>
      </c>
      <c r="AY127" s="6">
        <f t="shared" si="52"/>
        <v>0</v>
      </c>
      <c r="AZ127" s="6">
        <f t="shared" si="52"/>
        <v>0</v>
      </c>
      <c r="BA127" s="6">
        <f t="shared" si="52"/>
        <v>0</v>
      </c>
      <c r="BB127" s="6">
        <f t="shared" si="52"/>
        <v>0</v>
      </c>
      <c r="BC127" s="6">
        <f t="shared" si="52"/>
        <v>0</v>
      </c>
      <c r="BD127" s="6">
        <f t="shared" si="52"/>
        <v>0</v>
      </c>
      <c r="BE127" s="6">
        <f t="shared" si="52"/>
        <v>0</v>
      </c>
      <c r="BF127" s="6">
        <f t="shared" si="52"/>
        <v>0</v>
      </c>
      <c r="BG127" s="6">
        <f t="shared" si="52"/>
        <v>0</v>
      </c>
      <c r="BH127" s="6">
        <f t="shared" si="52"/>
        <v>0</v>
      </c>
      <c r="BI127" s="6">
        <f t="shared" si="52"/>
        <v>0</v>
      </c>
      <c r="BJ127" s="6">
        <f t="shared" si="52"/>
        <v>0</v>
      </c>
      <c r="BK127" s="6">
        <f t="shared" si="52"/>
        <v>0</v>
      </c>
      <c r="BL127" s="6">
        <f t="shared" si="52"/>
        <v>0</v>
      </c>
    </row>
    <row r="128" spans="3:64" x14ac:dyDescent="0.25">
      <c r="C128" t="s">
        <v>7</v>
      </c>
      <c r="D128" s="6">
        <f t="shared" ref="D128:J128" si="53">(D$28*(D64*D113))+D96</f>
        <v>0</v>
      </c>
      <c r="E128" s="6">
        <f t="shared" si="53"/>
        <v>0</v>
      </c>
      <c r="F128" s="6">
        <f t="shared" si="53"/>
        <v>0</v>
      </c>
      <c r="G128" s="6">
        <f t="shared" si="53"/>
        <v>0</v>
      </c>
      <c r="H128" s="6">
        <f t="shared" si="53"/>
        <v>0</v>
      </c>
      <c r="I128" s="6">
        <f t="shared" si="53"/>
        <v>0</v>
      </c>
      <c r="J128" s="10">
        <f t="shared" si="53"/>
        <v>0</v>
      </c>
      <c r="K128" s="6">
        <f t="shared" ref="K128:Z133" si="54">(K$24*(K64*K113))+K96</f>
        <v>0</v>
      </c>
      <c r="L128" s="6">
        <f t="shared" si="54"/>
        <v>0</v>
      </c>
      <c r="M128" s="6">
        <f t="shared" si="54"/>
        <v>0</v>
      </c>
      <c r="N128" s="6">
        <f t="shared" si="54"/>
        <v>0</v>
      </c>
      <c r="O128" s="6">
        <f t="shared" si="54"/>
        <v>0</v>
      </c>
      <c r="P128" s="6">
        <f t="shared" si="54"/>
        <v>0</v>
      </c>
      <c r="Q128" s="6">
        <f t="shared" si="54"/>
        <v>0</v>
      </c>
      <c r="R128" s="6">
        <f t="shared" si="54"/>
        <v>0</v>
      </c>
      <c r="S128" s="6">
        <f t="shared" si="54"/>
        <v>0</v>
      </c>
      <c r="T128" s="6">
        <f t="shared" si="54"/>
        <v>0</v>
      </c>
      <c r="U128" s="6">
        <f t="shared" si="54"/>
        <v>0</v>
      </c>
      <c r="V128" s="6">
        <f t="shared" si="54"/>
        <v>0</v>
      </c>
      <c r="W128" s="6">
        <f t="shared" si="54"/>
        <v>0</v>
      </c>
      <c r="X128" s="6">
        <f t="shared" si="54"/>
        <v>0</v>
      </c>
      <c r="Y128" s="6">
        <f t="shared" si="54"/>
        <v>0</v>
      </c>
      <c r="Z128" s="6">
        <f t="shared" si="54"/>
        <v>0</v>
      </c>
      <c r="AA128" s="6">
        <f t="shared" si="52"/>
        <v>0</v>
      </c>
      <c r="AB128" s="6">
        <f t="shared" si="52"/>
        <v>0</v>
      </c>
      <c r="AC128" s="6">
        <f t="shared" si="52"/>
        <v>0</v>
      </c>
      <c r="AD128" s="6">
        <f t="shared" si="52"/>
        <v>0</v>
      </c>
      <c r="AE128" s="6">
        <f t="shared" si="52"/>
        <v>0</v>
      </c>
      <c r="AF128" s="6">
        <f t="shared" si="52"/>
        <v>0</v>
      </c>
      <c r="AG128" s="6">
        <f t="shared" si="52"/>
        <v>0</v>
      </c>
      <c r="AH128" s="6">
        <f t="shared" si="52"/>
        <v>0</v>
      </c>
      <c r="AI128" s="6">
        <f t="shared" si="52"/>
        <v>0</v>
      </c>
      <c r="AJ128" s="6">
        <f t="shared" si="52"/>
        <v>0</v>
      </c>
      <c r="AK128" s="6">
        <f t="shared" si="52"/>
        <v>0</v>
      </c>
      <c r="AL128" s="6">
        <f t="shared" si="52"/>
        <v>0</v>
      </c>
      <c r="AM128" s="6">
        <f t="shared" si="52"/>
        <v>0</v>
      </c>
      <c r="AN128" s="6">
        <f t="shared" si="52"/>
        <v>0</v>
      </c>
      <c r="AO128" s="6">
        <f t="shared" si="52"/>
        <v>0</v>
      </c>
      <c r="AP128" s="6">
        <f t="shared" si="52"/>
        <v>0</v>
      </c>
      <c r="AQ128" s="6">
        <f t="shared" si="52"/>
        <v>0</v>
      </c>
      <c r="AR128" s="6">
        <f t="shared" si="52"/>
        <v>0</v>
      </c>
      <c r="AS128" s="6">
        <f t="shared" si="52"/>
        <v>0</v>
      </c>
      <c r="AT128" s="6">
        <f t="shared" si="52"/>
        <v>0</v>
      </c>
      <c r="AU128" s="6">
        <f t="shared" si="52"/>
        <v>0</v>
      </c>
      <c r="AV128" s="6">
        <f t="shared" si="52"/>
        <v>0</v>
      </c>
      <c r="AW128" s="6">
        <f t="shared" si="52"/>
        <v>0</v>
      </c>
      <c r="AX128" s="6">
        <f t="shared" si="52"/>
        <v>0</v>
      </c>
      <c r="AY128" s="6">
        <f t="shared" si="52"/>
        <v>0</v>
      </c>
      <c r="AZ128" s="6">
        <f t="shared" si="52"/>
        <v>0</v>
      </c>
      <c r="BA128" s="6">
        <f t="shared" si="52"/>
        <v>0</v>
      </c>
      <c r="BB128" s="6">
        <f t="shared" si="52"/>
        <v>0</v>
      </c>
      <c r="BC128" s="6">
        <f t="shared" si="52"/>
        <v>0</v>
      </c>
      <c r="BD128" s="6">
        <f t="shared" si="52"/>
        <v>0</v>
      </c>
      <c r="BE128" s="6">
        <f t="shared" si="52"/>
        <v>0</v>
      </c>
      <c r="BF128" s="6">
        <f t="shared" si="52"/>
        <v>0</v>
      </c>
      <c r="BG128" s="6">
        <f t="shared" si="52"/>
        <v>0</v>
      </c>
      <c r="BH128" s="6">
        <f t="shared" si="52"/>
        <v>0</v>
      </c>
      <c r="BI128" s="6">
        <f t="shared" si="52"/>
        <v>0</v>
      </c>
      <c r="BJ128" s="6">
        <f t="shared" si="52"/>
        <v>0</v>
      </c>
      <c r="BK128" s="6">
        <f t="shared" si="52"/>
        <v>0</v>
      </c>
      <c r="BL128" s="6">
        <f t="shared" si="52"/>
        <v>0</v>
      </c>
    </row>
    <row r="129" spans="1:64" x14ac:dyDescent="0.25">
      <c r="C129" t="s">
        <v>8</v>
      </c>
      <c r="D129" s="6">
        <f t="shared" ref="D129:J129" si="55">(D$28*(D65*D114))+D97</f>
        <v>4.3584552267610084</v>
      </c>
      <c r="E129" s="6">
        <f t="shared" si="55"/>
        <v>4.4450728047603567</v>
      </c>
      <c r="F129" s="6">
        <f t="shared" si="55"/>
        <v>4.1999999999999975</v>
      </c>
      <c r="G129" s="6">
        <f t="shared" si="55"/>
        <v>4.6183079607590498</v>
      </c>
      <c r="H129" s="6">
        <f t="shared" si="55"/>
        <v>4.7049255387584257</v>
      </c>
      <c r="I129" s="6">
        <f t="shared" si="55"/>
        <v>4.7915431167577802</v>
      </c>
      <c r="J129" s="10">
        <f t="shared" si="55"/>
        <v>0</v>
      </c>
      <c r="K129" s="6">
        <f t="shared" si="54"/>
        <v>4.8331649163779877</v>
      </c>
      <c r="L129" s="6">
        <f t="shared" si="52"/>
        <v>4.8689936298369103</v>
      </c>
      <c r="M129" s="6">
        <f t="shared" si="52"/>
        <v>4.8613803066955361</v>
      </c>
      <c r="N129" s="6">
        <f t="shared" si="52"/>
        <v>4.9140073527450507</v>
      </c>
      <c r="O129" s="6">
        <f t="shared" si="52"/>
        <v>4.9022432870788801</v>
      </c>
      <c r="P129" s="6">
        <f t="shared" si="52"/>
        <v>4.8878590584449553</v>
      </c>
      <c r="Q129" s="6">
        <f t="shared" si="52"/>
        <v>4.8649145168972296</v>
      </c>
      <c r="R129" s="6">
        <f t="shared" si="52"/>
        <v>4.8356194893137605</v>
      </c>
      <c r="S129" s="6">
        <f t="shared" si="52"/>
        <v>4.799745697896495</v>
      </c>
      <c r="T129" s="6">
        <f t="shared" si="52"/>
        <v>4.758146795556522</v>
      </c>
      <c r="U129" s="6">
        <f t="shared" si="52"/>
        <v>4.7114483169936641</v>
      </c>
      <c r="V129" s="6">
        <f t="shared" si="52"/>
        <v>4.6601916224298172</v>
      </c>
      <c r="W129" s="6">
        <f t="shared" si="52"/>
        <v>4.6049107665134779</v>
      </c>
      <c r="X129" s="6">
        <f t="shared" si="52"/>
        <v>4.5461456261137618</v>
      </c>
      <c r="Y129" s="6">
        <f t="shared" si="52"/>
        <v>4.4844231297351076</v>
      </c>
      <c r="Z129" s="6">
        <f t="shared" si="52"/>
        <v>4.420281608293406</v>
      </c>
      <c r="AA129" s="6">
        <f t="shared" si="52"/>
        <v>4.3542474585552506</v>
      </c>
      <c r="AB129" s="6">
        <f t="shared" si="52"/>
        <v>4.2868247801862518</v>
      </c>
      <c r="AC129" s="6">
        <f t="shared" si="52"/>
        <v>4.2185152917121131</v>
      </c>
      <c r="AD129" s="6">
        <f t="shared" si="52"/>
        <v>4.1497947019651535</v>
      </c>
      <c r="AE129" s="6">
        <f t="shared" si="52"/>
        <v>4.0812257306204058</v>
      </c>
      <c r="AF129" s="6">
        <f t="shared" si="52"/>
        <v>4.0132774159874529</v>
      </c>
      <c r="AG129" s="6">
        <f t="shared" si="52"/>
        <v>3.9463954813791355</v>
      </c>
      <c r="AH129" s="6">
        <f t="shared" si="52"/>
        <v>3.8810236326230352</v>
      </c>
      <c r="AI129" s="6">
        <f t="shared" si="52"/>
        <v>3.817602015157648</v>
      </c>
      <c r="AJ129" s="6">
        <f t="shared" si="52"/>
        <v>3.7564894831193976</v>
      </c>
      <c r="AK129" s="6">
        <f t="shared" si="52"/>
        <v>3.6981448212823658</v>
      </c>
      <c r="AL129" s="6">
        <f t="shared" si="52"/>
        <v>3.643027363893828</v>
      </c>
      <c r="AM129" s="6">
        <f t="shared" si="52"/>
        <v>3.5915708552788215</v>
      </c>
      <c r="AN129" s="6">
        <f t="shared" si="52"/>
        <v>3.5441844419151085</v>
      </c>
      <c r="AO129" s="6">
        <f t="shared" si="52"/>
        <v>3.5013851951329653</v>
      </c>
      <c r="AP129" s="6">
        <f t="shared" si="52"/>
        <v>3.4635571319344298</v>
      </c>
      <c r="AQ129" s="6">
        <f t="shared" si="52"/>
        <v>3.4310700990080516</v>
      </c>
      <c r="AR129" s="6">
        <f t="shared" si="52"/>
        <v>3.404263173055408</v>
      </c>
      <c r="AS129" s="6">
        <f t="shared" si="52"/>
        <v>3.3790362168403782</v>
      </c>
      <c r="AT129" s="6">
        <f t="shared" si="52"/>
        <v>3.3531906709830732</v>
      </c>
      <c r="AU129" s="6">
        <f t="shared" si="52"/>
        <v>3.3267141904594029</v>
      </c>
      <c r="AV129" s="6">
        <f t="shared" si="52"/>
        <v>3.2995876295887183</v>
      </c>
      <c r="AW129" s="6">
        <f t="shared" si="52"/>
        <v>3.271797273111043</v>
      </c>
      <c r="AX129" s="6">
        <f t="shared" si="52"/>
        <v>3.2433286953950682</v>
      </c>
      <c r="AY129" s="6">
        <f t="shared" si="52"/>
        <v>3.2141636811415331</v>
      </c>
      <c r="AZ129" s="6">
        <f t="shared" si="52"/>
        <v>3.1842832694821781</v>
      </c>
      <c r="BA129" s="6">
        <f t="shared" si="52"/>
        <v>3.1536707976429135</v>
      </c>
      <c r="BB129" s="6">
        <f t="shared" si="52"/>
        <v>3.1223088203390534</v>
      </c>
      <c r="BC129" s="6">
        <f t="shared" si="52"/>
        <v>3.0901821525342879</v>
      </c>
      <c r="BD129" s="6">
        <f t="shared" si="52"/>
        <v>3.0572656021777935</v>
      </c>
      <c r="BE129" s="6">
        <f t="shared" si="52"/>
        <v>3.0235453834780781</v>
      </c>
      <c r="BF129" s="6">
        <f t="shared" si="52"/>
        <v>2.989000724846623</v>
      </c>
      <c r="BG129" s="6">
        <f t="shared" si="52"/>
        <v>2.9536099716226483</v>
      </c>
      <c r="BH129" s="6">
        <f t="shared" si="52"/>
        <v>2.917353626370883</v>
      </c>
      <c r="BI129" s="6">
        <f t="shared" si="52"/>
        <v>2.880208202918443</v>
      </c>
      <c r="BJ129" s="6">
        <f t="shared" si="52"/>
        <v>2.8421553894030582</v>
      </c>
      <c r="BK129" s="6">
        <f t="shared" si="52"/>
        <v>2.8031697773915387</v>
      </c>
      <c r="BL129" s="6">
        <f t="shared" si="52"/>
        <v>2.7632310857146787</v>
      </c>
    </row>
    <row r="130" spans="1:64" x14ac:dyDescent="0.25">
      <c r="C130" t="s">
        <v>9</v>
      </c>
      <c r="D130" s="6">
        <f t="shared" ref="D130:J130" si="56">(D$28*(D66*D115))+D98</f>
        <v>0</v>
      </c>
      <c r="E130" s="6">
        <f t="shared" si="56"/>
        <v>0</v>
      </c>
      <c r="F130" s="6">
        <f t="shared" si="56"/>
        <v>0</v>
      </c>
      <c r="G130" s="6">
        <f t="shared" si="56"/>
        <v>0</v>
      </c>
      <c r="H130" s="6">
        <f t="shared" si="56"/>
        <v>0</v>
      </c>
      <c r="I130" s="6">
        <f t="shared" si="56"/>
        <v>0</v>
      </c>
      <c r="J130" s="10">
        <f t="shared" si="56"/>
        <v>0</v>
      </c>
      <c r="K130" s="6">
        <f t="shared" si="54"/>
        <v>0</v>
      </c>
      <c r="L130" s="6">
        <f t="shared" si="52"/>
        <v>0</v>
      </c>
      <c r="M130" s="6">
        <f t="shared" si="52"/>
        <v>0</v>
      </c>
      <c r="N130" s="6">
        <f t="shared" si="52"/>
        <v>0</v>
      </c>
      <c r="O130" s="6">
        <f t="shared" si="52"/>
        <v>0</v>
      </c>
      <c r="P130" s="6">
        <f t="shared" si="52"/>
        <v>0</v>
      </c>
      <c r="Q130" s="6">
        <f t="shared" si="52"/>
        <v>0</v>
      </c>
      <c r="R130" s="6">
        <f t="shared" si="52"/>
        <v>0</v>
      </c>
      <c r="S130" s="6">
        <f t="shared" si="52"/>
        <v>0</v>
      </c>
      <c r="T130" s="6">
        <f t="shared" si="52"/>
        <v>0</v>
      </c>
      <c r="U130" s="6">
        <f t="shared" si="52"/>
        <v>0</v>
      </c>
      <c r="V130" s="6">
        <f t="shared" si="52"/>
        <v>0</v>
      </c>
      <c r="W130" s="6">
        <f t="shared" si="52"/>
        <v>0</v>
      </c>
      <c r="X130" s="6">
        <f t="shared" si="52"/>
        <v>0</v>
      </c>
      <c r="Y130" s="6">
        <f t="shared" si="52"/>
        <v>0</v>
      </c>
      <c r="Z130" s="6">
        <f t="shared" si="52"/>
        <v>0</v>
      </c>
      <c r="AA130" s="6">
        <f t="shared" si="52"/>
        <v>0</v>
      </c>
      <c r="AB130" s="6">
        <f t="shared" si="52"/>
        <v>0</v>
      </c>
      <c r="AC130" s="6">
        <f t="shared" si="52"/>
        <v>0</v>
      </c>
      <c r="AD130" s="6">
        <f t="shared" si="52"/>
        <v>0</v>
      </c>
      <c r="AE130" s="6">
        <f t="shared" si="52"/>
        <v>0</v>
      </c>
      <c r="AF130" s="6">
        <f t="shared" si="52"/>
        <v>0</v>
      </c>
      <c r="AG130" s="6">
        <f t="shared" si="52"/>
        <v>0</v>
      </c>
      <c r="AH130" s="6">
        <f t="shared" si="52"/>
        <v>0</v>
      </c>
      <c r="AI130" s="6">
        <f t="shared" si="52"/>
        <v>0</v>
      </c>
      <c r="AJ130" s="6">
        <f t="shared" si="52"/>
        <v>0</v>
      </c>
      <c r="AK130" s="6">
        <f t="shared" si="52"/>
        <v>0</v>
      </c>
      <c r="AL130" s="6">
        <f t="shared" si="52"/>
        <v>0</v>
      </c>
      <c r="AM130" s="6">
        <f t="shared" si="52"/>
        <v>0</v>
      </c>
      <c r="AN130" s="6">
        <f t="shared" si="52"/>
        <v>0</v>
      </c>
      <c r="AO130" s="6">
        <f t="shared" si="52"/>
        <v>0</v>
      </c>
      <c r="AP130" s="6">
        <f t="shared" si="52"/>
        <v>0</v>
      </c>
      <c r="AQ130" s="6">
        <f t="shared" si="52"/>
        <v>0</v>
      </c>
      <c r="AR130" s="6">
        <f t="shared" si="52"/>
        <v>0</v>
      </c>
      <c r="AS130" s="6">
        <f t="shared" si="52"/>
        <v>0</v>
      </c>
      <c r="AT130" s="6">
        <f t="shared" si="52"/>
        <v>0</v>
      </c>
      <c r="AU130" s="6">
        <f t="shared" si="52"/>
        <v>0</v>
      </c>
      <c r="AV130" s="6">
        <f t="shared" si="52"/>
        <v>0</v>
      </c>
      <c r="AW130" s="6">
        <f t="shared" si="52"/>
        <v>0</v>
      </c>
      <c r="AX130" s="6">
        <f t="shared" si="52"/>
        <v>0</v>
      </c>
      <c r="AY130" s="6">
        <f t="shared" si="52"/>
        <v>0</v>
      </c>
      <c r="AZ130" s="6">
        <f t="shared" si="52"/>
        <v>0</v>
      </c>
      <c r="BA130" s="6">
        <f t="shared" si="52"/>
        <v>0</v>
      </c>
      <c r="BB130" s="6">
        <f t="shared" si="52"/>
        <v>0</v>
      </c>
      <c r="BC130" s="6">
        <f t="shared" si="52"/>
        <v>0</v>
      </c>
      <c r="BD130" s="6">
        <f t="shared" si="52"/>
        <v>0</v>
      </c>
      <c r="BE130" s="6">
        <f t="shared" si="52"/>
        <v>0</v>
      </c>
      <c r="BF130" s="6">
        <f t="shared" si="52"/>
        <v>0</v>
      </c>
      <c r="BG130" s="6">
        <f t="shared" si="52"/>
        <v>0</v>
      </c>
      <c r="BH130" s="6">
        <f t="shared" si="52"/>
        <v>0</v>
      </c>
      <c r="BI130" s="6">
        <f t="shared" si="52"/>
        <v>0</v>
      </c>
      <c r="BJ130" s="6">
        <f t="shared" si="52"/>
        <v>0</v>
      </c>
      <c r="BK130" s="6">
        <f t="shared" si="52"/>
        <v>0</v>
      </c>
      <c r="BL130" s="6">
        <f t="shared" si="52"/>
        <v>0</v>
      </c>
    </row>
    <row r="131" spans="1:64" x14ac:dyDescent="0.25">
      <c r="C131" t="s">
        <v>10</v>
      </c>
      <c r="D131" s="6">
        <f t="shared" ref="D131:J131" si="57">(D$28*(D67*D116))+D99</f>
        <v>18.62</v>
      </c>
      <c r="E131" s="6">
        <f t="shared" si="57"/>
        <v>18.559999999999942</v>
      </c>
      <c r="F131" s="6">
        <f t="shared" si="57"/>
        <v>18.500000000000004</v>
      </c>
      <c r="G131" s="6">
        <f t="shared" si="57"/>
        <v>18.439999999999944</v>
      </c>
      <c r="H131" s="6">
        <f t="shared" si="57"/>
        <v>18.379999999999985</v>
      </c>
      <c r="I131" s="6">
        <f t="shared" si="57"/>
        <v>18.319999999999958</v>
      </c>
      <c r="J131" s="10">
        <f t="shared" si="57"/>
        <v>0</v>
      </c>
      <c r="K131" s="6">
        <f t="shared" si="54"/>
        <v>18.11264176100557</v>
      </c>
      <c r="L131" s="6">
        <f t="shared" si="52"/>
        <v>18.12877234817633</v>
      </c>
      <c r="M131" s="6">
        <f t="shared" si="52"/>
        <v>18.021443694656231</v>
      </c>
      <c r="N131" s="6">
        <f t="shared" si="52"/>
        <v>18.172867559130697</v>
      </c>
      <c r="O131" s="6">
        <f t="shared" si="52"/>
        <v>18.119130994053286</v>
      </c>
      <c r="P131" s="6">
        <f t="shared" si="52"/>
        <v>18.086632200686555</v>
      </c>
      <c r="Q131" s="6">
        <f t="shared" si="52"/>
        <v>18.050963841273234</v>
      </c>
      <c r="R131" s="6">
        <f t="shared" si="52"/>
        <v>18.01788168558441</v>
      </c>
      <c r="S131" s="6">
        <f t="shared" si="52"/>
        <v>17.984124690882503</v>
      </c>
      <c r="T131" s="6">
        <f t="shared" si="52"/>
        <v>17.950465920731119</v>
      </c>
      <c r="U131" s="6">
        <f t="shared" si="52"/>
        <v>17.916857739209011</v>
      </c>
      <c r="V131" s="6">
        <f t="shared" si="52"/>
        <v>17.882959674763718</v>
      </c>
      <c r="W131" s="6">
        <f t="shared" si="52"/>
        <v>17.848424707592422</v>
      </c>
      <c r="X131" s="6">
        <f t="shared" si="52"/>
        <v>17.812950702429632</v>
      </c>
      <c r="Y131" s="6">
        <f t="shared" si="52"/>
        <v>17.776209169903456</v>
      </c>
      <c r="Z131" s="6">
        <f t="shared" si="52"/>
        <v>17.737942401636765</v>
      </c>
      <c r="AA131" s="6">
        <f t="shared" si="52"/>
        <v>17.697874281168314</v>
      </c>
      <c r="AB131" s="6">
        <f t="shared" si="52"/>
        <v>17.655667917526184</v>
      </c>
      <c r="AC131" s="6">
        <f t="shared" si="52"/>
        <v>17.61100624295041</v>
      </c>
      <c r="AD131" s="6">
        <f t="shared" si="52"/>
        <v>17.563495110730294</v>
      </c>
      <c r="AE131" s="6">
        <f t="shared" si="52"/>
        <v>17.513144959452045</v>
      </c>
      <c r="AF131" s="6">
        <f t="shared" si="52"/>
        <v>17.45961519220144</v>
      </c>
      <c r="AG131" s="6">
        <f t="shared" si="52"/>
        <v>17.402502012654619</v>
      </c>
      <c r="AH131" s="6">
        <f t="shared" si="52"/>
        <v>17.341432142531357</v>
      </c>
      <c r="AI131" s="6">
        <f t="shared" si="52"/>
        <v>17.276061380396467</v>
      </c>
      <c r="AJ131" s="6">
        <f t="shared" si="52"/>
        <v>17.20572430302288</v>
      </c>
      <c r="AK131" s="6">
        <f t="shared" si="52"/>
        <v>17.13025978331239</v>
      </c>
      <c r="AL131" s="6">
        <f t="shared" si="52"/>
        <v>17.049580256978114</v>
      </c>
      <c r="AM131" s="6">
        <f t="shared" si="52"/>
        <v>16.963555159116222</v>
      </c>
      <c r="AN131" s="6">
        <f t="shared" si="52"/>
        <v>16.872016527428812</v>
      </c>
      <c r="AO131" s="6">
        <f t="shared" si="52"/>
        <v>16.775395876684133</v>
      </c>
      <c r="AP131" s="6">
        <f t="shared" si="52"/>
        <v>16.673582319243575</v>
      </c>
      <c r="AQ131" s="6">
        <f t="shared" si="52"/>
        <v>16.566481670468793</v>
      </c>
      <c r="AR131" s="6">
        <f t="shared" si="52"/>
        <v>16.453938669767815</v>
      </c>
      <c r="AS131" s="6">
        <f t="shared" si="52"/>
        <v>16.33200838139517</v>
      </c>
      <c r="AT131" s="6">
        <f t="shared" si="52"/>
        <v>16.207088243084861</v>
      </c>
      <c r="AU131" s="6">
        <f t="shared" si="52"/>
        <v>16.079118587220457</v>
      </c>
      <c r="AV131" s="6">
        <f t="shared" si="52"/>
        <v>15.948006876345481</v>
      </c>
      <c r="AW131" s="6">
        <f t="shared" si="52"/>
        <v>15.813686820036716</v>
      </c>
      <c r="AX131" s="6">
        <f t="shared" si="52"/>
        <v>15.676088694409506</v>
      </c>
      <c r="AY131" s="6">
        <f t="shared" si="52"/>
        <v>15.535124458850751</v>
      </c>
      <c r="AZ131" s="6">
        <f t="shared" si="52"/>
        <v>15.39070246916387</v>
      </c>
      <c r="BA131" s="6">
        <f t="shared" si="52"/>
        <v>15.242742188607423</v>
      </c>
      <c r="BB131" s="6">
        <f t="shared" si="52"/>
        <v>15.091159298305433</v>
      </c>
      <c r="BC131" s="6">
        <f t="shared" si="52"/>
        <v>14.935880403915734</v>
      </c>
      <c r="BD131" s="6">
        <f t="shared" si="52"/>
        <v>14.776783743859344</v>
      </c>
      <c r="BE131" s="6">
        <f t="shared" si="52"/>
        <v>14.61380268681072</v>
      </c>
      <c r="BF131" s="6">
        <f t="shared" si="52"/>
        <v>14.446836836758687</v>
      </c>
      <c r="BG131" s="6">
        <f t="shared" si="52"/>
        <v>14.275781529509475</v>
      </c>
      <c r="BH131" s="6">
        <f t="shared" si="52"/>
        <v>14.100542527459277</v>
      </c>
      <c r="BI131" s="6">
        <f t="shared" si="52"/>
        <v>13.921006314105817</v>
      </c>
      <c r="BJ131" s="6">
        <f t="shared" si="52"/>
        <v>13.737084382114789</v>
      </c>
      <c r="BK131" s="6">
        <f t="shared" si="52"/>
        <v>13.54865392405911</v>
      </c>
      <c r="BL131" s="6">
        <f t="shared" si="52"/>
        <v>13.355616914287621</v>
      </c>
    </row>
    <row r="132" spans="1:64" x14ac:dyDescent="0.25">
      <c r="C132" t="s">
        <v>11</v>
      </c>
      <c r="D132" s="6">
        <f t="shared" ref="D132:J132" si="58">(D$28*(D68*D117))+D100</f>
        <v>0</v>
      </c>
      <c r="E132" s="6">
        <f t="shared" si="58"/>
        <v>0</v>
      </c>
      <c r="F132" s="6">
        <f t="shared" si="58"/>
        <v>0</v>
      </c>
      <c r="G132" s="6">
        <f t="shared" si="58"/>
        <v>0</v>
      </c>
      <c r="H132" s="6">
        <f t="shared" si="58"/>
        <v>0</v>
      </c>
      <c r="I132" s="6">
        <f t="shared" si="58"/>
        <v>0</v>
      </c>
      <c r="J132" s="10">
        <f t="shared" si="58"/>
        <v>0</v>
      </c>
      <c r="K132" s="6">
        <f t="shared" si="54"/>
        <v>0</v>
      </c>
      <c r="L132" s="6">
        <f t="shared" si="52"/>
        <v>0</v>
      </c>
      <c r="M132" s="6">
        <f t="shared" si="52"/>
        <v>0</v>
      </c>
      <c r="N132" s="6">
        <f t="shared" si="52"/>
        <v>0</v>
      </c>
      <c r="O132" s="6">
        <f t="shared" si="52"/>
        <v>0</v>
      </c>
      <c r="P132" s="6">
        <f t="shared" si="52"/>
        <v>0</v>
      </c>
      <c r="Q132" s="6">
        <f t="shared" ref="L132:BL133" si="59">(Q$24*(Q68*Q117))+Q100</f>
        <v>0</v>
      </c>
      <c r="R132" s="6">
        <f t="shared" si="59"/>
        <v>0</v>
      </c>
      <c r="S132" s="6">
        <f t="shared" si="59"/>
        <v>0</v>
      </c>
      <c r="T132" s="6">
        <f t="shared" si="59"/>
        <v>0</v>
      </c>
      <c r="U132" s="6">
        <f t="shared" si="59"/>
        <v>0</v>
      </c>
      <c r="V132" s="6">
        <f t="shared" si="59"/>
        <v>0</v>
      </c>
      <c r="W132" s="6">
        <f t="shared" si="59"/>
        <v>0</v>
      </c>
      <c r="X132" s="6">
        <f t="shared" si="59"/>
        <v>0</v>
      </c>
      <c r="Y132" s="6">
        <f t="shared" si="59"/>
        <v>0</v>
      </c>
      <c r="Z132" s="6">
        <f t="shared" si="59"/>
        <v>0</v>
      </c>
      <c r="AA132" s="6">
        <f t="shared" si="59"/>
        <v>0</v>
      </c>
      <c r="AB132" s="6">
        <f t="shared" si="59"/>
        <v>0</v>
      </c>
      <c r="AC132" s="6">
        <f t="shared" si="59"/>
        <v>0</v>
      </c>
      <c r="AD132" s="6">
        <f t="shared" si="59"/>
        <v>0</v>
      </c>
      <c r="AE132" s="6">
        <f t="shared" si="59"/>
        <v>0</v>
      </c>
      <c r="AF132" s="6">
        <f t="shared" si="59"/>
        <v>0</v>
      </c>
      <c r="AG132" s="6">
        <f t="shared" si="59"/>
        <v>0</v>
      </c>
      <c r="AH132" s="6">
        <f t="shared" si="59"/>
        <v>0</v>
      </c>
      <c r="AI132" s="6">
        <f t="shared" si="59"/>
        <v>0</v>
      </c>
      <c r="AJ132" s="6">
        <f t="shared" si="59"/>
        <v>0</v>
      </c>
      <c r="AK132" s="6">
        <f t="shared" si="59"/>
        <v>0</v>
      </c>
      <c r="AL132" s="6">
        <f t="shared" si="59"/>
        <v>0</v>
      </c>
      <c r="AM132" s="6">
        <f t="shared" si="59"/>
        <v>0</v>
      </c>
      <c r="AN132" s="6">
        <f t="shared" si="59"/>
        <v>0</v>
      </c>
      <c r="AO132" s="6">
        <f t="shared" si="59"/>
        <v>0</v>
      </c>
      <c r="AP132" s="6">
        <f t="shared" si="59"/>
        <v>0</v>
      </c>
      <c r="AQ132" s="6">
        <f t="shared" si="59"/>
        <v>0</v>
      </c>
      <c r="AR132" s="6">
        <f t="shared" si="59"/>
        <v>0</v>
      </c>
      <c r="AS132" s="6">
        <f t="shared" si="59"/>
        <v>0</v>
      </c>
      <c r="AT132" s="6">
        <f t="shared" si="59"/>
        <v>0</v>
      </c>
      <c r="AU132" s="6">
        <f t="shared" si="59"/>
        <v>0</v>
      </c>
      <c r="AV132" s="6">
        <f t="shared" si="59"/>
        <v>0</v>
      </c>
      <c r="AW132" s="6">
        <f t="shared" si="59"/>
        <v>0</v>
      </c>
      <c r="AX132" s="6">
        <f t="shared" si="59"/>
        <v>0</v>
      </c>
      <c r="AY132" s="6">
        <f t="shared" si="59"/>
        <v>0</v>
      </c>
      <c r="AZ132" s="6">
        <f t="shared" si="59"/>
        <v>0</v>
      </c>
      <c r="BA132" s="6">
        <f t="shared" si="59"/>
        <v>0</v>
      </c>
      <c r="BB132" s="6">
        <f t="shared" si="59"/>
        <v>0</v>
      </c>
      <c r="BC132" s="6">
        <f t="shared" si="59"/>
        <v>0</v>
      </c>
      <c r="BD132" s="6">
        <f t="shared" si="59"/>
        <v>0</v>
      </c>
      <c r="BE132" s="6">
        <f t="shared" si="59"/>
        <v>0</v>
      </c>
      <c r="BF132" s="6">
        <f t="shared" si="59"/>
        <v>0</v>
      </c>
      <c r="BG132" s="6">
        <f t="shared" si="59"/>
        <v>0</v>
      </c>
      <c r="BH132" s="6">
        <f t="shared" si="59"/>
        <v>0</v>
      </c>
      <c r="BI132" s="6">
        <f t="shared" si="59"/>
        <v>0</v>
      </c>
      <c r="BJ132" s="6">
        <f t="shared" si="59"/>
        <v>0</v>
      </c>
      <c r="BK132" s="6">
        <f t="shared" si="59"/>
        <v>0</v>
      </c>
      <c r="BL132" s="6">
        <f t="shared" si="59"/>
        <v>0</v>
      </c>
    </row>
    <row r="133" spans="1:64" x14ac:dyDescent="0.25">
      <c r="C133" t="s">
        <v>12</v>
      </c>
      <c r="D133" s="6">
        <f t="shared" ref="D133:J133" si="60">(D$28*(D69*D118))+D101</f>
        <v>3.7599999999999922</v>
      </c>
      <c r="E133" s="6">
        <f t="shared" si="60"/>
        <v>3.6799999999999939</v>
      </c>
      <c r="F133" s="6">
        <f t="shared" si="60"/>
        <v>3.5999999999999917</v>
      </c>
      <c r="G133" s="6">
        <f t="shared" si="60"/>
        <v>3.5199999999999969</v>
      </c>
      <c r="H133" s="6">
        <f t="shared" si="60"/>
        <v>3.4399999999999937</v>
      </c>
      <c r="I133" s="6">
        <f t="shared" si="60"/>
        <v>3.3599999999999759</v>
      </c>
      <c r="J133" s="10">
        <f t="shared" si="60"/>
        <v>0</v>
      </c>
      <c r="K133" s="6">
        <f t="shared" si="54"/>
        <v>3.2048510200202456</v>
      </c>
      <c r="L133" s="6">
        <f t="shared" si="59"/>
        <v>3.1581415366454637</v>
      </c>
      <c r="M133" s="6">
        <f t="shared" si="59"/>
        <v>3.095846661598336</v>
      </c>
      <c r="N133" s="6">
        <f t="shared" si="59"/>
        <v>3.0833614572925518</v>
      </c>
      <c r="O133" s="6">
        <f t="shared" si="59"/>
        <v>3.0410502240917321</v>
      </c>
      <c r="P133" s="6">
        <f t="shared" si="59"/>
        <v>3.0073778053430917</v>
      </c>
      <c r="Q133" s="6">
        <f t="shared" si="59"/>
        <v>2.9779232427376323</v>
      </c>
      <c r="R133" s="6">
        <f t="shared" si="59"/>
        <v>2.9533440972653326</v>
      </c>
      <c r="S133" s="6">
        <f t="shared" si="59"/>
        <v>2.9328035968088</v>
      </c>
      <c r="T133" s="6">
        <f t="shared" si="59"/>
        <v>2.9161323917350601</v>
      </c>
      <c r="U133" s="6">
        <f t="shared" si="59"/>
        <v>2.9030272932881251</v>
      </c>
      <c r="V133" s="6">
        <f t="shared" si="59"/>
        <v>2.8931398548369622</v>
      </c>
      <c r="W133" s="6">
        <f t="shared" si="59"/>
        <v>2.8861232800402017</v>
      </c>
      <c r="X133" s="6">
        <f t="shared" si="59"/>
        <v>2.8816407333922061</v>
      </c>
      <c r="Y133" s="6">
        <f t="shared" si="59"/>
        <v>2.8793538563836347</v>
      </c>
      <c r="Z133" s="6">
        <f t="shared" si="59"/>
        <v>2.8789385812918282</v>
      </c>
      <c r="AA133" s="6">
        <f t="shared" si="59"/>
        <v>2.8800708488305369</v>
      </c>
      <c r="AB133" s="6">
        <f t="shared" si="59"/>
        <v>2.8824198111719652</v>
      </c>
      <c r="AC133" s="6">
        <f t="shared" si="59"/>
        <v>2.8856610148656787</v>
      </c>
      <c r="AD133" s="6">
        <f t="shared" si="59"/>
        <v>2.8894606564319543</v>
      </c>
      <c r="AE133" s="6">
        <f t="shared" si="59"/>
        <v>2.8935550628494497</v>
      </c>
      <c r="AF133" s="6">
        <f t="shared" si="59"/>
        <v>2.8976269553597094</v>
      </c>
      <c r="AG133" s="6">
        <f t="shared" si="59"/>
        <v>2.901352402437448</v>
      </c>
      <c r="AH133" s="6">
        <f t="shared" si="59"/>
        <v>2.9044164904543064</v>
      </c>
      <c r="AI133" s="6">
        <f t="shared" si="59"/>
        <v>2.9065134546876839</v>
      </c>
      <c r="AJ133" s="6">
        <f t="shared" si="59"/>
        <v>2.9072879024911193</v>
      </c>
      <c r="AK133" s="6">
        <f t="shared" si="59"/>
        <v>2.9064741051495466</v>
      </c>
      <c r="AL133" s="6">
        <f t="shared" si="59"/>
        <v>2.9038248182177542</v>
      </c>
      <c r="AM133" s="6">
        <f t="shared" si="59"/>
        <v>2.8990919403737605</v>
      </c>
      <c r="AN133" s="6">
        <f t="shared" si="59"/>
        <v>2.8920276733982813</v>
      </c>
      <c r="AO133" s="6">
        <f t="shared" si="59"/>
        <v>2.8824942088209</v>
      </c>
      <c r="AP133" s="6">
        <f t="shared" si="59"/>
        <v>2.8702684765016948</v>
      </c>
      <c r="AQ133" s="6">
        <f t="shared" si="59"/>
        <v>2.8551376477669481</v>
      </c>
      <c r="AR133" s="6">
        <f t="shared" si="59"/>
        <v>2.8368859775461797</v>
      </c>
      <c r="AS133" s="6">
        <f t="shared" si="59"/>
        <v>2.8158635140336545</v>
      </c>
      <c r="AT133" s="6">
        <f t="shared" si="59"/>
        <v>2.7943255591525671</v>
      </c>
      <c r="AU133" s="6">
        <f t="shared" si="59"/>
        <v>2.7722618253828419</v>
      </c>
      <c r="AV133" s="6">
        <f t="shared" si="59"/>
        <v>2.7496563579906046</v>
      </c>
      <c r="AW133" s="6">
        <f t="shared" si="59"/>
        <v>2.7264977275925419</v>
      </c>
      <c r="AX133" s="6">
        <f t="shared" si="59"/>
        <v>2.7027739128292292</v>
      </c>
      <c r="AY133" s="6">
        <f t="shared" si="59"/>
        <v>2.6784697342846164</v>
      </c>
      <c r="AZ133" s="6">
        <f t="shared" si="59"/>
        <v>2.6535693912351541</v>
      </c>
      <c r="BA133" s="6">
        <f t="shared" si="59"/>
        <v>2.6280589980357667</v>
      </c>
      <c r="BB133" s="6">
        <f t="shared" si="59"/>
        <v>2.6019240169492166</v>
      </c>
      <c r="BC133" s="6">
        <f t="shared" si="59"/>
        <v>2.5751517937785788</v>
      </c>
      <c r="BD133" s="6">
        <f t="shared" si="59"/>
        <v>2.5477213351481667</v>
      </c>
      <c r="BE133" s="6">
        <f t="shared" si="59"/>
        <v>2.519621152898404</v>
      </c>
      <c r="BF133" s="6">
        <f t="shared" si="59"/>
        <v>2.4908339373721913</v>
      </c>
      <c r="BG133" s="6">
        <f t="shared" si="59"/>
        <v>2.461341643018879</v>
      </c>
      <c r="BH133" s="6">
        <f t="shared" si="59"/>
        <v>2.4311280219757414</v>
      </c>
      <c r="BI133" s="6">
        <f t="shared" si="59"/>
        <v>2.400173502432041</v>
      </c>
      <c r="BJ133" s="6">
        <f t="shared" si="59"/>
        <v>2.3684628245025534</v>
      </c>
      <c r="BK133" s="6">
        <f t="shared" si="59"/>
        <v>2.3359748144929537</v>
      </c>
      <c r="BL133" s="6">
        <f t="shared" si="59"/>
        <v>2.3026925714289037</v>
      </c>
    </row>
    <row r="134" spans="1:64" x14ac:dyDescent="0.25">
      <c r="C134" t="s">
        <v>13</v>
      </c>
      <c r="D134" s="6">
        <f t="shared" ref="D134:J134" si="61">(D$27*(D70*D119))+D102</f>
        <v>0</v>
      </c>
      <c r="E134" s="6">
        <f t="shared" si="61"/>
        <v>4.8</v>
      </c>
      <c r="F134" s="6">
        <f t="shared" si="61"/>
        <v>4.9999999999999973</v>
      </c>
      <c r="G134" s="6">
        <f t="shared" si="61"/>
        <v>5.3999999999999932</v>
      </c>
      <c r="H134" s="6">
        <f t="shared" si="61"/>
        <v>5.3999999999999995</v>
      </c>
      <c r="I134" s="6">
        <f t="shared" si="61"/>
        <v>5.3999999999999959</v>
      </c>
      <c r="J134" s="10">
        <f t="shared" si="61"/>
        <v>5.3999999999999959</v>
      </c>
      <c r="K134" s="6">
        <f>(K$23*(K70*K119))+K102</f>
        <v>5.756318425228665</v>
      </c>
      <c r="L134" s="6">
        <f t="shared" ref="L134:BL139" si="62">(L$23*(L70*L119))+L102</f>
        <v>5.9267420438921867</v>
      </c>
      <c r="M134" s="6">
        <f t="shared" si="62"/>
        <v>6.0933602027520326</v>
      </c>
      <c r="N134" s="6">
        <f t="shared" si="62"/>
        <v>6.0789886798461792</v>
      </c>
      <c r="O134" s="6">
        <f t="shared" si="62"/>
        <v>6.3087775655765572</v>
      </c>
      <c r="P134" s="6">
        <f t="shared" si="62"/>
        <v>6.5091829163417971</v>
      </c>
      <c r="Q134" s="6">
        <f t="shared" si="62"/>
        <v>6.7184398822573357</v>
      </c>
      <c r="R134" s="6">
        <f t="shared" si="62"/>
        <v>6.9335465535695135</v>
      </c>
      <c r="S134" s="6">
        <f t="shared" si="62"/>
        <v>7.1562337449522779</v>
      </c>
      <c r="T134" s="6">
        <f t="shared" si="62"/>
        <v>7.3855041380152064</v>
      </c>
      <c r="U134" s="6">
        <f t="shared" si="62"/>
        <v>7.6207398179550712</v>
      </c>
      <c r="V134" s="6">
        <f t="shared" si="62"/>
        <v>7.8614740517499566</v>
      </c>
      <c r="W134" s="6">
        <f t="shared" si="62"/>
        <v>8.1071952849953934</v>
      </c>
      <c r="X134" s="6">
        <f t="shared" si="62"/>
        <v>8.3573630174169775</v>
      </c>
      <c r="Y134" s="6">
        <f t="shared" si="62"/>
        <v>8.6113644286540225</v>
      </c>
      <c r="Z134" s="6">
        <f t="shared" si="62"/>
        <v>8.8684138764580602</v>
      </c>
      <c r="AA134" s="6">
        <f t="shared" si="62"/>
        <v>9.1275976957879248</v>
      </c>
      <c r="AB134" s="6">
        <f t="shared" si="62"/>
        <v>9.3879161909445692</v>
      </c>
      <c r="AC134" s="6">
        <f t="shared" si="62"/>
        <v>9.6484097319407098</v>
      </c>
      <c r="AD134" s="6">
        <f t="shared" si="62"/>
        <v>9.9082609685668022</v>
      </c>
      <c r="AE134" s="6">
        <f t="shared" si="62"/>
        <v>10.16636584374954</v>
      </c>
      <c r="AF134" s="6">
        <f t="shared" si="62"/>
        <v>10.422079051167291</v>
      </c>
      <c r="AG134" s="6">
        <f t="shared" si="62"/>
        <v>10.674805664085298</v>
      </c>
      <c r="AH134" s="6">
        <f t="shared" si="62"/>
        <v>10.923931059384252</v>
      </c>
      <c r="AI134" s="6">
        <f t="shared" si="62"/>
        <v>11.168599769479144</v>
      </c>
      <c r="AJ134" s="6">
        <f t="shared" si="62"/>
        <v>11.4082431677434</v>
      </c>
      <c r="AK134" s="6">
        <f t="shared" si="62"/>
        <v>11.641734567712998</v>
      </c>
      <c r="AL134" s="6">
        <f t="shared" si="62"/>
        <v>11.867979744256109</v>
      </c>
      <c r="AM134" s="6">
        <f t="shared" si="62"/>
        <v>12.085833118334993</v>
      </c>
      <c r="AN134" s="6">
        <f t="shared" si="62"/>
        <v>12.294174004893632</v>
      </c>
      <c r="AO134" s="6">
        <f t="shared" si="62"/>
        <v>12.491416117458035</v>
      </c>
      <c r="AP134" s="6">
        <f t="shared" si="62"/>
        <v>12.67635347232536</v>
      </c>
      <c r="AQ134" s="6">
        <f t="shared" si="62"/>
        <v>12.847854039597463</v>
      </c>
      <c r="AR134" s="6">
        <f t="shared" si="62"/>
        <v>13.004760210652199</v>
      </c>
      <c r="AS134" s="6">
        <f t="shared" si="62"/>
        <v>13.154813739248519</v>
      </c>
      <c r="AT134" s="6">
        <f t="shared" si="62"/>
        <v>13.306225197845279</v>
      </c>
      <c r="AU134" s="6">
        <f t="shared" si="62"/>
        <v>13.459186418307361</v>
      </c>
      <c r="AV134" s="6">
        <f t="shared" si="62"/>
        <v>13.61385215960196</v>
      </c>
      <c r="AW134" s="6">
        <f t="shared" si="62"/>
        <v>13.770447990783</v>
      </c>
      <c r="AX134" s="6">
        <f t="shared" si="62"/>
        <v>13.92901928404104</v>
      </c>
      <c r="AY134" s="6">
        <f t="shared" si="62"/>
        <v>14.089692037665239</v>
      </c>
      <c r="AZ134" s="6">
        <f t="shared" si="62"/>
        <v>14.252510067113519</v>
      </c>
      <c r="BA134" s="6">
        <f t="shared" si="62"/>
        <v>14.41756226186172</v>
      </c>
      <c r="BB134" s="6">
        <f t="shared" si="62"/>
        <v>14.584896064590959</v>
      </c>
      <c r="BC134" s="6">
        <f t="shared" si="62"/>
        <v>14.754572387520239</v>
      </c>
      <c r="BD134" s="6">
        <f t="shared" si="62"/>
        <v>14.92656522915612</v>
      </c>
      <c r="BE134" s="6">
        <f t="shared" si="62"/>
        <v>15.10080111204624</v>
      </c>
      <c r="BF134" s="6">
        <f t="shared" si="62"/>
        <v>15.277172319623759</v>
      </c>
      <c r="BG134" s="6">
        <f t="shared" si="62"/>
        <v>15.455525846604958</v>
      </c>
      <c r="BH134" s="6">
        <f t="shared" si="62"/>
        <v>15.63582761020176</v>
      </c>
      <c r="BI134" s="6">
        <f t="shared" si="62"/>
        <v>15.818055566211601</v>
      </c>
      <c r="BJ134" s="6">
        <f t="shared" si="62"/>
        <v>16.002108575595358</v>
      </c>
      <c r="BK134" s="6">
        <f t="shared" si="62"/>
        <v>16.18786522723008</v>
      </c>
      <c r="BL134" s="6">
        <f t="shared" si="62"/>
        <v>16.375270954960317</v>
      </c>
    </row>
    <row r="135" spans="1:64" x14ac:dyDescent="0.25">
      <c r="C135" t="s">
        <v>14</v>
      </c>
      <c r="D135" s="6">
        <f t="shared" ref="D135:J135" si="63">(D$27*(D71*D120))+D103</f>
        <v>0</v>
      </c>
      <c r="E135" s="6">
        <f t="shared" si="63"/>
        <v>0.31605</v>
      </c>
      <c r="F135" s="6">
        <f t="shared" si="63"/>
        <v>0.33224999999999982</v>
      </c>
      <c r="G135" s="6">
        <f t="shared" si="63"/>
        <v>0.32084999999999958</v>
      </c>
      <c r="H135" s="6">
        <f t="shared" si="63"/>
        <v>0.34619999999999995</v>
      </c>
      <c r="I135" s="6">
        <f t="shared" si="63"/>
        <v>0.39074999999999965</v>
      </c>
      <c r="J135" s="10">
        <f t="shared" si="63"/>
        <v>0.39074999999999965</v>
      </c>
      <c r="K135" s="6">
        <f t="shared" ref="K135:Z140" si="64">(K$23*(K71*K120))+K103</f>
        <v>0.42958984667315553</v>
      </c>
      <c r="L135" s="6">
        <f t="shared" si="64"/>
        <v>0.44556055815264628</v>
      </c>
      <c r="M135" s="6">
        <f t="shared" si="64"/>
        <v>0.45932248645236184</v>
      </c>
      <c r="N135" s="6">
        <f t="shared" si="64"/>
        <v>0.45757509450547151</v>
      </c>
      <c r="O135" s="6">
        <f t="shared" si="64"/>
        <v>0.47242520413913791</v>
      </c>
      <c r="P135" s="6">
        <f t="shared" si="64"/>
        <v>0.48330792846376458</v>
      </c>
      <c r="Q135" s="6">
        <f t="shared" si="64"/>
        <v>0.49314837518880472</v>
      </c>
      <c r="R135" s="6">
        <f t="shared" si="64"/>
        <v>0.50178048974340606</v>
      </c>
      <c r="S135" s="6">
        <f t="shared" si="64"/>
        <v>0.50939312721864838</v>
      </c>
      <c r="T135" s="6">
        <f t="shared" si="64"/>
        <v>0.51598125362400349</v>
      </c>
      <c r="U135" s="6">
        <f t="shared" si="64"/>
        <v>0.52157531458211126</v>
      </c>
      <c r="V135" s="6">
        <f t="shared" si="64"/>
        <v>0.52622358834915206</v>
      </c>
      <c r="W135" s="6">
        <f t="shared" si="64"/>
        <v>0.5299781494595277</v>
      </c>
      <c r="X135" s="6">
        <f t="shared" si="64"/>
        <v>0.5328960493035817</v>
      </c>
      <c r="Y135" s="6">
        <f t="shared" si="64"/>
        <v>0.53503667006952871</v>
      </c>
      <c r="Z135" s="6">
        <f t="shared" si="64"/>
        <v>0.53645605015602571</v>
      </c>
      <c r="AA135" s="6">
        <f t="shared" si="62"/>
        <v>0.53721074541754388</v>
      </c>
      <c r="AB135" s="6">
        <f t="shared" si="62"/>
        <v>0.5373610467075236</v>
      </c>
      <c r="AC135" s="6">
        <f t="shared" si="62"/>
        <v>0.53697839427473992</v>
      </c>
      <c r="AD135" s="6">
        <f t="shared" si="62"/>
        <v>0.53615024475002682</v>
      </c>
      <c r="AE135" s="6">
        <f t="shared" si="62"/>
        <v>0.53495607261073763</v>
      </c>
      <c r="AF135" s="6">
        <f t="shared" si="62"/>
        <v>0.53350729945967712</v>
      </c>
      <c r="AG135" s="6">
        <f t="shared" si="62"/>
        <v>0.5319233796331061</v>
      </c>
      <c r="AH135" s="6">
        <f t="shared" si="62"/>
        <v>0.53032798624266497</v>
      </c>
      <c r="AI135" s="6">
        <f t="shared" si="62"/>
        <v>0.52883869392275829</v>
      </c>
      <c r="AJ135" s="6">
        <f t="shared" si="62"/>
        <v>0.52759282514550898</v>
      </c>
      <c r="AK135" s="6">
        <f t="shared" si="62"/>
        <v>0.52670775585612473</v>
      </c>
      <c r="AL135" s="6">
        <f t="shared" si="62"/>
        <v>0.52630995562053295</v>
      </c>
      <c r="AM135" s="6">
        <f t="shared" si="62"/>
        <v>0.52653104553061247</v>
      </c>
      <c r="AN135" s="6">
        <f t="shared" si="62"/>
        <v>0.52751116956935129</v>
      </c>
      <c r="AO135" s="6">
        <f t="shared" si="62"/>
        <v>0.52937807687023375</v>
      </c>
      <c r="AP135" s="6">
        <f t="shared" si="62"/>
        <v>0.53228359193312502</v>
      </c>
      <c r="AQ135" s="6">
        <f t="shared" si="62"/>
        <v>0.5363898147211229</v>
      </c>
      <c r="AR135" s="6">
        <f t="shared" si="62"/>
        <v>0.54186500877717447</v>
      </c>
      <c r="AS135" s="6">
        <f t="shared" si="62"/>
        <v>0.54811723913535448</v>
      </c>
      <c r="AT135" s="6">
        <f t="shared" si="62"/>
        <v>0.55442604991021949</v>
      </c>
      <c r="AU135" s="6">
        <f t="shared" si="62"/>
        <v>0.56079943409613942</v>
      </c>
      <c r="AV135" s="6">
        <f t="shared" si="62"/>
        <v>0.56724383998341443</v>
      </c>
      <c r="AW135" s="6">
        <f t="shared" si="62"/>
        <v>0.57376866628262435</v>
      </c>
      <c r="AX135" s="6">
        <f t="shared" si="62"/>
        <v>0.58037580350170936</v>
      </c>
      <c r="AY135" s="6">
        <f t="shared" si="62"/>
        <v>0.58707050156938445</v>
      </c>
      <c r="AZ135" s="6">
        <f t="shared" si="62"/>
        <v>0.59385458612972941</v>
      </c>
      <c r="BA135" s="6">
        <f t="shared" si="62"/>
        <v>0.60073176091090441</v>
      </c>
      <c r="BB135" s="6">
        <f t="shared" si="62"/>
        <v>0.60770400269128932</v>
      </c>
      <c r="BC135" s="6">
        <f t="shared" si="62"/>
        <v>0.61477384948000935</v>
      </c>
      <c r="BD135" s="6">
        <f t="shared" si="62"/>
        <v>0.62194021788150433</v>
      </c>
      <c r="BE135" s="6">
        <f t="shared" si="62"/>
        <v>0.62920004633525939</v>
      </c>
      <c r="BF135" s="6">
        <f t="shared" si="62"/>
        <v>0.63654884665098932</v>
      </c>
      <c r="BG135" s="6">
        <f t="shared" si="62"/>
        <v>0.64398024360853934</v>
      </c>
      <c r="BH135" s="6">
        <f t="shared" si="62"/>
        <v>0.65149281709173934</v>
      </c>
      <c r="BI135" s="6">
        <f t="shared" si="62"/>
        <v>0.65908564859214935</v>
      </c>
      <c r="BJ135" s="6">
        <f t="shared" si="62"/>
        <v>0.66675452398313928</v>
      </c>
      <c r="BK135" s="6">
        <f t="shared" si="62"/>
        <v>0.67449438446791932</v>
      </c>
      <c r="BL135" s="6">
        <f t="shared" si="62"/>
        <v>0.68230295645667927</v>
      </c>
    </row>
    <row r="136" spans="1:64" x14ac:dyDescent="0.25">
      <c r="C136" t="s">
        <v>15</v>
      </c>
      <c r="D136" s="6">
        <f t="shared" ref="D136:J136" si="65">(D$27*(D72*D121))+D104</f>
        <v>0</v>
      </c>
      <c r="E136" s="6">
        <f t="shared" si="65"/>
        <v>0.41988591799199998</v>
      </c>
      <c r="F136" s="6">
        <f t="shared" si="65"/>
        <v>0.41568225180091151</v>
      </c>
      <c r="G136" s="6">
        <f t="shared" si="65"/>
        <v>0.42712448575893958</v>
      </c>
      <c r="H136" s="6">
        <f t="shared" si="65"/>
        <v>0.43715578493519991</v>
      </c>
      <c r="I136" s="6">
        <f t="shared" si="65"/>
        <v>0.44753517769226336</v>
      </c>
      <c r="J136" s="10">
        <f t="shared" si="65"/>
        <v>0.45791457044932699</v>
      </c>
      <c r="K136" s="6">
        <f t="shared" si="64"/>
        <v>0.46613465407971155</v>
      </c>
      <c r="L136" s="6">
        <f t="shared" si="62"/>
        <v>0.47556213968181171</v>
      </c>
      <c r="M136" s="6">
        <f t="shared" si="62"/>
        <v>0.48522542141598668</v>
      </c>
      <c r="N136" s="6">
        <f t="shared" si="62"/>
        <v>0.48111501224145886</v>
      </c>
      <c r="O136" s="6">
        <f t="shared" si="62"/>
        <v>0.49692198971228951</v>
      </c>
      <c r="P136" s="6">
        <f t="shared" si="62"/>
        <v>0.51091025561155456</v>
      </c>
      <c r="Q136" s="6">
        <f t="shared" si="62"/>
        <v>0.52609496199285199</v>
      </c>
      <c r="R136" s="6">
        <f t="shared" si="62"/>
        <v>0.54222890059169504</v>
      </c>
      <c r="S136" s="6">
        <f t="shared" si="62"/>
        <v>0.55943380198404502</v>
      </c>
      <c r="T136" s="6">
        <f t="shared" si="62"/>
        <v>0.577615828413229</v>
      </c>
      <c r="U136" s="6">
        <f t="shared" si="62"/>
        <v>0.59670895147736513</v>
      </c>
      <c r="V136" s="6">
        <f t="shared" si="62"/>
        <v>0.61665697815889731</v>
      </c>
      <c r="W136" s="6">
        <f t="shared" si="62"/>
        <v>0.637398204914012</v>
      </c>
      <c r="X136" s="6">
        <f t="shared" si="62"/>
        <v>0.65886664023991048</v>
      </c>
      <c r="Y136" s="6">
        <f t="shared" si="62"/>
        <v>0.68098855719803109</v>
      </c>
      <c r="Z136" s="6">
        <f t="shared" si="62"/>
        <v>0.70367444439914739</v>
      </c>
      <c r="AA136" s="6">
        <f t="shared" si="62"/>
        <v>0.72682234545472546</v>
      </c>
      <c r="AB136" s="6">
        <f t="shared" si="62"/>
        <v>0.75032103104262471</v>
      </c>
      <c r="AC136" s="6">
        <f t="shared" si="62"/>
        <v>0.77405999913411849</v>
      </c>
      <c r="AD136" s="6">
        <f t="shared" si="62"/>
        <v>0.79793780172378692</v>
      </c>
      <c r="AE136" s="6">
        <f t="shared" si="62"/>
        <v>0.82182763917622403</v>
      </c>
      <c r="AF136" s="6">
        <f t="shared" si="62"/>
        <v>0.84563747555372226</v>
      </c>
      <c r="AG136" s="6">
        <f t="shared" si="62"/>
        <v>0.86927753665194019</v>
      </c>
      <c r="AH136" s="6">
        <f t="shared" si="62"/>
        <v>0.89265469588051582</v>
      </c>
      <c r="AI136" s="6">
        <f t="shared" si="62"/>
        <v>0.91565432917289302</v>
      </c>
      <c r="AJ136" s="6">
        <f t="shared" si="62"/>
        <v>0.93818339487286539</v>
      </c>
      <c r="AK136" s="6">
        <f t="shared" si="62"/>
        <v>0.96010109623782625</v>
      </c>
      <c r="AL136" s="6">
        <f t="shared" si="62"/>
        <v>0.98126704413066446</v>
      </c>
      <c r="AM136" s="6">
        <f t="shared" si="62"/>
        <v>1.0015343700722388</v>
      </c>
      <c r="AN136" s="6">
        <f t="shared" si="62"/>
        <v>1.0207560254727102</v>
      </c>
      <c r="AO136" s="6">
        <f t="shared" si="62"/>
        <v>1.0387440187796515</v>
      </c>
      <c r="AP136" s="6">
        <f t="shared" si="62"/>
        <v>1.0553395994052814</v>
      </c>
      <c r="AQ136" s="6">
        <f t="shared" si="62"/>
        <v>1.0703879773768001</v>
      </c>
      <c r="AR136" s="6">
        <f t="shared" si="62"/>
        <v>1.0837300175543498</v>
      </c>
      <c r="AS136" s="6">
        <f t="shared" si="62"/>
        <v>1.0962344782707099</v>
      </c>
      <c r="AT136" s="6">
        <f t="shared" si="62"/>
        <v>1.1088520998204399</v>
      </c>
      <c r="AU136" s="6">
        <f t="shared" si="62"/>
        <v>1.1215988681922799</v>
      </c>
      <c r="AV136" s="6">
        <f t="shared" si="62"/>
        <v>1.1344876799668298</v>
      </c>
      <c r="AW136" s="6">
        <f t="shared" si="62"/>
        <v>1.1475373325652498</v>
      </c>
      <c r="AX136" s="6">
        <f t="shared" si="62"/>
        <v>1.1607516070034198</v>
      </c>
      <c r="AY136" s="6">
        <f t="shared" si="62"/>
        <v>1.1741410031387698</v>
      </c>
      <c r="AZ136" s="6">
        <f t="shared" si="62"/>
        <v>1.1877091722594597</v>
      </c>
      <c r="BA136" s="6">
        <f t="shared" si="62"/>
        <v>1.2014635218218099</v>
      </c>
      <c r="BB136" s="6">
        <f t="shared" si="62"/>
        <v>1.2154080053825798</v>
      </c>
      <c r="BC136" s="6">
        <f t="shared" si="62"/>
        <v>1.2295476989600198</v>
      </c>
      <c r="BD136" s="6">
        <f t="shared" si="62"/>
        <v>1.2438804357630098</v>
      </c>
      <c r="BE136" s="6">
        <f t="shared" si="62"/>
        <v>1.2584000926705197</v>
      </c>
      <c r="BF136" s="6">
        <f t="shared" si="62"/>
        <v>1.2730976933019797</v>
      </c>
      <c r="BG136" s="6">
        <f t="shared" si="62"/>
        <v>1.2879604872170798</v>
      </c>
      <c r="BH136" s="6">
        <f t="shared" si="62"/>
        <v>1.30298563418348</v>
      </c>
      <c r="BI136" s="6">
        <f t="shared" si="62"/>
        <v>1.3181712971842998</v>
      </c>
      <c r="BJ136" s="6">
        <f t="shared" si="62"/>
        <v>1.3335090479662797</v>
      </c>
      <c r="BK136" s="6">
        <f t="shared" si="62"/>
        <v>1.3489887689358397</v>
      </c>
      <c r="BL136" s="6">
        <f t="shared" si="62"/>
        <v>1.3646059129133596</v>
      </c>
    </row>
    <row r="137" spans="1:64" x14ac:dyDescent="0.25">
      <c r="C137" t="s">
        <v>16</v>
      </c>
      <c r="D137" s="6">
        <f t="shared" ref="D137:J137" si="66">(D$27*(D73*D122))+D105</f>
        <v>0</v>
      </c>
      <c r="E137" s="6">
        <f t="shared" si="66"/>
        <v>2.8994375000000003</v>
      </c>
      <c r="F137" s="6">
        <f t="shared" si="66"/>
        <v>2.9799374999999984</v>
      </c>
      <c r="G137" s="6">
        <f t="shared" si="66"/>
        <v>2.9931624999999955</v>
      </c>
      <c r="H137" s="6">
        <f t="shared" si="66"/>
        <v>3.1164999999999998</v>
      </c>
      <c r="I137" s="6">
        <f t="shared" si="66"/>
        <v>3.2291999999999978</v>
      </c>
      <c r="J137" s="10">
        <f t="shared" si="66"/>
        <v>3.2291999999999974</v>
      </c>
      <c r="K137" s="6">
        <f t="shared" si="64"/>
        <v>3.4131676307207455</v>
      </c>
      <c r="L137" s="6">
        <f t="shared" si="62"/>
        <v>3.4906382185929283</v>
      </c>
      <c r="M137" s="6">
        <f t="shared" si="62"/>
        <v>3.5595806127274217</v>
      </c>
      <c r="N137" s="6">
        <f t="shared" si="62"/>
        <v>3.5178157183447829</v>
      </c>
      <c r="O137" s="6">
        <f t="shared" si="62"/>
        <v>3.6124334236912725</v>
      </c>
      <c r="P137" s="6">
        <f t="shared" si="62"/>
        <v>3.6844322235585776</v>
      </c>
      <c r="Q137" s="6">
        <f t="shared" si="62"/>
        <v>3.7561151776777137</v>
      </c>
      <c r="R137" s="6">
        <f t="shared" si="62"/>
        <v>3.8260125925715345</v>
      </c>
      <c r="S137" s="6">
        <f t="shared" si="62"/>
        <v>3.8953297904098432</v>
      </c>
      <c r="T137" s="6">
        <f t="shared" si="62"/>
        <v>3.9637661966566409</v>
      </c>
      <c r="U137" s="6">
        <f t="shared" si="62"/>
        <v>4.0312607504178839</v>
      </c>
      <c r="V137" s="6">
        <f t="shared" si="62"/>
        <v>4.0978578748992671</v>
      </c>
      <c r="W137" s="6">
        <f t="shared" si="62"/>
        <v>4.1636000434609812</v>
      </c>
      <c r="X137" s="6">
        <f t="shared" si="62"/>
        <v>4.2285365440790441</v>
      </c>
      <c r="Y137" s="6">
        <f t="shared" si="62"/>
        <v>4.292701980852839</v>
      </c>
      <c r="Z137" s="6">
        <f t="shared" si="62"/>
        <v>4.3560686217768412</v>
      </c>
      <c r="AA137" s="6">
        <f t="shared" si="62"/>
        <v>4.4185732453536373</v>
      </c>
      <c r="AB137" s="6">
        <f t="shared" si="62"/>
        <v>4.4801402865792355</v>
      </c>
      <c r="AC137" s="6">
        <f t="shared" si="62"/>
        <v>4.5407424330833139</v>
      </c>
      <c r="AD137" s="6">
        <f t="shared" si="62"/>
        <v>4.6004450050294441</v>
      </c>
      <c r="AE137" s="6">
        <f t="shared" si="62"/>
        <v>4.6592034217279972</v>
      </c>
      <c r="AF137" s="6">
        <f t="shared" si="62"/>
        <v>4.7172076556155975</v>
      </c>
      <c r="AG137" s="6">
        <f t="shared" si="62"/>
        <v>4.7746854349944563</v>
      </c>
      <c r="AH137" s="6">
        <f t="shared" si="62"/>
        <v>4.8318698637133632</v>
      </c>
      <c r="AI137" s="6">
        <f t="shared" si="62"/>
        <v>4.8889034085498162</v>
      </c>
      <c r="AJ137" s="6">
        <f t="shared" si="62"/>
        <v>4.9460722910932038</v>
      </c>
      <c r="AK137" s="6">
        <f t="shared" si="62"/>
        <v>5.0034378552202972</v>
      </c>
      <c r="AL137" s="6">
        <f t="shared" si="62"/>
        <v>5.061099107202252</v>
      </c>
      <c r="AM137" s="6">
        <f t="shared" si="62"/>
        <v>5.1191560355765242</v>
      </c>
      <c r="AN137" s="6">
        <f t="shared" si="62"/>
        <v>5.1777420161289376</v>
      </c>
      <c r="AO137" s="6">
        <f t="shared" si="62"/>
        <v>5.2368176357944458</v>
      </c>
      <c r="AP137" s="6">
        <f t="shared" si="62"/>
        <v>5.2965275165493351</v>
      </c>
      <c r="AQ137" s="6">
        <f t="shared" si="62"/>
        <v>5.3570688622715918</v>
      </c>
      <c r="AR137" s="6">
        <f t="shared" si="62"/>
        <v>5.4186500877717503</v>
      </c>
      <c r="AS137" s="6">
        <f t="shared" si="62"/>
        <v>5.4811723913535504</v>
      </c>
      <c r="AT137" s="6">
        <f t="shared" si="62"/>
        <v>5.5442604991022009</v>
      </c>
      <c r="AU137" s="6">
        <f t="shared" si="62"/>
        <v>5.607994340961401</v>
      </c>
      <c r="AV137" s="6">
        <f t="shared" si="62"/>
        <v>5.6724383998341503</v>
      </c>
      <c r="AW137" s="6">
        <f t="shared" si="62"/>
        <v>5.73768666282625</v>
      </c>
      <c r="AX137" s="6">
        <f t="shared" si="62"/>
        <v>5.8037580350171005</v>
      </c>
      <c r="AY137" s="6">
        <f t="shared" si="62"/>
        <v>5.8707050156938507</v>
      </c>
      <c r="AZ137" s="6">
        <f t="shared" si="62"/>
        <v>5.9385458612972997</v>
      </c>
      <c r="BA137" s="6">
        <f t="shared" si="62"/>
        <v>6.0073176091090508</v>
      </c>
      <c r="BB137" s="6">
        <f t="shared" si="62"/>
        <v>6.0770400269129006</v>
      </c>
      <c r="BC137" s="6">
        <f t="shared" si="62"/>
        <v>6.1477384948001008</v>
      </c>
      <c r="BD137" s="6">
        <f t="shared" si="62"/>
        <v>6.2194021788150504</v>
      </c>
      <c r="BE137" s="6">
        <f t="shared" si="62"/>
        <v>6.2920004633526005</v>
      </c>
      <c r="BF137" s="6">
        <f t="shared" si="62"/>
        <v>6.3654884665099001</v>
      </c>
      <c r="BG137" s="6">
        <f t="shared" si="62"/>
        <v>6.4398024360854</v>
      </c>
      <c r="BH137" s="6">
        <f t="shared" si="62"/>
        <v>6.5149281709174005</v>
      </c>
      <c r="BI137" s="6">
        <f t="shared" si="62"/>
        <v>6.5908564859215009</v>
      </c>
      <c r="BJ137" s="6">
        <f t="shared" si="62"/>
        <v>6.6675452398313997</v>
      </c>
      <c r="BK137" s="6">
        <f t="shared" si="62"/>
        <v>6.7449438446792005</v>
      </c>
      <c r="BL137" s="6">
        <f t="shared" si="62"/>
        <v>6.8230295645667995</v>
      </c>
    </row>
    <row r="138" spans="1:64" x14ac:dyDescent="0.25">
      <c r="C138" t="s">
        <v>17</v>
      </c>
      <c r="D138" s="6">
        <f t="shared" ref="D138:J138" si="67">(D$27*(D74*D123))+D106</f>
        <v>0</v>
      </c>
      <c r="E138" s="6">
        <f t="shared" si="67"/>
        <v>9.6651837479999987</v>
      </c>
      <c r="F138" s="6">
        <f t="shared" si="67"/>
        <v>10.059280004656724</v>
      </c>
      <c r="G138" s="6">
        <f t="shared" si="67"/>
        <v>10.600582407846943</v>
      </c>
      <c r="H138" s="6">
        <f t="shared" si="67"/>
        <v>11.141655002175998</v>
      </c>
      <c r="I138" s="6">
        <f t="shared" si="67"/>
        <v>11.503569192088328</v>
      </c>
      <c r="J138" s="10">
        <f t="shared" si="67"/>
        <v>11.86548338200066</v>
      </c>
      <c r="K138" s="6">
        <f t="shared" si="64"/>
        <v>12.537147758060478</v>
      </c>
      <c r="L138" s="6">
        <f t="shared" si="62"/>
        <v>13.01582896843269</v>
      </c>
      <c r="M138" s="6">
        <f t="shared" si="62"/>
        <v>13.471060286234678</v>
      </c>
      <c r="N138" s="6">
        <f t="shared" si="62"/>
        <v>13.508821436276156</v>
      </c>
      <c r="O138" s="6">
        <f t="shared" si="62"/>
        <v>14.072991015574797</v>
      </c>
      <c r="P138" s="6">
        <f t="shared" si="62"/>
        <v>14.557781941375227</v>
      </c>
      <c r="Q138" s="6">
        <f t="shared" si="62"/>
        <v>15.048475449483234</v>
      </c>
      <c r="R138" s="6">
        <f t="shared" si="62"/>
        <v>15.538699364719065</v>
      </c>
      <c r="S138" s="6">
        <f t="shared" si="62"/>
        <v>16.032730491965935</v>
      </c>
      <c r="T138" s="6">
        <f t="shared" si="62"/>
        <v>16.528788408829367</v>
      </c>
      <c r="U138" s="6">
        <f t="shared" si="62"/>
        <v>17.025996543532251</v>
      </c>
      <c r="V138" s="6">
        <f t="shared" si="62"/>
        <v>17.523872369850501</v>
      </c>
      <c r="W138" s="6">
        <f t="shared" si="62"/>
        <v>18.021888741726404</v>
      </c>
      <c r="X138" s="6">
        <f t="shared" si="62"/>
        <v>18.519509958399546</v>
      </c>
      <c r="Y138" s="6">
        <f t="shared" si="62"/>
        <v>19.016096453863259</v>
      </c>
      <c r="Z138" s="6">
        <f t="shared" si="62"/>
        <v>19.510685935707603</v>
      </c>
      <c r="AA138" s="6">
        <f t="shared" si="62"/>
        <v>20.002098400866902</v>
      </c>
      <c r="AB138" s="6">
        <f t="shared" si="62"/>
        <v>20.489033106215601</v>
      </c>
      <c r="AC138" s="6">
        <f t="shared" si="62"/>
        <v>20.970345851349215</v>
      </c>
      <c r="AD138" s="6">
        <f t="shared" si="62"/>
        <v>21.445267171089533</v>
      </c>
      <c r="AE138" s="6">
        <f t="shared" si="62"/>
        <v>21.912469559151678</v>
      </c>
      <c r="AF138" s="6">
        <f t="shared" si="62"/>
        <v>22.371678505699872</v>
      </c>
      <c r="AG138" s="6">
        <f t="shared" si="62"/>
        <v>22.822777354516653</v>
      </c>
      <c r="AH138" s="6">
        <f t="shared" si="62"/>
        <v>23.265654911707024</v>
      </c>
      <c r="AI138" s="6">
        <f t="shared" si="62"/>
        <v>23.69973669140029</v>
      </c>
      <c r="AJ138" s="6">
        <f t="shared" si="62"/>
        <v>24.125109995898391</v>
      </c>
      <c r="AK138" s="6">
        <f t="shared" si="62"/>
        <v>24.540733031327012</v>
      </c>
      <c r="AL138" s="6">
        <f t="shared" si="62"/>
        <v>24.945695212544667</v>
      </c>
      <c r="AM138" s="6">
        <f t="shared" si="62"/>
        <v>25.33903970338239</v>
      </c>
      <c r="AN138" s="6">
        <f t="shared" si="62"/>
        <v>25.719923793430397</v>
      </c>
      <c r="AO138" s="6">
        <f t="shared" si="62"/>
        <v>26.08659381738239</v>
      </c>
      <c r="AP138" s="6">
        <f t="shared" si="62"/>
        <v>26.438156200600439</v>
      </c>
      <c r="AQ138" s="6">
        <f t="shared" si="62"/>
        <v>26.773932116461289</v>
      </c>
      <c r="AR138" s="6">
        <f t="shared" si="62"/>
        <v>27.09325043885875</v>
      </c>
      <c r="AS138" s="6">
        <f t="shared" si="62"/>
        <v>27.405861956767751</v>
      </c>
      <c r="AT138" s="6">
        <f t="shared" si="62"/>
        <v>27.721302495511001</v>
      </c>
      <c r="AU138" s="6">
        <f t="shared" si="62"/>
        <v>28.039971704807002</v>
      </c>
      <c r="AV138" s="6">
        <f t="shared" si="62"/>
        <v>28.362191999170751</v>
      </c>
      <c r="AW138" s="6">
        <f t="shared" si="62"/>
        <v>28.688433314131249</v>
      </c>
      <c r="AX138" s="6">
        <f t="shared" si="62"/>
        <v>29.018790175085499</v>
      </c>
      <c r="AY138" s="6">
        <f t="shared" si="62"/>
        <v>29.35352507846925</v>
      </c>
      <c r="AZ138" s="6">
        <f t="shared" si="62"/>
        <v>29.692729306486498</v>
      </c>
      <c r="BA138" s="6">
        <f t="shared" si="62"/>
        <v>30.036588045545251</v>
      </c>
      <c r="BB138" s="6">
        <f t="shared" si="62"/>
        <v>30.385200134564499</v>
      </c>
      <c r="BC138" s="6">
        <f t="shared" si="62"/>
        <v>30.738692474000501</v>
      </c>
      <c r="BD138" s="6">
        <f t="shared" si="62"/>
        <v>31.09701089407525</v>
      </c>
      <c r="BE138" s="6">
        <f t="shared" si="62"/>
        <v>31.460002316762999</v>
      </c>
      <c r="BF138" s="6">
        <f t="shared" si="62"/>
        <v>31.827442332549499</v>
      </c>
      <c r="BG138" s="6">
        <f t="shared" si="62"/>
        <v>32.199012180426998</v>
      </c>
      <c r="BH138" s="6">
        <f t="shared" si="62"/>
        <v>32.574640854587003</v>
      </c>
      <c r="BI138" s="6">
        <f t="shared" si="62"/>
        <v>32.954282429607503</v>
      </c>
      <c r="BJ138" s="6">
        <f t="shared" si="62"/>
        <v>33.337726199156997</v>
      </c>
      <c r="BK138" s="6">
        <f t="shared" si="62"/>
        <v>33.724719223396001</v>
      </c>
      <c r="BL138" s="6">
        <f t="shared" si="62"/>
        <v>34.115147822833997</v>
      </c>
    </row>
    <row r="139" spans="1:64" x14ac:dyDescent="0.25">
      <c r="C139" t="s">
        <v>18</v>
      </c>
      <c r="D139" s="6">
        <f t="shared" ref="D139:J139" si="68">(D$27*(D75*D124))+D107</f>
        <v>0</v>
      </c>
      <c r="E139" s="6">
        <f t="shared" si="68"/>
        <v>45.9</v>
      </c>
      <c r="F139" s="6">
        <f t="shared" si="68"/>
        <v>45.999999999999979</v>
      </c>
      <c r="G139" s="6">
        <f t="shared" si="68"/>
        <v>46.399999999999942</v>
      </c>
      <c r="H139" s="6">
        <f t="shared" si="68"/>
        <v>46.699999999999996</v>
      </c>
      <c r="I139" s="6">
        <f t="shared" si="68"/>
        <v>47.799087725329528</v>
      </c>
      <c r="J139" s="10">
        <f t="shared" si="68"/>
        <v>48.898175450658727</v>
      </c>
      <c r="K139" s="6">
        <f t="shared" si="64"/>
        <v>48.921787478102104</v>
      </c>
      <c r="L139" s="6">
        <f t="shared" si="62"/>
        <v>49.280539264685004</v>
      </c>
      <c r="M139" s="6">
        <f t="shared" si="62"/>
        <v>49.528847317038789</v>
      </c>
      <c r="N139" s="6">
        <f t="shared" si="62"/>
        <v>48.269708601762382</v>
      </c>
      <c r="O139" s="6">
        <f t="shared" si="62"/>
        <v>48.908981523469912</v>
      </c>
      <c r="P139" s="6">
        <f t="shared" si="62"/>
        <v>49.247469796171927</v>
      </c>
      <c r="Q139" s="6">
        <f t="shared" ref="L139:BL140" si="69">(Q$23*(Q75*Q124))+Q107</f>
        <v>49.591528704180746</v>
      </c>
      <c r="R139" s="6">
        <f t="shared" si="69"/>
        <v>49.922335754813737</v>
      </c>
      <c r="S139" s="6">
        <f t="shared" si="69"/>
        <v>50.25647102132907</v>
      </c>
      <c r="T139" s="6">
        <f t="shared" si="69"/>
        <v>50.59058543480544</v>
      </c>
      <c r="U139" s="6">
        <f t="shared" si="69"/>
        <v>50.924530682819913</v>
      </c>
      <c r="V139" s="6">
        <f t="shared" si="69"/>
        <v>51.259512479340266</v>
      </c>
      <c r="W139" s="6">
        <f t="shared" si="69"/>
        <v>51.596693897275046</v>
      </c>
      <c r="X139" s="6">
        <f t="shared" si="69"/>
        <v>51.937307419728768</v>
      </c>
      <c r="Y139" s="6">
        <f t="shared" si="69"/>
        <v>52.282392299038591</v>
      </c>
      <c r="Z139" s="6">
        <f t="shared" si="69"/>
        <v>52.632228610405917</v>
      </c>
      <c r="AA139" s="6">
        <f t="shared" si="69"/>
        <v>52.986688812481397</v>
      </c>
      <c r="AB139" s="6">
        <f t="shared" si="69"/>
        <v>53.345525622841343</v>
      </c>
      <c r="AC139" s="6">
        <f t="shared" si="69"/>
        <v>53.709088625676223</v>
      </c>
      <c r="AD139" s="6">
        <f t="shared" si="69"/>
        <v>54.078822504381762</v>
      </c>
      <c r="AE139" s="6">
        <f t="shared" si="69"/>
        <v>54.454865407226215</v>
      </c>
      <c r="AF139" s="6">
        <f t="shared" si="69"/>
        <v>54.840089110437923</v>
      </c>
      <c r="AG139" s="6">
        <f t="shared" si="69"/>
        <v>55.23775107328035</v>
      </c>
      <c r="AH139" s="6">
        <f t="shared" si="69"/>
        <v>55.651119223987486</v>
      </c>
      <c r="AI139" s="6">
        <f t="shared" si="69"/>
        <v>56.082378083024388</v>
      </c>
      <c r="AJ139" s="6">
        <f t="shared" si="69"/>
        <v>56.535334919314714</v>
      </c>
      <c r="AK139" s="6">
        <f t="shared" si="69"/>
        <v>57.011196749823704</v>
      </c>
      <c r="AL139" s="6">
        <f t="shared" si="69"/>
        <v>57.511598410297978</v>
      </c>
      <c r="AM139" s="6">
        <f t="shared" si="69"/>
        <v>58.038179980780392</v>
      </c>
      <c r="AN139" s="6">
        <f t="shared" si="69"/>
        <v>58.592953073278387</v>
      </c>
      <c r="AO139" s="6">
        <f t="shared" si="69"/>
        <v>59.175967676651894</v>
      </c>
      <c r="AP139" s="6">
        <f t="shared" si="69"/>
        <v>59.789350704031428</v>
      </c>
      <c r="AQ139" s="6">
        <f t="shared" si="69"/>
        <v>60.435808724773139</v>
      </c>
      <c r="AR139" s="6">
        <f t="shared" si="69"/>
        <v>61.118161121630706</v>
      </c>
      <c r="AS139" s="6">
        <f t="shared" si="69"/>
        <v>61.823364108003894</v>
      </c>
      <c r="AT139" s="6">
        <f t="shared" si="69"/>
        <v>62.534948925584608</v>
      </c>
      <c r="AU139" s="6">
        <f t="shared" si="69"/>
        <v>63.253817122008961</v>
      </c>
      <c r="AV139" s="6">
        <f t="shared" si="69"/>
        <v>63.980696014300797</v>
      </c>
      <c r="AW139" s="6">
        <f t="shared" si="69"/>
        <v>64.716645703958193</v>
      </c>
      <c r="AX139" s="6">
        <f t="shared" si="69"/>
        <v>65.461879425582055</v>
      </c>
      <c r="AY139" s="6">
        <f t="shared" si="69"/>
        <v>66.216989330324196</v>
      </c>
      <c r="AZ139" s="6">
        <f t="shared" si="69"/>
        <v>66.982181336646264</v>
      </c>
      <c r="BA139" s="6">
        <f t="shared" si="69"/>
        <v>67.757873196295975</v>
      </c>
      <c r="BB139" s="6">
        <f t="shared" si="69"/>
        <v>68.544287874509251</v>
      </c>
      <c r="BC139" s="6">
        <f t="shared" si="69"/>
        <v>69.341711638987675</v>
      </c>
      <c r="BD139" s="6">
        <f t="shared" si="69"/>
        <v>70.150022291133226</v>
      </c>
      <c r="BE139" s="6">
        <f t="shared" si="69"/>
        <v>70.968874510717058</v>
      </c>
      <c r="BF139" s="6">
        <f t="shared" si="69"/>
        <v>71.797762064761301</v>
      </c>
      <c r="BG139" s="6">
        <f t="shared" si="69"/>
        <v>72.635965877986507</v>
      </c>
      <c r="BH139" s="6">
        <f t="shared" si="69"/>
        <v>73.483325772327134</v>
      </c>
      <c r="BI139" s="6">
        <f t="shared" si="69"/>
        <v>74.339738147170635</v>
      </c>
      <c r="BJ139" s="6">
        <f t="shared" si="69"/>
        <v>75.204727681789151</v>
      </c>
      <c r="BK139" s="6">
        <f t="shared" si="69"/>
        <v>76.077723783226389</v>
      </c>
      <c r="BL139" s="6">
        <f t="shared" si="69"/>
        <v>76.958470008224168</v>
      </c>
    </row>
    <row r="140" spans="1:64" x14ac:dyDescent="0.25">
      <c r="C140" t="s">
        <v>40</v>
      </c>
      <c r="D140" s="6">
        <f t="shared" ref="D140:J140" si="70">(D$27*(D76*D125))+D108</f>
        <v>0</v>
      </c>
      <c r="E140" s="6">
        <f t="shared" si="70"/>
        <v>7.5600000000000014E-2</v>
      </c>
      <c r="F140" s="6">
        <f t="shared" si="70"/>
        <v>8.5949999999999971E-2</v>
      </c>
      <c r="G140" s="6">
        <f t="shared" si="70"/>
        <v>8.7599999999999872E-2</v>
      </c>
      <c r="H140" s="6">
        <f t="shared" si="70"/>
        <v>8.1750000000000003E-2</v>
      </c>
      <c r="I140" s="6">
        <f t="shared" si="70"/>
        <v>8.804999999999992E-2</v>
      </c>
      <c r="J140" s="10">
        <f t="shared" si="70"/>
        <v>8.8049999999999906E-2</v>
      </c>
      <c r="K140" s="6">
        <f t="shared" si="64"/>
        <v>9.4565427414063902E-2</v>
      </c>
      <c r="L140" s="6">
        <f t="shared" si="69"/>
        <v>9.7149272624925814E-2</v>
      </c>
      <c r="M140" s="6">
        <f t="shared" si="69"/>
        <v>9.9313276728044228E-2</v>
      </c>
      <c r="N140" s="6">
        <f t="shared" si="69"/>
        <v>9.8207407328577342E-2</v>
      </c>
      <c r="O140" s="6">
        <f t="shared" si="69"/>
        <v>0.10073682942494587</v>
      </c>
      <c r="P140" s="6">
        <f t="shared" si="69"/>
        <v>0.10246816045375608</v>
      </c>
      <c r="Q140" s="6">
        <f t="shared" si="69"/>
        <v>0.10402840387060708</v>
      </c>
      <c r="R140" s="6">
        <f t="shared" si="69"/>
        <v>0.10538191714754906</v>
      </c>
      <c r="S140" s="6">
        <f t="shared" si="69"/>
        <v>0.10656784446237144</v>
      </c>
      <c r="T140" s="6">
        <f t="shared" si="69"/>
        <v>0.10758423516601615</v>
      </c>
      <c r="U140" s="6">
        <f t="shared" si="69"/>
        <v>0.10843649065219692</v>
      </c>
      <c r="V140" s="6">
        <f t="shared" si="69"/>
        <v>0.1091335800023608</v>
      </c>
      <c r="W140" s="6">
        <f t="shared" si="69"/>
        <v>0.1096850942516351</v>
      </c>
      <c r="X140" s="6">
        <f t="shared" si="69"/>
        <v>0.11010149118257045</v>
      </c>
      <c r="Y140" s="6">
        <f t="shared" si="69"/>
        <v>0.11039354749493284</v>
      </c>
      <c r="Z140" s="6">
        <f t="shared" si="69"/>
        <v>0.11057119035581232</v>
      </c>
      <c r="AA140" s="6">
        <f t="shared" si="69"/>
        <v>0.11064429583597049</v>
      </c>
      <c r="AB140" s="6">
        <f t="shared" si="69"/>
        <v>0.1106233457210201</v>
      </c>
      <c r="AC140" s="6">
        <f t="shared" si="69"/>
        <v>0.11052094459318658</v>
      </c>
      <c r="AD140" s="6">
        <f t="shared" si="69"/>
        <v>0.11035281303163672</v>
      </c>
      <c r="AE140" s="6">
        <f t="shared" si="69"/>
        <v>0.11013284494111723</v>
      </c>
      <c r="AF140" s="6">
        <f t="shared" si="69"/>
        <v>0.10988132620960303</v>
      </c>
      <c r="AG140" s="6">
        <f t="shared" si="69"/>
        <v>0.10962001877819699</v>
      </c>
      <c r="AH140" s="6">
        <f t="shared" si="69"/>
        <v>0.10937138154978532</v>
      </c>
      <c r="AI140" s="6">
        <f t="shared" si="69"/>
        <v>0.10915644456672556</v>
      </c>
      <c r="AJ140" s="6">
        <f t="shared" si="69"/>
        <v>0.1090001404690259</v>
      </c>
      <c r="AK140" s="6">
        <f t="shared" si="69"/>
        <v>0.10892310944831862</v>
      </c>
      <c r="AL140" s="6">
        <f t="shared" si="69"/>
        <v>0.10894768373782229</v>
      </c>
      <c r="AM140" s="6">
        <f t="shared" si="69"/>
        <v>0.10909707151487454</v>
      </c>
      <c r="AN140" s="6">
        <f t="shared" si="69"/>
        <v>0.10939605311857761</v>
      </c>
      <c r="AO140" s="6">
        <f t="shared" si="69"/>
        <v>0.10986663984434457</v>
      </c>
      <c r="AP140" s="6">
        <f t="shared" si="69"/>
        <v>0.11053563336504674</v>
      </c>
      <c r="AQ140" s="6">
        <f t="shared" si="69"/>
        <v>0.11143177098660224</v>
      </c>
      <c r="AR140" s="6">
        <f t="shared" si="69"/>
        <v>0.11258487019006148</v>
      </c>
      <c r="AS140" s="6">
        <f t="shared" si="69"/>
        <v>0.11388391429121607</v>
      </c>
      <c r="AT140" s="6">
        <f t="shared" si="69"/>
        <v>0.11519471427024537</v>
      </c>
      <c r="AU140" s="6">
        <f t="shared" si="69"/>
        <v>0.11651893085485651</v>
      </c>
      <c r="AV140" s="6">
        <f t="shared" si="69"/>
        <v>0.11785790382509545</v>
      </c>
      <c r="AW140" s="6">
        <f t="shared" si="69"/>
        <v>0.11921358597841812</v>
      </c>
      <c r="AX140" s="6">
        <f t="shared" si="69"/>
        <v>0.12058637011116234</v>
      </c>
      <c r="AY140" s="6">
        <f t="shared" si="69"/>
        <v>0.12197734701629923</v>
      </c>
      <c r="AZ140" s="6">
        <f t="shared" si="69"/>
        <v>0.12338689601321355</v>
      </c>
      <c r="BA140" s="6">
        <f t="shared" si="69"/>
        <v>0.12481578663628634</v>
      </c>
      <c r="BB140" s="6">
        <f t="shared" si="69"/>
        <v>0.12626442960651577</v>
      </c>
      <c r="BC140" s="6">
        <f t="shared" si="69"/>
        <v>0.12773335225344568</v>
      </c>
      <c r="BD140" s="6">
        <f t="shared" si="69"/>
        <v>0.12922232947682688</v>
      </c>
      <c r="BE140" s="6">
        <f t="shared" si="69"/>
        <v>0.13073072516731929</v>
      </c>
      <c r="BF140" s="6">
        <f t="shared" si="69"/>
        <v>0.1322576068005627</v>
      </c>
      <c r="BG140" s="6">
        <f t="shared" si="69"/>
        <v>0.13380164977850784</v>
      </c>
      <c r="BH140" s="6">
        <f t="shared" si="69"/>
        <v>0.1353625590394843</v>
      </c>
      <c r="BI140" s="6">
        <f t="shared" si="69"/>
        <v>0.13694014374231975</v>
      </c>
      <c r="BJ140" s="6">
        <f t="shared" si="69"/>
        <v>0.13853352830565738</v>
      </c>
      <c r="BK140" s="6">
        <f t="shared" si="69"/>
        <v>0.14014166164856248</v>
      </c>
      <c r="BL140" s="6">
        <f t="shared" si="69"/>
        <v>0.14176407138066202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1">SUM(D146:D158)</f>
        <v>0</v>
      </c>
      <c r="E160">
        <f t="shared" si="71"/>
        <v>0</v>
      </c>
      <c r="F160">
        <f t="shared" si="71"/>
        <v>0</v>
      </c>
      <c r="G160">
        <f t="shared" si="71"/>
        <v>0</v>
      </c>
      <c r="H160">
        <f t="shared" si="71"/>
        <v>0</v>
      </c>
      <c r="I160">
        <f t="shared" si="71"/>
        <v>0</v>
      </c>
      <c r="J160" s="10">
        <f t="shared" si="71"/>
        <v>0</v>
      </c>
      <c r="K160">
        <f t="shared" si="71"/>
        <v>0</v>
      </c>
      <c r="L160">
        <f t="shared" si="71"/>
        <v>0</v>
      </c>
      <c r="M160">
        <f t="shared" si="71"/>
        <v>0</v>
      </c>
      <c r="N160">
        <f t="shared" si="71"/>
        <v>0</v>
      </c>
      <c r="O160">
        <f t="shared" si="71"/>
        <v>0</v>
      </c>
      <c r="P160">
        <f t="shared" si="71"/>
        <v>0</v>
      </c>
      <c r="Q160">
        <f t="shared" si="71"/>
        <v>0</v>
      </c>
      <c r="R160">
        <f t="shared" si="71"/>
        <v>0</v>
      </c>
      <c r="S160">
        <f t="shared" si="71"/>
        <v>0</v>
      </c>
      <c r="T160">
        <f t="shared" si="71"/>
        <v>0</v>
      </c>
      <c r="U160">
        <f t="shared" si="71"/>
        <v>0</v>
      </c>
      <c r="V160">
        <f t="shared" si="71"/>
        <v>0</v>
      </c>
      <c r="W160">
        <f t="shared" si="71"/>
        <v>0</v>
      </c>
      <c r="X160">
        <f t="shared" si="71"/>
        <v>0</v>
      </c>
      <c r="Y160">
        <f t="shared" si="71"/>
        <v>0</v>
      </c>
      <c r="Z160">
        <f t="shared" si="71"/>
        <v>0</v>
      </c>
      <c r="AA160">
        <f t="shared" si="71"/>
        <v>0</v>
      </c>
      <c r="AB160">
        <f t="shared" si="71"/>
        <v>0</v>
      </c>
      <c r="AC160">
        <f t="shared" si="71"/>
        <v>0</v>
      </c>
      <c r="AD160">
        <f t="shared" si="71"/>
        <v>0</v>
      </c>
      <c r="AE160">
        <f t="shared" si="71"/>
        <v>0</v>
      </c>
      <c r="AF160">
        <f t="shared" si="71"/>
        <v>0</v>
      </c>
      <c r="AG160">
        <f t="shared" si="71"/>
        <v>0</v>
      </c>
      <c r="AH160">
        <f t="shared" si="71"/>
        <v>0</v>
      </c>
      <c r="AI160">
        <f t="shared" si="71"/>
        <v>0</v>
      </c>
      <c r="AJ160">
        <f t="shared" si="71"/>
        <v>0</v>
      </c>
      <c r="AK160">
        <f t="shared" si="71"/>
        <v>0</v>
      </c>
      <c r="AL160">
        <f t="shared" si="71"/>
        <v>0</v>
      </c>
      <c r="AM160">
        <f t="shared" si="71"/>
        <v>0</v>
      </c>
      <c r="AN160">
        <f t="shared" si="71"/>
        <v>0</v>
      </c>
      <c r="AO160">
        <f t="shared" si="71"/>
        <v>0</v>
      </c>
      <c r="AP160">
        <f t="shared" si="71"/>
        <v>0</v>
      </c>
      <c r="AQ160">
        <f t="shared" si="71"/>
        <v>0</v>
      </c>
      <c r="AR160">
        <f t="shared" si="71"/>
        <v>0</v>
      </c>
      <c r="AS160">
        <f t="shared" si="71"/>
        <v>0</v>
      </c>
      <c r="AT160">
        <f t="shared" si="71"/>
        <v>0</v>
      </c>
      <c r="AU160">
        <f t="shared" si="71"/>
        <v>0</v>
      </c>
      <c r="AV160">
        <f t="shared" si="71"/>
        <v>0</v>
      </c>
      <c r="AW160">
        <f t="shared" si="71"/>
        <v>0</v>
      </c>
      <c r="AX160">
        <f t="shared" si="71"/>
        <v>0</v>
      </c>
      <c r="AY160">
        <f t="shared" si="71"/>
        <v>0</v>
      </c>
      <c r="AZ160">
        <f t="shared" si="71"/>
        <v>0</v>
      </c>
      <c r="BA160">
        <f t="shared" si="71"/>
        <v>0</v>
      </c>
      <c r="BB160">
        <f t="shared" si="71"/>
        <v>0</v>
      </c>
      <c r="BC160">
        <f t="shared" si="71"/>
        <v>0</v>
      </c>
      <c r="BD160">
        <f t="shared" si="71"/>
        <v>0</v>
      </c>
      <c r="BE160">
        <f t="shared" si="71"/>
        <v>0</v>
      </c>
      <c r="BF160">
        <f t="shared" si="71"/>
        <v>0</v>
      </c>
      <c r="BG160">
        <f t="shared" si="71"/>
        <v>0</v>
      </c>
      <c r="BH160">
        <f t="shared" si="71"/>
        <v>0</v>
      </c>
      <c r="BI160">
        <f t="shared" si="71"/>
        <v>0</v>
      </c>
      <c r="BJ160">
        <f t="shared" si="71"/>
        <v>0</v>
      </c>
      <c r="BK160">
        <f t="shared" si="71"/>
        <v>0</v>
      </c>
      <c r="BL160">
        <f t="shared" si="71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 s="6">
        <v>1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0.94699999999999995</v>
      </c>
      <c r="T163" s="6">
        <v>0.93399999999999994</v>
      </c>
      <c r="U163" s="6">
        <v>0.92099999999999993</v>
      </c>
      <c r="V163" s="6">
        <v>0.90799999999999992</v>
      </c>
      <c r="W163" s="6">
        <v>0.89499999999999991</v>
      </c>
      <c r="X163" s="6">
        <v>0.8819999999999999</v>
      </c>
      <c r="Y163" s="6">
        <v>0.86899999999999988</v>
      </c>
      <c r="Z163" s="6">
        <v>0.85599999999999987</v>
      </c>
      <c r="AA163" s="6">
        <v>0.84299999999999986</v>
      </c>
      <c r="AB163" s="6">
        <v>0.82999999999999985</v>
      </c>
      <c r="AC163" s="6">
        <v>0.81699999999999984</v>
      </c>
      <c r="AD163" s="6">
        <v>0.80399999999999983</v>
      </c>
      <c r="AE163" s="6">
        <v>0.79099999999999981</v>
      </c>
      <c r="AF163" s="6">
        <v>0.7779999999999998</v>
      </c>
      <c r="AG163" s="6">
        <v>0.76499999999999979</v>
      </c>
      <c r="AH163" s="6">
        <v>0.75199999999999978</v>
      </c>
      <c r="AI163" s="6">
        <v>0.73899999999999977</v>
      </c>
      <c r="AJ163" s="6">
        <v>0.72599999999999976</v>
      </c>
      <c r="AK163" s="6">
        <v>0.71299999999999975</v>
      </c>
      <c r="AL163" s="6">
        <v>0.69999999999999973</v>
      </c>
      <c r="AM163" s="6">
        <v>0.68699999999999972</v>
      </c>
      <c r="AN163" s="6">
        <v>0.67399999999999971</v>
      </c>
      <c r="AO163" s="6">
        <v>0.6609999999999997</v>
      </c>
      <c r="AP163" s="6">
        <v>0.64799999999999969</v>
      </c>
      <c r="AQ163" s="6">
        <v>0.63499999999999968</v>
      </c>
      <c r="AR163" s="6">
        <v>0.62199999999999966</v>
      </c>
      <c r="AS163" s="6">
        <v>0.60899999999999965</v>
      </c>
      <c r="AT163" s="6">
        <v>0.59599999999999964</v>
      </c>
      <c r="AU163" s="6">
        <v>0.58299999999999963</v>
      </c>
      <c r="AV163" s="6">
        <v>0.56999999999999962</v>
      </c>
      <c r="AW163" s="6">
        <v>0.55699999999999961</v>
      </c>
      <c r="AX163" s="6">
        <v>0.54399999999999959</v>
      </c>
      <c r="AY163" s="6">
        <v>0.53099999999999958</v>
      </c>
      <c r="AZ163" s="6">
        <v>0.51799999999999957</v>
      </c>
      <c r="BA163" s="6">
        <v>0.50499999999999956</v>
      </c>
      <c r="BB163" s="6">
        <v>0.50499999999999956</v>
      </c>
      <c r="BC163" s="6">
        <v>0.50499999999999956</v>
      </c>
      <c r="BD163" s="6">
        <v>0.50499999999999956</v>
      </c>
      <c r="BE163" s="6">
        <v>0.50499999999999956</v>
      </c>
      <c r="BF163" s="6">
        <v>0.50499999999999956</v>
      </c>
      <c r="BG163" s="6">
        <v>0.50499999999999956</v>
      </c>
      <c r="BH163" s="6">
        <v>0.50499999999999956</v>
      </c>
      <c r="BI163" s="6">
        <v>0.50499999999999956</v>
      </c>
      <c r="BJ163" s="6">
        <v>0.50499999999999956</v>
      </c>
      <c r="BK163" s="6">
        <v>0.50499999999999956</v>
      </c>
      <c r="BL163" s="6">
        <v>0.50499999999999956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1.0069999999999999</v>
      </c>
      <c r="T166">
        <v>1.0139999999999998</v>
      </c>
      <c r="U166">
        <v>1.0209999999999997</v>
      </c>
      <c r="V166">
        <v>1.0279999999999996</v>
      </c>
      <c r="W166">
        <v>1.0349999999999995</v>
      </c>
      <c r="X166">
        <v>1.0419999999999994</v>
      </c>
      <c r="Y166">
        <v>1.0489999999999993</v>
      </c>
      <c r="Z166">
        <v>1.0559999999999992</v>
      </c>
      <c r="AA166">
        <v>1.0629999999999991</v>
      </c>
      <c r="AB166">
        <v>1.069999999999999</v>
      </c>
      <c r="AC166">
        <v>1.0769999999999988</v>
      </c>
      <c r="AD166">
        <v>1.0839999999999987</v>
      </c>
      <c r="AE166">
        <v>1.0909999999999986</v>
      </c>
      <c r="AF166">
        <v>1.0979999999999985</v>
      </c>
      <c r="AG166">
        <v>1.1049999999999984</v>
      </c>
      <c r="AH166">
        <v>1.1119999999999983</v>
      </c>
      <c r="AI166">
        <v>1.1189999999999982</v>
      </c>
      <c r="AJ166">
        <v>1.1259999999999981</v>
      </c>
      <c r="AK166">
        <v>1.132999999999998</v>
      </c>
      <c r="AL166">
        <v>1.1399999999999979</v>
      </c>
      <c r="AM166">
        <v>1.1469999999999978</v>
      </c>
      <c r="AN166">
        <v>1.1539999999999977</v>
      </c>
      <c r="AO166">
        <v>1.1609999999999976</v>
      </c>
      <c r="AP166">
        <v>1.1679999999999975</v>
      </c>
      <c r="AQ166">
        <v>1.1749999999999974</v>
      </c>
      <c r="AR166">
        <v>1.1819999999999973</v>
      </c>
      <c r="AS166">
        <v>1.1889999999999972</v>
      </c>
      <c r="AT166">
        <v>1.1959999999999971</v>
      </c>
      <c r="AU166">
        <v>1.202999999999997</v>
      </c>
      <c r="AV166">
        <v>1.2099999999999969</v>
      </c>
      <c r="AW166">
        <v>1.2169999999999968</v>
      </c>
      <c r="AX166">
        <v>1.2239999999999966</v>
      </c>
      <c r="AY166">
        <v>1.2309999999999965</v>
      </c>
      <c r="AZ166">
        <v>1.2379999999999964</v>
      </c>
      <c r="BA166">
        <v>1.2449999999999963</v>
      </c>
      <c r="BB166">
        <v>1.2519999999999962</v>
      </c>
      <c r="BC166">
        <v>1.2589999999999961</v>
      </c>
      <c r="BD166">
        <v>1.265999999999996</v>
      </c>
      <c r="BE166">
        <v>1.2729999999999959</v>
      </c>
      <c r="BF166">
        <v>1.2799999999999958</v>
      </c>
      <c r="BG166">
        <v>1.2869999999999957</v>
      </c>
      <c r="BH166">
        <v>1.2939999999999956</v>
      </c>
      <c r="BI166">
        <v>1.3009999999999955</v>
      </c>
      <c r="BJ166">
        <v>1.3079999999999954</v>
      </c>
      <c r="BK166">
        <v>1.3149999999999953</v>
      </c>
      <c r="BL166">
        <v>1.3219999999999952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0.99</v>
      </c>
      <c r="T167">
        <v>0.98</v>
      </c>
      <c r="U167">
        <v>0.97</v>
      </c>
      <c r="V167">
        <v>0.96</v>
      </c>
      <c r="W167">
        <v>0.95</v>
      </c>
      <c r="X167">
        <v>0.94</v>
      </c>
      <c r="Y167">
        <v>0.92999999999999994</v>
      </c>
      <c r="Z167">
        <v>0.91999999999999993</v>
      </c>
      <c r="AA167">
        <v>0.90999999999999992</v>
      </c>
      <c r="AB167">
        <v>0.89999999999999991</v>
      </c>
      <c r="AC167">
        <v>0.8899999999999999</v>
      </c>
      <c r="AD167">
        <v>0.87999999999999989</v>
      </c>
      <c r="AE167">
        <v>0.86999999999999988</v>
      </c>
      <c r="AF167">
        <v>0.85999999999999988</v>
      </c>
      <c r="AG167">
        <v>0.84999999999999987</v>
      </c>
      <c r="AH167">
        <v>0.83999999999999986</v>
      </c>
      <c r="AI167">
        <v>0.82999999999999985</v>
      </c>
      <c r="AJ167">
        <v>0.81999999999999984</v>
      </c>
      <c r="AK167">
        <v>0.80999999999999983</v>
      </c>
      <c r="AL167">
        <v>0.79999999999999982</v>
      </c>
      <c r="AM167">
        <v>0.78999999999999981</v>
      </c>
      <c r="AN167">
        <v>0.7799999999999998</v>
      </c>
      <c r="AO167">
        <v>0.7699999999999998</v>
      </c>
      <c r="AP167">
        <v>0.75999999999999979</v>
      </c>
      <c r="AQ167">
        <v>0.74999999999999978</v>
      </c>
      <c r="AR167">
        <v>0.73999999999999977</v>
      </c>
      <c r="AS167">
        <v>0.72999999999999976</v>
      </c>
      <c r="AT167">
        <v>0.71999999999999975</v>
      </c>
      <c r="AU167">
        <v>0.70999999999999974</v>
      </c>
      <c r="AV167">
        <v>0.69999999999999973</v>
      </c>
      <c r="AW167">
        <v>0.68999999999999972</v>
      </c>
      <c r="AX167">
        <v>0.67999999999999972</v>
      </c>
      <c r="AY167">
        <v>0.66999999999999971</v>
      </c>
      <c r="AZ167">
        <v>0.6599999999999997</v>
      </c>
      <c r="BA167">
        <v>0.64999999999999969</v>
      </c>
      <c r="BB167">
        <v>0.63999999999999968</v>
      </c>
      <c r="BC167">
        <v>0.62999999999999967</v>
      </c>
      <c r="BD167">
        <v>0.61999999999999966</v>
      </c>
      <c r="BE167">
        <v>0.60999999999999965</v>
      </c>
      <c r="BF167">
        <v>0.59999999999999964</v>
      </c>
      <c r="BG167">
        <v>0.58999999999999964</v>
      </c>
      <c r="BH167">
        <v>0.57999999999999963</v>
      </c>
      <c r="BI167">
        <v>0.56999999999999962</v>
      </c>
      <c r="BJ167">
        <v>0.55999999999999961</v>
      </c>
      <c r="BK167">
        <v>0.5499999999999996</v>
      </c>
      <c r="BL167">
        <v>0.53999999999999959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0.94599999999999995</v>
      </c>
      <c r="T170">
        <v>0.93199999999999994</v>
      </c>
      <c r="U170">
        <v>0.91799999999999993</v>
      </c>
      <c r="V170">
        <v>0.90399999999999991</v>
      </c>
      <c r="W170">
        <v>0.8899999999999999</v>
      </c>
      <c r="X170">
        <v>0.87599999999999989</v>
      </c>
      <c r="Y170">
        <v>0.86199999999999988</v>
      </c>
      <c r="Z170">
        <v>0.84799999999999986</v>
      </c>
      <c r="AA170">
        <v>0.83399999999999985</v>
      </c>
      <c r="AB170">
        <v>0.81999999999999984</v>
      </c>
      <c r="AC170">
        <v>0.80599999999999983</v>
      </c>
      <c r="AD170">
        <v>0.79199999999999982</v>
      </c>
      <c r="AE170">
        <v>0.7779999999999998</v>
      </c>
      <c r="AF170">
        <v>0.76399999999999979</v>
      </c>
      <c r="AG170">
        <v>0.74999999999999978</v>
      </c>
      <c r="AH170">
        <v>0.73649999999999982</v>
      </c>
      <c r="AI170">
        <v>0.72329999999999983</v>
      </c>
      <c r="AJ170">
        <v>0.70989999999999986</v>
      </c>
      <c r="AK170">
        <v>0.69689999999999985</v>
      </c>
      <c r="AL170">
        <v>0.68389999999999984</v>
      </c>
      <c r="AM170">
        <v>0.67189999999999983</v>
      </c>
      <c r="AN170">
        <v>0.65989999999999982</v>
      </c>
      <c r="AO170">
        <v>0.64789999999999981</v>
      </c>
      <c r="AP170">
        <v>0.6358999999999998</v>
      </c>
      <c r="AQ170">
        <v>0.62389999999999979</v>
      </c>
      <c r="AR170">
        <v>0.61189999999999978</v>
      </c>
      <c r="AS170">
        <v>0.59989999999999977</v>
      </c>
      <c r="AT170">
        <v>0.58789999999999976</v>
      </c>
      <c r="AU170">
        <v>0.57589999999999975</v>
      </c>
      <c r="AV170">
        <v>0.56389999999999973</v>
      </c>
      <c r="AW170">
        <v>0.55189999999999972</v>
      </c>
      <c r="AX170">
        <v>0.53989999999999971</v>
      </c>
      <c r="AY170">
        <v>0.5278999999999997</v>
      </c>
      <c r="AZ170">
        <v>0.51589999999999969</v>
      </c>
      <c r="BA170">
        <v>0.50389999999999968</v>
      </c>
      <c r="BB170">
        <v>0.49189999999999967</v>
      </c>
      <c r="BC170">
        <v>0.47989999999999966</v>
      </c>
      <c r="BD170">
        <v>0.46789999999999965</v>
      </c>
      <c r="BE170">
        <v>0.45589999999999964</v>
      </c>
      <c r="BF170">
        <v>0.44389999999999963</v>
      </c>
      <c r="BG170">
        <v>0.43189999999999962</v>
      </c>
      <c r="BH170">
        <v>0.41989999999999961</v>
      </c>
      <c r="BI170">
        <v>0.4078999999999996</v>
      </c>
      <c r="BJ170">
        <v>0.39589999999999959</v>
      </c>
      <c r="BK170">
        <v>0.38389999999999957</v>
      </c>
      <c r="BL170">
        <v>0.37189999999999956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1.05</v>
      </c>
      <c r="T171">
        <v>1.1000000000000001</v>
      </c>
      <c r="U171">
        <v>1.1500000000000001</v>
      </c>
      <c r="V171">
        <v>1.2000000000000002</v>
      </c>
      <c r="W171">
        <v>1.2500000000000002</v>
      </c>
      <c r="X171">
        <v>1.3000000000000003</v>
      </c>
      <c r="Y171">
        <v>1.3500000000000003</v>
      </c>
      <c r="Z171">
        <v>1.4000000000000004</v>
      </c>
      <c r="AA171">
        <v>1.4500000000000004</v>
      </c>
      <c r="AB171">
        <v>1.5000000000000004</v>
      </c>
      <c r="AC171">
        <v>1.5500000000000005</v>
      </c>
      <c r="AD171">
        <v>2.0500000000000007</v>
      </c>
      <c r="AE171">
        <v>2.1000000000000005</v>
      </c>
      <c r="AF171">
        <v>2.1500000000000004</v>
      </c>
      <c r="AG171">
        <v>2.2000000000000002</v>
      </c>
      <c r="AH171">
        <v>2.25</v>
      </c>
      <c r="AI171">
        <v>2.2999999999999998</v>
      </c>
      <c r="AJ171">
        <v>2.3499999999999996</v>
      </c>
      <c r="AK171">
        <v>2.3999999999999995</v>
      </c>
      <c r="AL171">
        <v>2.4499999999999993</v>
      </c>
      <c r="AM171">
        <v>2.4999999999999991</v>
      </c>
      <c r="AN171">
        <v>2.5499999999999989</v>
      </c>
      <c r="AO171">
        <v>2.5999999999999988</v>
      </c>
      <c r="AP171">
        <v>2.6499999999999986</v>
      </c>
      <c r="AQ171">
        <v>2.6999999999999984</v>
      </c>
      <c r="AR171">
        <v>2.7499999999999982</v>
      </c>
      <c r="AS171">
        <v>2.799999999999998</v>
      </c>
      <c r="AT171">
        <v>2.8499999999999979</v>
      </c>
      <c r="AU171">
        <v>2.8999999999999977</v>
      </c>
      <c r="AV171">
        <v>2.9499999999999975</v>
      </c>
      <c r="AW171">
        <v>2.9999999999999973</v>
      </c>
      <c r="AX171">
        <v>3.0499999999999972</v>
      </c>
      <c r="AY171">
        <v>3.099999999999997</v>
      </c>
      <c r="AZ171">
        <v>3.1499999999999968</v>
      </c>
      <c r="BA171">
        <v>3.1999999999999966</v>
      </c>
      <c r="BB171">
        <v>3.2499999999999964</v>
      </c>
      <c r="BC171">
        <v>3.2999999999999963</v>
      </c>
      <c r="BD171">
        <v>3.3499999999999961</v>
      </c>
      <c r="BE171">
        <v>3.3999999999999959</v>
      </c>
      <c r="BF171">
        <v>3.4499999999999957</v>
      </c>
      <c r="BG171">
        <v>3.4999999999999956</v>
      </c>
      <c r="BH171">
        <v>3.5499999999999954</v>
      </c>
      <c r="BI171">
        <v>3.5999999999999952</v>
      </c>
      <c r="BJ171">
        <v>3.649999999999995</v>
      </c>
      <c r="BK171">
        <v>3.6999999999999948</v>
      </c>
      <c r="BL171">
        <v>3.7499999999999947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0.97499999999999998</v>
      </c>
      <c r="T172">
        <v>0.97</v>
      </c>
      <c r="U172">
        <v>0.96499999999999997</v>
      </c>
      <c r="V172">
        <v>0.96</v>
      </c>
      <c r="W172">
        <v>0.95499999999999996</v>
      </c>
      <c r="X172">
        <v>0.95</v>
      </c>
      <c r="Y172">
        <v>0.94499999999999995</v>
      </c>
      <c r="Z172">
        <v>0.94</v>
      </c>
      <c r="AA172">
        <v>0.93499999999999994</v>
      </c>
      <c r="AB172">
        <v>0.92999999999999994</v>
      </c>
      <c r="AC172">
        <v>0.92499999999999993</v>
      </c>
      <c r="AD172">
        <v>0.91999999999999993</v>
      </c>
      <c r="AE172">
        <v>0.91499999999999992</v>
      </c>
      <c r="AF172">
        <v>0.90999999999999992</v>
      </c>
      <c r="AG172">
        <v>0.90499999999999992</v>
      </c>
      <c r="AH172">
        <v>0.89999999999999991</v>
      </c>
      <c r="AI172">
        <v>0.89499999999999991</v>
      </c>
      <c r="AJ172">
        <v>0.8899999999999999</v>
      </c>
      <c r="AK172">
        <v>0.8849999999999999</v>
      </c>
      <c r="AL172">
        <v>0.87999999999999989</v>
      </c>
      <c r="AM172">
        <v>0.87499999999999989</v>
      </c>
      <c r="AN172">
        <v>0.86999999999999988</v>
      </c>
      <c r="AO172">
        <v>0.86499999999999988</v>
      </c>
      <c r="AP172">
        <v>0.85999999999999988</v>
      </c>
      <c r="AQ172">
        <v>0.85499999999999987</v>
      </c>
      <c r="AR172">
        <v>0.84999999999999987</v>
      </c>
      <c r="AS172">
        <v>0.84499999999999986</v>
      </c>
      <c r="AT172">
        <v>0.83999999999999986</v>
      </c>
      <c r="AU172">
        <v>0.83499999999999985</v>
      </c>
      <c r="AV172">
        <v>0.82999999999999985</v>
      </c>
      <c r="AW172">
        <v>0.82499999999999984</v>
      </c>
      <c r="AX172">
        <v>0.81999999999999984</v>
      </c>
      <c r="AY172">
        <v>0.81499999999999984</v>
      </c>
      <c r="AZ172">
        <v>0.80999999999999983</v>
      </c>
      <c r="BA172">
        <v>0.80499999999999983</v>
      </c>
      <c r="BB172">
        <v>0.79999999999999982</v>
      </c>
      <c r="BC172">
        <v>0.79499999999999982</v>
      </c>
      <c r="BD172">
        <v>0.78999999999999981</v>
      </c>
      <c r="BE172">
        <v>0.78499999999999981</v>
      </c>
      <c r="BF172">
        <v>0.7799999999999998</v>
      </c>
      <c r="BG172">
        <v>0.7749999999999998</v>
      </c>
      <c r="BH172">
        <v>0.7699999999999998</v>
      </c>
      <c r="BI172">
        <v>0.76499999999999979</v>
      </c>
      <c r="BJ172">
        <v>0.76</v>
      </c>
      <c r="BK172">
        <v>0.755</v>
      </c>
      <c r="BL172">
        <v>0.75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1.03</v>
      </c>
      <c r="T173">
        <v>1.06</v>
      </c>
      <c r="U173">
        <v>1.0900000000000001</v>
      </c>
      <c r="V173">
        <v>1.1200000000000001</v>
      </c>
      <c r="W173">
        <v>1.1500000000000001</v>
      </c>
      <c r="X173">
        <v>1.1800000000000002</v>
      </c>
      <c r="Y173">
        <v>1.2100000000000002</v>
      </c>
      <c r="Z173">
        <v>1.2400000000000002</v>
      </c>
      <c r="AA173">
        <v>1.2700000000000002</v>
      </c>
      <c r="AB173">
        <v>1.3000000000000003</v>
      </c>
      <c r="AC173">
        <v>1.3300000000000003</v>
      </c>
      <c r="AD173">
        <v>1.3600000000000003</v>
      </c>
      <c r="AE173">
        <v>1.3900000000000003</v>
      </c>
      <c r="AF173">
        <v>1.4200000000000004</v>
      </c>
      <c r="AG173">
        <v>1.4500000000000004</v>
      </c>
      <c r="AH173">
        <v>1.4800000000000004</v>
      </c>
      <c r="AI173">
        <v>1.5100000000000005</v>
      </c>
      <c r="AJ173">
        <v>1.5400000000000005</v>
      </c>
      <c r="AK173">
        <v>1.5700000000000005</v>
      </c>
      <c r="AL173">
        <v>1.6000000000000005</v>
      </c>
      <c r="AM173">
        <v>1.6300000000000006</v>
      </c>
      <c r="AN173">
        <v>1.6600000000000006</v>
      </c>
      <c r="AO173">
        <v>1.6900000000000006</v>
      </c>
      <c r="AP173">
        <v>1.7200000000000006</v>
      </c>
      <c r="AQ173">
        <v>1.7500000000000007</v>
      </c>
      <c r="AR173">
        <v>1.7800000000000007</v>
      </c>
      <c r="AS173">
        <v>1.8100000000000007</v>
      </c>
      <c r="AT173">
        <v>1.8400000000000007</v>
      </c>
      <c r="AU173">
        <v>1.8700000000000008</v>
      </c>
      <c r="AV173">
        <v>1.9000000000000008</v>
      </c>
      <c r="AW173">
        <v>1.9300000000000008</v>
      </c>
      <c r="AX173">
        <v>1.9600000000000009</v>
      </c>
      <c r="AY173">
        <v>1.9900000000000009</v>
      </c>
      <c r="AZ173">
        <v>2.0200000000000009</v>
      </c>
      <c r="BA173">
        <v>2.0500000000000007</v>
      </c>
      <c r="BB173">
        <v>2.0800000000000005</v>
      </c>
      <c r="BC173">
        <v>2.1100000000000003</v>
      </c>
      <c r="BD173">
        <v>2.14</v>
      </c>
      <c r="BE173">
        <v>2.17</v>
      </c>
      <c r="BF173">
        <v>2.1999999999999997</v>
      </c>
      <c r="BG173">
        <v>2.2299999999999995</v>
      </c>
      <c r="BH173">
        <v>2.2599999999999993</v>
      </c>
      <c r="BI173">
        <v>2.2899999999999991</v>
      </c>
      <c r="BJ173">
        <v>2.319999999999999</v>
      </c>
      <c r="BK173">
        <v>2.3499999999999988</v>
      </c>
      <c r="BL173">
        <v>2.3799999999999986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0.97499999999999998</v>
      </c>
      <c r="T174">
        <v>0.97</v>
      </c>
      <c r="U174">
        <v>0.96499999999999997</v>
      </c>
      <c r="V174">
        <v>0.96</v>
      </c>
      <c r="W174">
        <v>0.95499999999999996</v>
      </c>
      <c r="X174">
        <v>0.95</v>
      </c>
      <c r="Y174">
        <v>0.94499999999999995</v>
      </c>
      <c r="Z174">
        <v>0.94</v>
      </c>
      <c r="AA174">
        <v>0.93499999999999994</v>
      </c>
      <c r="AB174">
        <v>0.92999999999999994</v>
      </c>
      <c r="AC174">
        <v>0.92499999999999993</v>
      </c>
      <c r="AD174">
        <v>0.91999999999999993</v>
      </c>
      <c r="AE174">
        <v>0.91499999999999992</v>
      </c>
      <c r="AF174">
        <v>0.90999999999999992</v>
      </c>
      <c r="AG174">
        <v>0.90499999999999992</v>
      </c>
      <c r="AH174">
        <v>0.89999999999999991</v>
      </c>
      <c r="AI174">
        <v>0.89499999999999991</v>
      </c>
      <c r="AJ174">
        <v>0.8899999999999999</v>
      </c>
      <c r="AK174">
        <v>0.8849999999999999</v>
      </c>
      <c r="AL174">
        <v>0.87999999999999989</v>
      </c>
      <c r="AM174">
        <v>0.87499999999999989</v>
      </c>
      <c r="AN174">
        <v>0.86999999999999988</v>
      </c>
      <c r="AO174">
        <v>0.86499999999999988</v>
      </c>
      <c r="AP174">
        <v>0.85999999999999988</v>
      </c>
      <c r="AQ174">
        <v>0.85499999999999987</v>
      </c>
      <c r="AR174">
        <v>0.84999999999999987</v>
      </c>
      <c r="AS174">
        <v>0.84499999999999986</v>
      </c>
      <c r="AT174">
        <v>0.83999999999999986</v>
      </c>
      <c r="AU174">
        <v>0.83499999999999985</v>
      </c>
      <c r="AV174">
        <v>0.82999999999999985</v>
      </c>
      <c r="AW174">
        <v>0.82499999999999984</v>
      </c>
      <c r="AX174">
        <v>0.81999999999999984</v>
      </c>
      <c r="AY174">
        <v>0.81499999999999984</v>
      </c>
      <c r="AZ174">
        <v>0.80999999999999983</v>
      </c>
      <c r="BA174">
        <v>0.80499999999999983</v>
      </c>
      <c r="BB174">
        <v>0.79999999999999982</v>
      </c>
      <c r="BC174">
        <v>0.79499999999999982</v>
      </c>
      <c r="BD174">
        <v>0.78999999999999981</v>
      </c>
      <c r="BE174">
        <v>0.78499999999999981</v>
      </c>
      <c r="BF174">
        <v>0.7799999999999998</v>
      </c>
      <c r="BG174">
        <v>0.7749999999999998</v>
      </c>
      <c r="BH174">
        <v>0.7699999999999998</v>
      </c>
      <c r="BI174">
        <v>0.76499999999999979</v>
      </c>
      <c r="BJ174">
        <v>0.76</v>
      </c>
      <c r="BK174">
        <v>0.755</v>
      </c>
      <c r="BL174">
        <v>0.75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0.995</v>
      </c>
      <c r="T175">
        <v>0.99</v>
      </c>
      <c r="U175">
        <v>0.98499999999999999</v>
      </c>
      <c r="V175">
        <v>0.98</v>
      </c>
      <c r="W175">
        <v>0.97499999999999998</v>
      </c>
      <c r="X175">
        <v>0.97</v>
      </c>
      <c r="Y175">
        <v>0.96499999999999997</v>
      </c>
      <c r="Z175">
        <v>0.96</v>
      </c>
      <c r="AA175">
        <v>0.95499999999999996</v>
      </c>
      <c r="AB175">
        <v>0.95</v>
      </c>
      <c r="AC175">
        <v>0.94499999999999995</v>
      </c>
      <c r="AD175">
        <v>0.94</v>
      </c>
      <c r="AE175">
        <v>0.93499999999999994</v>
      </c>
      <c r="AF175">
        <v>0.92999999999999994</v>
      </c>
      <c r="AG175">
        <v>0.92499999999999993</v>
      </c>
      <c r="AH175">
        <v>0.91999999999999993</v>
      </c>
      <c r="AI175">
        <v>0.91499999999999992</v>
      </c>
      <c r="AJ175">
        <v>0.90999999999999992</v>
      </c>
      <c r="AK175">
        <v>0.90499999999999992</v>
      </c>
      <c r="AL175">
        <v>0.89999999999999991</v>
      </c>
      <c r="AM175">
        <v>0.89499999999999991</v>
      </c>
      <c r="AN175">
        <v>0.8899999999999999</v>
      </c>
      <c r="AO175">
        <v>0.8849999999999999</v>
      </c>
      <c r="AP175">
        <v>0.87999999999999989</v>
      </c>
      <c r="AQ175">
        <v>0.87499999999999989</v>
      </c>
      <c r="AR175">
        <v>0.86999999999999988</v>
      </c>
      <c r="AS175">
        <v>0.86499999999999988</v>
      </c>
      <c r="AT175">
        <v>0.85999999999999988</v>
      </c>
      <c r="AU175">
        <v>0.85499999999999987</v>
      </c>
      <c r="AV175">
        <v>0.84999999999999987</v>
      </c>
      <c r="AW175">
        <v>0.84499999999999986</v>
      </c>
      <c r="AX175">
        <v>0.83999999999999986</v>
      </c>
      <c r="AY175">
        <v>0.83499999999999985</v>
      </c>
      <c r="AZ175">
        <v>0.82999999999999985</v>
      </c>
      <c r="BA175">
        <v>0.82499999999999984</v>
      </c>
      <c r="BB175">
        <v>0.81999999999999984</v>
      </c>
      <c r="BC175">
        <v>0.81499999999999984</v>
      </c>
      <c r="BD175">
        <v>0.80999999999999983</v>
      </c>
      <c r="BE175">
        <v>0.80499999999999983</v>
      </c>
      <c r="BF175">
        <v>0.79999999999999982</v>
      </c>
      <c r="BG175">
        <v>0.79499999999999982</v>
      </c>
      <c r="BH175">
        <v>0.78999999999999981</v>
      </c>
      <c r="BI175">
        <v>0.78499999999999981</v>
      </c>
      <c r="BJ175">
        <v>0.7799999999999998</v>
      </c>
      <c r="BK175">
        <v>0.7749999999999998</v>
      </c>
      <c r="BL175">
        <v>0.7699999999999998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72">(D$24*(D63*D163))+D146</f>
        <v>0</v>
      </c>
      <c r="E178" s="6">
        <f t="shared" si="72"/>
        <v>0</v>
      </c>
      <c r="F178" s="6">
        <f t="shared" si="72"/>
        <v>0</v>
      </c>
      <c r="G178" s="6">
        <f t="shared" si="72"/>
        <v>0</v>
      </c>
      <c r="H178" s="6">
        <f t="shared" si="72"/>
        <v>0</v>
      </c>
      <c r="I178" s="6">
        <f t="shared" si="72"/>
        <v>0</v>
      </c>
      <c r="J178" s="10">
        <f t="shared" si="72"/>
        <v>0</v>
      </c>
      <c r="K178" s="6">
        <f t="shared" si="72"/>
        <v>0</v>
      </c>
      <c r="L178">
        <f t="shared" si="72"/>
        <v>0</v>
      </c>
      <c r="M178" s="6">
        <f t="shared" si="72"/>
        <v>0</v>
      </c>
      <c r="N178" s="6">
        <f t="shared" si="72"/>
        <v>0</v>
      </c>
      <c r="O178" s="6">
        <f t="shared" si="72"/>
        <v>0</v>
      </c>
      <c r="P178" s="6">
        <f t="shared" si="72"/>
        <v>0</v>
      </c>
      <c r="Q178" s="6">
        <f t="shared" si="72"/>
        <v>0</v>
      </c>
      <c r="R178" s="6">
        <f t="shared" si="72"/>
        <v>0</v>
      </c>
      <c r="S178" s="6">
        <f t="shared" si="72"/>
        <v>0</v>
      </c>
      <c r="T178" s="6">
        <f t="shared" si="72"/>
        <v>0</v>
      </c>
      <c r="U178" s="6">
        <f t="shared" si="72"/>
        <v>0</v>
      </c>
      <c r="V178" s="6">
        <f t="shared" si="72"/>
        <v>0</v>
      </c>
      <c r="W178" s="6">
        <f t="shared" si="72"/>
        <v>0</v>
      </c>
      <c r="X178" s="6">
        <f t="shared" si="72"/>
        <v>0</v>
      </c>
      <c r="Y178" s="6">
        <f t="shared" si="72"/>
        <v>0</v>
      </c>
      <c r="Z178" s="6">
        <f t="shared" si="72"/>
        <v>0</v>
      </c>
      <c r="AA178" s="6">
        <f t="shared" si="72"/>
        <v>0</v>
      </c>
      <c r="AB178" s="6">
        <f t="shared" si="72"/>
        <v>0</v>
      </c>
      <c r="AC178" s="6">
        <f t="shared" si="72"/>
        <v>0</v>
      </c>
      <c r="AD178" s="6">
        <f t="shared" si="72"/>
        <v>0</v>
      </c>
      <c r="AE178" s="6">
        <f t="shared" si="72"/>
        <v>0</v>
      </c>
      <c r="AF178" s="6">
        <f t="shared" si="72"/>
        <v>0</v>
      </c>
      <c r="AG178" s="6">
        <f t="shared" si="72"/>
        <v>0</v>
      </c>
      <c r="AH178" s="6">
        <f t="shared" si="72"/>
        <v>0</v>
      </c>
      <c r="AI178" s="6">
        <f t="shared" si="72"/>
        <v>0</v>
      </c>
      <c r="AJ178" s="6">
        <f t="shared" ref="AJ178:BL178" si="73">(AJ$24*(AJ63*AJ163))+AJ146</f>
        <v>0</v>
      </c>
      <c r="AK178" s="6">
        <f t="shared" si="73"/>
        <v>0</v>
      </c>
      <c r="AL178" s="6">
        <f t="shared" si="73"/>
        <v>0</v>
      </c>
      <c r="AM178" s="6">
        <f t="shared" si="73"/>
        <v>0</v>
      </c>
      <c r="AN178" s="6">
        <f t="shared" si="73"/>
        <v>0</v>
      </c>
      <c r="AO178" s="6">
        <f t="shared" si="73"/>
        <v>0</v>
      </c>
      <c r="AP178" s="6">
        <f t="shared" si="73"/>
        <v>0</v>
      </c>
      <c r="AQ178" s="6">
        <f t="shared" si="73"/>
        <v>0</v>
      </c>
      <c r="AR178" s="6">
        <f t="shared" si="73"/>
        <v>0</v>
      </c>
      <c r="AS178" s="6">
        <f t="shared" si="73"/>
        <v>0</v>
      </c>
      <c r="AT178" s="6">
        <f t="shared" si="73"/>
        <v>0</v>
      </c>
      <c r="AU178" s="6">
        <f t="shared" si="73"/>
        <v>0</v>
      </c>
      <c r="AV178" s="6">
        <f t="shared" si="73"/>
        <v>0</v>
      </c>
      <c r="AW178" s="6">
        <f t="shared" si="73"/>
        <v>0</v>
      </c>
      <c r="AX178" s="6">
        <f t="shared" si="73"/>
        <v>0</v>
      </c>
      <c r="AY178" s="6">
        <f t="shared" si="73"/>
        <v>0</v>
      </c>
      <c r="AZ178" s="6">
        <f t="shared" si="73"/>
        <v>0</v>
      </c>
      <c r="BA178" s="6">
        <f t="shared" si="73"/>
        <v>0</v>
      </c>
      <c r="BB178" s="6">
        <f t="shared" si="73"/>
        <v>0</v>
      </c>
      <c r="BC178" s="6">
        <f t="shared" si="73"/>
        <v>0</v>
      </c>
      <c r="BD178" s="6">
        <f t="shared" si="73"/>
        <v>0</v>
      </c>
      <c r="BE178" s="6">
        <f t="shared" si="73"/>
        <v>0</v>
      </c>
      <c r="BF178" s="6">
        <f t="shared" si="73"/>
        <v>0</v>
      </c>
      <c r="BG178" s="6">
        <f t="shared" si="73"/>
        <v>0</v>
      </c>
      <c r="BH178" s="6">
        <f t="shared" si="73"/>
        <v>0</v>
      </c>
      <c r="BI178" s="6">
        <f t="shared" si="73"/>
        <v>0</v>
      </c>
      <c r="BJ178" s="6">
        <f t="shared" si="73"/>
        <v>0</v>
      </c>
      <c r="BK178" s="6">
        <f t="shared" si="73"/>
        <v>0</v>
      </c>
      <c r="BL178" s="6">
        <f t="shared" si="73"/>
        <v>0</v>
      </c>
    </row>
    <row r="179" spans="3:64" x14ac:dyDescent="0.25">
      <c r="C179" t="s">
        <v>7</v>
      </c>
      <c r="D179" s="6">
        <f t="shared" ref="D179:AI179" si="74">(D$24*(D64*D164))+D147</f>
        <v>0</v>
      </c>
      <c r="E179" s="6">
        <f t="shared" si="74"/>
        <v>0</v>
      </c>
      <c r="F179" s="6">
        <f t="shared" si="74"/>
        <v>0</v>
      </c>
      <c r="G179" s="6">
        <f t="shared" si="74"/>
        <v>0</v>
      </c>
      <c r="H179" s="6">
        <f t="shared" si="74"/>
        <v>0</v>
      </c>
      <c r="I179" s="6">
        <f t="shared" si="74"/>
        <v>0</v>
      </c>
      <c r="J179" s="10">
        <f t="shared" si="74"/>
        <v>0</v>
      </c>
      <c r="K179" s="6">
        <f t="shared" si="74"/>
        <v>0</v>
      </c>
      <c r="L179" s="6">
        <f t="shared" si="74"/>
        <v>0</v>
      </c>
      <c r="M179" s="6">
        <f t="shared" si="74"/>
        <v>0</v>
      </c>
      <c r="N179" s="6">
        <f t="shared" si="74"/>
        <v>0</v>
      </c>
      <c r="O179" s="6">
        <f t="shared" si="74"/>
        <v>0</v>
      </c>
      <c r="P179" s="6">
        <f t="shared" si="74"/>
        <v>0</v>
      </c>
      <c r="Q179" s="6">
        <f t="shared" si="74"/>
        <v>0</v>
      </c>
      <c r="R179" s="6">
        <f t="shared" si="74"/>
        <v>0</v>
      </c>
      <c r="S179" s="6">
        <f t="shared" si="74"/>
        <v>0</v>
      </c>
      <c r="T179" s="6">
        <f t="shared" si="74"/>
        <v>0</v>
      </c>
      <c r="U179" s="6">
        <f t="shared" si="74"/>
        <v>0</v>
      </c>
      <c r="V179" s="6">
        <f t="shared" si="74"/>
        <v>0</v>
      </c>
      <c r="W179" s="6">
        <f t="shared" si="74"/>
        <v>0</v>
      </c>
      <c r="X179" s="6">
        <f t="shared" si="74"/>
        <v>0</v>
      </c>
      <c r="Y179" s="6">
        <f t="shared" si="74"/>
        <v>0</v>
      </c>
      <c r="Z179" s="6">
        <f t="shared" si="74"/>
        <v>0</v>
      </c>
      <c r="AA179" s="6">
        <f t="shared" si="74"/>
        <v>0</v>
      </c>
      <c r="AB179" s="6">
        <f t="shared" si="74"/>
        <v>0</v>
      </c>
      <c r="AC179" s="6">
        <f t="shared" si="74"/>
        <v>0</v>
      </c>
      <c r="AD179" s="6">
        <f t="shared" si="74"/>
        <v>0</v>
      </c>
      <c r="AE179" s="6">
        <f t="shared" si="74"/>
        <v>0</v>
      </c>
      <c r="AF179" s="6">
        <f t="shared" si="74"/>
        <v>0</v>
      </c>
      <c r="AG179" s="6">
        <f t="shared" si="74"/>
        <v>0</v>
      </c>
      <c r="AH179" s="6">
        <f t="shared" si="74"/>
        <v>0</v>
      </c>
      <c r="AI179" s="6">
        <f t="shared" si="74"/>
        <v>0</v>
      </c>
      <c r="AJ179" s="6">
        <f t="shared" ref="AJ179:BL179" si="75">(AJ$24*(AJ64*AJ164))+AJ147</f>
        <v>0</v>
      </c>
      <c r="AK179" s="6">
        <f t="shared" si="75"/>
        <v>0</v>
      </c>
      <c r="AL179" s="6">
        <f t="shared" si="75"/>
        <v>0</v>
      </c>
      <c r="AM179" s="6">
        <f t="shared" si="75"/>
        <v>0</v>
      </c>
      <c r="AN179" s="6">
        <f t="shared" si="75"/>
        <v>0</v>
      </c>
      <c r="AO179" s="6">
        <f t="shared" si="75"/>
        <v>0</v>
      </c>
      <c r="AP179" s="6">
        <f t="shared" si="75"/>
        <v>0</v>
      </c>
      <c r="AQ179" s="6">
        <f t="shared" si="75"/>
        <v>0</v>
      </c>
      <c r="AR179" s="6">
        <f t="shared" si="75"/>
        <v>0</v>
      </c>
      <c r="AS179" s="6">
        <f t="shared" si="75"/>
        <v>0</v>
      </c>
      <c r="AT179" s="6">
        <f t="shared" si="75"/>
        <v>0</v>
      </c>
      <c r="AU179" s="6">
        <f t="shared" si="75"/>
        <v>0</v>
      </c>
      <c r="AV179" s="6">
        <f t="shared" si="75"/>
        <v>0</v>
      </c>
      <c r="AW179" s="6">
        <f t="shared" si="75"/>
        <v>0</v>
      </c>
      <c r="AX179" s="6">
        <f t="shared" si="75"/>
        <v>0</v>
      </c>
      <c r="AY179" s="6">
        <f t="shared" si="75"/>
        <v>0</v>
      </c>
      <c r="AZ179" s="6">
        <f t="shared" si="75"/>
        <v>0</v>
      </c>
      <c r="BA179" s="6">
        <f t="shared" si="75"/>
        <v>0</v>
      </c>
      <c r="BB179" s="6">
        <f t="shared" si="75"/>
        <v>0</v>
      </c>
      <c r="BC179" s="6">
        <f t="shared" si="75"/>
        <v>0</v>
      </c>
      <c r="BD179" s="6">
        <f t="shared" si="75"/>
        <v>0</v>
      </c>
      <c r="BE179" s="6">
        <f t="shared" si="75"/>
        <v>0</v>
      </c>
      <c r="BF179" s="6">
        <f t="shared" si="75"/>
        <v>0</v>
      </c>
      <c r="BG179" s="6">
        <f t="shared" si="75"/>
        <v>0</v>
      </c>
      <c r="BH179" s="6">
        <f t="shared" si="75"/>
        <v>0</v>
      </c>
      <c r="BI179" s="6">
        <f t="shared" si="75"/>
        <v>0</v>
      </c>
      <c r="BJ179" s="6">
        <f t="shared" si="75"/>
        <v>0</v>
      </c>
      <c r="BK179" s="6">
        <f t="shared" si="75"/>
        <v>0</v>
      </c>
      <c r="BL179" s="6">
        <f t="shared" si="75"/>
        <v>0</v>
      </c>
    </row>
    <row r="180" spans="3:64" x14ac:dyDescent="0.25">
      <c r="C180" t="s">
        <v>8</v>
      </c>
      <c r="D180" s="6">
        <f t="shared" ref="D180:AI180" si="76">(D$24*(D65*D165))+D148</f>
        <v>4.3584552267610084</v>
      </c>
      <c r="E180" s="6">
        <f t="shared" si="76"/>
        <v>4.4450728047603567</v>
      </c>
      <c r="F180" s="6">
        <f t="shared" si="76"/>
        <v>4.1999999999999975</v>
      </c>
      <c r="G180" s="6">
        <f t="shared" si="76"/>
        <v>4.6183079607590498</v>
      </c>
      <c r="H180" s="6">
        <f t="shared" si="76"/>
        <v>4.7049255387584257</v>
      </c>
      <c r="I180" s="6">
        <f t="shared" si="76"/>
        <v>4.7915431167577802</v>
      </c>
      <c r="J180" s="10">
        <f t="shared" si="76"/>
        <v>0</v>
      </c>
      <c r="K180" s="6">
        <f t="shared" si="76"/>
        <v>4.8331649163779877</v>
      </c>
      <c r="L180" s="6">
        <f t="shared" si="76"/>
        <v>4.8689936298369103</v>
      </c>
      <c r="M180" s="6">
        <f t="shared" si="76"/>
        <v>4.8613803066955361</v>
      </c>
      <c r="N180" s="6">
        <f t="shared" si="76"/>
        <v>4.9140073527450507</v>
      </c>
      <c r="O180" s="6">
        <f t="shared" si="76"/>
        <v>4.9022432870788801</v>
      </c>
      <c r="P180" s="6">
        <f t="shared" si="76"/>
        <v>4.8878590584449553</v>
      </c>
      <c r="Q180" s="6">
        <f t="shared" si="76"/>
        <v>4.8649145168972296</v>
      </c>
      <c r="R180" s="6">
        <f t="shared" si="76"/>
        <v>4.8356194893137605</v>
      </c>
      <c r="S180" s="6">
        <f t="shared" si="76"/>
        <v>4.799745697896495</v>
      </c>
      <c r="T180" s="6">
        <f t="shared" si="76"/>
        <v>4.758146795556522</v>
      </c>
      <c r="U180" s="6">
        <f t="shared" si="76"/>
        <v>4.7114483169936641</v>
      </c>
      <c r="V180" s="6">
        <f t="shared" si="76"/>
        <v>4.6601916224298172</v>
      </c>
      <c r="W180" s="6">
        <f t="shared" si="76"/>
        <v>4.6049107665134779</v>
      </c>
      <c r="X180" s="6">
        <f t="shared" si="76"/>
        <v>4.5461456261137618</v>
      </c>
      <c r="Y180" s="6">
        <f t="shared" si="76"/>
        <v>4.4844231297351076</v>
      </c>
      <c r="Z180" s="6">
        <f t="shared" si="76"/>
        <v>4.420281608293406</v>
      </c>
      <c r="AA180" s="6">
        <f t="shared" si="76"/>
        <v>4.3542474585552506</v>
      </c>
      <c r="AB180" s="6">
        <f t="shared" si="76"/>
        <v>4.2868247801862518</v>
      </c>
      <c r="AC180" s="6">
        <f t="shared" si="76"/>
        <v>4.2185152917121131</v>
      </c>
      <c r="AD180" s="6">
        <f t="shared" si="76"/>
        <v>4.1497947019651535</v>
      </c>
      <c r="AE180" s="6">
        <f t="shared" si="76"/>
        <v>4.0812257306204058</v>
      </c>
      <c r="AF180" s="6">
        <f t="shared" si="76"/>
        <v>4.0132774159874529</v>
      </c>
      <c r="AG180" s="6">
        <f t="shared" si="76"/>
        <v>3.9463954813791355</v>
      </c>
      <c r="AH180" s="6">
        <f t="shared" si="76"/>
        <v>3.8810236326230352</v>
      </c>
      <c r="AI180" s="6">
        <f t="shared" si="76"/>
        <v>3.817602015157648</v>
      </c>
      <c r="AJ180" s="6">
        <f t="shared" ref="AJ180:BL180" si="77">(AJ$24*(AJ65*AJ165))+AJ148</f>
        <v>3.7564894831193976</v>
      </c>
      <c r="AK180" s="6">
        <f t="shared" si="77"/>
        <v>3.6981448212823658</v>
      </c>
      <c r="AL180" s="6">
        <f t="shared" si="77"/>
        <v>3.643027363893828</v>
      </c>
      <c r="AM180" s="6">
        <f t="shared" si="77"/>
        <v>3.5915708552788215</v>
      </c>
      <c r="AN180" s="6">
        <f t="shared" si="77"/>
        <v>3.5441844419151085</v>
      </c>
      <c r="AO180" s="6">
        <f t="shared" si="77"/>
        <v>3.5013851951329653</v>
      </c>
      <c r="AP180" s="6">
        <f t="shared" si="77"/>
        <v>3.4635571319344298</v>
      </c>
      <c r="AQ180" s="6">
        <f t="shared" si="77"/>
        <v>3.4310700990080516</v>
      </c>
      <c r="AR180" s="6">
        <f t="shared" si="77"/>
        <v>3.404263173055408</v>
      </c>
      <c r="AS180" s="6">
        <f t="shared" si="77"/>
        <v>3.3790362168403782</v>
      </c>
      <c r="AT180" s="6">
        <f t="shared" si="77"/>
        <v>3.3531906709830732</v>
      </c>
      <c r="AU180" s="6">
        <f t="shared" si="77"/>
        <v>3.3267141904594029</v>
      </c>
      <c r="AV180" s="6">
        <f t="shared" si="77"/>
        <v>3.2995876295887183</v>
      </c>
      <c r="AW180" s="6">
        <f t="shared" si="77"/>
        <v>3.271797273111043</v>
      </c>
      <c r="AX180" s="6">
        <f t="shared" si="77"/>
        <v>3.2433286953950682</v>
      </c>
      <c r="AY180" s="6">
        <f t="shared" si="77"/>
        <v>3.2141636811415331</v>
      </c>
      <c r="AZ180" s="6">
        <f t="shared" si="77"/>
        <v>3.1842832694821781</v>
      </c>
      <c r="BA180" s="6">
        <f t="shared" si="77"/>
        <v>3.1536707976429135</v>
      </c>
      <c r="BB180" s="6">
        <f t="shared" si="77"/>
        <v>3.1223088203390534</v>
      </c>
      <c r="BC180" s="6">
        <f t="shared" si="77"/>
        <v>3.0901821525342879</v>
      </c>
      <c r="BD180" s="6">
        <f t="shared" si="77"/>
        <v>3.0572656021777935</v>
      </c>
      <c r="BE180" s="6">
        <f t="shared" si="77"/>
        <v>3.0235453834780781</v>
      </c>
      <c r="BF180" s="6">
        <f t="shared" si="77"/>
        <v>2.989000724846623</v>
      </c>
      <c r="BG180" s="6">
        <f t="shared" si="77"/>
        <v>2.9536099716226483</v>
      </c>
      <c r="BH180" s="6">
        <f t="shared" si="77"/>
        <v>2.917353626370883</v>
      </c>
      <c r="BI180" s="6">
        <f t="shared" si="77"/>
        <v>2.880208202918443</v>
      </c>
      <c r="BJ180" s="6">
        <f t="shared" si="77"/>
        <v>2.8421553894030582</v>
      </c>
      <c r="BK180" s="6">
        <f t="shared" si="77"/>
        <v>2.8031697773915387</v>
      </c>
      <c r="BL180" s="6">
        <f t="shared" si="77"/>
        <v>2.7632310857146787</v>
      </c>
    </row>
    <row r="181" spans="3:64" x14ac:dyDescent="0.25">
      <c r="C181" t="s">
        <v>9</v>
      </c>
      <c r="D181" s="6">
        <f t="shared" ref="D181:AI181" si="78">(D$24*(D66*D166))+D149</f>
        <v>0</v>
      </c>
      <c r="E181" s="6">
        <f t="shared" si="78"/>
        <v>0</v>
      </c>
      <c r="F181" s="6">
        <f t="shared" si="78"/>
        <v>0</v>
      </c>
      <c r="G181" s="6">
        <f t="shared" si="78"/>
        <v>0</v>
      </c>
      <c r="H181" s="6">
        <f t="shared" si="78"/>
        <v>0</v>
      </c>
      <c r="I181" s="6">
        <f t="shared" si="78"/>
        <v>0</v>
      </c>
      <c r="J181" s="10">
        <f t="shared" si="78"/>
        <v>0</v>
      </c>
      <c r="K181" s="6">
        <f t="shared" si="78"/>
        <v>0</v>
      </c>
      <c r="L181" s="6">
        <f t="shared" si="78"/>
        <v>0</v>
      </c>
      <c r="M181" s="6">
        <f t="shared" si="78"/>
        <v>0</v>
      </c>
      <c r="N181" s="6">
        <f t="shared" si="78"/>
        <v>0</v>
      </c>
      <c r="O181" s="6">
        <f t="shared" si="78"/>
        <v>0</v>
      </c>
      <c r="P181" s="6">
        <f t="shared" si="78"/>
        <v>0</v>
      </c>
      <c r="Q181" s="6">
        <f t="shared" si="78"/>
        <v>0</v>
      </c>
      <c r="R181" s="6">
        <f t="shared" si="78"/>
        <v>0</v>
      </c>
      <c r="S181" s="6">
        <f t="shared" si="78"/>
        <v>0</v>
      </c>
      <c r="T181" s="6">
        <f t="shared" si="78"/>
        <v>0</v>
      </c>
      <c r="U181" s="6">
        <f t="shared" si="78"/>
        <v>0</v>
      </c>
      <c r="V181" s="6">
        <f t="shared" si="78"/>
        <v>0</v>
      </c>
      <c r="W181" s="6">
        <f t="shared" si="78"/>
        <v>0</v>
      </c>
      <c r="X181" s="6">
        <f t="shared" si="78"/>
        <v>0</v>
      </c>
      <c r="Y181" s="6">
        <f t="shared" si="78"/>
        <v>0</v>
      </c>
      <c r="Z181" s="6">
        <f t="shared" si="78"/>
        <v>0</v>
      </c>
      <c r="AA181" s="6">
        <f t="shared" si="78"/>
        <v>0</v>
      </c>
      <c r="AB181" s="6">
        <f t="shared" si="78"/>
        <v>0</v>
      </c>
      <c r="AC181" s="6">
        <f t="shared" si="78"/>
        <v>0</v>
      </c>
      <c r="AD181" s="6">
        <f t="shared" si="78"/>
        <v>0</v>
      </c>
      <c r="AE181" s="6">
        <f t="shared" si="78"/>
        <v>0</v>
      </c>
      <c r="AF181" s="6">
        <f t="shared" si="78"/>
        <v>0</v>
      </c>
      <c r="AG181" s="6">
        <f t="shared" si="78"/>
        <v>0</v>
      </c>
      <c r="AH181" s="6">
        <f t="shared" si="78"/>
        <v>0</v>
      </c>
      <c r="AI181" s="6">
        <f t="shared" si="78"/>
        <v>0</v>
      </c>
      <c r="AJ181" s="6">
        <f t="shared" ref="AJ181:BL181" si="79">(AJ$24*(AJ66*AJ166))+AJ149</f>
        <v>0</v>
      </c>
      <c r="AK181" s="6">
        <f t="shared" si="79"/>
        <v>0</v>
      </c>
      <c r="AL181" s="6">
        <f t="shared" si="79"/>
        <v>0</v>
      </c>
      <c r="AM181" s="6">
        <f t="shared" si="79"/>
        <v>0</v>
      </c>
      <c r="AN181" s="6">
        <f t="shared" si="79"/>
        <v>0</v>
      </c>
      <c r="AO181" s="6">
        <f t="shared" si="79"/>
        <v>0</v>
      </c>
      <c r="AP181" s="6">
        <f t="shared" si="79"/>
        <v>0</v>
      </c>
      <c r="AQ181" s="6">
        <f t="shared" si="79"/>
        <v>0</v>
      </c>
      <c r="AR181" s="6">
        <f t="shared" si="79"/>
        <v>0</v>
      </c>
      <c r="AS181" s="6">
        <f t="shared" si="79"/>
        <v>0</v>
      </c>
      <c r="AT181" s="6">
        <f t="shared" si="79"/>
        <v>0</v>
      </c>
      <c r="AU181" s="6">
        <f t="shared" si="79"/>
        <v>0</v>
      </c>
      <c r="AV181" s="6">
        <f t="shared" si="79"/>
        <v>0</v>
      </c>
      <c r="AW181" s="6">
        <f t="shared" si="79"/>
        <v>0</v>
      </c>
      <c r="AX181" s="6">
        <f t="shared" si="79"/>
        <v>0</v>
      </c>
      <c r="AY181" s="6">
        <f t="shared" si="79"/>
        <v>0</v>
      </c>
      <c r="AZ181" s="6">
        <f t="shared" si="79"/>
        <v>0</v>
      </c>
      <c r="BA181" s="6">
        <f t="shared" si="79"/>
        <v>0</v>
      </c>
      <c r="BB181" s="6">
        <f t="shared" si="79"/>
        <v>0</v>
      </c>
      <c r="BC181" s="6">
        <f t="shared" si="79"/>
        <v>0</v>
      </c>
      <c r="BD181" s="6">
        <f t="shared" si="79"/>
        <v>0</v>
      </c>
      <c r="BE181" s="6">
        <f t="shared" si="79"/>
        <v>0</v>
      </c>
      <c r="BF181" s="6">
        <f t="shared" si="79"/>
        <v>0</v>
      </c>
      <c r="BG181" s="6">
        <f t="shared" si="79"/>
        <v>0</v>
      </c>
      <c r="BH181" s="6">
        <f t="shared" si="79"/>
        <v>0</v>
      </c>
      <c r="BI181" s="6">
        <f t="shared" si="79"/>
        <v>0</v>
      </c>
      <c r="BJ181" s="6">
        <f t="shared" si="79"/>
        <v>0</v>
      </c>
      <c r="BK181" s="6">
        <f t="shared" si="79"/>
        <v>0</v>
      </c>
      <c r="BL181" s="6">
        <f t="shared" si="79"/>
        <v>0</v>
      </c>
    </row>
    <row r="182" spans="3:64" x14ac:dyDescent="0.25">
      <c r="C182" t="s">
        <v>10</v>
      </c>
      <c r="D182" s="6">
        <f t="shared" ref="D182:AI182" si="80">(D$24*(D67*D167))+D150</f>
        <v>18.62</v>
      </c>
      <c r="E182" s="6">
        <f t="shared" si="80"/>
        <v>18.559999999999942</v>
      </c>
      <c r="F182" s="6">
        <f t="shared" si="80"/>
        <v>18.500000000000004</v>
      </c>
      <c r="G182" s="6">
        <f t="shared" si="80"/>
        <v>18.439999999999944</v>
      </c>
      <c r="H182" s="6">
        <f t="shared" si="80"/>
        <v>18.379999999999985</v>
      </c>
      <c r="I182" s="6">
        <f t="shared" si="80"/>
        <v>18.319999999999958</v>
      </c>
      <c r="J182" s="10">
        <f t="shared" si="80"/>
        <v>0</v>
      </c>
      <c r="K182" s="6">
        <f t="shared" si="80"/>
        <v>18.11264176100557</v>
      </c>
      <c r="L182" s="6">
        <f t="shared" si="80"/>
        <v>18.12877234817633</v>
      </c>
      <c r="M182" s="6">
        <f t="shared" si="80"/>
        <v>18.021443694656231</v>
      </c>
      <c r="N182" s="6">
        <f t="shared" si="80"/>
        <v>18.172867559130697</v>
      </c>
      <c r="O182" s="6">
        <f t="shared" si="80"/>
        <v>18.119130994053286</v>
      </c>
      <c r="P182" s="6">
        <f t="shared" si="80"/>
        <v>18.086632200686555</v>
      </c>
      <c r="Q182" s="6">
        <f t="shared" si="80"/>
        <v>18.050963841273234</v>
      </c>
      <c r="R182" s="6">
        <f t="shared" si="80"/>
        <v>18.01788168558441</v>
      </c>
      <c r="S182" s="6">
        <f t="shared" si="80"/>
        <v>17.804283443973677</v>
      </c>
      <c r="T182" s="6">
        <f t="shared" si="80"/>
        <v>17.591456602316494</v>
      </c>
      <c r="U182" s="6">
        <f t="shared" si="80"/>
        <v>17.37935200703274</v>
      </c>
      <c r="V182" s="6">
        <f t="shared" si="80"/>
        <v>17.167641287773165</v>
      </c>
      <c r="W182" s="6">
        <f t="shared" si="80"/>
        <v>16.956003472212799</v>
      </c>
      <c r="X182" s="6">
        <f t="shared" si="80"/>
        <v>16.744173660283852</v>
      </c>
      <c r="Y182" s="6">
        <f t="shared" si="80"/>
        <v>16.531874528010214</v>
      </c>
      <c r="Z182" s="6">
        <f t="shared" si="80"/>
        <v>16.318907009505821</v>
      </c>
      <c r="AA182" s="6">
        <f t="shared" si="80"/>
        <v>16.105065595863163</v>
      </c>
      <c r="AB182" s="6">
        <f t="shared" si="80"/>
        <v>15.890101125773564</v>
      </c>
      <c r="AC182" s="6">
        <f t="shared" si="80"/>
        <v>15.673795556225864</v>
      </c>
      <c r="AD182" s="6">
        <f t="shared" si="80"/>
        <v>15.455875697442657</v>
      </c>
      <c r="AE182" s="6">
        <f t="shared" si="80"/>
        <v>15.236436114723277</v>
      </c>
      <c r="AF182" s="6">
        <f t="shared" si="80"/>
        <v>15.015269065293237</v>
      </c>
      <c r="AG182" s="6">
        <f t="shared" si="80"/>
        <v>14.792126710756422</v>
      </c>
      <c r="AH182" s="6">
        <f t="shared" si="80"/>
        <v>14.566802999726338</v>
      </c>
      <c r="AI182" s="6">
        <f t="shared" si="80"/>
        <v>14.339130945729064</v>
      </c>
      <c r="AJ182" s="6">
        <f t="shared" ref="AJ182:BL182" si="81">(AJ$24*(AJ67*AJ167))+AJ150</f>
        <v>14.108693928478759</v>
      </c>
      <c r="AK182" s="6">
        <f t="shared" si="81"/>
        <v>13.875510424483034</v>
      </c>
      <c r="AL182" s="6">
        <f t="shared" si="81"/>
        <v>13.639664205582486</v>
      </c>
      <c r="AM182" s="6">
        <f t="shared" si="81"/>
        <v>13.401208575701814</v>
      </c>
      <c r="AN182" s="6">
        <f t="shared" si="81"/>
        <v>13.16017289139447</v>
      </c>
      <c r="AO182" s="6">
        <f t="shared" si="81"/>
        <v>12.917054825046778</v>
      </c>
      <c r="AP182" s="6">
        <f t="shared" si="81"/>
        <v>12.671922562625115</v>
      </c>
      <c r="AQ182" s="6">
        <f t="shared" si="81"/>
        <v>12.424861252851592</v>
      </c>
      <c r="AR182" s="6">
        <f t="shared" si="81"/>
        <v>12.17591461562818</v>
      </c>
      <c r="AS182" s="6">
        <f t="shared" si="81"/>
        <v>11.92236611841847</v>
      </c>
      <c r="AT182" s="6">
        <f t="shared" si="81"/>
        <v>11.669103535021097</v>
      </c>
      <c r="AU182" s="6">
        <f t="shared" si="81"/>
        <v>11.416174196926521</v>
      </c>
      <c r="AV182" s="6">
        <f t="shared" si="81"/>
        <v>11.163604813441832</v>
      </c>
      <c r="AW182" s="6">
        <f t="shared" si="81"/>
        <v>10.91144390582533</v>
      </c>
      <c r="AX182" s="6">
        <f t="shared" si="81"/>
        <v>10.659740312198458</v>
      </c>
      <c r="AY182" s="6">
        <f t="shared" si="81"/>
        <v>10.408533387429999</v>
      </c>
      <c r="AZ182" s="6">
        <f t="shared" si="81"/>
        <v>10.157863629648149</v>
      </c>
      <c r="BA182" s="6">
        <f t="shared" si="81"/>
        <v>9.9077824225948206</v>
      </c>
      <c r="BB182" s="6">
        <f t="shared" si="81"/>
        <v>9.6583419509154727</v>
      </c>
      <c r="BC182" s="6">
        <f t="shared" si="81"/>
        <v>9.4096046544669072</v>
      </c>
      <c r="BD182" s="6">
        <f t="shared" si="81"/>
        <v>9.1616059211927876</v>
      </c>
      <c r="BE182" s="6">
        <f t="shared" si="81"/>
        <v>8.9144196389545343</v>
      </c>
      <c r="BF182" s="6">
        <f t="shared" si="81"/>
        <v>8.6681021020552063</v>
      </c>
      <c r="BG182" s="6">
        <f t="shared" si="81"/>
        <v>8.4227111024105845</v>
      </c>
      <c r="BH182" s="6">
        <f t="shared" si="81"/>
        <v>8.1783146659263757</v>
      </c>
      <c r="BI182" s="6">
        <f t="shared" si="81"/>
        <v>7.9349735990403101</v>
      </c>
      <c r="BJ182" s="6">
        <f t="shared" si="81"/>
        <v>7.6927672539842762</v>
      </c>
      <c r="BK182" s="6">
        <f t="shared" si="81"/>
        <v>7.4517596582325059</v>
      </c>
      <c r="BL182" s="6">
        <f t="shared" si="81"/>
        <v>7.2120331337153099</v>
      </c>
    </row>
    <row r="183" spans="3:64" x14ac:dyDescent="0.25">
      <c r="C183" t="s">
        <v>11</v>
      </c>
      <c r="D183" s="6">
        <f t="shared" ref="D183:AI183" si="82">(D$24*(D68*D168))+D151</f>
        <v>0</v>
      </c>
      <c r="E183" s="6">
        <f t="shared" si="82"/>
        <v>0</v>
      </c>
      <c r="F183" s="6">
        <f t="shared" si="82"/>
        <v>0</v>
      </c>
      <c r="G183" s="6">
        <f t="shared" si="82"/>
        <v>0</v>
      </c>
      <c r="H183" s="6">
        <f t="shared" si="82"/>
        <v>0</v>
      </c>
      <c r="I183" s="6">
        <f t="shared" si="82"/>
        <v>0</v>
      </c>
      <c r="J183" s="10">
        <f t="shared" si="82"/>
        <v>0</v>
      </c>
      <c r="K183" s="6">
        <f t="shared" si="82"/>
        <v>0</v>
      </c>
      <c r="L183" s="6">
        <f t="shared" si="82"/>
        <v>0</v>
      </c>
      <c r="M183" s="6">
        <f t="shared" si="82"/>
        <v>0</v>
      </c>
      <c r="N183" s="6">
        <f t="shared" si="82"/>
        <v>0</v>
      </c>
      <c r="O183" s="6">
        <f t="shared" si="82"/>
        <v>0</v>
      </c>
      <c r="P183" s="6">
        <f t="shared" si="82"/>
        <v>0</v>
      </c>
      <c r="Q183" s="6">
        <f t="shared" si="82"/>
        <v>0</v>
      </c>
      <c r="R183" s="6">
        <f t="shared" si="82"/>
        <v>0</v>
      </c>
      <c r="S183" s="6">
        <f t="shared" si="82"/>
        <v>0</v>
      </c>
      <c r="T183" s="6">
        <f t="shared" si="82"/>
        <v>0</v>
      </c>
      <c r="U183" s="6">
        <f t="shared" si="82"/>
        <v>0</v>
      </c>
      <c r="V183" s="6">
        <f t="shared" si="82"/>
        <v>0</v>
      </c>
      <c r="W183" s="6">
        <f t="shared" si="82"/>
        <v>0</v>
      </c>
      <c r="X183" s="6">
        <f t="shared" si="82"/>
        <v>0</v>
      </c>
      <c r="Y183" s="6">
        <f t="shared" si="82"/>
        <v>0</v>
      </c>
      <c r="Z183" s="6">
        <f t="shared" si="82"/>
        <v>0</v>
      </c>
      <c r="AA183" s="6">
        <f t="shared" si="82"/>
        <v>0</v>
      </c>
      <c r="AB183" s="6">
        <f t="shared" si="82"/>
        <v>0</v>
      </c>
      <c r="AC183" s="6">
        <f t="shared" si="82"/>
        <v>0</v>
      </c>
      <c r="AD183" s="6">
        <f t="shared" si="82"/>
        <v>0</v>
      </c>
      <c r="AE183" s="6">
        <f t="shared" si="82"/>
        <v>0</v>
      </c>
      <c r="AF183" s="6">
        <f t="shared" si="82"/>
        <v>0</v>
      </c>
      <c r="AG183" s="6">
        <f t="shared" si="82"/>
        <v>0</v>
      </c>
      <c r="AH183" s="6">
        <f t="shared" si="82"/>
        <v>0</v>
      </c>
      <c r="AI183" s="6">
        <f t="shared" si="82"/>
        <v>0</v>
      </c>
      <c r="AJ183" s="6">
        <f t="shared" ref="AJ183:BL183" si="83">(AJ$24*(AJ68*AJ168))+AJ151</f>
        <v>0</v>
      </c>
      <c r="AK183" s="6">
        <f t="shared" si="83"/>
        <v>0</v>
      </c>
      <c r="AL183" s="6">
        <f t="shared" si="83"/>
        <v>0</v>
      </c>
      <c r="AM183" s="6">
        <f t="shared" si="83"/>
        <v>0</v>
      </c>
      <c r="AN183" s="6">
        <f t="shared" si="83"/>
        <v>0</v>
      </c>
      <c r="AO183" s="6">
        <f t="shared" si="83"/>
        <v>0</v>
      </c>
      <c r="AP183" s="6">
        <f t="shared" si="83"/>
        <v>0</v>
      </c>
      <c r="AQ183" s="6">
        <f t="shared" si="83"/>
        <v>0</v>
      </c>
      <c r="AR183" s="6">
        <f t="shared" si="83"/>
        <v>0</v>
      </c>
      <c r="AS183" s="6">
        <f t="shared" si="83"/>
        <v>0</v>
      </c>
      <c r="AT183" s="6">
        <f t="shared" si="83"/>
        <v>0</v>
      </c>
      <c r="AU183" s="6">
        <f t="shared" si="83"/>
        <v>0</v>
      </c>
      <c r="AV183" s="6">
        <f t="shared" si="83"/>
        <v>0</v>
      </c>
      <c r="AW183" s="6">
        <f t="shared" si="83"/>
        <v>0</v>
      </c>
      <c r="AX183" s="6">
        <f t="shared" si="83"/>
        <v>0</v>
      </c>
      <c r="AY183" s="6">
        <f t="shared" si="83"/>
        <v>0</v>
      </c>
      <c r="AZ183" s="6">
        <f t="shared" si="83"/>
        <v>0</v>
      </c>
      <c r="BA183" s="6">
        <f t="shared" si="83"/>
        <v>0</v>
      </c>
      <c r="BB183" s="6">
        <f t="shared" si="83"/>
        <v>0</v>
      </c>
      <c r="BC183" s="6">
        <f t="shared" si="83"/>
        <v>0</v>
      </c>
      <c r="BD183" s="6">
        <f t="shared" si="83"/>
        <v>0</v>
      </c>
      <c r="BE183" s="6">
        <f t="shared" si="83"/>
        <v>0</v>
      </c>
      <c r="BF183" s="6">
        <f t="shared" si="83"/>
        <v>0</v>
      </c>
      <c r="BG183" s="6">
        <f t="shared" si="83"/>
        <v>0</v>
      </c>
      <c r="BH183" s="6">
        <f t="shared" si="83"/>
        <v>0</v>
      </c>
      <c r="BI183" s="6">
        <f t="shared" si="83"/>
        <v>0</v>
      </c>
      <c r="BJ183" s="6">
        <f t="shared" si="83"/>
        <v>0</v>
      </c>
      <c r="BK183" s="6">
        <f t="shared" si="83"/>
        <v>0</v>
      </c>
      <c r="BL183" s="6">
        <f t="shared" si="83"/>
        <v>0</v>
      </c>
    </row>
    <row r="184" spans="3:64" x14ac:dyDescent="0.25">
      <c r="C184" t="s">
        <v>12</v>
      </c>
      <c r="D184" s="6">
        <f t="shared" ref="D184:AI184" si="84">(D$24*(D69*D169))+D152</f>
        <v>3.7599999999999922</v>
      </c>
      <c r="E184" s="6">
        <f t="shared" si="84"/>
        <v>3.6799999999999939</v>
      </c>
      <c r="F184" s="6">
        <f t="shared" si="84"/>
        <v>3.5999999999999917</v>
      </c>
      <c r="G184" s="6">
        <f t="shared" si="84"/>
        <v>3.5199999999999969</v>
      </c>
      <c r="H184" s="6">
        <f t="shared" si="84"/>
        <v>3.4399999999999937</v>
      </c>
      <c r="I184" s="6">
        <f t="shared" si="84"/>
        <v>3.3599999999999759</v>
      </c>
      <c r="J184" s="10">
        <f t="shared" si="84"/>
        <v>0</v>
      </c>
      <c r="K184" s="6">
        <f t="shared" si="84"/>
        <v>3.2048510200202456</v>
      </c>
      <c r="L184" s="6">
        <f t="shared" si="84"/>
        <v>3.1581415366454637</v>
      </c>
      <c r="M184" s="6">
        <f t="shared" si="84"/>
        <v>3.095846661598336</v>
      </c>
      <c r="N184" s="6">
        <f t="shared" si="84"/>
        <v>3.0833614572925518</v>
      </c>
      <c r="O184" s="6">
        <f t="shared" si="84"/>
        <v>3.0410502240917321</v>
      </c>
      <c r="P184" s="6">
        <f t="shared" si="84"/>
        <v>3.0073778053430917</v>
      </c>
      <c r="Q184" s="6">
        <f t="shared" si="84"/>
        <v>2.9779232427376323</v>
      </c>
      <c r="R184" s="6">
        <f t="shared" si="84"/>
        <v>2.9533440972653326</v>
      </c>
      <c r="S184" s="6">
        <f t="shared" si="84"/>
        <v>2.9328035968088</v>
      </c>
      <c r="T184" s="6">
        <f t="shared" si="84"/>
        <v>2.9161323917350601</v>
      </c>
      <c r="U184" s="6">
        <f t="shared" si="84"/>
        <v>2.9030272932881251</v>
      </c>
      <c r="V184" s="6">
        <f t="shared" si="84"/>
        <v>2.8931398548369622</v>
      </c>
      <c r="W184" s="6">
        <f t="shared" si="84"/>
        <v>2.8861232800402017</v>
      </c>
      <c r="X184" s="6">
        <f t="shared" si="84"/>
        <v>2.8816407333922061</v>
      </c>
      <c r="Y184" s="6">
        <f t="shared" si="84"/>
        <v>2.8793538563836347</v>
      </c>
      <c r="Z184" s="6">
        <f t="shared" si="84"/>
        <v>2.8789385812918282</v>
      </c>
      <c r="AA184" s="6">
        <f t="shared" si="84"/>
        <v>2.8800708488305369</v>
      </c>
      <c r="AB184" s="6">
        <f t="shared" si="84"/>
        <v>2.8824198111719652</v>
      </c>
      <c r="AC184" s="6">
        <f t="shared" si="84"/>
        <v>2.8856610148656787</v>
      </c>
      <c r="AD184" s="6">
        <f t="shared" si="84"/>
        <v>2.8894606564319543</v>
      </c>
      <c r="AE184" s="6">
        <f t="shared" si="84"/>
        <v>2.8935550628494497</v>
      </c>
      <c r="AF184" s="6">
        <f t="shared" si="84"/>
        <v>2.8976269553597094</v>
      </c>
      <c r="AG184" s="6">
        <f t="shared" si="84"/>
        <v>2.901352402437448</v>
      </c>
      <c r="AH184" s="6">
        <f t="shared" si="84"/>
        <v>2.9044164904543064</v>
      </c>
      <c r="AI184" s="6">
        <f t="shared" si="84"/>
        <v>2.9065134546876839</v>
      </c>
      <c r="AJ184" s="6">
        <f t="shared" ref="AJ184:BL184" si="85">(AJ$24*(AJ69*AJ169))+AJ152</f>
        <v>2.9072879024911193</v>
      </c>
      <c r="AK184" s="6">
        <f t="shared" si="85"/>
        <v>2.9064741051495466</v>
      </c>
      <c r="AL184" s="6">
        <f t="shared" si="85"/>
        <v>2.9038248182177542</v>
      </c>
      <c r="AM184" s="6">
        <f t="shared" si="85"/>
        <v>2.8990919403737605</v>
      </c>
      <c r="AN184" s="6">
        <f t="shared" si="85"/>
        <v>2.8920276733982813</v>
      </c>
      <c r="AO184" s="6">
        <f t="shared" si="85"/>
        <v>2.8824942088209</v>
      </c>
      <c r="AP184" s="6">
        <f t="shared" si="85"/>
        <v>2.8702684765016948</v>
      </c>
      <c r="AQ184" s="6">
        <f t="shared" si="85"/>
        <v>2.8551376477669481</v>
      </c>
      <c r="AR184" s="6">
        <f t="shared" si="85"/>
        <v>2.8368859775461797</v>
      </c>
      <c r="AS184" s="6">
        <f t="shared" si="85"/>
        <v>2.8158635140336545</v>
      </c>
      <c r="AT184" s="6">
        <f t="shared" si="85"/>
        <v>2.7943255591525671</v>
      </c>
      <c r="AU184" s="6">
        <f t="shared" si="85"/>
        <v>2.7722618253828419</v>
      </c>
      <c r="AV184" s="6">
        <f t="shared" si="85"/>
        <v>2.7496563579906046</v>
      </c>
      <c r="AW184" s="6">
        <f t="shared" si="85"/>
        <v>2.7264977275925419</v>
      </c>
      <c r="AX184" s="6">
        <f t="shared" si="85"/>
        <v>2.7027739128292292</v>
      </c>
      <c r="AY184" s="6">
        <f t="shared" si="85"/>
        <v>2.6784697342846164</v>
      </c>
      <c r="AZ184" s="6">
        <f t="shared" si="85"/>
        <v>2.6535693912351541</v>
      </c>
      <c r="BA184" s="6">
        <f t="shared" si="85"/>
        <v>2.6280589980357667</v>
      </c>
      <c r="BB184" s="6">
        <f t="shared" si="85"/>
        <v>2.6019240169492166</v>
      </c>
      <c r="BC184" s="6">
        <f t="shared" si="85"/>
        <v>2.5751517937785788</v>
      </c>
      <c r="BD184" s="6">
        <f t="shared" si="85"/>
        <v>2.5477213351481667</v>
      </c>
      <c r="BE184" s="6">
        <f t="shared" si="85"/>
        <v>2.519621152898404</v>
      </c>
      <c r="BF184" s="6">
        <f t="shared" si="85"/>
        <v>2.4908339373721913</v>
      </c>
      <c r="BG184" s="6">
        <f t="shared" si="85"/>
        <v>2.461341643018879</v>
      </c>
      <c r="BH184" s="6">
        <f t="shared" si="85"/>
        <v>2.4311280219757414</v>
      </c>
      <c r="BI184" s="6">
        <f t="shared" si="85"/>
        <v>2.400173502432041</v>
      </c>
      <c r="BJ184" s="6">
        <f t="shared" si="85"/>
        <v>2.3684628245025534</v>
      </c>
      <c r="BK184" s="6">
        <f t="shared" si="85"/>
        <v>2.3359748144929537</v>
      </c>
      <c r="BL184" s="6">
        <f t="shared" si="85"/>
        <v>2.3026925714289037</v>
      </c>
    </row>
    <row r="185" spans="3:64" x14ac:dyDescent="0.25">
      <c r="C185" t="s">
        <v>13</v>
      </c>
      <c r="D185" s="6">
        <f t="shared" ref="D185:AI185" si="86">(D$23*(D70*D170))+D153</f>
        <v>0</v>
      </c>
      <c r="E185" s="6">
        <f t="shared" si="86"/>
        <v>4.8</v>
      </c>
      <c r="F185" s="6">
        <f t="shared" si="86"/>
        <v>4.9999999999999973</v>
      </c>
      <c r="G185" s="6">
        <f t="shared" si="86"/>
        <v>5.3999999999999932</v>
      </c>
      <c r="H185" s="6">
        <f t="shared" si="86"/>
        <v>5.3999999999999995</v>
      </c>
      <c r="I185" s="6">
        <f t="shared" si="86"/>
        <v>5.3999999999999959</v>
      </c>
      <c r="J185" s="10">
        <f t="shared" si="86"/>
        <v>5.3999999999999959</v>
      </c>
      <c r="K185" s="6">
        <f t="shared" si="86"/>
        <v>5.756318425228665</v>
      </c>
      <c r="L185">
        <f t="shared" si="86"/>
        <v>5.9267420438921867</v>
      </c>
      <c r="M185" s="6">
        <f t="shared" si="86"/>
        <v>6.0933602027520326</v>
      </c>
      <c r="N185" s="6">
        <f t="shared" si="86"/>
        <v>6.0789886798461792</v>
      </c>
      <c r="O185" s="6">
        <f t="shared" si="86"/>
        <v>6.3087775655765572</v>
      </c>
      <c r="P185" s="6">
        <f t="shared" si="86"/>
        <v>6.5091829163417971</v>
      </c>
      <c r="Q185" s="6">
        <f t="shared" si="86"/>
        <v>6.7184398822573357</v>
      </c>
      <c r="R185" s="6">
        <f t="shared" si="86"/>
        <v>6.9335465535695135</v>
      </c>
      <c r="S185" s="6">
        <f t="shared" si="86"/>
        <v>6.7697971227248539</v>
      </c>
      <c r="T185" s="6">
        <f t="shared" si="86"/>
        <v>6.8832898566301726</v>
      </c>
      <c r="U185" s="6">
        <f t="shared" si="86"/>
        <v>6.9958391528827546</v>
      </c>
      <c r="V185" s="6">
        <f t="shared" si="86"/>
        <v>7.1067725427819601</v>
      </c>
      <c r="W185" s="6">
        <f t="shared" si="86"/>
        <v>7.2154038036458994</v>
      </c>
      <c r="X185" s="6">
        <f t="shared" si="86"/>
        <v>7.3210500032572714</v>
      </c>
      <c r="Y185" s="6">
        <f t="shared" si="86"/>
        <v>7.4229961374997666</v>
      </c>
      <c r="Z185" s="6">
        <f t="shared" si="86"/>
        <v>7.5204149672364347</v>
      </c>
      <c r="AA185" s="6">
        <f t="shared" si="86"/>
        <v>7.6124164782871278</v>
      </c>
      <c r="AB185" s="6">
        <f t="shared" si="86"/>
        <v>7.6980912765745462</v>
      </c>
      <c r="AC185" s="6">
        <f t="shared" si="86"/>
        <v>7.7766182439442106</v>
      </c>
      <c r="AD185" s="6">
        <f t="shared" si="86"/>
        <v>7.8473426871049057</v>
      </c>
      <c r="AE185" s="6">
        <f t="shared" si="86"/>
        <v>7.9094326264371402</v>
      </c>
      <c r="AF185" s="6">
        <f t="shared" si="86"/>
        <v>7.9624683950918094</v>
      </c>
      <c r="AG185" s="6">
        <f t="shared" si="86"/>
        <v>8.0061042480639699</v>
      </c>
      <c r="AH185" s="6">
        <f t="shared" si="86"/>
        <v>8.0454752252364994</v>
      </c>
      <c r="AI185" s="6">
        <f t="shared" si="86"/>
        <v>8.0782482132642617</v>
      </c>
      <c r="AJ185" s="6">
        <f t="shared" ref="AJ185:BL185" si="87">(AJ$23*(AJ70*AJ170))+AJ153</f>
        <v>8.0987118247810379</v>
      </c>
      <c r="AK185" s="6">
        <f t="shared" si="87"/>
        <v>8.1131248202391877</v>
      </c>
      <c r="AL185" s="6">
        <f t="shared" si="87"/>
        <v>8.1165113470967505</v>
      </c>
      <c r="AM185" s="6">
        <f t="shared" si="87"/>
        <v>8.1204712722092793</v>
      </c>
      <c r="AN185" s="6">
        <f t="shared" si="87"/>
        <v>8.1129254258293049</v>
      </c>
      <c r="AO185" s="6">
        <f t="shared" si="87"/>
        <v>8.093188502501059</v>
      </c>
      <c r="AP185" s="6">
        <f t="shared" si="87"/>
        <v>8.0608931730516939</v>
      </c>
      <c r="AQ185" s="6">
        <f t="shared" si="87"/>
        <v>8.0157761353048542</v>
      </c>
      <c r="AR185" s="6">
        <f t="shared" si="87"/>
        <v>7.9576127728980772</v>
      </c>
      <c r="AS185" s="6">
        <f t="shared" si="87"/>
        <v>7.8915727621751843</v>
      </c>
      <c r="AT185" s="6">
        <f t="shared" si="87"/>
        <v>7.8227297938132372</v>
      </c>
      <c r="AU185" s="6">
        <f t="shared" si="87"/>
        <v>7.7511454583032044</v>
      </c>
      <c r="AV185" s="6">
        <f t="shared" si="87"/>
        <v>7.6768512327995415</v>
      </c>
      <c r="AW185" s="6">
        <f t="shared" si="87"/>
        <v>7.5999102461131338</v>
      </c>
      <c r="AX185" s="6">
        <f t="shared" si="87"/>
        <v>7.5202775114537523</v>
      </c>
      <c r="AY185" s="6">
        <f t="shared" si="87"/>
        <v>7.4379484266834757</v>
      </c>
      <c r="AZ185" s="6">
        <f t="shared" si="87"/>
        <v>7.35286994362386</v>
      </c>
      <c r="BA185" s="6">
        <f t="shared" si="87"/>
        <v>7.2650096237521158</v>
      </c>
      <c r="BB185" s="6">
        <f t="shared" si="87"/>
        <v>7.174310374172288</v>
      </c>
      <c r="BC185" s="6">
        <f t="shared" si="87"/>
        <v>7.0807192887709585</v>
      </c>
      <c r="BD185" s="6">
        <f t="shared" si="87"/>
        <v>6.9841398707221432</v>
      </c>
      <c r="BE185" s="6">
        <f t="shared" si="87"/>
        <v>6.8844552269818751</v>
      </c>
      <c r="BF185" s="6">
        <f t="shared" si="87"/>
        <v>6.7815367926809813</v>
      </c>
      <c r="BG185" s="6">
        <f t="shared" si="87"/>
        <v>6.6752416131486756</v>
      </c>
      <c r="BH185" s="6">
        <f t="shared" si="87"/>
        <v>6.5654840135237134</v>
      </c>
      <c r="BI185" s="6">
        <f t="shared" si="87"/>
        <v>6.4521848654577054</v>
      </c>
      <c r="BJ185" s="6">
        <f t="shared" si="87"/>
        <v>6.3352347850781952</v>
      </c>
      <c r="BK185" s="6">
        <f t="shared" si="87"/>
        <v>6.2145214607336214</v>
      </c>
      <c r="BL185" s="6">
        <f t="shared" si="87"/>
        <v>6.0899632681497353</v>
      </c>
    </row>
    <row r="186" spans="3:64" x14ac:dyDescent="0.25">
      <c r="C186" t="s">
        <v>14</v>
      </c>
      <c r="D186" s="6">
        <f t="shared" ref="D186:AI186" si="88">(D$23*(D71*D171))+D154</f>
        <v>0</v>
      </c>
      <c r="E186" s="6">
        <f t="shared" si="88"/>
        <v>0.31605</v>
      </c>
      <c r="F186" s="6">
        <f t="shared" si="88"/>
        <v>0.33224999999999982</v>
      </c>
      <c r="G186" s="6">
        <f t="shared" si="88"/>
        <v>0.32084999999999958</v>
      </c>
      <c r="H186" s="6">
        <f t="shared" si="88"/>
        <v>0.34619999999999995</v>
      </c>
      <c r="I186" s="6">
        <f t="shared" si="88"/>
        <v>0.39074999999999965</v>
      </c>
      <c r="J186" s="10">
        <f t="shared" si="88"/>
        <v>0.39074999999999965</v>
      </c>
      <c r="K186" s="6">
        <f t="shared" si="88"/>
        <v>0.42958984667315553</v>
      </c>
      <c r="L186" s="6">
        <f t="shared" si="88"/>
        <v>0.44556055815264628</v>
      </c>
      <c r="M186" s="6">
        <f t="shared" si="88"/>
        <v>0.45932248645236184</v>
      </c>
      <c r="N186" s="6">
        <f t="shared" si="88"/>
        <v>0.45757509450547151</v>
      </c>
      <c r="O186" s="6">
        <f t="shared" si="88"/>
        <v>0.47242520413913791</v>
      </c>
      <c r="P186" s="6">
        <f t="shared" si="88"/>
        <v>0.48330792846376458</v>
      </c>
      <c r="Q186" s="6">
        <f t="shared" si="88"/>
        <v>0.49314837518880472</v>
      </c>
      <c r="R186" s="6">
        <f t="shared" si="88"/>
        <v>0.50178048974340606</v>
      </c>
      <c r="S186" s="6">
        <f t="shared" si="88"/>
        <v>0.53486278357958084</v>
      </c>
      <c r="T186" s="6">
        <f t="shared" si="88"/>
        <v>0.56757937898640387</v>
      </c>
      <c r="U186" s="6">
        <f t="shared" si="88"/>
        <v>0.59981161176942799</v>
      </c>
      <c r="V186" s="6">
        <f t="shared" si="88"/>
        <v>0.63146830601898263</v>
      </c>
      <c r="W186" s="6">
        <f t="shared" si="88"/>
        <v>0.66247268682440974</v>
      </c>
      <c r="X186" s="6">
        <f t="shared" si="88"/>
        <v>0.69276486409465632</v>
      </c>
      <c r="Y186" s="6">
        <f t="shared" si="88"/>
        <v>0.72229950459386383</v>
      </c>
      <c r="Z186" s="6">
        <f t="shared" si="88"/>
        <v>0.75103847021843617</v>
      </c>
      <c r="AA186" s="6">
        <f t="shared" si="88"/>
        <v>0.77895558085543881</v>
      </c>
      <c r="AB186" s="6">
        <f t="shared" si="88"/>
        <v>0.80604157006128563</v>
      </c>
      <c r="AC186" s="6">
        <f t="shared" si="88"/>
        <v>0.83231651112584715</v>
      </c>
      <c r="AD186" s="6">
        <f t="shared" si="88"/>
        <v>1.0991080017375554</v>
      </c>
      <c r="AE186" s="6">
        <f t="shared" si="88"/>
        <v>1.1234077524825494</v>
      </c>
      <c r="AF186" s="6">
        <f t="shared" si="88"/>
        <v>1.147040693838306</v>
      </c>
      <c r="AG186" s="6">
        <f t="shared" si="88"/>
        <v>1.1702314351928336</v>
      </c>
      <c r="AH186" s="6">
        <f t="shared" si="88"/>
        <v>1.1932379690459962</v>
      </c>
      <c r="AI186" s="6">
        <f t="shared" si="88"/>
        <v>1.216328996022344</v>
      </c>
      <c r="AJ186" s="6">
        <f t="shared" ref="AJ186:BL186" si="89">(AJ$23*(AJ71*AJ171))+AJ154</f>
        <v>1.239843139091946</v>
      </c>
      <c r="AK186" s="6">
        <f t="shared" si="89"/>
        <v>1.264098614054699</v>
      </c>
      <c r="AL186" s="6">
        <f t="shared" si="89"/>
        <v>1.2894593912703054</v>
      </c>
      <c r="AM186" s="6">
        <f t="shared" si="89"/>
        <v>1.3163276138265307</v>
      </c>
      <c r="AN186" s="6">
        <f t="shared" si="89"/>
        <v>1.3451534824018452</v>
      </c>
      <c r="AO186" s="6">
        <f t="shared" si="89"/>
        <v>1.3763829998626071</v>
      </c>
      <c r="AP186" s="6">
        <f t="shared" si="89"/>
        <v>1.4105515186227808</v>
      </c>
      <c r="AQ186" s="6">
        <f t="shared" si="89"/>
        <v>1.4482524997470312</v>
      </c>
      <c r="AR186" s="6">
        <f t="shared" si="89"/>
        <v>1.4901287741372289</v>
      </c>
      <c r="AS186" s="6">
        <f t="shared" si="89"/>
        <v>1.5347282695789914</v>
      </c>
      <c r="AT186" s="6">
        <f t="shared" si="89"/>
        <v>1.5801142422441241</v>
      </c>
      <c r="AU186" s="6">
        <f t="shared" si="89"/>
        <v>1.626318358878803</v>
      </c>
      <c r="AV186" s="6">
        <f t="shared" si="89"/>
        <v>1.6733693279510713</v>
      </c>
      <c r="AW186" s="6">
        <f t="shared" si="89"/>
        <v>1.7213059988478716</v>
      </c>
      <c r="AX186" s="6">
        <f t="shared" si="89"/>
        <v>1.770146200680212</v>
      </c>
      <c r="AY186" s="6">
        <f t="shared" si="89"/>
        <v>1.8199185548650898</v>
      </c>
      <c r="AZ186" s="6">
        <f t="shared" si="89"/>
        <v>1.8706419463086457</v>
      </c>
      <c r="BA186" s="6">
        <f t="shared" si="89"/>
        <v>1.9223416349148919</v>
      </c>
      <c r="BB186" s="6">
        <f t="shared" si="89"/>
        <v>1.9750380087466883</v>
      </c>
      <c r="BC186" s="6">
        <f t="shared" si="89"/>
        <v>2.0287537032840288</v>
      </c>
      <c r="BD186" s="6">
        <f t="shared" si="89"/>
        <v>2.0834997299030373</v>
      </c>
      <c r="BE186" s="6">
        <f t="shared" si="89"/>
        <v>2.1392801575398792</v>
      </c>
      <c r="BF186" s="6">
        <f t="shared" si="89"/>
        <v>2.1960935209459103</v>
      </c>
      <c r="BG186" s="6">
        <f t="shared" si="89"/>
        <v>2.2539308526298845</v>
      </c>
      <c r="BH186" s="6">
        <f t="shared" si="89"/>
        <v>2.3127995006756721</v>
      </c>
      <c r="BI186" s="6">
        <f t="shared" si="89"/>
        <v>2.3727083349317346</v>
      </c>
      <c r="BJ186" s="6">
        <f t="shared" si="89"/>
        <v>2.4336540125384549</v>
      </c>
      <c r="BK186" s="6">
        <f t="shared" si="89"/>
        <v>2.4956292225312979</v>
      </c>
      <c r="BL186" s="6">
        <f t="shared" si="89"/>
        <v>2.5586360867125437</v>
      </c>
    </row>
    <row r="187" spans="3:64" x14ac:dyDescent="0.25">
      <c r="C187" t="s">
        <v>15</v>
      </c>
      <c r="D187" s="6">
        <f t="shared" ref="D187:AI187" si="90">(D$23*(D72*D172))+D155</f>
        <v>0</v>
      </c>
      <c r="E187" s="6">
        <f t="shared" si="90"/>
        <v>0.41988591799199998</v>
      </c>
      <c r="F187" s="6">
        <f t="shared" si="90"/>
        <v>0.41568225180091151</v>
      </c>
      <c r="G187" s="6">
        <f t="shared" si="90"/>
        <v>0.42712448575893958</v>
      </c>
      <c r="H187" s="6">
        <f t="shared" si="90"/>
        <v>0.43715578493519991</v>
      </c>
      <c r="I187" s="6">
        <f t="shared" si="90"/>
        <v>0.44753517769226336</v>
      </c>
      <c r="J187" s="10">
        <f t="shared" si="90"/>
        <v>0.45791457044932699</v>
      </c>
      <c r="K187" s="6">
        <f t="shared" si="90"/>
        <v>0.46613465407971155</v>
      </c>
      <c r="L187" s="6">
        <f t="shared" si="90"/>
        <v>0.47556213968181171</v>
      </c>
      <c r="M187" s="6">
        <f t="shared" si="90"/>
        <v>0.48522542141598668</v>
      </c>
      <c r="N187" s="6">
        <f t="shared" si="90"/>
        <v>0.48111501224145886</v>
      </c>
      <c r="O187" s="6">
        <f t="shared" si="90"/>
        <v>0.49692198971228951</v>
      </c>
      <c r="P187" s="6">
        <f t="shared" si="90"/>
        <v>0.51091025561155456</v>
      </c>
      <c r="Q187" s="6">
        <f t="shared" si="90"/>
        <v>0.52609496199285199</v>
      </c>
      <c r="R187" s="6">
        <f t="shared" si="90"/>
        <v>0.54222890059169504</v>
      </c>
      <c r="S187" s="6">
        <f t="shared" si="90"/>
        <v>0.54544795693444392</v>
      </c>
      <c r="T187" s="6">
        <f t="shared" si="90"/>
        <v>0.56028735356083215</v>
      </c>
      <c r="U187" s="6">
        <f t="shared" si="90"/>
        <v>0.57582413817565725</v>
      </c>
      <c r="V187" s="6">
        <f t="shared" si="90"/>
        <v>0.59199069903254131</v>
      </c>
      <c r="W187" s="6">
        <f t="shared" si="90"/>
        <v>0.60871528569288147</v>
      </c>
      <c r="X187" s="6">
        <f t="shared" si="90"/>
        <v>0.62592330822791498</v>
      </c>
      <c r="Y187" s="6">
        <f t="shared" si="90"/>
        <v>0.64353418655213934</v>
      </c>
      <c r="Z187" s="6">
        <f t="shared" si="90"/>
        <v>0.66145397773519854</v>
      </c>
      <c r="AA187" s="6">
        <f t="shared" si="90"/>
        <v>0.67957889300016827</v>
      </c>
      <c r="AB187" s="6">
        <f t="shared" si="90"/>
        <v>0.69779855886964093</v>
      </c>
      <c r="AC187" s="6">
        <f t="shared" si="90"/>
        <v>0.71600549919905965</v>
      </c>
      <c r="AD187" s="6">
        <f t="shared" si="90"/>
        <v>0.73410277758588394</v>
      </c>
      <c r="AE187" s="6">
        <f t="shared" si="90"/>
        <v>0.75197228984624487</v>
      </c>
      <c r="AF187" s="6">
        <f t="shared" si="90"/>
        <v>0.76953010275388722</v>
      </c>
      <c r="AG187" s="6">
        <f t="shared" si="90"/>
        <v>0.78669617067000575</v>
      </c>
      <c r="AH187" s="6">
        <f t="shared" si="90"/>
        <v>0.80338922629246423</v>
      </c>
      <c r="AI187" s="6">
        <f t="shared" si="90"/>
        <v>0.81951062460973922</v>
      </c>
      <c r="AJ187" s="6">
        <f t="shared" ref="AJ187:BL187" si="91">(AJ$23*(AJ72*AJ172))+AJ155</f>
        <v>0.83498322143685</v>
      </c>
      <c r="AK187" s="6">
        <f t="shared" si="91"/>
        <v>0.84968947017047614</v>
      </c>
      <c r="AL187" s="6">
        <f t="shared" si="91"/>
        <v>0.86351499883498462</v>
      </c>
      <c r="AM187" s="6">
        <f t="shared" si="91"/>
        <v>0.87634257381320879</v>
      </c>
      <c r="AN187" s="6">
        <f t="shared" si="91"/>
        <v>0.88805774216125777</v>
      </c>
      <c r="AO187" s="6">
        <f t="shared" si="91"/>
        <v>0.89851357624439843</v>
      </c>
      <c r="AP187" s="6">
        <f t="shared" si="91"/>
        <v>0.90759205548854194</v>
      </c>
      <c r="AQ187" s="6">
        <f t="shared" si="91"/>
        <v>0.91518172065716386</v>
      </c>
      <c r="AR187" s="6">
        <f t="shared" si="91"/>
        <v>0.92117051492119717</v>
      </c>
      <c r="AS187" s="6">
        <f t="shared" si="91"/>
        <v>0.92631813413874975</v>
      </c>
      <c r="AT187" s="6">
        <f t="shared" si="91"/>
        <v>0.93143576384916937</v>
      </c>
      <c r="AU187" s="6">
        <f t="shared" si="91"/>
        <v>0.93653505494055367</v>
      </c>
      <c r="AV187" s="6">
        <f t="shared" si="91"/>
        <v>0.9416247743724685</v>
      </c>
      <c r="AW187" s="6">
        <f t="shared" si="91"/>
        <v>0.9467182993663309</v>
      </c>
      <c r="AX187" s="6">
        <f t="shared" si="91"/>
        <v>0.95181631774280406</v>
      </c>
      <c r="AY187" s="6">
        <f t="shared" si="91"/>
        <v>0.95692491755809728</v>
      </c>
      <c r="AZ187" s="6">
        <f t="shared" si="91"/>
        <v>0.96204442953016234</v>
      </c>
      <c r="BA187" s="6">
        <f t="shared" si="91"/>
        <v>0.9671781350665567</v>
      </c>
      <c r="BB187" s="6">
        <f t="shared" si="91"/>
        <v>0.97232640430606354</v>
      </c>
      <c r="BC187" s="6">
        <f t="shared" si="91"/>
        <v>0.97749042067321557</v>
      </c>
      <c r="BD187" s="6">
        <f t="shared" si="91"/>
        <v>0.98266554425277752</v>
      </c>
      <c r="BE187" s="6">
        <f t="shared" si="91"/>
        <v>0.98784407274635788</v>
      </c>
      <c r="BF187" s="6">
        <f t="shared" si="91"/>
        <v>0.99301620077554398</v>
      </c>
      <c r="BG187" s="6">
        <f t="shared" si="91"/>
        <v>0.99816937759323643</v>
      </c>
      <c r="BH187" s="6">
        <f t="shared" si="91"/>
        <v>1.0032989383212794</v>
      </c>
      <c r="BI187" s="6">
        <f t="shared" si="91"/>
        <v>1.0084010423459893</v>
      </c>
      <c r="BJ187" s="6">
        <f t="shared" si="91"/>
        <v>1.0134668764543726</v>
      </c>
      <c r="BK187" s="6">
        <f t="shared" si="91"/>
        <v>1.018486520546559</v>
      </c>
      <c r="BL187" s="6">
        <f t="shared" si="91"/>
        <v>1.0234544346850198</v>
      </c>
    </row>
    <row r="188" spans="3:64" x14ac:dyDescent="0.25">
      <c r="C188" t="s">
        <v>16</v>
      </c>
      <c r="D188" s="6">
        <f t="shared" ref="D188:AI188" si="92">(D$23*(D73*D173))+D156</f>
        <v>0</v>
      </c>
      <c r="E188" s="6">
        <f t="shared" si="92"/>
        <v>2.8994375000000003</v>
      </c>
      <c r="F188" s="6">
        <f t="shared" si="92"/>
        <v>2.9799374999999984</v>
      </c>
      <c r="G188" s="6">
        <f t="shared" si="92"/>
        <v>2.9931624999999955</v>
      </c>
      <c r="H188" s="6">
        <f t="shared" si="92"/>
        <v>3.1164999999999998</v>
      </c>
      <c r="I188" s="6">
        <f t="shared" si="92"/>
        <v>3.2291999999999978</v>
      </c>
      <c r="J188" s="10">
        <f t="shared" si="92"/>
        <v>3.2291999999999974</v>
      </c>
      <c r="K188" s="6">
        <f t="shared" si="92"/>
        <v>3.4131676307207455</v>
      </c>
      <c r="L188" s="6">
        <f t="shared" si="92"/>
        <v>3.4906382185929283</v>
      </c>
      <c r="M188" s="6">
        <f t="shared" si="92"/>
        <v>3.5595806127274217</v>
      </c>
      <c r="N188" s="6">
        <f t="shared" si="92"/>
        <v>3.5178157183447829</v>
      </c>
      <c r="O188" s="6">
        <f t="shared" si="92"/>
        <v>3.6124334236912725</v>
      </c>
      <c r="P188" s="6">
        <f t="shared" si="92"/>
        <v>3.6844322235585776</v>
      </c>
      <c r="Q188" s="6">
        <f t="shared" si="92"/>
        <v>3.7561151776777137</v>
      </c>
      <c r="R188" s="6">
        <f t="shared" si="92"/>
        <v>3.8260125925715345</v>
      </c>
      <c r="S188" s="6">
        <f t="shared" si="92"/>
        <v>4.0121896841221387</v>
      </c>
      <c r="T188" s="6">
        <f t="shared" si="92"/>
        <v>4.20159216845604</v>
      </c>
      <c r="U188" s="6">
        <f t="shared" si="92"/>
        <v>4.3940742179554944</v>
      </c>
      <c r="V188" s="6">
        <f t="shared" si="92"/>
        <v>4.5896008198871794</v>
      </c>
      <c r="W188" s="6">
        <f t="shared" si="92"/>
        <v>4.7881400499801288</v>
      </c>
      <c r="X188" s="6">
        <f t="shared" si="92"/>
        <v>4.9896731220132731</v>
      </c>
      <c r="Y188" s="6">
        <f t="shared" si="92"/>
        <v>5.1941693968319367</v>
      </c>
      <c r="Z188" s="6">
        <f t="shared" si="92"/>
        <v>5.4015250910032835</v>
      </c>
      <c r="AA188" s="6">
        <f t="shared" si="92"/>
        <v>5.611588021599121</v>
      </c>
      <c r="AB188" s="6">
        <f t="shared" si="92"/>
        <v>5.8241823725530066</v>
      </c>
      <c r="AC188" s="6">
        <f t="shared" si="92"/>
        <v>6.0391874360008089</v>
      </c>
      <c r="AD188" s="6">
        <f t="shared" si="92"/>
        <v>6.2566052068400451</v>
      </c>
      <c r="AE188" s="6">
        <f t="shared" si="92"/>
        <v>6.4762927562019179</v>
      </c>
      <c r="AF188" s="6">
        <f t="shared" si="92"/>
        <v>6.6984348709741504</v>
      </c>
      <c r="AG188" s="6">
        <f t="shared" si="92"/>
        <v>6.9232938807419631</v>
      </c>
      <c r="AH188" s="6">
        <f t="shared" si="92"/>
        <v>7.1511673982957795</v>
      </c>
      <c r="AI188" s="6">
        <f t="shared" si="92"/>
        <v>7.3822441469102253</v>
      </c>
      <c r="AJ188" s="6">
        <f t="shared" ref="AJ188:BL188" si="93">(AJ$23*(AJ73*AJ173))+AJ156</f>
        <v>7.6169513282835366</v>
      </c>
      <c r="AK188" s="6">
        <f t="shared" si="93"/>
        <v>7.8553974326958702</v>
      </c>
      <c r="AL188" s="6">
        <f t="shared" si="93"/>
        <v>8.097758571523606</v>
      </c>
      <c r="AM188" s="6">
        <f t="shared" si="93"/>
        <v>8.3442243379897381</v>
      </c>
      <c r="AN188" s="6">
        <f t="shared" si="93"/>
        <v>8.5950517467740397</v>
      </c>
      <c r="AO188" s="6">
        <f t="shared" si="93"/>
        <v>8.850221804492616</v>
      </c>
      <c r="AP188" s="6">
        <f t="shared" si="93"/>
        <v>9.1100273284648612</v>
      </c>
      <c r="AQ188" s="6">
        <f t="shared" si="93"/>
        <v>9.3748705089752882</v>
      </c>
      <c r="AR188" s="6">
        <f t="shared" si="93"/>
        <v>9.6451971562337189</v>
      </c>
      <c r="AS188" s="6">
        <f t="shared" si="93"/>
        <v>9.9209220283499295</v>
      </c>
      <c r="AT188" s="6">
        <f t="shared" si="93"/>
        <v>10.201439318348053</v>
      </c>
      <c r="AU188" s="6">
        <f t="shared" si="93"/>
        <v>10.486949417597824</v>
      </c>
      <c r="AV188" s="6">
        <f t="shared" si="93"/>
        <v>10.77763295968489</v>
      </c>
      <c r="AW188" s="6">
        <f t="shared" si="93"/>
        <v>11.073735259254667</v>
      </c>
      <c r="AX188" s="6">
        <f t="shared" si="93"/>
        <v>11.375365748633522</v>
      </c>
      <c r="AY188" s="6">
        <f t="shared" si="93"/>
        <v>11.682702981230767</v>
      </c>
      <c r="AZ188" s="6">
        <f t="shared" si="93"/>
        <v>11.995862639820551</v>
      </c>
      <c r="BA188" s="6">
        <f t="shared" si="93"/>
        <v>12.315001098673557</v>
      </c>
      <c r="BB188" s="6">
        <f t="shared" si="93"/>
        <v>12.640243255978836</v>
      </c>
      <c r="BC188" s="6">
        <f t="shared" si="93"/>
        <v>12.971728224028215</v>
      </c>
      <c r="BD188" s="6">
        <f t="shared" si="93"/>
        <v>13.309520662664209</v>
      </c>
      <c r="BE188" s="6">
        <f t="shared" si="93"/>
        <v>13.653641005475141</v>
      </c>
      <c r="BF188" s="6">
        <f t="shared" si="93"/>
        <v>14.004074626321778</v>
      </c>
      <c r="BG188" s="6">
        <f t="shared" si="93"/>
        <v>14.36075943247044</v>
      </c>
      <c r="BH188" s="6">
        <f t="shared" si="93"/>
        <v>14.723737666273323</v>
      </c>
      <c r="BI188" s="6">
        <f t="shared" si="93"/>
        <v>15.09306135276023</v>
      </c>
      <c r="BJ188" s="6">
        <f t="shared" si="93"/>
        <v>15.468704956408839</v>
      </c>
      <c r="BK188" s="6">
        <f t="shared" si="93"/>
        <v>15.850618034996112</v>
      </c>
      <c r="BL188" s="6">
        <f t="shared" si="93"/>
        <v>16.238810363668975</v>
      </c>
    </row>
    <row r="189" spans="3:64" x14ac:dyDescent="0.25">
      <c r="C189" t="s">
        <v>17</v>
      </c>
      <c r="D189" s="6">
        <f t="shared" ref="D189:AI189" si="94">(D$23*(D74*D174))+D157</f>
        <v>0</v>
      </c>
      <c r="E189" s="6">
        <f t="shared" si="94"/>
        <v>9.6651837479999987</v>
      </c>
      <c r="F189" s="6">
        <f t="shared" si="94"/>
        <v>10.059280004656724</v>
      </c>
      <c r="G189" s="6">
        <f t="shared" si="94"/>
        <v>10.600582407846943</v>
      </c>
      <c r="H189" s="6">
        <f t="shared" si="94"/>
        <v>11.141655002175998</v>
      </c>
      <c r="I189" s="6">
        <f t="shared" si="94"/>
        <v>11.503569192088328</v>
      </c>
      <c r="J189" s="10">
        <f t="shared" si="94"/>
        <v>11.86548338200066</v>
      </c>
      <c r="K189" s="6">
        <f t="shared" si="94"/>
        <v>12.537147758060478</v>
      </c>
      <c r="L189" s="6">
        <f t="shared" si="94"/>
        <v>13.01582896843269</v>
      </c>
      <c r="M189" s="6">
        <f t="shared" si="94"/>
        <v>13.471060286234678</v>
      </c>
      <c r="N189" s="6">
        <f t="shared" si="94"/>
        <v>13.508821436276156</v>
      </c>
      <c r="O189" s="6">
        <f t="shared" si="94"/>
        <v>14.072991015574797</v>
      </c>
      <c r="P189" s="6">
        <f t="shared" si="94"/>
        <v>14.557781941375227</v>
      </c>
      <c r="Q189" s="6">
        <f t="shared" si="94"/>
        <v>15.048475449483234</v>
      </c>
      <c r="R189" s="6">
        <f t="shared" si="94"/>
        <v>15.538699364719065</v>
      </c>
      <c r="S189" s="6">
        <f t="shared" si="94"/>
        <v>15.631912229666787</v>
      </c>
      <c r="T189" s="6">
        <f t="shared" si="94"/>
        <v>16.032924756564487</v>
      </c>
      <c r="U189" s="6">
        <f t="shared" si="94"/>
        <v>16.430086664508622</v>
      </c>
      <c r="V189" s="6">
        <f t="shared" si="94"/>
        <v>16.822917475056482</v>
      </c>
      <c r="W189" s="6">
        <f t="shared" si="94"/>
        <v>17.210903748348713</v>
      </c>
      <c r="X189" s="6">
        <f t="shared" si="94"/>
        <v>17.593534460479567</v>
      </c>
      <c r="Y189" s="6">
        <f t="shared" si="94"/>
        <v>17.970211148900777</v>
      </c>
      <c r="Z189" s="6">
        <f t="shared" si="94"/>
        <v>18.340044779565147</v>
      </c>
      <c r="AA189" s="6">
        <f t="shared" si="94"/>
        <v>18.70196200481055</v>
      </c>
      <c r="AB189" s="6">
        <f t="shared" si="94"/>
        <v>19.054800788780508</v>
      </c>
      <c r="AC189" s="6">
        <f t="shared" si="94"/>
        <v>19.397569912498021</v>
      </c>
      <c r="AD189" s="6">
        <f t="shared" si="94"/>
        <v>19.729645797402366</v>
      </c>
      <c r="AE189" s="6">
        <f t="shared" si="94"/>
        <v>20.049909646623782</v>
      </c>
      <c r="AF189" s="6">
        <f t="shared" si="94"/>
        <v>20.35822744018688</v>
      </c>
      <c r="AG189" s="6">
        <f t="shared" si="94"/>
        <v>20.65461350583757</v>
      </c>
      <c r="AH189" s="6">
        <f t="shared" si="94"/>
        <v>20.93908942053632</v>
      </c>
      <c r="AI189" s="6">
        <f t="shared" si="94"/>
        <v>21.211264338803257</v>
      </c>
      <c r="AJ189" s="6">
        <f t="shared" ref="AJ189:BL189" si="95">(AJ$23*(AJ74*AJ174))+AJ157</f>
        <v>21.471347896349563</v>
      </c>
      <c r="AK189" s="6">
        <f t="shared" si="95"/>
        <v>21.718548732724404</v>
      </c>
      <c r="AL189" s="6">
        <f t="shared" si="95"/>
        <v>21.952211787039303</v>
      </c>
      <c r="AM189" s="6">
        <f t="shared" si="95"/>
        <v>22.171659740459589</v>
      </c>
      <c r="AN189" s="6">
        <f t="shared" si="95"/>
        <v>22.376333700284441</v>
      </c>
      <c r="AO189" s="6">
        <f t="shared" si="95"/>
        <v>22.564903652035767</v>
      </c>
      <c r="AP189" s="6">
        <f t="shared" si="95"/>
        <v>22.736814332516374</v>
      </c>
      <c r="AQ189" s="6">
        <f t="shared" si="95"/>
        <v>22.891711959574398</v>
      </c>
      <c r="AR189" s="6">
        <f t="shared" si="95"/>
        <v>23.029262873029932</v>
      </c>
      <c r="AS189" s="6">
        <f t="shared" si="95"/>
        <v>23.157953353468745</v>
      </c>
      <c r="AT189" s="6">
        <f t="shared" si="95"/>
        <v>23.285894096229235</v>
      </c>
      <c r="AU189" s="6">
        <f t="shared" si="95"/>
        <v>23.413376373513842</v>
      </c>
      <c r="AV189" s="6">
        <f t="shared" si="95"/>
        <v>23.540619359311719</v>
      </c>
      <c r="AW189" s="6">
        <f t="shared" si="95"/>
        <v>23.667957484158276</v>
      </c>
      <c r="AX189" s="6">
        <f t="shared" si="95"/>
        <v>23.795407943570105</v>
      </c>
      <c r="AY189" s="6">
        <f t="shared" si="95"/>
        <v>23.923122938952435</v>
      </c>
      <c r="AZ189" s="6">
        <f t="shared" si="95"/>
        <v>24.05111073825406</v>
      </c>
      <c r="BA189" s="6">
        <f t="shared" si="95"/>
        <v>24.179453376663922</v>
      </c>
      <c r="BB189" s="6">
        <f t="shared" si="95"/>
        <v>24.308160107651595</v>
      </c>
      <c r="BC189" s="6">
        <f t="shared" si="95"/>
        <v>24.437260516830392</v>
      </c>
      <c r="BD189" s="6">
        <f t="shared" si="95"/>
        <v>24.56663860631944</v>
      </c>
      <c r="BE189" s="6">
        <f t="shared" si="95"/>
        <v>24.696101818658949</v>
      </c>
      <c r="BF189" s="6">
        <f t="shared" si="95"/>
        <v>24.825405019388604</v>
      </c>
      <c r="BG189" s="6">
        <f t="shared" si="95"/>
        <v>24.954234439830916</v>
      </c>
      <c r="BH189" s="6">
        <f t="shared" si="95"/>
        <v>25.082473458031984</v>
      </c>
      <c r="BI189" s="6">
        <f t="shared" si="95"/>
        <v>25.210026058649731</v>
      </c>
      <c r="BJ189" s="6">
        <f t="shared" si="95"/>
        <v>25.336671911359318</v>
      </c>
      <c r="BK189" s="6">
        <f t="shared" si="95"/>
        <v>25.462163013663982</v>
      </c>
      <c r="BL189" s="6">
        <f t="shared" si="95"/>
        <v>25.586360867125499</v>
      </c>
    </row>
    <row r="190" spans="3:64" x14ac:dyDescent="0.25">
      <c r="C190" t="s">
        <v>18</v>
      </c>
      <c r="D190" s="6">
        <f t="shared" ref="D190:AI190" si="96">(D$23*(D75*D175))+D158</f>
        <v>0</v>
      </c>
      <c r="E190" s="6">
        <f t="shared" si="96"/>
        <v>45.9</v>
      </c>
      <c r="F190" s="6">
        <f t="shared" si="96"/>
        <v>45.999999999999979</v>
      </c>
      <c r="G190" s="6">
        <f t="shared" si="96"/>
        <v>46.399999999999942</v>
      </c>
      <c r="H190" s="6">
        <f t="shared" si="96"/>
        <v>46.699999999999996</v>
      </c>
      <c r="I190" s="6">
        <f t="shared" si="96"/>
        <v>47.799087725329528</v>
      </c>
      <c r="J190" s="10">
        <f t="shared" si="96"/>
        <v>48.898175450658727</v>
      </c>
      <c r="K190" s="6">
        <f t="shared" si="96"/>
        <v>48.921787478102104</v>
      </c>
      <c r="L190" s="6">
        <f t="shared" si="96"/>
        <v>49.280539264685004</v>
      </c>
      <c r="M190" s="6">
        <f t="shared" si="96"/>
        <v>49.528847317038789</v>
      </c>
      <c r="N190" s="6">
        <f t="shared" si="96"/>
        <v>48.269708601762382</v>
      </c>
      <c r="O190" s="6">
        <f t="shared" si="96"/>
        <v>48.908981523469912</v>
      </c>
      <c r="P190" s="6">
        <f t="shared" si="96"/>
        <v>49.247469796171927</v>
      </c>
      <c r="Q190" s="6">
        <f t="shared" si="96"/>
        <v>49.591528704180746</v>
      </c>
      <c r="R190" s="6">
        <f t="shared" si="96"/>
        <v>49.922335754813737</v>
      </c>
      <c r="S190" s="6">
        <f t="shared" si="96"/>
        <v>50.005188666222423</v>
      </c>
      <c r="T190" s="6">
        <f t="shared" si="96"/>
        <v>50.084679580457383</v>
      </c>
      <c r="U190" s="6">
        <f t="shared" si="96"/>
        <v>50.160662722577619</v>
      </c>
      <c r="V190" s="6">
        <f t="shared" si="96"/>
        <v>50.23432222975346</v>
      </c>
      <c r="W190" s="6">
        <f t="shared" si="96"/>
        <v>50.306776549843171</v>
      </c>
      <c r="X190" s="6">
        <f t="shared" si="96"/>
        <v>50.379188197136905</v>
      </c>
      <c r="Y190" s="6">
        <f t="shared" si="96"/>
        <v>50.452508568572242</v>
      </c>
      <c r="Z190" s="6">
        <f t="shared" si="96"/>
        <v>50.526939465989685</v>
      </c>
      <c r="AA190" s="6">
        <f t="shared" si="96"/>
        <v>50.60228781591973</v>
      </c>
      <c r="AB190" s="6">
        <f t="shared" si="96"/>
        <v>50.678249341699278</v>
      </c>
      <c r="AC190" s="6">
        <f t="shared" si="96"/>
        <v>50.755088751264033</v>
      </c>
      <c r="AD190" s="6">
        <f t="shared" si="96"/>
        <v>50.834093154118847</v>
      </c>
      <c r="AE190" s="6">
        <f t="shared" si="96"/>
        <v>50.915299155756507</v>
      </c>
      <c r="AF190" s="6">
        <f t="shared" si="96"/>
        <v>51.001282872707264</v>
      </c>
      <c r="AG190" s="6">
        <f t="shared" si="96"/>
        <v>51.09491974278432</v>
      </c>
      <c r="AH190" s="6">
        <f t="shared" si="96"/>
        <v>51.199029686068478</v>
      </c>
      <c r="AI190" s="6">
        <f t="shared" si="96"/>
        <v>51.315375945967311</v>
      </c>
      <c r="AJ190" s="6">
        <f t="shared" ref="AJ190:BL190" si="97">(AJ$23*(AJ75*AJ175))+AJ158</f>
        <v>51.447154776576383</v>
      </c>
      <c r="AK190" s="6">
        <f t="shared" si="97"/>
        <v>51.595133058590449</v>
      </c>
      <c r="AL190" s="6">
        <f t="shared" si="97"/>
        <v>51.760438569268175</v>
      </c>
      <c r="AM190" s="6">
        <f t="shared" si="97"/>
        <v>51.944171082798441</v>
      </c>
      <c r="AN190" s="6">
        <f t="shared" si="97"/>
        <v>52.147728235217755</v>
      </c>
      <c r="AO190" s="6">
        <f t="shared" si="97"/>
        <v>52.37073139383692</v>
      </c>
      <c r="AP190" s="6">
        <f t="shared" si="97"/>
        <v>52.614628619547645</v>
      </c>
      <c r="AQ190" s="6">
        <f t="shared" si="97"/>
        <v>52.881332634176488</v>
      </c>
      <c r="AR190" s="6">
        <f t="shared" si="97"/>
        <v>53.172800175818708</v>
      </c>
      <c r="AS190" s="6">
        <f t="shared" si="97"/>
        <v>53.477209953423362</v>
      </c>
      <c r="AT190" s="6">
        <f t="shared" si="97"/>
        <v>53.780056076002758</v>
      </c>
      <c r="AU190" s="6">
        <f t="shared" si="97"/>
        <v>54.082013639317651</v>
      </c>
      <c r="AV190" s="6">
        <f t="shared" si="97"/>
        <v>54.383591612155669</v>
      </c>
      <c r="AW190" s="6">
        <f t="shared" si="97"/>
        <v>54.685565619844667</v>
      </c>
      <c r="AX190" s="6">
        <f t="shared" si="97"/>
        <v>54.987978717488922</v>
      </c>
      <c r="AY190" s="6">
        <f t="shared" si="97"/>
        <v>55.291186090820702</v>
      </c>
      <c r="AZ190" s="6">
        <f t="shared" si="97"/>
        <v>55.59521050941639</v>
      </c>
      <c r="BA190" s="6">
        <f t="shared" si="97"/>
        <v>55.900245386944164</v>
      </c>
      <c r="BB190" s="6">
        <f t="shared" si="97"/>
        <v>56.206316057097574</v>
      </c>
      <c r="BC190" s="6">
        <f t="shared" si="97"/>
        <v>56.513494985774948</v>
      </c>
      <c r="BD190" s="6">
        <f t="shared" si="97"/>
        <v>56.821518055817904</v>
      </c>
      <c r="BE190" s="6">
        <f t="shared" si="97"/>
        <v>57.129943981127219</v>
      </c>
      <c r="BF190" s="6">
        <f t="shared" si="97"/>
        <v>57.438209651809025</v>
      </c>
      <c r="BG190" s="6">
        <f t="shared" si="97"/>
        <v>57.745592872999261</v>
      </c>
      <c r="BH190" s="6">
        <f t="shared" si="97"/>
        <v>58.051827360138425</v>
      </c>
      <c r="BI190" s="6">
        <f t="shared" si="97"/>
        <v>58.35669444552893</v>
      </c>
      <c r="BJ190" s="6">
        <f t="shared" si="97"/>
        <v>58.659687591795524</v>
      </c>
      <c r="BK190" s="6">
        <f t="shared" si="97"/>
        <v>58.960235932000437</v>
      </c>
      <c r="BL190" s="6">
        <f t="shared" si="97"/>
        <v>59.258021906332587</v>
      </c>
    </row>
    <row r="191" spans="3:64" x14ac:dyDescent="0.25">
      <c r="C191" t="s">
        <v>40</v>
      </c>
      <c r="D191" s="6">
        <f t="shared" ref="D191:AI191" si="98">(D$23*(D76*D176))+D159</f>
        <v>0</v>
      </c>
      <c r="E191" s="6">
        <f t="shared" si="98"/>
        <v>7.5600000000000014E-2</v>
      </c>
      <c r="F191" s="6">
        <f t="shared" si="98"/>
        <v>8.5949999999999971E-2</v>
      </c>
      <c r="G191" s="6">
        <f t="shared" si="98"/>
        <v>8.7599999999999872E-2</v>
      </c>
      <c r="H191" s="6">
        <f t="shared" si="98"/>
        <v>8.1750000000000003E-2</v>
      </c>
      <c r="I191" s="6">
        <f t="shared" si="98"/>
        <v>8.804999999999992E-2</v>
      </c>
      <c r="J191" s="10">
        <f t="shared" si="98"/>
        <v>8.8049999999999906E-2</v>
      </c>
      <c r="K191" s="6">
        <f t="shared" si="98"/>
        <v>9.4565427414063902E-2</v>
      </c>
      <c r="L191" s="6">
        <f t="shared" si="98"/>
        <v>9.7149272624925814E-2</v>
      </c>
      <c r="M191" s="6">
        <f t="shared" si="98"/>
        <v>9.9313276728044228E-2</v>
      </c>
      <c r="N191" s="6">
        <f t="shared" si="98"/>
        <v>9.8207407328577342E-2</v>
      </c>
      <c r="O191" s="6">
        <f t="shared" si="98"/>
        <v>0.10073682942494587</v>
      </c>
      <c r="P191" s="6">
        <f t="shared" si="98"/>
        <v>0.10246816045375608</v>
      </c>
      <c r="Q191" s="6">
        <f t="shared" si="98"/>
        <v>0.10402840387060708</v>
      </c>
      <c r="R191" s="6">
        <f t="shared" si="98"/>
        <v>0.10538191714754906</v>
      </c>
      <c r="S191" s="6">
        <f t="shared" si="98"/>
        <v>0.10656784446237144</v>
      </c>
      <c r="T191" s="6">
        <f t="shared" si="98"/>
        <v>0.10758423516601615</v>
      </c>
      <c r="U191" s="6">
        <f t="shared" si="98"/>
        <v>0.10843649065219692</v>
      </c>
      <c r="V191" s="6">
        <f t="shared" si="98"/>
        <v>0.1091335800023608</v>
      </c>
      <c r="W191" s="6">
        <f t="shared" si="98"/>
        <v>0.1096850942516351</v>
      </c>
      <c r="X191" s="6">
        <f t="shared" si="98"/>
        <v>0.11010149118257045</v>
      </c>
      <c r="Y191" s="6">
        <f t="shared" si="98"/>
        <v>0.11039354749493284</v>
      </c>
      <c r="Z191" s="6">
        <f t="shared" si="98"/>
        <v>0.11057119035581232</v>
      </c>
      <c r="AA191" s="6">
        <f t="shared" si="98"/>
        <v>0.11064429583597049</v>
      </c>
      <c r="AB191" s="6">
        <f t="shared" si="98"/>
        <v>0.1106233457210201</v>
      </c>
      <c r="AC191" s="6">
        <f t="shared" si="98"/>
        <v>0.11052094459318658</v>
      </c>
      <c r="AD191" s="6">
        <f t="shared" si="98"/>
        <v>0.11035281303163672</v>
      </c>
      <c r="AE191" s="6">
        <f t="shared" si="98"/>
        <v>0.11013284494111723</v>
      </c>
      <c r="AF191" s="6">
        <f t="shared" si="98"/>
        <v>0.10988132620960303</v>
      </c>
      <c r="AG191" s="6">
        <f t="shared" si="98"/>
        <v>0.10962001877819699</v>
      </c>
      <c r="AH191" s="6">
        <f t="shared" si="98"/>
        <v>0.10937138154978532</v>
      </c>
      <c r="AI191" s="6">
        <f t="shared" si="98"/>
        <v>0.10915644456672556</v>
      </c>
      <c r="AJ191" s="6">
        <f t="shared" ref="AJ191:BL191" si="99">(AJ$23*(AJ76*AJ176))+AJ159</f>
        <v>0.1090001404690259</v>
      </c>
      <c r="AK191" s="6">
        <f t="shared" si="99"/>
        <v>0.10892310944831862</v>
      </c>
      <c r="AL191" s="6">
        <f t="shared" si="99"/>
        <v>0.10894768373782229</v>
      </c>
      <c r="AM191" s="6">
        <f t="shared" si="99"/>
        <v>0.10909707151487454</v>
      </c>
      <c r="AN191" s="6">
        <f t="shared" si="99"/>
        <v>0.10939605311857761</v>
      </c>
      <c r="AO191" s="6">
        <f t="shared" si="99"/>
        <v>0.10986663984434457</v>
      </c>
      <c r="AP191" s="6">
        <f t="shared" si="99"/>
        <v>0.11053563336504674</v>
      </c>
      <c r="AQ191" s="6">
        <f t="shared" si="99"/>
        <v>0.11143177098660224</v>
      </c>
      <c r="AR191" s="6">
        <f t="shared" si="99"/>
        <v>0.11258487019006148</v>
      </c>
      <c r="AS191" s="6">
        <f t="shared" si="99"/>
        <v>0.11388391429121607</v>
      </c>
      <c r="AT191" s="6">
        <f t="shared" si="99"/>
        <v>0.11519471427024537</v>
      </c>
      <c r="AU191" s="6">
        <f t="shared" si="99"/>
        <v>0.11651893085485651</v>
      </c>
      <c r="AV191" s="6">
        <f t="shared" si="99"/>
        <v>0.11785790382509545</v>
      </c>
      <c r="AW191" s="6">
        <f t="shared" si="99"/>
        <v>0.11921358597841812</v>
      </c>
      <c r="AX191" s="6">
        <f t="shared" si="99"/>
        <v>0.12058637011116234</v>
      </c>
      <c r="AY191" s="6">
        <f t="shared" si="99"/>
        <v>0.12197734701629923</v>
      </c>
      <c r="AZ191" s="6">
        <f t="shared" si="99"/>
        <v>0.12338689601321355</v>
      </c>
      <c r="BA191" s="6">
        <f t="shared" si="99"/>
        <v>0.12481578663628634</v>
      </c>
      <c r="BB191" s="6">
        <f t="shared" si="99"/>
        <v>0.12626442960651577</v>
      </c>
      <c r="BC191" s="6">
        <f t="shared" si="99"/>
        <v>0.12773335225344568</v>
      </c>
      <c r="BD191" s="6">
        <f t="shared" si="99"/>
        <v>0.12922232947682688</v>
      </c>
      <c r="BE191" s="6">
        <f t="shared" si="99"/>
        <v>0.13073072516731929</v>
      </c>
      <c r="BF191" s="6">
        <f t="shared" si="99"/>
        <v>0.1322576068005627</v>
      </c>
      <c r="BG191" s="6">
        <f t="shared" si="99"/>
        <v>0.13380164977850784</v>
      </c>
      <c r="BH191" s="6">
        <f t="shared" si="99"/>
        <v>0.1353625590394843</v>
      </c>
      <c r="BI191" s="6">
        <f t="shared" si="99"/>
        <v>0.13694014374231975</v>
      </c>
      <c r="BJ191" s="6">
        <f t="shared" si="99"/>
        <v>0.13853352830565738</v>
      </c>
      <c r="BK191" s="6">
        <f t="shared" si="99"/>
        <v>0.14014166164856248</v>
      </c>
      <c r="BL191" s="6">
        <f t="shared" si="99"/>
        <v>0.14176407138066202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8">
    <tabColor rgb="FF0070C0"/>
  </sheetPr>
  <dimension ref="A1:BL191"/>
  <sheetViews>
    <sheetView topLeftCell="A103" workbookViewId="0">
      <selection activeCell="I151" sqref="I151"/>
    </sheetView>
  </sheetViews>
  <sheetFormatPr defaultRowHeight="15" x14ac:dyDescent="0.25"/>
  <cols>
    <col min="3" max="3" width="24.5703125" customWidth="1"/>
    <col min="10" max="10" width="8.7109375" style="10"/>
  </cols>
  <sheetData>
    <row r="1" spans="3:4" x14ac:dyDescent="0.25">
      <c r="C1" t="str">
        <f>D1</f>
        <v>13_PNG</v>
      </c>
      <c r="D1" t="s">
        <v>207</v>
      </c>
    </row>
    <row r="21" spans="1:64" x14ac:dyDescent="0.25">
      <c r="K21">
        <f>(K24-L24)/K24</f>
        <v>-2.982318688557711E-2</v>
      </c>
    </row>
    <row r="22" spans="1:64" s="6" customFormat="1" x14ac:dyDescent="0.25">
      <c r="D22" s="6">
        <v>2010</v>
      </c>
      <c r="E22" s="6">
        <v>2011</v>
      </c>
      <c r="F22" s="6">
        <v>2012</v>
      </c>
      <c r="G22" s="6">
        <v>2013</v>
      </c>
      <c r="H22" s="6">
        <v>2014</v>
      </c>
      <c r="I22" s="6">
        <v>2015</v>
      </c>
      <c r="J22" s="10">
        <v>2016</v>
      </c>
      <c r="K22" s="6">
        <v>2017</v>
      </c>
      <c r="L22" s="6">
        <v>2018</v>
      </c>
      <c r="M22" s="6">
        <v>2019</v>
      </c>
      <c r="N22" s="6">
        <v>2020</v>
      </c>
      <c r="O22" s="6">
        <v>2021</v>
      </c>
      <c r="P22" s="6">
        <v>2022</v>
      </c>
      <c r="Q22" s="6">
        <v>2023</v>
      </c>
      <c r="R22" s="6">
        <v>2024</v>
      </c>
      <c r="S22" s="6">
        <v>2025</v>
      </c>
      <c r="T22" s="6">
        <v>2026</v>
      </c>
      <c r="U22" s="6">
        <v>2027</v>
      </c>
      <c r="V22" s="6">
        <v>2028</v>
      </c>
      <c r="W22" s="6">
        <v>2029</v>
      </c>
      <c r="X22" s="6">
        <v>2030</v>
      </c>
      <c r="Y22" s="6">
        <v>2031</v>
      </c>
      <c r="Z22" s="6">
        <v>2032</v>
      </c>
      <c r="AA22" s="6">
        <v>2033</v>
      </c>
      <c r="AB22" s="6">
        <v>2034</v>
      </c>
      <c r="AC22" s="6">
        <v>2035</v>
      </c>
      <c r="AD22" s="6">
        <v>2036</v>
      </c>
      <c r="AE22" s="6">
        <v>2037</v>
      </c>
      <c r="AF22" s="6">
        <v>2038</v>
      </c>
      <c r="AG22" s="6">
        <v>2039</v>
      </c>
      <c r="AH22" s="6">
        <v>2040</v>
      </c>
      <c r="AI22" s="6">
        <v>2041</v>
      </c>
      <c r="AJ22" s="6">
        <v>2042</v>
      </c>
      <c r="AK22" s="6">
        <v>2043</v>
      </c>
      <c r="AL22" s="6">
        <v>2044</v>
      </c>
      <c r="AM22" s="6">
        <v>2045</v>
      </c>
      <c r="AN22" s="6">
        <v>2046</v>
      </c>
      <c r="AO22" s="6">
        <v>2047</v>
      </c>
      <c r="AP22" s="6">
        <v>2048</v>
      </c>
      <c r="AQ22" s="6">
        <v>2049</v>
      </c>
      <c r="AR22" s="6">
        <v>2050</v>
      </c>
      <c r="AS22" s="6">
        <v>2051</v>
      </c>
      <c r="AT22" s="6">
        <v>2052</v>
      </c>
      <c r="AU22" s="6">
        <v>2053</v>
      </c>
      <c r="AV22" s="6">
        <v>2054</v>
      </c>
      <c r="AW22" s="6">
        <v>2055</v>
      </c>
      <c r="AX22" s="6">
        <v>2056</v>
      </c>
      <c r="AY22" s="6">
        <v>2057</v>
      </c>
      <c r="AZ22" s="6">
        <v>2058</v>
      </c>
      <c r="BA22" s="6">
        <v>2059</v>
      </c>
      <c r="BB22" s="6">
        <v>2060</v>
      </c>
      <c r="BC22" s="6">
        <v>2061</v>
      </c>
      <c r="BD22" s="6">
        <v>2062</v>
      </c>
      <c r="BE22" s="6">
        <v>2063</v>
      </c>
      <c r="BF22" s="6">
        <v>2064</v>
      </c>
      <c r="BG22" s="6">
        <v>2065</v>
      </c>
      <c r="BH22" s="6">
        <v>2066</v>
      </c>
      <c r="BI22" s="6">
        <v>2067</v>
      </c>
      <c r="BJ22" s="6">
        <v>2068</v>
      </c>
      <c r="BK22" s="6">
        <v>2069</v>
      </c>
      <c r="BL22" s="6">
        <v>2070</v>
      </c>
    </row>
    <row r="23" spans="1:64" s="6" customFormat="1" x14ac:dyDescent="0.25">
      <c r="C23" s="6" t="s">
        <v>0</v>
      </c>
      <c r="D23" s="6">
        <f>D27</f>
        <v>9.3486362812897195</v>
      </c>
      <c r="E23" s="6">
        <f>INDEX(Activity_Demand_tot!X:X,MATCH($C$1&amp;"-"&amp;$C23,Activity_Demand_tot!$CH:$CH,0))</f>
        <v>8.2985558767219008</v>
      </c>
      <c r="F23" s="6">
        <f>INDEX(Activity_Demand_tot!Y:Y,MATCH($C$1&amp;"-"&amp;$C23,Activity_Demand_tot!$CH:$CH,0))</f>
        <v>8.6554171244996603</v>
      </c>
      <c r="G23" s="6">
        <f>INDEX(Activity_Demand_tot!Z:Z,MATCH($C$1&amp;"-"&amp;$C23,Activity_Demand_tot!$CH:$CH,0))</f>
        <v>8.9667762346300108</v>
      </c>
      <c r="H23" s="6">
        <f>INDEX(Activity_Demand_tot!AA:AA,MATCH($C$1&amp;"-"&amp;$C23,Activity_Demand_tot!$CH:$CH,0))</f>
        <v>10.1840274828355</v>
      </c>
      <c r="I23" s="6">
        <f>INDEX(Activity_Demand_tot!AB:AB,MATCH($C$1&amp;"-"&amp;$C23,Activity_Demand_tot!$CH:$CH,0))</f>
        <v>12.2241097546614</v>
      </c>
      <c r="J23" s="10">
        <f>INDEX(Activity_Demand_tot!AC:AC,MATCH($C$1&amp;"-"&amp;$C23,Activity_Demand_tot!$CH:$CH,0))</f>
        <v>10.888473749999999</v>
      </c>
      <c r="K23" s="6">
        <f>K27</f>
        <v>12.1785601242214</v>
      </c>
      <c r="L23" s="6">
        <f t="shared" ref="L23:BL23" si="0">L27</f>
        <v>12.060890591745901</v>
      </c>
      <c r="M23" s="6">
        <f t="shared" si="0"/>
        <v>12.6833593892413</v>
      </c>
      <c r="N23" s="6">
        <f t="shared" si="0"/>
        <v>12.2304725043854</v>
      </c>
      <c r="O23" s="6">
        <f t="shared" si="0"/>
        <v>12.3724206265642</v>
      </c>
      <c r="P23" s="6">
        <f t="shared" si="0"/>
        <v>12.738026903043201</v>
      </c>
      <c r="Q23" s="6">
        <f t="shared" si="0"/>
        <v>13.1279596120982</v>
      </c>
      <c r="R23" s="6">
        <f t="shared" si="0"/>
        <v>13.502236789473599</v>
      </c>
      <c r="S23" s="6">
        <f t="shared" si="0"/>
        <v>13.944174315847899</v>
      </c>
      <c r="T23" s="6">
        <f t="shared" si="0"/>
        <v>14.845636907931301</v>
      </c>
      <c r="U23" s="6">
        <f t="shared" si="0"/>
        <v>15.7886206834911</v>
      </c>
      <c r="V23" s="6">
        <f t="shared" si="0"/>
        <v>16.7731339931645</v>
      </c>
      <c r="W23" s="6">
        <f t="shared" si="0"/>
        <v>17.799185262148001</v>
      </c>
      <c r="X23" s="6">
        <f t="shared" si="0"/>
        <v>18.9083586764927</v>
      </c>
      <c r="Y23" s="6">
        <f t="shared" si="0"/>
        <v>20.0590849619994</v>
      </c>
      <c r="Z23" s="6">
        <f t="shared" si="0"/>
        <v>21.251372916660898</v>
      </c>
      <c r="AA23" s="6">
        <f t="shared" si="0"/>
        <v>22.4852381979216</v>
      </c>
      <c r="AB23" s="6">
        <f t="shared" si="0"/>
        <v>23.8022752810109</v>
      </c>
      <c r="AC23" s="6">
        <f t="shared" si="0"/>
        <v>25.1609237642813</v>
      </c>
      <c r="AD23" s="6">
        <f t="shared" si="0"/>
        <v>26.602769101291699</v>
      </c>
      <c r="AE23" s="6">
        <f t="shared" si="0"/>
        <v>28.0862390354722</v>
      </c>
      <c r="AF23" s="6">
        <f t="shared" si="0"/>
        <v>29.6529091039999</v>
      </c>
      <c r="AG23" s="6">
        <f t="shared" si="0"/>
        <v>31.261199072464599</v>
      </c>
      <c r="AH23" s="6">
        <f t="shared" si="0"/>
        <v>32.952684478043302</v>
      </c>
      <c r="AI23" s="6">
        <f t="shared" si="0"/>
        <v>34.685792915047699</v>
      </c>
      <c r="AJ23" s="6">
        <f t="shared" si="0"/>
        <v>36.502107152903001</v>
      </c>
      <c r="AK23" s="6">
        <f t="shared" si="0"/>
        <v>38.401632037961399</v>
      </c>
      <c r="AL23" s="6">
        <f t="shared" si="0"/>
        <v>40.342796730279098</v>
      </c>
      <c r="AM23" s="6">
        <f t="shared" si="0"/>
        <v>42.242456940394597</v>
      </c>
      <c r="AN23" s="6">
        <f t="shared" si="0"/>
        <v>44.308492889208203</v>
      </c>
      <c r="AO23" s="6">
        <f t="shared" si="0"/>
        <v>46.790361676863903</v>
      </c>
      <c r="AP23" s="6">
        <f t="shared" si="0"/>
        <v>48.856561283253299</v>
      </c>
      <c r="AQ23" s="6">
        <f t="shared" si="0"/>
        <v>51.338610802555301</v>
      </c>
      <c r="AR23" s="6">
        <f t="shared" si="0"/>
        <v>53.4050071708321</v>
      </c>
      <c r="AS23" s="6">
        <f t="shared" si="0"/>
        <v>55.5540023466896</v>
      </c>
      <c r="AT23" s="6">
        <f t="shared" si="0"/>
        <v>57.788873745781601</v>
      </c>
      <c r="AU23" s="6">
        <f t="shared" si="0"/>
        <v>60.113020407049603</v>
      </c>
      <c r="AV23" s="6">
        <f t="shared" si="0"/>
        <v>62.529976498096801</v>
      </c>
      <c r="AW23" s="6">
        <f t="shared" si="0"/>
        <v>65.043417569188605</v>
      </c>
      <c r="AX23" s="6">
        <f t="shared" si="0"/>
        <v>67.657170300531803</v>
      </c>
      <c r="AY23" s="6">
        <f t="shared" si="0"/>
        <v>70.375218295343501</v>
      </c>
      <c r="AZ23" s="6">
        <f t="shared" si="0"/>
        <v>73.201705418671395</v>
      </c>
      <c r="BA23" s="6">
        <f t="shared" si="0"/>
        <v>76.140942655827104</v>
      </c>
      <c r="BB23" s="6">
        <f t="shared" si="0"/>
        <v>79.197407912502101</v>
      </c>
      <c r="BC23" s="6">
        <f t="shared" si="0"/>
        <v>82.375754871228807</v>
      </c>
      <c r="BD23" s="6">
        <f t="shared" si="0"/>
        <v>85.680816748176596</v>
      </c>
      <c r="BE23" s="6">
        <f t="shared" si="0"/>
        <v>89.117620096473601</v>
      </c>
      <c r="BF23" s="6">
        <f t="shared" si="0"/>
        <v>92.691386224799004</v>
      </c>
      <c r="BG23" s="6">
        <f t="shared" si="0"/>
        <v>96.407548351606195</v>
      </c>
      <c r="BH23" s="6">
        <f t="shared" si="0"/>
        <v>100.271754161339</v>
      </c>
      <c r="BI23" s="6">
        <f t="shared" si="0"/>
        <v>104.28987562095701</v>
      </c>
      <c r="BJ23" s="6">
        <f t="shared" si="0"/>
        <v>108.46802726267001</v>
      </c>
      <c r="BK23" s="6">
        <f t="shared" si="0"/>
        <v>112.81256647779701</v>
      </c>
      <c r="BL23" s="6">
        <f t="shared" si="0"/>
        <v>117.330098501771</v>
      </c>
    </row>
    <row r="24" spans="1:64" s="6" customFormat="1" x14ac:dyDescent="0.25">
      <c r="C24" s="6" t="s">
        <v>1</v>
      </c>
      <c r="D24" s="6">
        <f>D28</f>
        <v>2.00371354844741</v>
      </c>
      <c r="E24" s="6">
        <f>INDEX(Activity_Demand_tot!X:X,MATCH($C$1&amp;"-"&amp;$C24,Activity_Demand_tot!$CH:$CH,0))</f>
        <v>2.0588986881757601</v>
      </c>
      <c r="F24" s="6">
        <f>INDEX(Activity_Demand_tot!Y:Y,MATCH($C$1&amp;"-"&amp;$C24,Activity_Demand_tot!$CH:$CH,0))</f>
        <v>2.19418703851214</v>
      </c>
      <c r="G24" s="6">
        <f>INDEX(Activity_Demand_tot!Z:Z,MATCH($C$1&amp;"-"&amp;$C24,Activity_Demand_tot!$CH:$CH,0))</f>
        <v>2.0911532553458598</v>
      </c>
      <c r="H24" s="6">
        <f>INDEX(Activity_Demand_tot!AA:AA,MATCH($C$1&amp;"-"&amp;$C24,Activity_Demand_tot!$CH:$CH,0))</f>
        <v>2.3204145748676201</v>
      </c>
      <c r="I24" s="6">
        <f>INDEX(Activity_Demand_tot!AB:AB,MATCH($C$1&amp;"-"&amp;$C24,Activity_Demand_tot!$CH:$CH,0))</f>
        <v>2.3761117903537299</v>
      </c>
      <c r="J24" s="10">
        <f>INDEX(Activity_Demand_tot!AC:AC,MATCH($C$1&amp;"-"&amp;$C24,Activity_Demand_tot!$CH:$CH,0))</f>
        <v>2.4449999999999998</v>
      </c>
      <c r="K24" s="6">
        <f>K28</f>
        <v>2.7343485954130902</v>
      </c>
      <c r="L24" s="6">
        <f>L28+0.1</f>
        <v>2.81589558458441</v>
      </c>
      <c r="M24" s="6">
        <f t="shared" ref="M24:BL24" si="1">M28</f>
        <v>2.8273851539077501</v>
      </c>
      <c r="N24" s="6">
        <f t="shared" si="1"/>
        <v>2.7501228823666701</v>
      </c>
      <c r="O24" s="6">
        <f t="shared" si="1"/>
        <v>2.77729110657766</v>
      </c>
      <c r="P24" s="6">
        <f t="shared" si="1"/>
        <v>2.843735526923</v>
      </c>
      <c r="Q24" s="6">
        <f t="shared" si="1"/>
        <v>2.9144644667871602</v>
      </c>
      <c r="R24" s="6">
        <f t="shared" si="1"/>
        <v>2.9824585543099098</v>
      </c>
      <c r="S24" s="6">
        <f t="shared" si="1"/>
        <v>3.06234189370806</v>
      </c>
      <c r="T24" s="6">
        <f t="shared" si="1"/>
        <v>3.2229006169459899</v>
      </c>
      <c r="U24" s="6">
        <f t="shared" si="1"/>
        <v>3.3907574639674598</v>
      </c>
      <c r="V24" s="6">
        <f t="shared" si="1"/>
        <v>3.56591243477247</v>
      </c>
      <c r="W24" s="6">
        <f t="shared" si="1"/>
        <v>3.7483655293610201</v>
      </c>
      <c r="X24" s="6">
        <f t="shared" si="1"/>
        <v>3.9454148715166699</v>
      </c>
      <c r="Y24" s="6">
        <f t="shared" si="1"/>
        <v>4.1497623374558499</v>
      </c>
      <c r="Z24" s="6">
        <f t="shared" si="1"/>
        <v>4.3614079271785702</v>
      </c>
      <c r="AA24" s="6">
        <f t="shared" si="1"/>
        <v>4.5803516406848397</v>
      </c>
      <c r="AB24" s="6">
        <f t="shared" si="1"/>
        <v>4.8138916017581899</v>
      </c>
      <c r="AC24" s="6">
        <f t="shared" si="1"/>
        <v>5.0547296866150804</v>
      </c>
      <c r="AD24" s="6">
        <f t="shared" si="1"/>
        <v>5.3101640190390604</v>
      </c>
      <c r="AE24" s="6">
        <f t="shared" si="1"/>
        <v>5.5728964752465702</v>
      </c>
      <c r="AF24" s="6">
        <f t="shared" si="1"/>
        <v>5.8502251790211597</v>
      </c>
      <c r="AG24" s="6">
        <f t="shared" si="1"/>
        <v>6.1348520065793002</v>
      </c>
      <c r="AH24" s="6">
        <f t="shared" si="1"/>
        <v>6.4340750817045498</v>
      </c>
      <c r="AI24" s="6">
        <f t="shared" si="1"/>
        <v>6.7405962806133202</v>
      </c>
      <c r="AJ24" s="6">
        <f t="shared" si="1"/>
        <v>7.0617137270891597</v>
      </c>
      <c r="AK24" s="6">
        <f t="shared" si="1"/>
        <v>7.3974274211321003</v>
      </c>
      <c r="AL24" s="6">
        <f t="shared" si="1"/>
        <v>7.7404392389585697</v>
      </c>
      <c r="AM24" s="6">
        <f t="shared" si="1"/>
        <v>8.0761529330015094</v>
      </c>
      <c r="AN24" s="6">
        <f t="shared" si="1"/>
        <v>8.4410591221786202</v>
      </c>
      <c r="AO24" s="6">
        <f t="shared" si="1"/>
        <v>8.8789465491911699</v>
      </c>
      <c r="AP24" s="6">
        <f t="shared" si="1"/>
        <v>9.2438527383682896</v>
      </c>
      <c r="AQ24" s="6">
        <f t="shared" si="1"/>
        <v>9.6817401653807895</v>
      </c>
      <c r="AR24" s="6">
        <f t="shared" si="1"/>
        <v>10.0466463545579</v>
      </c>
      <c r="AS24" s="6">
        <f t="shared" si="1"/>
        <v>10.4260329480674</v>
      </c>
      <c r="AT24" s="6">
        <f t="shared" si="1"/>
        <v>10.820474565128899</v>
      </c>
      <c r="AU24" s="6">
        <f t="shared" si="1"/>
        <v>11.2305686273119</v>
      </c>
      <c r="AV24" s="6">
        <f t="shared" si="1"/>
        <v>11.656936263391</v>
      </c>
      <c r="AW24" s="6">
        <f t="shared" si="1"/>
        <v>12.100223250108201</v>
      </c>
      <c r="AX24" s="6">
        <f t="shared" si="1"/>
        <v>12.561100990266601</v>
      </c>
      <c r="AY24" s="6">
        <f t="shared" si="1"/>
        <v>13.0402675296376</v>
      </c>
      <c r="AZ24" s="6">
        <f t="shared" si="1"/>
        <v>13.5384486142217</v>
      </c>
      <c r="BA24" s="6">
        <f t="shared" si="1"/>
        <v>14.0563987894639</v>
      </c>
      <c r="BB24" s="6">
        <f t="shared" si="1"/>
        <v>14.5949025430888</v>
      </c>
      <c r="BC24" s="6">
        <f t="shared" si="1"/>
        <v>15.154775493286101</v>
      </c>
      <c r="BD24" s="6">
        <f t="shared" si="1"/>
        <v>15.7368656240467</v>
      </c>
      <c r="BE24" s="6">
        <f t="shared" si="1"/>
        <v>16.342054569520101</v>
      </c>
      <c r="BF24" s="6">
        <f t="shared" si="1"/>
        <v>16.971258949337699</v>
      </c>
      <c r="BG24" s="6">
        <f t="shared" si="1"/>
        <v>17.625431756925799</v>
      </c>
      <c r="BH24" s="6">
        <f t="shared" si="1"/>
        <v>18.3055638029102</v>
      </c>
      <c r="BI24" s="6">
        <f t="shared" si="1"/>
        <v>19.0126852157988</v>
      </c>
      <c r="BJ24" s="6">
        <f t="shared" si="1"/>
        <v>19.7478670022148</v>
      </c>
      <c r="BK24" s="6">
        <f t="shared" si="1"/>
        <v>20.512222669044</v>
      </c>
      <c r="BL24" s="6">
        <f t="shared" si="1"/>
        <v>21.306909909953799</v>
      </c>
    </row>
    <row r="26" spans="1:64" x14ac:dyDescent="0.25">
      <c r="D26">
        <v>2010</v>
      </c>
      <c r="E26">
        <v>2011</v>
      </c>
      <c r="F26">
        <v>2012</v>
      </c>
      <c r="G26">
        <v>2013</v>
      </c>
      <c r="H26">
        <v>2014</v>
      </c>
      <c r="I26">
        <v>2015</v>
      </c>
      <c r="J26" s="10">
        <v>2016</v>
      </c>
      <c r="K26">
        <v>2017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>
        <v>2024</v>
      </c>
      <c r="S26">
        <v>2025</v>
      </c>
      <c r="T26">
        <v>2026</v>
      </c>
      <c r="U26">
        <v>2027</v>
      </c>
      <c r="V26">
        <v>2028</v>
      </c>
      <c r="W26">
        <v>2029</v>
      </c>
      <c r="X26">
        <v>2030</v>
      </c>
      <c r="Y26">
        <v>2031</v>
      </c>
      <c r="Z26">
        <v>2032</v>
      </c>
      <c r="AA26">
        <v>2033</v>
      </c>
      <c r="AB26">
        <v>2034</v>
      </c>
      <c r="AC26">
        <v>2035</v>
      </c>
      <c r="AD26">
        <v>2036</v>
      </c>
      <c r="AE26">
        <v>2037</v>
      </c>
      <c r="AF26">
        <v>2038</v>
      </c>
      <c r="AG26">
        <v>2039</v>
      </c>
      <c r="AH26">
        <v>2040</v>
      </c>
      <c r="AI26">
        <v>2041</v>
      </c>
      <c r="AJ26">
        <v>2042</v>
      </c>
      <c r="AK26">
        <v>2043</v>
      </c>
      <c r="AL26">
        <v>2044</v>
      </c>
      <c r="AM26">
        <v>2045</v>
      </c>
      <c r="AN26">
        <v>2046</v>
      </c>
      <c r="AO26">
        <v>2047</v>
      </c>
      <c r="AP26">
        <v>2048</v>
      </c>
      <c r="AQ26">
        <v>2049</v>
      </c>
      <c r="AR26">
        <v>2050</v>
      </c>
      <c r="AS26">
        <v>2051</v>
      </c>
      <c r="AT26">
        <v>2052</v>
      </c>
      <c r="AU26">
        <v>2053</v>
      </c>
      <c r="AV26">
        <v>2054</v>
      </c>
      <c r="AW26">
        <v>2055</v>
      </c>
      <c r="AX26">
        <v>2056</v>
      </c>
      <c r="AY26">
        <v>2057</v>
      </c>
      <c r="AZ26">
        <v>2058</v>
      </c>
      <c r="BA26">
        <v>2059</v>
      </c>
      <c r="BB26">
        <v>2060</v>
      </c>
      <c r="BC26">
        <v>2061</v>
      </c>
      <c r="BD26">
        <v>2062</v>
      </c>
      <c r="BE26">
        <v>2063</v>
      </c>
      <c r="BF26">
        <v>2064</v>
      </c>
      <c r="BG26">
        <v>2065</v>
      </c>
      <c r="BH26">
        <v>2066</v>
      </c>
      <c r="BI26">
        <v>2067</v>
      </c>
      <c r="BJ26">
        <v>2068</v>
      </c>
      <c r="BK26">
        <v>2069</v>
      </c>
      <c r="BL26">
        <v>2070</v>
      </c>
    </row>
    <row r="27" spans="1:64" x14ac:dyDescent="0.25">
      <c r="C27" t="s">
        <v>0</v>
      </c>
      <c r="D27">
        <f>INDEX(Activity_Demand_tot!W:W,MATCH($C$1&amp;"-"&amp;$C27,Activity_Demand_tot!$CH:$CH,0))</f>
        <v>9.3486362812897195</v>
      </c>
      <c r="E27">
        <f>INDEX(Activity_Demand_tot!X:X,MATCH($C$1&amp;"-"&amp;$C27,Activity_Demand_tot!$CH:$CH,0))</f>
        <v>8.2985558767219008</v>
      </c>
      <c r="F27">
        <f>INDEX(Activity_Demand_tot!Y:Y,MATCH($C$1&amp;"-"&amp;$C27,Activity_Demand_tot!$CH:$CH,0))</f>
        <v>8.6554171244996603</v>
      </c>
      <c r="G27">
        <f>INDEX(Activity_Demand_tot!Z:Z,MATCH($C$1&amp;"-"&amp;$C27,Activity_Demand_tot!$CH:$CH,0))</f>
        <v>8.9667762346300108</v>
      </c>
      <c r="H27">
        <f>INDEX(Activity_Demand_tot!AA:AA,MATCH($C$1&amp;"-"&amp;$C27,Activity_Demand_tot!$CH:$CH,0))</f>
        <v>10.1840274828355</v>
      </c>
      <c r="I27">
        <f>INDEX(Activity_Demand_tot!AB:AB,MATCH($C$1&amp;"-"&amp;$C27,Activity_Demand_tot!$CH:$CH,0))</f>
        <v>12.2241097546614</v>
      </c>
      <c r="J27" s="10">
        <f>INDEX(Activity_Demand_tot!AC:AC,MATCH($C$1&amp;"-"&amp;$C27,Activity_Demand_tot!$CH:$CH,0))</f>
        <v>10.888473749999999</v>
      </c>
      <c r="K27" s="6">
        <f>INDEX(Activity_Demand_tot!AD:AD,MATCH($C$1&amp;"-"&amp;$C27,Activity_Demand_tot!$CH:$CH,0))</f>
        <v>12.1785601242214</v>
      </c>
      <c r="L27" s="6">
        <f>INDEX(Activity_Demand_tot!AE:AE,MATCH($C$1&amp;"-"&amp;$C27,Activity_Demand_tot!$CH:$CH,0))</f>
        <v>12.060890591745901</v>
      </c>
      <c r="M27" s="6">
        <f>INDEX(Activity_Demand_tot!AF:AF,MATCH($C$1&amp;"-"&amp;$C27,Activity_Demand_tot!$CH:$CH,0))</f>
        <v>12.6833593892413</v>
      </c>
      <c r="N27" s="6">
        <f>INDEX(Activity_Demand_tot!AG:AG,MATCH($C$1&amp;"-"&amp;$C27,Activity_Demand_tot!$CH:$CH,0))</f>
        <v>12.2304725043854</v>
      </c>
      <c r="O27" s="6">
        <f>INDEX(Activity_Demand_tot!AH:AH,MATCH($C$1&amp;"-"&amp;$C27,Activity_Demand_tot!$CH:$CH,0))</f>
        <v>12.3724206265642</v>
      </c>
      <c r="P27" s="6">
        <f>INDEX(Activity_Demand_tot!AI:AI,MATCH($C$1&amp;"-"&amp;$C27,Activity_Demand_tot!$CH:$CH,0))</f>
        <v>12.738026903043201</v>
      </c>
      <c r="Q27" s="6">
        <f>INDEX(Activity_Demand_tot!AJ:AJ,MATCH($C$1&amp;"-"&amp;$C27,Activity_Demand_tot!$CH:$CH,0))</f>
        <v>13.1279596120982</v>
      </c>
      <c r="R27" s="6">
        <f>INDEX(Activity_Demand_tot!AK:AK,MATCH($C$1&amp;"-"&amp;$C27,Activity_Demand_tot!$CH:$CH,0))</f>
        <v>13.502236789473599</v>
      </c>
      <c r="S27" s="6">
        <f>INDEX(Activity_Demand_tot!AL:AL,MATCH($C$1&amp;"-"&amp;$C27,Activity_Demand_tot!$CH:$CH,0))</f>
        <v>13.944174315847899</v>
      </c>
      <c r="T27" s="6">
        <f>INDEX(Activity_Demand_tot!AM:AM,MATCH($C$1&amp;"-"&amp;$C27,Activity_Demand_tot!$CH:$CH,0))</f>
        <v>14.845636907931301</v>
      </c>
      <c r="U27" s="6">
        <f>INDEX(Activity_Demand_tot!AN:AN,MATCH($C$1&amp;"-"&amp;$C27,Activity_Demand_tot!$CH:$CH,0))</f>
        <v>15.7886206834911</v>
      </c>
      <c r="V27" s="6">
        <f>INDEX(Activity_Demand_tot!AO:AO,MATCH($C$1&amp;"-"&amp;$C27,Activity_Demand_tot!$CH:$CH,0))</f>
        <v>16.7731339931645</v>
      </c>
      <c r="W27" s="6">
        <f>INDEX(Activity_Demand_tot!AP:AP,MATCH($C$1&amp;"-"&amp;$C27,Activity_Demand_tot!$CH:$CH,0))</f>
        <v>17.799185262148001</v>
      </c>
      <c r="X27" s="6">
        <f>INDEX(Activity_Demand_tot!AQ:AQ,MATCH($C$1&amp;"-"&amp;$C27,Activity_Demand_tot!$CH:$CH,0))</f>
        <v>18.9083586764927</v>
      </c>
      <c r="Y27" s="6">
        <f>INDEX(Activity_Demand_tot!AR:AR,MATCH($C$1&amp;"-"&amp;$C27,Activity_Demand_tot!$CH:$CH,0))</f>
        <v>20.0590849619994</v>
      </c>
      <c r="Z27" s="6">
        <f>INDEX(Activity_Demand_tot!AS:AS,MATCH($C$1&amp;"-"&amp;$C27,Activity_Demand_tot!$CH:$CH,0))</f>
        <v>21.251372916660898</v>
      </c>
      <c r="AA27" s="6">
        <f>INDEX(Activity_Demand_tot!AT:AT,MATCH($C$1&amp;"-"&amp;$C27,Activity_Demand_tot!$CH:$CH,0))</f>
        <v>22.4852381979216</v>
      </c>
      <c r="AB27" s="6">
        <f>INDEX(Activity_Demand_tot!AU:AU,MATCH($C$1&amp;"-"&amp;$C27,Activity_Demand_tot!$CH:$CH,0))</f>
        <v>23.8022752810109</v>
      </c>
      <c r="AC27" s="6">
        <f>INDEX(Activity_Demand_tot!AV:AV,MATCH($C$1&amp;"-"&amp;$C27,Activity_Demand_tot!$CH:$CH,0))</f>
        <v>25.1609237642813</v>
      </c>
      <c r="AD27" s="6">
        <f>INDEX(Activity_Demand_tot!AW:AW,MATCH($C$1&amp;"-"&amp;$C27,Activity_Demand_tot!$CH:$CH,0))</f>
        <v>26.602769101291699</v>
      </c>
      <c r="AE27" s="6">
        <f>INDEX(Activity_Demand_tot!AX:AX,MATCH($C$1&amp;"-"&amp;$C27,Activity_Demand_tot!$CH:$CH,0))</f>
        <v>28.0862390354722</v>
      </c>
      <c r="AF27" s="6">
        <f>INDEX(Activity_Demand_tot!AY:AY,MATCH($C$1&amp;"-"&amp;$C27,Activity_Demand_tot!$CH:$CH,0))</f>
        <v>29.6529091039999</v>
      </c>
      <c r="AG27" s="6">
        <f>INDEX(Activity_Demand_tot!AZ:AZ,MATCH($C$1&amp;"-"&amp;$C27,Activity_Demand_tot!$CH:$CH,0))</f>
        <v>31.261199072464599</v>
      </c>
      <c r="AH27" s="6">
        <f>INDEX(Activity_Demand_tot!BA:BA,MATCH($C$1&amp;"-"&amp;$C27,Activity_Demand_tot!$CH:$CH,0))</f>
        <v>32.952684478043302</v>
      </c>
      <c r="AI27" s="6">
        <f>INDEX(Activity_Demand_tot!BB:BB,MATCH($C$1&amp;"-"&amp;$C27,Activity_Demand_tot!$CH:$CH,0))</f>
        <v>34.685792915047699</v>
      </c>
      <c r="AJ27" s="6">
        <f>INDEX(Activity_Demand_tot!BC:BC,MATCH($C$1&amp;"-"&amp;$C27,Activity_Demand_tot!$CH:$CH,0))</f>
        <v>36.502107152903001</v>
      </c>
      <c r="AK27" s="6">
        <f>INDEX(Activity_Demand_tot!BD:BD,MATCH($C$1&amp;"-"&amp;$C27,Activity_Demand_tot!$CH:$CH,0))</f>
        <v>38.401632037961399</v>
      </c>
      <c r="AL27" s="6">
        <f>INDEX(Activity_Demand_tot!BE:BE,MATCH($C$1&amp;"-"&amp;$C27,Activity_Demand_tot!$CH:$CH,0))</f>
        <v>40.342796730279098</v>
      </c>
      <c r="AM27" s="6">
        <f>INDEX(Activity_Demand_tot!BF:BF,MATCH($C$1&amp;"-"&amp;$C27,Activity_Demand_tot!$CH:$CH,0))</f>
        <v>42.242456940394597</v>
      </c>
      <c r="AN27" s="6">
        <f>INDEX(Activity_Demand_tot!BG:BG,MATCH($C$1&amp;"-"&amp;$C27,Activity_Demand_tot!$CH:$CH,0))</f>
        <v>44.308492889208203</v>
      </c>
      <c r="AO27" s="6">
        <f>INDEX(Activity_Demand_tot!BH:BH,MATCH($C$1&amp;"-"&amp;$C27,Activity_Demand_tot!$CH:$CH,0))</f>
        <v>46.790361676863903</v>
      </c>
      <c r="AP27" s="6">
        <f>INDEX(Activity_Demand_tot!BI:BI,MATCH($C$1&amp;"-"&amp;$C27,Activity_Demand_tot!$CH:$CH,0))</f>
        <v>48.856561283253299</v>
      </c>
      <c r="AQ27" s="6">
        <f>INDEX(Activity_Demand_tot!BJ:BJ,MATCH($C$1&amp;"-"&amp;$C27,Activity_Demand_tot!$CH:$CH,0))</f>
        <v>51.338610802555301</v>
      </c>
      <c r="AR27" s="6">
        <f>INDEX(Activity_Demand_tot!BK:BK,MATCH($C$1&amp;"-"&amp;$C27,Activity_Demand_tot!$CH:$CH,0))</f>
        <v>53.4050071708321</v>
      </c>
      <c r="AS27" s="6">
        <f>INDEX(Activity_Demand_tot!BL:BL,MATCH($C$1&amp;"-"&amp;$C27,Activity_Demand_tot!$CH:$CH,0))</f>
        <v>55.5540023466896</v>
      </c>
      <c r="AT27" s="6">
        <f>INDEX(Activity_Demand_tot!BM:BM,MATCH($C$1&amp;"-"&amp;$C27,Activity_Demand_tot!$CH:$CH,0))</f>
        <v>57.788873745781601</v>
      </c>
      <c r="AU27" s="6">
        <f>INDEX(Activity_Demand_tot!BN:BN,MATCH($C$1&amp;"-"&amp;$C27,Activity_Demand_tot!$CH:$CH,0))</f>
        <v>60.113020407049603</v>
      </c>
      <c r="AV27" s="6">
        <f>INDEX(Activity_Demand_tot!BO:BO,MATCH($C$1&amp;"-"&amp;$C27,Activity_Demand_tot!$CH:$CH,0))</f>
        <v>62.529976498096801</v>
      </c>
      <c r="AW27" s="6">
        <f>INDEX(Activity_Demand_tot!BP:BP,MATCH($C$1&amp;"-"&amp;$C27,Activity_Demand_tot!$CH:$CH,0))</f>
        <v>65.043417569188605</v>
      </c>
      <c r="AX27" s="6">
        <f>INDEX(Activity_Demand_tot!BQ:BQ,MATCH($C$1&amp;"-"&amp;$C27,Activity_Demand_tot!$CH:$CH,0))</f>
        <v>67.657170300531803</v>
      </c>
      <c r="AY27" s="6">
        <f>INDEX(Activity_Demand_tot!BR:BR,MATCH($C$1&amp;"-"&amp;$C27,Activity_Demand_tot!$CH:$CH,0))</f>
        <v>70.375218295343501</v>
      </c>
      <c r="AZ27" s="6">
        <f>INDEX(Activity_Demand_tot!BS:BS,MATCH($C$1&amp;"-"&amp;$C27,Activity_Demand_tot!$CH:$CH,0))</f>
        <v>73.201705418671395</v>
      </c>
      <c r="BA27" s="6">
        <f>INDEX(Activity_Demand_tot!BT:BT,MATCH($C$1&amp;"-"&amp;$C27,Activity_Demand_tot!$CH:$CH,0))</f>
        <v>76.140942655827104</v>
      </c>
      <c r="BB27" s="6">
        <f>INDEX(Activity_Demand_tot!BU:BU,MATCH($C$1&amp;"-"&amp;$C27,Activity_Demand_tot!$CH:$CH,0))</f>
        <v>79.197407912502101</v>
      </c>
      <c r="BC27" s="6">
        <f>INDEX(Activity_Demand_tot!BV:BV,MATCH($C$1&amp;"-"&amp;$C27,Activity_Demand_tot!$CH:$CH,0))</f>
        <v>82.375754871228807</v>
      </c>
      <c r="BD27" s="6">
        <f>INDEX(Activity_Demand_tot!BW:BW,MATCH($C$1&amp;"-"&amp;$C27,Activity_Demand_tot!$CH:$CH,0))</f>
        <v>85.680816748176596</v>
      </c>
      <c r="BE27" s="6">
        <f>INDEX(Activity_Demand_tot!BX:BX,MATCH($C$1&amp;"-"&amp;$C27,Activity_Demand_tot!$CH:$CH,0))</f>
        <v>89.117620096473601</v>
      </c>
      <c r="BF27" s="6">
        <f>INDEX(Activity_Demand_tot!BY:BY,MATCH($C$1&amp;"-"&amp;$C27,Activity_Demand_tot!$CH:$CH,0))</f>
        <v>92.691386224799004</v>
      </c>
      <c r="BG27" s="6">
        <f>INDEX(Activity_Demand_tot!BZ:BZ,MATCH($C$1&amp;"-"&amp;$C27,Activity_Demand_tot!$CH:$CH,0))</f>
        <v>96.407548351606195</v>
      </c>
      <c r="BH27" s="6">
        <f>INDEX(Activity_Demand_tot!CA:CA,MATCH($C$1&amp;"-"&amp;$C27,Activity_Demand_tot!$CH:$CH,0))</f>
        <v>100.271754161339</v>
      </c>
      <c r="BI27" s="6">
        <f>INDEX(Activity_Demand_tot!CB:CB,MATCH($C$1&amp;"-"&amp;$C27,Activity_Demand_tot!$CH:$CH,0))</f>
        <v>104.28987562095701</v>
      </c>
      <c r="BJ27" s="6">
        <f>INDEX(Activity_Demand_tot!CC:CC,MATCH($C$1&amp;"-"&amp;$C27,Activity_Demand_tot!$CH:$CH,0))</f>
        <v>108.46802726267001</v>
      </c>
      <c r="BK27" s="6">
        <f>INDEX(Activity_Demand_tot!CD:CD,MATCH($C$1&amp;"-"&amp;$C27,Activity_Demand_tot!$CH:$CH,0))</f>
        <v>112.81256647779701</v>
      </c>
      <c r="BL27" s="6">
        <f>INDEX(Activity_Demand_tot!CE:CE,MATCH($C$1&amp;"-"&amp;$C27,Activity_Demand_tot!$CH:$CH,0))</f>
        <v>117.330098501771</v>
      </c>
    </row>
    <row r="28" spans="1:64" x14ac:dyDescent="0.25">
      <c r="C28" t="s">
        <v>1</v>
      </c>
      <c r="D28">
        <f>INDEX(Activity_Demand_tot!W:W,MATCH($C$1&amp;"-"&amp;$C28,Activity_Demand_tot!$CH:$CH,0))</f>
        <v>2.00371354844741</v>
      </c>
      <c r="E28">
        <f>INDEX(Activity_Demand_tot!X:X,MATCH($C$1&amp;"-"&amp;$C28,Activity_Demand_tot!$CH:$CH,0))</f>
        <v>2.0588986881757601</v>
      </c>
      <c r="F28">
        <f>INDEX(Activity_Demand_tot!Y:Y,MATCH($C$1&amp;"-"&amp;$C28,Activity_Demand_tot!$CH:$CH,0))</f>
        <v>2.19418703851214</v>
      </c>
      <c r="G28">
        <f>INDEX(Activity_Demand_tot!Z:Z,MATCH($C$1&amp;"-"&amp;$C28,Activity_Demand_tot!$CH:$CH,0))</f>
        <v>2.0911532553458598</v>
      </c>
      <c r="H28">
        <f>INDEX(Activity_Demand_tot!AA:AA,MATCH($C$1&amp;"-"&amp;$C28,Activity_Demand_tot!$CH:$CH,0))</f>
        <v>2.3204145748676201</v>
      </c>
      <c r="I28">
        <f>INDEX(Activity_Demand_tot!AB:AB,MATCH($C$1&amp;"-"&amp;$C28,Activity_Demand_tot!$CH:$CH,0))</f>
        <v>2.3761117903537299</v>
      </c>
      <c r="J28" s="10">
        <f>INDEX(Activity_Demand_tot!AC:AC,MATCH($C$1&amp;"-"&amp;$C28,Activity_Demand_tot!$CH:$CH,0))</f>
        <v>2.4449999999999998</v>
      </c>
      <c r="K28" s="6">
        <f>INDEX(Activity_Demand_tot!AD:AD,MATCH($C$1&amp;"-"&amp;$C28,Activity_Demand_tot!$CH:$CH,0))</f>
        <v>2.7343485954130902</v>
      </c>
      <c r="L28" s="6">
        <f>INDEX(Activity_Demand_tot!AE:AE,MATCH($C$1&amp;"-"&amp;$C28,Activity_Demand_tot!$CH:$CH,0))</f>
        <v>2.7158955845844099</v>
      </c>
      <c r="M28" s="6">
        <f>INDEX(Activity_Demand_tot!AF:AF,MATCH($C$1&amp;"-"&amp;$C28,Activity_Demand_tot!$CH:$CH,0))</f>
        <v>2.8273851539077501</v>
      </c>
      <c r="N28" s="6">
        <f>INDEX(Activity_Demand_tot!AG:AG,MATCH($C$1&amp;"-"&amp;$C28,Activity_Demand_tot!$CH:$CH,0))</f>
        <v>2.7501228823666701</v>
      </c>
      <c r="O28" s="6">
        <f>INDEX(Activity_Demand_tot!AH:AH,MATCH($C$1&amp;"-"&amp;$C28,Activity_Demand_tot!$CH:$CH,0))</f>
        <v>2.77729110657766</v>
      </c>
      <c r="P28" s="6">
        <f>INDEX(Activity_Demand_tot!AI:AI,MATCH($C$1&amp;"-"&amp;$C28,Activity_Demand_tot!$CH:$CH,0))</f>
        <v>2.843735526923</v>
      </c>
      <c r="Q28" s="6">
        <f>INDEX(Activity_Demand_tot!AJ:AJ,MATCH($C$1&amp;"-"&amp;$C28,Activity_Demand_tot!$CH:$CH,0))</f>
        <v>2.9144644667871602</v>
      </c>
      <c r="R28" s="6">
        <f>INDEX(Activity_Demand_tot!AK:AK,MATCH($C$1&amp;"-"&amp;$C28,Activity_Demand_tot!$CH:$CH,0))</f>
        <v>2.9824585543099098</v>
      </c>
      <c r="S28" s="6">
        <f>INDEX(Activity_Demand_tot!AL:AL,MATCH($C$1&amp;"-"&amp;$C28,Activity_Demand_tot!$CH:$CH,0))</f>
        <v>3.06234189370806</v>
      </c>
      <c r="T28" s="6">
        <f>INDEX(Activity_Demand_tot!AM:AM,MATCH($C$1&amp;"-"&amp;$C28,Activity_Demand_tot!$CH:$CH,0))</f>
        <v>3.2229006169459899</v>
      </c>
      <c r="U28" s="6">
        <f>INDEX(Activity_Demand_tot!AN:AN,MATCH($C$1&amp;"-"&amp;$C28,Activity_Demand_tot!$CH:$CH,0))</f>
        <v>3.3907574639674598</v>
      </c>
      <c r="V28" s="6">
        <f>INDEX(Activity_Demand_tot!AO:AO,MATCH($C$1&amp;"-"&amp;$C28,Activity_Demand_tot!$CH:$CH,0))</f>
        <v>3.56591243477247</v>
      </c>
      <c r="W28" s="6">
        <f>INDEX(Activity_Demand_tot!AP:AP,MATCH($C$1&amp;"-"&amp;$C28,Activity_Demand_tot!$CH:$CH,0))</f>
        <v>3.7483655293610201</v>
      </c>
      <c r="X28" s="6">
        <f>INDEX(Activity_Demand_tot!AQ:AQ,MATCH($C$1&amp;"-"&amp;$C28,Activity_Demand_tot!$CH:$CH,0))</f>
        <v>3.9454148715166699</v>
      </c>
      <c r="Y28" s="6">
        <f>INDEX(Activity_Demand_tot!AR:AR,MATCH($C$1&amp;"-"&amp;$C28,Activity_Demand_tot!$CH:$CH,0))</f>
        <v>4.1497623374558499</v>
      </c>
      <c r="Z28" s="6">
        <f>INDEX(Activity_Demand_tot!AS:AS,MATCH($C$1&amp;"-"&amp;$C28,Activity_Demand_tot!$CH:$CH,0))</f>
        <v>4.3614079271785702</v>
      </c>
      <c r="AA28" s="6">
        <f>INDEX(Activity_Demand_tot!AT:AT,MATCH($C$1&amp;"-"&amp;$C28,Activity_Demand_tot!$CH:$CH,0))</f>
        <v>4.5803516406848397</v>
      </c>
      <c r="AB28" s="6">
        <f>INDEX(Activity_Demand_tot!AU:AU,MATCH($C$1&amp;"-"&amp;$C28,Activity_Demand_tot!$CH:$CH,0))</f>
        <v>4.8138916017581899</v>
      </c>
      <c r="AC28" s="6">
        <f>INDEX(Activity_Demand_tot!AV:AV,MATCH($C$1&amp;"-"&amp;$C28,Activity_Demand_tot!$CH:$CH,0))</f>
        <v>5.0547296866150804</v>
      </c>
      <c r="AD28" s="6">
        <f>INDEX(Activity_Demand_tot!AW:AW,MATCH($C$1&amp;"-"&amp;$C28,Activity_Demand_tot!$CH:$CH,0))</f>
        <v>5.3101640190390604</v>
      </c>
      <c r="AE28" s="6">
        <f>INDEX(Activity_Demand_tot!AX:AX,MATCH($C$1&amp;"-"&amp;$C28,Activity_Demand_tot!$CH:$CH,0))</f>
        <v>5.5728964752465702</v>
      </c>
      <c r="AF28" s="6">
        <f>INDEX(Activity_Demand_tot!AY:AY,MATCH($C$1&amp;"-"&amp;$C28,Activity_Demand_tot!$CH:$CH,0))</f>
        <v>5.8502251790211597</v>
      </c>
      <c r="AG28" s="6">
        <f>INDEX(Activity_Demand_tot!AZ:AZ,MATCH($C$1&amp;"-"&amp;$C28,Activity_Demand_tot!$CH:$CH,0))</f>
        <v>6.1348520065793002</v>
      </c>
      <c r="AH28" s="6">
        <f>INDEX(Activity_Demand_tot!BA:BA,MATCH($C$1&amp;"-"&amp;$C28,Activity_Demand_tot!$CH:$CH,0))</f>
        <v>6.4340750817045498</v>
      </c>
      <c r="AI28" s="6">
        <f>INDEX(Activity_Demand_tot!BB:BB,MATCH($C$1&amp;"-"&amp;$C28,Activity_Demand_tot!$CH:$CH,0))</f>
        <v>6.7405962806133202</v>
      </c>
      <c r="AJ28" s="6">
        <f>INDEX(Activity_Demand_tot!BC:BC,MATCH($C$1&amp;"-"&amp;$C28,Activity_Demand_tot!$CH:$CH,0))</f>
        <v>7.0617137270891597</v>
      </c>
      <c r="AK28" s="6">
        <f>INDEX(Activity_Demand_tot!BD:BD,MATCH($C$1&amp;"-"&amp;$C28,Activity_Demand_tot!$CH:$CH,0))</f>
        <v>7.3974274211321003</v>
      </c>
      <c r="AL28" s="6">
        <f>INDEX(Activity_Demand_tot!BE:BE,MATCH($C$1&amp;"-"&amp;$C28,Activity_Demand_tot!$CH:$CH,0))</f>
        <v>7.7404392389585697</v>
      </c>
      <c r="AM28" s="6">
        <f>INDEX(Activity_Demand_tot!BF:BF,MATCH($C$1&amp;"-"&amp;$C28,Activity_Demand_tot!$CH:$CH,0))</f>
        <v>8.0761529330015094</v>
      </c>
      <c r="AN28" s="6">
        <f>INDEX(Activity_Demand_tot!BG:BG,MATCH($C$1&amp;"-"&amp;$C28,Activity_Demand_tot!$CH:$CH,0))</f>
        <v>8.4410591221786202</v>
      </c>
      <c r="AO28" s="6">
        <f>INDEX(Activity_Demand_tot!BH:BH,MATCH($C$1&amp;"-"&amp;$C28,Activity_Demand_tot!$CH:$CH,0))</f>
        <v>8.8789465491911699</v>
      </c>
      <c r="AP28" s="6">
        <f>INDEX(Activity_Demand_tot!BI:BI,MATCH($C$1&amp;"-"&amp;$C28,Activity_Demand_tot!$CH:$CH,0))</f>
        <v>9.2438527383682896</v>
      </c>
      <c r="AQ28" s="6">
        <f>INDEX(Activity_Demand_tot!BJ:BJ,MATCH($C$1&amp;"-"&amp;$C28,Activity_Demand_tot!$CH:$CH,0))</f>
        <v>9.6817401653807895</v>
      </c>
      <c r="AR28" s="6">
        <f>INDEX(Activity_Demand_tot!BK:BK,MATCH($C$1&amp;"-"&amp;$C28,Activity_Demand_tot!$CH:$CH,0))</f>
        <v>10.0466463545579</v>
      </c>
      <c r="AS28" s="6">
        <f>INDEX(Activity_Demand_tot!BL:BL,MATCH($C$1&amp;"-"&amp;$C28,Activity_Demand_tot!$CH:$CH,0))</f>
        <v>10.4260329480674</v>
      </c>
      <c r="AT28" s="6">
        <f>INDEX(Activity_Demand_tot!BM:BM,MATCH($C$1&amp;"-"&amp;$C28,Activity_Demand_tot!$CH:$CH,0))</f>
        <v>10.820474565128899</v>
      </c>
      <c r="AU28" s="6">
        <f>INDEX(Activity_Demand_tot!BN:BN,MATCH($C$1&amp;"-"&amp;$C28,Activity_Demand_tot!$CH:$CH,0))</f>
        <v>11.2305686273119</v>
      </c>
      <c r="AV28" s="6">
        <f>INDEX(Activity_Demand_tot!BO:BO,MATCH($C$1&amp;"-"&amp;$C28,Activity_Demand_tot!$CH:$CH,0))</f>
        <v>11.656936263391</v>
      </c>
      <c r="AW28" s="6">
        <f>INDEX(Activity_Demand_tot!BP:BP,MATCH($C$1&amp;"-"&amp;$C28,Activity_Demand_tot!$CH:$CH,0))</f>
        <v>12.100223250108201</v>
      </c>
      <c r="AX28" s="6">
        <f>INDEX(Activity_Demand_tot!BQ:BQ,MATCH($C$1&amp;"-"&amp;$C28,Activity_Demand_tot!$CH:$CH,0))</f>
        <v>12.561100990266601</v>
      </c>
      <c r="AY28" s="6">
        <f>INDEX(Activity_Demand_tot!BR:BR,MATCH($C$1&amp;"-"&amp;$C28,Activity_Demand_tot!$CH:$CH,0))</f>
        <v>13.0402675296376</v>
      </c>
      <c r="AZ28" s="6">
        <f>INDEX(Activity_Demand_tot!BS:BS,MATCH($C$1&amp;"-"&amp;$C28,Activity_Demand_tot!$CH:$CH,0))</f>
        <v>13.5384486142217</v>
      </c>
      <c r="BA28" s="6">
        <f>INDEX(Activity_Demand_tot!BT:BT,MATCH($C$1&amp;"-"&amp;$C28,Activity_Demand_tot!$CH:$CH,0))</f>
        <v>14.0563987894639</v>
      </c>
      <c r="BB28" s="6">
        <f>INDEX(Activity_Demand_tot!BU:BU,MATCH($C$1&amp;"-"&amp;$C28,Activity_Demand_tot!$CH:$CH,0))</f>
        <v>14.5949025430888</v>
      </c>
      <c r="BC28" s="6">
        <f>INDEX(Activity_Demand_tot!BV:BV,MATCH($C$1&amp;"-"&amp;$C28,Activity_Demand_tot!$CH:$CH,0))</f>
        <v>15.154775493286101</v>
      </c>
      <c r="BD28" s="6">
        <f>INDEX(Activity_Demand_tot!BW:BW,MATCH($C$1&amp;"-"&amp;$C28,Activity_Demand_tot!$CH:$CH,0))</f>
        <v>15.7368656240467</v>
      </c>
      <c r="BE28" s="6">
        <f>INDEX(Activity_Demand_tot!BX:BX,MATCH($C$1&amp;"-"&amp;$C28,Activity_Demand_tot!$CH:$CH,0))</f>
        <v>16.342054569520101</v>
      </c>
      <c r="BF28" s="6">
        <f>INDEX(Activity_Demand_tot!BY:BY,MATCH($C$1&amp;"-"&amp;$C28,Activity_Demand_tot!$CH:$CH,0))</f>
        <v>16.971258949337699</v>
      </c>
      <c r="BG28" s="6">
        <f>INDEX(Activity_Demand_tot!BZ:BZ,MATCH($C$1&amp;"-"&amp;$C28,Activity_Demand_tot!$CH:$CH,0))</f>
        <v>17.625431756925799</v>
      </c>
      <c r="BH28" s="6">
        <f>INDEX(Activity_Demand_tot!CA:CA,MATCH($C$1&amp;"-"&amp;$C28,Activity_Demand_tot!$CH:$CH,0))</f>
        <v>18.3055638029102</v>
      </c>
      <c r="BI28" s="6">
        <f>INDEX(Activity_Demand_tot!CB:CB,MATCH($C$1&amp;"-"&amp;$C28,Activity_Demand_tot!$CH:$CH,0))</f>
        <v>19.0126852157988</v>
      </c>
      <c r="BJ28" s="6">
        <f>INDEX(Activity_Demand_tot!CC:CC,MATCH($C$1&amp;"-"&amp;$C28,Activity_Demand_tot!$CH:$CH,0))</f>
        <v>19.7478670022148</v>
      </c>
      <c r="BK28" s="6">
        <f>INDEX(Activity_Demand_tot!CD:CD,MATCH($C$1&amp;"-"&amp;$C28,Activity_Demand_tot!$CH:$CH,0))</f>
        <v>20.512222669044</v>
      </c>
      <c r="BL28" s="6">
        <f>INDEX(Activity_Demand_tot!CE:CE,MATCH($C$1&amp;"-"&amp;$C28,Activity_Demand_tot!$CH:$CH,0))</f>
        <v>21.306909909953799</v>
      </c>
    </row>
    <row r="31" spans="1:64" x14ac:dyDescent="0.25">
      <c r="A31" t="s">
        <v>23</v>
      </c>
      <c r="B31" t="s">
        <v>739</v>
      </c>
      <c r="C31" t="s">
        <v>740</v>
      </c>
      <c r="D31">
        <v>2010</v>
      </c>
      <c r="E31">
        <v>2011</v>
      </c>
      <c r="F31">
        <v>2012</v>
      </c>
      <c r="G31">
        <v>2013</v>
      </c>
      <c r="H31">
        <v>2014</v>
      </c>
      <c r="I31">
        <v>2015</v>
      </c>
      <c r="J31" s="10">
        <v>2016</v>
      </c>
      <c r="K31">
        <v>2017</v>
      </c>
      <c r="L31">
        <v>2018</v>
      </c>
      <c r="M31">
        <v>2019</v>
      </c>
      <c r="N31">
        <v>2020</v>
      </c>
      <c r="O31">
        <v>2021</v>
      </c>
      <c r="P31">
        <v>2022</v>
      </c>
      <c r="Q31">
        <v>2023</v>
      </c>
      <c r="R31">
        <v>2024</v>
      </c>
      <c r="S31">
        <v>2025</v>
      </c>
      <c r="T31">
        <v>2026</v>
      </c>
      <c r="U31">
        <v>2027</v>
      </c>
      <c r="V31">
        <v>2028</v>
      </c>
      <c r="W31">
        <v>2029</v>
      </c>
      <c r="X31">
        <v>2030</v>
      </c>
      <c r="Y31">
        <v>2031</v>
      </c>
      <c r="Z31">
        <v>2032</v>
      </c>
      <c r="AA31">
        <v>2033</v>
      </c>
      <c r="AB31">
        <v>2034</v>
      </c>
      <c r="AC31">
        <v>2035</v>
      </c>
      <c r="AD31">
        <v>2036</v>
      </c>
      <c r="AE31">
        <v>2037</v>
      </c>
      <c r="AF31">
        <v>2038</v>
      </c>
      <c r="AG31">
        <v>2039</v>
      </c>
      <c r="AH31">
        <v>2040</v>
      </c>
      <c r="AI31">
        <v>2041</v>
      </c>
      <c r="AJ31">
        <v>2042</v>
      </c>
      <c r="AK31">
        <v>2043</v>
      </c>
      <c r="AL31">
        <v>2044</v>
      </c>
      <c r="AM31">
        <v>2045</v>
      </c>
      <c r="AN31">
        <v>2046</v>
      </c>
      <c r="AO31">
        <v>2047</v>
      </c>
      <c r="AP31">
        <v>2048</v>
      </c>
      <c r="AQ31">
        <v>2049</v>
      </c>
      <c r="AR31">
        <v>2050</v>
      </c>
      <c r="AS31">
        <v>2051</v>
      </c>
      <c r="AT31">
        <v>2052</v>
      </c>
      <c r="AU31">
        <v>2053</v>
      </c>
      <c r="AV31">
        <v>2054</v>
      </c>
      <c r="AW31">
        <v>2055</v>
      </c>
      <c r="AX31">
        <v>2056</v>
      </c>
      <c r="AY31">
        <v>2057</v>
      </c>
      <c r="AZ31">
        <v>2058</v>
      </c>
      <c r="BA31">
        <v>2059</v>
      </c>
      <c r="BB31">
        <v>2060</v>
      </c>
      <c r="BC31">
        <v>2061</v>
      </c>
      <c r="BD31">
        <v>2062</v>
      </c>
      <c r="BE31">
        <v>2063</v>
      </c>
      <c r="BF31">
        <v>2064</v>
      </c>
      <c r="BG31">
        <v>2065</v>
      </c>
      <c r="BH31">
        <v>2066</v>
      </c>
      <c r="BI31">
        <v>2067</v>
      </c>
      <c r="BJ31">
        <v>2068</v>
      </c>
      <c r="BK31">
        <v>2069</v>
      </c>
      <c r="BL31">
        <v>2070</v>
      </c>
    </row>
    <row r="32" spans="1:64" x14ac:dyDescent="0.25">
      <c r="A32" t="str">
        <f>$C$1</f>
        <v>13_PNG</v>
      </c>
      <c r="B32" t="s">
        <v>742</v>
      </c>
      <c r="C32" t="str">
        <f t="shared" ref="C32:AH32" si="2">C127</f>
        <v>air_freight(gtkm)</v>
      </c>
      <c r="D32">
        <f t="shared" si="2"/>
        <v>3.7620312598737791E-2</v>
      </c>
      <c r="E32">
        <f t="shared" si="2"/>
        <v>3.7194413090486197E-2</v>
      </c>
      <c r="F32">
        <f t="shared" si="2"/>
        <v>3.8074814506566385E-2</v>
      </c>
      <c r="G32">
        <f t="shared" si="2"/>
        <v>3.8689598582465311E-2</v>
      </c>
      <c r="H32">
        <f t="shared" si="2"/>
        <v>4.3717604890775127E-2</v>
      </c>
      <c r="I32">
        <f t="shared" si="2"/>
        <v>4.5080961727183455E-2</v>
      </c>
      <c r="J32" s="10">
        <f t="shared" si="2"/>
        <v>4.4999999999999991E-2</v>
      </c>
      <c r="K32">
        <f t="shared" si="2"/>
        <v>4.86586489146075E-2</v>
      </c>
      <c r="L32">
        <f t="shared" si="2"/>
        <v>4.8598218168005768E-2</v>
      </c>
      <c r="M32">
        <f t="shared" si="2"/>
        <v>4.74750045585609E-2</v>
      </c>
      <c r="N32">
        <f t="shared" si="2"/>
        <v>4.5073937289056218E-2</v>
      </c>
      <c r="O32">
        <f t="shared" si="2"/>
        <v>4.4578684365870404E-2</v>
      </c>
      <c r="P32">
        <f t="shared" si="2"/>
        <v>4.4850887288890237E-2</v>
      </c>
      <c r="Q32">
        <f t="shared" si="2"/>
        <v>4.5315488519394154E-2</v>
      </c>
      <c r="R32">
        <f t="shared" si="2"/>
        <v>4.5863512157484611E-2</v>
      </c>
      <c r="S32">
        <f t="shared" si="2"/>
        <v>4.6719965529967405E-2</v>
      </c>
      <c r="T32">
        <f t="shared" si="2"/>
        <v>4.8925950771997344E-2</v>
      </c>
      <c r="U32">
        <f t="shared" si="2"/>
        <v>5.1362156914146508E-2</v>
      </c>
      <c r="V32">
        <f t="shared" si="2"/>
        <v>5.4037307243400737E-2</v>
      </c>
      <c r="W32">
        <f t="shared" si="2"/>
        <v>5.6959536783610543E-2</v>
      </c>
      <c r="X32">
        <f t="shared" si="2"/>
        <v>6.0247591582791901E-2</v>
      </c>
      <c r="Y32">
        <f t="shared" si="2"/>
        <v>6.3797761922111007E-2</v>
      </c>
      <c r="Z32">
        <f t="shared" si="2"/>
        <v>6.7615511130347847E-2</v>
      </c>
      <c r="AA32">
        <f t="shared" si="2"/>
        <v>7.1704635790733384E-2</v>
      </c>
      <c r="AB32">
        <f t="shared" si="2"/>
        <v>7.6182517507622949E-2</v>
      </c>
      <c r="AC32">
        <f t="shared" si="2"/>
        <v>8.0936107884916897E-2</v>
      </c>
      <c r="AD32">
        <f t="shared" si="2"/>
        <v>8.6081309698812281E-2</v>
      </c>
      <c r="AE32">
        <f t="shared" si="2"/>
        <v>9.1497696753058966E-2</v>
      </c>
      <c r="AF32">
        <f t="shared" si="2"/>
        <v>9.7298630853924345E-2</v>
      </c>
      <c r="AG32">
        <f t="shared" si="2"/>
        <v>0.10335452687496119</v>
      </c>
      <c r="AH32">
        <f t="shared" si="2"/>
        <v>0.10977494742302417</v>
      </c>
      <c r="AI32">
        <f t="shared" ref="AI32:BL32" si="3">AI127</f>
        <v>0.11641956339913172</v>
      </c>
      <c r="AJ32">
        <f t="shared" si="3"/>
        <v>0.12339268389353121</v>
      </c>
      <c r="AK32">
        <f t="shared" si="3"/>
        <v>0.13067076350916312</v>
      </c>
      <c r="AL32">
        <f t="shared" si="3"/>
        <v>0.13809466098221246</v>
      </c>
      <c r="AM32">
        <f t="shared" si="3"/>
        <v>0.14536336846049711</v>
      </c>
      <c r="AN32">
        <f t="shared" si="3"/>
        <v>0.1530889526795394</v>
      </c>
      <c r="AO32">
        <f t="shared" si="3"/>
        <v>0.1620295546787075</v>
      </c>
      <c r="AP32">
        <f t="shared" si="3"/>
        <v>0.16946994961174108</v>
      </c>
      <c r="AQ32">
        <f t="shared" si="3"/>
        <v>0.17801269653188131</v>
      </c>
      <c r="AR32">
        <f t="shared" si="3"/>
        <v>0.18490760161762934</v>
      </c>
      <c r="AS32">
        <f t="shared" si="3"/>
        <v>0.19189017695829497</v>
      </c>
      <c r="AT32">
        <f t="shared" si="3"/>
        <v>0.1991498386220035</v>
      </c>
      <c r="AU32">
        <f t="shared" si="3"/>
        <v>0.20669758209776423</v>
      </c>
      <c r="AV32">
        <f t="shared" si="3"/>
        <v>0.2145448392035145</v>
      </c>
      <c r="AW32">
        <f t="shared" si="3"/>
        <v>0.22270349540076356</v>
      </c>
      <c r="AX32">
        <f t="shared" si="3"/>
        <v>0.2311859077963169</v>
      </c>
      <c r="AY32">
        <f t="shared" si="3"/>
        <v>0.24000492385835981</v>
      </c>
      <c r="AZ32">
        <f t="shared" si="3"/>
        <v>0.24917390087524505</v>
      </c>
      <c r="BA32">
        <f t="shared" si="3"/>
        <v>0.25870672618645113</v>
      </c>
      <c r="BB32">
        <f t="shared" si="3"/>
        <v>0.26861783821635726</v>
      </c>
      <c r="BC32">
        <f t="shared" si="3"/>
        <v>0.27892224834268786</v>
      </c>
      <c r="BD32">
        <f t="shared" si="3"/>
        <v>0.28963556363276022</v>
      </c>
      <c r="BE32">
        <f t="shared" si="3"/>
        <v>0.30077401048196389</v>
      </c>
      <c r="BF32">
        <f t="shared" si="3"/>
        <v>0.31235445919026317</v>
      </c>
      <c r="BG32">
        <f t="shared" si="3"/>
        <v>0.32439444951397051</v>
      </c>
      <c r="BH32">
        <f t="shared" si="3"/>
        <v>0.33691221723147474</v>
      </c>
      <c r="BI32">
        <f t="shared" si="3"/>
        <v>0.34992672176316675</v>
      </c>
      <c r="BJ32">
        <f t="shared" si="3"/>
        <v>0.36345767488738756</v>
      </c>
      <c r="BK32">
        <f t="shared" si="3"/>
        <v>0.37752557059590036</v>
      </c>
      <c r="BL32">
        <f t="shared" si="3"/>
        <v>0.39215171613411748</v>
      </c>
    </row>
    <row r="33" spans="1:64" x14ac:dyDescent="0.25">
      <c r="A33" t="str">
        <f t="shared" ref="A33:A60" si="4">$C$1</f>
        <v>13_PNG</v>
      </c>
      <c r="B33" t="s">
        <v>742</v>
      </c>
      <c r="C33" t="str">
        <f t="shared" ref="C33:AH33" si="5">C128</f>
        <v>pipeline_freight(gtkm)</v>
      </c>
      <c r="D33">
        <f t="shared" si="5"/>
        <v>0</v>
      </c>
      <c r="E33">
        <f t="shared" si="5"/>
        <v>0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 s="10">
        <f t="shared" si="5"/>
        <v>0</v>
      </c>
      <c r="K33">
        <f t="shared" si="5"/>
        <v>0</v>
      </c>
      <c r="L33">
        <f t="shared" si="5"/>
        <v>0</v>
      </c>
      <c r="M33">
        <f t="shared" si="5"/>
        <v>0</v>
      </c>
      <c r="N33">
        <f t="shared" si="5"/>
        <v>0</v>
      </c>
      <c r="O33">
        <f t="shared" si="5"/>
        <v>0</v>
      </c>
      <c r="P33">
        <f t="shared" si="5"/>
        <v>0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5"/>
        <v>0</v>
      </c>
      <c r="AF33">
        <f t="shared" si="5"/>
        <v>0</v>
      </c>
      <c r="AG33">
        <f t="shared" si="5"/>
        <v>0</v>
      </c>
      <c r="AH33">
        <f t="shared" si="5"/>
        <v>0</v>
      </c>
      <c r="AI33">
        <f t="shared" ref="AI33:BL33" si="6">AI128</f>
        <v>0</v>
      </c>
      <c r="AJ33">
        <f t="shared" si="6"/>
        <v>0</v>
      </c>
      <c r="AK33">
        <f t="shared" si="6"/>
        <v>0</v>
      </c>
      <c r="AL33">
        <f t="shared" si="6"/>
        <v>0</v>
      </c>
      <c r="AM33">
        <f t="shared" si="6"/>
        <v>0</v>
      </c>
      <c r="AN33">
        <f t="shared" si="6"/>
        <v>0</v>
      </c>
      <c r="AO33">
        <f t="shared" si="6"/>
        <v>0</v>
      </c>
      <c r="AP33">
        <f t="shared" si="6"/>
        <v>0</v>
      </c>
      <c r="AQ33">
        <f t="shared" si="6"/>
        <v>0</v>
      </c>
      <c r="AR33">
        <f t="shared" si="6"/>
        <v>0</v>
      </c>
      <c r="AS33">
        <f t="shared" si="6"/>
        <v>0</v>
      </c>
      <c r="AT33">
        <f t="shared" si="6"/>
        <v>0</v>
      </c>
      <c r="AU33">
        <f t="shared" si="6"/>
        <v>0</v>
      </c>
      <c r="AV33">
        <f t="shared" si="6"/>
        <v>0</v>
      </c>
      <c r="AW33">
        <f t="shared" si="6"/>
        <v>0</v>
      </c>
      <c r="AX33">
        <f t="shared" si="6"/>
        <v>0</v>
      </c>
      <c r="AY33">
        <f t="shared" si="6"/>
        <v>0</v>
      </c>
      <c r="AZ33">
        <f t="shared" si="6"/>
        <v>0</v>
      </c>
      <c r="BA33">
        <f t="shared" si="6"/>
        <v>0</v>
      </c>
      <c r="BB33">
        <f t="shared" si="6"/>
        <v>0</v>
      </c>
      <c r="BC33">
        <f t="shared" si="6"/>
        <v>0</v>
      </c>
      <c r="BD33">
        <f t="shared" si="6"/>
        <v>0</v>
      </c>
      <c r="BE33">
        <f t="shared" si="6"/>
        <v>0</v>
      </c>
      <c r="BF33">
        <f t="shared" si="6"/>
        <v>0</v>
      </c>
      <c r="BG33">
        <f t="shared" si="6"/>
        <v>0</v>
      </c>
      <c r="BH33">
        <f t="shared" si="6"/>
        <v>0</v>
      </c>
      <c r="BI33">
        <f t="shared" si="6"/>
        <v>0</v>
      </c>
      <c r="BJ33">
        <f t="shared" si="6"/>
        <v>0</v>
      </c>
      <c r="BK33">
        <f t="shared" si="6"/>
        <v>0</v>
      </c>
      <c r="BL33">
        <f t="shared" si="6"/>
        <v>0</v>
      </c>
    </row>
    <row r="34" spans="1:64" x14ac:dyDescent="0.25">
      <c r="A34" t="str">
        <f t="shared" si="4"/>
        <v>13_PNG</v>
      </c>
      <c r="B34" t="s">
        <v>742</v>
      </c>
      <c r="C34" t="str">
        <f t="shared" ref="C34:AH34" si="7">C129</f>
        <v>rail_freight(gtkm)</v>
      </c>
      <c r="D34">
        <f t="shared" si="7"/>
        <v>0</v>
      </c>
      <c r="E34">
        <f t="shared" si="7"/>
        <v>0</v>
      </c>
      <c r="F34">
        <f t="shared" si="7"/>
        <v>0</v>
      </c>
      <c r="G34">
        <f t="shared" si="7"/>
        <v>0</v>
      </c>
      <c r="H34">
        <f t="shared" si="7"/>
        <v>0</v>
      </c>
      <c r="I34">
        <f t="shared" si="7"/>
        <v>0</v>
      </c>
      <c r="J34" s="10">
        <f t="shared" si="7"/>
        <v>0</v>
      </c>
      <c r="K34">
        <f t="shared" si="7"/>
        <v>0</v>
      </c>
      <c r="L34">
        <f t="shared" si="7"/>
        <v>0</v>
      </c>
      <c r="M34">
        <f t="shared" si="7"/>
        <v>0</v>
      </c>
      <c r="N34">
        <f t="shared" si="7"/>
        <v>0</v>
      </c>
      <c r="O34">
        <f t="shared" si="7"/>
        <v>0</v>
      </c>
      <c r="P34">
        <f t="shared" si="7"/>
        <v>0</v>
      </c>
      <c r="Q34">
        <f t="shared" si="7"/>
        <v>0</v>
      </c>
      <c r="R34">
        <f t="shared" si="7"/>
        <v>0</v>
      </c>
      <c r="S34">
        <f t="shared" si="7"/>
        <v>0</v>
      </c>
      <c r="T34">
        <f t="shared" si="7"/>
        <v>0</v>
      </c>
      <c r="U34">
        <f t="shared" si="7"/>
        <v>0</v>
      </c>
      <c r="V34">
        <f t="shared" si="7"/>
        <v>0</v>
      </c>
      <c r="W34">
        <f t="shared" si="7"/>
        <v>0</v>
      </c>
      <c r="X34">
        <f t="shared" si="7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ref="AI34:BL34" si="8">AI129</f>
        <v>0</v>
      </c>
      <c r="AJ34">
        <f t="shared" si="8"/>
        <v>0</v>
      </c>
      <c r="AK34">
        <f t="shared" si="8"/>
        <v>0</v>
      </c>
      <c r="AL34">
        <f t="shared" si="8"/>
        <v>0</v>
      </c>
      <c r="AM34">
        <f t="shared" si="8"/>
        <v>0</v>
      </c>
      <c r="AN34">
        <f t="shared" si="8"/>
        <v>0</v>
      </c>
      <c r="AO34">
        <f t="shared" si="8"/>
        <v>0</v>
      </c>
      <c r="AP34">
        <f t="shared" si="8"/>
        <v>0</v>
      </c>
      <c r="AQ34">
        <f t="shared" si="8"/>
        <v>0</v>
      </c>
      <c r="AR34">
        <f t="shared" si="8"/>
        <v>0</v>
      </c>
      <c r="AS34">
        <f t="shared" si="8"/>
        <v>0</v>
      </c>
      <c r="AT34">
        <f t="shared" si="8"/>
        <v>0</v>
      </c>
      <c r="AU34">
        <f t="shared" si="8"/>
        <v>0</v>
      </c>
      <c r="AV34">
        <f t="shared" si="8"/>
        <v>0</v>
      </c>
      <c r="AW34">
        <f t="shared" si="8"/>
        <v>0</v>
      </c>
      <c r="AX34">
        <f t="shared" si="8"/>
        <v>0</v>
      </c>
      <c r="AY34">
        <f t="shared" si="8"/>
        <v>0</v>
      </c>
      <c r="AZ34">
        <f t="shared" si="8"/>
        <v>0</v>
      </c>
      <c r="BA34">
        <f t="shared" si="8"/>
        <v>0</v>
      </c>
      <c r="BB34">
        <f t="shared" si="8"/>
        <v>0</v>
      </c>
      <c r="BC34">
        <f t="shared" si="8"/>
        <v>0</v>
      </c>
      <c r="BD34">
        <f t="shared" si="8"/>
        <v>0</v>
      </c>
      <c r="BE34">
        <f t="shared" si="8"/>
        <v>0</v>
      </c>
      <c r="BF34">
        <f t="shared" si="8"/>
        <v>0</v>
      </c>
      <c r="BG34">
        <f t="shared" si="8"/>
        <v>0</v>
      </c>
      <c r="BH34">
        <f t="shared" si="8"/>
        <v>0</v>
      </c>
      <c r="BI34">
        <f t="shared" si="8"/>
        <v>0</v>
      </c>
      <c r="BJ34">
        <f t="shared" si="8"/>
        <v>0</v>
      </c>
      <c r="BK34">
        <f t="shared" si="8"/>
        <v>0</v>
      </c>
      <c r="BL34">
        <f t="shared" si="8"/>
        <v>0</v>
      </c>
    </row>
    <row r="35" spans="1:64" x14ac:dyDescent="0.25">
      <c r="A35" t="str">
        <f t="shared" si="4"/>
        <v>13_PNG</v>
      </c>
      <c r="B35" t="s">
        <v>742</v>
      </c>
      <c r="C35" t="str">
        <f t="shared" ref="C35:AH35" si="9">C130</f>
        <v>road_freight_2w(gtkm)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0</v>
      </c>
      <c r="I35">
        <f t="shared" si="9"/>
        <v>0</v>
      </c>
      <c r="J35" s="10">
        <f t="shared" si="9"/>
        <v>0</v>
      </c>
      <c r="K35">
        <f t="shared" si="9"/>
        <v>0</v>
      </c>
      <c r="L35">
        <f t="shared" si="9"/>
        <v>0</v>
      </c>
      <c r="M35">
        <f t="shared" si="9"/>
        <v>0</v>
      </c>
      <c r="N35">
        <f t="shared" si="9"/>
        <v>0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S35">
        <f t="shared" si="9"/>
        <v>0</v>
      </c>
      <c r="T35">
        <f t="shared" si="9"/>
        <v>0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>
        <f t="shared" si="9"/>
        <v>0</v>
      </c>
      <c r="AA35">
        <f t="shared" si="9"/>
        <v>0</v>
      </c>
      <c r="AB35">
        <f t="shared" si="9"/>
        <v>0</v>
      </c>
      <c r="AC35">
        <f t="shared" si="9"/>
        <v>0</v>
      </c>
      <c r="AD35">
        <f t="shared" si="9"/>
        <v>0</v>
      </c>
      <c r="AE35">
        <f t="shared" si="9"/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 t="shared" ref="AI35:BL35" si="10">AI130</f>
        <v>0</v>
      </c>
      <c r="AJ35">
        <f t="shared" si="10"/>
        <v>0</v>
      </c>
      <c r="AK35">
        <f t="shared" si="10"/>
        <v>0</v>
      </c>
      <c r="AL35">
        <f t="shared" si="10"/>
        <v>0</v>
      </c>
      <c r="AM35">
        <f t="shared" si="10"/>
        <v>0</v>
      </c>
      <c r="AN35">
        <f t="shared" si="10"/>
        <v>0</v>
      </c>
      <c r="AO35">
        <f t="shared" si="10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10"/>
        <v>0</v>
      </c>
      <c r="AV35">
        <f t="shared" si="10"/>
        <v>0</v>
      </c>
      <c r="AW35">
        <f t="shared" si="10"/>
        <v>0</v>
      </c>
      <c r="AX35">
        <f t="shared" si="10"/>
        <v>0</v>
      </c>
      <c r="AY35">
        <f t="shared" si="10"/>
        <v>0</v>
      </c>
      <c r="AZ35">
        <f t="shared" si="10"/>
        <v>0</v>
      </c>
      <c r="BA35">
        <f t="shared" si="10"/>
        <v>0</v>
      </c>
      <c r="BB35">
        <f t="shared" si="10"/>
        <v>0</v>
      </c>
      <c r="BC35">
        <f t="shared" si="10"/>
        <v>0</v>
      </c>
      <c r="BD35">
        <f t="shared" si="10"/>
        <v>0</v>
      </c>
      <c r="BE35">
        <f t="shared" si="10"/>
        <v>0</v>
      </c>
      <c r="BF35">
        <f t="shared" si="10"/>
        <v>0</v>
      </c>
      <c r="BG35">
        <f t="shared" si="10"/>
        <v>0</v>
      </c>
      <c r="BH35">
        <f t="shared" si="10"/>
        <v>0</v>
      </c>
      <c r="BI35">
        <f t="shared" si="10"/>
        <v>0</v>
      </c>
      <c r="BJ35">
        <f t="shared" si="10"/>
        <v>0</v>
      </c>
      <c r="BK35">
        <f t="shared" si="10"/>
        <v>0</v>
      </c>
      <c r="BL35">
        <f t="shared" si="10"/>
        <v>0</v>
      </c>
    </row>
    <row r="36" spans="1:64" x14ac:dyDescent="0.25">
      <c r="A36" t="str">
        <f t="shared" si="4"/>
        <v>13_PNG</v>
      </c>
      <c r="B36" t="s">
        <v>742</v>
      </c>
      <c r="C36" t="str">
        <f t="shared" ref="C36:AH36" si="11">C131</f>
        <v>road_freight_ht(gtkm)</v>
      </c>
      <c r="D36">
        <f t="shared" si="11"/>
        <v>0.62447178999183772</v>
      </c>
      <c r="E36">
        <f t="shared" si="11"/>
        <v>0.69126300794391216</v>
      </c>
      <c r="F36">
        <f t="shared" si="11"/>
        <v>0.74740970585589972</v>
      </c>
      <c r="G36">
        <f t="shared" si="11"/>
        <v>0.7891034619148769</v>
      </c>
      <c r="H36">
        <f t="shared" si="11"/>
        <v>0.85681427311169467</v>
      </c>
      <c r="I36">
        <f t="shared" si="11"/>
        <v>0.91114813176139642</v>
      </c>
      <c r="J36" s="10">
        <f t="shared" si="11"/>
        <v>0.96000000000000008</v>
      </c>
      <c r="K36">
        <f t="shared" si="11"/>
        <v>1.0774842906530602</v>
      </c>
      <c r="L36">
        <f t="shared" si="11"/>
        <v>1.113132518656696</v>
      </c>
      <c r="M36">
        <f t="shared" si="11"/>
        <v>1.1207466871313727</v>
      </c>
      <c r="N36">
        <f t="shared" si="11"/>
        <v>1.0926867535891549</v>
      </c>
      <c r="O36">
        <f t="shared" si="11"/>
        <v>1.1056679123656881</v>
      </c>
      <c r="P36">
        <f t="shared" si="11"/>
        <v>1.133966755376546</v>
      </c>
      <c r="Q36">
        <f t="shared" si="11"/>
        <v>1.1636838953045296</v>
      </c>
      <c r="R36">
        <f t="shared" si="11"/>
        <v>1.1920162629326279</v>
      </c>
      <c r="S36">
        <f t="shared" si="11"/>
        <v>1.2248084752351653</v>
      </c>
      <c r="T36">
        <f t="shared" si="11"/>
        <v>1.2895914435090725</v>
      </c>
      <c r="U36">
        <f t="shared" si="11"/>
        <v>1.3570169805696326</v>
      </c>
      <c r="V36">
        <f t="shared" si="11"/>
        <v>1.4270648060817386</v>
      </c>
      <c r="W36">
        <f t="shared" si="11"/>
        <v>1.4997160073339235</v>
      </c>
      <c r="X36">
        <f t="shared" si="11"/>
        <v>1.5778723154401268</v>
      </c>
      <c r="Y36">
        <f t="shared" si="11"/>
        <v>1.6585970420741634</v>
      </c>
      <c r="Z36">
        <f t="shared" si="11"/>
        <v>1.7418774858152721</v>
      </c>
      <c r="AA36">
        <f t="shared" si="11"/>
        <v>1.8277048201763422</v>
      </c>
      <c r="AB36">
        <f t="shared" si="11"/>
        <v>1.9189839483983557</v>
      </c>
      <c r="AC36">
        <f t="shared" si="11"/>
        <v>2.0127998931804392</v>
      </c>
      <c r="AD36">
        <f t="shared" si="11"/>
        <v>2.1120609958174548</v>
      </c>
      <c r="AE36">
        <f t="shared" si="11"/>
        <v>2.2138694312883493</v>
      </c>
      <c r="AF36">
        <f t="shared" si="11"/>
        <v>2.3211394482623251</v>
      </c>
      <c r="AG36">
        <f t="shared" si="11"/>
        <v>2.4309945148586372</v>
      </c>
      <c r="AH36">
        <f t="shared" si="11"/>
        <v>2.5463577123158374</v>
      </c>
      <c r="AI36">
        <f t="shared" ref="AI36:BL36" si="12">AI131</f>
        <v>2.6643774868793719</v>
      </c>
      <c r="AJ36">
        <f t="shared" si="12"/>
        <v>2.7879891334266933</v>
      </c>
      <c r="AK36">
        <f t="shared" si="12"/>
        <v>2.9172473914778374</v>
      </c>
      <c r="AL36">
        <f t="shared" si="12"/>
        <v>3.0493444427426026</v>
      </c>
      <c r="AM36">
        <f t="shared" si="12"/>
        <v>3.1786244896087181</v>
      </c>
      <c r="AN36">
        <f t="shared" si="12"/>
        <v>3.3195535580415458</v>
      </c>
      <c r="AO36">
        <f t="shared" si="12"/>
        <v>3.4894358710205702</v>
      </c>
      <c r="AP36">
        <f t="shared" si="12"/>
        <v>3.6310279618094028</v>
      </c>
      <c r="AQ36">
        <f t="shared" si="12"/>
        <v>3.8018352282308547</v>
      </c>
      <c r="AR36">
        <f t="shared" si="12"/>
        <v>3.9446955011761147</v>
      </c>
      <c r="AS36">
        <f t="shared" si="12"/>
        <v>4.0936571084436491</v>
      </c>
      <c r="AT36">
        <f t="shared" si="12"/>
        <v>4.2485298906027653</v>
      </c>
      <c r="AU36">
        <f t="shared" si="12"/>
        <v>4.4095484180856612</v>
      </c>
      <c r="AV36">
        <f t="shared" si="12"/>
        <v>4.5769565696750014</v>
      </c>
      <c r="AW36">
        <f t="shared" si="12"/>
        <v>4.7510079018829829</v>
      </c>
      <c r="AX36">
        <f t="shared" si="12"/>
        <v>4.9319660329881216</v>
      </c>
      <c r="AY36">
        <f t="shared" si="12"/>
        <v>5.120105042311704</v>
      </c>
      <c r="AZ36">
        <f t="shared" si="12"/>
        <v>5.3157098853385909</v>
      </c>
      <c r="BA36">
        <f t="shared" si="12"/>
        <v>5.5190768253109885</v>
      </c>
      <c r="BB36">
        <f t="shared" si="12"/>
        <v>5.7305138819489869</v>
      </c>
      <c r="BC36">
        <f t="shared" si="12"/>
        <v>5.9503412979773751</v>
      </c>
      <c r="BD36">
        <f t="shared" si="12"/>
        <v>6.1788920241655862</v>
      </c>
      <c r="BE36">
        <f t="shared" si="12"/>
        <v>6.4165122236152659</v>
      </c>
      <c r="BF36">
        <f t="shared" si="12"/>
        <v>6.6635617960589855</v>
      </c>
      <c r="BG36">
        <f t="shared" si="12"/>
        <v>6.9204149229647429</v>
      </c>
      <c r="BH36">
        <f t="shared" si="12"/>
        <v>7.1874606342715017</v>
      </c>
      <c r="BI36">
        <f t="shared" si="12"/>
        <v>7.465103397614266</v>
      </c>
      <c r="BJ36">
        <f t="shared" si="12"/>
        <v>7.7537637309309781</v>
      </c>
      <c r="BK36">
        <f t="shared" si="12"/>
        <v>8.0538788393792533</v>
      </c>
      <c r="BL36">
        <f t="shared" si="12"/>
        <v>8.3659032775278863</v>
      </c>
    </row>
    <row r="37" spans="1:64" x14ac:dyDescent="0.25">
      <c r="A37" t="str">
        <f t="shared" si="4"/>
        <v>13_PNG</v>
      </c>
      <c r="B37" t="s">
        <v>742</v>
      </c>
      <c r="C37" t="str">
        <f t="shared" ref="C37:AH37" si="13">C132</f>
        <v>road_freight_lt(gtkm)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0</v>
      </c>
      <c r="H37">
        <f t="shared" si="13"/>
        <v>0</v>
      </c>
      <c r="I37">
        <f t="shared" si="13"/>
        <v>0</v>
      </c>
      <c r="J37" s="10">
        <f t="shared" si="13"/>
        <v>0</v>
      </c>
      <c r="K37">
        <f t="shared" si="13"/>
        <v>0</v>
      </c>
      <c r="L37">
        <f t="shared" si="13"/>
        <v>0</v>
      </c>
      <c r="M37">
        <f t="shared" si="13"/>
        <v>0</v>
      </c>
      <c r="N37">
        <f t="shared" si="13"/>
        <v>0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  <c r="Z37">
        <f t="shared" si="13"/>
        <v>0</v>
      </c>
      <c r="AA37">
        <f t="shared" si="13"/>
        <v>0</v>
      </c>
      <c r="AB37">
        <f t="shared" si="13"/>
        <v>0</v>
      </c>
      <c r="AC37">
        <f t="shared" si="13"/>
        <v>0</v>
      </c>
      <c r="AD37">
        <f t="shared" si="13"/>
        <v>0</v>
      </c>
      <c r="AE37">
        <f t="shared" si="13"/>
        <v>0</v>
      </c>
      <c r="AF37">
        <f t="shared" si="13"/>
        <v>0</v>
      </c>
      <c r="AG37">
        <f t="shared" si="13"/>
        <v>0</v>
      </c>
      <c r="AH37">
        <f t="shared" si="13"/>
        <v>0</v>
      </c>
      <c r="AI37">
        <f t="shared" ref="AI37:BL37" si="14">AI132</f>
        <v>0</v>
      </c>
      <c r="AJ37">
        <f t="shared" si="14"/>
        <v>0</v>
      </c>
      <c r="AK37">
        <f t="shared" si="14"/>
        <v>0</v>
      </c>
      <c r="AL37">
        <f t="shared" si="14"/>
        <v>0</v>
      </c>
      <c r="AM37">
        <f t="shared" si="14"/>
        <v>0</v>
      </c>
      <c r="AN37">
        <f t="shared" si="14"/>
        <v>0</v>
      </c>
      <c r="AO37">
        <f t="shared" si="14"/>
        <v>0</v>
      </c>
      <c r="AP37">
        <f t="shared" si="14"/>
        <v>0</v>
      </c>
      <c r="AQ37">
        <f t="shared" si="14"/>
        <v>0</v>
      </c>
      <c r="AR37">
        <f t="shared" si="14"/>
        <v>0</v>
      </c>
      <c r="AS37">
        <f t="shared" si="14"/>
        <v>0</v>
      </c>
      <c r="AT37">
        <f t="shared" si="14"/>
        <v>0</v>
      </c>
      <c r="AU37">
        <f t="shared" si="14"/>
        <v>0</v>
      </c>
      <c r="AV37">
        <f t="shared" si="14"/>
        <v>0</v>
      </c>
      <c r="AW37">
        <f t="shared" si="14"/>
        <v>0</v>
      </c>
      <c r="AX37">
        <f t="shared" si="14"/>
        <v>0</v>
      </c>
      <c r="AY37">
        <f t="shared" si="14"/>
        <v>0</v>
      </c>
      <c r="AZ37">
        <f t="shared" si="14"/>
        <v>0</v>
      </c>
      <c r="BA37">
        <f t="shared" si="14"/>
        <v>0</v>
      </c>
      <c r="BB37">
        <f t="shared" si="14"/>
        <v>0</v>
      </c>
      <c r="BC37">
        <f t="shared" si="14"/>
        <v>0</v>
      </c>
      <c r="BD37">
        <f t="shared" si="14"/>
        <v>0</v>
      </c>
      <c r="BE37">
        <f t="shared" si="14"/>
        <v>0</v>
      </c>
      <c r="BF37">
        <f t="shared" si="14"/>
        <v>0</v>
      </c>
      <c r="BG37">
        <f t="shared" si="14"/>
        <v>0</v>
      </c>
      <c r="BH37">
        <f t="shared" si="14"/>
        <v>0</v>
      </c>
      <c r="BI37">
        <f t="shared" si="14"/>
        <v>0</v>
      </c>
      <c r="BJ37">
        <f t="shared" si="14"/>
        <v>0</v>
      </c>
      <c r="BK37">
        <f t="shared" si="14"/>
        <v>0</v>
      </c>
      <c r="BL37">
        <f t="shared" si="14"/>
        <v>0</v>
      </c>
    </row>
    <row r="38" spans="1:64" x14ac:dyDescent="0.25">
      <c r="A38" t="str">
        <f t="shared" si="4"/>
        <v>13_PNG</v>
      </c>
      <c r="B38" t="s">
        <v>742</v>
      </c>
      <c r="C38" t="str">
        <f t="shared" ref="C38:AH38" si="15">C133</f>
        <v>ship_freight(gtkm)</v>
      </c>
      <c r="D38">
        <f t="shared" si="15"/>
        <v>1.3416214458568341</v>
      </c>
      <c r="E38">
        <f t="shared" si="15"/>
        <v>1.3304412671413615</v>
      </c>
      <c r="F38">
        <f t="shared" si="15"/>
        <v>1.4087025181496748</v>
      </c>
      <c r="G38">
        <f t="shared" si="15"/>
        <v>1.2633601948485178</v>
      </c>
      <c r="H38">
        <f t="shared" si="15"/>
        <v>1.4198826968651501</v>
      </c>
      <c r="I38">
        <f t="shared" si="15"/>
        <v>1.4198826968651506</v>
      </c>
      <c r="J38" s="10">
        <f t="shared" si="15"/>
        <v>1.44</v>
      </c>
      <c r="K38">
        <f t="shared" si="15"/>
        <v>1.6082056558454221</v>
      </c>
      <c r="L38">
        <f t="shared" si="15"/>
        <v>1.6541648477597077</v>
      </c>
      <c r="M38">
        <f t="shared" si="15"/>
        <v>1.6591634622178166</v>
      </c>
      <c r="N38">
        <f t="shared" si="15"/>
        <v>1.6123621914884592</v>
      </c>
      <c r="O38">
        <f t="shared" si="15"/>
        <v>1.6270445098461015</v>
      </c>
      <c r="P38">
        <f t="shared" si="15"/>
        <v>1.6649178842575634</v>
      </c>
      <c r="Q38">
        <f t="shared" si="15"/>
        <v>1.7054650829632361</v>
      </c>
      <c r="R38">
        <f t="shared" si="15"/>
        <v>1.7445787792197975</v>
      </c>
      <c r="S38">
        <f t="shared" si="15"/>
        <v>1.7908134529429272</v>
      </c>
      <c r="T38">
        <f t="shared" si="15"/>
        <v>1.8843832226649204</v>
      </c>
      <c r="U38">
        <f t="shared" si="15"/>
        <v>1.9823783264836807</v>
      </c>
      <c r="V38">
        <f t="shared" si="15"/>
        <v>2.084810321447331</v>
      </c>
      <c r="W38">
        <f t="shared" si="15"/>
        <v>2.1916899852434857</v>
      </c>
      <c r="X38">
        <f t="shared" si="15"/>
        <v>2.3072949644937517</v>
      </c>
      <c r="Y38">
        <f t="shared" si="15"/>
        <v>2.4273675334595763</v>
      </c>
      <c r="Z38">
        <f t="shared" si="15"/>
        <v>2.5519149302329502</v>
      </c>
      <c r="AA38">
        <f t="shared" si="15"/>
        <v>2.6809421847177641</v>
      </c>
      <c r="AB38">
        <f t="shared" si="15"/>
        <v>2.8187251358522114</v>
      </c>
      <c r="AC38">
        <f t="shared" si="15"/>
        <v>2.9609936855497252</v>
      </c>
      <c r="AD38">
        <f t="shared" si="15"/>
        <v>3.1120217135227937</v>
      </c>
      <c r="AE38">
        <f t="shared" si="15"/>
        <v>3.2675293472051621</v>
      </c>
      <c r="AF38">
        <f t="shared" si="15"/>
        <v>3.4317870999049105</v>
      </c>
      <c r="AG38">
        <f t="shared" si="15"/>
        <v>3.6005029648457021</v>
      </c>
      <c r="AH38">
        <f t="shared" si="15"/>
        <v>3.7779424219656885</v>
      </c>
      <c r="AI38">
        <f t="shared" ref="AI38:BL38" si="16">AI133</f>
        <v>3.9597992303348164</v>
      </c>
      <c r="AJ38">
        <f t="shared" si="16"/>
        <v>4.1503319097689353</v>
      </c>
      <c r="AK38">
        <f t="shared" si="16"/>
        <v>4.3495092661450991</v>
      </c>
      <c r="AL38">
        <f t="shared" si="16"/>
        <v>4.5530001352337548</v>
      </c>
      <c r="AM38">
        <f t="shared" si="16"/>
        <v>4.7521650749322948</v>
      </c>
      <c r="AN38">
        <f t="shared" si="16"/>
        <v>4.9684166114575339</v>
      </c>
      <c r="AO38">
        <f t="shared" si="16"/>
        <v>5.2274811234918923</v>
      </c>
      <c r="AP38">
        <f t="shared" si="16"/>
        <v>5.4433548269471457</v>
      </c>
      <c r="AQ38">
        <f t="shared" si="16"/>
        <v>5.7018922406180526</v>
      </c>
      <c r="AR38">
        <f t="shared" si="16"/>
        <v>5.9170432517641558</v>
      </c>
      <c r="AS38">
        <f t="shared" si="16"/>
        <v>6.1404856626654558</v>
      </c>
      <c r="AT38">
        <f t="shared" si="16"/>
        <v>6.3727948359041298</v>
      </c>
      <c r="AU38">
        <f t="shared" si="16"/>
        <v>6.6143226271284741</v>
      </c>
      <c r="AV38">
        <f t="shared" si="16"/>
        <v>6.8654348545124835</v>
      </c>
      <c r="AW38">
        <f t="shared" si="16"/>
        <v>7.1265118528244544</v>
      </c>
      <c r="AX38">
        <f t="shared" si="16"/>
        <v>7.397949049482162</v>
      </c>
      <c r="AY38">
        <f t="shared" si="16"/>
        <v>7.6801575634675352</v>
      </c>
      <c r="AZ38">
        <f t="shared" si="16"/>
        <v>7.9735648280078637</v>
      </c>
      <c r="BA38">
        <f t="shared" si="16"/>
        <v>8.2786152379664593</v>
      </c>
      <c r="BB38">
        <f t="shared" si="16"/>
        <v>8.5957708229234555</v>
      </c>
      <c r="BC38">
        <f t="shared" si="16"/>
        <v>8.9255119469660382</v>
      </c>
      <c r="BD38">
        <f t="shared" si="16"/>
        <v>9.2683380362483536</v>
      </c>
      <c r="BE38">
        <f t="shared" si="16"/>
        <v>9.6247683354228712</v>
      </c>
      <c r="BF38">
        <f t="shared" si="16"/>
        <v>9.9953426940884498</v>
      </c>
      <c r="BG38">
        <f t="shared" si="16"/>
        <v>10.380622384447085</v>
      </c>
      <c r="BH38">
        <f t="shared" si="16"/>
        <v>10.781190951407224</v>
      </c>
      <c r="BI38">
        <f t="shared" si="16"/>
        <v>11.197655096421368</v>
      </c>
      <c r="BJ38">
        <f t="shared" si="16"/>
        <v>11.630645596396434</v>
      </c>
      <c r="BK38">
        <f t="shared" si="16"/>
        <v>12.080818259068845</v>
      </c>
      <c r="BL38">
        <f t="shared" si="16"/>
        <v>12.548854916291795</v>
      </c>
    </row>
    <row r="39" spans="1:64" x14ac:dyDescent="0.25">
      <c r="A39" t="str">
        <f t="shared" si="4"/>
        <v>13_PNG</v>
      </c>
      <c r="B39" t="s">
        <v>742</v>
      </c>
      <c r="C39" t="str">
        <f t="shared" ref="C39:AH39" si="17">C134</f>
        <v>air_passenger(gpkm)</v>
      </c>
      <c r="D39">
        <f t="shared" si="17"/>
        <v>1.1674889999999991</v>
      </c>
      <c r="E39">
        <f t="shared" si="17"/>
        <v>1.1939332500000002</v>
      </c>
      <c r="F39">
        <f t="shared" si="17"/>
        <v>1.2205417499999998</v>
      </c>
      <c r="G39">
        <f t="shared" si="17"/>
        <v>1.24715025</v>
      </c>
      <c r="H39">
        <f t="shared" si="17"/>
        <v>1.2739229999999975</v>
      </c>
      <c r="I39">
        <f t="shared" si="17"/>
        <v>1.3008599999999964</v>
      </c>
      <c r="J39" s="10">
        <f t="shared" si="17"/>
        <v>0</v>
      </c>
      <c r="K39">
        <f t="shared" si="17"/>
        <v>1.2160448639040129</v>
      </c>
      <c r="L39">
        <f t="shared" si="17"/>
        <v>1.171788287700239</v>
      </c>
      <c r="M39">
        <f t="shared" si="17"/>
        <v>1.2027450993510287</v>
      </c>
      <c r="N39">
        <f t="shared" si="17"/>
        <v>1.1356099872114598</v>
      </c>
      <c r="O39">
        <f t="shared" si="17"/>
        <v>1.1284238431019824</v>
      </c>
      <c r="P39">
        <f t="shared" si="17"/>
        <v>1.1447948086183244</v>
      </c>
      <c r="Q39">
        <f t="shared" si="17"/>
        <v>1.1662239391709719</v>
      </c>
      <c r="R39">
        <f t="shared" si="17"/>
        <v>1.1892147764792762</v>
      </c>
      <c r="S39">
        <f t="shared" si="17"/>
        <v>1.2211600896211654</v>
      </c>
      <c r="T39">
        <f t="shared" si="17"/>
        <v>1.2962565155007153</v>
      </c>
      <c r="U39">
        <f t="shared" si="17"/>
        <v>1.3780225633252428</v>
      </c>
      <c r="V39">
        <f t="shared" si="17"/>
        <v>1.4667821790040183</v>
      </c>
      <c r="W39">
        <f t="shared" si="17"/>
        <v>1.5628406674753446</v>
      </c>
      <c r="X39">
        <f t="shared" si="17"/>
        <v>1.6701495198997258</v>
      </c>
      <c r="Y39">
        <f t="shared" si="17"/>
        <v>1.7853379047957758</v>
      </c>
      <c r="Z39">
        <f t="shared" si="17"/>
        <v>1.9086267675329371</v>
      </c>
      <c r="AA39">
        <f t="shared" si="17"/>
        <v>2.0401860158791898</v>
      </c>
      <c r="AB39">
        <f t="shared" si="17"/>
        <v>2.1839414185181298</v>
      </c>
      <c r="AC39">
        <f t="shared" si="17"/>
        <v>2.3362136094037891</v>
      </c>
      <c r="AD39">
        <f t="shared" si="17"/>
        <v>2.5008880006309289</v>
      </c>
      <c r="AE39">
        <f t="shared" si="17"/>
        <v>2.6740475229965952</v>
      </c>
      <c r="AF39">
        <f t="shared" si="17"/>
        <v>2.8595034477815067</v>
      </c>
      <c r="AG39">
        <f t="shared" si="17"/>
        <v>3.0530475834151898</v>
      </c>
      <c r="AH39">
        <f t="shared" si="17"/>
        <v>3.2583782890972839</v>
      </c>
      <c r="AI39">
        <f t="shared" ref="AI39:BL39" si="18">AI134</f>
        <v>3.4709501006599193</v>
      </c>
      <c r="AJ39">
        <f t="shared" si="18"/>
        <v>3.6943035673131916</v>
      </c>
      <c r="AK39">
        <f t="shared" si="18"/>
        <v>3.9277661635898888</v>
      </c>
      <c r="AL39">
        <f t="shared" si="18"/>
        <v>4.1662043150402521</v>
      </c>
      <c r="AM39">
        <f t="shared" si="18"/>
        <v>4.3998243205782437</v>
      </c>
      <c r="AN39">
        <f t="shared" si="18"/>
        <v>4.648945168924242</v>
      </c>
      <c r="AO39">
        <f t="shared" si="18"/>
        <v>4.938689772828269</v>
      </c>
      <c r="AP39">
        <f t="shared" si="18"/>
        <v>5.1797535242635364</v>
      </c>
      <c r="AQ39">
        <f t="shared" si="18"/>
        <v>5.4580675659552336</v>
      </c>
      <c r="AR39">
        <f t="shared" si="18"/>
        <v>5.6832308464636148</v>
      </c>
      <c r="AS39">
        <f t="shared" si="18"/>
        <v>5.9119216812624407</v>
      </c>
      <c r="AT39">
        <f t="shared" si="18"/>
        <v>6.1497512546687325</v>
      </c>
      <c r="AU39">
        <f t="shared" si="18"/>
        <v>6.3970812841315468</v>
      </c>
      <c r="AV39">
        <f t="shared" si="18"/>
        <v>6.6542878671631422</v>
      </c>
      <c r="AW39">
        <f t="shared" si="18"/>
        <v>6.9217621468744861</v>
      </c>
      <c r="AX39">
        <f t="shared" si="18"/>
        <v>7.1999113492569782</v>
      </c>
      <c r="AY39">
        <f t="shared" si="18"/>
        <v>7.4891593996667378</v>
      </c>
      <c r="AZ39">
        <f t="shared" si="18"/>
        <v>7.7899472781337336</v>
      </c>
      <c r="BA39">
        <f t="shared" si="18"/>
        <v>8.1027337492195599</v>
      </c>
      <c r="BB39">
        <f t="shared" si="18"/>
        <v>8.4279953407462589</v>
      </c>
      <c r="BC39">
        <f t="shared" si="18"/>
        <v>8.7662272862793547</v>
      </c>
      <c r="BD39">
        <f t="shared" si="18"/>
        <v>9.1179439249169292</v>
      </c>
      <c r="BE39">
        <f t="shared" si="18"/>
        <v>9.4836801702055311</v>
      </c>
      <c r="BF39">
        <f t="shared" si="18"/>
        <v>9.8639916611033094</v>
      </c>
      <c r="BG39">
        <f t="shared" si="18"/>
        <v>10.259456587490687</v>
      </c>
      <c r="BH39">
        <f t="shared" si="18"/>
        <v>10.670675962196658</v>
      </c>
      <c r="BI39">
        <f t="shared" si="18"/>
        <v>11.098274665649516</v>
      </c>
      <c r="BJ39">
        <f t="shared" si="18"/>
        <v>11.542903391480955</v>
      </c>
      <c r="BK39">
        <f t="shared" si="18"/>
        <v>12.005238677797815</v>
      </c>
      <c r="BL39">
        <f t="shared" si="18"/>
        <v>12.485983437674161</v>
      </c>
    </row>
    <row r="40" spans="1:64" x14ac:dyDescent="0.25">
      <c r="A40" t="str">
        <f t="shared" si="4"/>
        <v>13_PNG</v>
      </c>
      <c r="B40" t="s">
        <v>742</v>
      </c>
      <c r="C40" t="str">
        <f t="shared" ref="C40:AH40" si="19">C135</f>
        <v>rail_passenger(gpkm)</v>
      </c>
      <c r="D40">
        <f t="shared" si="19"/>
        <v>0</v>
      </c>
      <c r="E40">
        <f t="shared" si="19"/>
        <v>0</v>
      </c>
      <c r="F40">
        <f t="shared" si="19"/>
        <v>0</v>
      </c>
      <c r="G40">
        <f t="shared" si="19"/>
        <v>0</v>
      </c>
      <c r="H40">
        <f t="shared" si="19"/>
        <v>0</v>
      </c>
      <c r="I40">
        <f t="shared" si="19"/>
        <v>0</v>
      </c>
      <c r="J40" s="10">
        <f t="shared" si="19"/>
        <v>0</v>
      </c>
      <c r="K40">
        <f t="shared" si="19"/>
        <v>0</v>
      </c>
      <c r="L40">
        <f t="shared" si="19"/>
        <v>0</v>
      </c>
      <c r="M40">
        <f t="shared" si="19"/>
        <v>0</v>
      </c>
      <c r="N40">
        <f t="shared" si="19"/>
        <v>0</v>
      </c>
      <c r="O40">
        <f t="shared" si="19"/>
        <v>0</v>
      </c>
      <c r="P40">
        <f t="shared" si="19"/>
        <v>0</v>
      </c>
      <c r="Q40">
        <f t="shared" si="19"/>
        <v>0</v>
      </c>
      <c r="R40">
        <f t="shared" si="19"/>
        <v>0</v>
      </c>
      <c r="S40">
        <f t="shared" si="19"/>
        <v>0</v>
      </c>
      <c r="T40">
        <f t="shared" si="19"/>
        <v>0</v>
      </c>
      <c r="U40">
        <f t="shared" si="19"/>
        <v>0</v>
      </c>
      <c r="V40">
        <f t="shared" si="19"/>
        <v>0</v>
      </c>
      <c r="W40">
        <f t="shared" si="19"/>
        <v>0</v>
      </c>
      <c r="X40">
        <f t="shared" si="19"/>
        <v>0</v>
      </c>
      <c r="Y40">
        <f t="shared" si="19"/>
        <v>0</v>
      </c>
      <c r="Z40">
        <f t="shared" si="19"/>
        <v>0</v>
      </c>
      <c r="AA40">
        <f t="shared" si="19"/>
        <v>0</v>
      </c>
      <c r="AB40">
        <f t="shared" si="19"/>
        <v>0</v>
      </c>
      <c r="AC40">
        <f t="shared" si="19"/>
        <v>0</v>
      </c>
      <c r="AD40">
        <f t="shared" si="19"/>
        <v>0</v>
      </c>
      <c r="AE40">
        <f t="shared" si="19"/>
        <v>0</v>
      </c>
      <c r="AF40">
        <f t="shared" si="19"/>
        <v>0</v>
      </c>
      <c r="AG40">
        <f t="shared" si="19"/>
        <v>0</v>
      </c>
      <c r="AH40">
        <f t="shared" si="19"/>
        <v>0</v>
      </c>
      <c r="AI40">
        <f t="shared" ref="AI40:BL40" si="20">AI135</f>
        <v>0</v>
      </c>
      <c r="AJ40">
        <f t="shared" si="20"/>
        <v>0</v>
      </c>
      <c r="AK40">
        <f t="shared" si="20"/>
        <v>0</v>
      </c>
      <c r="AL40">
        <f t="shared" si="20"/>
        <v>0</v>
      </c>
      <c r="AM40">
        <f t="shared" si="20"/>
        <v>0</v>
      </c>
      <c r="AN40">
        <f t="shared" si="20"/>
        <v>0</v>
      </c>
      <c r="AO40">
        <f t="shared" si="20"/>
        <v>0</v>
      </c>
      <c r="AP40">
        <f t="shared" si="20"/>
        <v>0</v>
      </c>
      <c r="AQ40">
        <f t="shared" si="20"/>
        <v>0</v>
      </c>
      <c r="AR40">
        <f t="shared" si="20"/>
        <v>0</v>
      </c>
      <c r="AS40">
        <f t="shared" si="20"/>
        <v>0</v>
      </c>
      <c r="AT40">
        <f t="shared" si="20"/>
        <v>0</v>
      </c>
      <c r="AU40">
        <f t="shared" si="20"/>
        <v>0</v>
      </c>
      <c r="AV40">
        <f t="shared" si="20"/>
        <v>0</v>
      </c>
      <c r="AW40">
        <f t="shared" si="20"/>
        <v>0</v>
      </c>
      <c r="AX40">
        <f t="shared" si="20"/>
        <v>0</v>
      </c>
      <c r="AY40">
        <f t="shared" si="20"/>
        <v>0</v>
      </c>
      <c r="AZ40">
        <f t="shared" si="20"/>
        <v>0</v>
      </c>
      <c r="BA40">
        <f t="shared" si="20"/>
        <v>0</v>
      </c>
      <c r="BB40">
        <f t="shared" si="20"/>
        <v>0</v>
      </c>
      <c r="BC40">
        <f t="shared" si="20"/>
        <v>0</v>
      </c>
      <c r="BD40">
        <f t="shared" si="20"/>
        <v>0</v>
      </c>
      <c r="BE40">
        <f t="shared" si="20"/>
        <v>0</v>
      </c>
      <c r="BF40">
        <f t="shared" si="20"/>
        <v>0</v>
      </c>
      <c r="BG40">
        <f t="shared" si="20"/>
        <v>0</v>
      </c>
      <c r="BH40">
        <f t="shared" si="20"/>
        <v>0</v>
      </c>
      <c r="BI40">
        <f t="shared" si="20"/>
        <v>0</v>
      </c>
      <c r="BJ40">
        <f t="shared" si="20"/>
        <v>0</v>
      </c>
      <c r="BK40">
        <f t="shared" si="20"/>
        <v>0</v>
      </c>
      <c r="BL40">
        <f t="shared" si="20"/>
        <v>0</v>
      </c>
    </row>
    <row r="41" spans="1:64" x14ac:dyDescent="0.25">
      <c r="A41" t="str">
        <f t="shared" si="4"/>
        <v>13_PNG</v>
      </c>
      <c r="B41" t="s">
        <v>742</v>
      </c>
      <c r="C41" t="str">
        <f t="shared" ref="C41:AH41" si="21">C136</f>
        <v>road_passenger_2w(gpkm)</v>
      </c>
      <c r="D41">
        <f t="shared" si="21"/>
        <v>9.6666666666666672E-3</v>
      </c>
      <c r="E41">
        <f t="shared" si="21"/>
        <v>9.9333333333333322E-3</v>
      </c>
      <c r="F41">
        <f t="shared" si="21"/>
        <v>1.0199999999999999E-2</v>
      </c>
      <c r="G41">
        <f t="shared" si="21"/>
        <v>1.0466666666666666E-2</v>
      </c>
      <c r="H41">
        <f t="shared" si="21"/>
        <v>1.0733333333333308E-2</v>
      </c>
      <c r="I41">
        <f t="shared" si="21"/>
        <v>1.0999999999999965E-2</v>
      </c>
      <c r="J41" s="10">
        <f t="shared" si="21"/>
        <v>0</v>
      </c>
      <c r="K41">
        <f t="shared" si="21"/>
        <v>1.0378028024745387E-2</v>
      </c>
      <c r="L41">
        <f t="shared" si="21"/>
        <v>1.0041584052626401E-2</v>
      </c>
      <c r="M41">
        <f t="shared" si="21"/>
        <v>1.0345367801459268E-2</v>
      </c>
      <c r="N41">
        <f t="shared" si="21"/>
        <v>9.8002294312248169E-3</v>
      </c>
      <c r="O41">
        <f t="shared" si="21"/>
        <v>9.7660074466301636E-3</v>
      </c>
      <c r="P41">
        <f t="shared" si="21"/>
        <v>9.9312736679212071E-3</v>
      </c>
      <c r="Q41">
        <f t="shared" si="21"/>
        <v>1.0136371057617668E-2</v>
      </c>
      <c r="R41">
        <f t="shared" si="21"/>
        <v>1.0350830798230726E-2</v>
      </c>
      <c r="S41">
        <f t="shared" si="21"/>
        <v>1.0638920280295568E-2</v>
      </c>
      <c r="T41">
        <f t="shared" si="21"/>
        <v>1.1298740381837142E-2</v>
      </c>
      <c r="U41">
        <f t="shared" si="21"/>
        <v>1.2012278057664123E-2</v>
      </c>
      <c r="V41">
        <f t="shared" si="21"/>
        <v>1.278188790250551E-2</v>
      </c>
      <c r="W41">
        <f t="shared" si="21"/>
        <v>1.360978908988179E-2</v>
      </c>
      <c r="X41">
        <f t="shared" si="21"/>
        <v>1.4529959373694213E-2</v>
      </c>
      <c r="Y41">
        <f t="shared" si="21"/>
        <v>1.5512641506826078E-2</v>
      </c>
      <c r="Z41">
        <f t="shared" si="21"/>
        <v>1.6559441819656951E-2</v>
      </c>
      <c r="AA41">
        <f t="shared" si="21"/>
        <v>1.7671596712626494E-2</v>
      </c>
      <c r="AB41">
        <f t="shared" si="21"/>
        <v>1.8882898364107455E-2</v>
      </c>
      <c r="AC41">
        <f t="shared" si="21"/>
        <v>2.0161349081411036E-2</v>
      </c>
      <c r="AD41">
        <f t="shared" si="21"/>
        <v>2.1540446700450491E-2</v>
      </c>
      <c r="AE41">
        <f t="shared" si="21"/>
        <v>2.2986465061875606E-2</v>
      </c>
      <c r="AF41">
        <f t="shared" si="21"/>
        <v>2.4532362096117626E-2</v>
      </c>
      <c r="AG41">
        <f t="shared" si="21"/>
        <v>2.6142295566414082E-2</v>
      </c>
      <c r="AH41">
        <f t="shared" si="21"/>
        <v>2.7848403072685095E-2</v>
      </c>
      <c r="AI41">
        <f t="shared" ref="AI41:BL41" si="22">AI136</f>
        <v>2.961239301234932E-2</v>
      </c>
      <c r="AJ41">
        <f t="shared" si="22"/>
        <v>3.14652573783024E-2</v>
      </c>
      <c r="AK41">
        <f t="shared" si="22"/>
        <v>3.3402110742738168E-2</v>
      </c>
      <c r="AL41">
        <f t="shared" si="22"/>
        <v>3.5380388954013457E-2</v>
      </c>
      <c r="AM41">
        <f t="shared" si="22"/>
        <v>3.7318403078184466E-2</v>
      </c>
      <c r="AN41">
        <f t="shared" si="22"/>
        <v>3.9390116383497632E-2</v>
      </c>
      <c r="AO41">
        <f t="shared" si="22"/>
        <v>4.1809662074032201E-2</v>
      </c>
      <c r="AP41">
        <f t="shared" si="22"/>
        <v>4.3822859578240107E-2</v>
      </c>
      <c r="AQ41">
        <f t="shared" si="22"/>
        <v>4.6159382681508279E-2</v>
      </c>
      <c r="AR41">
        <f t="shared" si="22"/>
        <v>4.8057084783220148E-2</v>
      </c>
      <c r="AS41">
        <f t="shared" si="22"/>
        <v>4.9990881796570602E-2</v>
      </c>
      <c r="AT41">
        <f t="shared" si="22"/>
        <v>5.2001955476650867E-2</v>
      </c>
      <c r="AU41">
        <f t="shared" si="22"/>
        <v>5.4093364486145323E-2</v>
      </c>
      <c r="AV41">
        <f t="shared" si="22"/>
        <v>5.6268289084755126E-2</v>
      </c>
      <c r="AW41">
        <f t="shared" si="22"/>
        <v>5.853003675692952E-2</v>
      </c>
      <c r="AX41">
        <f t="shared" si="22"/>
        <v>6.0882050983062548E-2</v>
      </c>
      <c r="AY41">
        <f t="shared" si="22"/>
        <v>6.3327916452449992E-2</v>
      </c>
      <c r="AZ41">
        <f t="shared" si="22"/>
        <v>6.5871362067763672E-2</v>
      </c>
      <c r="BA41">
        <f t="shared" si="22"/>
        <v>6.8516267116688304E-2</v>
      </c>
      <c r="BB41">
        <f t="shared" si="22"/>
        <v>7.1266661092053596E-2</v>
      </c>
      <c r="BC41">
        <f t="shared" si="22"/>
        <v>7.4126731661418518E-2</v>
      </c>
      <c r="BD41">
        <f t="shared" si="22"/>
        <v>7.7100828047665548E-2</v>
      </c>
      <c r="BE41">
        <f t="shared" si="22"/>
        <v>8.019347345007212E-2</v>
      </c>
      <c r="BF41">
        <f t="shared" si="22"/>
        <v>8.3409366320846515E-2</v>
      </c>
      <c r="BG41">
        <f t="shared" si="22"/>
        <v>8.6753395801544786E-2</v>
      </c>
      <c r="BH41">
        <f t="shared" si="22"/>
        <v>9.023064402331013E-2</v>
      </c>
      <c r="BI41">
        <f t="shared" si="22"/>
        <v>9.3846394940381481E-2</v>
      </c>
      <c r="BJ41">
        <f t="shared" si="22"/>
        <v>9.7606150782013804E-2</v>
      </c>
      <c r="BK41">
        <f t="shared" si="22"/>
        <v>0.1015156323169103</v>
      </c>
      <c r="BL41">
        <f t="shared" si="22"/>
        <v>0.10558078333903398</v>
      </c>
    </row>
    <row r="42" spans="1:64" x14ac:dyDescent="0.25">
      <c r="A42" t="str">
        <f t="shared" si="4"/>
        <v>13_PNG</v>
      </c>
      <c r="B42" t="s">
        <v>742</v>
      </c>
      <c r="C42" t="str">
        <f t="shared" ref="C42:AH42" si="23">C137</f>
        <v>road_passenger_bus(gpkm)</v>
      </c>
      <c r="D42">
        <f t="shared" si="23"/>
        <v>5.9423373767073038</v>
      </c>
      <c r="E42">
        <f t="shared" si="23"/>
        <v>6.0081375278832141</v>
      </c>
      <c r="F42">
        <f t="shared" si="23"/>
        <v>6.2874210355176849</v>
      </c>
      <c r="G42">
        <f t="shared" si="23"/>
        <v>6.5282249341480014</v>
      </c>
      <c r="H42">
        <f t="shared" si="23"/>
        <v>7.534972078507824</v>
      </c>
      <c r="I42">
        <f t="shared" si="23"/>
        <v>7.9342492639842765</v>
      </c>
      <c r="J42" s="10">
        <f t="shared" si="23"/>
        <v>0</v>
      </c>
      <c r="K42">
        <f t="shared" si="23"/>
        <v>7.9628392684362836</v>
      </c>
      <c r="L42">
        <f t="shared" si="23"/>
        <v>7.90954215374245</v>
      </c>
      <c r="M42">
        <f t="shared" si="23"/>
        <v>8.3392252694726814</v>
      </c>
      <c r="N42">
        <f t="shared" si="23"/>
        <v>8.0590456217826212</v>
      </c>
      <c r="O42">
        <f t="shared" si="23"/>
        <v>8.1673905284274841</v>
      </c>
      <c r="P42">
        <f t="shared" si="23"/>
        <v>8.4210817286639337</v>
      </c>
      <c r="Q42">
        <f t="shared" si="23"/>
        <v>8.6887665639878318</v>
      </c>
      <c r="R42">
        <f t="shared" si="23"/>
        <v>8.9439426426844086</v>
      </c>
      <c r="S42">
        <f t="shared" si="23"/>
        <v>9.2417590082239087</v>
      </c>
      <c r="T42">
        <f t="shared" si="23"/>
        <v>9.8420191504865677</v>
      </c>
      <c r="U42">
        <f t="shared" si="23"/>
        <v>10.46759225121493</v>
      </c>
      <c r="V42">
        <f t="shared" si="23"/>
        <v>11.118248794886869</v>
      </c>
      <c r="W42">
        <f t="shared" si="23"/>
        <v>11.793772876342905</v>
      </c>
      <c r="X42">
        <f t="shared" si="23"/>
        <v>12.521499917963052</v>
      </c>
      <c r="Y42">
        <f t="shared" si="23"/>
        <v>13.273683059347185</v>
      </c>
      <c r="Z42">
        <f t="shared" si="23"/>
        <v>14.050168014627053</v>
      </c>
      <c r="AA42">
        <f t="shared" si="23"/>
        <v>14.850842596889404</v>
      </c>
      <c r="AB42">
        <f t="shared" si="23"/>
        <v>15.703068409195515</v>
      </c>
      <c r="AC42">
        <f t="shared" si="23"/>
        <v>16.57932941101258</v>
      </c>
      <c r="AD42">
        <f t="shared" si="23"/>
        <v>17.50700999992263</v>
      </c>
      <c r="AE42">
        <f t="shared" si="23"/>
        <v>18.458758387237324</v>
      </c>
      <c r="AF42">
        <f t="shared" si="23"/>
        <v>19.462005683858528</v>
      </c>
      <c r="AG42">
        <f t="shared" si="23"/>
        <v>20.489606017307501</v>
      </c>
      <c r="AH42">
        <f t="shared" si="23"/>
        <v>21.569072611086533</v>
      </c>
      <c r="AI42">
        <f t="shared" ref="AI42:BL42" si="24">AI137</f>
        <v>22.673510553333095</v>
      </c>
      <c r="AJ42">
        <f t="shared" si="24"/>
        <v>23.830553084980689</v>
      </c>
      <c r="AK42">
        <f t="shared" si="24"/>
        <v>25.040692804689311</v>
      </c>
      <c r="AL42">
        <f t="shared" si="24"/>
        <v>26.277463627124632</v>
      </c>
      <c r="AM42">
        <f t="shared" si="24"/>
        <v>27.487587182322155</v>
      </c>
      <c r="AN42">
        <f t="shared" si="24"/>
        <v>28.807302647323034</v>
      </c>
      <c r="AO42">
        <f t="shared" si="24"/>
        <v>30.399559402138504</v>
      </c>
      <c r="AP42">
        <f t="shared" si="24"/>
        <v>31.725253087359352</v>
      </c>
      <c r="AQ42">
        <f t="shared" si="24"/>
        <v>33.325953737603307</v>
      </c>
      <c r="AR42">
        <f t="shared" si="24"/>
        <v>34.663353597317794</v>
      </c>
      <c r="AS42">
        <f t="shared" si="24"/>
        <v>36.058192463669691</v>
      </c>
      <c r="AT42">
        <f t="shared" si="24"/>
        <v>37.508770633305602</v>
      </c>
      <c r="AU42">
        <f t="shared" si="24"/>
        <v>39.01729430551211</v>
      </c>
      <c r="AV42">
        <f t="shared" si="24"/>
        <v>40.586057386943125</v>
      </c>
      <c r="AW42">
        <f t="shared" si="24"/>
        <v>42.217445550876569</v>
      </c>
      <c r="AX42">
        <f t="shared" si="24"/>
        <v>43.913942563838077</v>
      </c>
      <c r="AY42">
        <f t="shared" si="24"/>
        <v>45.678134045682803</v>
      </c>
      <c r="AZ42">
        <f t="shared" si="24"/>
        <v>47.512709636708863</v>
      </c>
      <c r="BA42">
        <f t="shared" si="24"/>
        <v>49.42046744923055</v>
      </c>
      <c r="BB42">
        <f t="shared" si="24"/>
        <v>51.404313937840456</v>
      </c>
      <c r="BC42">
        <f t="shared" si="24"/>
        <v>53.467269647833803</v>
      </c>
      <c r="BD42">
        <f t="shared" si="24"/>
        <v>55.612471653615522</v>
      </c>
      <c r="BE42">
        <f t="shared" si="24"/>
        <v>57.843182517961772</v>
      </c>
      <c r="BF42">
        <f t="shared" si="24"/>
        <v>60.162791212779418</v>
      </c>
      <c r="BG42">
        <f t="shared" si="24"/>
        <v>62.574824253322333</v>
      </c>
      <c r="BH42">
        <f t="shared" si="24"/>
        <v>65.082947357343457</v>
      </c>
      <c r="BI42">
        <f t="shared" si="24"/>
        <v>67.690971816663819</v>
      </c>
      <c r="BJ42">
        <f t="shared" si="24"/>
        <v>70.402866363866721</v>
      </c>
      <c r="BK42">
        <f t="shared" si="24"/>
        <v>73.222757363031519</v>
      </c>
      <c r="BL42">
        <f t="shared" si="24"/>
        <v>76.154932045328778</v>
      </c>
    </row>
    <row r="43" spans="1:64" x14ac:dyDescent="0.25">
      <c r="A43" t="str">
        <f t="shared" si="4"/>
        <v>13_PNG</v>
      </c>
      <c r="B43" t="s">
        <v>742</v>
      </c>
      <c r="C43" t="str">
        <f t="shared" ref="C43:AH43" si="25">C138</f>
        <v>road_passenger_lt(gpkm)</v>
      </c>
      <c r="D43">
        <f t="shared" si="25"/>
        <v>0.8079999999999995</v>
      </c>
      <c r="E43">
        <f t="shared" si="25"/>
        <v>0.86240000000000028</v>
      </c>
      <c r="F43">
        <f t="shared" si="25"/>
        <v>0.91679999999999984</v>
      </c>
      <c r="G43">
        <f t="shared" si="25"/>
        <v>0.97120000000000017</v>
      </c>
      <c r="H43">
        <f t="shared" si="25"/>
        <v>1.0255999999999987</v>
      </c>
      <c r="I43">
        <f t="shared" si="25"/>
        <v>1.0799999999999967</v>
      </c>
      <c r="J43" s="10">
        <f t="shared" si="25"/>
        <v>0</v>
      </c>
      <c r="K43">
        <f t="shared" si="25"/>
        <v>1.0842916216706375</v>
      </c>
      <c r="L43">
        <f t="shared" si="25"/>
        <v>1.0771956163712388</v>
      </c>
      <c r="M43">
        <f t="shared" si="25"/>
        <v>1.1358600288969658</v>
      </c>
      <c r="N43">
        <f t="shared" si="25"/>
        <v>1.0978170635186573</v>
      </c>
      <c r="O43">
        <f t="shared" si="25"/>
        <v>1.1126763361059437</v>
      </c>
      <c r="P43">
        <f t="shared" si="25"/>
        <v>1.1473211834907204</v>
      </c>
      <c r="Q43">
        <f t="shared" si="25"/>
        <v>1.1838584752616477</v>
      </c>
      <c r="R43">
        <f t="shared" si="25"/>
        <v>1.2186769462741986</v>
      </c>
      <c r="S43">
        <f t="shared" si="25"/>
        <v>1.2592907849799995</v>
      </c>
      <c r="T43">
        <f t="shared" si="25"/>
        <v>1.3411016517165064</v>
      </c>
      <c r="U43">
        <f t="shared" si="25"/>
        <v>1.426346827091675</v>
      </c>
      <c r="V43">
        <f t="shared" si="25"/>
        <v>1.5149934538618279</v>
      </c>
      <c r="W43">
        <f t="shared" si="25"/>
        <v>1.607010620687501</v>
      </c>
      <c r="X43">
        <f t="shared" si="25"/>
        <v>1.7061215606315094</v>
      </c>
      <c r="Y43">
        <f t="shared" si="25"/>
        <v>1.8085441397779418</v>
      </c>
      <c r="Z43">
        <f t="shared" si="25"/>
        <v>1.9142562564789298</v>
      </c>
      <c r="AA43">
        <f t="shared" si="25"/>
        <v>2.023241798476282</v>
      </c>
      <c r="AB43">
        <f t="shared" si="25"/>
        <v>2.1392276966505657</v>
      </c>
      <c r="AC43">
        <f t="shared" si="25"/>
        <v>2.2584647839579235</v>
      </c>
      <c r="AD43">
        <f t="shared" si="25"/>
        <v>2.3846832910953979</v>
      </c>
      <c r="AE43">
        <f t="shared" si="25"/>
        <v>2.5141575914157137</v>
      </c>
      <c r="AF43">
        <f t="shared" si="25"/>
        <v>2.6506246397361615</v>
      </c>
      <c r="AG43">
        <f t="shared" si="25"/>
        <v>2.7903882903648554</v>
      </c>
      <c r="AH43">
        <f t="shared" si="25"/>
        <v>2.9371972399507125</v>
      </c>
      <c r="AI43">
        <f t="shared" ref="AI43:BL43" si="26">AI138</f>
        <v>3.0873911943946255</v>
      </c>
      <c r="AJ43">
        <f t="shared" si="26"/>
        <v>3.2447359801565954</v>
      </c>
      <c r="AK43">
        <f t="shared" si="26"/>
        <v>3.4093020155884686</v>
      </c>
      <c r="AL43">
        <f t="shared" si="26"/>
        <v>3.5774903203834949</v>
      </c>
      <c r="AM43">
        <f t="shared" si="26"/>
        <v>3.7420534402180357</v>
      </c>
      <c r="AN43">
        <f t="shared" si="26"/>
        <v>3.9215450988995153</v>
      </c>
      <c r="AO43">
        <f t="shared" si="26"/>
        <v>4.1381528815996429</v>
      </c>
      <c r="AP43">
        <f t="shared" si="26"/>
        <v>4.3184986754887715</v>
      </c>
      <c r="AQ43">
        <f t="shared" si="26"/>
        <v>4.5363131006136435</v>
      </c>
      <c r="AR43">
        <f t="shared" si="26"/>
        <v>4.7183319605343401</v>
      </c>
      <c r="AS43">
        <f t="shared" si="26"/>
        <v>4.9081956672996583</v>
      </c>
      <c r="AT43">
        <f t="shared" si="26"/>
        <v>5.1056465377075382</v>
      </c>
      <c r="AU43">
        <f t="shared" si="26"/>
        <v>5.3109848768215402</v>
      </c>
      <c r="AV43">
        <f t="shared" si="26"/>
        <v>5.524522928321411</v>
      </c>
      <c r="AW43">
        <f t="shared" si="26"/>
        <v>5.7465854270439882</v>
      </c>
      <c r="AX43">
        <f t="shared" si="26"/>
        <v>5.9775104601552309</v>
      </c>
      <c r="AY43">
        <f t="shared" si="26"/>
        <v>6.2176499789678159</v>
      </c>
      <c r="AZ43">
        <f t="shared" si="26"/>
        <v>6.4673700939258865</v>
      </c>
      <c r="BA43">
        <f t="shared" si="26"/>
        <v>6.7270516805475769</v>
      </c>
      <c r="BB43">
        <f t="shared" si="26"/>
        <v>6.9970903617652604</v>
      </c>
      <c r="BC43">
        <f t="shared" si="26"/>
        <v>7.2778972903938159</v>
      </c>
      <c r="BD43">
        <f t="shared" si="26"/>
        <v>7.5698994810435245</v>
      </c>
      <c r="BE43">
        <f t="shared" si="26"/>
        <v>7.8735410296434427</v>
      </c>
      <c r="BF43">
        <f t="shared" si="26"/>
        <v>8.1892832387740189</v>
      </c>
      <c r="BG43">
        <f t="shared" si="26"/>
        <v>8.5176061332425768</v>
      </c>
      <c r="BH43">
        <f t="shared" si="26"/>
        <v>8.8590086859249926</v>
      </c>
      <c r="BI43">
        <f t="shared" si="26"/>
        <v>9.2140096850556343</v>
      </c>
      <c r="BJ43">
        <f t="shared" si="26"/>
        <v>9.5831493495068081</v>
      </c>
      <c r="BK43">
        <f t="shared" si="26"/>
        <v>9.9669893547511901</v>
      </c>
      <c r="BL43">
        <f t="shared" si="26"/>
        <v>10.36611327328697</v>
      </c>
    </row>
    <row r="44" spans="1:64" x14ac:dyDescent="0.25">
      <c r="A44" t="str">
        <f t="shared" si="4"/>
        <v>13_PNG</v>
      </c>
      <c r="B44" t="s">
        <v>742</v>
      </c>
      <c r="C44" t="str">
        <f t="shared" ref="C44:AH44" si="27">C139</f>
        <v>road_passenger_lv(gpkm)</v>
      </c>
      <c r="D44">
        <f t="shared" si="27"/>
        <v>0.3366666666666665</v>
      </c>
      <c r="E44">
        <f t="shared" si="27"/>
        <v>0.35933333333333334</v>
      </c>
      <c r="F44">
        <f t="shared" si="27"/>
        <v>0.3819999999999999</v>
      </c>
      <c r="G44">
        <f t="shared" si="27"/>
        <v>0.40466666666666667</v>
      </c>
      <c r="H44">
        <f t="shared" si="27"/>
        <v>0.42733333333333245</v>
      </c>
      <c r="I44">
        <f t="shared" si="27"/>
        <v>0.44999999999999851</v>
      </c>
      <c r="J44" s="10">
        <f t="shared" si="27"/>
        <v>0</v>
      </c>
      <c r="K44">
        <f t="shared" si="27"/>
        <v>0.45178817569609891</v>
      </c>
      <c r="L44">
        <f t="shared" si="27"/>
        <v>0.44883150682134937</v>
      </c>
      <c r="M44">
        <f t="shared" si="27"/>
        <v>0.47327501204040268</v>
      </c>
      <c r="N44">
        <f t="shared" si="27"/>
        <v>0.45742377646610727</v>
      </c>
      <c r="O44">
        <f t="shared" si="27"/>
        <v>0.46361514004414334</v>
      </c>
      <c r="P44">
        <f t="shared" si="27"/>
        <v>0.47805049312113362</v>
      </c>
      <c r="Q44">
        <f t="shared" si="27"/>
        <v>0.4932743646923532</v>
      </c>
      <c r="R44">
        <f t="shared" si="27"/>
        <v>0.50778206094758283</v>
      </c>
      <c r="S44">
        <f t="shared" si="27"/>
        <v>0.5247044937416665</v>
      </c>
      <c r="T44">
        <f t="shared" si="27"/>
        <v>0.55879235488187784</v>
      </c>
      <c r="U44">
        <f t="shared" si="27"/>
        <v>0.59431117795486466</v>
      </c>
      <c r="V44">
        <f t="shared" si="27"/>
        <v>0.63124727244242829</v>
      </c>
      <c r="W44">
        <f t="shared" si="27"/>
        <v>0.66958775861979236</v>
      </c>
      <c r="X44">
        <f t="shared" si="27"/>
        <v>0.71088398359646199</v>
      </c>
      <c r="Y44">
        <f t="shared" si="27"/>
        <v>0.75356005824080918</v>
      </c>
      <c r="Z44">
        <f t="shared" si="27"/>
        <v>0.79760677353288723</v>
      </c>
      <c r="AA44">
        <f t="shared" si="27"/>
        <v>0.84301741603178459</v>
      </c>
      <c r="AB44">
        <f t="shared" si="27"/>
        <v>0.89134487360440273</v>
      </c>
      <c r="AC44">
        <f t="shared" si="27"/>
        <v>0.94102699331580175</v>
      </c>
      <c r="AD44">
        <f t="shared" si="27"/>
        <v>0.99361803795641601</v>
      </c>
      <c r="AE44">
        <f t="shared" si="27"/>
        <v>1.0475656630898806</v>
      </c>
      <c r="AF44">
        <f t="shared" si="27"/>
        <v>1.1044269332234011</v>
      </c>
      <c r="AG44">
        <f t="shared" si="27"/>
        <v>1.1626617876520233</v>
      </c>
      <c r="AH44">
        <f t="shared" si="27"/>
        <v>1.223832183312797</v>
      </c>
      <c r="AI44">
        <f t="shared" ref="AI44:BL44" si="28">AI139</f>
        <v>1.2864129976644274</v>
      </c>
      <c r="AJ44">
        <f t="shared" si="28"/>
        <v>1.3519733250652484</v>
      </c>
      <c r="AK44">
        <f t="shared" si="28"/>
        <v>1.4205425064951955</v>
      </c>
      <c r="AL44">
        <f t="shared" si="28"/>
        <v>1.4906209668264565</v>
      </c>
      <c r="AM44">
        <f t="shared" si="28"/>
        <v>1.5591889334241822</v>
      </c>
      <c r="AN44">
        <f t="shared" si="28"/>
        <v>1.6339771245414656</v>
      </c>
      <c r="AO44">
        <f t="shared" si="28"/>
        <v>1.724230367333186</v>
      </c>
      <c r="AP44">
        <f t="shared" si="28"/>
        <v>1.7993744481203222</v>
      </c>
      <c r="AQ44">
        <f t="shared" si="28"/>
        <v>1.890130458589018</v>
      </c>
      <c r="AR44">
        <f t="shared" si="28"/>
        <v>1.9659716502226428</v>
      </c>
      <c r="AS44">
        <f t="shared" si="28"/>
        <v>2.0450815280415253</v>
      </c>
      <c r="AT44">
        <f t="shared" si="28"/>
        <v>2.1273527240448087</v>
      </c>
      <c r="AU44">
        <f t="shared" si="28"/>
        <v>2.2129103653423092</v>
      </c>
      <c r="AV44">
        <f t="shared" si="28"/>
        <v>2.3018845534672558</v>
      </c>
      <c r="AW44">
        <f t="shared" si="28"/>
        <v>2.3944105946016627</v>
      </c>
      <c r="AX44">
        <f t="shared" si="28"/>
        <v>2.4906293583980137</v>
      </c>
      <c r="AY44">
        <f t="shared" si="28"/>
        <v>2.5906874912365914</v>
      </c>
      <c r="AZ44">
        <f t="shared" si="28"/>
        <v>2.6947375391357875</v>
      </c>
      <c r="BA44">
        <f t="shared" si="28"/>
        <v>2.8029382002281586</v>
      </c>
      <c r="BB44">
        <f t="shared" si="28"/>
        <v>2.9154543174021934</v>
      </c>
      <c r="BC44">
        <f t="shared" si="28"/>
        <v>3.032457204330758</v>
      </c>
      <c r="BD44">
        <f t="shared" si="28"/>
        <v>3.154124783768137</v>
      </c>
      <c r="BE44">
        <f t="shared" si="28"/>
        <v>3.2806420956847693</v>
      </c>
      <c r="BF44">
        <f t="shared" si="28"/>
        <v>3.4122013494891763</v>
      </c>
      <c r="BG44">
        <f t="shared" si="28"/>
        <v>3.5490025555177418</v>
      </c>
      <c r="BH44">
        <f t="shared" si="28"/>
        <v>3.6912536191354151</v>
      </c>
      <c r="BI44">
        <f t="shared" si="28"/>
        <v>3.8391707021065162</v>
      </c>
      <c r="BJ44">
        <f t="shared" si="28"/>
        <v>3.9929788956278385</v>
      </c>
      <c r="BK44">
        <f t="shared" si="28"/>
        <v>4.1529122311463311</v>
      </c>
      <c r="BL44">
        <f t="shared" si="28"/>
        <v>4.3192138638695727</v>
      </c>
    </row>
    <row r="45" spans="1:64" x14ac:dyDescent="0.25">
      <c r="A45" t="str">
        <f t="shared" si="4"/>
        <v>13_PNG</v>
      </c>
      <c r="B45" t="s">
        <v>742</v>
      </c>
      <c r="C45" t="str">
        <f t="shared" ref="C45:AH45" si="29">C140</f>
        <v>ship_passenger(gpkm)</v>
      </c>
      <c r="D45">
        <f t="shared" si="29"/>
        <v>1.0844765712490834</v>
      </c>
      <c r="E45">
        <f t="shared" si="29"/>
        <v>1.0964850988386865</v>
      </c>
      <c r="F45">
        <f t="shared" si="29"/>
        <v>1.1474543389819778</v>
      </c>
      <c r="G45">
        <f t="shared" si="29"/>
        <v>1.1914010504820107</v>
      </c>
      <c r="H45">
        <f t="shared" si="29"/>
        <v>1.3751324043276782</v>
      </c>
      <c r="I45">
        <f t="shared" si="29"/>
        <v>1.44800049067713</v>
      </c>
      <c r="J45" s="10">
        <f t="shared" si="29"/>
        <v>0</v>
      </c>
      <c r="K45">
        <f t="shared" si="29"/>
        <v>1.4532181664896207</v>
      </c>
      <c r="L45">
        <f t="shared" si="29"/>
        <v>1.4434914430579964</v>
      </c>
      <c r="M45">
        <f t="shared" si="29"/>
        <v>1.5219086116787635</v>
      </c>
      <c r="N45">
        <f t="shared" si="29"/>
        <v>1.4707758259753274</v>
      </c>
      <c r="O45">
        <f t="shared" si="29"/>
        <v>1.4905487714380152</v>
      </c>
      <c r="P45">
        <f t="shared" si="29"/>
        <v>1.5368474154811671</v>
      </c>
      <c r="Q45">
        <f t="shared" si="29"/>
        <v>1.585699897927779</v>
      </c>
      <c r="R45">
        <f t="shared" si="29"/>
        <v>1.6322695322899035</v>
      </c>
      <c r="S45">
        <f t="shared" si="29"/>
        <v>1.6866210190008619</v>
      </c>
      <c r="T45">
        <f t="shared" si="29"/>
        <v>1.7961684949637966</v>
      </c>
      <c r="U45">
        <f t="shared" si="29"/>
        <v>1.9103355858467237</v>
      </c>
      <c r="V45">
        <f t="shared" si="29"/>
        <v>2.0290804050668521</v>
      </c>
      <c r="W45">
        <f t="shared" si="29"/>
        <v>2.1523635499325793</v>
      </c>
      <c r="X45">
        <f t="shared" si="29"/>
        <v>2.285173735028255</v>
      </c>
      <c r="Y45">
        <f t="shared" si="29"/>
        <v>2.4224471583308604</v>
      </c>
      <c r="Z45">
        <f t="shared" si="29"/>
        <v>2.5641556626694357</v>
      </c>
      <c r="AA45">
        <f t="shared" si="29"/>
        <v>2.7102787739323158</v>
      </c>
      <c r="AB45">
        <f t="shared" si="29"/>
        <v>2.8658099846781795</v>
      </c>
      <c r="AC45">
        <f t="shared" si="29"/>
        <v>3.0257276175097934</v>
      </c>
      <c r="AD45">
        <f t="shared" si="29"/>
        <v>3.1950293249858763</v>
      </c>
      <c r="AE45">
        <f t="shared" si="29"/>
        <v>3.3687234056708077</v>
      </c>
      <c r="AF45">
        <f t="shared" si="29"/>
        <v>3.5518160373041798</v>
      </c>
      <c r="AG45">
        <f t="shared" si="29"/>
        <v>3.7393530981586158</v>
      </c>
      <c r="AH45">
        <f t="shared" si="29"/>
        <v>3.9363557515232896</v>
      </c>
      <c r="AI45">
        <f t="shared" ref="AI45:BL45" si="30">AI140</f>
        <v>4.1379156759832858</v>
      </c>
      <c r="AJ45">
        <f t="shared" si="30"/>
        <v>4.3490759380089754</v>
      </c>
      <c r="AK45">
        <f t="shared" si="30"/>
        <v>4.5699264368557948</v>
      </c>
      <c r="AL45">
        <f t="shared" si="30"/>
        <v>4.7956371119502421</v>
      </c>
      <c r="AM45">
        <f t="shared" si="30"/>
        <v>5.0164846607737958</v>
      </c>
      <c r="AN45">
        <f t="shared" si="30"/>
        <v>5.2573327331364537</v>
      </c>
      <c r="AO45">
        <f t="shared" si="30"/>
        <v>5.547919590890273</v>
      </c>
      <c r="AP45">
        <f t="shared" si="30"/>
        <v>5.7898586884430809</v>
      </c>
      <c r="AQ45">
        <f t="shared" si="30"/>
        <v>6.0819865571125975</v>
      </c>
      <c r="AR45">
        <f t="shared" si="30"/>
        <v>6.3260620315104923</v>
      </c>
      <c r="AS45">
        <f t="shared" si="30"/>
        <v>6.5806201246197151</v>
      </c>
      <c r="AT45">
        <f t="shared" si="30"/>
        <v>6.8453506405782685</v>
      </c>
      <c r="AU45">
        <f t="shared" si="30"/>
        <v>7.1206562107559552</v>
      </c>
      <c r="AV45">
        <f t="shared" si="30"/>
        <v>7.4069554731171152</v>
      </c>
      <c r="AW45">
        <f t="shared" si="30"/>
        <v>7.7046838130349693</v>
      </c>
      <c r="AX45">
        <f t="shared" si="30"/>
        <v>8.0142945179004439</v>
      </c>
      <c r="AY45">
        <f t="shared" si="30"/>
        <v>8.3362594633371057</v>
      </c>
      <c r="AZ45">
        <f t="shared" si="30"/>
        <v>8.6710695086993628</v>
      </c>
      <c r="BA45">
        <f t="shared" si="30"/>
        <v>9.0192353094845696</v>
      </c>
      <c r="BB45">
        <f t="shared" si="30"/>
        <v>9.3812872936558769</v>
      </c>
      <c r="BC45">
        <f t="shared" si="30"/>
        <v>9.7577767107296616</v>
      </c>
      <c r="BD45">
        <f t="shared" si="30"/>
        <v>10.149276076784826</v>
      </c>
      <c r="BE45">
        <f t="shared" si="30"/>
        <v>10.556380809528017</v>
      </c>
      <c r="BF45">
        <f t="shared" si="30"/>
        <v>10.979709396332236</v>
      </c>
      <c r="BG45">
        <f t="shared" si="30"/>
        <v>11.419905426231319</v>
      </c>
      <c r="BH45">
        <f t="shared" si="30"/>
        <v>11.877637892715173</v>
      </c>
      <c r="BI45">
        <f t="shared" si="30"/>
        <v>12.35360235654114</v>
      </c>
      <c r="BJ45">
        <f t="shared" si="30"/>
        <v>12.848523111405669</v>
      </c>
      <c r="BK45">
        <f t="shared" si="30"/>
        <v>13.363153218753244</v>
      </c>
      <c r="BL45">
        <f t="shared" si="30"/>
        <v>13.898275098272492</v>
      </c>
    </row>
    <row r="47" spans="1:64" x14ac:dyDescent="0.25">
      <c r="A47" t="str">
        <f t="shared" si="4"/>
        <v>13_PNG</v>
      </c>
      <c r="B47" t="s">
        <v>743</v>
      </c>
      <c r="C47" t="str">
        <f>C32</f>
        <v>air_freight(gtkm)</v>
      </c>
      <c r="D47">
        <f t="shared" ref="D47:D60" si="31">D178</f>
        <v>3.7620312598737791E-2</v>
      </c>
      <c r="E47">
        <f t="shared" ref="E47:BL47" si="32">E178</f>
        <v>3.7194413090486197E-2</v>
      </c>
      <c r="F47">
        <f t="shared" si="32"/>
        <v>3.8074814506566385E-2</v>
      </c>
      <c r="G47">
        <f t="shared" si="32"/>
        <v>3.8689598582465311E-2</v>
      </c>
      <c r="H47">
        <f t="shared" si="32"/>
        <v>4.3717604890775127E-2</v>
      </c>
      <c r="I47">
        <f t="shared" si="32"/>
        <v>4.5080961727183455E-2</v>
      </c>
      <c r="J47" s="10">
        <f t="shared" si="32"/>
        <v>4.4999999999999991E-2</v>
      </c>
      <c r="K47">
        <f t="shared" si="32"/>
        <v>4.86586489146075E-2</v>
      </c>
      <c r="L47">
        <f t="shared" si="32"/>
        <v>4.8598218168005768E-2</v>
      </c>
      <c r="M47">
        <f t="shared" si="32"/>
        <v>4.74750045585609E-2</v>
      </c>
      <c r="N47">
        <f t="shared" si="32"/>
        <v>4.5073937289056218E-2</v>
      </c>
      <c r="O47">
        <f t="shared" si="32"/>
        <v>4.4578684365870404E-2</v>
      </c>
      <c r="P47">
        <f t="shared" si="32"/>
        <v>4.4850887288890237E-2</v>
      </c>
      <c r="Q47">
        <f t="shared" si="32"/>
        <v>4.5315488519394154E-2</v>
      </c>
      <c r="R47">
        <f t="shared" si="32"/>
        <v>4.5863512157484611E-2</v>
      </c>
      <c r="S47">
        <f t="shared" si="32"/>
        <v>4.6719965529967405E-2</v>
      </c>
      <c r="T47">
        <f t="shared" si="32"/>
        <v>4.8925950771997344E-2</v>
      </c>
      <c r="U47">
        <f t="shared" si="32"/>
        <v>5.1362156914146508E-2</v>
      </c>
      <c r="V47">
        <f t="shared" si="32"/>
        <v>5.4037307243400737E-2</v>
      </c>
      <c r="W47">
        <f t="shared" si="32"/>
        <v>5.6959536783610543E-2</v>
      </c>
      <c r="X47">
        <f t="shared" si="32"/>
        <v>6.0247591582791901E-2</v>
      </c>
      <c r="Y47">
        <f t="shared" si="32"/>
        <v>6.3797761922111007E-2</v>
      </c>
      <c r="Z47">
        <f t="shared" si="32"/>
        <v>6.7615511130347847E-2</v>
      </c>
      <c r="AA47">
        <f t="shared" si="32"/>
        <v>7.1704635790733384E-2</v>
      </c>
      <c r="AB47">
        <f t="shared" si="32"/>
        <v>7.6182517507622949E-2</v>
      </c>
      <c r="AC47">
        <f t="shared" si="32"/>
        <v>8.0936107884916897E-2</v>
      </c>
      <c r="AD47">
        <f t="shared" si="32"/>
        <v>8.6081309698812281E-2</v>
      </c>
      <c r="AE47">
        <f t="shared" si="32"/>
        <v>9.1497696753058966E-2</v>
      </c>
      <c r="AF47">
        <f t="shared" si="32"/>
        <v>9.7298630853924345E-2</v>
      </c>
      <c r="AG47">
        <f t="shared" si="32"/>
        <v>0.10335452687496119</v>
      </c>
      <c r="AH47">
        <f t="shared" si="32"/>
        <v>0.10977494742302417</v>
      </c>
      <c r="AI47">
        <f t="shared" si="32"/>
        <v>0.11641956339913172</v>
      </c>
      <c r="AJ47">
        <f t="shared" si="32"/>
        <v>0.12339268389353121</v>
      </c>
      <c r="AK47">
        <f t="shared" si="32"/>
        <v>0.13067076350916312</v>
      </c>
      <c r="AL47">
        <f t="shared" si="32"/>
        <v>0.13809466098221246</v>
      </c>
      <c r="AM47">
        <f t="shared" si="32"/>
        <v>0.14536336846049711</v>
      </c>
      <c r="AN47">
        <f t="shared" si="32"/>
        <v>0.1530889526795394</v>
      </c>
      <c r="AO47">
        <f t="shared" si="32"/>
        <v>0.1620295546787075</v>
      </c>
      <c r="AP47">
        <f t="shared" si="32"/>
        <v>0.16946994961174108</v>
      </c>
      <c r="AQ47">
        <f t="shared" si="32"/>
        <v>0.17801269653188131</v>
      </c>
      <c r="AR47">
        <f t="shared" si="32"/>
        <v>0.18490760161762934</v>
      </c>
      <c r="AS47">
        <f t="shared" si="32"/>
        <v>0.19189017695829497</v>
      </c>
      <c r="AT47">
        <f t="shared" si="32"/>
        <v>0.1991498386220035</v>
      </c>
      <c r="AU47">
        <f t="shared" si="32"/>
        <v>0.20669758209776423</v>
      </c>
      <c r="AV47">
        <f t="shared" si="32"/>
        <v>0.2145448392035145</v>
      </c>
      <c r="AW47">
        <f t="shared" si="32"/>
        <v>0.22270349540076356</v>
      </c>
      <c r="AX47">
        <f t="shared" si="32"/>
        <v>0.2311859077963169</v>
      </c>
      <c r="AY47">
        <f t="shared" si="32"/>
        <v>0.24000492385835981</v>
      </c>
      <c r="AZ47">
        <f t="shared" si="32"/>
        <v>0.24917390087524505</v>
      </c>
      <c r="BA47">
        <f t="shared" si="32"/>
        <v>0.25870672618645113</v>
      </c>
      <c r="BB47">
        <f t="shared" si="32"/>
        <v>0.26861783821635726</v>
      </c>
      <c r="BC47">
        <f t="shared" si="32"/>
        <v>0.27892224834268786</v>
      </c>
      <c r="BD47">
        <f t="shared" si="32"/>
        <v>0.28963556363276022</v>
      </c>
      <c r="BE47">
        <f t="shared" si="32"/>
        <v>0.30077401048196389</v>
      </c>
      <c r="BF47">
        <f t="shared" si="32"/>
        <v>0.31235445919026317</v>
      </c>
      <c r="BG47">
        <f t="shared" si="32"/>
        <v>0.32439444951397051</v>
      </c>
      <c r="BH47">
        <f t="shared" si="32"/>
        <v>0.33691221723147474</v>
      </c>
      <c r="BI47">
        <f t="shared" si="32"/>
        <v>0.34992672176316675</v>
      </c>
      <c r="BJ47">
        <f t="shared" si="32"/>
        <v>0.36345767488738756</v>
      </c>
      <c r="BK47">
        <f t="shared" si="32"/>
        <v>0.37752557059590036</v>
      </c>
      <c r="BL47">
        <f t="shared" si="32"/>
        <v>0.39215171613411748</v>
      </c>
    </row>
    <row r="48" spans="1:64" x14ac:dyDescent="0.25">
      <c r="A48" t="str">
        <f t="shared" si="4"/>
        <v>13_PNG</v>
      </c>
      <c r="B48" t="s">
        <v>743</v>
      </c>
      <c r="C48" t="str">
        <f t="shared" ref="C48:C60" si="33">C33</f>
        <v>pipeline_freight(gtkm)</v>
      </c>
      <c r="D48">
        <f t="shared" si="31"/>
        <v>0</v>
      </c>
      <c r="E48">
        <f t="shared" ref="E48:BL48" si="34">E179</f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 s="10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34"/>
        <v>0</v>
      </c>
      <c r="R48">
        <f t="shared" si="34"/>
        <v>0</v>
      </c>
      <c r="S48">
        <f t="shared" si="34"/>
        <v>0</v>
      </c>
      <c r="T48">
        <f t="shared" si="34"/>
        <v>0</v>
      </c>
      <c r="U48">
        <f t="shared" si="34"/>
        <v>0</v>
      </c>
      <c r="V48">
        <f t="shared" si="34"/>
        <v>0</v>
      </c>
      <c r="W48">
        <f t="shared" si="34"/>
        <v>0</v>
      </c>
      <c r="X48">
        <f t="shared" si="34"/>
        <v>0</v>
      </c>
      <c r="Y48">
        <f t="shared" si="34"/>
        <v>0</v>
      </c>
      <c r="Z48">
        <f t="shared" si="34"/>
        <v>0</v>
      </c>
      <c r="AA48">
        <f t="shared" si="34"/>
        <v>0</v>
      </c>
      <c r="AB48">
        <f t="shared" si="34"/>
        <v>0</v>
      </c>
      <c r="AC48">
        <f t="shared" si="34"/>
        <v>0</v>
      </c>
      <c r="AD48">
        <f t="shared" si="34"/>
        <v>0</v>
      </c>
      <c r="AE48">
        <f t="shared" si="34"/>
        <v>0</v>
      </c>
      <c r="AF48">
        <f t="shared" si="34"/>
        <v>0</v>
      </c>
      <c r="AG48">
        <f t="shared" si="34"/>
        <v>0</v>
      </c>
      <c r="AH48">
        <f t="shared" si="34"/>
        <v>0</v>
      </c>
      <c r="AI48">
        <f t="shared" si="34"/>
        <v>0</v>
      </c>
      <c r="AJ48">
        <f t="shared" si="34"/>
        <v>0</v>
      </c>
      <c r="AK48">
        <f t="shared" si="34"/>
        <v>0</v>
      </c>
      <c r="AL48">
        <f t="shared" si="34"/>
        <v>0</v>
      </c>
      <c r="AM48">
        <f t="shared" si="34"/>
        <v>0</v>
      </c>
      <c r="AN48">
        <f t="shared" si="34"/>
        <v>0</v>
      </c>
      <c r="AO48">
        <f t="shared" si="34"/>
        <v>0</v>
      </c>
      <c r="AP48">
        <f t="shared" si="34"/>
        <v>0</v>
      </c>
      <c r="AQ48">
        <f t="shared" si="34"/>
        <v>0</v>
      </c>
      <c r="AR48">
        <f t="shared" si="34"/>
        <v>0</v>
      </c>
      <c r="AS48">
        <f t="shared" si="34"/>
        <v>0</v>
      </c>
      <c r="AT48">
        <f t="shared" si="34"/>
        <v>0</v>
      </c>
      <c r="AU48">
        <f t="shared" si="34"/>
        <v>0</v>
      </c>
      <c r="AV48">
        <f t="shared" si="34"/>
        <v>0</v>
      </c>
      <c r="AW48">
        <f t="shared" si="34"/>
        <v>0</v>
      </c>
      <c r="AX48">
        <f t="shared" si="34"/>
        <v>0</v>
      </c>
      <c r="AY48">
        <f t="shared" si="34"/>
        <v>0</v>
      </c>
      <c r="AZ48">
        <f t="shared" si="34"/>
        <v>0</v>
      </c>
      <c r="BA48">
        <f t="shared" si="34"/>
        <v>0</v>
      </c>
      <c r="BB48">
        <f t="shared" si="34"/>
        <v>0</v>
      </c>
      <c r="BC48">
        <f t="shared" si="34"/>
        <v>0</v>
      </c>
      <c r="BD48">
        <f t="shared" si="34"/>
        <v>0</v>
      </c>
      <c r="BE48">
        <f t="shared" si="34"/>
        <v>0</v>
      </c>
      <c r="BF48">
        <f t="shared" si="34"/>
        <v>0</v>
      </c>
      <c r="BG48">
        <f t="shared" si="34"/>
        <v>0</v>
      </c>
      <c r="BH48">
        <f t="shared" si="34"/>
        <v>0</v>
      </c>
      <c r="BI48">
        <f t="shared" si="34"/>
        <v>0</v>
      </c>
      <c r="BJ48">
        <f t="shared" si="34"/>
        <v>0</v>
      </c>
      <c r="BK48">
        <f t="shared" si="34"/>
        <v>0</v>
      </c>
      <c r="BL48">
        <f t="shared" si="34"/>
        <v>0</v>
      </c>
    </row>
    <row r="49" spans="1:64" x14ac:dyDescent="0.25">
      <c r="A49" t="str">
        <f t="shared" si="4"/>
        <v>13_PNG</v>
      </c>
      <c r="B49" t="s">
        <v>743</v>
      </c>
      <c r="C49" t="str">
        <f t="shared" si="33"/>
        <v>rail_freight(gtkm)</v>
      </c>
      <c r="D49">
        <f t="shared" si="31"/>
        <v>0</v>
      </c>
      <c r="E49">
        <f t="shared" ref="E49:BL49" si="35">E180</f>
        <v>0</v>
      </c>
      <c r="F49">
        <f t="shared" si="35"/>
        <v>0</v>
      </c>
      <c r="G49">
        <f t="shared" si="35"/>
        <v>0</v>
      </c>
      <c r="H49">
        <f t="shared" si="35"/>
        <v>0</v>
      </c>
      <c r="I49">
        <f t="shared" si="35"/>
        <v>0</v>
      </c>
      <c r="J49" s="10">
        <f t="shared" si="35"/>
        <v>0</v>
      </c>
      <c r="K49">
        <f t="shared" si="35"/>
        <v>0</v>
      </c>
      <c r="L49">
        <f t="shared" si="35"/>
        <v>0</v>
      </c>
      <c r="M49">
        <f t="shared" si="35"/>
        <v>0</v>
      </c>
      <c r="N49">
        <f t="shared" si="35"/>
        <v>0</v>
      </c>
      <c r="O49">
        <f t="shared" si="35"/>
        <v>0</v>
      </c>
      <c r="P49">
        <f t="shared" si="35"/>
        <v>0</v>
      </c>
      <c r="Q49">
        <f t="shared" si="35"/>
        <v>0</v>
      </c>
      <c r="R49">
        <f t="shared" si="35"/>
        <v>0</v>
      </c>
      <c r="S49">
        <f t="shared" si="35"/>
        <v>0</v>
      </c>
      <c r="T49">
        <f t="shared" si="35"/>
        <v>0</v>
      </c>
      <c r="U49">
        <f t="shared" si="35"/>
        <v>0</v>
      </c>
      <c r="V49">
        <f t="shared" si="35"/>
        <v>0</v>
      </c>
      <c r="W49">
        <f t="shared" si="35"/>
        <v>0</v>
      </c>
      <c r="X49">
        <f t="shared" si="35"/>
        <v>0</v>
      </c>
      <c r="Y49">
        <f t="shared" si="35"/>
        <v>0</v>
      </c>
      <c r="Z49">
        <f t="shared" si="35"/>
        <v>0</v>
      </c>
      <c r="AA49">
        <f t="shared" si="35"/>
        <v>0</v>
      </c>
      <c r="AB49">
        <f t="shared" si="35"/>
        <v>0</v>
      </c>
      <c r="AC49">
        <f t="shared" si="35"/>
        <v>0</v>
      </c>
      <c r="AD49">
        <f t="shared" si="35"/>
        <v>0</v>
      </c>
      <c r="AE49">
        <f t="shared" si="35"/>
        <v>0</v>
      </c>
      <c r="AF49">
        <f t="shared" si="35"/>
        <v>0</v>
      </c>
      <c r="AG49">
        <f t="shared" si="35"/>
        <v>0</v>
      </c>
      <c r="AH49">
        <f t="shared" si="35"/>
        <v>0</v>
      </c>
      <c r="AI49">
        <f t="shared" si="35"/>
        <v>0</v>
      </c>
      <c r="AJ49">
        <f t="shared" si="35"/>
        <v>0</v>
      </c>
      <c r="AK49">
        <f t="shared" si="35"/>
        <v>0</v>
      </c>
      <c r="AL49">
        <f t="shared" si="35"/>
        <v>0</v>
      </c>
      <c r="AM49">
        <f t="shared" si="35"/>
        <v>0</v>
      </c>
      <c r="AN49">
        <f t="shared" si="35"/>
        <v>0</v>
      </c>
      <c r="AO49">
        <f t="shared" si="35"/>
        <v>0</v>
      </c>
      <c r="AP49">
        <f t="shared" si="35"/>
        <v>0</v>
      </c>
      <c r="AQ49">
        <f t="shared" si="35"/>
        <v>0</v>
      </c>
      <c r="AR49">
        <f t="shared" si="35"/>
        <v>0</v>
      </c>
      <c r="AS49">
        <f t="shared" si="35"/>
        <v>0</v>
      </c>
      <c r="AT49">
        <f t="shared" si="35"/>
        <v>0</v>
      </c>
      <c r="AU49">
        <f t="shared" si="35"/>
        <v>0</v>
      </c>
      <c r="AV49">
        <f t="shared" si="35"/>
        <v>0</v>
      </c>
      <c r="AW49">
        <f t="shared" si="35"/>
        <v>0</v>
      </c>
      <c r="AX49">
        <f t="shared" si="35"/>
        <v>0</v>
      </c>
      <c r="AY49">
        <f t="shared" si="35"/>
        <v>0</v>
      </c>
      <c r="AZ49">
        <f t="shared" si="35"/>
        <v>0</v>
      </c>
      <c r="BA49">
        <f t="shared" si="35"/>
        <v>0</v>
      </c>
      <c r="BB49">
        <f t="shared" si="35"/>
        <v>0</v>
      </c>
      <c r="BC49">
        <f t="shared" si="35"/>
        <v>0</v>
      </c>
      <c r="BD49">
        <f t="shared" si="35"/>
        <v>0</v>
      </c>
      <c r="BE49">
        <f t="shared" si="35"/>
        <v>0</v>
      </c>
      <c r="BF49">
        <f t="shared" si="35"/>
        <v>0</v>
      </c>
      <c r="BG49">
        <f t="shared" si="35"/>
        <v>0</v>
      </c>
      <c r="BH49">
        <f t="shared" si="35"/>
        <v>0</v>
      </c>
      <c r="BI49">
        <f t="shared" si="35"/>
        <v>0</v>
      </c>
      <c r="BJ49">
        <f t="shared" si="35"/>
        <v>0</v>
      </c>
      <c r="BK49">
        <f t="shared" si="35"/>
        <v>0</v>
      </c>
      <c r="BL49">
        <f t="shared" si="35"/>
        <v>0</v>
      </c>
    </row>
    <row r="50" spans="1:64" x14ac:dyDescent="0.25">
      <c r="A50" t="str">
        <f t="shared" si="4"/>
        <v>13_PNG</v>
      </c>
      <c r="B50" t="s">
        <v>743</v>
      </c>
      <c r="C50" t="str">
        <f t="shared" si="33"/>
        <v>road_freight_2w(gtkm)</v>
      </c>
      <c r="D50">
        <f t="shared" si="31"/>
        <v>0</v>
      </c>
      <c r="E50">
        <f t="shared" ref="E50:BL50" si="36">E181</f>
        <v>0</v>
      </c>
      <c r="F50">
        <f t="shared" si="36"/>
        <v>0</v>
      </c>
      <c r="G50">
        <f t="shared" si="36"/>
        <v>0</v>
      </c>
      <c r="H50">
        <f t="shared" si="36"/>
        <v>0</v>
      </c>
      <c r="I50">
        <f t="shared" si="36"/>
        <v>0</v>
      </c>
      <c r="J50" s="10">
        <f t="shared" si="36"/>
        <v>0</v>
      </c>
      <c r="K50">
        <f t="shared" si="36"/>
        <v>0</v>
      </c>
      <c r="L50">
        <f t="shared" si="36"/>
        <v>0</v>
      </c>
      <c r="M50">
        <f t="shared" si="36"/>
        <v>0</v>
      </c>
      <c r="N50">
        <f t="shared" si="36"/>
        <v>0</v>
      </c>
      <c r="O50">
        <f t="shared" si="36"/>
        <v>0</v>
      </c>
      <c r="P50">
        <f t="shared" si="36"/>
        <v>0</v>
      </c>
      <c r="Q50">
        <f t="shared" si="36"/>
        <v>0</v>
      </c>
      <c r="R50">
        <f t="shared" si="36"/>
        <v>0</v>
      </c>
      <c r="S50">
        <f t="shared" si="36"/>
        <v>0</v>
      </c>
      <c r="T50">
        <f t="shared" si="36"/>
        <v>0</v>
      </c>
      <c r="U50">
        <f t="shared" si="36"/>
        <v>0</v>
      </c>
      <c r="V50">
        <f t="shared" si="36"/>
        <v>0</v>
      </c>
      <c r="W50">
        <f t="shared" si="36"/>
        <v>0</v>
      </c>
      <c r="X50">
        <f t="shared" si="36"/>
        <v>0</v>
      </c>
      <c r="Y50">
        <f t="shared" si="36"/>
        <v>0</v>
      </c>
      <c r="Z50">
        <f t="shared" si="36"/>
        <v>0</v>
      </c>
      <c r="AA50">
        <f t="shared" si="36"/>
        <v>0</v>
      </c>
      <c r="AB50">
        <f t="shared" si="36"/>
        <v>0</v>
      </c>
      <c r="AC50">
        <f t="shared" si="36"/>
        <v>0</v>
      </c>
      <c r="AD50">
        <f t="shared" si="36"/>
        <v>0</v>
      </c>
      <c r="AE50">
        <f t="shared" si="36"/>
        <v>0</v>
      </c>
      <c r="AF50">
        <f t="shared" si="36"/>
        <v>0</v>
      </c>
      <c r="AG50">
        <f t="shared" si="36"/>
        <v>0</v>
      </c>
      <c r="AH50">
        <f t="shared" si="36"/>
        <v>0</v>
      </c>
      <c r="AI50">
        <f t="shared" si="36"/>
        <v>0</v>
      </c>
      <c r="AJ50">
        <f t="shared" si="36"/>
        <v>0</v>
      </c>
      <c r="AK50">
        <f t="shared" si="36"/>
        <v>0</v>
      </c>
      <c r="AL50">
        <f t="shared" si="36"/>
        <v>0</v>
      </c>
      <c r="AM50">
        <f t="shared" si="36"/>
        <v>0</v>
      </c>
      <c r="AN50">
        <f t="shared" si="36"/>
        <v>0</v>
      </c>
      <c r="AO50">
        <f t="shared" si="36"/>
        <v>0</v>
      </c>
      <c r="AP50">
        <f t="shared" si="36"/>
        <v>0</v>
      </c>
      <c r="AQ50">
        <f t="shared" si="36"/>
        <v>0</v>
      </c>
      <c r="AR50">
        <f t="shared" si="36"/>
        <v>0</v>
      </c>
      <c r="AS50">
        <f t="shared" si="36"/>
        <v>0</v>
      </c>
      <c r="AT50">
        <f t="shared" si="36"/>
        <v>0</v>
      </c>
      <c r="AU50">
        <f t="shared" si="36"/>
        <v>0</v>
      </c>
      <c r="AV50">
        <f t="shared" si="36"/>
        <v>0</v>
      </c>
      <c r="AW50">
        <f t="shared" si="36"/>
        <v>0</v>
      </c>
      <c r="AX50">
        <f t="shared" si="36"/>
        <v>0</v>
      </c>
      <c r="AY50">
        <f t="shared" si="36"/>
        <v>0</v>
      </c>
      <c r="AZ50">
        <f t="shared" si="36"/>
        <v>0</v>
      </c>
      <c r="BA50">
        <f t="shared" si="36"/>
        <v>0</v>
      </c>
      <c r="BB50">
        <f t="shared" si="36"/>
        <v>0</v>
      </c>
      <c r="BC50">
        <f t="shared" si="36"/>
        <v>0</v>
      </c>
      <c r="BD50">
        <f t="shared" si="36"/>
        <v>0</v>
      </c>
      <c r="BE50">
        <f t="shared" si="36"/>
        <v>0</v>
      </c>
      <c r="BF50">
        <f t="shared" si="36"/>
        <v>0</v>
      </c>
      <c r="BG50">
        <f t="shared" si="36"/>
        <v>0</v>
      </c>
      <c r="BH50">
        <f t="shared" si="36"/>
        <v>0</v>
      </c>
      <c r="BI50">
        <f t="shared" si="36"/>
        <v>0</v>
      </c>
      <c r="BJ50">
        <f t="shared" si="36"/>
        <v>0</v>
      </c>
      <c r="BK50">
        <f t="shared" si="36"/>
        <v>0</v>
      </c>
      <c r="BL50">
        <f t="shared" si="36"/>
        <v>0</v>
      </c>
    </row>
    <row r="51" spans="1:64" x14ac:dyDescent="0.25">
      <c r="A51" t="str">
        <f t="shared" si="4"/>
        <v>13_PNG</v>
      </c>
      <c r="B51" t="s">
        <v>743</v>
      </c>
      <c r="C51" t="str">
        <f t="shared" si="33"/>
        <v>road_freight_ht(gtkm)</v>
      </c>
      <c r="D51">
        <f t="shared" si="31"/>
        <v>0.62447178999183772</v>
      </c>
      <c r="E51">
        <f t="shared" ref="E51:BL51" si="37">E182</f>
        <v>0.69126300794391216</v>
      </c>
      <c r="F51">
        <f t="shared" si="37"/>
        <v>0.74740970585589972</v>
      </c>
      <c r="G51">
        <f t="shared" si="37"/>
        <v>0.7891034619148769</v>
      </c>
      <c r="H51">
        <f t="shared" si="37"/>
        <v>0.85681427311169467</v>
      </c>
      <c r="I51">
        <f t="shared" si="37"/>
        <v>0.91114813176139642</v>
      </c>
      <c r="J51" s="10">
        <f t="shared" si="37"/>
        <v>0.96000000000000008</v>
      </c>
      <c r="K51">
        <f t="shared" si="37"/>
        <v>1.0774842906530602</v>
      </c>
      <c r="L51">
        <f t="shared" si="37"/>
        <v>1.113132518656696</v>
      </c>
      <c r="M51">
        <f t="shared" si="37"/>
        <v>1.1207466871313727</v>
      </c>
      <c r="N51">
        <f t="shared" si="37"/>
        <v>1.0926867535891549</v>
      </c>
      <c r="O51">
        <f t="shared" si="37"/>
        <v>1.1056679123656881</v>
      </c>
      <c r="P51">
        <f t="shared" si="37"/>
        <v>1.133966755376546</v>
      </c>
      <c r="Q51">
        <f t="shared" si="37"/>
        <v>1.1636838953045296</v>
      </c>
      <c r="R51">
        <f t="shared" si="37"/>
        <v>1.1920162629326279</v>
      </c>
      <c r="S51">
        <f t="shared" si="37"/>
        <v>1.2248084752351653</v>
      </c>
      <c r="T51">
        <f t="shared" si="37"/>
        <v>1.2895914435090725</v>
      </c>
      <c r="U51">
        <f t="shared" si="37"/>
        <v>1.3570169805696326</v>
      </c>
      <c r="V51">
        <f t="shared" si="37"/>
        <v>1.4270648060817386</v>
      </c>
      <c r="W51">
        <f t="shared" si="37"/>
        <v>1.4997160073339235</v>
      </c>
      <c r="X51">
        <f t="shared" si="37"/>
        <v>1.5778723154401268</v>
      </c>
      <c r="Y51">
        <f t="shared" si="37"/>
        <v>1.6585970420741634</v>
      </c>
      <c r="Z51">
        <f t="shared" si="37"/>
        <v>1.7418774858152721</v>
      </c>
      <c r="AA51">
        <f t="shared" si="37"/>
        <v>1.8277048201763422</v>
      </c>
      <c r="AB51">
        <f t="shared" si="37"/>
        <v>1.9189839483983557</v>
      </c>
      <c r="AC51">
        <f t="shared" si="37"/>
        <v>2.0127998931804392</v>
      </c>
      <c r="AD51">
        <f t="shared" si="37"/>
        <v>2.1120609958174548</v>
      </c>
      <c r="AE51">
        <f t="shared" si="37"/>
        <v>2.2138694312883493</v>
      </c>
      <c r="AF51">
        <f t="shared" si="37"/>
        <v>2.3211394482623251</v>
      </c>
      <c r="AG51">
        <f t="shared" si="37"/>
        <v>2.4309945148586372</v>
      </c>
      <c r="AH51">
        <f t="shared" si="37"/>
        <v>2.5463577123158374</v>
      </c>
      <c r="AI51">
        <f t="shared" si="37"/>
        <v>2.6643774868793719</v>
      </c>
      <c r="AJ51">
        <f t="shared" si="37"/>
        <v>2.7879891334266933</v>
      </c>
      <c r="AK51">
        <f t="shared" si="37"/>
        <v>2.9172473914778374</v>
      </c>
      <c r="AL51">
        <f t="shared" si="37"/>
        <v>3.0493444427426026</v>
      </c>
      <c r="AM51">
        <f t="shared" si="37"/>
        <v>3.1786244896087181</v>
      </c>
      <c r="AN51">
        <f t="shared" si="37"/>
        <v>3.3195535580415458</v>
      </c>
      <c r="AO51">
        <f t="shared" si="37"/>
        <v>3.4894358710205702</v>
      </c>
      <c r="AP51">
        <f t="shared" si="37"/>
        <v>3.6310279618094028</v>
      </c>
      <c r="AQ51">
        <f t="shared" si="37"/>
        <v>3.8018352282308547</v>
      </c>
      <c r="AR51">
        <f t="shared" si="37"/>
        <v>3.9446955011761147</v>
      </c>
      <c r="AS51">
        <f t="shared" si="37"/>
        <v>4.0936571084436491</v>
      </c>
      <c r="AT51">
        <f t="shared" si="37"/>
        <v>4.2485298906027653</v>
      </c>
      <c r="AU51">
        <f t="shared" si="37"/>
        <v>4.4095484180856612</v>
      </c>
      <c r="AV51">
        <f t="shared" si="37"/>
        <v>4.5769565696750014</v>
      </c>
      <c r="AW51">
        <f t="shared" si="37"/>
        <v>4.7510079018829829</v>
      </c>
      <c r="AX51">
        <f t="shared" si="37"/>
        <v>4.9319660329881216</v>
      </c>
      <c r="AY51">
        <f t="shared" si="37"/>
        <v>5.120105042311704</v>
      </c>
      <c r="AZ51">
        <f t="shared" si="37"/>
        <v>5.3157098853385909</v>
      </c>
      <c r="BA51">
        <f t="shared" si="37"/>
        <v>5.5190768253109885</v>
      </c>
      <c r="BB51">
        <f t="shared" si="37"/>
        <v>5.7305138819489869</v>
      </c>
      <c r="BC51">
        <f t="shared" si="37"/>
        <v>5.9503412979773751</v>
      </c>
      <c r="BD51">
        <f t="shared" si="37"/>
        <v>6.1788920241655862</v>
      </c>
      <c r="BE51">
        <f t="shared" si="37"/>
        <v>6.4165122236152659</v>
      </c>
      <c r="BF51">
        <f t="shared" si="37"/>
        <v>6.6635617960589855</v>
      </c>
      <c r="BG51">
        <f t="shared" si="37"/>
        <v>6.9204149229647429</v>
      </c>
      <c r="BH51">
        <f t="shared" si="37"/>
        <v>7.1874606342715017</v>
      </c>
      <c r="BI51">
        <f t="shared" si="37"/>
        <v>7.465103397614266</v>
      </c>
      <c r="BJ51">
        <f t="shared" si="37"/>
        <v>7.7537637309309781</v>
      </c>
      <c r="BK51">
        <f t="shared" si="37"/>
        <v>8.0538788393792533</v>
      </c>
      <c r="BL51">
        <f t="shared" si="37"/>
        <v>8.3659032775278863</v>
      </c>
    </row>
    <row r="52" spans="1:64" x14ac:dyDescent="0.25">
      <c r="A52" t="str">
        <f t="shared" si="4"/>
        <v>13_PNG</v>
      </c>
      <c r="B52" t="s">
        <v>743</v>
      </c>
      <c r="C52" t="str">
        <f t="shared" si="33"/>
        <v>road_freight_lt(gtkm)</v>
      </c>
      <c r="D52">
        <f t="shared" si="31"/>
        <v>0</v>
      </c>
      <c r="E52">
        <f t="shared" ref="E52:BL52" si="38">E183</f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 s="10">
        <f t="shared" si="38"/>
        <v>0</v>
      </c>
      <c r="K52">
        <f t="shared" si="38"/>
        <v>0</v>
      </c>
      <c r="L52">
        <f t="shared" si="38"/>
        <v>0</v>
      </c>
      <c r="M52">
        <f t="shared" si="38"/>
        <v>0</v>
      </c>
      <c r="N52">
        <f t="shared" si="38"/>
        <v>0</v>
      </c>
      <c r="O52">
        <f t="shared" si="38"/>
        <v>0</v>
      </c>
      <c r="P52">
        <f t="shared" si="38"/>
        <v>0</v>
      </c>
      <c r="Q52">
        <f t="shared" si="38"/>
        <v>0</v>
      </c>
      <c r="R52">
        <f t="shared" si="38"/>
        <v>0</v>
      </c>
      <c r="S52">
        <f t="shared" si="38"/>
        <v>0</v>
      </c>
      <c r="T52">
        <f t="shared" si="38"/>
        <v>0</v>
      </c>
      <c r="U52">
        <f t="shared" si="38"/>
        <v>0</v>
      </c>
      <c r="V52">
        <f t="shared" si="38"/>
        <v>0</v>
      </c>
      <c r="W52">
        <f t="shared" si="38"/>
        <v>0</v>
      </c>
      <c r="X52">
        <f t="shared" si="38"/>
        <v>0</v>
      </c>
      <c r="Y52">
        <f t="shared" si="38"/>
        <v>0</v>
      </c>
      <c r="Z52">
        <f t="shared" si="38"/>
        <v>0</v>
      </c>
      <c r="AA52">
        <f t="shared" si="38"/>
        <v>0</v>
      </c>
      <c r="AB52">
        <f t="shared" si="38"/>
        <v>0</v>
      </c>
      <c r="AC52">
        <f t="shared" si="38"/>
        <v>0</v>
      </c>
      <c r="AD52">
        <f t="shared" si="38"/>
        <v>0</v>
      </c>
      <c r="AE52">
        <f t="shared" si="38"/>
        <v>0</v>
      </c>
      <c r="AF52">
        <f t="shared" si="38"/>
        <v>0</v>
      </c>
      <c r="AG52">
        <f t="shared" si="38"/>
        <v>0</v>
      </c>
      <c r="AH52">
        <f t="shared" si="38"/>
        <v>0</v>
      </c>
      <c r="AI52">
        <f t="shared" si="38"/>
        <v>0</v>
      </c>
      <c r="AJ52">
        <f t="shared" si="38"/>
        <v>0</v>
      </c>
      <c r="AK52">
        <f t="shared" si="38"/>
        <v>0</v>
      </c>
      <c r="AL52">
        <f t="shared" si="38"/>
        <v>0</v>
      </c>
      <c r="AM52">
        <f t="shared" si="38"/>
        <v>0</v>
      </c>
      <c r="AN52">
        <f t="shared" si="38"/>
        <v>0</v>
      </c>
      <c r="AO52">
        <f t="shared" si="38"/>
        <v>0</v>
      </c>
      <c r="AP52">
        <f t="shared" si="38"/>
        <v>0</v>
      </c>
      <c r="AQ52">
        <f t="shared" si="38"/>
        <v>0</v>
      </c>
      <c r="AR52">
        <f t="shared" si="38"/>
        <v>0</v>
      </c>
      <c r="AS52">
        <f t="shared" si="38"/>
        <v>0</v>
      </c>
      <c r="AT52">
        <f t="shared" si="38"/>
        <v>0</v>
      </c>
      <c r="AU52">
        <f t="shared" si="38"/>
        <v>0</v>
      </c>
      <c r="AV52">
        <f t="shared" si="38"/>
        <v>0</v>
      </c>
      <c r="AW52">
        <f t="shared" si="38"/>
        <v>0</v>
      </c>
      <c r="AX52">
        <f t="shared" si="38"/>
        <v>0</v>
      </c>
      <c r="AY52">
        <f t="shared" si="38"/>
        <v>0</v>
      </c>
      <c r="AZ52">
        <f t="shared" si="38"/>
        <v>0</v>
      </c>
      <c r="BA52">
        <f t="shared" si="38"/>
        <v>0</v>
      </c>
      <c r="BB52">
        <f t="shared" si="38"/>
        <v>0</v>
      </c>
      <c r="BC52">
        <f t="shared" si="38"/>
        <v>0</v>
      </c>
      <c r="BD52">
        <f t="shared" si="38"/>
        <v>0</v>
      </c>
      <c r="BE52">
        <f t="shared" si="38"/>
        <v>0</v>
      </c>
      <c r="BF52">
        <f t="shared" si="38"/>
        <v>0</v>
      </c>
      <c r="BG52">
        <f t="shared" si="38"/>
        <v>0</v>
      </c>
      <c r="BH52">
        <f t="shared" si="38"/>
        <v>0</v>
      </c>
      <c r="BI52">
        <f t="shared" si="38"/>
        <v>0</v>
      </c>
      <c r="BJ52">
        <f t="shared" si="38"/>
        <v>0</v>
      </c>
      <c r="BK52">
        <f t="shared" si="38"/>
        <v>0</v>
      </c>
      <c r="BL52">
        <f t="shared" si="38"/>
        <v>0</v>
      </c>
    </row>
    <row r="53" spans="1:64" x14ac:dyDescent="0.25">
      <c r="A53" t="str">
        <f t="shared" si="4"/>
        <v>13_PNG</v>
      </c>
      <c r="B53" t="s">
        <v>743</v>
      </c>
      <c r="C53" t="str">
        <f t="shared" si="33"/>
        <v>ship_freight(gtkm)</v>
      </c>
      <c r="D53">
        <f t="shared" si="31"/>
        <v>1.3416214458568341</v>
      </c>
      <c r="E53">
        <f t="shared" ref="E53:BL53" si="39">E184</f>
        <v>1.3304412671413615</v>
      </c>
      <c r="F53">
        <f t="shared" si="39"/>
        <v>1.4087025181496748</v>
      </c>
      <c r="G53">
        <f t="shared" si="39"/>
        <v>1.2633601948485178</v>
      </c>
      <c r="H53">
        <f t="shared" si="39"/>
        <v>1.4198826968651501</v>
      </c>
      <c r="I53">
        <f t="shared" si="39"/>
        <v>1.4198826968651506</v>
      </c>
      <c r="J53" s="10">
        <f t="shared" si="39"/>
        <v>1.44</v>
      </c>
      <c r="K53">
        <f t="shared" si="39"/>
        <v>1.6082056558454221</v>
      </c>
      <c r="L53">
        <f t="shared" si="39"/>
        <v>1.6541648477597077</v>
      </c>
      <c r="M53">
        <f t="shared" si="39"/>
        <v>1.6591634622178166</v>
      </c>
      <c r="N53">
        <f t="shared" si="39"/>
        <v>1.6123621914884592</v>
      </c>
      <c r="O53">
        <f t="shared" si="39"/>
        <v>1.6270445098461015</v>
      </c>
      <c r="P53">
        <f t="shared" si="39"/>
        <v>1.6649178842575634</v>
      </c>
      <c r="Q53">
        <f t="shared" si="39"/>
        <v>1.7054650829632361</v>
      </c>
      <c r="R53">
        <f t="shared" si="39"/>
        <v>1.7445787792197975</v>
      </c>
      <c r="S53">
        <f t="shared" si="39"/>
        <v>1.7908134529429272</v>
      </c>
      <c r="T53">
        <f t="shared" si="39"/>
        <v>1.8843832226649204</v>
      </c>
      <c r="U53">
        <f t="shared" si="39"/>
        <v>1.9823783264836807</v>
      </c>
      <c r="V53">
        <f t="shared" si="39"/>
        <v>2.084810321447331</v>
      </c>
      <c r="W53">
        <f t="shared" si="39"/>
        <v>2.1916899852434857</v>
      </c>
      <c r="X53">
        <f t="shared" si="39"/>
        <v>2.3072949644937517</v>
      </c>
      <c r="Y53">
        <f t="shared" si="39"/>
        <v>2.4273675334595763</v>
      </c>
      <c r="Z53">
        <f t="shared" si="39"/>
        <v>2.5519149302329502</v>
      </c>
      <c r="AA53">
        <f t="shared" si="39"/>
        <v>2.6809421847177641</v>
      </c>
      <c r="AB53">
        <f t="shared" si="39"/>
        <v>2.8187251358522114</v>
      </c>
      <c r="AC53">
        <f t="shared" si="39"/>
        <v>2.9609936855497252</v>
      </c>
      <c r="AD53">
        <f t="shared" si="39"/>
        <v>3.1120217135227937</v>
      </c>
      <c r="AE53">
        <f t="shared" si="39"/>
        <v>3.2675293472051621</v>
      </c>
      <c r="AF53">
        <f t="shared" si="39"/>
        <v>3.4317870999049105</v>
      </c>
      <c r="AG53">
        <f t="shared" si="39"/>
        <v>3.6005029648457021</v>
      </c>
      <c r="AH53">
        <f t="shared" si="39"/>
        <v>3.7779424219656885</v>
      </c>
      <c r="AI53">
        <f t="shared" si="39"/>
        <v>3.9597992303348164</v>
      </c>
      <c r="AJ53">
        <f t="shared" si="39"/>
        <v>4.1503319097689353</v>
      </c>
      <c r="AK53">
        <f t="shared" si="39"/>
        <v>4.3495092661450991</v>
      </c>
      <c r="AL53">
        <f t="shared" si="39"/>
        <v>4.5530001352337548</v>
      </c>
      <c r="AM53">
        <f t="shared" si="39"/>
        <v>4.7521650749322948</v>
      </c>
      <c r="AN53">
        <f t="shared" si="39"/>
        <v>4.9684166114575339</v>
      </c>
      <c r="AO53">
        <f t="shared" si="39"/>
        <v>5.2274811234918923</v>
      </c>
      <c r="AP53">
        <f t="shared" si="39"/>
        <v>5.4433548269471457</v>
      </c>
      <c r="AQ53">
        <f t="shared" si="39"/>
        <v>5.7018922406180526</v>
      </c>
      <c r="AR53">
        <f t="shared" si="39"/>
        <v>5.9170432517641558</v>
      </c>
      <c r="AS53">
        <f t="shared" si="39"/>
        <v>6.1404856626654558</v>
      </c>
      <c r="AT53">
        <f t="shared" si="39"/>
        <v>6.3727948359041298</v>
      </c>
      <c r="AU53">
        <f t="shared" si="39"/>
        <v>6.6143226271284741</v>
      </c>
      <c r="AV53">
        <f t="shared" si="39"/>
        <v>6.8654348545124835</v>
      </c>
      <c r="AW53">
        <f t="shared" si="39"/>
        <v>7.1265118528244544</v>
      </c>
      <c r="AX53">
        <f t="shared" si="39"/>
        <v>7.397949049482162</v>
      </c>
      <c r="AY53">
        <f t="shared" si="39"/>
        <v>7.6801575634675352</v>
      </c>
      <c r="AZ53">
        <f t="shared" si="39"/>
        <v>7.9735648280078637</v>
      </c>
      <c r="BA53">
        <f t="shared" si="39"/>
        <v>8.2786152379664593</v>
      </c>
      <c r="BB53">
        <f t="shared" si="39"/>
        <v>8.5957708229234555</v>
      </c>
      <c r="BC53">
        <f t="shared" si="39"/>
        <v>8.9255119469660382</v>
      </c>
      <c r="BD53">
        <f t="shared" si="39"/>
        <v>9.2683380362483536</v>
      </c>
      <c r="BE53">
        <f t="shared" si="39"/>
        <v>9.6247683354228712</v>
      </c>
      <c r="BF53">
        <f t="shared" si="39"/>
        <v>9.9953426940884498</v>
      </c>
      <c r="BG53">
        <f t="shared" si="39"/>
        <v>10.380622384447085</v>
      </c>
      <c r="BH53">
        <f t="shared" si="39"/>
        <v>10.781190951407224</v>
      </c>
      <c r="BI53">
        <f t="shared" si="39"/>
        <v>11.197655096421368</v>
      </c>
      <c r="BJ53">
        <f t="shared" si="39"/>
        <v>11.630645596396434</v>
      </c>
      <c r="BK53">
        <f t="shared" si="39"/>
        <v>12.080818259068845</v>
      </c>
      <c r="BL53">
        <f t="shared" si="39"/>
        <v>12.548854916291795</v>
      </c>
    </row>
    <row r="54" spans="1:64" x14ac:dyDescent="0.25">
      <c r="A54" t="str">
        <f t="shared" si="4"/>
        <v>13_PNG</v>
      </c>
      <c r="B54" t="s">
        <v>743</v>
      </c>
      <c r="C54" t="str">
        <f t="shared" si="33"/>
        <v>air_passenger(gpkm)</v>
      </c>
      <c r="D54">
        <f t="shared" si="31"/>
        <v>1.1674889999999991</v>
      </c>
      <c r="E54">
        <f t="shared" ref="E54:BL54" si="40">E185</f>
        <v>1.1939332500000002</v>
      </c>
      <c r="F54">
        <f t="shared" si="40"/>
        <v>1.2205417499999998</v>
      </c>
      <c r="G54">
        <f t="shared" si="40"/>
        <v>1.24715025</v>
      </c>
      <c r="H54">
        <f t="shared" si="40"/>
        <v>1.2739229999999975</v>
      </c>
      <c r="I54">
        <f t="shared" si="40"/>
        <v>1.3008599999999964</v>
      </c>
      <c r="J54" s="10">
        <f t="shared" si="40"/>
        <v>0</v>
      </c>
      <c r="K54">
        <f t="shared" si="40"/>
        <v>1.2160448639040129</v>
      </c>
      <c r="L54">
        <f t="shared" si="40"/>
        <v>1.171788287700239</v>
      </c>
      <c r="M54">
        <f t="shared" si="40"/>
        <v>1.2027450993510287</v>
      </c>
      <c r="N54">
        <f t="shared" si="40"/>
        <v>1.1356099872114598</v>
      </c>
      <c r="O54">
        <f t="shared" si="40"/>
        <v>1.1284238431019824</v>
      </c>
      <c r="P54">
        <f t="shared" si="40"/>
        <v>1.1447948086183244</v>
      </c>
      <c r="Q54">
        <f t="shared" si="40"/>
        <v>1.1662239391709719</v>
      </c>
      <c r="R54">
        <f t="shared" si="40"/>
        <v>1.1892147764792762</v>
      </c>
      <c r="S54">
        <f t="shared" si="40"/>
        <v>1.2211600896211654</v>
      </c>
      <c r="T54">
        <f t="shared" si="40"/>
        <v>1.2962565155007153</v>
      </c>
      <c r="U54">
        <f t="shared" si="40"/>
        <v>1.3780225633252428</v>
      </c>
      <c r="V54">
        <f t="shared" si="40"/>
        <v>1.4667821790040183</v>
      </c>
      <c r="W54">
        <f t="shared" si="40"/>
        <v>1.5628406674753446</v>
      </c>
      <c r="X54">
        <f t="shared" si="40"/>
        <v>1.6701495198997258</v>
      </c>
      <c r="Y54">
        <f t="shared" si="40"/>
        <v>1.7853379047957758</v>
      </c>
      <c r="Z54">
        <f t="shared" si="40"/>
        <v>1.9086267675329371</v>
      </c>
      <c r="AA54">
        <f t="shared" si="40"/>
        <v>2.0401860158791898</v>
      </c>
      <c r="AB54">
        <f t="shared" si="40"/>
        <v>2.1839414185181298</v>
      </c>
      <c r="AC54">
        <f t="shared" si="40"/>
        <v>2.3362136094037891</v>
      </c>
      <c r="AD54">
        <f t="shared" si="40"/>
        <v>2.5008880006309289</v>
      </c>
      <c r="AE54">
        <f t="shared" si="40"/>
        <v>2.6740475229965952</v>
      </c>
      <c r="AF54">
        <f t="shared" si="40"/>
        <v>2.8595034477815067</v>
      </c>
      <c r="AG54">
        <f t="shared" si="40"/>
        <v>3.0530475834151898</v>
      </c>
      <c r="AH54">
        <f t="shared" si="40"/>
        <v>3.2583782890972839</v>
      </c>
      <c r="AI54">
        <f t="shared" si="40"/>
        <v>3.4709501006599193</v>
      </c>
      <c r="AJ54">
        <f t="shared" si="40"/>
        <v>3.6943035673131916</v>
      </c>
      <c r="AK54">
        <f t="shared" si="40"/>
        <v>3.9277661635898888</v>
      </c>
      <c r="AL54">
        <f t="shared" si="40"/>
        <v>4.1662043150402521</v>
      </c>
      <c r="AM54">
        <f t="shared" si="40"/>
        <v>4.3998243205782437</v>
      </c>
      <c r="AN54">
        <f t="shared" si="40"/>
        <v>4.648945168924242</v>
      </c>
      <c r="AO54">
        <f t="shared" si="40"/>
        <v>4.938689772828269</v>
      </c>
      <c r="AP54">
        <f t="shared" si="40"/>
        <v>5.1797535242635364</v>
      </c>
      <c r="AQ54">
        <f t="shared" si="40"/>
        <v>5.4580675659552336</v>
      </c>
      <c r="AR54">
        <f t="shared" si="40"/>
        <v>5.6832308464636148</v>
      </c>
      <c r="AS54">
        <f t="shared" si="40"/>
        <v>5.9119216812624407</v>
      </c>
      <c r="AT54">
        <f t="shared" si="40"/>
        <v>6.1497512546687325</v>
      </c>
      <c r="AU54">
        <f t="shared" si="40"/>
        <v>6.3970812841315468</v>
      </c>
      <c r="AV54">
        <f t="shared" si="40"/>
        <v>6.6542878671631422</v>
      </c>
      <c r="AW54">
        <f t="shared" si="40"/>
        <v>6.9217621468744861</v>
      </c>
      <c r="AX54">
        <f t="shared" si="40"/>
        <v>7.1999113492569782</v>
      </c>
      <c r="AY54">
        <f t="shared" si="40"/>
        <v>7.4891593996667378</v>
      </c>
      <c r="AZ54">
        <f t="shared" si="40"/>
        <v>7.7899472781337336</v>
      </c>
      <c r="BA54">
        <f t="shared" si="40"/>
        <v>8.1027337492195599</v>
      </c>
      <c r="BB54">
        <f t="shared" si="40"/>
        <v>8.4279953407462589</v>
      </c>
      <c r="BC54">
        <f t="shared" si="40"/>
        <v>8.7662272862793547</v>
      </c>
      <c r="BD54">
        <f t="shared" si="40"/>
        <v>9.1179439249169292</v>
      </c>
      <c r="BE54">
        <f t="shared" si="40"/>
        <v>9.4836801702055311</v>
      </c>
      <c r="BF54">
        <f t="shared" si="40"/>
        <v>9.8639916611033094</v>
      </c>
      <c r="BG54">
        <f t="shared" si="40"/>
        <v>10.259456587490687</v>
      </c>
      <c r="BH54">
        <f t="shared" si="40"/>
        <v>10.670675962196658</v>
      </c>
      <c r="BI54">
        <f t="shared" si="40"/>
        <v>11.098274665649516</v>
      </c>
      <c r="BJ54">
        <f t="shared" si="40"/>
        <v>11.542903391480955</v>
      </c>
      <c r="BK54">
        <f t="shared" si="40"/>
        <v>12.005238677797815</v>
      </c>
      <c r="BL54">
        <f t="shared" si="40"/>
        <v>12.485983437674161</v>
      </c>
    </row>
    <row r="55" spans="1:64" x14ac:dyDescent="0.25">
      <c r="A55" t="str">
        <f t="shared" si="4"/>
        <v>13_PNG</v>
      </c>
      <c r="B55" t="s">
        <v>743</v>
      </c>
      <c r="C55" t="str">
        <f t="shared" si="33"/>
        <v>rail_passenger(gpkm)</v>
      </c>
      <c r="D55">
        <f t="shared" si="31"/>
        <v>0</v>
      </c>
      <c r="E55">
        <f t="shared" ref="E55:BL55" si="41">E186</f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 s="10">
        <f t="shared" si="41"/>
        <v>0</v>
      </c>
      <c r="K55">
        <f t="shared" si="41"/>
        <v>0</v>
      </c>
      <c r="L55">
        <f t="shared" si="41"/>
        <v>0</v>
      </c>
      <c r="M55">
        <f t="shared" si="41"/>
        <v>0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0</v>
      </c>
      <c r="T55">
        <f t="shared" si="41"/>
        <v>0</v>
      </c>
      <c r="U55">
        <f t="shared" si="41"/>
        <v>0</v>
      </c>
      <c r="V55">
        <f t="shared" si="41"/>
        <v>0</v>
      </c>
      <c r="W55">
        <f t="shared" si="41"/>
        <v>0</v>
      </c>
      <c r="X55">
        <f t="shared" si="41"/>
        <v>0</v>
      </c>
      <c r="Y55">
        <f t="shared" si="41"/>
        <v>0</v>
      </c>
      <c r="Z55">
        <f t="shared" si="41"/>
        <v>0</v>
      </c>
      <c r="AA55">
        <f t="shared" si="41"/>
        <v>0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41"/>
        <v>0</v>
      </c>
      <c r="AF55">
        <f t="shared" si="41"/>
        <v>0</v>
      </c>
      <c r="AG55">
        <f t="shared" si="41"/>
        <v>0</v>
      </c>
      <c r="AH55">
        <f t="shared" si="41"/>
        <v>0</v>
      </c>
      <c r="AI55">
        <f t="shared" si="41"/>
        <v>0</v>
      </c>
      <c r="AJ55">
        <f t="shared" si="41"/>
        <v>0</v>
      </c>
      <c r="AK55">
        <f t="shared" si="41"/>
        <v>0</v>
      </c>
      <c r="AL55">
        <f t="shared" si="41"/>
        <v>0</v>
      </c>
      <c r="AM55">
        <f t="shared" si="41"/>
        <v>0</v>
      </c>
      <c r="AN55">
        <f t="shared" si="41"/>
        <v>0</v>
      </c>
      <c r="AO55">
        <f t="shared" si="41"/>
        <v>0</v>
      </c>
      <c r="AP55">
        <f t="shared" si="41"/>
        <v>0</v>
      </c>
      <c r="AQ55">
        <f t="shared" si="41"/>
        <v>0</v>
      </c>
      <c r="AR55">
        <f t="shared" si="41"/>
        <v>0</v>
      </c>
      <c r="AS55">
        <f t="shared" si="41"/>
        <v>0</v>
      </c>
      <c r="AT55">
        <f t="shared" si="41"/>
        <v>0</v>
      </c>
      <c r="AU55">
        <f t="shared" si="41"/>
        <v>0</v>
      </c>
      <c r="AV55">
        <f t="shared" si="41"/>
        <v>0</v>
      </c>
      <c r="AW55">
        <f t="shared" si="41"/>
        <v>0</v>
      </c>
      <c r="AX55">
        <f t="shared" si="41"/>
        <v>0</v>
      </c>
      <c r="AY55">
        <f t="shared" si="41"/>
        <v>0</v>
      </c>
      <c r="AZ55">
        <f t="shared" si="41"/>
        <v>0</v>
      </c>
      <c r="BA55">
        <f t="shared" si="41"/>
        <v>0</v>
      </c>
      <c r="BB55">
        <f t="shared" si="41"/>
        <v>0</v>
      </c>
      <c r="BC55">
        <f t="shared" si="41"/>
        <v>0</v>
      </c>
      <c r="BD55">
        <f t="shared" si="41"/>
        <v>0</v>
      </c>
      <c r="BE55">
        <f t="shared" si="41"/>
        <v>0</v>
      </c>
      <c r="BF55">
        <f t="shared" si="41"/>
        <v>0</v>
      </c>
      <c r="BG55">
        <f t="shared" si="41"/>
        <v>0</v>
      </c>
      <c r="BH55">
        <f t="shared" si="41"/>
        <v>0</v>
      </c>
      <c r="BI55">
        <f t="shared" si="41"/>
        <v>0</v>
      </c>
      <c r="BJ55">
        <f t="shared" si="41"/>
        <v>0</v>
      </c>
      <c r="BK55">
        <f t="shared" si="41"/>
        <v>0</v>
      </c>
      <c r="BL55">
        <f t="shared" si="41"/>
        <v>0</v>
      </c>
    </row>
    <row r="56" spans="1:64" x14ac:dyDescent="0.25">
      <c r="A56" t="str">
        <f t="shared" si="4"/>
        <v>13_PNG</v>
      </c>
      <c r="B56" t="s">
        <v>743</v>
      </c>
      <c r="C56" t="str">
        <f t="shared" si="33"/>
        <v>road_passenger_2w(gpkm)</v>
      </c>
      <c r="D56">
        <f t="shared" si="31"/>
        <v>9.6666666666666672E-3</v>
      </c>
      <c r="E56">
        <f t="shared" ref="E56:BL56" si="42">E187</f>
        <v>9.9333333333333322E-3</v>
      </c>
      <c r="F56">
        <f t="shared" si="42"/>
        <v>1.0199999999999999E-2</v>
      </c>
      <c r="G56">
        <f t="shared" si="42"/>
        <v>1.0466666666666666E-2</v>
      </c>
      <c r="H56">
        <f t="shared" si="42"/>
        <v>1.0733333333333308E-2</v>
      </c>
      <c r="I56">
        <f t="shared" si="42"/>
        <v>1.0999999999999965E-2</v>
      </c>
      <c r="J56" s="10">
        <f t="shared" si="42"/>
        <v>0</v>
      </c>
      <c r="K56">
        <f t="shared" si="42"/>
        <v>1.0378028024745387E-2</v>
      </c>
      <c r="L56">
        <f t="shared" si="42"/>
        <v>1.0041584052626401E-2</v>
      </c>
      <c r="M56">
        <f t="shared" si="42"/>
        <v>1.0345367801459268E-2</v>
      </c>
      <c r="N56">
        <f t="shared" si="42"/>
        <v>9.8002294312248169E-3</v>
      </c>
      <c r="O56">
        <f t="shared" si="42"/>
        <v>9.7660074466301636E-3</v>
      </c>
      <c r="P56">
        <f t="shared" si="42"/>
        <v>9.9312736679212071E-3</v>
      </c>
      <c r="Q56">
        <f t="shared" si="42"/>
        <v>1.0136371057617668E-2</v>
      </c>
      <c r="R56">
        <f t="shared" si="42"/>
        <v>1.0350830798230726E-2</v>
      </c>
      <c r="S56">
        <f t="shared" si="42"/>
        <v>1.0638920280295568E-2</v>
      </c>
      <c r="T56">
        <f t="shared" si="42"/>
        <v>1.1298740381837142E-2</v>
      </c>
      <c r="U56">
        <f t="shared" si="42"/>
        <v>1.2012278057664123E-2</v>
      </c>
      <c r="V56">
        <f t="shared" si="42"/>
        <v>1.278188790250551E-2</v>
      </c>
      <c r="W56">
        <f t="shared" si="42"/>
        <v>1.360978908988179E-2</v>
      </c>
      <c r="X56">
        <f t="shared" si="42"/>
        <v>1.4529959373694213E-2</v>
      </c>
      <c r="Y56">
        <f t="shared" si="42"/>
        <v>1.5512641506826078E-2</v>
      </c>
      <c r="Z56">
        <f t="shared" si="42"/>
        <v>1.6559441819656951E-2</v>
      </c>
      <c r="AA56">
        <f t="shared" si="42"/>
        <v>1.7671596712626494E-2</v>
      </c>
      <c r="AB56">
        <f t="shared" si="42"/>
        <v>1.8882898364107455E-2</v>
      </c>
      <c r="AC56">
        <f t="shared" si="42"/>
        <v>2.0161349081411036E-2</v>
      </c>
      <c r="AD56">
        <f t="shared" si="42"/>
        <v>2.1540446700450491E-2</v>
      </c>
      <c r="AE56">
        <f t="shared" si="42"/>
        <v>2.2986465061875606E-2</v>
      </c>
      <c r="AF56">
        <f t="shared" si="42"/>
        <v>2.4532362096117626E-2</v>
      </c>
      <c r="AG56">
        <f t="shared" si="42"/>
        <v>2.6142295566414082E-2</v>
      </c>
      <c r="AH56">
        <f t="shared" si="42"/>
        <v>2.7848403072685095E-2</v>
      </c>
      <c r="AI56">
        <f t="shared" si="42"/>
        <v>2.961239301234932E-2</v>
      </c>
      <c r="AJ56">
        <f t="shared" si="42"/>
        <v>3.14652573783024E-2</v>
      </c>
      <c r="AK56">
        <f t="shared" si="42"/>
        <v>3.3402110742738168E-2</v>
      </c>
      <c r="AL56">
        <f t="shared" si="42"/>
        <v>3.5380388954013457E-2</v>
      </c>
      <c r="AM56">
        <f t="shared" si="42"/>
        <v>3.7318403078184466E-2</v>
      </c>
      <c r="AN56">
        <f t="shared" si="42"/>
        <v>3.9390116383497632E-2</v>
      </c>
      <c r="AO56">
        <f t="shared" si="42"/>
        <v>4.1809662074032201E-2</v>
      </c>
      <c r="AP56">
        <f t="shared" si="42"/>
        <v>4.3822859578240107E-2</v>
      </c>
      <c r="AQ56">
        <f t="shared" si="42"/>
        <v>4.6159382681508279E-2</v>
      </c>
      <c r="AR56">
        <f t="shared" si="42"/>
        <v>4.8057084783220148E-2</v>
      </c>
      <c r="AS56">
        <f t="shared" si="42"/>
        <v>4.9990881796570602E-2</v>
      </c>
      <c r="AT56">
        <f t="shared" si="42"/>
        <v>5.2001955476650867E-2</v>
      </c>
      <c r="AU56">
        <f t="shared" si="42"/>
        <v>5.4093364486145323E-2</v>
      </c>
      <c r="AV56">
        <f t="shared" si="42"/>
        <v>5.6268289084755126E-2</v>
      </c>
      <c r="AW56">
        <f t="shared" si="42"/>
        <v>5.853003675692952E-2</v>
      </c>
      <c r="AX56">
        <f t="shared" si="42"/>
        <v>6.0882050983062548E-2</v>
      </c>
      <c r="AY56">
        <f t="shared" si="42"/>
        <v>6.3327916452449992E-2</v>
      </c>
      <c r="AZ56">
        <f t="shared" si="42"/>
        <v>6.5871362067763672E-2</v>
      </c>
      <c r="BA56">
        <f t="shared" si="42"/>
        <v>6.8516267116688304E-2</v>
      </c>
      <c r="BB56">
        <f t="shared" si="42"/>
        <v>7.1266661092053596E-2</v>
      </c>
      <c r="BC56">
        <f t="shared" si="42"/>
        <v>7.4126731661418518E-2</v>
      </c>
      <c r="BD56">
        <f t="shared" si="42"/>
        <v>7.7100828047665548E-2</v>
      </c>
      <c r="BE56">
        <f t="shared" si="42"/>
        <v>8.019347345007212E-2</v>
      </c>
      <c r="BF56">
        <f t="shared" si="42"/>
        <v>8.3409366320846515E-2</v>
      </c>
      <c r="BG56">
        <f t="shared" si="42"/>
        <v>8.6753395801544786E-2</v>
      </c>
      <c r="BH56">
        <f t="shared" si="42"/>
        <v>9.023064402331013E-2</v>
      </c>
      <c r="BI56">
        <f t="shared" si="42"/>
        <v>9.3846394940381481E-2</v>
      </c>
      <c r="BJ56">
        <f t="shared" si="42"/>
        <v>9.7606150782013804E-2</v>
      </c>
      <c r="BK56">
        <f t="shared" si="42"/>
        <v>0.1015156323169103</v>
      </c>
      <c r="BL56">
        <f t="shared" si="42"/>
        <v>0.10558078333903398</v>
      </c>
    </row>
    <row r="57" spans="1:64" x14ac:dyDescent="0.25">
      <c r="A57" t="str">
        <f t="shared" si="4"/>
        <v>13_PNG</v>
      </c>
      <c r="B57" t="s">
        <v>743</v>
      </c>
      <c r="C57" t="str">
        <f t="shared" si="33"/>
        <v>road_passenger_bus(gpkm)</v>
      </c>
      <c r="D57">
        <f t="shared" si="31"/>
        <v>5.9423373767073038</v>
      </c>
      <c r="E57">
        <f t="shared" ref="E57:BL57" si="43">E188</f>
        <v>6.0081375278832141</v>
      </c>
      <c r="F57">
        <f t="shared" si="43"/>
        <v>6.2874210355176849</v>
      </c>
      <c r="G57">
        <f t="shared" si="43"/>
        <v>6.5282249341480014</v>
      </c>
      <c r="H57">
        <f t="shared" si="43"/>
        <v>7.534972078507824</v>
      </c>
      <c r="I57">
        <f t="shared" si="43"/>
        <v>7.9342492639842765</v>
      </c>
      <c r="J57" s="10">
        <f t="shared" si="43"/>
        <v>0</v>
      </c>
      <c r="K57">
        <f t="shared" si="43"/>
        <v>7.9628392684362836</v>
      </c>
      <c r="L57">
        <f t="shared" si="43"/>
        <v>7.90954215374245</v>
      </c>
      <c r="M57">
        <f t="shared" si="43"/>
        <v>8.3392252694726814</v>
      </c>
      <c r="N57">
        <f t="shared" si="43"/>
        <v>8.0590456217826212</v>
      </c>
      <c r="O57">
        <f t="shared" si="43"/>
        <v>8.1673905284274841</v>
      </c>
      <c r="P57">
        <f t="shared" si="43"/>
        <v>8.4210817286639337</v>
      </c>
      <c r="Q57">
        <f t="shared" si="43"/>
        <v>8.6887665639878318</v>
      </c>
      <c r="R57">
        <f t="shared" si="43"/>
        <v>8.9439426426844086</v>
      </c>
      <c r="S57">
        <f t="shared" si="43"/>
        <v>9.2417590082239087</v>
      </c>
      <c r="T57">
        <f t="shared" si="43"/>
        <v>9.8420191504865677</v>
      </c>
      <c r="U57">
        <f t="shared" si="43"/>
        <v>10.46759225121493</v>
      </c>
      <c r="V57">
        <f t="shared" si="43"/>
        <v>11.118248794886869</v>
      </c>
      <c r="W57">
        <f t="shared" si="43"/>
        <v>11.793772876342905</v>
      </c>
      <c r="X57">
        <f t="shared" si="43"/>
        <v>12.521499917963052</v>
      </c>
      <c r="Y57">
        <f t="shared" si="43"/>
        <v>13.273683059347185</v>
      </c>
      <c r="Z57">
        <f t="shared" si="43"/>
        <v>14.050168014627053</v>
      </c>
      <c r="AA57">
        <f t="shared" si="43"/>
        <v>14.850842596889404</v>
      </c>
      <c r="AB57">
        <f t="shared" si="43"/>
        <v>15.703068409195515</v>
      </c>
      <c r="AC57">
        <f t="shared" si="43"/>
        <v>16.57932941101258</v>
      </c>
      <c r="AD57">
        <f t="shared" si="43"/>
        <v>17.50700999992263</v>
      </c>
      <c r="AE57">
        <f t="shared" si="43"/>
        <v>18.458758387237324</v>
      </c>
      <c r="AF57">
        <f t="shared" si="43"/>
        <v>19.462005683858528</v>
      </c>
      <c r="AG57">
        <f t="shared" si="43"/>
        <v>20.489606017307501</v>
      </c>
      <c r="AH57">
        <f t="shared" si="43"/>
        <v>21.569072611086533</v>
      </c>
      <c r="AI57">
        <f t="shared" si="43"/>
        <v>22.673510553333095</v>
      </c>
      <c r="AJ57">
        <f t="shared" si="43"/>
        <v>23.830553084980689</v>
      </c>
      <c r="AK57">
        <f t="shared" si="43"/>
        <v>25.040692804689311</v>
      </c>
      <c r="AL57">
        <f t="shared" si="43"/>
        <v>26.277463627124632</v>
      </c>
      <c r="AM57">
        <f t="shared" si="43"/>
        <v>27.487587182322155</v>
      </c>
      <c r="AN57">
        <f t="shared" si="43"/>
        <v>28.807302647323034</v>
      </c>
      <c r="AO57">
        <f t="shared" si="43"/>
        <v>30.399559402138504</v>
      </c>
      <c r="AP57">
        <f t="shared" si="43"/>
        <v>31.725253087359352</v>
      </c>
      <c r="AQ57">
        <f t="shared" si="43"/>
        <v>33.325953737603307</v>
      </c>
      <c r="AR57">
        <f t="shared" si="43"/>
        <v>34.663353597317794</v>
      </c>
      <c r="AS57">
        <f t="shared" si="43"/>
        <v>36.058192463669691</v>
      </c>
      <c r="AT57">
        <f t="shared" si="43"/>
        <v>37.508770633305602</v>
      </c>
      <c r="AU57">
        <f t="shared" si="43"/>
        <v>39.01729430551211</v>
      </c>
      <c r="AV57">
        <f t="shared" si="43"/>
        <v>40.586057386943125</v>
      </c>
      <c r="AW57">
        <f t="shared" si="43"/>
        <v>42.217445550876569</v>
      </c>
      <c r="AX57">
        <f t="shared" si="43"/>
        <v>43.913942563838077</v>
      </c>
      <c r="AY57">
        <f t="shared" si="43"/>
        <v>45.678134045682803</v>
      </c>
      <c r="AZ57">
        <f t="shared" si="43"/>
        <v>47.512709636708863</v>
      </c>
      <c r="BA57">
        <f t="shared" si="43"/>
        <v>49.42046744923055</v>
      </c>
      <c r="BB57">
        <f t="shared" si="43"/>
        <v>51.404313937840456</v>
      </c>
      <c r="BC57">
        <f t="shared" si="43"/>
        <v>53.467269647833803</v>
      </c>
      <c r="BD57">
        <f t="shared" si="43"/>
        <v>55.612471653615522</v>
      </c>
      <c r="BE57">
        <f t="shared" si="43"/>
        <v>57.843182517961772</v>
      </c>
      <c r="BF57">
        <f t="shared" si="43"/>
        <v>60.162791212779418</v>
      </c>
      <c r="BG57">
        <f t="shared" si="43"/>
        <v>62.574824253322333</v>
      </c>
      <c r="BH57">
        <f t="shared" si="43"/>
        <v>65.082947357343457</v>
      </c>
      <c r="BI57">
        <f t="shared" si="43"/>
        <v>67.690971816663819</v>
      </c>
      <c r="BJ57">
        <f t="shared" si="43"/>
        <v>70.402866363866721</v>
      </c>
      <c r="BK57">
        <f t="shared" si="43"/>
        <v>73.222757363031519</v>
      </c>
      <c r="BL57">
        <f t="shared" si="43"/>
        <v>76.154932045328778</v>
      </c>
    </row>
    <row r="58" spans="1:64" x14ac:dyDescent="0.25">
      <c r="A58" t="str">
        <f t="shared" si="4"/>
        <v>13_PNG</v>
      </c>
      <c r="B58" t="s">
        <v>743</v>
      </c>
      <c r="C58" t="str">
        <f t="shared" si="33"/>
        <v>road_passenger_lt(gpkm)</v>
      </c>
      <c r="D58">
        <f t="shared" si="31"/>
        <v>0.8079999999999995</v>
      </c>
      <c r="E58">
        <f t="shared" ref="E58:BL58" si="44">E189</f>
        <v>0.86240000000000028</v>
      </c>
      <c r="F58">
        <f t="shared" si="44"/>
        <v>0.91679999999999984</v>
      </c>
      <c r="G58">
        <f t="shared" si="44"/>
        <v>0.97120000000000017</v>
      </c>
      <c r="H58">
        <f t="shared" si="44"/>
        <v>1.0255999999999987</v>
      </c>
      <c r="I58">
        <f t="shared" si="44"/>
        <v>1.0799999999999967</v>
      </c>
      <c r="J58" s="10">
        <f t="shared" si="44"/>
        <v>0</v>
      </c>
      <c r="K58">
        <f t="shared" si="44"/>
        <v>1.0842916216706375</v>
      </c>
      <c r="L58">
        <f t="shared" si="44"/>
        <v>1.0771956163712388</v>
      </c>
      <c r="M58">
        <f t="shared" si="44"/>
        <v>1.1358600288969658</v>
      </c>
      <c r="N58">
        <f t="shared" si="44"/>
        <v>1.0978170635186573</v>
      </c>
      <c r="O58">
        <f t="shared" si="44"/>
        <v>1.1126763361059437</v>
      </c>
      <c r="P58">
        <f t="shared" si="44"/>
        <v>1.1473211834907204</v>
      </c>
      <c r="Q58">
        <f t="shared" si="44"/>
        <v>1.1838584752616477</v>
      </c>
      <c r="R58">
        <f t="shared" si="44"/>
        <v>1.2186769462741986</v>
      </c>
      <c r="S58">
        <f t="shared" si="44"/>
        <v>1.2592907849799995</v>
      </c>
      <c r="T58">
        <f t="shared" si="44"/>
        <v>1.3411016517165064</v>
      </c>
      <c r="U58">
        <f t="shared" si="44"/>
        <v>1.426346827091675</v>
      </c>
      <c r="V58">
        <f t="shared" si="44"/>
        <v>1.5149934538618279</v>
      </c>
      <c r="W58">
        <f t="shared" si="44"/>
        <v>1.607010620687501</v>
      </c>
      <c r="X58">
        <f t="shared" si="44"/>
        <v>1.7061215606315094</v>
      </c>
      <c r="Y58">
        <f t="shared" si="44"/>
        <v>1.8085441397779418</v>
      </c>
      <c r="Z58">
        <f t="shared" si="44"/>
        <v>1.9142562564789298</v>
      </c>
      <c r="AA58">
        <f t="shared" si="44"/>
        <v>2.023241798476282</v>
      </c>
      <c r="AB58">
        <f t="shared" si="44"/>
        <v>2.1392276966505657</v>
      </c>
      <c r="AC58">
        <f t="shared" si="44"/>
        <v>2.2584647839579235</v>
      </c>
      <c r="AD58">
        <f t="shared" si="44"/>
        <v>2.3846832910953979</v>
      </c>
      <c r="AE58">
        <f t="shared" si="44"/>
        <v>2.5141575914157137</v>
      </c>
      <c r="AF58">
        <f t="shared" si="44"/>
        <v>2.6506246397361615</v>
      </c>
      <c r="AG58">
        <f t="shared" si="44"/>
        <v>2.7903882903648554</v>
      </c>
      <c r="AH58">
        <f t="shared" si="44"/>
        <v>2.9371972399507125</v>
      </c>
      <c r="AI58">
        <f t="shared" si="44"/>
        <v>3.0873911943946255</v>
      </c>
      <c r="AJ58">
        <f t="shared" si="44"/>
        <v>3.2447359801565954</v>
      </c>
      <c r="AK58">
        <f t="shared" si="44"/>
        <v>3.4093020155884686</v>
      </c>
      <c r="AL58">
        <f t="shared" si="44"/>
        <v>3.5774903203834949</v>
      </c>
      <c r="AM58">
        <f t="shared" si="44"/>
        <v>3.7420534402180357</v>
      </c>
      <c r="AN58">
        <f t="shared" si="44"/>
        <v>3.9215450988995153</v>
      </c>
      <c r="AO58">
        <f t="shared" si="44"/>
        <v>4.1381528815996429</v>
      </c>
      <c r="AP58">
        <f t="shared" si="44"/>
        <v>4.3184986754887715</v>
      </c>
      <c r="AQ58">
        <f t="shared" si="44"/>
        <v>4.5363131006136435</v>
      </c>
      <c r="AR58">
        <f t="shared" si="44"/>
        <v>4.7183319605343401</v>
      </c>
      <c r="AS58">
        <f t="shared" si="44"/>
        <v>4.9081956672996583</v>
      </c>
      <c r="AT58">
        <f t="shared" si="44"/>
        <v>5.1056465377075382</v>
      </c>
      <c r="AU58">
        <f t="shared" si="44"/>
        <v>5.3109848768215402</v>
      </c>
      <c r="AV58">
        <f t="shared" si="44"/>
        <v>5.524522928321411</v>
      </c>
      <c r="AW58">
        <f t="shared" si="44"/>
        <v>5.7465854270439882</v>
      </c>
      <c r="AX58">
        <f t="shared" si="44"/>
        <v>5.9775104601552309</v>
      </c>
      <c r="AY58">
        <f t="shared" si="44"/>
        <v>6.2176499789678159</v>
      </c>
      <c r="AZ58">
        <f t="shared" si="44"/>
        <v>6.4673700939258865</v>
      </c>
      <c r="BA58">
        <f t="shared" si="44"/>
        <v>6.7270516805475769</v>
      </c>
      <c r="BB58">
        <f t="shared" si="44"/>
        <v>6.9970903617652604</v>
      </c>
      <c r="BC58">
        <f t="shared" si="44"/>
        <v>7.2778972903938159</v>
      </c>
      <c r="BD58">
        <f t="shared" si="44"/>
        <v>7.5698994810435245</v>
      </c>
      <c r="BE58">
        <f t="shared" si="44"/>
        <v>7.8735410296434427</v>
      </c>
      <c r="BF58">
        <f t="shared" si="44"/>
        <v>8.1892832387740189</v>
      </c>
      <c r="BG58">
        <f t="shared" si="44"/>
        <v>8.5176061332425768</v>
      </c>
      <c r="BH58">
        <f t="shared" si="44"/>
        <v>8.8590086859249926</v>
      </c>
      <c r="BI58">
        <f t="shared" si="44"/>
        <v>9.2140096850556343</v>
      </c>
      <c r="BJ58">
        <f t="shared" si="44"/>
        <v>9.5831493495068081</v>
      </c>
      <c r="BK58">
        <f t="shared" si="44"/>
        <v>9.9669893547511901</v>
      </c>
      <c r="BL58">
        <f t="shared" si="44"/>
        <v>10.36611327328697</v>
      </c>
    </row>
    <row r="59" spans="1:64" x14ac:dyDescent="0.25">
      <c r="A59" t="str">
        <f t="shared" si="4"/>
        <v>13_PNG</v>
      </c>
      <c r="B59" t="s">
        <v>743</v>
      </c>
      <c r="C59" t="str">
        <f t="shared" si="33"/>
        <v>road_passenger_lv(gpkm)</v>
      </c>
      <c r="D59">
        <f t="shared" si="31"/>
        <v>0.3366666666666665</v>
      </c>
      <c r="E59">
        <f t="shared" ref="E59:BL60" si="45">E190</f>
        <v>0.35933333333333334</v>
      </c>
      <c r="F59">
        <f t="shared" si="45"/>
        <v>0.3819999999999999</v>
      </c>
      <c r="G59">
        <f t="shared" si="45"/>
        <v>0.40466666666666667</v>
      </c>
      <c r="H59">
        <f t="shared" si="45"/>
        <v>0.42733333333333245</v>
      </c>
      <c r="I59">
        <f t="shared" si="45"/>
        <v>0.44999999999999851</v>
      </c>
      <c r="J59" s="10">
        <f t="shared" si="45"/>
        <v>0</v>
      </c>
      <c r="K59">
        <f t="shared" si="45"/>
        <v>0.45178817569609891</v>
      </c>
      <c r="L59">
        <f t="shared" si="45"/>
        <v>0.44883150682134937</v>
      </c>
      <c r="M59">
        <f t="shared" si="45"/>
        <v>0.47327501204040268</v>
      </c>
      <c r="N59">
        <f t="shared" si="45"/>
        <v>0.45742377646610727</v>
      </c>
      <c r="O59">
        <f t="shared" si="45"/>
        <v>0.46361514004414334</v>
      </c>
      <c r="P59">
        <f t="shared" si="45"/>
        <v>0.47805049312113362</v>
      </c>
      <c r="Q59">
        <f t="shared" si="45"/>
        <v>0.4932743646923532</v>
      </c>
      <c r="R59">
        <f t="shared" si="45"/>
        <v>0.50778206094758283</v>
      </c>
      <c r="S59">
        <f t="shared" si="45"/>
        <v>0.5247044937416665</v>
      </c>
      <c r="T59">
        <f t="shared" si="45"/>
        <v>0.55879235488187784</v>
      </c>
      <c r="U59">
        <f t="shared" si="45"/>
        <v>0.59431117795486466</v>
      </c>
      <c r="V59">
        <f t="shared" si="45"/>
        <v>0.63124727244242829</v>
      </c>
      <c r="W59">
        <f t="shared" si="45"/>
        <v>0.66958775861979236</v>
      </c>
      <c r="X59">
        <f t="shared" si="45"/>
        <v>0.71088398359646199</v>
      </c>
      <c r="Y59">
        <f t="shared" si="45"/>
        <v>0.75356005824080918</v>
      </c>
      <c r="Z59">
        <f t="shared" si="45"/>
        <v>0.79760677353288723</v>
      </c>
      <c r="AA59">
        <f t="shared" si="45"/>
        <v>0.84301741603178459</v>
      </c>
      <c r="AB59">
        <f t="shared" si="45"/>
        <v>0.89134487360440273</v>
      </c>
      <c r="AC59">
        <f t="shared" si="45"/>
        <v>0.94102699331580175</v>
      </c>
      <c r="AD59">
        <f t="shared" si="45"/>
        <v>0.99361803795641601</v>
      </c>
      <c r="AE59">
        <f t="shared" si="45"/>
        <v>1.0475656630898806</v>
      </c>
      <c r="AF59">
        <f t="shared" si="45"/>
        <v>1.1044269332234011</v>
      </c>
      <c r="AG59">
        <f t="shared" si="45"/>
        <v>1.1626617876520233</v>
      </c>
      <c r="AH59">
        <f t="shared" si="45"/>
        <v>1.223832183312797</v>
      </c>
      <c r="AI59">
        <f t="shared" si="45"/>
        <v>1.2864129976644274</v>
      </c>
      <c r="AJ59">
        <f t="shared" si="45"/>
        <v>1.3519733250652484</v>
      </c>
      <c r="AK59">
        <f t="shared" si="45"/>
        <v>1.4205425064951955</v>
      </c>
      <c r="AL59">
        <f t="shared" si="45"/>
        <v>1.4906209668264565</v>
      </c>
      <c r="AM59">
        <f t="shared" si="45"/>
        <v>1.5591889334241822</v>
      </c>
      <c r="AN59">
        <f t="shared" si="45"/>
        <v>1.6339771245414656</v>
      </c>
      <c r="AO59">
        <f t="shared" si="45"/>
        <v>1.724230367333186</v>
      </c>
      <c r="AP59">
        <f t="shared" si="45"/>
        <v>1.7993744481203222</v>
      </c>
      <c r="AQ59">
        <f t="shared" si="45"/>
        <v>1.890130458589018</v>
      </c>
      <c r="AR59">
        <f t="shared" si="45"/>
        <v>1.9659716502226428</v>
      </c>
      <c r="AS59">
        <f t="shared" si="45"/>
        <v>2.0450815280415253</v>
      </c>
      <c r="AT59">
        <f t="shared" si="45"/>
        <v>2.1273527240448087</v>
      </c>
      <c r="AU59">
        <f t="shared" si="45"/>
        <v>2.2129103653423092</v>
      </c>
      <c r="AV59">
        <f t="shared" si="45"/>
        <v>2.3018845534672558</v>
      </c>
      <c r="AW59">
        <f t="shared" si="45"/>
        <v>2.3944105946016627</v>
      </c>
      <c r="AX59">
        <f t="shared" si="45"/>
        <v>2.4906293583980137</v>
      </c>
      <c r="AY59">
        <f t="shared" si="45"/>
        <v>2.5906874912365914</v>
      </c>
      <c r="AZ59">
        <f t="shared" si="45"/>
        <v>2.6947375391357875</v>
      </c>
      <c r="BA59">
        <f t="shared" si="45"/>
        <v>2.8029382002281586</v>
      </c>
      <c r="BB59">
        <f t="shared" si="45"/>
        <v>2.9154543174021934</v>
      </c>
      <c r="BC59">
        <f t="shared" si="45"/>
        <v>3.032457204330758</v>
      </c>
      <c r="BD59">
        <f t="shared" si="45"/>
        <v>3.154124783768137</v>
      </c>
      <c r="BE59">
        <f t="shared" si="45"/>
        <v>3.2806420956847693</v>
      </c>
      <c r="BF59">
        <f t="shared" si="45"/>
        <v>3.4122013494891763</v>
      </c>
      <c r="BG59">
        <f t="shared" si="45"/>
        <v>3.5490025555177418</v>
      </c>
      <c r="BH59">
        <f t="shared" si="45"/>
        <v>3.6912536191354151</v>
      </c>
      <c r="BI59">
        <f t="shared" si="45"/>
        <v>3.8391707021065162</v>
      </c>
      <c r="BJ59">
        <f t="shared" si="45"/>
        <v>3.9929788956278385</v>
      </c>
      <c r="BK59">
        <f t="shared" si="45"/>
        <v>4.1529122311463311</v>
      </c>
      <c r="BL59">
        <f t="shared" si="45"/>
        <v>4.3192138638695727</v>
      </c>
    </row>
    <row r="60" spans="1:64" x14ac:dyDescent="0.25">
      <c r="A60" t="str">
        <f t="shared" si="4"/>
        <v>13_PNG</v>
      </c>
      <c r="B60" t="s">
        <v>743</v>
      </c>
      <c r="C60" t="str">
        <f t="shared" si="33"/>
        <v>ship_passenger(gpkm)</v>
      </c>
      <c r="D60">
        <f t="shared" si="31"/>
        <v>1.0844765712490834</v>
      </c>
      <c r="E60">
        <f t="shared" si="45"/>
        <v>1.0964850988386865</v>
      </c>
      <c r="F60">
        <f t="shared" si="45"/>
        <v>1.1474543389819778</v>
      </c>
      <c r="G60">
        <f t="shared" si="45"/>
        <v>1.1914010504820107</v>
      </c>
      <c r="H60">
        <f t="shared" si="45"/>
        <v>1.3751324043276782</v>
      </c>
      <c r="I60">
        <f t="shared" si="45"/>
        <v>1.44800049067713</v>
      </c>
      <c r="J60" s="10">
        <f t="shared" si="45"/>
        <v>0</v>
      </c>
      <c r="K60">
        <f t="shared" si="45"/>
        <v>1.4532181664896207</v>
      </c>
      <c r="L60">
        <f t="shared" si="45"/>
        <v>1.4434914430579964</v>
      </c>
      <c r="M60">
        <f t="shared" si="45"/>
        <v>1.5219086116787635</v>
      </c>
      <c r="N60">
        <f t="shared" si="45"/>
        <v>1.4707758259753274</v>
      </c>
      <c r="O60">
        <f t="shared" si="45"/>
        <v>1.4905487714380152</v>
      </c>
      <c r="P60">
        <f t="shared" si="45"/>
        <v>1.5368474154811671</v>
      </c>
      <c r="Q60">
        <f t="shared" si="45"/>
        <v>1.585699897927779</v>
      </c>
      <c r="R60">
        <f t="shared" si="45"/>
        <v>1.6322695322899035</v>
      </c>
      <c r="S60">
        <f t="shared" si="45"/>
        <v>1.6866210190008619</v>
      </c>
      <c r="T60">
        <f t="shared" si="45"/>
        <v>1.7961684949637966</v>
      </c>
      <c r="U60">
        <f t="shared" si="45"/>
        <v>1.9103355858467237</v>
      </c>
      <c r="V60">
        <f t="shared" si="45"/>
        <v>2.0290804050668521</v>
      </c>
      <c r="W60">
        <f t="shared" si="45"/>
        <v>2.1523635499325793</v>
      </c>
      <c r="X60">
        <f t="shared" si="45"/>
        <v>2.285173735028255</v>
      </c>
      <c r="Y60">
        <f t="shared" si="45"/>
        <v>2.4224471583308604</v>
      </c>
      <c r="Z60">
        <f t="shared" si="45"/>
        <v>2.5641556626694357</v>
      </c>
      <c r="AA60">
        <f t="shared" si="45"/>
        <v>2.7102787739323158</v>
      </c>
      <c r="AB60">
        <f t="shared" si="45"/>
        <v>2.8658099846781795</v>
      </c>
      <c r="AC60">
        <f t="shared" si="45"/>
        <v>3.0257276175097934</v>
      </c>
      <c r="AD60">
        <f t="shared" si="45"/>
        <v>3.1950293249858763</v>
      </c>
      <c r="AE60">
        <f t="shared" si="45"/>
        <v>3.3687234056708077</v>
      </c>
      <c r="AF60">
        <f t="shared" si="45"/>
        <v>3.5518160373041798</v>
      </c>
      <c r="AG60">
        <f t="shared" si="45"/>
        <v>3.7393530981586158</v>
      </c>
      <c r="AH60">
        <f t="shared" si="45"/>
        <v>3.9363557515232896</v>
      </c>
      <c r="AI60">
        <f t="shared" si="45"/>
        <v>4.1379156759832858</v>
      </c>
      <c r="AJ60">
        <f t="shared" si="45"/>
        <v>4.3490759380089754</v>
      </c>
      <c r="AK60">
        <f t="shared" si="45"/>
        <v>4.5699264368557948</v>
      </c>
      <c r="AL60">
        <f t="shared" si="45"/>
        <v>4.7956371119502421</v>
      </c>
      <c r="AM60">
        <f t="shared" si="45"/>
        <v>5.0164846607737958</v>
      </c>
      <c r="AN60">
        <f t="shared" si="45"/>
        <v>5.2573327331364537</v>
      </c>
      <c r="AO60">
        <f t="shared" si="45"/>
        <v>5.547919590890273</v>
      </c>
      <c r="AP60">
        <f t="shared" si="45"/>
        <v>5.7898586884430809</v>
      </c>
      <c r="AQ60">
        <f t="shared" si="45"/>
        <v>6.0819865571125975</v>
      </c>
      <c r="AR60">
        <f t="shared" si="45"/>
        <v>6.3260620315104923</v>
      </c>
      <c r="AS60">
        <f t="shared" si="45"/>
        <v>6.5806201246197151</v>
      </c>
      <c r="AT60">
        <f t="shared" si="45"/>
        <v>6.8453506405782685</v>
      </c>
      <c r="AU60">
        <f t="shared" si="45"/>
        <v>7.1206562107559552</v>
      </c>
      <c r="AV60">
        <f t="shared" si="45"/>
        <v>7.4069554731171152</v>
      </c>
      <c r="AW60">
        <f t="shared" si="45"/>
        <v>7.7046838130349693</v>
      </c>
      <c r="AX60">
        <f t="shared" si="45"/>
        <v>8.0142945179004439</v>
      </c>
      <c r="AY60">
        <f t="shared" si="45"/>
        <v>8.3362594633371057</v>
      </c>
      <c r="AZ60">
        <f t="shared" si="45"/>
        <v>8.6710695086993628</v>
      </c>
      <c r="BA60">
        <f t="shared" si="45"/>
        <v>9.0192353094845696</v>
      </c>
      <c r="BB60">
        <f t="shared" si="45"/>
        <v>9.3812872936558769</v>
      </c>
      <c r="BC60">
        <f t="shared" si="45"/>
        <v>9.7577767107296616</v>
      </c>
      <c r="BD60">
        <f t="shared" si="45"/>
        <v>10.149276076784826</v>
      </c>
      <c r="BE60">
        <f t="shared" si="45"/>
        <v>10.556380809528017</v>
      </c>
      <c r="BF60">
        <f t="shared" si="45"/>
        <v>10.979709396332236</v>
      </c>
      <c r="BG60">
        <f t="shared" si="45"/>
        <v>11.419905426231319</v>
      </c>
      <c r="BH60">
        <f t="shared" si="45"/>
        <v>11.877637892715173</v>
      </c>
      <c r="BI60">
        <f t="shared" si="45"/>
        <v>12.35360235654114</v>
      </c>
      <c r="BJ60">
        <f t="shared" si="45"/>
        <v>12.848523111405669</v>
      </c>
      <c r="BK60">
        <f t="shared" si="45"/>
        <v>13.363153218753244</v>
      </c>
      <c r="BL60">
        <f t="shared" si="45"/>
        <v>13.898275098272492</v>
      </c>
    </row>
    <row r="61" spans="1:64" x14ac:dyDescent="0.25">
      <c r="J61" s="10" t="s">
        <v>4</v>
      </c>
      <c r="L61" t="s">
        <v>5</v>
      </c>
    </row>
    <row r="62" spans="1:64" s="9" customFormat="1" x14ac:dyDescent="0.25">
      <c r="A62" s="9" t="s">
        <v>745</v>
      </c>
      <c r="D62" s="9">
        <v>2010</v>
      </c>
      <c r="E62" s="9">
        <v>2011</v>
      </c>
      <c r="F62" s="9">
        <v>2012</v>
      </c>
      <c r="G62" s="9">
        <v>2013</v>
      </c>
      <c r="H62" s="9">
        <v>2014</v>
      </c>
      <c r="I62" s="9">
        <v>2015</v>
      </c>
      <c r="J62" s="10">
        <v>2016</v>
      </c>
      <c r="K62" s="9">
        <v>2017</v>
      </c>
      <c r="L62" s="9">
        <v>2018</v>
      </c>
      <c r="M62" s="9">
        <v>2019</v>
      </c>
      <c r="N62" s="9">
        <v>2020</v>
      </c>
      <c r="O62" s="9">
        <v>2021</v>
      </c>
      <c r="P62" s="9">
        <v>2022</v>
      </c>
      <c r="Q62" s="9">
        <v>2023</v>
      </c>
      <c r="R62" s="9">
        <v>2024</v>
      </c>
      <c r="S62" s="9">
        <v>2025</v>
      </c>
      <c r="T62" s="9">
        <v>2026</v>
      </c>
      <c r="U62" s="9">
        <v>2027</v>
      </c>
      <c r="V62" s="9">
        <v>2028</v>
      </c>
      <c r="W62" s="9">
        <v>2029</v>
      </c>
      <c r="X62" s="9">
        <v>2030</v>
      </c>
      <c r="Y62" s="9">
        <v>2031</v>
      </c>
      <c r="Z62" s="9">
        <v>2032</v>
      </c>
      <c r="AA62" s="9">
        <v>2033</v>
      </c>
      <c r="AB62" s="9">
        <v>2034</v>
      </c>
      <c r="AC62" s="9">
        <v>2035</v>
      </c>
      <c r="AD62" s="9">
        <v>2036</v>
      </c>
      <c r="AE62" s="9">
        <v>2037</v>
      </c>
      <c r="AF62" s="9">
        <v>2038</v>
      </c>
      <c r="AG62" s="9">
        <v>2039</v>
      </c>
      <c r="AH62" s="9">
        <v>2040</v>
      </c>
      <c r="AI62" s="9">
        <v>2041</v>
      </c>
      <c r="AJ62" s="9">
        <v>2042</v>
      </c>
      <c r="AK62" s="9">
        <v>2043</v>
      </c>
      <c r="AL62" s="9">
        <v>2044</v>
      </c>
      <c r="AM62" s="9">
        <v>2045</v>
      </c>
      <c r="AN62" s="9">
        <v>2046</v>
      </c>
      <c r="AO62" s="9">
        <v>2047</v>
      </c>
      <c r="AP62" s="9">
        <v>2048</v>
      </c>
      <c r="AQ62" s="9">
        <v>2049</v>
      </c>
      <c r="AR62" s="9">
        <v>2050</v>
      </c>
      <c r="AS62" s="9">
        <v>2051</v>
      </c>
      <c r="AT62" s="9">
        <v>2052</v>
      </c>
      <c r="AU62" s="9">
        <v>2053</v>
      </c>
      <c r="AV62" s="9">
        <v>2054</v>
      </c>
      <c r="AW62" s="9">
        <v>2055</v>
      </c>
      <c r="AX62" s="9">
        <v>2056</v>
      </c>
      <c r="AY62" s="9">
        <v>2057</v>
      </c>
      <c r="AZ62" s="9">
        <v>2058</v>
      </c>
      <c r="BA62" s="9">
        <v>2059</v>
      </c>
      <c r="BB62" s="9">
        <v>2060</v>
      </c>
      <c r="BC62" s="9">
        <v>2061</v>
      </c>
      <c r="BD62" s="9">
        <v>2062</v>
      </c>
      <c r="BE62" s="9">
        <v>2063</v>
      </c>
      <c r="BF62" s="9">
        <v>2064</v>
      </c>
      <c r="BG62" s="9">
        <v>2065</v>
      </c>
      <c r="BH62" s="9">
        <v>2066</v>
      </c>
      <c r="BI62" s="9">
        <v>2067</v>
      </c>
      <c r="BJ62" s="9">
        <v>2068</v>
      </c>
      <c r="BK62" s="9">
        <v>2069</v>
      </c>
      <c r="BL62" s="9">
        <v>2070</v>
      </c>
    </row>
    <row r="63" spans="1:64" x14ac:dyDescent="0.25">
      <c r="C63" t="s">
        <v>6</v>
      </c>
      <c r="D63">
        <f>INDEX(hist_share!W:W,MATCH($C$1&amp;"-"&amp;$C63,hist_share!$AF:$AF,0))</f>
        <v>1.8775294815912249E-2</v>
      </c>
      <c r="E63">
        <f>INDEX(hist_share!X:X,MATCH($C$1&amp;"-"&amp;$C63,hist_share!$AF:$AF,0))</f>
        <v>1.8065198304362151E-2</v>
      </c>
      <c r="F63">
        <f>INDEX(hist_share!Y:Y,MATCH($C$1&amp;"-"&amp;$C63,hist_share!$AF:$AF,0))</f>
        <v>1.7352583821835261E-2</v>
      </c>
      <c r="G63">
        <f>INDEX(hist_share!Z:Z,MATCH($C$1&amp;"-"&amp;$C63,hist_share!$AF:$AF,0))</f>
        <v>1.8501560554473259E-2</v>
      </c>
      <c r="H63">
        <f>INDEX(hist_share!AA:AA,MATCH($C$1&amp;"-"&amp;$C63,hist_share!$AF:$AF,0))</f>
        <v>1.8840428501130761E-2</v>
      </c>
      <c r="I63">
        <f>INDEX(hist_share!AB:AB,MATCH($C$1&amp;"-"&amp;$C63,hist_share!$AF:$AF,0))</f>
        <v>1.8972576084255819E-2</v>
      </c>
      <c r="J63" s="10">
        <f>INDEX(hist_share!AC:AC,MATCH($C$1&amp;"-"&amp;$C63,hist_share!$AF:$AF,0))</f>
        <v>1.8404907975460121E-2</v>
      </c>
      <c r="K63">
        <f>INDEX('7th_share'!C:C,MATCH($C$1&amp;"-"&amp;$C63,'7th_share'!$AK:$AK,0))</f>
        <v>1.779533487289554E-2</v>
      </c>
      <c r="L63">
        <f>INDEX('7th_share'!D:D,MATCH($C$1&amp;"-"&amp;$C63,'7th_share'!$AK:$AK,0))</f>
        <v>1.7258529909296421E-2</v>
      </c>
      <c r="M63">
        <f>INDEX('7th_share'!E:E,MATCH($C$1&amp;"-"&amp;$C63,'7th_share'!$AK:$AK,0))</f>
        <v>1.679113455517206E-2</v>
      </c>
      <c r="N63">
        <f>INDEX('7th_share'!F:F,MATCH($C$1&amp;"-"&amp;$C63,'7th_share'!$AK:$AK,0))</f>
        <v>1.638979028103173E-2</v>
      </c>
      <c r="O63">
        <f>INDEX('7th_share'!G:G,MATCH($C$1&amp;"-"&amp;$C63,'7th_share'!$AK:$AK,0))</f>
        <v>1.6051138557384739E-2</v>
      </c>
      <c r="P63">
        <f>INDEX('7th_share'!H:H,MATCH($C$1&amp;"-"&amp;$C63,'7th_share'!$AK:$AK,0))</f>
        <v>1.5771820854740361E-2</v>
      </c>
      <c r="Q63">
        <f>INDEX('7th_share'!I:I,MATCH($C$1&amp;"-"&amp;$C63,'7th_share'!$AK:$AK,0))</f>
        <v>1.5548478643607869E-2</v>
      </c>
      <c r="R63">
        <f>INDEX('7th_share'!J:J,MATCH($C$1&amp;"-"&amp;$C63,'7th_share'!$AK:$AK,0))</f>
        <v>1.5377753394496591E-2</v>
      </c>
      <c r="S63">
        <f>INDEX('7th_share'!K:K,MATCH($C$1&amp;"-"&amp;$C63,'7th_share'!$AK:$AK,0))</f>
        <v>1.5256286577915759E-2</v>
      </c>
      <c r="T63">
        <f>INDEX('7th_share'!L:L,MATCH($C$1&amp;"-"&amp;$C63,'7th_share'!$AK:$AK,0))</f>
        <v>1.51807196643747E-2</v>
      </c>
      <c r="U63">
        <f>INDEX('7th_share'!M:M,MATCH($C$1&amp;"-"&amp;$C63,'7th_share'!$AK:$AK,0))</f>
        <v>1.514769412438265E-2</v>
      </c>
      <c r="V63">
        <f>INDEX('7th_share'!N:N,MATCH($C$1&amp;"-"&amp;$C63,'7th_share'!$AK:$AK,0))</f>
        <v>1.515385142844897E-2</v>
      </c>
      <c r="W63">
        <f>INDEX('7th_share'!O:O,MATCH($C$1&amp;"-"&amp;$C63,'7th_share'!$AK:$AK,0))</f>
        <v>1.519583304708289E-2</v>
      </c>
      <c r="X63">
        <f>INDEX('7th_share'!P:P,MATCH($C$1&amp;"-"&amp;$C63,'7th_share'!$AK:$AK,0))</f>
        <v>1.527028045079374E-2</v>
      </c>
      <c r="Y63">
        <f>INDEX('7th_share'!Q:Q,MATCH($C$1&amp;"-"&amp;$C63,'7th_share'!$AK:$AK,0))</f>
        <v>1.537383511009075E-2</v>
      </c>
      <c r="Z63">
        <f>INDEX('7th_share'!R:R,MATCH($C$1&amp;"-"&amp;$C63,'7th_share'!$AK:$AK,0))</f>
        <v>1.5503138495483239E-2</v>
      </c>
      <c r="AA63">
        <f>INDEX('7th_share'!S:S,MATCH($C$1&amp;"-"&amp;$C63,'7th_share'!$AK:$AK,0))</f>
        <v>1.5654832077480481E-2</v>
      </c>
      <c r="AB63">
        <f>INDEX('7th_share'!T:T,MATCH($C$1&amp;"-"&amp;$C63,'7th_share'!$AK:$AK,0))</f>
        <v>1.5825557326591778E-2</v>
      </c>
      <c r="AC63">
        <f>INDEX('7th_share'!U:U,MATCH($C$1&amp;"-"&amp;$C63,'7th_share'!$AK:$AK,0))</f>
        <v>1.6011955713326399E-2</v>
      </c>
      <c r="AD63">
        <f>INDEX('7th_share'!V:V,MATCH($C$1&amp;"-"&amp;$C63,'7th_share'!$AK:$AK,0))</f>
        <v>1.621066870819364E-2</v>
      </c>
      <c r="AE63">
        <f>INDEX('7th_share'!W:W,MATCH($C$1&amp;"-"&amp;$C63,'7th_share'!$AK:$AK,0))</f>
        <v>1.641833778170277E-2</v>
      </c>
      <c r="AF63">
        <f>INDEX('7th_share'!X:X,MATCH($C$1&amp;"-"&amp;$C63,'7th_share'!$AK:$AK,0))</f>
        <v>1.6631604404363121E-2</v>
      </c>
      <c r="AG63">
        <f>INDEX('7th_share'!Y:Y,MATCH($C$1&amp;"-"&amp;$C63,'7th_share'!$AK:$AK,0))</f>
        <v>1.684711004668393E-2</v>
      </c>
      <c r="AH63">
        <f>INDEX('7th_share'!Z:Z,MATCH($C$1&amp;"-"&amp;$C63,'7th_share'!$AK:$AK,0))</f>
        <v>1.7061496179174521E-2</v>
      </c>
      <c r="AI63">
        <f>INDEX('7th_share'!AA:AA,MATCH($C$1&amp;"-"&amp;$C63,'7th_share'!$AK:$AK,0))</f>
        <v>1.727140427234411E-2</v>
      </c>
      <c r="AJ63">
        <f>INDEX('7th_share'!AB:AB,MATCH($C$1&amp;"-"&amp;$C63,'7th_share'!$AK:$AK,0))</f>
        <v>1.7473475796702071E-2</v>
      </c>
      <c r="AK63">
        <f>INDEX('7th_share'!AC:AC,MATCH($C$1&amp;"-"&amp;$C63,'7th_share'!$AK:$AK,0))</f>
        <v>1.766435222275764E-2</v>
      </c>
      <c r="AL63">
        <f>INDEX('7th_share'!AD:AD,MATCH($C$1&amp;"-"&amp;$C63,'7th_share'!$AK:$AK,0))</f>
        <v>1.7840675021020162E-2</v>
      </c>
      <c r="AM63">
        <f>INDEX('7th_share'!AE:AE,MATCH($C$1&amp;"-"&amp;$C63,'7th_share'!$AK:$AK,0))</f>
        <v>1.7999085661998811E-2</v>
      </c>
      <c r="AN63">
        <f>INDEX('7th_share'!AF:AF,MATCH($C$1&amp;"-"&amp;$C63,'7th_share'!$AK:$AK,0))</f>
        <v>1.8136225616202942E-2</v>
      </c>
      <c r="AO63">
        <f>INDEX('7th_share'!AG:AG,MATCH($C$1&amp;"-"&amp;$C63,'7th_share'!$AK:$AK,0))</f>
        <v>1.8248736354141881E-2</v>
      </c>
      <c r="AP63">
        <f>INDEX('7th_share'!AH:AH,MATCH($C$1&amp;"-"&amp;$C63,'7th_share'!$AK:$AK,0))</f>
        <v>1.8333259346324859E-2</v>
      </c>
      <c r="AQ63">
        <f>INDEX('7th_share'!AI:AI,MATCH($C$1&amp;"-"&amp;$C63,'7th_share'!$AK:$AK,0))</f>
        <v>1.8386436063261149E-2</v>
      </c>
      <c r="AR63">
        <f>INDEX('7th_share'!AJ:AJ,MATCH($C$1&amp;"-"&amp;$C63,'7th_share'!$AK:$AK,0))</f>
        <v>1.8404907975460051E-2</v>
      </c>
      <c r="AS63">
        <f>AR63</f>
        <v>1.8404907975460051E-2</v>
      </c>
      <c r="AT63" s="6">
        <f t="shared" ref="AT63:BL76" si="46">AS63</f>
        <v>1.8404907975460051E-2</v>
      </c>
      <c r="AU63" s="6">
        <f t="shared" si="46"/>
        <v>1.8404907975460051E-2</v>
      </c>
      <c r="AV63" s="6">
        <f t="shared" si="46"/>
        <v>1.8404907975460051E-2</v>
      </c>
      <c r="AW63" s="6">
        <f t="shared" si="46"/>
        <v>1.8404907975460051E-2</v>
      </c>
      <c r="AX63" s="6">
        <f t="shared" si="46"/>
        <v>1.8404907975460051E-2</v>
      </c>
      <c r="AY63" s="6">
        <f t="shared" si="46"/>
        <v>1.8404907975460051E-2</v>
      </c>
      <c r="AZ63" s="6">
        <f t="shared" si="46"/>
        <v>1.8404907975460051E-2</v>
      </c>
      <c r="BA63" s="6">
        <f t="shared" si="46"/>
        <v>1.8404907975460051E-2</v>
      </c>
      <c r="BB63" s="6">
        <f t="shared" si="46"/>
        <v>1.8404907975460051E-2</v>
      </c>
      <c r="BC63" s="6">
        <f t="shared" si="46"/>
        <v>1.8404907975460051E-2</v>
      </c>
      <c r="BD63" s="6">
        <f t="shared" si="46"/>
        <v>1.8404907975460051E-2</v>
      </c>
      <c r="BE63" s="6">
        <f t="shared" si="46"/>
        <v>1.8404907975460051E-2</v>
      </c>
      <c r="BF63" s="6">
        <f t="shared" si="46"/>
        <v>1.8404907975460051E-2</v>
      </c>
      <c r="BG63" s="6">
        <f t="shared" si="46"/>
        <v>1.8404907975460051E-2</v>
      </c>
      <c r="BH63" s="6">
        <f t="shared" si="46"/>
        <v>1.8404907975460051E-2</v>
      </c>
      <c r="BI63" s="6">
        <f t="shared" si="46"/>
        <v>1.8404907975460051E-2</v>
      </c>
      <c r="BJ63" s="6">
        <f t="shared" si="46"/>
        <v>1.8404907975460051E-2</v>
      </c>
      <c r="BK63" s="6">
        <f t="shared" si="46"/>
        <v>1.8404907975460051E-2</v>
      </c>
      <c r="BL63" s="6">
        <f t="shared" si="46"/>
        <v>1.8404907975460051E-2</v>
      </c>
    </row>
    <row r="64" spans="1:64" x14ac:dyDescent="0.25">
      <c r="C64" t="s">
        <v>7</v>
      </c>
      <c r="D64">
        <f>INDEX(hist_share!W:W,MATCH($C$1&amp;"-"&amp;$C64,hist_share!$AF:$AF,0))</f>
        <v>0</v>
      </c>
      <c r="E64">
        <f>INDEX(hist_share!X:X,MATCH($C$1&amp;"-"&amp;$C64,hist_share!$AF:$AF,0))</f>
        <v>0</v>
      </c>
      <c r="F64">
        <f>INDEX(hist_share!Y:Y,MATCH($C$1&amp;"-"&amp;$C64,hist_share!$AF:$AF,0))</f>
        <v>0</v>
      </c>
      <c r="G64">
        <f>INDEX(hist_share!Z:Z,MATCH($C$1&amp;"-"&amp;$C64,hist_share!$AF:$AF,0))</f>
        <v>0</v>
      </c>
      <c r="H64">
        <f>INDEX(hist_share!AA:AA,MATCH($C$1&amp;"-"&amp;$C64,hist_share!$AF:$AF,0))</f>
        <v>0</v>
      </c>
      <c r="I64">
        <f>INDEX(hist_share!AB:AB,MATCH($C$1&amp;"-"&amp;$C64,hist_share!$AF:$AF,0))</f>
        <v>0</v>
      </c>
      <c r="J64" s="10">
        <f>INDEX(hist_share!AC:AC,MATCH($C$1&amp;"-"&amp;$C64,hist_share!$AF:$AF,0))</f>
        <v>0</v>
      </c>
      <c r="K64">
        <f>INDEX('7th_share'!C:C,MATCH($C$1&amp;"-"&amp;$C64,'7th_share'!$AK:$AK,0))</f>
        <v>0</v>
      </c>
      <c r="L64">
        <f>INDEX('7th_share'!D:D,MATCH($C$1&amp;"-"&amp;$C64,'7th_share'!$AK:$AK,0))</f>
        <v>0</v>
      </c>
      <c r="M64">
        <f>INDEX('7th_share'!E:E,MATCH($C$1&amp;"-"&amp;$C64,'7th_share'!$AK:$AK,0))</f>
        <v>0</v>
      </c>
      <c r="N64">
        <f>INDEX('7th_share'!F:F,MATCH($C$1&amp;"-"&amp;$C64,'7th_share'!$AK:$AK,0))</f>
        <v>0</v>
      </c>
      <c r="O64">
        <f>INDEX('7th_share'!G:G,MATCH($C$1&amp;"-"&amp;$C64,'7th_share'!$AK:$AK,0))</f>
        <v>0</v>
      </c>
      <c r="P64">
        <f>INDEX('7th_share'!H:H,MATCH($C$1&amp;"-"&amp;$C64,'7th_share'!$AK:$AK,0))</f>
        <v>0</v>
      </c>
      <c r="Q64">
        <f>INDEX('7th_share'!I:I,MATCH($C$1&amp;"-"&amp;$C64,'7th_share'!$AK:$AK,0))</f>
        <v>0</v>
      </c>
      <c r="R64">
        <f>INDEX('7th_share'!J:J,MATCH($C$1&amp;"-"&amp;$C64,'7th_share'!$AK:$AK,0))</f>
        <v>0</v>
      </c>
      <c r="S64">
        <f>INDEX('7th_share'!K:K,MATCH($C$1&amp;"-"&amp;$C64,'7th_share'!$AK:$AK,0))</f>
        <v>0</v>
      </c>
      <c r="T64">
        <f>INDEX('7th_share'!L:L,MATCH($C$1&amp;"-"&amp;$C64,'7th_share'!$AK:$AK,0))</f>
        <v>0</v>
      </c>
      <c r="U64">
        <f>INDEX('7th_share'!M:M,MATCH($C$1&amp;"-"&amp;$C64,'7th_share'!$AK:$AK,0))</f>
        <v>0</v>
      </c>
      <c r="V64">
        <f>INDEX('7th_share'!N:N,MATCH($C$1&amp;"-"&amp;$C64,'7th_share'!$AK:$AK,0))</f>
        <v>0</v>
      </c>
      <c r="W64">
        <f>INDEX('7th_share'!O:O,MATCH($C$1&amp;"-"&amp;$C64,'7th_share'!$AK:$AK,0))</f>
        <v>0</v>
      </c>
      <c r="X64">
        <f>INDEX('7th_share'!P:P,MATCH($C$1&amp;"-"&amp;$C64,'7th_share'!$AK:$AK,0))</f>
        <v>0</v>
      </c>
      <c r="Y64">
        <f>INDEX('7th_share'!Q:Q,MATCH($C$1&amp;"-"&amp;$C64,'7th_share'!$AK:$AK,0))</f>
        <v>0</v>
      </c>
      <c r="Z64">
        <f>INDEX('7th_share'!R:R,MATCH($C$1&amp;"-"&amp;$C64,'7th_share'!$AK:$AK,0))</f>
        <v>0</v>
      </c>
      <c r="AA64">
        <f>INDEX('7th_share'!S:S,MATCH($C$1&amp;"-"&amp;$C64,'7th_share'!$AK:$AK,0))</f>
        <v>0</v>
      </c>
      <c r="AB64">
        <f>INDEX('7th_share'!T:T,MATCH($C$1&amp;"-"&amp;$C64,'7th_share'!$AK:$AK,0))</f>
        <v>0</v>
      </c>
      <c r="AC64">
        <f>INDEX('7th_share'!U:U,MATCH($C$1&amp;"-"&amp;$C64,'7th_share'!$AK:$AK,0))</f>
        <v>0</v>
      </c>
      <c r="AD64">
        <f>INDEX('7th_share'!V:V,MATCH($C$1&amp;"-"&amp;$C64,'7th_share'!$AK:$AK,0))</f>
        <v>0</v>
      </c>
      <c r="AE64">
        <f>INDEX('7th_share'!W:W,MATCH($C$1&amp;"-"&amp;$C64,'7th_share'!$AK:$AK,0))</f>
        <v>0</v>
      </c>
      <c r="AF64">
        <f>INDEX('7th_share'!X:X,MATCH($C$1&amp;"-"&amp;$C64,'7th_share'!$AK:$AK,0))</f>
        <v>0</v>
      </c>
      <c r="AG64">
        <f>INDEX('7th_share'!Y:Y,MATCH($C$1&amp;"-"&amp;$C64,'7th_share'!$AK:$AK,0))</f>
        <v>0</v>
      </c>
      <c r="AH64">
        <f>INDEX('7th_share'!Z:Z,MATCH($C$1&amp;"-"&amp;$C64,'7th_share'!$AK:$AK,0))</f>
        <v>0</v>
      </c>
      <c r="AI64">
        <f>INDEX('7th_share'!AA:AA,MATCH($C$1&amp;"-"&amp;$C64,'7th_share'!$AK:$AK,0))</f>
        <v>0</v>
      </c>
      <c r="AJ64">
        <f>INDEX('7th_share'!AB:AB,MATCH($C$1&amp;"-"&amp;$C64,'7th_share'!$AK:$AK,0))</f>
        <v>0</v>
      </c>
      <c r="AK64">
        <f>INDEX('7th_share'!AC:AC,MATCH($C$1&amp;"-"&amp;$C64,'7th_share'!$AK:$AK,0))</f>
        <v>0</v>
      </c>
      <c r="AL64">
        <f>INDEX('7th_share'!AD:AD,MATCH($C$1&amp;"-"&amp;$C64,'7th_share'!$AK:$AK,0))</f>
        <v>0</v>
      </c>
      <c r="AM64">
        <f>INDEX('7th_share'!AE:AE,MATCH($C$1&amp;"-"&amp;$C64,'7th_share'!$AK:$AK,0))</f>
        <v>0</v>
      </c>
      <c r="AN64">
        <f>INDEX('7th_share'!AF:AF,MATCH($C$1&amp;"-"&amp;$C64,'7th_share'!$AK:$AK,0))</f>
        <v>0</v>
      </c>
      <c r="AO64">
        <f>INDEX('7th_share'!AG:AG,MATCH($C$1&amp;"-"&amp;$C64,'7th_share'!$AK:$AK,0))</f>
        <v>0</v>
      </c>
      <c r="AP64">
        <f>INDEX('7th_share'!AH:AH,MATCH($C$1&amp;"-"&amp;$C64,'7th_share'!$AK:$AK,0))</f>
        <v>0</v>
      </c>
      <c r="AQ64">
        <f>INDEX('7th_share'!AI:AI,MATCH($C$1&amp;"-"&amp;$C64,'7th_share'!$AK:$AK,0))</f>
        <v>0</v>
      </c>
      <c r="AR64">
        <f>INDEX('7th_share'!AJ:AJ,MATCH($C$1&amp;"-"&amp;$C64,'7th_share'!$AK:$AK,0))</f>
        <v>0</v>
      </c>
      <c r="AS64" s="6">
        <f t="shared" ref="AS64:BH76" si="47">AR64</f>
        <v>0</v>
      </c>
      <c r="AT64" s="6">
        <f t="shared" si="47"/>
        <v>0</v>
      </c>
      <c r="AU64" s="6">
        <f t="shared" si="47"/>
        <v>0</v>
      </c>
      <c r="AV64" s="6">
        <f t="shared" si="47"/>
        <v>0</v>
      </c>
      <c r="AW64" s="6">
        <f t="shared" si="47"/>
        <v>0</v>
      </c>
      <c r="AX64" s="6">
        <f t="shared" si="47"/>
        <v>0</v>
      </c>
      <c r="AY64" s="6">
        <f t="shared" si="47"/>
        <v>0</v>
      </c>
      <c r="AZ64" s="6">
        <f t="shared" si="47"/>
        <v>0</v>
      </c>
      <c r="BA64" s="6">
        <f t="shared" si="47"/>
        <v>0</v>
      </c>
      <c r="BB64" s="6">
        <f t="shared" si="47"/>
        <v>0</v>
      </c>
      <c r="BC64" s="6">
        <f t="shared" si="47"/>
        <v>0</v>
      </c>
      <c r="BD64" s="6">
        <f t="shared" si="47"/>
        <v>0</v>
      </c>
      <c r="BE64" s="6">
        <f t="shared" si="47"/>
        <v>0</v>
      </c>
      <c r="BF64" s="6">
        <f t="shared" si="47"/>
        <v>0</v>
      </c>
      <c r="BG64" s="6">
        <f t="shared" si="47"/>
        <v>0</v>
      </c>
      <c r="BH64" s="6">
        <f t="shared" si="47"/>
        <v>0</v>
      </c>
      <c r="BI64" s="6">
        <f t="shared" si="46"/>
        <v>0</v>
      </c>
      <c r="BJ64" s="6">
        <f t="shared" si="46"/>
        <v>0</v>
      </c>
      <c r="BK64" s="6">
        <f t="shared" si="46"/>
        <v>0</v>
      </c>
      <c r="BL64" s="6">
        <f t="shared" si="46"/>
        <v>0</v>
      </c>
    </row>
    <row r="65" spans="2:64" x14ac:dyDescent="0.25">
      <c r="C65" t="s">
        <v>8</v>
      </c>
      <c r="D65">
        <f>INDEX(hist_share!W:W,MATCH($C$1&amp;"-"&amp;$C65,hist_share!$AF:$AF,0))</f>
        <v>0</v>
      </c>
      <c r="E65">
        <f>INDEX(hist_share!X:X,MATCH($C$1&amp;"-"&amp;$C65,hist_share!$AF:$AF,0))</f>
        <v>0</v>
      </c>
      <c r="F65">
        <f>INDEX(hist_share!Y:Y,MATCH($C$1&amp;"-"&amp;$C65,hist_share!$AF:$AF,0))</f>
        <v>0</v>
      </c>
      <c r="G65">
        <f>INDEX(hist_share!Z:Z,MATCH($C$1&amp;"-"&amp;$C65,hist_share!$AF:$AF,0))</f>
        <v>0</v>
      </c>
      <c r="H65">
        <f>INDEX(hist_share!AA:AA,MATCH($C$1&amp;"-"&amp;$C65,hist_share!$AF:$AF,0))</f>
        <v>0</v>
      </c>
      <c r="I65">
        <f>INDEX(hist_share!AB:AB,MATCH($C$1&amp;"-"&amp;$C65,hist_share!$AF:$AF,0))</f>
        <v>0</v>
      </c>
      <c r="J65" s="10">
        <f>INDEX(hist_share!AC:AC,MATCH($C$1&amp;"-"&amp;$C65,hist_share!$AF:$AF,0))</f>
        <v>0</v>
      </c>
      <c r="K65">
        <f>INDEX('7th_share'!C:C,MATCH($C$1&amp;"-"&amp;$C65,'7th_share'!$AK:$AK,0))</f>
        <v>0</v>
      </c>
      <c r="L65">
        <f>INDEX('7th_share'!D:D,MATCH($C$1&amp;"-"&amp;$C65,'7th_share'!$AK:$AK,0))</f>
        <v>0</v>
      </c>
      <c r="M65">
        <f>INDEX('7th_share'!E:E,MATCH($C$1&amp;"-"&amp;$C65,'7th_share'!$AK:$AK,0))</f>
        <v>0</v>
      </c>
      <c r="N65">
        <f>INDEX('7th_share'!F:F,MATCH($C$1&amp;"-"&amp;$C65,'7th_share'!$AK:$AK,0))</f>
        <v>0</v>
      </c>
      <c r="O65">
        <f>INDEX('7th_share'!G:G,MATCH($C$1&amp;"-"&amp;$C65,'7th_share'!$AK:$AK,0))</f>
        <v>0</v>
      </c>
      <c r="P65">
        <f>INDEX('7th_share'!H:H,MATCH($C$1&amp;"-"&amp;$C65,'7th_share'!$AK:$AK,0))</f>
        <v>0</v>
      </c>
      <c r="Q65">
        <f>INDEX('7th_share'!I:I,MATCH($C$1&amp;"-"&amp;$C65,'7th_share'!$AK:$AK,0))</f>
        <v>0</v>
      </c>
      <c r="R65">
        <f>INDEX('7th_share'!J:J,MATCH($C$1&amp;"-"&amp;$C65,'7th_share'!$AK:$AK,0))</f>
        <v>0</v>
      </c>
      <c r="S65">
        <f>INDEX('7th_share'!K:K,MATCH($C$1&amp;"-"&amp;$C65,'7th_share'!$AK:$AK,0))</f>
        <v>0</v>
      </c>
      <c r="T65">
        <f>INDEX('7th_share'!L:L,MATCH($C$1&amp;"-"&amp;$C65,'7th_share'!$AK:$AK,0))</f>
        <v>0</v>
      </c>
      <c r="U65">
        <f>INDEX('7th_share'!M:M,MATCH($C$1&amp;"-"&amp;$C65,'7th_share'!$AK:$AK,0))</f>
        <v>0</v>
      </c>
      <c r="V65">
        <f>INDEX('7th_share'!N:N,MATCH($C$1&amp;"-"&amp;$C65,'7th_share'!$AK:$AK,0))</f>
        <v>0</v>
      </c>
      <c r="W65">
        <f>INDEX('7th_share'!O:O,MATCH($C$1&amp;"-"&amp;$C65,'7th_share'!$AK:$AK,0))</f>
        <v>0</v>
      </c>
      <c r="X65">
        <f>INDEX('7th_share'!P:P,MATCH($C$1&amp;"-"&amp;$C65,'7th_share'!$AK:$AK,0))</f>
        <v>0</v>
      </c>
      <c r="Y65">
        <f>INDEX('7th_share'!Q:Q,MATCH($C$1&amp;"-"&amp;$C65,'7th_share'!$AK:$AK,0))</f>
        <v>0</v>
      </c>
      <c r="Z65">
        <f>INDEX('7th_share'!R:R,MATCH($C$1&amp;"-"&amp;$C65,'7th_share'!$AK:$AK,0))</f>
        <v>0</v>
      </c>
      <c r="AA65">
        <f>INDEX('7th_share'!S:S,MATCH($C$1&amp;"-"&amp;$C65,'7th_share'!$AK:$AK,0))</f>
        <v>0</v>
      </c>
      <c r="AB65">
        <f>INDEX('7th_share'!T:T,MATCH($C$1&amp;"-"&amp;$C65,'7th_share'!$AK:$AK,0))</f>
        <v>0</v>
      </c>
      <c r="AC65">
        <f>INDEX('7th_share'!U:U,MATCH($C$1&amp;"-"&amp;$C65,'7th_share'!$AK:$AK,0))</f>
        <v>0</v>
      </c>
      <c r="AD65">
        <f>INDEX('7th_share'!V:V,MATCH($C$1&amp;"-"&amp;$C65,'7th_share'!$AK:$AK,0))</f>
        <v>0</v>
      </c>
      <c r="AE65">
        <f>INDEX('7th_share'!W:W,MATCH($C$1&amp;"-"&amp;$C65,'7th_share'!$AK:$AK,0))</f>
        <v>0</v>
      </c>
      <c r="AF65">
        <f>INDEX('7th_share'!X:X,MATCH($C$1&amp;"-"&amp;$C65,'7th_share'!$AK:$AK,0))</f>
        <v>0</v>
      </c>
      <c r="AG65">
        <f>INDEX('7th_share'!Y:Y,MATCH($C$1&amp;"-"&amp;$C65,'7th_share'!$AK:$AK,0))</f>
        <v>0</v>
      </c>
      <c r="AH65">
        <f>INDEX('7th_share'!Z:Z,MATCH($C$1&amp;"-"&amp;$C65,'7th_share'!$AK:$AK,0))</f>
        <v>0</v>
      </c>
      <c r="AI65">
        <f>INDEX('7th_share'!AA:AA,MATCH($C$1&amp;"-"&amp;$C65,'7th_share'!$AK:$AK,0))</f>
        <v>0</v>
      </c>
      <c r="AJ65">
        <f>INDEX('7th_share'!AB:AB,MATCH($C$1&amp;"-"&amp;$C65,'7th_share'!$AK:$AK,0))</f>
        <v>0</v>
      </c>
      <c r="AK65">
        <f>INDEX('7th_share'!AC:AC,MATCH($C$1&amp;"-"&amp;$C65,'7th_share'!$AK:$AK,0))</f>
        <v>0</v>
      </c>
      <c r="AL65">
        <f>INDEX('7th_share'!AD:AD,MATCH($C$1&amp;"-"&amp;$C65,'7th_share'!$AK:$AK,0))</f>
        <v>0</v>
      </c>
      <c r="AM65">
        <f>INDEX('7th_share'!AE:AE,MATCH($C$1&amp;"-"&amp;$C65,'7th_share'!$AK:$AK,0))</f>
        <v>0</v>
      </c>
      <c r="AN65">
        <f>INDEX('7th_share'!AF:AF,MATCH($C$1&amp;"-"&amp;$C65,'7th_share'!$AK:$AK,0))</f>
        <v>0</v>
      </c>
      <c r="AO65">
        <f>INDEX('7th_share'!AG:AG,MATCH($C$1&amp;"-"&amp;$C65,'7th_share'!$AK:$AK,0))</f>
        <v>0</v>
      </c>
      <c r="AP65">
        <f>INDEX('7th_share'!AH:AH,MATCH($C$1&amp;"-"&amp;$C65,'7th_share'!$AK:$AK,0))</f>
        <v>0</v>
      </c>
      <c r="AQ65">
        <f>INDEX('7th_share'!AI:AI,MATCH($C$1&amp;"-"&amp;$C65,'7th_share'!$AK:$AK,0))</f>
        <v>0</v>
      </c>
      <c r="AR65">
        <f>INDEX('7th_share'!AJ:AJ,MATCH($C$1&amp;"-"&amp;$C65,'7th_share'!$AK:$AK,0))</f>
        <v>0</v>
      </c>
      <c r="AS65" s="6">
        <f t="shared" si="47"/>
        <v>0</v>
      </c>
      <c r="AT65" s="6">
        <f t="shared" si="46"/>
        <v>0</v>
      </c>
      <c r="AU65" s="6">
        <f t="shared" si="46"/>
        <v>0</v>
      </c>
      <c r="AV65" s="6">
        <f t="shared" si="46"/>
        <v>0</v>
      </c>
      <c r="AW65" s="6">
        <f t="shared" si="46"/>
        <v>0</v>
      </c>
      <c r="AX65" s="6">
        <f t="shared" si="46"/>
        <v>0</v>
      </c>
      <c r="AY65" s="6">
        <f t="shared" si="46"/>
        <v>0</v>
      </c>
      <c r="AZ65" s="6">
        <f t="shared" si="46"/>
        <v>0</v>
      </c>
      <c r="BA65" s="6">
        <f t="shared" si="46"/>
        <v>0</v>
      </c>
      <c r="BB65" s="6">
        <f t="shared" si="46"/>
        <v>0</v>
      </c>
      <c r="BC65" s="6">
        <f t="shared" si="46"/>
        <v>0</v>
      </c>
      <c r="BD65" s="6">
        <f t="shared" si="46"/>
        <v>0</v>
      </c>
      <c r="BE65" s="6">
        <f t="shared" si="46"/>
        <v>0</v>
      </c>
      <c r="BF65" s="6">
        <f t="shared" si="46"/>
        <v>0</v>
      </c>
      <c r="BG65" s="6">
        <f t="shared" si="46"/>
        <v>0</v>
      </c>
      <c r="BH65" s="6">
        <f t="shared" si="46"/>
        <v>0</v>
      </c>
      <c r="BI65" s="6">
        <f t="shared" si="46"/>
        <v>0</v>
      </c>
      <c r="BJ65" s="6">
        <f t="shared" si="46"/>
        <v>0</v>
      </c>
      <c r="BK65" s="6">
        <f t="shared" si="46"/>
        <v>0</v>
      </c>
      <c r="BL65" s="6">
        <f t="shared" si="46"/>
        <v>0</v>
      </c>
    </row>
    <row r="66" spans="2:64" x14ac:dyDescent="0.25">
      <c r="C66" t="s">
        <v>9</v>
      </c>
      <c r="D66">
        <f>INDEX(hist_share!W:W,MATCH($C$1&amp;"-"&amp;$C66,hist_share!$AF:$AF,0))</f>
        <v>0</v>
      </c>
      <c r="E66">
        <f>INDEX(hist_share!X:X,MATCH($C$1&amp;"-"&amp;$C66,hist_share!$AF:$AF,0))</f>
        <v>0</v>
      </c>
      <c r="F66">
        <f>INDEX(hist_share!Y:Y,MATCH($C$1&amp;"-"&amp;$C66,hist_share!$AF:$AF,0))</f>
        <v>0</v>
      </c>
      <c r="G66">
        <f>INDEX(hist_share!Z:Z,MATCH($C$1&amp;"-"&amp;$C66,hist_share!$AF:$AF,0))</f>
        <v>0</v>
      </c>
      <c r="H66">
        <f>INDEX(hist_share!AA:AA,MATCH($C$1&amp;"-"&amp;$C66,hist_share!$AF:$AF,0))</f>
        <v>0</v>
      </c>
      <c r="I66">
        <f>INDEX(hist_share!AB:AB,MATCH($C$1&amp;"-"&amp;$C66,hist_share!$AF:$AF,0))</f>
        <v>0</v>
      </c>
      <c r="J66" s="10">
        <f>INDEX(hist_share!AC:AC,MATCH($C$1&amp;"-"&amp;$C66,hist_share!$AF:$AF,0))</f>
        <v>0</v>
      </c>
      <c r="K66">
        <f>INDEX('7th_share'!C:C,MATCH($C$1&amp;"-"&amp;$C66,'7th_share'!$AK:$AK,0))</f>
        <v>0</v>
      </c>
      <c r="L66">
        <f>INDEX('7th_share'!D:D,MATCH($C$1&amp;"-"&amp;$C66,'7th_share'!$AK:$AK,0))</f>
        <v>0</v>
      </c>
      <c r="M66">
        <f>INDEX('7th_share'!E:E,MATCH($C$1&amp;"-"&amp;$C66,'7th_share'!$AK:$AK,0))</f>
        <v>0</v>
      </c>
      <c r="N66">
        <f>INDEX('7th_share'!F:F,MATCH($C$1&amp;"-"&amp;$C66,'7th_share'!$AK:$AK,0))</f>
        <v>0</v>
      </c>
      <c r="O66">
        <f>INDEX('7th_share'!G:G,MATCH($C$1&amp;"-"&amp;$C66,'7th_share'!$AK:$AK,0))</f>
        <v>0</v>
      </c>
      <c r="P66">
        <f>INDEX('7th_share'!H:H,MATCH($C$1&amp;"-"&amp;$C66,'7th_share'!$AK:$AK,0))</f>
        <v>0</v>
      </c>
      <c r="Q66">
        <f>INDEX('7th_share'!I:I,MATCH($C$1&amp;"-"&amp;$C66,'7th_share'!$AK:$AK,0))</f>
        <v>0</v>
      </c>
      <c r="R66">
        <f>INDEX('7th_share'!J:J,MATCH($C$1&amp;"-"&amp;$C66,'7th_share'!$AK:$AK,0))</f>
        <v>0</v>
      </c>
      <c r="S66">
        <f>INDEX('7th_share'!K:K,MATCH($C$1&amp;"-"&amp;$C66,'7th_share'!$AK:$AK,0))</f>
        <v>0</v>
      </c>
      <c r="T66">
        <f>INDEX('7th_share'!L:L,MATCH($C$1&amp;"-"&amp;$C66,'7th_share'!$AK:$AK,0))</f>
        <v>0</v>
      </c>
      <c r="U66">
        <f>INDEX('7th_share'!M:M,MATCH($C$1&amp;"-"&amp;$C66,'7th_share'!$AK:$AK,0))</f>
        <v>0</v>
      </c>
      <c r="V66">
        <f>INDEX('7th_share'!N:N,MATCH($C$1&amp;"-"&amp;$C66,'7th_share'!$AK:$AK,0))</f>
        <v>0</v>
      </c>
      <c r="W66">
        <f>INDEX('7th_share'!O:O,MATCH($C$1&amp;"-"&amp;$C66,'7th_share'!$AK:$AK,0))</f>
        <v>0</v>
      </c>
      <c r="X66">
        <f>INDEX('7th_share'!P:P,MATCH($C$1&amp;"-"&amp;$C66,'7th_share'!$AK:$AK,0))</f>
        <v>0</v>
      </c>
      <c r="Y66">
        <f>INDEX('7th_share'!Q:Q,MATCH($C$1&amp;"-"&amp;$C66,'7th_share'!$AK:$AK,0))</f>
        <v>0</v>
      </c>
      <c r="Z66">
        <f>INDEX('7th_share'!R:R,MATCH($C$1&amp;"-"&amp;$C66,'7th_share'!$AK:$AK,0))</f>
        <v>0</v>
      </c>
      <c r="AA66">
        <f>INDEX('7th_share'!S:S,MATCH($C$1&amp;"-"&amp;$C66,'7th_share'!$AK:$AK,0))</f>
        <v>0</v>
      </c>
      <c r="AB66">
        <f>INDEX('7th_share'!T:T,MATCH($C$1&amp;"-"&amp;$C66,'7th_share'!$AK:$AK,0))</f>
        <v>0</v>
      </c>
      <c r="AC66">
        <f>INDEX('7th_share'!U:U,MATCH($C$1&amp;"-"&amp;$C66,'7th_share'!$AK:$AK,0))</f>
        <v>0</v>
      </c>
      <c r="AD66">
        <f>INDEX('7th_share'!V:V,MATCH($C$1&amp;"-"&amp;$C66,'7th_share'!$AK:$AK,0))</f>
        <v>0</v>
      </c>
      <c r="AE66">
        <f>INDEX('7th_share'!W:W,MATCH($C$1&amp;"-"&amp;$C66,'7th_share'!$AK:$AK,0))</f>
        <v>0</v>
      </c>
      <c r="AF66">
        <f>INDEX('7th_share'!X:X,MATCH($C$1&amp;"-"&amp;$C66,'7th_share'!$AK:$AK,0))</f>
        <v>0</v>
      </c>
      <c r="AG66">
        <f>INDEX('7th_share'!Y:Y,MATCH($C$1&amp;"-"&amp;$C66,'7th_share'!$AK:$AK,0))</f>
        <v>0</v>
      </c>
      <c r="AH66">
        <f>INDEX('7th_share'!Z:Z,MATCH($C$1&amp;"-"&amp;$C66,'7th_share'!$AK:$AK,0))</f>
        <v>0</v>
      </c>
      <c r="AI66">
        <f>INDEX('7th_share'!AA:AA,MATCH($C$1&amp;"-"&amp;$C66,'7th_share'!$AK:$AK,0))</f>
        <v>0</v>
      </c>
      <c r="AJ66">
        <f>INDEX('7th_share'!AB:AB,MATCH($C$1&amp;"-"&amp;$C66,'7th_share'!$AK:$AK,0))</f>
        <v>0</v>
      </c>
      <c r="AK66">
        <f>INDEX('7th_share'!AC:AC,MATCH($C$1&amp;"-"&amp;$C66,'7th_share'!$AK:$AK,0))</f>
        <v>0</v>
      </c>
      <c r="AL66">
        <f>INDEX('7th_share'!AD:AD,MATCH($C$1&amp;"-"&amp;$C66,'7th_share'!$AK:$AK,0))</f>
        <v>0</v>
      </c>
      <c r="AM66">
        <f>INDEX('7th_share'!AE:AE,MATCH($C$1&amp;"-"&amp;$C66,'7th_share'!$AK:$AK,0))</f>
        <v>0</v>
      </c>
      <c r="AN66">
        <f>INDEX('7th_share'!AF:AF,MATCH($C$1&amp;"-"&amp;$C66,'7th_share'!$AK:$AK,0))</f>
        <v>0</v>
      </c>
      <c r="AO66">
        <f>INDEX('7th_share'!AG:AG,MATCH($C$1&amp;"-"&amp;$C66,'7th_share'!$AK:$AK,0))</f>
        <v>0</v>
      </c>
      <c r="AP66">
        <f>INDEX('7th_share'!AH:AH,MATCH($C$1&amp;"-"&amp;$C66,'7th_share'!$AK:$AK,0))</f>
        <v>0</v>
      </c>
      <c r="AQ66">
        <f>INDEX('7th_share'!AI:AI,MATCH($C$1&amp;"-"&amp;$C66,'7th_share'!$AK:$AK,0))</f>
        <v>0</v>
      </c>
      <c r="AR66">
        <f>INDEX('7th_share'!AJ:AJ,MATCH($C$1&amp;"-"&amp;$C66,'7th_share'!$AK:$AK,0))</f>
        <v>0</v>
      </c>
      <c r="AS66" s="6">
        <f t="shared" si="47"/>
        <v>0</v>
      </c>
      <c r="AT66" s="6">
        <f t="shared" si="46"/>
        <v>0</v>
      </c>
      <c r="AU66" s="6">
        <f t="shared" si="46"/>
        <v>0</v>
      </c>
      <c r="AV66" s="6">
        <f t="shared" si="46"/>
        <v>0</v>
      </c>
      <c r="AW66" s="6">
        <f t="shared" si="46"/>
        <v>0</v>
      </c>
      <c r="AX66" s="6">
        <f t="shared" si="46"/>
        <v>0</v>
      </c>
      <c r="AY66" s="6">
        <f t="shared" si="46"/>
        <v>0</v>
      </c>
      <c r="AZ66" s="6">
        <f t="shared" si="46"/>
        <v>0</v>
      </c>
      <c r="BA66" s="6">
        <f t="shared" si="46"/>
        <v>0</v>
      </c>
      <c r="BB66" s="6">
        <f t="shared" si="46"/>
        <v>0</v>
      </c>
      <c r="BC66" s="6">
        <f t="shared" si="46"/>
        <v>0</v>
      </c>
      <c r="BD66" s="6">
        <f t="shared" si="46"/>
        <v>0</v>
      </c>
      <c r="BE66" s="6">
        <f t="shared" si="46"/>
        <v>0</v>
      </c>
      <c r="BF66" s="6">
        <f t="shared" si="46"/>
        <v>0</v>
      </c>
      <c r="BG66" s="6">
        <f t="shared" si="46"/>
        <v>0</v>
      </c>
      <c r="BH66" s="6">
        <f t="shared" si="46"/>
        <v>0</v>
      </c>
      <c r="BI66" s="6">
        <f t="shared" si="46"/>
        <v>0</v>
      </c>
      <c r="BJ66" s="6">
        <f t="shared" si="46"/>
        <v>0</v>
      </c>
      <c r="BK66" s="6">
        <f t="shared" si="46"/>
        <v>0</v>
      </c>
      <c r="BL66" s="6">
        <f t="shared" si="46"/>
        <v>0</v>
      </c>
    </row>
    <row r="67" spans="2:64" x14ac:dyDescent="0.25">
      <c r="C67" t="s">
        <v>10</v>
      </c>
      <c r="D67">
        <f>INDEX(hist_share!W:W,MATCH($C$1&amp;"-"&amp;$C67,hist_share!$AF:$AF,0))</f>
        <v>0.3116572179070774</v>
      </c>
      <c r="E67">
        <f>INDEX(hist_share!X:X,MATCH($C$1&amp;"-"&amp;$C67,hist_share!$AF:$AF,0))</f>
        <v>0.3357440615771094</v>
      </c>
      <c r="F67">
        <f>INDEX(hist_share!Y:Y,MATCH($C$1&amp;"-"&amp;$C67,hist_share!$AF:$AF,0))</f>
        <v>0.34063172042193451</v>
      </c>
      <c r="G67">
        <f>INDEX(hist_share!Z:Z,MATCH($C$1&amp;"-"&amp;$C67,hist_share!$AF:$AF,0))</f>
        <v>0.37735324271312942</v>
      </c>
      <c r="H67">
        <f>INDEX(hist_share!AA:AA,MATCH($C$1&amp;"-"&amp;$C67,hist_share!$AF:$AF,0))</f>
        <v>0.36925051341766202</v>
      </c>
      <c r="I67">
        <f>INDEX(hist_share!AB:AB,MATCH($C$1&amp;"-"&amp;$C67,hist_share!$AF:$AF,0))</f>
        <v>0.3834618116287174</v>
      </c>
      <c r="J67" s="10">
        <f>INDEX(hist_share!AC:AC,MATCH($C$1&amp;"-"&amp;$C67,hist_share!$AF:$AF,0))</f>
        <v>0.39263803680981602</v>
      </c>
      <c r="K67">
        <f>INDEX('7th_share'!C:C,MATCH($C$1&amp;"-"&amp;$C67,'7th_share'!$AK:$AK,0))</f>
        <v>0.39405520293226542</v>
      </c>
      <c r="L67">
        <f>INDEX('7th_share'!D:D,MATCH($C$1&amp;"-"&amp;$C67,'7th_share'!$AK:$AK,0))</f>
        <v>0.39530319403550618</v>
      </c>
      <c r="M67">
        <f>INDEX('7th_share'!E:E,MATCH($C$1&amp;"-"&amp;$C67,'7th_share'!$AK:$AK,0))</f>
        <v>0.39638981819734759</v>
      </c>
      <c r="N67">
        <f>INDEX('7th_share'!F:F,MATCH($C$1&amp;"-"&amp;$C67,'7th_share'!$AK:$AK,0))</f>
        <v>0.39732288349559952</v>
      </c>
      <c r="O67">
        <f>INDEX('7th_share'!G:G,MATCH($C$1&amp;"-"&amp;$C67,'7th_share'!$AK:$AK,0))</f>
        <v>0.3981101980080714</v>
      </c>
      <c r="P67">
        <f>INDEX('7th_share'!H:H,MATCH($C$1&amp;"-"&amp;$C67,'7th_share'!$AK:$AK,0))</f>
        <v>0.39875956981257299</v>
      </c>
      <c r="Q67">
        <f>INDEX('7th_share'!I:I,MATCH($C$1&amp;"-"&amp;$C67,'7th_share'!$AK:$AK,0))</f>
        <v>0.39927880698691398</v>
      </c>
      <c r="R67">
        <f>INDEX('7th_share'!J:J,MATCH($C$1&amp;"-"&amp;$C67,'7th_share'!$AK:$AK,0))</f>
        <v>0.39967571760890408</v>
      </c>
      <c r="S67">
        <f>INDEX('7th_share'!K:K,MATCH($C$1&amp;"-"&amp;$C67,'7th_share'!$AK:$AK,0))</f>
        <v>0.39995810975635271</v>
      </c>
      <c r="T67">
        <f>INDEX('7th_share'!L:L,MATCH($C$1&amp;"-"&amp;$C67,'7th_share'!$AK:$AK,0))</f>
        <v>0.40013379150706951</v>
      </c>
      <c r="U67">
        <f>INDEX('7th_share'!M:M,MATCH($C$1&amp;"-"&amp;$C67,'7th_share'!$AK:$AK,0))</f>
        <v>0.40021057093886431</v>
      </c>
      <c r="V67">
        <f>INDEX('7th_share'!N:N,MATCH($C$1&amp;"-"&amp;$C67,'7th_share'!$AK:$AK,0))</f>
        <v>0.40019625612954662</v>
      </c>
      <c r="W67">
        <f>INDEX('7th_share'!O:O,MATCH($C$1&amp;"-"&amp;$C67,'7th_share'!$AK:$AK,0))</f>
        <v>0.40009865515692611</v>
      </c>
      <c r="X67">
        <f>INDEX('7th_share'!P:P,MATCH($C$1&amp;"-"&amp;$C67,'7th_share'!$AK:$AK,0))</f>
        <v>0.39992557609881257</v>
      </c>
      <c r="Y67">
        <f>INDEX('7th_share'!Q:Q,MATCH($C$1&amp;"-"&amp;$C67,'7th_share'!$AK:$AK,0))</f>
        <v>0.3996848270330155</v>
      </c>
      <c r="Z67">
        <f>INDEX('7th_share'!R:R,MATCH($C$1&amp;"-"&amp;$C67,'7th_share'!$AK:$AK,0))</f>
        <v>0.39938421603734431</v>
      </c>
      <c r="AA67">
        <f>INDEX('7th_share'!S:S,MATCH($C$1&amp;"-"&amp;$C67,'7th_share'!$AK:$AK,0))</f>
        <v>0.39903155118960898</v>
      </c>
      <c r="AB67">
        <f>INDEX('7th_share'!T:T,MATCH($C$1&amp;"-"&amp;$C67,'7th_share'!$AK:$AK,0))</f>
        <v>0.39863464056761899</v>
      </c>
      <c r="AC67">
        <f>INDEX('7th_share'!U:U,MATCH($C$1&amp;"-"&amp;$C67,'7th_share'!$AK:$AK,0))</f>
        <v>0.39820129224918421</v>
      </c>
      <c r="AD67">
        <f>INDEX('7th_share'!V:V,MATCH($C$1&amp;"-"&amp;$C67,'7th_share'!$AK:$AK,0))</f>
        <v>0.3977393143121139</v>
      </c>
      <c r="AE67">
        <f>INDEX('7th_share'!W:W,MATCH($C$1&amp;"-"&amp;$C67,'7th_share'!$AK:$AK,0))</f>
        <v>0.39725651483421781</v>
      </c>
      <c r="AF67">
        <f>INDEX('7th_share'!X:X,MATCH($C$1&amp;"-"&amp;$C67,'7th_share'!$AK:$AK,0))</f>
        <v>0.3967607018933057</v>
      </c>
      <c r="AG67">
        <f>INDEX('7th_share'!Y:Y,MATCH($C$1&amp;"-"&amp;$C67,'7th_share'!$AK:$AK,0))</f>
        <v>0.39625968356718722</v>
      </c>
      <c r="AH67">
        <f>INDEX('7th_share'!Z:Z,MATCH($C$1&amp;"-"&amp;$C67,'7th_share'!$AK:$AK,0))</f>
        <v>0.39576126793367211</v>
      </c>
      <c r="AI67">
        <f>INDEX('7th_share'!AA:AA,MATCH($C$1&amp;"-"&amp;$C67,'7th_share'!$AK:$AK,0))</f>
        <v>0.39527326307056959</v>
      </c>
      <c r="AJ67">
        <f>INDEX('7th_share'!AB:AB,MATCH($C$1&amp;"-"&amp;$C67,'7th_share'!$AK:$AK,0))</f>
        <v>0.39480347705568958</v>
      </c>
      <c r="AK67">
        <f>INDEX('7th_share'!AC:AC,MATCH($C$1&amp;"-"&amp;$C67,'7th_share'!$AK:$AK,0))</f>
        <v>0.39435971796684188</v>
      </c>
      <c r="AL67">
        <f>INDEX('7th_share'!AD:AD,MATCH($C$1&amp;"-"&amp;$C67,'7th_share'!$AK:$AK,0))</f>
        <v>0.39394979388183582</v>
      </c>
      <c r="AM67">
        <f>INDEX('7th_share'!AE:AE,MATCH($C$1&amp;"-"&amp;$C67,'7th_share'!$AK:$AK,0))</f>
        <v>0.39358151287848131</v>
      </c>
      <c r="AN67">
        <f>INDEX('7th_share'!AF:AF,MATCH($C$1&amp;"-"&amp;$C67,'7th_share'!$AK:$AK,0))</f>
        <v>0.39326268303458772</v>
      </c>
      <c r="AO67">
        <f>INDEX('7th_share'!AG:AG,MATCH($C$1&amp;"-"&amp;$C67,'7th_share'!$AK:$AK,0))</f>
        <v>0.39300111242796493</v>
      </c>
      <c r="AP67">
        <f>INDEX('7th_share'!AH:AH,MATCH($C$1&amp;"-"&amp;$C67,'7th_share'!$AK:$AK,0))</f>
        <v>0.39280460913642229</v>
      </c>
      <c r="AQ67">
        <f>INDEX('7th_share'!AI:AI,MATCH($C$1&amp;"-"&amp;$C67,'7th_share'!$AK:$AK,0))</f>
        <v>0.39268098123776968</v>
      </c>
      <c r="AR67">
        <f>INDEX('7th_share'!AJ:AJ,MATCH($C$1&amp;"-"&amp;$C67,'7th_share'!$AK:$AK,0))</f>
        <v>0.39263803680981663</v>
      </c>
      <c r="AS67" s="6">
        <f t="shared" si="47"/>
        <v>0.39263803680981663</v>
      </c>
      <c r="AT67" s="6">
        <f t="shared" si="46"/>
        <v>0.39263803680981663</v>
      </c>
      <c r="AU67" s="6">
        <f t="shared" si="46"/>
        <v>0.39263803680981663</v>
      </c>
      <c r="AV67" s="6">
        <f t="shared" si="46"/>
        <v>0.39263803680981663</v>
      </c>
      <c r="AW67" s="6">
        <f t="shared" si="46"/>
        <v>0.39263803680981663</v>
      </c>
      <c r="AX67" s="6">
        <f t="shared" si="46"/>
        <v>0.39263803680981663</v>
      </c>
      <c r="AY67" s="6">
        <f t="shared" si="46"/>
        <v>0.39263803680981663</v>
      </c>
      <c r="AZ67" s="6">
        <f t="shared" si="46"/>
        <v>0.39263803680981663</v>
      </c>
      <c r="BA67" s="6">
        <f t="shared" si="46"/>
        <v>0.39263803680981663</v>
      </c>
      <c r="BB67" s="6">
        <f t="shared" si="46"/>
        <v>0.39263803680981663</v>
      </c>
      <c r="BC67" s="6">
        <f t="shared" si="46"/>
        <v>0.39263803680981663</v>
      </c>
      <c r="BD67" s="6">
        <f t="shared" si="46"/>
        <v>0.39263803680981663</v>
      </c>
      <c r="BE67" s="6">
        <f t="shared" si="46"/>
        <v>0.39263803680981663</v>
      </c>
      <c r="BF67" s="6">
        <f t="shared" si="46"/>
        <v>0.39263803680981663</v>
      </c>
      <c r="BG67" s="6">
        <f t="shared" si="46"/>
        <v>0.39263803680981663</v>
      </c>
      <c r="BH67" s="6">
        <f t="shared" si="46"/>
        <v>0.39263803680981663</v>
      </c>
      <c r="BI67" s="6">
        <f t="shared" si="46"/>
        <v>0.39263803680981663</v>
      </c>
      <c r="BJ67" s="6">
        <f t="shared" si="46"/>
        <v>0.39263803680981663</v>
      </c>
      <c r="BK67" s="6">
        <f t="shared" si="46"/>
        <v>0.39263803680981663</v>
      </c>
      <c r="BL67" s="6">
        <f t="shared" si="46"/>
        <v>0.39263803680981663</v>
      </c>
    </row>
    <row r="68" spans="2:64" x14ac:dyDescent="0.25">
      <c r="C68" t="s">
        <v>11</v>
      </c>
      <c r="D68">
        <f>INDEX(hist_share!W:W,MATCH($C$1&amp;"-"&amp;$C68,hist_share!$AF:$AF,0))</f>
        <v>0</v>
      </c>
      <c r="E68">
        <f>INDEX(hist_share!X:X,MATCH($C$1&amp;"-"&amp;$C68,hist_share!$AF:$AF,0))</f>
        <v>0</v>
      </c>
      <c r="F68">
        <f>INDEX(hist_share!Y:Y,MATCH($C$1&amp;"-"&amp;$C68,hist_share!$AF:$AF,0))</f>
        <v>0</v>
      </c>
      <c r="G68">
        <f>INDEX(hist_share!Z:Z,MATCH($C$1&amp;"-"&amp;$C68,hist_share!$AF:$AF,0))</f>
        <v>0</v>
      </c>
      <c r="H68">
        <f>INDEX(hist_share!AA:AA,MATCH($C$1&amp;"-"&amp;$C68,hist_share!$AF:$AF,0))</f>
        <v>0</v>
      </c>
      <c r="I68">
        <f>INDEX(hist_share!AB:AB,MATCH($C$1&amp;"-"&amp;$C68,hist_share!$AF:$AF,0))</f>
        <v>0</v>
      </c>
      <c r="J68" s="10">
        <f>INDEX(hist_share!AC:AC,MATCH($C$1&amp;"-"&amp;$C68,hist_share!$AF:$AF,0))</f>
        <v>0</v>
      </c>
      <c r="K68">
        <f>INDEX('7th_share'!C:C,MATCH($C$1&amp;"-"&amp;$C68,'7th_share'!$AK:$AK,0))</f>
        <v>0</v>
      </c>
      <c r="L68">
        <f>INDEX('7th_share'!D:D,MATCH($C$1&amp;"-"&amp;$C68,'7th_share'!$AK:$AK,0))</f>
        <v>0</v>
      </c>
      <c r="M68">
        <f>INDEX('7th_share'!E:E,MATCH($C$1&amp;"-"&amp;$C68,'7th_share'!$AK:$AK,0))</f>
        <v>0</v>
      </c>
      <c r="N68">
        <f>INDEX('7th_share'!F:F,MATCH($C$1&amp;"-"&amp;$C68,'7th_share'!$AK:$AK,0))</f>
        <v>0</v>
      </c>
      <c r="O68">
        <f>INDEX('7th_share'!G:G,MATCH($C$1&amp;"-"&amp;$C68,'7th_share'!$AK:$AK,0))</f>
        <v>0</v>
      </c>
      <c r="P68">
        <f>INDEX('7th_share'!H:H,MATCH($C$1&amp;"-"&amp;$C68,'7th_share'!$AK:$AK,0))</f>
        <v>0</v>
      </c>
      <c r="Q68">
        <f>INDEX('7th_share'!I:I,MATCH($C$1&amp;"-"&amp;$C68,'7th_share'!$AK:$AK,0))</f>
        <v>0</v>
      </c>
      <c r="R68">
        <f>INDEX('7th_share'!J:J,MATCH($C$1&amp;"-"&amp;$C68,'7th_share'!$AK:$AK,0))</f>
        <v>0</v>
      </c>
      <c r="S68">
        <f>INDEX('7th_share'!K:K,MATCH($C$1&amp;"-"&amp;$C68,'7th_share'!$AK:$AK,0))</f>
        <v>0</v>
      </c>
      <c r="T68">
        <f>INDEX('7th_share'!L:L,MATCH($C$1&amp;"-"&amp;$C68,'7th_share'!$AK:$AK,0))</f>
        <v>0</v>
      </c>
      <c r="U68">
        <f>INDEX('7th_share'!M:M,MATCH($C$1&amp;"-"&amp;$C68,'7th_share'!$AK:$AK,0))</f>
        <v>0</v>
      </c>
      <c r="V68">
        <f>INDEX('7th_share'!N:N,MATCH($C$1&amp;"-"&amp;$C68,'7th_share'!$AK:$AK,0))</f>
        <v>0</v>
      </c>
      <c r="W68">
        <f>INDEX('7th_share'!O:O,MATCH($C$1&amp;"-"&amp;$C68,'7th_share'!$AK:$AK,0))</f>
        <v>0</v>
      </c>
      <c r="X68">
        <f>INDEX('7th_share'!P:P,MATCH($C$1&amp;"-"&amp;$C68,'7th_share'!$AK:$AK,0))</f>
        <v>0</v>
      </c>
      <c r="Y68">
        <f>INDEX('7th_share'!Q:Q,MATCH($C$1&amp;"-"&amp;$C68,'7th_share'!$AK:$AK,0))</f>
        <v>0</v>
      </c>
      <c r="Z68">
        <f>INDEX('7th_share'!R:R,MATCH($C$1&amp;"-"&amp;$C68,'7th_share'!$AK:$AK,0))</f>
        <v>0</v>
      </c>
      <c r="AA68">
        <f>INDEX('7th_share'!S:S,MATCH($C$1&amp;"-"&amp;$C68,'7th_share'!$AK:$AK,0))</f>
        <v>0</v>
      </c>
      <c r="AB68">
        <f>INDEX('7th_share'!T:T,MATCH($C$1&amp;"-"&amp;$C68,'7th_share'!$AK:$AK,0))</f>
        <v>0</v>
      </c>
      <c r="AC68">
        <f>INDEX('7th_share'!U:U,MATCH($C$1&amp;"-"&amp;$C68,'7th_share'!$AK:$AK,0))</f>
        <v>0</v>
      </c>
      <c r="AD68">
        <f>INDEX('7th_share'!V:V,MATCH($C$1&amp;"-"&amp;$C68,'7th_share'!$AK:$AK,0))</f>
        <v>0</v>
      </c>
      <c r="AE68">
        <f>INDEX('7th_share'!W:W,MATCH($C$1&amp;"-"&amp;$C68,'7th_share'!$AK:$AK,0))</f>
        <v>0</v>
      </c>
      <c r="AF68">
        <f>INDEX('7th_share'!X:X,MATCH($C$1&amp;"-"&amp;$C68,'7th_share'!$AK:$AK,0))</f>
        <v>0</v>
      </c>
      <c r="AG68">
        <f>INDEX('7th_share'!Y:Y,MATCH($C$1&amp;"-"&amp;$C68,'7th_share'!$AK:$AK,0))</f>
        <v>0</v>
      </c>
      <c r="AH68">
        <f>INDEX('7th_share'!Z:Z,MATCH($C$1&amp;"-"&amp;$C68,'7th_share'!$AK:$AK,0))</f>
        <v>0</v>
      </c>
      <c r="AI68">
        <f>INDEX('7th_share'!AA:AA,MATCH($C$1&amp;"-"&amp;$C68,'7th_share'!$AK:$AK,0))</f>
        <v>0</v>
      </c>
      <c r="AJ68">
        <f>INDEX('7th_share'!AB:AB,MATCH($C$1&amp;"-"&amp;$C68,'7th_share'!$AK:$AK,0))</f>
        <v>0</v>
      </c>
      <c r="AK68">
        <f>INDEX('7th_share'!AC:AC,MATCH($C$1&amp;"-"&amp;$C68,'7th_share'!$AK:$AK,0))</f>
        <v>0</v>
      </c>
      <c r="AL68">
        <f>INDEX('7th_share'!AD:AD,MATCH($C$1&amp;"-"&amp;$C68,'7th_share'!$AK:$AK,0))</f>
        <v>0</v>
      </c>
      <c r="AM68">
        <f>INDEX('7th_share'!AE:AE,MATCH($C$1&amp;"-"&amp;$C68,'7th_share'!$AK:$AK,0))</f>
        <v>0</v>
      </c>
      <c r="AN68">
        <f>INDEX('7th_share'!AF:AF,MATCH($C$1&amp;"-"&amp;$C68,'7th_share'!$AK:$AK,0))</f>
        <v>0</v>
      </c>
      <c r="AO68">
        <f>INDEX('7th_share'!AG:AG,MATCH($C$1&amp;"-"&amp;$C68,'7th_share'!$AK:$AK,0))</f>
        <v>0</v>
      </c>
      <c r="AP68">
        <f>INDEX('7th_share'!AH:AH,MATCH($C$1&amp;"-"&amp;$C68,'7th_share'!$AK:$AK,0))</f>
        <v>0</v>
      </c>
      <c r="AQ68">
        <f>INDEX('7th_share'!AI:AI,MATCH($C$1&amp;"-"&amp;$C68,'7th_share'!$AK:$AK,0))</f>
        <v>0</v>
      </c>
      <c r="AR68">
        <f>INDEX('7th_share'!AJ:AJ,MATCH($C$1&amp;"-"&amp;$C68,'7th_share'!$AK:$AK,0))</f>
        <v>0</v>
      </c>
      <c r="AS68" s="6">
        <f t="shared" si="47"/>
        <v>0</v>
      </c>
      <c r="AT68" s="6">
        <f t="shared" si="46"/>
        <v>0</v>
      </c>
      <c r="AU68" s="6">
        <f t="shared" si="46"/>
        <v>0</v>
      </c>
      <c r="AV68" s="6">
        <f t="shared" si="46"/>
        <v>0</v>
      </c>
      <c r="AW68" s="6">
        <f t="shared" si="46"/>
        <v>0</v>
      </c>
      <c r="AX68" s="6">
        <f t="shared" si="46"/>
        <v>0</v>
      </c>
      <c r="AY68" s="6">
        <f t="shared" si="46"/>
        <v>0</v>
      </c>
      <c r="AZ68" s="6">
        <f t="shared" si="46"/>
        <v>0</v>
      </c>
      <c r="BA68" s="6">
        <f t="shared" si="46"/>
        <v>0</v>
      </c>
      <c r="BB68" s="6">
        <f t="shared" si="46"/>
        <v>0</v>
      </c>
      <c r="BC68" s="6">
        <f t="shared" si="46"/>
        <v>0</v>
      </c>
      <c r="BD68" s="6">
        <f t="shared" si="46"/>
        <v>0</v>
      </c>
      <c r="BE68" s="6">
        <f t="shared" si="46"/>
        <v>0</v>
      </c>
      <c r="BF68" s="6">
        <f t="shared" si="46"/>
        <v>0</v>
      </c>
      <c r="BG68" s="6">
        <f t="shared" si="46"/>
        <v>0</v>
      </c>
      <c r="BH68" s="6">
        <f t="shared" si="46"/>
        <v>0</v>
      </c>
      <c r="BI68" s="6">
        <f t="shared" si="46"/>
        <v>0</v>
      </c>
      <c r="BJ68" s="6">
        <f t="shared" si="46"/>
        <v>0</v>
      </c>
      <c r="BK68" s="6">
        <f t="shared" si="46"/>
        <v>0</v>
      </c>
      <c r="BL68" s="6">
        <f t="shared" si="46"/>
        <v>0</v>
      </c>
    </row>
    <row r="69" spans="2:64" x14ac:dyDescent="0.25">
      <c r="C69" t="s">
        <v>12</v>
      </c>
      <c r="D69">
        <f>INDEX(hist_share!W:W,MATCH($C$1&amp;"-"&amp;$C69,hist_share!$AF:$AF,0))</f>
        <v>0.66956748727701021</v>
      </c>
      <c r="E69">
        <f>INDEX(hist_share!X:X,MATCH($C$1&amp;"-"&amp;$C69,hist_share!$AF:$AF,0))</f>
        <v>0.64619074011852828</v>
      </c>
      <c r="F69">
        <f>INDEX(hist_share!Y:Y,MATCH($C$1&amp;"-"&amp;$C69,hist_share!$AF:$AF,0))</f>
        <v>0.64201569575623063</v>
      </c>
      <c r="G69">
        <f>INDEX(hist_share!Z:Z,MATCH($C$1&amp;"-"&amp;$C69,hist_share!$AF:$AF,0))</f>
        <v>0.60414519673239742</v>
      </c>
      <c r="H69">
        <f>INDEX(hist_share!AA:AA,MATCH($C$1&amp;"-"&amp;$C69,hist_share!$AF:$AF,0))</f>
        <v>0.6119090580812071</v>
      </c>
      <c r="I69">
        <f>INDEX(hist_share!AB:AB,MATCH($C$1&amp;"-"&amp;$C69,hist_share!$AF:$AF,0))</f>
        <v>0.59756561228702698</v>
      </c>
      <c r="J69" s="10">
        <f>INDEX(hist_share!AC:AC,MATCH($C$1&amp;"-"&amp;$C69,hist_share!$AF:$AF,0))</f>
        <v>0.58895705521472397</v>
      </c>
      <c r="K69">
        <f>INDEX('7th_share'!C:C,MATCH($C$1&amp;"-"&amp;$C69,'7th_share'!$AK:$AK,0))</f>
        <v>0.58814946219483888</v>
      </c>
      <c r="L69">
        <f>INDEX('7th_share'!D:D,MATCH($C$1&amp;"-"&amp;$C69,'7th_share'!$AK:$AK,0))</f>
        <v>0.58743827605519727</v>
      </c>
      <c r="M69">
        <f>INDEX('7th_share'!E:E,MATCH($C$1&amp;"-"&amp;$C69,'7th_share'!$AK:$AK,0))</f>
        <v>0.58681904724748035</v>
      </c>
      <c r="N69">
        <f>INDEX('7th_share'!F:F,MATCH($C$1&amp;"-"&amp;$C69,'7th_share'!$AK:$AK,0))</f>
        <v>0.58628732622336877</v>
      </c>
      <c r="O69">
        <f>INDEX('7th_share'!G:G,MATCH($C$1&amp;"-"&amp;$C69,'7th_share'!$AK:$AK,0))</f>
        <v>0.58583866343454383</v>
      </c>
      <c r="P69">
        <f>INDEX('7th_share'!H:H,MATCH($C$1&amp;"-"&amp;$C69,'7th_share'!$AK:$AK,0))</f>
        <v>0.58546860933268652</v>
      </c>
      <c r="Q69">
        <f>INDEX('7th_share'!I:I,MATCH($C$1&amp;"-"&amp;$C69,'7th_share'!$AK:$AK,0))</f>
        <v>0.58517271436947804</v>
      </c>
      <c r="R69">
        <f>INDEX('7th_share'!J:J,MATCH($C$1&amp;"-"&amp;$C69,'7th_share'!$AK:$AK,0))</f>
        <v>0.58494652899659938</v>
      </c>
      <c r="S69">
        <f>INDEX('7th_share'!K:K,MATCH($C$1&amp;"-"&amp;$C69,'7th_share'!$AK:$AK,0))</f>
        <v>0.58478560366573151</v>
      </c>
      <c r="T69">
        <f>INDEX('7th_share'!L:L,MATCH($C$1&amp;"-"&amp;$C69,'7th_share'!$AK:$AK,0))</f>
        <v>0.58468548882855587</v>
      </c>
      <c r="U69">
        <f>INDEX('7th_share'!M:M,MATCH($C$1&amp;"-"&amp;$C69,'7th_share'!$AK:$AK,0))</f>
        <v>0.58464173493675309</v>
      </c>
      <c r="V69">
        <f>INDEX('7th_share'!N:N,MATCH($C$1&amp;"-"&amp;$C69,'7th_share'!$AK:$AK,0))</f>
        <v>0.58464989244200449</v>
      </c>
      <c r="W69">
        <f>INDEX('7th_share'!O:O,MATCH($C$1&amp;"-"&amp;$C69,'7th_share'!$AK:$AK,0))</f>
        <v>0.58470551179599095</v>
      </c>
      <c r="X69">
        <f>INDEX('7th_share'!P:P,MATCH($C$1&amp;"-"&amp;$C69,'7th_share'!$AK:$AK,0))</f>
        <v>0.58480414345039378</v>
      </c>
      <c r="Y69">
        <f>INDEX('7th_share'!Q:Q,MATCH($C$1&amp;"-"&amp;$C69,'7th_share'!$AK:$AK,0))</f>
        <v>0.58494133785689395</v>
      </c>
      <c r="Z69">
        <f>INDEX('7th_share'!R:R,MATCH($C$1&amp;"-"&amp;$C69,'7th_share'!$AK:$AK,0))</f>
        <v>0.58511264546717245</v>
      </c>
      <c r="AA69">
        <f>INDEX('7th_share'!S:S,MATCH($C$1&amp;"-"&amp;$C69,'7th_share'!$AK:$AK,0))</f>
        <v>0.58531361673291049</v>
      </c>
      <c r="AB69">
        <f>INDEX('7th_share'!T:T,MATCH($C$1&amp;"-"&amp;$C69,'7th_share'!$AK:$AK,0))</f>
        <v>0.58553980210578926</v>
      </c>
      <c r="AC69">
        <f>INDEX('7th_share'!U:U,MATCH($C$1&amp;"-"&amp;$C69,'7th_share'!$AK:$AK,0))</f>
        <v>0.58578675203748953</v>
      </c>
      <c r="AD69">
        <f>INDEX('7th_share'!V:V,MATCH($C$1&amp;"-"&amp;$C69,'7th_share'!$AK:$AK,0))</f>
        <v>0.5860500169796925</v>
      </c>
      <c r="AE69">
        <f>INDEX('7th_share'!W:W,MATCH($C$1&amp;"-"&amp;$C69,'7th_share'!$AK:$AK,0))</f>
        <v>0.58632514738407948</v>
      </c>
      <c r="AF69">
        <f>INDEX('7th_share'!X:X,MATCH($C$1&amp;"-"&amp;$C69,'7th_share'!$AK:$AK,0))</f>
        <v>0.58660769370233123</v>
      </c>
      <c r="AG69">
        <f>INDEX('7th_share'!Y:Y,MATCH($C$1&amp;"-"&amp;$C69,'7th_share'!$AK:$AK,0))</f>
        <v>0.58689320638612885</v>
      </c>
      <c r="AH69">
        <f>INDEX('7th_share'!Z:Z,MATCH($C$1&amp;"-"&amp;$C69,'7th_share'!$AK:$AK,0))</f>
        <v>0.58717723588715343</v>
      </c>
      <c r="AI69">
        <f>INDEX('7th_share'!AA:AA,MATCH($C$1&amp;"-"&amp;$C69,'7th_share'!$AK:$AK,0))</f>
        <v>0.58745533265708627</v>
      </c>
      <c r="AJ69">
        <f>INDEX('7th_share'!AB:AB,MATCH($C$1&amp;"-"&amp;$C69,'7th_share'!$AK:$AK,0))</f>
        <v>0.58772304714760837</v>
      </c>
      <c r="AK69">
        <f>INDEX('7th_share'!AC:AC,MATCH($C$1&amp;"-"&amp;$C69,'7th_share'!$AK:$AK,0))</f>
        <v>0.58797592981040037</v>
      </c>
      <c r="AL69">
        <f>INDEX('7th_share'!AD:AD,MATCH($C$1&amp;"-"&amp;$C69,'7th_share'!$AK:$AK,0))</f>
        <v>0.58820953109714402</v>
      </c>
      <c r="AM69">
        <f>INDEX('7th_share'!AE:AE,MATCH($C$1&amp;"-"&amp;$C69,'7th_share'!$AK:$AK,0))</f>
        <v>0.58841940145951999</v>
      </c>
      <c r="AN69">
        <f>INDEX('7th_share'!AF:AF,MATCH($C$1&amp;"-"&amp;$C69,'7th_share'!$AK:$AK,0))</f>
        <v>0.58860109134920924</v>
      </c>
      <c r="AO69">
        <f>INDEX('7th_share'!AG:AG,MATCH($C$1&amp;"-"&amp;$C69,'7th_share'!$AK:$AK,0))</f>
        <v>0.5887501512178932</v>
      </c>
      <c r="AP69">
        <f>INDEX('7th_share'!AH:AH,MATCH($C$1&amp;"-"&amp;$C69,'7th_share'!$AK:$AK,0))</f>
        <v>0.58886213151725286</v>
      </c>
      <c r="AQ69">
        <f>INDEX('7th_share'!AI:AI,MATCH($C$1&amp;"-"&amp;$C69,'7th_share'!$AK:$AK,0))</f>
        <v>0.58893258269896909</v>
      </c>
      <c r="AR69">
        <f>INDEX('7th_share'!AJ:AJ,MATCH($C$1&amp;"-"&amp;$C69,'7th_share'!$AK:$AK,0))</f>
        <v>0.5889570552147233</v>
      </c>
      <c r="AS69" s="6">
        <f t="shared" si="47"/>
        <v>0.5889570552147233</v>
      </c>
      <c r="AT69" s="6">
        <f t="shared" si="46"/>
        <v>0.5889570552147233</v>
      </c>
      <c r="AU69" s="6">
        <f t="shared" si="46"/>
        <v>0.5889570552147233</v>
      </c>
      <c r="AV69" s="6">
        <f t="shared" si="46"/>
        <v>0.5889570552147233</v>
      </c>
      <c r="AW69" s="6">
        <f t="shared" si="46"/>
        <v>0.5889570552147233</v>
      </c>
      <c r="AX69" s="6">
        <f t="shared" si="46"/>
        <v>0.5889570552147233</v>
      </c>
      <c r="AY69" s="6">
        <f t="shared" si="46"/>
        <v>0.5889570552147233</v>
      </c>
      <c r="AZ69" s="6">
        <f t="shared" si="46"/>
        <v>0.5889570552147233</v>
      </c>
      <c r="BA69" s="6">
        <f t="shared" si="46"/>
        <v>0.5889570552147233</v>
      </c>
      <c r="BB69" s="6">
        <f t="shared" si="46"/>
        <v>0.5889570552147233</v>
      </c>
      <c r="BC69" s="6">
        <f t="shared" si="46"/>
        <v>0.5889570552147233</v>
      </c>
      <c r="BD69" s="6">
        <f t="shared" si="46"/>
        <v>0.5889570552147233</v>
      </c>
      <c r="BE69" s="6">
        <f t="shared" si="46"/>
        <v>0.5889570552147233</v>
      </c>
      <c r="BF69" s="6">
        <f t="shared" si="46"/>
        <v>0.5889570552147233</v>
      </c>
      <c r="BG69" s="6">
        <f t="shared" si="46"/>
        <v>0.5889570552147233</v>
      </c>
      <c r="BH69" s="6">
        <f t="shared" si="46"/>
        <v>0.5889570552147233</v>
      </c>
      <c r="BI69" s="6">
        <f t="shared" si="46"/>
        <v>0.5889570552147233</v>
      </c>
      <c r="BJ69" s="6">
        <f t="shared" si="46"/>
        <v>0.5889570552147233</v>
      </c>
      <c r="BK69" s="6">
        <f t="shared" si="46"/>
        <v>0.5889570552147233</v>
      </c>
      <c r="BL69" s="6">
        <f t="shared" si="46"/>
        <v>0.5889570552147233</v>
      </c>
    </row>
    <row r="70" spans="2:64" x14ac:dyDescent="0.25">
      <c r="C70" t="s">
        <v>13</v>
      </c>
      <c r="D70">
        <f>INDEX(hist_share!W:W,MATCH($C$1&amp;"-"&amp;$C70,hist_share!$AF:$AF,0))</f>
        <v>0.1248833482094711</v>
      </c>
      <c r="E70">
        <f>INDEX(hist_share!X:X,MATCH($C$1&amp;"-"&amp;$C70,hist_share!$AF:$AF,0))</f>
        <v>0.1438724119878588</v>
      </c>
      <c r="F70">
        <f>INDEX(hist_share!Y:Y,MATCH($C$1&amp;"-"&amp;$C70,hist_share!$AF:$AF,0))</f>
        <v>0.1410147809682315</v>
      </c>
      <c r="G70">
        <f>INDEX(hist_share!Z:Z,MATCH($C$1&amp;"-"&amp;$C70,hist_share!$AF:$AF,0))</f>
        <v>0.139085688921673</v>
      </c>
      <c r="H70">
        <f>INDEX(hist_share!AA:AA,MATCH($C$1&amp;"-"&amp;$C70,hist_share!$AF:$AF,0))</f>
        <v>0.12509029479222339</v>
      </c>
      <c r="I70">
        <f>INDEX(hist_share!AB:AB,MATCH($C$1&amp;"-"&amp;$C70,hist_share!$AF:$AF,0))</f>
        <v>0.1064175654594349</v>
      </c>
      <c r="J70" s="10">
        <f>INDEX(hist_share!AC:AC,MATCH($C$1&amp;"-"&amp;$C70,hist_share!$AF:$AF,0))</f>
        <v>0</v>
      </c>
      <c r="K70">
        <f>INDEX('7th_share'!C:C,MATCH($C$1&amp;"-"&amp;$C70,'7th_share'!$AK:$AK,0))</f>
        <v>9.9851283854605677E-2</v>
      </c>
      <c r="L70">
        <f>INDEX('7th_share'!D:D,MATCH($C$1&amp;"-"&amp;$C70,'7th_share'!$AK:$AK,0))</f>
        <v>9.7156033278518794E-2</v>
      </c>
      <c r="M70">
        <f>INDEX('7th_share'!E:E,MATCH($C$1&amp;"-"&amp;$C70,'7th_share'!$AK:$AK,0))</f>
        <v>9.4828590946595834E-2</v>
      </c>
      <c r="N70">
        <f>INDEX('7th_share'!F:F,MATCH($C$1&amp;"-"&amp;$C70,'7th_share'!$AK:$AK,0))</f>
        <v>9.2850867928796016E-2</v>
      </c>
      <c r="O70">
        <f>INDEX('7th_share'!G:G,MATCH($C$1&amp;"-"&amp;$C70,'7th_share'!$AK:$AK,0))</f>
        <v>9.1204775295078519E-2</v>
      </c>
      <c r="P70">
        <f>INDEX('7th_share'!H:H,MATCH($C$1&amp;"-"&amp;$C70,'7th_share'!$AK:$AK,0))</f>
        <v>8.9872224115402452E-2</v>
      </c>
      <c r="Q70">
        <f>INDEX('7th_share'!I:I,MATCH($C$1&amp;"-"&amp;$C70,'7th_share'!$AK:$AK,0))</f>
        <v>8.8835125459726938E-2</v>
      </c>
      <c r="R70">
        <f>INDEX('7th_share'!J:J,MATCH($C$1&amp;"-"&amp;$C70,'7th_share'!$AK:$AK,0))</f>
        <v>8.8075390398011169E-2</v>
      </c>
      <c r="S70">
        <f>INDEX('7th_share'!K:K,MATCH($C$1&amp;"-"&amp;$C70,'7th_share'!$AK:$AK,0))</f>
        <v>8.7574930000214268E-2</v>
      </c>
      <c r="T70">
        <f>INDEX('7th_share'!L:L,MATCH($C$1&amp;"-"&amp;$C70,'7th_share'!$AK:$AK,0))</f>
        <v>8.7315655336295372E-2</v>
      </c>
      <c r="U70">
        <f>INDEX('7th_share'!M:M,MATCH($C$1&amp;"-"&amp;$C70,'7th_share'!$AK:$AK,0))</f>
        <v>8.7279477476213674E-2</v>
      </c>
      <c r="V70">
        <f>INDEX('7th_share'!N:N,MATCH($C$1&amp;"-"&amp;$C70,'7th_share'!$AK:$AK,0))</f>
        <v>8.7448307489928309E-2</v>
      </c>
      <c r="W70">
        <f>INDEX('7th_share'!O:O,MATCH($C$1&amp;"-"&amp;$C70,'7th_share'!$AK:$AK,0))</f>
        <v>8.7804056447398388E-2</v>
      </c>
      <c r="X70">
        <f>INDEX('7th_share'!P:P,MATCH($C$1&amp;"-"&amp;$C70,'7th_share'!$AK:$AK,0))</f>
        <v>8.8328635418583087E-2</v>
      </c>
      <c r="Y70">
        <f>INDEX('7th_share'!Q:Q,MATCH($C$1&amp;"-"&amp;$C70,'7th_share'!$AK:$AK,0))</f>
        <v>8.9003955473441559E-2</v>
      </c>
      <c r="Z70">
        <f>INDEX('7th_share'!R:R,MATCH($C$1&amp;"-"&amp;$C70,'7th_share'!$AK:$AK,0))</f>
        <v>8.9811927681932954E-2</v>
      </c>
      <c r="AA70">
        <f>INDEX('7th_share'!S:S,MATCH($C$1&amp;"-"&amp;$C70,'7th_share'!$AK:$AK,0))</f>
        <v>9.0734463114016395E-2</v>
      </c>
      <c r="AB70">
        <f>INDEX('7th_share'!T:T,MATCH($C$1&amp;"-"&amp;$C70,'7th_share'!$AK:$AK,0))</f>
        <v>9.1753472839651004E-2</v>
      </c>
      <c r="AC70">
        <f>INDEX('7th_share'!U:U,MATCH($C$1&amp;"-"&amp;$C70,'7th_share'!$AK:$AK,0))</f>
        <v>9.2850867928796058E-2</v>
      </c>
      <c r="AD70">
        <f>INDEX('7th_share'!V:V,MATCH($C$1&amp;"-"&amp;$C70,'7th_share'!$AK:$AK,0))</f>
        <v>9.4008559451410567E-2</v>
      </c>
      <c r="AE70">
        <f>INDEX('7th_share'!W:W,MATCH($C$1&amp;"-"&amp;$C70,'7th_share'!$AK:$AK,0))</f>
        <v>9.5208458477453739E-2</v>
      </c>
      <c r="AF70">
        <f>INDEX('7th_share'!X:X,MATCH($C$1&amp;"-"&amp;$C70,'7th_share'!$AK:$AK,0))</f>
        <v>9.6432476076884696E-2</v>
      </c>
      <c r="AG70">
        <f>INDEX('7th_share'!Y:Y,MATCH($C$1&amp;"-"&amp;$C70,'7th_share'!$AK:$AK,0))</f>
        <v>9.7662523319662631E-2</v>
      </c>
      <c r="AH70">
        <f>INDEX('7th_share'!Z:Z,MATCH($C$1&amp;"-"&amp;$C70,'7th_share'!$AK:$AK,0))</f>
        <v>9.8880511275746694E-2</v>
      </c>
      <c r="AI70">
        <f>INDEX('7th_share'!AA:AA,MATCH($C$1&amp;"-"&amp;$C70,'7th_share'!$AK:$AK,0))</f>
        <v>0.1000683510150959</v>
      </c>
      <c r="AJ70">
        <f>INDEX('7th_share'!AB:AB,MATCH($C$1&amp;"-"&amp;$C70,'7th_share'!$AK:$AK,0))</f>
        <v>0.1012079536076696</v>
      </c>
      <c r="AK70">
        <f>INDEX('7th_share'!AC:AC,MATCH($C$1&amp;"-"&amp;$C70,'7th_share'!$AK:$AK,0))</f>
        <v>0.1022812301234268</v>
      </c>
      <c r="AL70">
        <f>INDEX('7th_share'!AD:AD,MATCH($C$1&amp;"-"&amp;$C70,'7th_share'!$AK:$AK,0))</f>
        <v>0.1032700916323267</v>
      </c>
      <c r="AM70">
        <f>INDEX('7th_share'!AE:AE,MATCH($C$1&amp;"-"&amp;$C70,'7th_share'!$AK:$AK,0))</f>
        <v>0.1041564492043285</v>
      </c>
      <c r="AN70">
        <f>INDEX('7th_share'!AF:AF,MATCH($C$1&amp;"-"&amp;$C70,'7th_share'!$AK:$AK,0))</f>
        <v>0.1049222139093912</v>
      </c>
      <c r="AO70">
        <f>INDEX('7th_share'!AG:AG,MATCH($C$1&amp;"-"&amp;$C70,'7th_share'!$AK:$AK,0))</f>
        <v>0.10554929681747401</v>
      </c>
      <c r="AP70">
        <f>INDEX('7th_share'!AH:AH,MATCH($C$1&amp;"-"&amp;$C70,'7th_share'!$AK:$AK,0))</f>
        <v>0.1060196089985362</v>
      </c>
      <c r="AQ70">
        <f>INDEX('7th_share'!AI:AI,MATCH($C$1&amp;"-"&amp;$C70,'7th_share'!$AK:$AK,0))</f>
        <v>0.1063150615225367</v>
      </c>
      <c r="AR70">
        <f>INDEX('7th_share'!AJ:AJ,MATCH($C$1&amp;"-"&amp;$C70,'7th_share'!$AK:$AK,0))</f>
        <v>0.1064175654594349</v>
      </c>
      <c r="AS70" s="6">
        <f t="shared" si="47"/>
        <v>0.1064175654594349</v>
      </c>
      <c r="AT70" s="6">
        <f t="shared" si="46"/>
        <v>0.1064175654594349</v>
      </c>
      <c r="AU70" s="6">
        <f t="shared" si="46"/>
        <v>0.1064175654594349</v>
      </c>
      <c r="AV70" s="6">
        <f t="shared" si="46"/>
        <v>0.1064175654594349</v>
      </c>
      <c r="AW70" s="6">
        <f t="shared" si="46"/>
        <v>0.1064175654594349</v>
      </c>
      <c r="AX70" s="6">
        <f t="shared" si="46"/>
        <v>0.1064175654594349</v>
      </c>
      <c r="AY70" s="6">
        <f t="shared" si="46"/>
        <v>0.1064175654594349</v>
      </c>
      <c r="AZ70" s="6">
        <f t="shared" si="46"/>
        <v>0.1064175654594349</v>
      </c>
      <c r="BA70" s="6">
        <f t="shared" si="46"/>
        <v>0.1064175654594349</v>
      </c>
      <c r="BB70" s="6">
        <f t="shared" si="46"/>
        <v>0.1064175654594349</v>
      </c>
      <c r="BC70" s="6">
        <f t="shared" si="46"/>
        <v>0.1064175654594349</v>
      </c>
      <c r="BD70" s="6">
        <f t="shared" si="46"/>
        <v>0.1064175654594349</v>
      </c>
      <c r="BE70" s="6">
        <f t="shared" si="46"/>
        <v>0.1064175654594349</v>
      </c>
      <c r="BF70" s="6">
        <f t="shared" si="46"/>
        <v>0.1064175654594349</v>
      </c>
      <c r="BG70" s="6">
        <f t="shared" si="46"/>
        <v>0.1064175654594349</v>
      </c>
      <c r="BH70" s="6">
        <f t="shared" si="46"/>
        <v>0.1064175654594349</v>
      </c>
      <c r="BI70" s="6">
        <f t="shared" si="46"/>
        <v>0.1064175654594349</v>
      </c>
      <c r="BJ70" s="6">
        <f t="shared" si="46"/>
        <v>0.1064175654594349</v>
      </c>
      <c r="BK70" s="6">
        <f t="shared" si="46"/>
        <v>0.1064175654594349</v>
      </c>
      <c r="BL70" s="6">
        <f t="shared" si="46"/>
        <v>0.1064175654594349</v>
      </c>
    </row>
    <row r="71" spans="2:64" x14ac:dyDescent="0.25">
      <c r="C71" t="s">
        <v>14</v>
      </c>
      <c r="D71">
        <f>INDEX(hist_share!W:W,MATCH($C$1&amp;"-"&amp;$C71,hist_share!$AF:$AF,0))</f>
        <v>0</v>
      </c>
      <c r="E71">
        <f>INDEX(hist_share!X:X,MATCH($C$1&amp;"-"&amp;$C71,hist_share!$AF:$AF,0))</f>
        <v>0</v>
      </c>
      <c r="F71">
        <f>INDEX(hist_share!Y:Y,MATCH($C$1&amp;"-"&amp;$C71,hist_share!$AF:$AF,0))</f>
        <v>0</v>
      </c>
      <c r="G71">
        <f>INDEX(hist_share!Z:Z,MATCH($C$1&amp;"-"&amp;$C71,hist_share!$AF:$AF,0))</f>
        <v>0</v>
      </c>
      <c r="H71">
        <f>INDEX(hist_share!AA:AA,MATCH($C$1&amp;"-"&amp;$C71,hist_share!$AF:$AF,0))</f>
        <v>0</v>
      </c>
      <c r="I71">
        <f>INDEX(hist_share!AB:AB,MATCH($C$1&amp;"-"&amp;$C71,hist_share!$AF:$AF,0))</f>
        <v>0</v>
      </c>
      <c r="J71" s="10">
        <f>INDEX(hist_share!AC:AC,MATCH($C$1&amp;"-"&amp;$C71,hist_share!$AF:$AF,0))</f>
        <v>0</v>
      </c>
      <c r="K71">
        <f>INDEX('7th_share'!C:C,MATCH($C$1&amp;"-"&amp;$C71,'7th_share'!$AK:$AK,0))</f>
        <v>0</v>
      </c>
      <c r="L71">
        <f>INDEX('7th_share'!D:D,MATCH($C$1&amp;"-"&amp;$C71,'7th_share'!$AK:$AK,0))</f>
        <v>0</v>
      </c>
      <c r="M71">
        <f>INDEX('7th_share'!E:E,MATCH($C$1&amp;"-"&amp;$C71,'7th_share'!$AK:$AK,0))</f>
        <v>0</v>
      </c>
      <c r="N71">
        <f>INDEX('7th_share'!F:F,MATCH($C$1&amp;"-"&amp;$C71,'7th_share'!$AK:$AK,0))</f>
        <v>0</v>
      </c>
      <c r="O71">
        <f>INDEX('7th_share'!G:G,MATCH($C$1&amp;"-"&amp;$C71,'7th_share'!$AK:$AK,0))</f>
        <v>0</v>
      </c>
      <c r="P71">
        <f>INDEX('7th_share'!H:H,MATCH($C$1&amp;"-"&amp;$C71,'7th_share'!$AK:$AK,0))</f>
        <v>0</v>
      </c>
      <c r="Q71">
        <f>INDEX('7th_share'!I:I,MATCH($C$1&amp;"-"&amp;$C71,'7th_share'!$AK:$AK,0))</f>
        <v>0</v>
      </c>
      <c r="R71">
        <f>INDEX('7th_share'!J:J,MATCH($C$1&amp;"-"&amp;$C71,'7th_share'!$AK:$AK,0))</f>
        <v>0</v>
      </c>
      <c r="S71">
        <f>INDEX('7th_share'!K:K,MATCH($C$1&amp;"-"&amp;$C71,'7th_share'!$AK:$AK,0))</f>
        <v>0</v>
      </c>
      <c r="T71">
        <f>INDEX('7th_share'!L:L,MATCH($C$1&amp;"-"&amp;$C71,'7th_share'!$AK:$AK,0))</f>
        <v>0</v>
      </c>
      <c r="U71">
        <f>INDEX('7th_share'!M:M,MATCH($C$1&amp;"-"&amp;$C71,'7th_share'!$AK:$AK,0))</f>
        <v>0</v>
      </c>
      <c r="V71">
        <f>INDEX('7th_share'!N:N,MATCH($C$1&amp;"-"&amp;$C71,'7th_share'!$AK:$AK,0))</f>
        <v>0</v>
      </c>
      <c r="W71">
        <f>INDEX('7th_share'!O:O,MATCH($C$1&amp;"-"&amp;$C71,'7th_share'!$AK:$AK,0))</f>
        <v>0</v>
      </c>
      <c r="X71">
        <f>INDEX('7th_share'!P:P,MATCH($C$1&amp;"-"&amp;$C71,'7th_share'!$AK:$AK,0))</f>
        <v>0</v>
      </c>
      <c r="Y71">
        <f>INDEX('7th_share'!Q:Q,MATCH($C$1&amp;"-"&amp;$C71,'7th_share'!$AK:$AK,0))</f>
        <v>0</v>
      </c>
      <c r="Z71">
        <f>INDEX('7th_share'!R:R,MATCH($C$1&amp;"-"&amp;$C71,'7th_share'!$AK:$AK,0))</f>
        <v>0</v>
      </c>
      <c r="AA71">
        <f>INDEX('7th_share'!S:S,MATCH($C$1&amp;"-"&amp;$C71,'7th_share'!$AK:$AK,0))</f>
        <v>0</v>
      </c>
      <c r="AB71">
        <f>INDEX('7th_share'!T:T,MATCH($C$1&amp;"-"&amp;$C71,'7th_share'!$AK:$AK,0))</f>
        <v>0</v>
      </c>
      <c r="AC71">
        <f>INDEX('7th_share'!U:U,MATCH($C$1&amp;"-"&amp;$C71,'7th_share'!$AK:$AK,0))</f>
        <v>0</v>
      </c>
      <c r="AD71">
        <f>INDEX('7th_share'!V:V,MATCH($C$1&amp;"-"&amp;$C71,'7th_share'!$AK:$AK,0))</f>
        <v>0</v>
      </c>
      <c r="AE71">
        <f>INDEX('7th_share'!W:W,MATCH($C$1&amp;"-"&amp;$C71,'7th_share'!$AK:$AK,0))</f>
        <v>0</v>
      </c>
      <c r="AF71">
        <f>INDEX('7th_share'!X:X,MATCH($C$1&amp;"-"&amp;$C71,'7th_share'!$AK:$AK,0))</f>
        <v>0</v>
      </c>
      <c r="AG71">
        <f>INDEX('7th_share'!Y:Y,MATCH($C$1&amp;"-"&amp;$C71,'7th_share'!$AK:$AK,0))</f>
        <v>0</v>
      </c>
      <c r="AH71">
        <f>INDEX('7th_share'!Z:Z,MATCH($C$1&amp;"-"&amp;$C71,'7th_share'!$AK:$AK,0))</f>
        <v>0</v>
      </c>
      <c r="AI71">
        <f>INDEX('7th_share'!AA:AA,MATCH($C$1&amp;"-"&amp;$C71,'7th_share'!$AK:$AK,0))</f>
        <v>0</v>
      </c>
      <c r="AJ71">
        <f>INDEX('7th_share'!AB:AB,MATCH($C$1&amp;"-"&amp;$C71,'7th_share'!$AK:$AK,0))</f>
        <v>0</v>
      </c>
      <c r="AK71">
        <f>INDEX('7th_share'!AC:AC,MATCH($C$1&amp;"-"&amp;$C71,'7th_share'!$AK:$AK,0))</f>
        <v>0</v>
      </c>
      <c r="AL71">
        <f>INDEX('7th_share'!AD:AD,MATCH($C$1&amp;"-"&amp;$C71,'7th_share'!$AK:$AK,0))</f>
        <v>0</v>
      </c>
      <c r="AM71">
        <f>INDEX('7th_share'!AE:AE,MATCH($C$1&amp;"-"&amp;$C71,'7th_share'!$AK:$AK,0))</f>
        <v>0</v>
      </c>
      <c r="AN71">
        <f>INDEX('7th_share'!AF:AF,MATCH($C$1&amp;"-"&amp;$C71,'7th_share'!$AK:$AK,0))</f>
        <v>0</v>
      </c>
      <c r="AO71">
        <f>INDEX('7th_share'!AG:AG,MATCH($C$1&amp;"-"&amp;$C71,'7th_share'!$AK:$AK,0))</f>
        <v>0</v>
      </c>
      <c r="AP71">
        <f>INDEX('7th_share'!AH:AH,MATCH($C$1&amp;"-"&amp;$C71,'7th_share'!$AK:$AK,0))</f>
        <v>0</v>
      </c>
      <c r="AQ71">
        <f>INDEX('7th_share'!AI:AI,MATCH($C$1&amp;"-"&amp;$C71,'7th_share'!$AK:$AK,0))</f>
        <v>0</v>
      </c>
      <c r="AR71">
        <f>INDEX('7th_share'!AJ:AJ,MATCH($C$1&amp;"-"&amp;$C71,'7th_share'!$AK:$AK,0))</f>
        <v>0</v>
      </c>
      <c r="AS71" s="6">
        <f t="shared" si="47"/>
        <v>0</v>
      </c>
      <c r="AT71" s="6">
        <f t="shared" si="46"/>
        <v>0</v>
      </c>
      <c r="AU71" s="6">
        <f t="shared" si="46"/>
        <v>0</v>
      </c>
      <c r="AV71" s="6">
        <f t="shared" si="46"/>
        <v>0</v>
      </c>
      <c r="AW71" s="6">
        <f t="shared" si="46"/>
        <v>0</v>
      </c>
      <c r="AX71" s="6">
        <f t="shared" si="46"/>
        <v>0</v>
      </c>
      <c r="AY71" s="6">
        <f t="shared" si="46"/>
        <v>0</v>
      </c>
      <c r="AZ71" s="6">
        <f t="shared" si="46"/>
        <v>0</v>
      </c>
      <c r="BA71" s="6">
        <f t="shared" si="46"/>
        <v>0</v>
      </c>
      <c r="BB71" s="6">
        <f t="shared" si="46"/>
        <v>0</v>
      </c>
      <c r="BC71" s="6">
        <f t="shared" si="46"/>
        <v>0</v>
      </c>
      <c r="BD71" s="6">
        <f t="shared" si="46"/>
        <v>0</v>
      </c>
      <c r="BE71" s="6">
        <f t="shared" si="46"/>
        <v>0</v>
      </c>
      <c r="BF71" s="6">
        <f t="shared" si="46"/>
        <v>0</v>
      </c>
      <c r="BG71" s="6">
        <f t="shared" si="46"/>
        <v>0</v>
      </c>
      <c r="BH71" s="6">
        <f t="shared" si="46"/>
        <v>0</v>
      </c>
      <c r="BI71" s="6">
        <f t="shared" si="46"/>
        <v>0</v>
      </c>
      <c r="BJ71" s="6">
        <f t="shared" si="46"/>
        <v>0</v>
      </c>
      <c r="BK71" s="6">
        <f t="shared" si="46"/>
        <v>0</v>
      </c>
      <c r="BL71" s="6">
        <f t="shared" si="46"/>
        <v>0</v>
      </c>
    </row>
    <row r="72" spans="2:64" x14ac:dyDescent="0.25">
      <c r="C72" t="s">
        <v>15</v>
      </c>
      <c r="D72">
        <f>INDEX(hist_share!W:W,MATCH($C$1&amp;"-"&amp;$C72,hist_share!$AF:$AF,0))</f>
        <v>1.0340189066948139E-3</v>
      </c>
      <c r="E72">
        <f>INDEX(hist_share!X:X,MATCH($C$1&amp;"-"&amp;$C72,hist_share!$AF:$AF,0))</f>
        <v>1.1969954147319909E-3</v>
      </c>
      <c r="F72">
        <f>INDEX(hist_share!Y:Y,MATCH($C$1&amp;"-"&amp;$C72,hist_share!$AF:$AF,0))</f>
        <v>1.178452736971891E-3</v>
      </c>
      <c r="G72">
        <f>INDEX(hist_share!Z:Z,MATCH($C$1&amp;"-"&amp;$C72,hist_share!$AF:$AF,0))</f>
        <v>1.167271981901815E-3</v>
      </c>
      <c r="H72">
        <f>INDEX(hist_share!AA:AA,MATCH($C$1&amp;"-"&amp;$C72,hist_share!$AF:$AF,0))</f>
        <v>1.053937978017403E-3</v>
      </c>
      <c r="I72">
        <f>INDEX(hist_share!AB:AB,MATCH($C$1&amp;"-"&amp;$C72,hist_share!$AF:$AF,0))</f>
        <v>8.9986103043662149E-4</v>
      </c>
      <c r="J72" s="10">
        <f>INDEX(hist_share!AC:AC,MATCH($C$1&amp;"-"&amp;$C72,hist_share!$AF:$AF,0))</f>
        <v>0</v>
      </c>
      <c r="K72">
        <f>INDEX('7th_share'!C:C,MATCH($C$1&amp;"-"&amp;$C72,'7th_share'!$AK:$AK,0))</f>
        <v>8.5215558480554573E-4</v>
      </c>
      <c r="L72">
        <f>INDEX('7th_share'!D:D,MATCH($C$1&amp;"-"&amp;$C72,'7th_share'!$AK:$AK,0))</f>
        <v>8.3257401070353375E-4</v>
      </c>
      <c r="M72">
        <f>INDEX('7th_share'!E:E,MATCH($C$1&amp;"-"&amp;$C72,'7th_share'!$AK:$AK,0))</f>
        <v>8.156646424633177E-4</v>
      </c>
      <c r="N72">
        <f>INDEX('7th_share'!F:F,MATCH($C$1&amp;"-"&amp;$C72,'7th_share'!$AK:$AK,0))</f>
        <v>8.0129606012448119E-4</v>
      </c>
      <c r="O72">
        <f>INDEX('7th_share'!G:G,MATCH($C$1&amp;"-"&amp;$C72,'7th_share'!$AK:$AK,0))</f>
        <v>7.8933684372660775E-4</v>
      </c>
      <c r="P72">
        <f>INDEX('7th_share'!H:H,MATCH($C$1&amp;"-"&amp;$C72,'7th_share'!$AK:$AK,0))</f>
        <v>7.7965557330928218E-4</v>
      </c>
      <c r="Q72">
        <f>INDEX('7th_share'!I:I,MATCH($C$1&amp;"-"&amp;$C72,'7th_share'!$AK:$AK,0))</f>
        <v>7.7212082891208735E-4</v>
      </c>
      <c r="R72">
        <f>INDEX('7th_share'!J:J,MATCH($C$1&amp;"-"&amp;$C72,'7th_share'!$AK:$AK,0))</f>
        <v>7.6660119057460742E-4</v>
      </c>
      <c r="S72">
        <f>INDEX('7th_share'!K:K,MATCH($C$1&amp;"-"&amp;$C72,'7th_share'!$AK:$AK,0))</f>
        <v>7.6296523833642633E-4</v>
      </c>
      <c r="T72">
        <f>INDEX('7th_share'!L:L,MATCH($C$1&amp;"-"&amp;$C72,'7th_share'!$AK:$AK,0))</f>
        <v>7.6108155223712738E-4</v>
      </c>
      <c r="U72">
        <f>INDEX('7th_share'!M:M,MATCH($C$1&amp;"-"&amp;$C72,'7th_share'!$AK:$AK,0))</f>
        <v>7.6081871231629516E-4</v>
      </c>
      <c r="V72">
        <f>INDEX('7th_share'!N:N,MATCH($C$1&amp;"-"&amp;$C72,'7th_share'!$AK:$AK,0))</f>
        <v>7.6204529861351319E-4</v>
      </c>
      <c r="W72">
        <f>INDEX('7th_share'!O:O,MATCH($C$1&amp;"-"&amp;$C72,'7th_share'!$AK:$AK,0))</f>
        <v>7.6462989116836487E-4</v>
      </c>
      <c r="X72">
        <f>INDEX('7th_share'!P:P,MATCH($C$1&amp;"-"&amp;$C72,'7th_share'!$AK:$AK,0))</f>
        <v>7.6844107002043424E-4</v>
      </c>
      <c r="Y72">
        <f>INDEX('7th_share'!Q:Q,MATCH($C$1&amp;"-"&amp;$C72,'7th_share'!$AK:$AK,0))</f>
        <v>7.7334741520930516E-4</v>
      </c>
      <c r="Z72">
        <f>INDEX('7th_share'!R:R,MATCH($C$1&amp;"-"&amp;$C72,'7th_share'!$AK:$AK,0))</f>
        <v>7.7921750677456179E-4</v>
      </c>
      <c r="AA72">
        <f>INDEX('7th_share'!S:S,MATCH($C$1&amp;"-"&amp;$C72,'7th_share'!$AK:$AK,0))</f>
        <v>7.8591992475578708E-4</v>
      </c>
      <c r="AB72">
        <f>INDEX('7th_share'!T:T,MATCH($C$1&amp;"-"&amp;$C72,'7th_share'!$AK:$AK,0))</f>
        <v>7.9332324919256564E-4</v>
      </c>
      <c r="AC72">
        <f>INDEX('7th_share'!U:U,MATCH($C$1&amp;"-"&amp;$C72,'7th_share'!$AK:$AK,0))</f>
        <v>8.0129606012448119E-4</v>
      </c>
      <c r="AD72">
        <f>INDEX('7th_share'!V:V,MATCH($C$1&amp;"-"&amp;$C72,'7th_share'!$AK:$AK,0))</f>
        <v>8.0970693759111693E-4</v>
      </c>
      <c r="AE72">
        <f>INDEX('7th_share'!W:W,MATCH($C$1&amp;"-"&amp;$C72,'7th_share'!$AK:$AK,0))</f>
        <v>8.1842446163205723E-4</v>
      </c>
      <c r="AF72">
        <f>INDEX('7th_share'!X:X,MATCH($C$1&amp;"-"&amp;$C72,'7th_share'!$AK:$AK,0))</f>
        <v>8.2731721228688625E-4</v>
      </c>
      <c r="AG72">
        <f>INDEX('7th_share'!Y:Y,MATCH($C$1&amp;"-"&amp;$C72,'7th_share'!$AK:$AK,0))</f>
        <v>8.3625376959518697E-4</v>
      </c>
      <c r="AH72">
        <f>INDEX('7th_share'!Z:Z,MATCH($C$1&amp;"-"&amp;$C72,'7th_share'!$AK:$AK,0))</f>
        <v>8.4510271359654354E-4</v>
      </c>
      <c r="AI72">
        <f>INDEX('7th_share'!AA:AA,MATCH($C$1&amp;"-"&amp;$C72,'7th_share'!$AK:$AK,0))</f>
        <v>8.5373262433053991E-4</v>
      </c>
      <c r="AJ72">
        <f>INDEX('7th_share'!AB:AB,MATCH($C$1&amp;"-"&amp;$C72,'7th_share'!$AK:$AK,0))</f>
        <v>8.6201208183675992E-4</v>
      </c>
      <c r="AK72">
        <f>INDEX('7th_share'!AC:AC,MATCH($C$1&amp;"-"&amp;$C72,'7th_share'!$AK:$AK,0))</f>
        <v>8.6980966615478686E-4</v>
      </c>
      <c r="AL72">
        <f>INDEX('7th_share'!AD:AD,MATCH($C$1&amp;"-"&amp;$C72,'7th_share'!$AK:$AK,0))</f>
        <v>8.7699395732420489E-4</v>
      </c>
      <c r="AM72">
        <f>INDEX('7th_share'!AE:AE,MATCH($C$1&amp;"-"&amp;$C72,'7th_share'!$AK:$AK,0))</f>
        <v>8.834335353845984E-4</v>
      </c>
      <c r="AN72">
        <f>INDEX('7th_share'!AF:AF,MATCH($C$1&amp;"-"&amp;$C72,'7th_share'!$AK:$AK,0))</f>
        <v>8.8899698037555024E-4</v>
      </c>
      <c r="AO72">
        <f>INDEX('7th_share'!AG:AG,MATCH($C$1&amp;"-"&amp;$C72,'7th_share'!$AK:$AK,0))</f>
        <v>8.9355287233664469E-4</v>
      </c>
      <c r="AP72">
        <f>INDEX('7th_share'!AH:AH,MATCH($C$1&amp;"-"&amp;$C72,'7th_share'!$AK:$AK,0))</f>
        <v>8.9696979130746547E-4</v>
      </c>
      <c r="AQ72">
        <f>INDEX('7th_share'!AI:AI,MATCH($C$1&amp;"-"&amp;$C72,'7th_share'!$AK:$AK,0))</f>
        <v>8.9911631732759643E-4</v>
      </c>
      <c r="AR72">
        <f>INDEX('7th_share'!AJ:AJ,MATCH($C$1&amp;"-"&amp;$C72,'7th_share'!$AK:$AK,0))</f>
        <v>8.9986103043662171E-4</v>
      </c>
      <c r="AS72" s="6">
        <f t="shared" si="47"/>
        <v>8.9986103043662171E-4</v>
      </c>
      <c r="AT72" s="6">
        <f t="shared" si="46"/>
        <v>8.9986103043662171E-4</v>
      </c>
      <c r="AU72" s="6">
        <f t="shared" si="46"/>
        <v>8.9986103043662171E-4</v>
      </c>
      <c r="AV72" s="6">
        <f t="shared" si="46"/>
        <v>8.9986103043662171E-4</v>
      </c>
      <c r="AW72" s="6">
        <f t="shared" si="46"/>
        <v>8.9986103043662171E-4</v>
      </c>
      <c r="AX72" s="6">
        <f t="shared" si="46"/>
        <v>8.9986103043662171E-4</v>
      </c>
      <c r="AY72" s="6">
        <f t="shared" si="46"/>
        <v>8.9986103043662171E-4</v>
      </c>
      <c r="AZ72" s="6">
        <f t="shared" si="46"/>
        <v>8.9986103043662171E-4</v>
      </c>
      <c r="BA72" s="6">
        <f t="shared" si="46"/>
        <v>8.9986103043662171E-4</v>
      </c>
      <c r="BB72" s="6">
        <f t="shared" si="46"/>
        <v>8.9986103043662171E-4</v>
      </c>
      <c r="BC72" s="6">
        <f t="shared" si="46"/>
        <v>8.9986103043662171E-4</v>
      </c>
      <c r="BD72" s="6">
        <f t="shared" si="46"/>
        <v>8.9986103043662171E-4</v>
      </c>
      <c r="BE72" s="6">
        <f t="shared" si="46"/>
        <v>8.9986103043662171E-4</v>
      </c>
      <c r="BF72" s="6">
        <f t="shared" si="46"/>
        <v>8.9986103043662171E-4</v>
      </c>
      <c r="BG72" s="6">
        <f t="shared" si="46"/>
        <v>8.9986103043662171E-4</v>
      </c>
      <c r="BH72" s="6">
        <f t="shared" si="46"/>
        <v>8.9986103043662171E-4</v>
      </c>
      <c r="BI72" s="6">
        <f t="shared" si="46"/>
        <v>8.9986103043662171E-4</v>
      </c>
      <c r="BJ72" s="6">
        <f t="shared" si="46"/>
        <v>8.9986103043662171E-4</v>
      </c>
      <c r="BK72" s="6">
        <f t="shared" si="46"/>
        <v>8.9986103043662171E-4</v>
      </c>
      <c r="BL72" s="6">
        <f t="shared" si="46"/>
        <v>8.9986103043662171E-4</v>
      </c>
    </row>
    <row r="73" spans="2:64" x14ac:dyDescent="0.25">
      <c r="C73" t="s">
        <v>16</v>
      </c>
      <c r="D73">
        <f>INDEX(hist_share!W:W,MATCH($C$1&amp;"-"&amp;$C73,hist_share!$AF:$AF,0))</f>
        <v>0.63563681353185675</v>
      </c>
      <c r="E73">
        <f>INDEX(hist_share!X:X,MATCH($C$1&amp;"-"&amp;$C73,hist_share!$AF:$AF,0))</f>
        <v>0.72399796026396723</v>
      </c>
      <c r="F73">
        <f>INDEX(hist_share!Y:Y,MATCH($C$1&amp;"-"&amp;$C73,hist_share!$AF:$AF,0))</f>
        <v>0.72641456154906447</v>
      </c>
      <c r="G73">
        <f>INDEX(hist_share!Z:Z,MATCH($C$1&amp;"-"&amp;$C73,hist_share!$AF:$AF,0))</f>
        <v>0.72804592903029774</v>
      </c>
      <c r="H73">
        <f>INDEX(hist_share!AA:AA,MATCH($C$1&amp;"-"&amp;$C73,hist_share!$AF:$AF,0))</f>
        <v>0.7398813574695785</v>
      </c>
      <c r="I73">
        <f>INDEX(hist_share!AB:AB,MATCH($C$1&amp;"-"&amp;$C73,hist_share!$AF:$AF,0))</f>
        <v>0.64906561076635638</v>
      </c>
      <c r="J73" s="10">
        <f>INDEX(hist_share!AC:AC,MATCH($C$1&amp;"-"&amp;$C73,hist_share!$AF:$AF,0))</f>
        <v>0</v>
      </c>
      <c r="K73">
        <f>INDEX('7th_share'!C:C,MATCH($C$1&amp;"-"&amp;$C73,'7th_share'!$AK:$AK,0))</f>
        <v>0.65384078144011004</v>
      </c>
      <c r="L73">
        <f>INDEX('7th_share'!D:D,MATCH($C$1&amp;"-"&amp;$C73,'7th_share'!$AK:$AK,0))</f>
        <v>0.65580083772217412</v>
      </c>
      <c r="M73">
        <f>INDEX('7th_share'!E:E,MATCH($C$1&amp;"-"&amp;$C73,'7th_share'!$AK:$AK,0))</f>
        <v>0.6574934142878941</v>
      </c>
      <c r="N73">
        <f>INDEX('7th_share'!F:F,MATCH($C$1&amp;"-"&amp;$C73,'7th_share'!$AK:$AK,0))</f>
        <v>0.65893166587741747</v>
      </c>
      <c r="O73">
        <f>INDEX('7th_share'!G:G,MATCH($C$1&amp;"-"&amp;$C73,'7th_share'!$AK:$AK,0))</f>
        <v>0.66012874723089288</v>
      </c>
      <c r="P73">
        <f>INDEX('7th_share'!H:H,MATCH($C$1&amp;"-"&amp;$C73,'7th_share'!$AK:$AK,0))</f>
        <v>0.66109781308846827</v>
      </c>
      <c r="Q73">
        <f>INDEX('7th_share'!I:I,MATCH($C$1&amp;"-"&amp;$C73,'7th_share'!$AK:$AK,0))</f>
        <v>0.6618520181902916</v>
      </c>
      <c r="R73">
        <f>INDEX('7th_share'!J:J,MATCH($C$1&amp;"-"&amp;$C73,'7th_share'!$AK:$AK,0))</f>
        <v>0.66240451727651106</v>
      </c>
      <c r="S73">
        <f>INDEX('7th_share'!K:K,MATCH($C$1&amp;"-"&amp;$C73,'7th_share'!$AK:$AK,0))</f>
        <v>0.66276846508727449</v>
      </c>
      <c r="T73">
        <f>INDEX('7th_share'!L:L,MATCH($C$1&amp;"-"&amp;$C73,'7th_share'!$AK:$AK,0))</f>
        <v>0.66295701636273052</v>
      </c>
      <c r="U73">
        <f>INDEX('7th_share'!M:M,MATCH($C$1&amp;"-"&amp;$C73,'7th_share'!$AK:$AK,0))</f>
        <v>0.66298332584302666</v>
      </c>
      <c r="V73">
        <f>INDEX('7th_share'!N:N,MATCH($C$1&amp;"-"&amp;$C73,'7th_share'!$AK:$AK,0))</f>
        <v>0.6628605482683112</v>
      </c>
      <c r="W73">
        <f>INDEX('7th_share'!O:O,MATCH($C$1&amp;"-"&amp;$C73,'7th_share'!$AK:$AK,0))</f>
        <v>0.66260183837873232</v>
      </c>
      <c r="X73">
        <f>INDEX('7th_share'!P:P,MATCH($C$1&amp;"-"&amp;$C73,'7th_share'!$AK:$AK,0))</f>
        <v>0.66222035091443787</v>
      </c>
      <c r="Y73">
        <f>INDEX('7th_share'!Q:Q,MATCH($C$1&amp;"-"&amp;$C73,'7th_share'!$AK:$AK,0))</f>
        <v>0.66172924061557614</v>
      </c>
      <c r="Z73">
        <f>INDEX('7th_share'!R:R,MATCH($C$1&amp;"-"&amp;$C73,'7th_share'!$AK:$AK,0))</f>
        <v>0.6611416622222952</v>
      </c>
      <c r="AA73">
        <f>INDEX('7th_share'!S:S,MATCH($C$1&amp;"-"&amp;$C73,'7th_share'!$AK:$AK,0))</f>
        <v>0.66047077047474312</v>
      </c>
      <c r="AB73">
        <f>INDEX('7th_share'!T:T,MATCH($C$1&amp;"-"&amp;$C73,'7th_share'!$AK:$AK,0))</f>
        <v>0.65972972011306785</v>
      </c>
      <c r="AC73">
        <f>INDEX('7th_share'!U:U,MATCH($C$1&amp;"-"&amp;$C73,'7th_share'!$AK:$AK,0))</f>
        <v>0.65893166587741758</v>
      </c>
      <c r="AD73">
        <f>INDEX('7th_share'!V:V,MATCH($C$1&amp;"-"&amp;$C73,'7th_share'!$AK:$AK,0))</f>
        <v>0.65808976250794038</v>
      </c>
      <c r="AE73">
        <f>INDEX('7th_share'!W:W,MATCH($C$1&amp;"-"&amp;$C73,'7th_share'!$AK:$AK,0))</f>
        <v>0.65721716474478431</v>
      </c>
      <c r="AF73">
        <f>INDEX('7th_share'!X:X,MATCH($C$1&amp;"-"&amp;$C73,'7th_share'!$AK:$AK,0))</f>
        <v>0.65632702732809733</v>
      </c>
      <c r="AG73">
        <f>INDEX('7th_share'!Y:Y,MATCH($C$1&amp;"-"&amp;$C73,'7th_share'!$AK:$AK,0))</f>
        <v>0.65543250499802796</v>
      </c>
      <c r="AH73">
        <f>INDEX('7th_share'!Z:Z,MATCH($C$1&amp;"-"&amp;$C73,'7th_share'!$AK:$AK,0))</f>
        <v>0.65454675249472372</v>
      </c>
      <c r="AI73">
        <f>INDEX('7th_share'!AA:AA,MATCH($C$1&amp;"-"&amp;$C73,'7th_share'!$AK:$AK,0))</f>
        <v>0.65368292455833321</v>
      </c>
      <c r="AJ73">
        <f>INDEX('7th_share'!AB:AB,MATCH($C$1&amp;"-"&amp;$C73,'7th_share'!$AK:$AK,0))</f>
        <v>0.65285417592900397</v>
      </c>
      <c r="AK73">
        <f>INDEX('7th_share'!AC:AC,MATCH($C$1&amp;"-"&amp;$C73,'7th_share'!$AK:$AK,0))</f>
        <v>0.65207366134688449</v>
      </c>
      <c r="AL73">
        <f>INDEX('7th_share'!AD:AD,MATCH($C$1&amp;"-"&amp;$C73,'7th_share'!$AK:$AK,0))</f>
        <v>0.65135453555212264</v>
      </c>
      <c r="AM73">
        <f>INDEX('7th_share'!AE:AE,MATCH($C$1&amp;"-"&amp;$C73,'7th_share'!$AK:$AK,0))</f>
        <v>0.65070995328486658</v>
      </c>
      <c r="AN73">
        <f>INDEX('7th_share'!AF:AF,MATCH($C$1&amp;"-"&amp;$C73,'7th_share'!$AK:$AK,0))</f>
        <v>0.65015306928526462</v>
      </c>
      <c r="AO73">
        <f>INDEX('7th_share'!AG:AG,MATCH($C$1&amp;"-"&amp;$C73,'7th_share'!$AK:$AK,0))</f>
        <v>0.64969703829346459</v>
      </c>
      <c r="AP73">
        <f>INDEX('7th_share'!AH:AH,MATCH($C$1&amp;"-"&amp;$C73,'7th_share'!$AK:$AK,0))</f>
        <v>0.64935501504961435</v>
      </c>
      <c r="AQ73">
        <f>INDEX('7th_share'!AI:AI,MATCH($C$1&amp;"-"&amp;$C73,'7th_share'!$AK:$AK,0))</f>
        <v>0.64914015429386251</v>
      </c>
      <c r="AR73">
        <f>INDEX('7th_share'!AJ:AJ,MATCH($C$1&amp;"-"&amp;$C73,'7th_share'!$AK:$AK,0))</f>
        <v>0.6490656107663566</v>
      </c>
      <c r="AS73" s="6">
        <f t="shared" si="47"/>
        <v>0.6490656107663566</v>
      </c>
      <c r="AT73" s="6">
        <f t="shared" si="46"/>
        <v>0.6490656107663566</v>
      </c>
      <c r="AU73" s="6">
        <f t="shared" si="46"/>
        <v>0.6490656107663566</v>
      </c>
      <c r="AV73" s="6">
        <f t="shared" si="46"/>
        <v>0.6490656107663566</v>
      </c>
      <c r="AW73" s="6">
        <f t="shared" si="46"/>
        <v>0.6490656107663566</v>
      </c>
      <c r="AX73" s="6">
        <f t="shared" si="46"/>
        <v>0.6490656107663566</v>
      </c>
      <c r="AY73" s="6">
        <f t="shared" si="46"/>
        <v>0.6490656107663566</v>
      </c>
      <c r="AZ73" s="6">
        <f t="shared" si="46"/>
        <v>0.6490656107663566</v>
      </c>
      <c r="BA73" s="6">
        <f t="shared" si="46"/>
        <v>0.6490656107663566</v>
      </c>
      <c r="BB73" s="6">
        <f t="shared" si="46"/>
        <v>0.6490656107663566</v>
      </c>
      <c r="BC73" s="6">
        <f t="shared" si="46"/>
        <v>0.6490656107663566</v>
      </c>
      <c r="BD73" s="6">
        <f t="shared" si="46"/>
        <v>0.6490656107663566</v>
      </c>
      <c r="BE73" s="6">
        <f t="shared" si="46"/>
        <v>0.6490656107663566</v>
      </c>
      <c r="BF73" s="6">
        <f t="shared" si="46"/>
        <v>0.6490656107663566</v>
      </c>
      <c r="BG73" s="6">
        <f t="shared" si="46"/>
        <v>0.6490656107663566</v>
      </c>
      <c r="BH73" s="6">
        <f t="shared" si="46"/>
        <v>0.6490656107663566</v>
      </c>
      <c r="BI73" s="6">
        <f t="shared" si="46"/>
        <v>0.6490656107663566</v>
      </c>
      <c r="BJ73" s="6">
        <f t="shared" si="46"/>
        <v>0.6490656107663566</v>
      </c>
      <c r="BK73" s="6">
        <f t="shared" si="46"/>
        <v>0.6490656107663566</v>
      </c>
      <c r="BL73" s="6">
        <f t="shared" si="46"/>
        <v>0.6490656107663566</v>
      </c>
    </row>
    <row r="74" spans="2:64" x14ac:dyDescent="0.25">
      <c r="C74" t="s">
        <v>17</v>
      </c>
      <c r="D74">
        <f>INDEX(hist_share!W:W,MATCH($C$1&amp;"-"&amp;$C74,hist_share!$AF:$AF,0))</f>
        <v>8.6429718269938879E-2</v>
      </c>
      <c r="E74">
        <f>INDEX(hist_share!X:X,MATCH($C$1&amp;"-"&amp;$C74,hist_share!$AF:$AF,0))</f>
        <v>0.10392169587230229</v>
      </c>
      <c r="F74">
        <f>INDEX(hist_share!Y:Y,MATCH($C$1&amp;"-"&amp;$C74,hist_share!$AF:$AF,0))</f>
        <v>0.1059221048290029</v>
      </c>
      <c r="G74">
        <f>INDEX(hist_share!Z:Z,MATCH($C$1&amp;"-"&amp;$C74,hist_share!$AF:$AF,0))</f>
        <v>0.1083109441550678</v>
      </c>
      <c r="H74">
        <f>INDEX(hist_share!AA:AA,MATCH($C$1&amp;"-"&amp;$C74,hist_share!$AF:$AF,0))</f>
        <v>0.10070671958894251</v>
      </c>
      <c r="I74">
        <f>INDEX(hist_share!AB:AB,MATCH($C$1&amp;"-"&amp;$C74,hist_share!$AF:$AF,0))</f>
        <v>8.8349992079231943E-2</v>
      </c>
      <c r="J74" s="10">
        <f>INDEX(hist_share!AC:AC,MATCH($C$1&amp;"-"&amp;$C74,hist_share!$AF:$AF,0))</f>
        <v>0</v>
      </c>
      <c r="K74">
        <f>INDEX('7th_share'!C:C,MATCH($C$1&amp;"-"&amp;$C74,'7th_share'!$AK:$AK,0))</f>
        <v>8.9032825770111998E-2</v>
      </c>
      <c r="L74">
        <f>INDEX('7th_share'!D:D,MATCH($C$1&amp;"-"&amp;$C74,'7th_share'!$AK:$AK,0))</f>
        <v>8.9313107367745961E-2</v>
      </c>
      <c r="M74">
        <f>INDEX('7th_share'!E:E,MATCH($C$1&amp;"-"&amp;$C74,'7th_share'!$AK:$AK,0))</f>
        <v>8.9555140246239714E-2</v>
      </c>
      <c r="N74">
        <f>INDEX('7th_share'!F:F,MATCH($C$1&amp;"-"&amp;$C74,'7th_share'!$AK:$AK,0))</f>
        <v>8.9760805490141135E-2</v>
      </c>
      <c r="O74">
        <f>INDEX('7th_share'!G:G,MATCH($C$1&amp;"-"&amp;$C74,'7th_share'!$AK:$AK,0))</f>
        <v>8.9931984183998129E-2</v>
      </c>
      <c r="P74">
        <f>INDEX('7th_share'!H:H,MATCH($C$1&amp;"-"&amp;$C74,'7th_share'!$AK:$AK,0))</f>
        <v>9.0070557412358546E-2</v>
      </c>
      <c r="Q74">
        <f>INDEX('7th_share'!I:I,MATCH($C$1&amp;"-"&amp;$C74,'7th_share'!$AK:$AK,0))</f>
        <v>9.0178406259770277E-2</v>
      </c>
      <c r="R74">
        <f>INDEX('7th_share'!J:J,MATCH($C$1&amp;"-"&amp;$C74,'7th_share'!$AK:$AK,0))</f>
        <v>9.0257411810781188E-2</v>
      </c>
      <c r="S74">
        <f>INDEX('7th_share'!K:K,MATCH($C$1&amp;"-"&amp;$C74,'7th_share'!$AK:$AK,0))</f>
        <v>9.0309455149939169E-2</v>
      </c>
      <c r="T74">
        <f>INDEX('7th_share'!L:L,MATCH($C$1&amp;"-"&amp;$C74,'7th_share'!$AK:$AK,0))</f>
        <v>9.0336417361792085E-2</v>
      </c>
      <c r="U74">
        <f>INDEX('7th_share'!M:M,MATCH($C$1&amp;"-"&amp;$C74,'7th_share'!$AK:$AK,0))</f>
        <v>9.034017953088784E-2</v>
      </c>
      <c r="V74">
        <f>INDEX('7th_share'!N:N,MATCH($C$1&amp;"-"&amp;$C74,'7th_share'!$AK:$AK,0))</f>
        <v>9.0322622741774328E-2</v>
      </c>
      <c r="W74">
        <f>INDEX('7th_share'!O:O,MATCH($C$1&amp;"-"&amp;$C74,'7th_share'!$AK:$AK,0))</f>
        <v>9.0285628078999355E-2</v>
      </c>
      <c r="X74">
        <f>INDEX('7th_share'!P:P,MATCH($C$1&amp;"-"&amp;$C74,'7th_share'!$AK:$AK,0))</f>
        <v>9.0231076627110871E-2</v>
      </c>
      <c r="Y74">
        <f>INDEX('7th_share'!Q:Q,MATCH($C$1&amp;"-"&amp;$C74,'7th_share'!$AK:$AK,0))</f>
        <v>9.0160849470656723E-2</v>
      </c>
      <c r="Z74">
        <f>INDEX('7th_share'!R:R,MATCH($C$1&amp;"-"&amp;$C74,'7th_share'!$AK:$AK,0))</f>
        <v>9.0076827694184833E-2</v>
      </c>
      <c r="AA74">
        <f>INDEX('7th_share'!S:S,MATCH($C$1&amp;"-"&amp;$C74,'7th_share'!$AK:$AK,0))</f>
        <v>8.9980892382242952E-2</v>
      </c>
      <c r="AB74">
        <f>INDEX('7th_share'!T:T,MATCH($C$1&amp;"-"&amp;$C74,'7th_share'!$AK:$AK,0))</f>
        <v>8.9874924619379126E-2</v>
      </c>
      <c r="AC74">
        <f>INDEX('7th_share'!U:U,MATCH($C$1&amp;"-"&amp;$C74,'7th_share'!$AK:$AK,0))</f>
        <v>8.9760805490141135E-2</v>
      </c>
      <c r="AD74">
        <f>INDEX('7th_share'!V:V,MATCH($C$1&amp;"-"&amp;$C74,'7th_share'!$AK:$AK,0))</f>
        <v>8.9640416079076871E-2</v>
      </c>
      <c r="AE74">
        <f>INDEX('7th_share'!W:W,MATCH($C$1&amp;"-"&amp;$C74,'7th_share'!$AK:$AK,0))</f>
        <v>8.9515637470734225E-2</v>
      </c>
      <c r="AF74">
        <f>INDEX('7th_share'!X:X,MATCH($C$1&amp;"-"&amp;$C74,'7th_share'!$AK:$AK,0))</f>
        <v>8.9388350749661089E-2</v>
      </c>
      <c r="AG74">
        <f>INDEX('7th_share'!Y:Y,MATCH($C$1&amp;"-"&amp;$C74,'7th_share'!$AK:$AK,0))</f>
        <v>8.9260437000405313E-2</v>
      </c>
      <c r="AH74">
        <f>INDEX('7th_share'!Z:Z,MATCH($C$1&amp;"-"&amp;$C74,'7th_share'!$AK:$AK,0))</f>
        <v>8.913377730751483E-2</v>
      </c>
      <c r="AI74">
        <f>INDEX('7th_share'!AA:AA,MATCH($C$1&amp;"-"&amp;$C74,'7th_share'!$AK:$AK,0))</f>
        <v>8.9010252755537436E-2</v>
      </c>
      <c r="AJ74">
        <f>INDEX('7th_share'!AB:AB,MATCH($C$1&amp;"-"&amp;$C74,'7th_share'!$AK:$AK,0))</f>
        <v>8.8891744429021063E-2</v>
      </c>
      <c r="AK74">
        <f>INDEX('7th_share'!AC:AC,MATCH($C$1&amp;"-"&amp;$C74,'7th_share'!$AK:$AK,0))</f>
        <v>8.8780133412513576E-2</v>
      </c>
      <c r="AL74">
        <f>INDEX('7th_share'!AD:AD,MATCH($C$1&amp;"-"&amp;$C74,'7th_share'!$AK:$AK,0))</f>
        <v>8.8677300790562852E-2</v>
      </c>
      <c r="AM74">
        <f>INDEX('7th_share'!AE:AE,MATCH($C$1&amp;"-"&amp;$C74,'7th_share'!$AK:$AK,0))</f>
        <v>8.8585127647716796E-2</v>
      </c>
      <c r="AN74">
        <f>INDEX('7th_share'!AF:AF,MATCH($C$1&amp;"-"&amp;$C74,'7th_share'!$AK:$AK,0))</f>
        <v>8.8505495068523274E-2</v>
      </c>
      <c r="AO74">
        <f>INDEX('7th_share'!AG:AG,MATCH($C$1&amp;"-"&amp;$C74,'7th_share'!$AK:$AK,0))</f>
        <v>8.8440284137530106E-2</v>
      </c>
      <c r="AP74">
        <f>INDEX('7th_share'!AH:AH,MATCH($C$1&amp;"-"&amp;$C74,'7th_share'!$AK:$AK,0))</f>
        <v>8.8391375939285255E-2</v>
      </c>
      <c r="AQ74">
        <f>INDEX('7th_share'!AI:AI,MATCH($C$1&amp;"-"&amp;$C74,'7th_share'!$AK:$AK,0))</f>
        <v>8.8360651558336584E-2</v>
      </c>
      <c r="AR74">
        <f>INDEX('7th_share'!AJ:AJ,MATCH($C$1&amp;"-"&amp;$C74,'7th_share'!$AK:$AK,0))</f>
        <v>8.8349992079231929E-2</v>
      </c>
      <c r="AS74" s="6">
        <f t="shared" si="47"/>
        <v>8.8349992079231929E-2</v>
      </c>
      <c r="AT74" s="6">
        <f t="shared" si="46"/>
        <v>8.8349992079231929E-2</v>
      </c>
      <c r="AU74" s="6">
        <f t="shared" si="46"/>
        <v>8.8349992079231929E-2</v>
      </c>
      <c r="AV74" s="6">
        <f t="shared" si="46"/>
        <v>8.8349992079231929E-2</v>
      </c>
      <c r="AW74" s="6">
        <f t="shared" si="46"/>
        <v>8.8349992079231929E-2</v>
      </c>
      <c r="AX74" s="6">
        <f t="shared" si="46"/>
        <v>8.8349992079231929E-2</v>
      </c>
      <c r="AY74" s="6">
        <f t="shared" si="46"/>
        <v>8.8349992079231929E-2</v>
      </c>
      <c r="AZ74" s="6">
        <f t="shared" si="46"/>
        <v>8.8349992079231929E-2</v>
      </c>
      <c r="BA74" s="6">
        <f t="shared" si="46"/>
        <v>8.8349992079231929E-2</v>
      </c>
      <c r="BB74" s="6">
        <f t="shared" si="46"/>
        <v>8.8349992079231929E-2</v>
      </c>
      <c r="BC74" s="6">
        <f t="shared" si="46"/>
        <v>8.8349992079231929E-2</v>
      </c>
      <c r="BD74" s="6">
        <f t="shared" si="46"/>
        <v>8.8349992079231929E-2</v>
      </c>
      <c r="BE74" s="6">
        <f t="shared" si="46"/>
        <v>8.8349992079231929E-2</v>
      </c>
      <c r="BF74" s="6">
        <f t="shared" si="46"/>
        <v>8.8349992079231929E-2</v>
      </c>
      <c r="BG74" s="6">
        <f t="shared" si="46"/>
        <v>8.8349992079231929E-2</v>
      </c>
      <c r="BH74" s="6">
        <f t="shared" si="46"/>
        <v>8.8349992079231929E-2</v>
      </c>
      <c r="BI74" s="6">
        <f t="shared" si="46"/>
        <v>8.8349992079231929E-2</v>
      </c>
      <c r="BJ74" s="6">
        <f t="shared" si="46"/>
        <v>8.8349992079231929E-2</v>
      </c>
      <c r="BK74" s="6">
        <f t="shared" si="46"/>
        <v>8.8349992079231929E-2</v>
      </c>
      <c r="BL74" s="6">
        <f t="shared" si="46"/>
        <v>8.8349992079231929E-2</v>
      </c>
    </row>
    <row r="75" spans="2:64" x14ac:dyDescent="0.25">
      <c r="C75" t="s">
        <v>18</v>
      </c>
      <c r="D75">
        <f>INDEX(hist_share!W:W,MATCH($C$1&amp;"-"&amp;$C75,hist_share!$AF:$AF,0))</f>
        <v>3.6012382612474539E-2</v>
      </c>
      <c r="E75">
        <f>INDEX(hist_share!X:X,MATCH($C$1&amp;"-"&amp;$C75,hist_share!$AF:$AF,0))</f>
        <v>4.3300706613459278E-2</v>
      </c>
      <c r="F75">
        <f>INDEX(hist_share!Y:Y,MATCH($C$1&amp;"-"&amp;$C75,hist_share!$AF:$AF,0))</f>
        <v>4.4134210345417868E-2</v>
      </c>
      <c r="G75">
        <f>INDEX(hist_share!Z:Z,MATCH($C$1&amp;"-"&amp;$C75,hist_share!$AF:$AF,0))</f>
        <v>4.5129560064611572E-2</v>
      </c>
      <c r="H75">
        <f>INDEX(hist_share!AA:AA,MATCH($C$1&amp;"-"&amp;$C75,hist_share!$AF:$AF,0))</f>
        <v>4.1961133162059343E-2</v>
      </c>
      <c r="I75">
        <f>INDEX(hist_share!AB:AB,MATCH($C$1&amp;"-"&amp;$C75,hist_share!$AF:$AF,0))</f>
        <v>3.6812496699679967E-2</v>
      </c>
      <c r="J75" s="10">
        <f>INDEX(hist_share!AC:AC,MATCH($C$1&amp;"-"&amp;$C75,hist_share!$AF:$AF,0))</f>
        <v>0</v>
      </c>
      <c r="K75">
        <f>INDEX('7th_share'!C:C,MATCH($C$1&amp;"-"&amp;$C75,'7th_share'!$AK:$AK,0))</f>
        <v>3.7097010737546662E-2</v>
      </c>
      <c r="L75">
        <f>INDEX('7th_share'!D:D,MATCH($C$1&amp;"-"&amp;$C75,'7th_share'!$AK:$AK,0))</f>
        <v>3.7213794736560807E-2</v>
      </c>
      <c r="M75">
        <f>INDEX('7th_share'!E:E,MATCH($C$1&amp;"-"&amp;$C75,'7th_share'!$AK:$AK,0))</f>
        <v>3.7314641769266563E-2</v>
      </c>
      <c r="N75">
        <f>INDEX('7th_share'!F:F,MATCH($C$1&amp;"-"&amp;$C75,'7th_share'!$AK:$AK,0))</f>
        <v>3.740033562089215E-2</v>
      </c>
      <c r="O75">
        <f>INDEX('7th_share'!G:G,MATCH($C$1&amp;"-"&amp;$C75,'7th_share'!$AK:$AK,0))</f>
        <v>3.7471660076665893E-2</v>
      </c>
      <c r="P75">
        <f>INDEX('7th_share'!H:H,MATCH($C$1&amp;"-"&amp;$C75,'7th_share'!$AK:$AK,0))</f>
        <v>3.7529398921816073E-2</v>
      </c>
      <c r="Q75">
        <f>INDEX('7th_share'!I:I,MATCH($C$1&amp;"-"&amp;$C75,'7th_share'!$AK:$AK,0))</f>
        <v>3.7574335941570947E-2</v>
      </c>
      <c r="R75">
        <f>INDEX('7th_share'!J:J,MATCH($C$1&amp;"-"&amp;$C75,'7th_share'!$AK:$AK,0))</f>
        <v>3.7607254921158829E-2</v>
      </c>
      <c r="S75">
        <f>INDEX('7th_share'!K:K,MATCH($C$1&amp;"-"&amp;$C75,'7th_share'!$AK:$AK,0))</f>
        <v>3.7628939645807991E-2</v>
      </c>
      <c r="T75">
        <f>INDEX('7th_share'!L:L,MATCH($C$1&amp;"-"&amp;$C75,'7th_share'!$AK:$AK,0))</f>
        <v>3.7640173900746712E-2</v>
      </c>
      <c r="U75">
        <f>INDEX('7th_share'!M:M,MATCH($C$1&amp;"-"&amp;$C75,'7th_share'!$AK:$AK,0))</f>
        <v>3.764174147120327E-2</v>
      </c>
      <c r="V75">
        <f>INDEX('7th_share'!N:N,MATCH($C$1&amp;"-"&amp;$C75,'7th_share'!$AK:$AK,0))</f>
        <v>3.7634426142405968E-2</v>
      </c>
      <c r="W75">
        <f>INDEX('7th_share'!O:O,MATCH($C$1&amp;"-"&amp;$C75,'7th_share'!$AK:$AK,0))</f>
        <v>3.761901169958308E-2</v>
      </c>
      <c r="X75">
        <f>INDEX('7th_share'!P:P,MATCH($C$1&amp;"-"&amp;$C75,'7th_share'!$AK:$AK,0))</f>
        <v>3.7596281927962848E-2</v>
      </c>
      <c r="Y75">
        <f>INDEX('7th_share'!Q:Q,MATCH($C$1&amp;"-"&amp;$C75,'7th_share'!$AK:$AK,0))</f>
        <v>3.7567020612773637E-2</v>
      </c>
      <c r="Z75">
        <f>INDEX('7th_share'!R:R,MATCH($C$1&amp;"-"&amp;$C75,'7th_share'!$AK:$AK,0))</f>
        <v>3.7532011539243668E-2</v>
      </c>
      <c r="AA75">
        <f>INDEX('7th_share'!S:S,MATCH($C$1&amp;"-"&amp;$C75,'7th_share'!$AK:$AK,0))</f>
        <v>3.749203849260125E-2</v>
      </c>
      <c r="AB75">
        <f>INDEX('7th_share'!T:T,MATCH($C$1&amp;"-"&amp;$C75,'7th_share'!$AK:$AK,0))</f>
        <v>3.7447885258074652E-2</v>
      </c>
      <c r="AC75">
        <f>INDEX('7th_share'!U:U,MATCH($C$1&amp;"-"&amp;$C75,'7th_share'!$AK:$AK,0))</f>
        <v>3.740033562089215E-2</v>
      </c>
      <c r="AD75">
        <f>INDEX('7th_share'!V:V,MATCH($C$1&amp;"-"&amp;$C75,'7th_share'!$AK:$AK,0))</f>
        <v>3.735017336628204E-2</v>
      </c>
      <c r="AE75">
        <f>INDEX('7th_share'!W:W,MATCH($C$1&amp;"-"&amp;$C75,'7th_share'!$AK:$AK,0))</f>
        <v>3.7298182279472597E-2</v>
      </c>
      <c r="AF75">
        <f>INDEX('7th_share'!X:X,MATCH($C$1&amp;"-"&amp;$C75,'7th_share'!$AK:$AK,0))</f>
        <v>3.7245146145692139E-2</v>
      </c>
      <c r="AG75">
        <f>INDEX('7th_share'!Y:Y,MATCH($C$1&amp;"-"&amp;$C75,'7th_share'!$AK:$AK,0))</f>
        <v>3.7191848750168892E-2</v>
      </c>
      <c r="AH75">
        <f>INDEX('7th_share'!Z:Z,MATCH($C$1&amp;"-"&amp;$C75,'7th_share'!$AK:$AK,0))</f>
        <v>3.7139073878131187E-2</v>
      </c>
      <c r="AI75">
        <f>INDEX('7th_share'!AA:AA,MATCH($C$1&amp;"-"&amp;$C75,'7th_share'!$AK:$AK,0))</f>
        <v>3.7087605314807273E-2</v>
      </c>
      <c r="AJ75">
        <f>INDEX('7th_share'!AB:AB,MATCH($C$1&amp;"-"&amp;$C75,'7th_share'!$AK:$AK,0))</f>
        <v>3.7038226845425452E-2</v>
      </c>
      <c r="AK75">
        <f>INDEX('7th_share'!AC:AC,MATCH($C$1&amp;"-"&amp;$C75,'7th_share'!$AK:$AK,0))</f>
        <v>3.6991722255214E-2</v>
      </c>
      <c r="AL75">
        <f>INDEX('7th_share'!AD:AD,MATCH($C$1&amp;"-"&amp;$C75,'7th_share'!$AK:$AK,0))</f>
        <v>3.6948875329401193E-2</v>
      </c>
      <c r="AM75">
        <f>INDEX('7th_share'!AE:AE,MATCH($C$1&amp;"-"&amp;$C75,'7th_share'!$AK:$AK,0))</f>
        <v>3.6910469853215347E-2</v>
      </c>
      <c r="AN75">
        <f>INDEX('7th_share'!AF:AF,MATCH($C$1&amp;"-"&amp;$C75,'7th_share'!$AK:$AK,0))</f>
        <v>3.6877289611884717E-2</v>
      </c>
      <c r="AO75">
        <f>INDEX('7th_share'!AG:AG,MATCH($C$1&amp;"-"&amp;$C75,'7th_share'!$AK:$AK,0))</f>
        <v>3.6850118390637572E-2</v>
      </c>
      <c r="AP75">
        <f>INDEX('7th_share'!AH:AH,MATCH($C$1&amp;"-"&amp;$C75,'7th_share'!$AK:$AK,0))</f>
        <v>3.6829739974702208E-2</v>
      </c>
      <c r="AQ75">
        <f>INDEX('7th_share'!AI:AI,MATCH($C$1&amp;"-"&amp;$C75,'7th_share'!$AK:$AK,0))</f>
        <v>3.6816938149306908E-2</v>
      </c>
      <c r="AR75">
        <f>INDEX('7th_share'!AJ:AJ,MATCH($C$1&amp;"-"&amp;$C75,'7th_share'!$AK:$AK,0))</f>
        <v>3.6812496699679988E-2</v>
      </c>
      <c r="AS75" s="6">
        <f t="shared" si="47"/>
        <v>3.6812496699679988E-2</v>
      </c>
      <c r="AT75" s="6">
        <f t="shared" si="46"/>
        <v>3.6812496699679988E-2</v>
      </c>
      <c r="AU75" s="6">
        <f t="shared" si="46"/>
        <v>3.6812496699679988E-2</v>
      </c>
      <c r="AV75" s="6">
        <f t="shared" si="46"/>
        <v>3.6812496699679988E-2</v>
      </c>
      <c r="AW75" s="6">
        <f t="shared" si="46"/>
        <v>3.6812496699679988E-2</v>
      </c>
      <c r="AX75" s="6">
        <f t="shared" si="46"/>
        <v>3.6812496699679988E-2</v>
      </c>
      <c r="AY75" s="6">
        <f t="shared" si="46"/>
        <v>3.6812496699679988E-2</v>
      </c>
      <c r="AZ75" s="6">
        <f t="shared" si="46"/>
        <v>3.6812496699679988E-2</v>
      </c>
      <c r="BA75" s="6">
        <f t="shared" si="46"/>
        <v>3.6812496699679988E-2</v>
      </c>
      <c r="BB75" s="6">
        <f t="shared" si="46"/>
        <v>3.6812496699679988E-2</v>
      </c>
      <c r="BC75" s="6">
        <f t="shared" si="46"/>
        <v>3.6812496699679988E-2</v>
      </c>
      <c r="BD75" s="6">
        <f t="shared" si="46"/>
        <v>3.6812496699679988E-2</v>
      </c>
      <c r="BE75" s="6">
        <f t="shared" si="46"/>
        <v>3.6812496699679988E-2</v>
      </c>
      <c r="BF75" s="6">
        <f t="shared" si="46"/>
        <v>3.6812496699679988E-2</v>
      </c>
      <c r="BG75" s="6">
        <f t="shared" si="46"/>
        <v>3.6812496699679988E-2</v>
      </c>
      <c r="BH75" s="6">
        <f t="shared" si="46"/>
        <v>3.6812496699679988E-2</v>
      </c>
      <c r="BI75" s="6">
        <f t="shared" si="46"/>
        <v>3.6812496699679988E-2</v>
      </c>
      <c r="BJ75" s="6">
        <f t="shared" si="46"/>
        <v>3.6812496699679988E-2</v>
      </c>
      <c r="BK75" s="6">
        <f t="shared" si="46"/>
        <v>3.6812496699679988E-2</v>
      </c>
      <c r="BL75" s="6">
        <f t="shared" si="46"/>
        <v>3.6812496699679988E-2</v>
      </c>
    </row>
    <row r="76" spans="2:64" x14ac:dyDescent="0.25">
      <c r="C76" t="s">
        <v>40</v>
      </c>
      <c r="D76">
        <f>INDEX(hist_share!W:W,MATCH($C$1&amp;"-"&amp;$C76,hist_share!$AF:$AF,0))</f>
        <v>0.11600371846956389</v>
      </c>
      <c r="E76">
        <f>INDEX(hist_share!X:X,MATCH($C$1&amp;"-"&amp;$C76,hist_share!$AF:$AF,0))</f>
        <v>0.13212962774817399</v>
      </c>
      <c r="F76">
        <f>INDEX(hist_share!Y:Y,MATCH($C$1&amp;"-"&amp;$C76,hist_share!$AF:$AF,0))</f>
        <v>0.1325706574827043</v>
      </c>
      <c r="G76">
        <f>INDEX(hist_share!Z:Z,MATCH($C$1&amp;"-"&amp;$C76,hist_share!$AF:$AF,0))</f>
        <v>0.13286838204802939</v>
      </c>
      <c r="H76">
        <f>INDEX(hist_share!AA:AA,MATCH($C$1&amp;"-"&amp;$C76,hist_share!$AF:$AF,0))</f>
        <v>0.13502834773819811</v>
      </c>
      <c r="I76">
        <f>INDEX(hist_share!AB:AB,MATCH($C$1&amp;"-"&amp;$C76,hist_share!$AF:$AF,0))</f>
        <v>0.11845447396486</v>
      </c>
      <c r="J76" s="10">
        <f>INDEX(hist_share!AC:AC,MATCH($C$1&amp;"-"&amp;$C76,hist_share!$AF:$AF,0))</f>
        <v>0</v>
      </c>
      <c r="K76">
        <f>INDEX('7th_share'!C:C,MATCH($C$1&amp;"-"&amp;$C76,'7th_share'!$AK:$AK,0))</f>
        <v>0.11932594261281999</v>
      </c>
      <c r="L76">
        <f>INDEX('7th_share'!D:D,MATCH($C$1&amp;"-"&amp;$C76,'7th_share'!$AK:$AK,0))</f>
        <v>0.11968365288429671</v>
      </c>
      <c r="M76">
        <f>INDEX('7th_share'!E:E,MATCH($C$1&amp;"-"&amp;$C76,'7th_share'!$AK:$AK,0))</f>
        <v>0.11999254810754061</v>
      </c>
      <c r="N76">
        <f>INDEX('7th_share'!F:F,MATCH($C$1&amp;"-"&amp;$C76,'7th_share'!$AK:$AK,0))</f>
        <v>0.12025502902262861</v>
      </c>
      <c r="O76">
        <f>INDEX('7th_share'!G:G,MATCH($C$1&amp;"-"&amp;$C76,'7th_share'!$AK:$AK,0))</f>
        <v>0.1204734963696379</v>
      </c>
      <c r="P76">
        <f>INDEX('7th_share'!H:H,MATCH($C$1&amp;"-"&amp;$C76,'7th_share'!$AK:$AK,0))</f>
        <v>0.1206503508886454</v>
      </c>
      <c r="Q76">
        <f>INDEX('7th_share'!I:I,MATCH($C$1&amp;"-"&amp;$C76,'7th_share'!$AK:$AK,0))</f>
        <v>0.1207879933197282</v>
      </c>
      <c r="R76">
        <f>INDEX('7th_share'!J:J,MATCH($C$1&amp;"-"&amp;$C76,'7th_share'!$AK:$AK,0))</f>
        <v>0.1208888244029632</v>
      </c>
      <c r="S76">
        <f>INDEX('7th_share'!K:K,MATCH($C$1&amp;"-"&amp;$C76,'7th_share'!$AK:$AK,0))</f>
        <v>0.1209552448784275</v>
      </c>
      <c r="T76">
        <f>INDEX('7th_share'!L:L,MATCH($C$1&amp;"-"&amp;$C76,'7th_share'!$AK:$AK,0))</f>
        <v>0.12098965548619819</v>
      </c>
      <c r="U76">
        <f>INDEX('7th_share'!M:M,MATCH($C$1&amp;"-"&amp;$C76,'7th_share'!$AK:$AK,0))</f>
        <v>0.1209944569663523</v>
      </c>
      <c r="V76">
        <f>INDEX('7th_share'!N:N,MATCH($C$1&amp;"-"&amp;$C76,'7th_share'!$AK:$AK,0))</f>
        <v>0.1209720500589667</v>
      </c>
      <c r="W76">
        <f>INDEX('7th_share'!O:O,MATCH($C$1&amp;"-"&amp;$C76,'7th_share'!$AK:$AK,0))</f>
        <v>0.1209248355041186</v>
      </c>
      <c r="X76">
        <f>INDEX('7th_share'!P:P,MATCH($C$1&amp;"-"&amp;$C76,'7th_share'!$AK:$AK,0))</f>
        <v>0.1208552140418848</v>
      </c>
      <c r="Y76">
        <f>INDEX('7th_share'!Q:Q,MATCH($C$1&amp;"-"&amp;$C76,'7th_share'!$AK:$AK,0))</f>
        <v>0.1207655864123426</v>
      </c>
      <c r="Z76">
        <f>INDEX('7th_share'!R:R,MATCH($C$1&amp;"-"&amp;$C76,'7th_share'!$AK:$AK,0))</f>
        <v>0.12065835335556881</v>
      </c>
      <c r="AA76">
        <f>INDEX('7th_share'!S:S,MATCH($C$1&amp;"-"&amp;$C76,'7th_share'!$AK:$AK,0))</f>
        <v>0.12053591561164061</v>
      </c>
      <c r="AB76">
        <f>INDEX('7th_share'!T:T,MATCH($C$1&amp;"-"&amp;$C76,'7th_share'!$AK:$AK,0))</f>
        <v>0.1204006739206348</v>
      </c>
      <c r="AC76">
        <f>INDEX('7th_share'!U:U,MATCH($C$1&amp;"-"&amp;$C76,'7th_share'!$AK:$AK,0))</f>
        <v>0.12025502902262861</v>
      </c>
      <c r="AD76">
        <f>INDEX('7th_share'!V:V,MATCH($C$1&amp;"-"&amp;$C76,'7th_share'!$AK:$AK,0))</f>
        <v>0.120101381657699</v>
      </c>
      <c r="AE76">
        <f>INDEX('7th_share'!W:W,MATCH($C$1&amp;"-"&amp;$C76,'7th_share'!$AK:$AK,0))</f>
        <v>0.119942132565923</v>
      </c>
      <c r="AF76">
        <f>INDEX('7th_share'!X:X,MATCH($C$1&amp;"-"&amp;$C76,'7th_share'!$AK:$AK,0))</f>
        <v>0.11977968248737771</v>
      </c>
      <c r="AG76">
        <f>INDEX('7th_share'!Y:Y,MATCH($C$1&amp;"-"&amp;$C76,'7th_share'!$AK:$AK,0))</f>
        <v>0.11961643216214</v>
      </c>
      <c r="AH76">
        <f>INDEX('7th_share'!Z:Z,MATCH($C$1&amp;"-"&amp;$C76,'7th_share'!$AK:$AK,0))</f>
        <v>0.119454782330287</v>
      </c>
      <c r="AI76">
        <f>INDEX('7th_share'!AA:AA,MATCH($C$1&amp;"-"&amp;$C76,'7th_share'!$AK:$AK,0))</f>
        <v>0.1192971337318957</v>
      </c>
      <c r="AJ76">
        <f>INDEX('7th_share'!AB:AB,MATCH($C$1&amp;"-"&amp;$C76,'7th_share'!$AK:$AK,0))</f>
        <v>0.1191458871070432</v>
      </c>
      <c r="AK76">
        <f>INDEX('7th_share'!AC:AC,MATCH($C$1&amp;"-"&amp;$C76,'7th_share'!$AK:$AK,0))</f>
        <v>0.1190034431958063</v>
      </c>
      <c r="AL76">
        <f>INDEX('7th_share'!AD:AD,MATCH($C$1&amp;"-"&amp;$C76,'7th_share'!$AK:$AK,0))</f>
        <v>0.11887220273826229</v>
      </c>
      <c r="AM76">
        <f>INDEX('7th_share'!AE:AE,MATCH($C$1&amp;"-"&amp;$C76,'7th_share'!$AK:$AK,0))</f>
        <v>0.1187545664744882</v>
      </c>
      <c r="AN76">
        <f>INDEX('7th_share'!AF:AF,MATCH($C$1&amp;"-"&amp;$C76,'7th_share'!$AK:$AK,0))</f>
        <v>0.11865293514456079</v>
      </c>
      <c r="AO76">
        <f>INDEX('7th_share'!AG:AG,MATCH($C$1&amp;"-"&amp;$C76,'7th_share'!$AK:$AK,0))</f>
        <v>0.1185697094885572</v>
      </c>
      <c r="AP76">
        <f>INDEX('7th_share'!AH:AH,MATCH($C$1&amp;"-"&amp;$C76,'7th_share'!$AK:$AK,0))</f>
        <v>0.1185072902465546</v>
      </c>
      <c r="AQ76">
        <f>INDEX('7th_share'!AI:AI,MATCH($C$1&amp;"-"&amp;$C76,'7th_share'!$AK:$AK,0))</f>
        <v>0.11846807815862979</v>
      </c>
      <c r="AR76">
        <f>INDEX('7th_share'!AJ:AJ,MATCH($C$1&amp;"-"&amp;$C76,'7th_share'!$AK:$AK,0))</f>
        <v>0.11845447396486</v>
      </c>
      <c r="AS76" s="6">
        <f t="shared" si="47"/>
        <v>0.11845447396486</v>
      </c>
      <c r="AT76" s="6">
        <f t="shared" si="46"/>
        <v>0.11845447396486</v>
      </c>
      <c r="AU76" s="6">
        <f t="shared" si="46"/>
        <v>0.11845447396486</v>
      </c>
      <c r="AV76" s="6">
        <f t="shared" si="46"/>
        <v>0.11845447396486</v>
      </c>
      <c r="AW76" s="6">
        <f t="shared" si="46"/>
        <v>0.11845447396486</v>
      </c>
      <c r="AX76" s="6">
        <f t="shared" si="46"/>
        <v>0.11845447396486</v>
      </c>
      <c r="AY76" s="6">
        <f t="shared" si="46"/>
        <v>0.11845447396486</v>
      </c>
      <c r="AZ76" s="6">
        <f t="shared" si="46"/>
        <v>0.11845447396486</v>
      </c>
      <c r="BA76" s="6">
        <f t="shared" si="46"/>
        <v>0.11845447396486</v>
      </c>
      <c r="BB76" s="6">
        <f t="shared" si="46"/>
        <v>0.11845447396486</v>
      </c>
      <c r="BC76" s="6">
        <f t="shared" si="46"/>
        <v>0.11845447396486</v>
      </c>
      <c r="BD76" s="6">
        <f t="shared" si="46"/>
        <v>0.11845447396486</v>
      </c>
      <c r="BE76" s="6">
        <f t="shared" si="46"/>
        <v>0.11845447396486</v>
      </c>
      <c r="BF76" s="6">
        <f t="shared" si="46"/>
        <v>0.11845447396486</v>
      </c>
      <c r="BG76" s="6">
        <f t="shared" si="46"/>
        <v>0.11845447396486</v>
      </c>
      <c r="BH76" s="6">
        <f t="shared" si="46"/>
        <v>0.11845447396486</v>
      </c>
      <c r="BI76" s="6">
        <f t="shared" si="46"/>
        <v>0.11845447396486</v>
      </c>
      <c r="BJ76" s="6">
        <f t="shared" si="46"/>
        <v>0.11845447396486</v>
      </c>
      <c r="BK76" s="6">
        <f t="shared" si="46"/>
        <v>0.11845447396486</v>
      </c>
      <c r="BL76" s="6">
        <f t="shared" si="46"/>
        <v>0.11845447396486</v>
      </c>
    </row>
    <row r="78" spans="2:64" x14ac:dyDescent="0.25">
      <c r="B78" t="s">
        <v>23</v>
      </c>
      <c r="C78" t="s">
        <v>740</v>
      </c>
      <c r="D78">
        <v>2010</v>
      </c>
      <c r="E78">
        <v>2011</v>
      </c>
      <c r="F78">
        <v>2012</v>
      </c>
      <c r="G78">
        <v>2013</v>
      </c>
      <c r="H78">
        <v>2014</v>
      </c>
      <c r="I78">
        <v>2015</v>
      </c>
      <c r="J78" s="10">
        <v>2016</v>
      </c>
      <c r="K78">
        <v>2017</v>
      </c>
      <c r="L78">
        <v>2018</v>
      </c>
      <c r="M78">
        <v>2019</v>
      </c>
      <c r="N78">
        <v>2020</v>
      </c>
      <c r="O78">
        <v>2021</v>
      </c>
      <c r="P78">
        <v>2022</v>
      </c>
      <c r="Q78">
        <v>2023</v>
      </c>
      <c r="R78">
        <v>2024</v>
      </c>
      <c r="S78">
        <v>2025</v>
      </c>
      <c r="T78">
        <v>2026</v>
      </c>
      <c r="U78">
        <v>2027</v>
      </c>
      <c r="V78">
        <v>2028</v>
      </c>
      <c r="W78">
        <v>2029</v>
      </c>
      <c r="X78">
        <v>2030</v>
      </c>
      <c r="Y78">
        <v>2031</v>
      </c>
      <c r="Z78">
        <v>2032</v>
      </c>
      <c r="AA78">
        <v>2033</v>
      </c>
      <c r="AB78">
        <v>2034</v>
      </c>
      <c r="AC78">
        <v>2035</v>
      </c>
      <c r="AD78">
        <v>2036</v>
      </c>
      <c r="AE78">
        <v>2037</v>
      </c>
      <c r="AF78">
        <v>2038</v>
      </c>
      <c r="AG78">
        <v>2039</v>
      </c>
      <c r="AH78">
        <v>2040</v>
      </c>
      <c r="AI78">
        <v>2041</v>
      </c>
      <c r="AJ78">
        <v>2042</v>
      </c>
      <c r="AK78">
        <v>2043</v>
      </c>
      <c r="AL78">
        <v>2044</v>
      </c>
      <c r="AM78">
        <v>2045</v>
      </c>
      <c r="AN78">
        <v>2046</v>
      </c>
      <c r="AO78">
        <v>2047</v>
      </c>
      <c r="AP78">
        <v>2048</v>
      </c>
      <c r="AQ78">
        <v>2049</v>
      </c>
      <c r="AR78">
        <v>2050</v>
      </c>
      <c r="AS78">
        <v>2051</v>
      </c>
      <c r="AT78">
        <v>2052</v>
      </c>
      <c r="AU78">
        <v>2053</v>
      </c>
      <c r="AV78">
        <v>2054</v>
      </c>
      <c r="AW78">
        <v>2055</v>
      </c>
      <c r="AX78">
        <v>2056</v>
      </c>
      <c r="AY78">
        <v>2057</v>
      </c>
      <c r="AZ78">
        <v>2058</v>
      </c>
      <c r="BA78">
        <v>2059</v>
      </c>
      <c r="BB78">
        <v>2060</v>
      </c>
      <c r="BC78">
        <v>2061</v>
      </c>
      <c r="BD78">
        <v>2062</v>
      </c>
      <c r="BE78">
        <v>2063</v>
      </c>
      <c r="BF78">
        <v>2064</v>
      </c>
      <c r="BG78">
        <v>2065</v>
      </c>
      <c r="BH78">
        <v>2066</v>
      </c>
      <c r="BI78">
        <v>2067</v>
      </c>
      <c r="BJ78">
        <v>2068</v>
      </c>
      <c r="BK78">
        <v>2069</v>
      </c>
      <c r="BL78">
        <v>2070</v>
      </c>
    </row>
    <row r="79" spans="2:64" x14ac:dyDescent="0.25">
      <c r="B79" t="str">
        <f>$C$1</f>
        <v>13_PNG</v>
      </c>
      <c r="C79" t="s">
        <v>6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s="10">
        <v>1</v>
      </c>
      <c r="K79">
        <v>1</v>
      </c>
      <c r="L79">
        <v>0.99</v>
      </c>
      <c r="M79">
        <v>0.98499999999999999</v>
      </c>
      <c r="N79">
        <v>0.98</v>
      </c>
      <c r="O79">
        <v>0.97499999999999998</v>
      </c>
      <c r="P79">
        <v>0.97</v>
      </c>
      <c r="Q79">
        <v>0.96499999999999997</v>
      </c>
      <c r="R79">
        <v>0.96</v>
      </c>
      <c r="S79">
        <v>0.95499999999999996</v>
      </c>
      <c r="T79">
        <v>0.95</v>
      </c>
      <c r="U79">
        <v>0.94499999999999995</v>
      </c>
      <c r="V79">
        <v>0.94</v>
      </c>
      <c r="W79">
        <v>0.93499999999999994</v>
      </c>
      <c r="X79">
        <v>0.92999999999999994</v>
      </c>
      <c r="Y79">
        <v>0.92499999999999993</v>
      </c>
      <c r="Z79">
        <v>0.91999999999999993</v>
      </c>
      <c r="AA79">
        <v>0.91499999999999992</v>
      </c>
      <c r="AB79">
        <v>0.90999999999999992</v>
      </c>
      <c r="AC79">
        <v>0.90499999999999992</v>
      </c>
      <c r="AD79">
        <v>0.89999999999999991</v>
      </c>
      <c r="AE79">
        <v>0.89499999999999991</v>
      </c>
      <c r="AF79">
        <v>0.8899999999999999</v>
      </c>
      <c r="AG79">
        <v>0.8849999999999999</v>
      </c>
      <c r="AH79">
        <v>0.87999999999999989</v>
      </c>
      <c r="AI79">
        <v>0.87499999999999989</v>
      </c>
      <c r="AJ79">
        <v>0.86999999999999988</v>
      </c>
      <c r="AK79">
        <v>0.86499999999999988</v>
      </c>
      <c r="AL79">
        <v>0.85999999999999988</v>
      </c>
      <c r="AM79">
        <v>0.85499999999999987</v>
      </c>
      <c r="AN79">
        <v>0.84999999999999987</v>
      </c>
      <c r="AO79">
        <v>0.84499999999999986</v>
      </c>
      <c r="AP79">
        <v>0.83999999999999986</v>
      </c>
      <c r="AQ79">
        <v>0.83499999999999985</v>
      </c>
      <c r="AR79">
        <v>0.82999999999999985</v>
      </c>
      <c r="AS79">
        <v>0.82499999999999984</v>
      </c>
      <c r="AT79">
        <v>0.81999999999999984</v>
      </c>
      <c r="AU79">
        <v>0.81499999999999984</v>
      </c>
      <c r="AV79">
        <v>0.80999999999999983</v>
      </c>
      <c r="AW79">
        <v>0.80499999999999983</v>
      </c>
      <c r="AX79">
        <v>0.79999999999999982</v>
      </c>
      <c r="AY79">
        <v>0.79499999999999982</v>
      </c>
      <c r="AZ79">
        <v>0.78999999999999981</v>
      </c>
      <c r="BA79">
        <v>0.78499999999999981</v>
      </c>
      <c r="BB79">
        <v>0.7799999999999998</v>
      </c>
      <c r="BC79">
        <v>0.7749999999999998</v>
      </c>
      <c r="BD79">
        <v>0.7699999999999998</v>
      </c>
      <c r="BE79">
        <v>0.76499999999999979</v>
      </c>
      <c r="BF79">
        <v>0.75999999999999979</v>
      </c>
      <c r="BG79">
        <v>0.75499999999999978</v>
      </c>
      <c r="BH79">
        <v>0.74999999999999978</v>
      </c>
      <c r="BI79">
        <v>0.74499999999999977</v>
      </c>
      <c r="BJ79">
        <v>0.73999999999999977</v>
      </c>
      <c r="BK79">
        <v>0.73499999999999976</v>
      </c>
      <c r="BL79">
        <v>0.72999999999999976</v>
      </c>
    </row>
    <row r="80" spans="2:64" x14ac:dyDescent="0.25">
      <c r="B80" t="str">
        <f t="shared" ref="B80:B92" si="48">$C$1</f>
        <v>13_PNG</v>
      </c>
      <c r="C80" t="s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 s="1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</row>
    <row r="81" spans="2:64" x14ac:dyDescent="0.25">
      <c r="B81" t="str">
        <f t="shared" si="48"/>
        <v>13_PNG</v>
      </c>
      <c r="C81" t="s">
        <v>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10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</row>
    <row r="82" spans="2:64" x14ac:dyDescent="0.25">
      <c r="B82" t="str">
        <f t="shared" si="48"/>
        <v>13_PNG</v>
      </c>
      <c r="C82" t="s">
        <v>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s="10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</row>
    <row r="83" spans="2:64" x14ac:dyDescent="0.25">
      <c r="B83" t="str">
        <f t="shared" si="48"/>
        <v>13_PNG</v>
      </c>
      <c r="C83" t="s">
        <v>10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 s="10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</row>
    <row r="84" spans="2:64" x14ac:dyDescent="0.25">
      <c r="B84" t="str">
        <f t="shared" si="48"/>
        <v>13_PNG</v>
      </c>
      <c r="C84" t="s">
        <v>11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s="10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</row>
    <row r="85" spans="2:64" x14ac:dyDescent="0.25">
      <c r="B85" t="str">
        <f t="shared" si="48"/>
        <v>13_PNG</v>
      </c>
      <c r="C85" t="s">
        <v>12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10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</row>
    <row r="86" spans="2:64" x14ac:dyDescent="0.25">
      <c r="B86" t="str">
        <f t="shared" si="48"/>
        <v>13_PNG</v>
      </c>
      <c r="C86" t="s">
        <v>13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 s="10">
        <v>1</v>
      </c>
      <c r="K86">
        <v>1</v>
      </c>
      <c r="L86">
        <v>0.99</v>
      </c>
      <c r="M86">
        <v>0.98499999999999999</v>
      </c>
      <c r="N86">
        <v>0.98</v>
      </c>
      <c r="O86">
        <v>0.97499999999999998</v>
      </c>
      <c r="P86">
        <v>0.97</v>
      </c>
      <c r="Q86">
        <v>0.96499999999999997</v>
      </c>
      <c r="R86">
        <v>0.96</v>
      </c>
      <c r="S86">
        <v>0.95499999999999996</v>
      </c>
      <c r="T86">
        <v>0.95</v>
      </c>
      <c r="U86">
        <v>0.94499999999999995</v>
      </c>
      <c r="V86">
        <v>0.94</v>
      </c>
      <c r="W86">
        <v>0.93499999999999994</v>
      </c>
      <c r="X86">
        <v>0.92999999999999994</v>
      </c>
      <c r="Y86">
        <v>0.92499999999999993</v>
      </c>
      <c r="Z86">
        <v>0.91999999999999993</v>
      </c>
      <c r="AA86">
        <v>0.91499999999999992</v>
      </c>
      <c r="AB86">
        <v>0.90999999999999992</v>
      </c>
      <c r="AC86">
        <v>0.90499999999999992</v>
      </c>
      <c r="AD86">
        <v>0.89999999999999991</v>
      </c>
      <c r="AE86">
        <v>0.89499999999999991</v>
      </c>
      <c r="AF86">
        <v>0.8899999999999999</v>
      </c>
      <c r="AG86">
        <v>0.8849999999999999</v>
      </c>
      <c r="AH86">
        <v>0.87999999999999989</v>
      </c>
      <c r="AI86">
        <v>0.87499999999999989</v>
      </c>
      <c r="AJ86">
        <v>0.86999999999999988</v>
      </c>
      <c r="AK86">
        <v>0.86499999999999988</v>
      </c>
      <c r="AL86">
        <v>0.85999999999999988</v>
      </c>
      <c r="AM86">
        <v>0.85499999999999987</v>
      </c>
      <c r="AN86">
        <v>0.84999999999999987</v>
      </c>
      <c r="AO86">
        <v>0.84499999999999986</v>
      </c>
      <c r="AP86">
        <v>0.83999999999999986</v>
      </c>
      <c r="AQ86">
        <v>0.83499999999999985</v>
      </c>
      <c r="AR86">
        <v>0.82999999999999985</v>
      </c>
      <c r="AS86">
        <v>0.82499999999999984</v>
      </c>
      <c r="AT86">
        <v>0.81999999999999984</v>
      </c>
      <c r="AU86">
        <v>0.81499999999999984</v>
      </c>
      <c r="AV86">
        <v>0.80999999999999983</v>
      </c>
      <c r="AW86">
        <v>0.80499999999999983</v>
      </c>
      <c r="AX86">
        <v>0.79999999999999982</v>
      </c>
      <c r="AY86">
        <v>0.79499999999999982</v>
      </c>
      <c r="AZ86">
        <v>0.78999999999999981</v>
      </c>
      <c r="BA86">
        <v>0.78499999999999981</v>
      </c>
      <c r="BB86">
        <v>0.7799999999999998</v>
      </c>
      <c r="BC86">
        <v>0.7749999999999998</v>
      </c>
      <c r="BD86">
        <v>0.7699999999999998</v>
      </c>
      <c r="BE86">
        <v>0.76499999999999979</v>
      </c>
      <c r="BF86">
        <v>0.75999999999999979</v>
      </c>
      <c r="BG86">
        <v>0.75499999999999978</v>
      </c>
      <c r="BH86">
        <v>0.74999999999999978</v>
      </c>
      <c r="BI86">
        <v>0.74499999999999977</v>
      </c>
      <c r="BJ86">
        <v>0.73999999999999977</v>
      </c>
      <c r="BK86">
        <v>0.73499999999999976</v>
      </c>
      <c r="BL86">
        <v>0.72999999999999976</v>
      </c>
    </row>
    <row r="87" spans="2:64" x14ac:dyDescent="0.25">
      <c r="B87" t="str">
        <f t="shared" si="48"/>
        <v>13_PNG</v>
      </c>
      <c r="C87" t="s">
        <v>14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 s="10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</row>
    <row r="88" spans="2:64" x14ac:dyDescent="0.25">
      <c r="B88" t="str">
        <f t="shared" si="48"/>
        <v>13_PNG</v>
      </c>
      <c r="C88" t="s">
        <v>15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10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</row>
    <row r="89" spans="2:64" x14ac:dyDescent="0.25">
      <c r="B89" t="str">
        <f t="shared" si="48"/>
        <v>13_PNG</v>
      </c>
      <c r="C89" t="s">
        <v>16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s="10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</row>
    <row r="90" spans="2:64" x14ac:dyDescent="0.25">
      <c r="B90" t="str">
        <f t="shared" si="48"/>
        <v>13_PNG</v>
      </c>
      <c r="C90" t="s">
        <v>17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 s="10">
        <v>1</v>
      </c>
      <c r="K90">
        <v>1</v>
      </c>
      <c r="L90">
        <v>1</v>
      </c>
      <c r="M90">
        <v>1</v>
      </c>
      <c r="N90" s="6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</row>
    <row r="91" spans="2:64" x14ac:dyDescent="0.25">
      <c r="B91" t="str">
        <f t="shared" si="48"/>
        <v>13_PNG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 s="10">
        <v>1</v>
      </c>
      <c r="K91">
        <v>1</v>
      </c>
      <c r="L91">
        <v>1</v>
      </c>
      <c r="M91">
        <v>1</v>
      </c>
      <c r="N91" s="6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2:64" x14ac:dyDescent="0.25">
      <c r="B92" t="str">
        <f t="shared" si="48"/>
        <v>13_PNG</v>
      </c>
      <c r="C92" t="s">
        <v>40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 s="10">
        <v>1</v>
      </c>
      <c r="K92">
        <v>1</v>
      </c>
      <c r="L92">
        <v>1</v>
      </c>
      <c r="M92">
        <v>1</v>
      </c>
      <c r="N92" s="6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</row>
    <row r="94" spans="2:64" x14ac:dyDescent="0.25">
      <c r="C94" t="s">
        <v>20</v>
      </c>
    </row>
    <row r="95" spans="2:64" x14ac:dyDescent="0.25">
      <c r="C95" t="s">
        <v>6</v>
      </c>
    </row>
    <row r="96" spans="2:64" x14ac:dyDescent="0.25">
      <c r="C96" t="s">
        <v>7</v>
      </c>
    </row>
    <row r="97" spans="3:64" x14ac:dyDescent="0.25">
      <c r="C97" t="s">
        <v>8</v>
      </c>
    </row>
    <row r="98" spans="3:64" x14ac:dyDescent="0.25">
      <c r="C98" t="s">
        <v>9</v>
      </c>
    </row>
    <row r="99" spans="3:64" x14ac:dyDescent="0.25">
      <c r="C99" t="s">
        <v>10</v>
      </c>
    </row>
    <row r="100" spans="3:64" x14ac:dyDescent="0.25">
      <c r="C100" t="s">
        <v>11</v>
      </c>
    </row>
    <row r="101" spans="3:64" x14ac:dyDescent="0.25">
      <c r="C101" t="s">
        <v>12</v>
      </c>
    </row>
    <row r="102" spans="3:64" x14ac:dyDescent="0.25">
      <c r="C102" t="s">
        <v>13</v>
      </c>
    </row>
    <row r="103" spans="3:64" x14ac:dyDescent="0.25">
      <c r="C103" t="s">
        <v>14</v>
      </c>
    </row>
    <row r="104" spans="3:64" x14ac:dyDescent="0.25">
      <c r="C104" t="s">
        <v>15</v>
      </c>
    </row>
    <row r="105" spans="3:64" x14ac:dyDescent="0.25">
      <c r="C105" t="s">
        <v>16</v>
      </c>
    </row>
    <row r="106" spans="3:64" x14ac:dyDescent="0.25">
      <c r="C106" t="s">
        <v>17</v>
      </c>
    </row>
    <row r="107" spans="3:64" x14ac:dyDescent="0.25">
      <c r="C107" t="s">
        <v>18</v>
      </c>
    </row>
    <row r="108" spans="3:64" x14ac:dyDescent="0.25">
      <c r="C108" t="s">
        <v>40</v>
      </c>
    </row>
    <row r="109" spans="3:64" x14ac:dyDescent="0.25">
      <c r="C109" t="s">
        <v>21</v>
      </c>
      <c r="D109">
        <f t="shared" ref="D109:AI109" si="49">SUM(D95:D107)</f>
        <v>0</v>
      </c>
      <c r="E109">
        <f t="shared" si="49"/>
        <v>0</v>
      </c>
      <c r="F109">
        <f t="shared" si="49"/>
        <v>0</v>
      </c>
      <c r="G109">
        <f t="shared" si="49"/>
        <v>0</v>
      </c>
      <c r="H109">
        <f t="shared" si="49"/>
        <v>0</v>
      </c>
      <c r="I109">
        <f t="shared" si="49"/>
        <v>0</v>
      </c>
      <c r="J109" s="10">
        <f t="shared" si="49"/>
        <v>0</v>
      </c>
      <c r="K109">
        <f t="shared" si="49"/>
        <v>0</v>
      </c>
      <c r="L109">
        <f t="shared" si="49"/>
        <v>0</v>
      </c>
      <c r="M109">
        <f t="shared" si="49"/>
        <v>0</v>
      </c>
      <c r="N109">
        <f t="shared" si="49"/>
        <v>0</v>
      </c>
      <c r="O109">
        <f t="shared" si="49"/>
        <v>0</v>
      </c>
      <c r="P109">
        <f t="shared" si="49"/>
        <v>0</v>
      </c>
      <c r="Q109">
        <f t="shared" si="49"/>
        <v>0</v>
      </c>
      <c r="R109">
        <f t="shared" si="49"/>
        <v>0</v>
      </c>
      <c r="S109">
        <f t="shared" si="49"/>
        <v>0</v>
      </c>
      <c r="T109">
        <f t="shared" si="49"/>
        <v>0</v>
      </c>
      <c r="U109">
        <f t="shared" si="49"/>
        <v>0</v>
      </c>
      <c r="V109">
        <f t="shared" si="49"/>
        <v>0</v>
      </c>
      <c r="W109">
        <f t="shared" si="49"/>
        <v>0</v>
      </c>
      <c r="X109">
        <f t="shared" si="49"/>
        <v>0</v>
      </c>
      <c r="Y109">
        <f t="shared" si="49"/>
        <v>0</v>
      </c>
      <c r="Z109">
        <f t="shared" si="49"/>
        <v>0</v>
      </c>
      <c r="AA109">
        <f t="shared" si="49"/>
        <v>0</v>
      </c>
      <c r="AB109">
        <f t="shared" si="49"/>
        <v>0</v>
      </c>
      <c r="AC109">
        <f t="shared" si="49"/>
        <v>0</v>
      </c>
      <c r="AD109">
        <f t="shared" si="49"/>
        <v>0</v>
      </c>
      <c r="AE109">
        <f t="shared" si="49"/>
        <v>0</v>
      </c>
      <c r="AF109">
        <f t="shared" si="49"/>
        <v>0</v>
      </c>
      <c r="AG109">
        <f t="shared" si="49"/>
        <v>0</v>
      </c>
      <c r="AH109">
        <f t="shared" si="49"/>
        <v>0</v>
      </c>
      <c r="AI109">
        <f t="shared" si="49"/>
        <v>0</v>
      </c>
      <c r="AJ109">
        <f t="shared" ref="AJ109:BL109" si="50">SUM(AJ95:AJ107)</f>
        <v>0</v>
      </c>
      <c r="AK109">
        <f t="shared" si="50"/>
        <v>0</v>
      </c>
      <c r="AL109">
        <f t="shared" si="50"/>
        <v>0</v>
      </c>
      <c r="AM109">
        <f t="shared" si="50"/>
        <v>0</v>
      </c>
      <c r="AN109">
        <f t="shared" si="50"/>
        <v>0</v>
      </c>
      <c r="AO109">
        <f t="shared" si="50"/>
        <v>0</v>
      </c>
      <c r="AP109">
        <f t="shared" si="50"/>
        <v>0</v>
      </c>
      <c r="AQ109">
        <f t="shared" si="50"/>
        <v>0</v>
      </c>
      <c r="AR109">
        <f t="shared" si="50"/>
        <v>0</v>
      </c>
      <c r="AS109">
        <f t="shared" si="50"/>
        <v>0</v>
      </c>
      <c r="AT109">
        <f t="shared" si="50"/>
        <v>0</v>
      </c>
      <c r="AU109">
        <f t="shared" si="50"/>
        <v>0</v>
      </c>
      <c r="AV109">
        <f t="shared" si="50"/>
        <v>0</v>
      </c>
      <c r="AW109">
        <f t="shared" si="50"/>
        <v>0</v>
      </c>
      <c r="AX109">
        <f t="shared" si="50"/>
        <v>0</v>
      </c>
      <c r="AY109">
        <f t="shared" si="50"/>
        <v>0</v>
      </c>
      <c r="AZ109">
        <f t="shared" si="50"/>
        <v>0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0</v>
      </c>
      <c r="BE109">
        <f t="shared" si="50"/>
        <v>0</v>
      </c>
      <c r="BF109">
        <f t="shared" si="50"/>
        <v>0</v>
      </c>
      <c r="BG109">
        <f t="shared" si="50"/>
        <v>0</v>
      </c>
      <c r="BH109">
        <f t="shared" si="50"/>
        <v>0</v>
      </c>
      <c r="BI109">
        <f t="shared" si="50"/>
        <v>0</v>
      </c>
      <c r="BJ109">
        <f t="shared" si="50"/>
        <v>0</v>
      </c>
      <c r="BK109">
        <f t="shared" si="50"/>
        <v>0</v>
      </c>
      <c r="BL109">
        <f t="shared" si="50"/>
        <v>0</v>
      </c>
    </row>
    <row r="111" spans="3:64" x14ac:dyDescent="0.25">
      <c r="C111" t="s">
        <v>22</v>
      </c>
    </row>
    <row r="112" spans="3:64" x14ac:dyDescent="0.25">
      <c r="C112" t="s">
        <v>6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s="10">
        <v>1</v>
      </c>
      <c r="K112">
        <v>1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1</v>
      </c>
      <c r="AK112" s="6">
        <v>1</v>
      </c>
      <c r="AL112" s="6">
        <v>1</v>
      </c>
      <c r="AM112" s="6">
        <v>1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6">
        <v>1</v>
      </c>
      <c r="AU112" s="6">
        <v>1</v>
      </c>
      <c r="AV112" s="6">
        <v>1</v>
      </c>
      <c r="AW112" s="6">
        <v>1</v>
      </c>
      <c r="AX112" s="6">
        <v>1</v>
      </c>
      <c r="AY112" s="6">
        <v>1</v>
      </c>
      <c r="AZ112" s="6">
        <v>1</v>
      </c>
      <c r="BA112" s="6">
        <v>1</v>
      </c>
      <c r="BB112" s="6">
        <v>1</v>
      </c>
      <c r="BC112" s="6">
        <v>1</v>
      </c>
      <c r="BD112" s="6">
        <v>1</v>
      </c>
      <c r="BE112" s="6">
        <v>1</v>
      </c>
      <c r="BF112" s="6">
        <v>1</v>
      </c>
      <c r="BG112" s="6">
        <v>1</v>
      </c>
      <c r="BH112" s="6">
        <v>1</v>
      </c>
      <c r="BI112" s="6">
        <v>1</v>
      </c>
      <c r="BJ112" s="6">
        <v>1</v>
      </c>
      <c r="BK112" s="6">
        <v>1</v>
      </c>
      <c r="BL112" s="6">
        <v>1</v>
      </c>
    </row>
    <row r="113" spans="3:64" x14ac:dyDescent="0.25">
      <c r="C113" t="s">
        <v>7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 s="10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</row>
    <row r="114" spans="3:64" x14ac:dyDescent="0.25">
      <c r="C114" t="s">
        <v>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 s="10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</row>
    <row r="115" spans="3:64" x14ac:dyDescent="0.25">
      <c r="C115" t="s">
        <v>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 s="10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</row>
    <row r="116" spans="3:64" x14ac:dyDescent="0.25">
      <c r="C116" t="s">
        <v>10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s="10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</row>
    <row r="117" spans="3:64" x14ac:dyDescent="0.25">
      <c r="C117" t="s">
        <v>11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s="10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</row>
    <row r="118" spans="3:64" x14ac:dyDescent="0.25">
      <c r="C118" t="s">
        <v>12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10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</row>
    <row r="119" spans="3:64" x14ac:dyDescent="0.25">
      <c r="C119" t="s">
        <v>13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10">
        <v>1</v>
      </c>
      <c r="K119">
        <v>1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1</v>
      </c>
      <c r="AM119" s="6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1</v>
      </c>
      <c r="AS119" s="6">
        <v>1</v>
      </c>
      <c r="AT119" s="6">
        <v>1</v>
      </c>
      <c r="AU119" s="6">
        <v>1</v>
      </c>
      <c r="AV119" s="6">
        <v>1</v>
      </c>
      <c r="AW119" s="6">
        <v>1</v>
      </c>
      <c r="AX119" s="6">
        <v>1</v>
      </c>
      <c r="AY119" s="6">
        <v>1</v>
      </c>
      <c r="AZ119" s="6">
        <v>1</v>
      </c>
      <c r="BA119" s="6">
        <v>1</v>
      </c>
      <c r="BB119" s="6">
        <v>1</v>
      </c>
      <c r="BC119" s="6">
        <v>1</v>
      </c>
      <c r="BD119" s="6">
        <v>1</v>
      </c>
      <c r="BE119" s="6">
        <v>1</v>
      </c>
      <c r="BF119" s="6">
        <v>1</v>
      </c>
      <c r="BG119" s="6">
        <v>1</v>
      </c>
      <c r="BH119" s="6">
        <v>1</v>
      </c>
      <c r="BI119" s="6">
        <v>1</v>
      </c>
      <c r="BJ119" s="6">
        <v>1</v>
      </c>
      <c r="BK119" s="6">
        <v>1</v>
      </c>
      <c r="BL119" s="6">
        <v>1</v>
      </c>
    </row>
    <row r="120" spans="3:64" x14ac:dyDescent="0.25">
      <c r="C120" t="s">
        <v>14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s="1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</row>
    <row r="121" spans="3:64" x14ac:dyDescent="0.25">
      <c r="C121" t="s">
        <v>15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 s="10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</row>
    <row r="122" spans="3:64" x14ac:dyDescent="0.25">
      <c r="C122" t="s">
        <v>16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 s="10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</row>
    <row r="123" spans="3:64" x14ac:dyDescent="0.25">
      <c r="C123" t="s">
        <v>17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s="10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</row>
    <row r="124" spans="3:64" x14ac:dyDescent="0.25"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 s="10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</row>
    <row r="125" spans="3:64" x14ac:dyDescent="0.25">
      <c r="C125" t="s">
        <v>40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10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</row>
    <row r="127" spans="3:64" x14ac:dyDescent="0.25">
      <c r="C127" t="s">
        <v>6</v>
      </c>
      <c r="D127" s="6">
        <f t="shared" ref="D127:J127" si="51">(D$28*(D63*D112))+D95</f>
        <v>3.7620312598737791E-2</v>
      </c>
      <c r="E127" s="6">
        <f t="shared" si="51"/>
        <v>3.7194413090486197E-2</v>
      </c>
      <c r="F127" s="6">
        <f t="shared" si="51"/>
        <v>3.8074814506566385E-2</v>
      </c>
      <c r="G127" s="6">
        <f t="shared" si="51"/>
        <v>3.8689598582465311E-2</v>
      </c>
      <c r="H127" s="6">
        <f t="shared" si="51"/>
        <v>4.3717604890775127E-2</v>
      </c>
      <c r="I127" s="6">
        <f t="shared" si="51"/>
        <v>4.5080961727183455E-2</v>
      </c>
      <c r="J127" s="10">
        <f t="shared" si="51"/>
        <v>4.4999999999999991E-2</v>
      </c>
      <c r="K127" s="6">
        <f>(K$24*(K63*K112))+K95</f>
        <v>4.86586489146075E-2</v>
      </c>
      <c r="L127" s="6">
        <f t="shared" ref="L127:BL132" si="52">(L$24*(L63*L112))+L95</f>
        <v>4.8598218168005768E-2</v>
      </c>
      <c r="M127" s="6">
        <f t="shared" si="52"/>
        <v>4.74750045585609E-2</v>
      </c>
      <c r="N127" s="6">
        <f t="shared" si="52"/>
        <v>4.5073937289056218E-2</v>
      </c>
      <c r="O127" s="6">
        <f t="shared" si="52"/>
        <v>4.4578684365870404E-2</v>
      </c>
      <c r="P127" s="6">
        <f t="shared" si="52"/>
        <v>4.4850887288890237E-2</v>
      </c>
      <c r="Q127" s="6">
        <f t="shared" si="52"/>
        <v>4.5315488519394154E-2</v>
      </c>
      <c r="R127" s="6">
        <f t="shared" si="52"/>
        <v>4.5863512157484611E-2</v>
      </c>
      <c r="S127" s="6">
        <f t="shared" si="52"/>
        <v>4.6719965529967405E-2</v>
      </c>
      <c r="T127" s="6">
        <f t="shared" si="52"/>
        <v>4.8925950771997344E-2</v>
      </c>
      <c r="U127" s="6">
        <f t="shared" si="52"/>
        <v>5.1362156914146508E-2</v>
      </c>
      <c r="V127" s="6">
        <f t="shared" si="52"/>
        <v>5.4037307243400737E-2</v>
      </c>
      <c r="W127" s="6">
        <f t="shared" si="52"/>
        <v>5.6959536783610543E-2</v>
      </c>
      <c r="X127" s="6">
        <f t="shared" si="52"/>
        <v>6.0247591582791901E-2</v>
      </c>
      <c r="Y127" s="6">
        <f t="shared" si="52"/>
        <v>6.3797761922111007E-2</v>
      </c>
      <c r="Z127" s="6">
        <f t="shared" si="52"/>
        <v>6.7615511130347847E-2</v>
      </c>
      <c r="AA127" s="6">
        <f t="shared" si="52"/>
        <v>7.1704635790733384E-2</v>
      </c>
      <c r="AB127" s="6">
        <f t="shared" si="52"/>
        <v>7.6182517507622949E-2</v>
      </c>
      <c r="AC127" s="6">
        <f t="shared" si="52"/>
        <v>8.0936107884916897E-2</v>
      </c>
      <c r="AD127" s="6">
        <f t="shared" si="52"/>
        <v>8.6081309698812281E-2</v>
      </c>
      <c r="AE127" s="6">
        <f t="shared" si="52"/>
        <v>9.1497696753058966E-2</v>
      </c>
      <c r="AF127" s="6">
        <f t="shared" si="52"/>
        <v>9.7298630853924345E-2</v>
      </c>
      <c r="AG127" s="6">
        <f t="shared" si="52"/>
        <v>0.10335452687496119</v>
      </c>
      <c r="AH127" s="6">
        <f t="shared" si="52"/>
        <v>0.10977494742302417</v>
      </c>
      <c r="AI127" s="6">
        <f t="shared" si="52"/>
        <v>0.11641956339913172</v>
      </c>
      <c r="AJ127" s="6">
        <f t="shared" si="52"/>
        <v>0.12339268389353121</v>
      </c>
      <c r="AK127" s="6">
        <f t="shared" si="52"/>
        <v>0.13067076350916312</v>
      </c>
      <c r="AL127" s="6">
        <f t="shared" si="52"/>
        <v>0.13809466098221246</v>
      </c>
      <c r="AM127" s="6">
        <f t="shared" si="52"/>
        <v>0.14536336846049711</v>
      </c>
      <c r="AN127" s="6">
        <f t="shared" si="52"/>
        <v>0.1530889526795394</v>
      </c>
      <c r="AO127" s="6">
        <f t="shared" si="52"/>
        <v>0.1620295546787075</v>
      </c>
      <c r="AP127" s="6">
        <f t="shared" si="52"/>
        <v>0.16946994961174108</v>
      </c>
      <c r="AQ127" s="6">
        <f t="shared" si="52"/>
        <v>0.17801269653188131</v>
      </c>
      <c r="AR127" s="6">
        <f t="shared" si="52"/>
        <v>0.18490760161762934</v>
      </c>
      <c r="AS127" s="6">
        <f t="shared" si="52"/>
        <v>0.19189017695829497</v>
      </c>
      <c r="AT127" s="6">
        <f t="shared" si="52"/>
        <v>0.1991498386220035</v>
      </c>
      <c r="AU127" s="6">
        <f t="shared" si="52"/>
        <v>0.20669758209776423</v>
      </c>
      <c r="AV127" s="6">
        <f t="shared" si="52"/>
        <v>0.2145448392035145</v>
      </c>
      <c r="AW127" s="6">
        <f t="shared" si="52"/>
        <v>0.22270349540076356</v>
      </c>
      <c r="AX127" s="6">
        <f t="shared" si="52"/>
        <v>0.2311859077963169</v>
      </c>
      <c r="AY127" s="6">
        <f t="shared" si="52"/>
        <v>0.24000492385835981</v>
      </c>
      <c r="AZ127" s="6">
        <f t="shared" si="52"/>
        <v>0.24917390087524505</v>
      </c>
      <c r="BA127" s="6">
        <f t="shared" si="52"/>
        <v>0.25870672618645113</v>
      </c>
      <c r="BB127" s="6">
        <f t="shared" si="52"/>
        <v>0.26861783821635726</v>
      </c>
      <c r="BC127" s="6">
        <f t="shared" si="52"/>
        <v>0.27892224834268786</v>
      </c>
      <c r="BD127" s="6">
        <f t="shared" si="52"/>
        <v>0.28963556363276022</v>
      </c>
      <c r="BE127" s="6">
        <f t="shared" si="52"/>
        <v>0.30077401048196389</v>
      </c>
      <c r="BF127" s="6">
        <f t="shared" si="52"/>
        <v>0.31235445919026317</v>
      </c>
      <c r="BG127" s="6">
        <f t="shared" si="52"/>
        <v>0.32439444951397051</v>
      </c>
      <c r="BH127" s="6">
        <f t="shared" si="52"/>
        <v>0.33691221723147474</v>
      </c>
      <c r="BI127" s="6">
        <f t="shared" si="52"/>
        <v>0.34992672176316675</v>
      </c>
      <c r="BJ127" s="6">
        <f t="shared" si="52"/>
        <v>0.36345767488738756</v>
      </c>
      <c r="BK127" s="6">
        <f t="shared" si="52"/>
        <v>0.37752557059590036</v>
      </c>
      <c r="BL127" s="6">
        <f t="shared" si="52"/>
        <v>0.39215171613411748</v>
      </c>
    </row>
    <row r="128" spans="3:64" x14ac:dyDescent="0.25">
      <c r="C128" t="s">
        <v>7</v>
      </c>
      <c r="D128" s="6">
        <f t="shared" ref="D128:J128" si="53">(D$28*(D64*D113))+D96</f>
        <v>0</v>
      </c>
      <c r="E128" s="6">
        <f t="shared" si="53"/>
        <v>0</v>
      </c>
      <c r="F128" s="6">
        <f t="shared" si="53"/>
        <v>0</v>
      </c>
      <c r="G128" s="6">
        <f t="shared" si="53"/>
        <v>0</v>
      </c>
      <c r="H128" s="6">
        <f t="shared" si="53"/>
        <v>0</v>
      </c>
      <c r="I128" s="6">
        <f t="shared" si="53"/>
        <v>0</v>
      </c>
      <c r="J128" s="10">
        <f t="shared" si="53"/>
        <v>0</v>
      </c>
      <c r="K128" s="6">
        <f t="shared" ref="K128:Z133" si="54">(K$24*(K64*K113))+K96</f>
        <v>0</v>
      </c>
      <c r="L128" s="6">
        <f t="shared" si="54"/>
        <v>0</v>
      </c>
      <c r="M128" s="6">
        <f t="shared" si="54"/>
        <v>0</v>
      </c>
      <c r="N128" s="6">
        <f t="shared" si="54"/>
        <v>0</v>
      </c>
      <c r="O128" s="6">
        <f t="shared" si="54"/>
        <v>0</v>
      </c>
      <c r="P128" s="6">
        <f t="shared" si="54"/>
        <v>0</v>
      </c>
      <c r="Q128" s="6">
        <f t="shared" si="54"/>
        <v>0</v>
      </c>
      <c r="R128" s="6">
        <f t="shared" si="54"/>
        <v>0</v>
      </c>
      <c r="S128" s="6">
        <f t="shared" si="54"/>
        <v>0</v>
      </c>
      <c r="T128" s="6">
        <f t="shared" si="54"/>
        <v>0</v>
      </c>
      <c r="U128" s="6">
        <f t="shared" si="54"/>
        <v>0</v>
      </c>
      <c r="V128" s="6">
        <f t="shared" si="54"/>
        <v>0</v>
      </c>
      <c r="W128" s="6">
        <f t="shared" si="54"/>
        <v>0</v>
      </c>
      <c r="X128" s="6">
        <f t="shared" si="54"/>
        <v>0</v>
      </c>
      <c r="Y128" s="6">
        <f t="shared" si="54"/>
        <v>0</v>
      </c>
      <c r="Z128" s="6">
        <f t="shared" si="54"/>
        <v>0</v>
      </c>
      <c r="AA128" s="6">
        <f t="shared" si="52"/>
        <v>0</v>
      </c>
      <c r="AB128" s="6">
        <f t="shared" si="52"/>
        <v>0</v>
      </c>
      <c r="AC128" s="6">
        <f t="shared" si="52"/>
        <v>0</v>
      </c>
      <c r="AD128" s="6">
        <f t="shared" si="52"/>
        <v>0</v>
      </c>
      <c r="AE128" s="6">
        <f t="shared" si="52"/>
        <v>0</v>
      </c>
      <c r="AF128" s="6">
        <f t="shared" si="52"/>
        <v>0</v>
      </c>
      <c r="AG128" s="6">
        <f t="shared" si="52"/>
        <v>0</v>
      </c>
      <c r="AH128" s="6">
        <f t="shared" si="52"/>
        <v>0</v>
      </c>
      <c r="AI128" s="6">
        <f t="shared" si="52"/>
        <v>0</v>
      </c>
      <c r="AJ128" s="6">
        <f t="shared" si="52"/>
        <v>0</v>
      </c>
      <c r="AK128" s="6">
        <f t="shared" si="52"/>
        <v>0</v>
      </c>
      <c r="AL128" s="6">
        <f t="shared" si="52"/>
        <v>0</v>
      </c>
      <c r="AM128" s="6">
        <f t="shared" si="52"/>
        <v>0</v>
      </c>
      <c r="AN128" s="6">
        <f t="shared" si="52"/>
        <v>0</v>
      </c>
      <c r="AO128" s="6">
        <f t="shared" si="52"/>
        <v>0</v>
      </c>
      <c r="AP128" s="6">
        <f t="shared" si="52"/>
        <v>0</v>
      </c>
      <c r="AQ128" s="6">
        <f t="shared" si="52"/>
        <v>0</v>
      </c>
      <c r="AR128" s="6">
        <f t="shared" si="52"/>
        <v>0</v>
      </c>
      <c r="AS128" s="6">
        <f t="shared" si="52"/>
        <v>0</v>
      </c>
      <c r="AT128" s="6">
        <f t="shared" si="52"/>
        <v>0</v>
      </c>
      <c r="AU128" s="6">
        <f t="shared" si="52"/>
        <v>0</v>
      </c>
      <c r="AV128" s="6">
        <f t="shared" si="52"/>
        <v>0</v>
      </c>
      <c r="AW128" s="6">
        <f t="shared" si="52"/>
        <v>0</v>
      </c>
      <c r="AX128" s="6">
        <f t="shared" si="52"/>
        <v>0</v>
      </c>
      <c r="AY128" s="6">
        <f t="shared" si="52"/>
        <v>0</v>
      </c>
      <c r="AZ128" s="6">
        <f t="shared" si="52"/>
        <v>0</v>
      </c>
      <c r="BA128" s="6">
        <f t="shared" si="52"/>
        <v>0</v>
      </c>
      <c r="BB128" s="6">
        <f t="shared" si="52"/>
        <v>0</v>
      </c>
      <c r="BC128" s="6">
        <f t="shared" si="52"/>
        <v>0</v>
      </c>
      <c r="BD128" s="6">
        <f t="shared" si="52"/>
        <v>0</v>
      </c>
      <c r="BE128" s="6">
        <f t="shared" si="52"/>
        <v>0</v>
      </c>
      <c r="BF128" s="6">
        <f t="shared" si="52"/>
        <v>0</v>
      </c>
      <c r="BG128" s="6">
        <f t="shared" si="52"/>
        <v>0</v>
      </c>
      <c r="BH128" s="6">
        <f t="shared" si="52"/>
        <v>0</v>
      </c>
      <c r="BI128" s="6">
        <f t="shared" si="52"/>
        <v>0</v>
      </c>
      <c r="BJ128" s="6">
        <f t="shared" si="52"/>
        <v>0</v>
      </c>
      <c r="BK128" s="6">
        <f t="shared" si="52"/>
        <v>0</v>
      </c>
      <c r="BL128" s="6">
        <f t="shared" si="52"/>
        <v>0</v>
      </c>
    </row>
    <row r="129" spans="1:64" x14ac:dyDescent="0.25">
      <c r="C129" t="s">
        <v>8</v>
      </c>
      <c r="D129" s="6">
        <f t="shared" ref="D129:J129" si="55">(D$28*(D65*D114))+D97</f>
        <v>0</v>
      </c>
      <c r="E129" s="6">
        <f t="shared" si="55"/>
        <v>0</v>
      </c>
      <c r="F129" s="6">
        <f t="shared" si="55"/>
        <v>0</v>
      </c>
      <c r="G129" s="6">
        <f t="shared" si="55"/>
        <v>0</v>
      </c>
      <c r="H129" s="6">
        <f t="shared" si="55"/>
        <v>0</v>
      </c>
      <c r="I129" s="6">
        <f t="shared" si="55"/>
        <v>0</v>
      </c>
      <c r="J129" s="10">
        <f t="shared" si="55"/>
        <v>0</v>
      </c>
      <c r="K129" s="6">
        <f t="shared" si="54"/>
        <v>0</v>
      </c>
      <c r="L129" s="6">
        <f t="shared" si="52"/>
        <v>0</v>
      </c>
      <c r="M129" s="6">
        <f t="shared" si="52"/>
        <v>0</v>
      </c>
      <c r="N129" s="6">
        <f t="shared" si="52"/>
        <v>0</v>
      </c>
      <c r="O129" s="6">
        <f t="shared" si="52"/>
        <v>0</v>
      </c>
      <c r="P129" s="6">
        <f t="shared" si="52"/>
        <v>0</v>
      </c>
      <c r="Q129" s="6">
        <f t="shared" si="52"/>
        <v>0</v>
      </c>
      <c r="R129" s="6">
        <f t="shared" si="52"/>
        <v>0</v>
      </c>
      <c r="S129" s="6">
        <f t="shared" si="52"/>
        <v>0</v>
      </c>
      <c r="T129" s="6">
        <f t="shared" si="52"/>
        <v>0</v>
      </c>
      <c r="U129" s="6">
        <f t="shared" si="52"/>
        <v>0</v>
      </c>
      <c r="V129" s="6">
        <f t="shared" si="52"/>
        <v>0</v>
      </c>
      <c r="W129" s="6">
        <f t="shared" si="52"/>
        <v>0</v>
      </c>
      <c r="X129" s="6">
        <f t="shared" si="52"/>
        <v>0</v>
      </c>
      <c r="Y129" s="6">
        <f t="shared" si="52"/>
        <v>0</v>
      </c>
      <c r="Z129" s="6">
        <f t="shared" si="52"/>
        <v>0</v>
      </c>
      <c r="AA129" s="6">
        <f t="shared" si="52"/>
        <v>0</v>
      </c>
      <c r="AB129" s="6">
        <f t="shared" si="52"/>
        <v>0</v>
      </c>
      <c r="AC129" s="6">
        <f t="shared" si="52"/>
        <v>0</v>
      </c>
      <c r="AD129" s="6">
        <f t="shared" si="52"/>
        <v>0</v>
      </c>
      <c r="AE129" s="6">
        <f t="shared" si="52"/>
        <v>0</v>
      </c>
      <c r="AF129" s="6">
        <f t="shared" si="52"/>
        <v>0</v>
      </c>
      <c r="AG129" s="6">
        <f t="shared" si="52"/>
        <v>0</v>
      </c>
      <c r="AH129" s="6">
        <f t="shared" si="52"/>
        <v>0</v>
      </c>
      <c r="AI129" s="6">
        <f t="shared" si="52"/>
        <v>0</v>
      </c>
      <c r="AJ129" s="6">
        <f t="shared" si="52"/>
        <v>0</v>
      </c>
      <c r="AK129" s="6">
        <f t="shared" si="52"/>
        <v>0</v>
      </c>
      <c r="AL129" s="6">
        <f t="shared" si="52"/>
        <v>0</v>
      </c>
      <c r="AM129" s="6">
        <f t="shared" si="52"/>
        <v>0</v>
      </c>
      <c r="AN129" s="6">
        <f t="shared" si="52"/>
        <v>0</v>
      </c>
      <c r="AO129" s="6">
        <f t="shared" si="52"/>
        <v>0</v>
      </c>
      <c r="AP129" s="6">
        <f t="shared" si="52"/>
        <v>0</v>
      </c>
      <c r="AQ129" s="6">
        <f t="shared" si="52"/>
        <v>0</v>
      </c>
      <c r="AR129" s="6">
        <f t="shared" si="52"/>
        <v>0</v>
      </c>
      <c r="AS129" s="6">
        <f t="shared" si="52"/>
        <v>0</v>
      </c>
      <c r="AT129" s="6">
        <f t="shared" si="52"/>
        <v>0</v>
      </c>
      <c r="AU129" s="6">
        <f t="shared" si="52"/>
        <v>0</v>
      </c>
      <c r="AV129" s="6">
        <f t="shared" si="52"/>
        <v>0</v>
      </c>
      <c r="AW129" s="6">
        <f t="shared" si="52"/>
        <v>0</v>
      </c>
      <c r="AX129" s="6">
        <f t="shared" si="52"/>
        <v>0</v>
      </c>
      <c r="AY129" s="6">
        <f t="shared" si="52"/>
        <v>0</v>
      </c>
      <c r="AZ129" s="6">
        <f t="shared" si="52"/>
        <v>0</v>
      </c>
      <c r="BA129" s="6">
        <f t="shared" si="52"/>
        <v>0</v>
      </c>
      <c r="BB129" s="6">
        <f t="shared" si="52"/>
        <v>0</v>
      </c>
      <c r="BC129" s="6">
        <f t="shared" si="52"/>
        <v>0</v>
      </c>
      <c r="BD129" s="6">
        <f t="shared" si="52"/>
        <v>0</v>
      </c>
      <c r="BE129" s="6">
        <f t="shared" si="52"/>
        <v>0</v>
      </c>
      <c r="BF129" s="6">
        <f t="shared" si="52"/>
        <v>0</v>
      </c>
      <c r="BG129" s="6">
        <f t="shared" si="52"/>
        <v>0</v>
      </c>
      <c r="BH129" s="6">
        <f t="shared" si="52"/>
        <v>0</v>
      </c>
      <c r="BI129" s="6">
        <f t="shared" si="52"/>
        <v>0</v>
      </c>
      <c r="BJ129" s="6">
        <f t="shared" si="52"/>
        <v>0</v>
      </c>
      <c r="BK129" s="6">
        <f t="shared" si="52"/>
        <v>0</v>
      </c>
      <c r="BL129" s="6">
        <f t="shared" si="52"/>
        <v>0</v>
      </c>
    </row>
    <row r="130" spans="1:64" x14ac:dyDescent="0.25">
      <c r="C130" t="s">
        <v>9</v>
      </c>
      <c r="D130" s="6">
        <f t="shared" ref="D130:J130" si="56">(D$28*(D66*D115))+D98</f>
        <v>0</v>
      </c>
      <c r="E130" s="6">
        <f t="shared" si="56"/>
        <v>0</v>
      </c>
      <c r="F130" s="6">
        <f t="shared" si="56"/>
        <v>0</v>
      </c>
      <c r="G130" s="6">
        <f t="shared" si="56"/>
        <v>0</v>
      </c>
      <c r="H130" s="6">
        <f t="shared" si="56"/>
        <v>0</v>
      </c>
      <c r="I130" s="6">
        <f t="shared" si="56"/>
        <v>0</v>
      </c>
      <c r="J130" s="10">
        <f t="shared" si="56"/>
        <v>0</v>
      </c>
      <c r="K130" s="6">
        <f t="shared" si="54"/>
        <v>0</v>
      </c>
      <c r="L130" s="6">
        <f t="shared" si="52"/>
        <v>0</v>
      </c>
      <c r="M130" s="6">
        <f t="shared" si="52"/>
        <v>0</v>
      </c>
      <c r="N130" s="6">
        <f t="shared" si="52"/>
        <v>0</v>
      </c>
      <c r="O130" s="6">
        <f t="shared" si="52"/>
        <v>0</v>
      </c>
      <c r="P130" s="6">
        <f t="shared" si="52"/>
        <v>0</v>
      </c>
      <c r="Q130" s="6">
        <f t="shared" si="52"/>
        <v>0</v>
      </c>
      <c r="R130" s="6">
        <f t="shared" si="52"/>
        <v>0</v>
      </c>
      <c r="S130" s="6">
        <f t="shared" si="52"/>
        <v>0</v>
      </c>
      <c r="T130" s="6">
        <f t="shared" si="52"/>
        <v>0</v>
      </c>
      <c r="U130" s="6">
        <f t="shared" si="52"/>
        <v>0</v>
      </c>
      <c r="V130" s="6">
        <f t="shared" si="52"/>
        <v>0</v>
      </c>
      <c r="W130" s="6">
        <f t="shared" si="52"/>
        <v>0</v>
      </c>
      <c r="X130" s="6">
        <f t="shared" si="52"/>
        <v>0</v>
      </c>
      <c r="Y130" s="6">
        <f t="shared" si="52"/>
        <v>0</v>
      </c>
      <c r="Z130" s="6">
        <f t="shared" si="52"/>
        <v>0</v>
      </c>
      <c r="AA130" s="6">
        <f t="shared" si="52"/>
        <v>0</v>
      </c>
      <c r="AB130" s="6">
        <f t="shared" si="52"/>
        <v>0</v>
      </c>
      <c r="AC130" s="6">
        <f t="shared" si="52"/>
        <v>0</v>
      </c>
      <c r="AD130" s="6">
        <f t="shared" si="52"/>
        <v>0</v>
      </c>
      <c r="AE130" s="6">
        <f t="shared" si="52"/>
        <v>0</v>
      </c>
      <c r="AF130" s="6">
        <f t="shared" si="52"/>
        <v>0</v>
      </c>
      <c r="AG130" s="6">
        <f t="shared" si="52"/>
        <v>0</v>
      </c>
      <c r="AH130" s="6">
        <f t="shared" si="52"/>
        <v>0</v>
      </c>
      <c r="AI130" s="6">
        <f t="shared" si="52"/>
        <v>0</v>
      </c>
      <c r="AJ130" s="6">
        <f t="shared" si="52"/>
        <v>0</v>
      </c>
      <c r="AK130" s="6">
        <f t="shared" si="52"/>
        <v>0</v>
      </c>
      <c r="AL130" s="6">
        <f t="shared" si="52"/>
        <v>0</v>
      </c>
      <c r="AM130" s="6">
        <f t="shared" si="52"/>
        <v>0</v>
      </c>
      <c r="AN130" s="6">
        <f t="shared" si="52"/>
        <v>0</v>
      </c>
      <c r="AO130" s="6">
        <f t="shared" si="52"/>
        <v>0</v>
      </c>
      <c r="AP130" s="6">
        <f t="shared" si="52"/>
        <v>0</v>
      </c>
      <c r="AQ130" s="6">
        <f t="shared" si="52"/>
        <v>0</v>
      </c>
      <c r="AR130" s="6">
        <f t="shared" si="52"/>
        <v>0</v>
      </c>
      <c r="AS130" s="6">
        <f t="shared" si="52"/>
        <v>0</v>
      </c>
      <c r="AT130" s="6">
        <f t="shared" si="52"/>
        <v>0</v>
      </c>
      <c r="AU130" s="6">
        <f t="shared" si="52"/>
        <v>0</v>
      </c>
      <c r="AV130" s="6">
        <f t="shared" si="52"/>
        <v>0</v>
      </c>
      <c r="AW130" s="6">
        <f t="shared" si="52"/>
        <v>0</v>
      </c>
      <c r="AX130" s="6">
        <f t="shared" si="52"/>
        <v>0</v>
      </c>
      <c r="AY130" s="6">
        <f t="shared" si="52"/>
        <v>0</v>
      </c>
      <c r="AZ130" s="6">
        <f t="shared" si="52"/>
        <v>0</v>
      </c>
      <c r="BA130" s="6">
        <f t="shared" si="52"/>
        <v>0</v>
      </c>
      <c r="BB130" s="6">
        <f t="shared" si="52"/>
        <v>0</v>
      </c>
      <c r="BC130" s="6">
        <f t="shared" si="52"/>
        <v>0</v>
      </c>
      <c r="BD130" s="6">
        <f t="shared" si="52"/>
        <v>0</v>
      </c>
      <c r="BE130" s="6">
        <f t="shared" si="52"/>
        <v>0</v>
      </c>
      <c r="BF130" s="6">
        <f t="shared" si="52"/>
        <v>0</v>
      </c>
      <c r="BG130" s="6">
        <f t="shared" si="52"/>
        <v>0</v>
      </c>
      <c r="BH130" s="6">
        <f t="shared" si="52"/>
        <v>0</v>
      </c>
      <c r="BI130" s="6">
        <f t="shared" si="52"/>
        <v>0</v>
      </c>
      <c r="BJ130" s="6">
        <f t="shared" si="52"/>
        <v>0</v>
      </c>
      <c r="BK130" s="6">
        <f t="shared" si="52"/>
        <v>0</v>
      </c>
      <c r="BL130" s="6">
        <f t="shared" si="52"/>
        <v>0</v>
      </c>
    </row>
    <row r="131" spans="1:64" x14ac:dyDescent="0.25">
      <c r="C131" t="s">
        <v>10</v>
      </c>
      <c r="D131" s="6">
        <f t="shared" ref="D131:J131" si="57">(D$28*(D67*D116))+D99</f>
        <v>0.62447178999183772</v>
      </c>
      <c r="E131" s="6">
        <f t="shared" si="57"/>
        <v>0.69126300794391216</v>
      </c>
      <c r="F131" s="6">
        <f t="shared" si="57"/>
        <v>0.74740970585589972</v>
      </c>
      <c r="G131" s="6">
        <f t="shared" si="57"/>
        <v>0.7891034619148769</v>
      </c>
      <c r="H131" s="6">
        <f t="shared" si="57"/>
        <v>0.85681427311169467</v>
      </c>
      <c r="I131" s="6">
        <f t="shared" si="57"/>
        <v>0.91114813176139642</v>
      </c>
      <c r="J131" s="10">
        <f t="shared" si="57"/>
        <v>0.96000000000000008</v>
      </c>
      <c r="K131" s="6">
        <f t="shared" si="54"/>
        <v>1.0774842906530602</v>
      </c>
      <c r="L131" s="6">
        <f t="shared" si="52"/>
        <v>1.113132518656696</v>
      </c>
      <c r="M131" s="6">
        <f t="shared" si="52"/>
        <v>1.1207466871313727</v>
      </c>
      <c r="N131" s="6">
        <f t="shared" si="52"/>
        <v>1.0926867535891549</v>
      </c>
      <c r="O131" s="6">
        <f t="shared" si="52"/>
        <v>1.1056679123656881</v>
      </c>
      <c r="P131" s="6">
        <f t="shared" si="52"/>
        <v>1.133966755376546</v>
      </c>
      <c r="Q131" s="6">
        <f t="shared" si="52"/>
        <v>1.1636838953045296</v>
      </c>
      <c r="R131" s="6">
        <f t="shared" si="52"/>
        <v>1.1920162629326279</v>
      </c>
      <c r="S131" s="6">
        <f t="shared" si="52"/>
        <v>1.2248084752351653</v>
      </c>
      <c r="T131" s="6">
        <f t="shared" si="52"/>
        <v>1.2895914435090725</v>
      </c>
      <c r="U131" s="6">
        <f t="shared" si="52"/>
        <v>1.3570169805696326</v>
      </c>
      <c r="V131" s="6">
        <f t="shared" si="52"/>
        <v>1.4270648060817386</v>
      </c>
      <c r="W131" s="6">
        <f t="shared" si="52"/>
        <v>1.4997160073339235</v>
      </c>
      <c r="X131" s="6">
        <f t="shared" si="52"/>
        <v>1.5778723154401268</v>
      </c>
      <c r="Y131" s="6">
        <f t="shared" si="52"/>
        <v>1.6585970420741634</v>
      </c>
      <c r="Z131" s="6">
        <f t="shared" si="52"/>
        <v>1.7418774858152721</v>
      </c>
      <c r="AA131" s="6">
        <f t="shared" si="52"/>
        <v>1.8277048201763422</v>
      </c>
      <c r="AB131" s="6">
        <f t="shared" si="52"/>
        <v>1.9189839483983557</v>
      </c>
      <c r="AC131" s="6">
        <f t="shared" si="52"/>
        <v>2.0127998931804392</v>
      </c>
      <c r="AD131" s="6">
        <f t="shared" si="52"/>
        <v>2.1120609958174548</v>
      </c>
      <c r="AE131" s="6">
        <f t="shared" si="52"/>
        <v>2.2138694312883493</v>
      </c>
      <c r="AF131" s="6">
        <f t="shared" si="52"/>
        <v>2.3211394482623251</v>
      </c>
      <c r="AG131" s="6">
        <f t="shared" si="52"/>
        <v>2.4309945148586372</v>
      </c>
      <c r="AH131" s="6">
        <f t="shared" si="52"/>
        <v>2.5463577123158374</v>
      </c>
      <c r="AI131" s="6">
        <f t="shared" si="52"/>
        <v>2.6643774868793719</v>
      </c>
      <c r="AJ131" s="6">
        <f t="shared" si="52"/>
        <v>2.7879891334266933</v>
      </c>
      <c r="AK131" s="6">
        <f t="shared" si="52"/>
        <v>2.9172473914778374</v>
      </c>
      <c r="AL131" s="6">
        <f t="shared" si="52"/>
        <v>3.0493444427426026</v>
      </c>
      <c r="AM131" s="6">
        <f t="shared" si="52"/>
        <v>3.1786244896087181</v>
      </c>
      <c r="AN131" s="6">
        <f t="shared" si="52"/>
        <v>3.3195535580415458</v>
      </c>
      <c r="AO131" s="6">
        <f t="shared" si="52"/>
        <v>3.4894358710205702</v>
      </c>
      <c r="AP131" s="6">
        <f t="shared" si="52"/>
        <v>3.6310279618094028</v>
      </c>
      <c r="AQ131" s="6">
        <f t="shared" si="52"/>
        <v>3.8018352282308547</v>
      </c>
      <c r="AR131" s="6">
        <f t="shared" si="52"/>
        <v>3.9446955011761147</v>
      </c>
      <c r="AS131" s="6">
        <f t="shared" si="52"/>
        <v>4.0936571084436491</v>
      </c>
      <c r="AT131" s="6">
        <f t="shared" si="52"/>
        <v>4.2485298906027653</v>
      </c>
      <c r="AU131" s="6">
        <f t="shared" si="52"/>
        <v>4.4095484180856612</v>
      </c>
      <c r="AV131" s="6">
        <f t="shared" si="52"/>
        <v>4.5769565696750014</v>
      </c>
      <c r="AW131" s="6">
        <f t="shared" si="52"/>
        <v>4.7510079018829829</v>
      </c>
      <c r="AX131" s="6">
        <f t="shared" si="52"/>
        <v>4.9319660329881216</v>
      </c>
      <c r="AY131" s="6">
        <f t="shared" si="52"/>
        <v>5.120105042311704</v>
      </c>
      <c r="AZ131" s="6">
        <f t="shared" si="52"/>
        <v>5.3157098853385909</v>
      </c>
      <c r="BA131" s="6">
        <f t="shared" si="52"/>
        <v>5.5190768253109885</v>
      </c>
      <c r="BB131" s="6">
        <f t="shared" si="52"/>
        <v>5.7305138819489869</v>
      </c>
      <c r="BC131" s="6">
        <f t="shared" si="52"/>
        <v>5.9503412979773751</v>
      </c>
      <c r="BD131" s="6">
        <f t="shared" si="52"/>
        <v>6.1788920241655862</v>
      </c>
      <c r="BE131" s="6">
        <f t="shared" si="52"/>
        <v>6.4165122236152659</v>
      </c>
      <c r="BF131" s="6">
        <f t="shared" si="52"/>
        <v>6.6635617960589855</v>
      </c>
      <c r="BG131" s="6">
        <f t="shared" si="52"/>
        <v>6.9204149229647429</v>
      </c>
      <c r="BH131" s="6">
        <f t="shared" si="52"/>
        <v>7.1874606342715017</v>
      </c>
      <c r="BI131" s="6">
        <f t="shared" si="52"/>
        <v>7.465103397614266</v>
      </c>
      <c r="BJ131" s="6">
        <f t="shared" si="52"/>
        <v>7.7537637309309781</v>
      </c>
      <c r="BK131" s="6">
        <f t="shared" si="52"/>
        <v>8.0538788393792533</v>
      </c>
      <c r="BL131" s="6">
        <f t="shared" si="52"/>
        <v>8.3659032775278863</v>
      </c>
    </row>
    <row r="132" spans="1:64" x14ac:dyDescent="0.25">
      <c r="C132" t="s">
        <v>11</v>
      </c>
      <c r="D132" s="6">
        <f t="shared" ref="D132:J132" si="58">(D$28*(D68*D117))+D100</f>
        <v>0</v>
      </c>
      <c r="E132" s="6">
        <f t="shared" si="58"/>
        <v>0</v>
      </c>
      <c r="F132" s="6">
        <f t="shared" si="58"/>
        <v>0</v>
      </c>
      <c r="G132" s="6">
        <f t="shared" si="58"/>
        <v>0</v>
      </c>
      <c r="H132" s="6">
        <f t="shared" si="58"/>
        <v>0</v>
      </c>
      <c r="I132" s="6">
        <f t="shared" si="58"/>
        <v>0</v>
      </c>
      <c r="J132" s="10">
        <f t="shared" si="58"/>
        <v>0</v>
      </c>
      <c r="K132" s="6">
        <f t="shared" si="54"/>
        <v>0</v>
      </c>
      <c r="L132" s="6">
        <f t="shared" si="52"/>
        <v>0</v>
      </c>
      <c r="M132" s="6">
        <f t="shared" si="52"/>
        <v>0</v>
      </c>
      <c r="N132" s="6">
        <f t="shared" si="52"/>
        <v>0</v>
      </c>
      <c r="O132" s="6">
        <f t="shared" si="52"/>
        <v>0</v>
      </c>
      <c r="P132" s="6">
        <f t="shared" si="52"/>
        <v>0</v>
      </c>
      <c r="Q132" s="6">
        <f t="shared" ref="L132:BL133" si="59">(Q$24*(Q68*Q117))+Q100</f>
        <v>0</v>
      </c>
      <c r="R132" s="6">
        <f t="shared" si="59"/>
        <v>0</v>
      </c>
      <c r="S132" s="6">
        <f t="shared" si="59"/>
        <v>0</v>
      </c>
      <c r="T132" s="6">
        <f t="shared" si="59"/>
        <v>0</v>
      </c>
      <c r="U132" s="6">
        <f t="shared" si="59"/>
        <v>0</v>
      </c>
      <c r="V132" s="6">
        <f t="shared" si="59"/>
        <v>0</v>
      </c>
      <c r="W132" s="6">
        <f t="shared" si="59"/>
        <v>0</v>
      </c>
      <c r="X132" s="6">
        <f t="shared" si="59"/>
        <v>0</v>
      </c>
      <c r="Y132" s="6">
        <f t="shared" si="59"/>
        <v>0</v>
      </c>
      <c r="Z132" s="6">
        <f t="shared" si="59"/>
        <v>0</v>
      </c>
      <c r="AA132" s="6">
        <f t="shared" si="59"/>
        <v>0</v>
      </c>
      <c r="AB132" s="6">
        <f t="shared" si="59"/>
        <v>0</v>
      </c>
      <c r="AC132" s="6">
        <f t="shared" si="59"/>
        <v>0</v>
      </c>
      <c r="AD132" s="6">
        <f t="shared" si="59"/>
        <v>0</v>
      </c>
      <c r="AE132" s="6">
        <f t="shared" si="59"/>
        <v>0</v>
      </c>
      <c r="AF132" s="6">
        <f t="shared" si="59"/>
        <v>0</v>
      </c>
      <c r="AG132" s="6">
        <f t="shared" si="59"/>
        <v>0</v>
      </c>
      <c r="AH132" s="6">
        <f t="shared" si="59"/>
        <v>0</v>
      </c>
      <c r="AI132" s="6">
        <f t="shared" si="59"/>
        <v>0</v>
      </c>
      <c r="AJ132" s="6">
        <f t="shared" si="59"/>
        <v>0</v>
      </c>
      <c r="AK132" s="6">
        <f t="shared" si="59"/>
        <v>0</v>
      </c>
      <c r="AL132" s="6">
        <f t="shared" si="59"/>
        <v>0</v>
      </c>
      <c r="AM132" s="6">
        <f t="shared" si="59"/>
        <v>0</v>
      </c>
      <c r="AN132" s="6">
        <f t="shared" si="59"/>
        <v>0</v>
      </c>
      <c r="AO132" s="6">
        <f t="shared" si="59"/>
        <v>0</v>
      </c>
      <c r="AP132" s="6">
        <f t="shared" si="59"/>
        <v>0</v>
      </c>
      <c r="AQ132" s="6">
        <f t="shared" si="59"/>
        <v>0</v>
      </c>
      <c r="AR132" s="6">
        <f t="shared" si="59"/>
        <v>0</v>
      </c>
      <c r="AS132" s="6">
        <f t="shared" si="59"/>
        <v>0</v>
      </c>
      <c r="AT132" s="6">
        <f t="shared" si="59"/>
        <v>0</v>
      </c>
      <c r="AU132" s="6">
        <f t="shared" si="59"/>
        <v>0</v>
      </c>
      <c r="AV132" s="6">
        <f t="shared" si="59"/>
        <v>0</v>
      </c>
      <c r="AW132" s="6">
        <f t="shared" si="59"/>
        <v>0</v>
      </c>
      <c r="AX132" s="6">
        <f t="shared" si="59"/>
        <v>0</v>
      </c>
      <c r="AY132" s="6">
        <f t="shared" si="59"/>
        <v>0</v>
      </c>
      <c r="AZ132" s="6">
        <f t="shared" si="59"/>
        <v>0</v>
      </c>
      <c r="BA132" s="6">
        <f t="shared" si="59"/>
        <v>0</v>
      </c>
      <c r="BB132" s="6">
        <f t="shared" si="59"/>
        <v>0</v>
      </c>
      <c r="BC132" s="6">
        <f t="shared" si="59"/>
        <v>0</v>
      </c>
      <c r="BD132" s="6">
        <f t="shared" si="59"/>
        <v>0</v>
      </c>
      <c r="BE132" s="6">
        <f t="shared" si="59"/>
        <v>0</v>
      </c>
      <c r="BF132" s="6">
        <f t="shared" si="59"/>
        <v>0</v>
      </c>
      <c r="BG132" s="6">
        <f t="shared" si="59"/>
        <v>0</v>
      </c>
      <c r="BH132" s="6">
        <f t="shared" si="59"/>
        <v>0</v>
      </c>
      <c r="BI132" s="6">
        <f t="shared" si="59"/>
        <v>0</v>
      </c>
      <c r="BJ132" s="6">
        <f t="shared" si="59"/>
        <v>0</v>
      </c>
      <c r="BK132" s="6">
        <f t="shared" si="59"/>
        <v>0</v>
      </c>
      <c r="BL132" s="6">
        <f t="shared" si="59"/>
        <v>0</v>
      </c>
    </row>
    <row r="133" spans="1:64" x14ac:dyDescent="0.25">
      <c r="C133" t="s">
        <v>12</v>
      </c>
      <c r="D133" s="6">
        <f t="shared" ref="D133:J133" si="60">(D$28*(D69*D118))+D101</f>
        <v>1.3416214458568341</v>
      </c>
      <c r="E133" s="6">
        <f t="shared" si="60"/>
        <v>1.3304412671413615</v>
      </c>
      <c r="F133" s="6">
        <f t="shared" si="60"/>
        <v>1.4087025181496748</v>
      </c>
      <c r="G133" s="6">
        <f t="shared" si="60"/>
        <v>1.2633601948485178</v>
      </c>
      <c r="H133" s="6">
        <f t="shared" si="60"/>
        <v>1.4198826968651501</v>
      </c>
      <c r="I133" s="6">
        <f t="shared" si="60"/>
        <v>1.4198826968651506</v>
      </c>
      <c r="J133" s="10">
        <f t="shared" si="60"/>
        <v>1.44</v>
      </c>
      <c r="K133" s="6">
        <f t="shared" si="54"/>
        <v>1.6082056558454221</v>
      </c>
      <c r="L133" s="6">
        <f t="shared" si="59"/>
        <v>1.6541648477597077</v>
      </c>
      <c r="M133" s="6">
        <f t="shared" si="59"/>
        <v>1.6591634622178166</v>
      </c>
      <c r="N133" s="6">
        <f t="shared" si="59"/>
        <v>1.6123621914884592</v>
      </c>
      <c r="O133" s="6">
        <f t="shared" si="59"/>
        <v>1.6270445098461015</v>
      </c>
      <c r="P133" s="6">
        <f t="shared" si="59"/>
        <v>1.6649178842575634</v>
      </c>
      <c r="Q133" s="6">
        <f t="shared" si="59"/>
        <v>1.7054650829632361</v>
      </c>
      <c r="R133" s="6">
        <f t="shared" si="59"/>
        <v>1.7445787792197975</v>
      </c>
      <c r="S133" s="6">
        <f t="shared" si="59"/>
        <v>1.7908134529429272</v>
      </c>
      <c r="T133" s="6">
        <f t="shared" si="59"/>
        <v>1.8843832226649204</v>
      </c>
      <c r="U133" s="6">
        <f t="shared" si="59"/>
        <v>1.9823783264836807</v>
      </c>
      <c r="V133" s="6">
        <f t="shared" si="59"/>
        <v>2.084810321447331</v>
      </c>
      <c r="W133" s="6">
        <f t="shared" si="59"/>
        <v>2.1916899852434857</v>
      </c>
      <c r="X133" s="6">
        <f t="shared" si="59"/>
        <v>2.3072949644937517</v>
      </c>
      <c r="Y133" s="6">
        <f t="shared" si="59"/>
        <v>2.4273675334595763</v>
      </c>
      <c r="Z133" s="6">
        <f t="shared" si="59"/>
        <v>2.5519149302329502</v>
      </c>
      <c r="AA133" s="6">
        <f t="shared" si="59"/>
        <v>2.6809421847177641</v>
      </c>
      <c r="AB133" s="6">
        <f t="shared" si="59"/>
        <v>2.8187251358522114</v>
      </c>
      <c r="AC133" s="6">
        <f t="shared" si="59"/>
        <v>2.9609936855497252</v>
      </c>
      <c r="AD133" s="6">
        <f t="shared" si="59"/>
        <v>3.1120217135227937</v>
      </c>
      <c r="AE133" s="6">
        <f t="shared" si="59"/>
        <v>3.2675293472051621</v>
      </c>
      <c r="AF133" s="6">
        <f t="shared" si="59"/>
        <v>3.4317870999049105</v>
      </c>
      <c r="AG133" s="6">
        <f t="shared" si="59"/>
        <v>3.6005029648457021</v>
      </c>
      <c r="AH133" s="6">
        <f t="shared" si="59"/>
        <v>3.7779424219656885</v>
      </c>
      <c r="AI133" s="6">
        <f t="shared" si="59"/>
        <v>3.9597992303348164</v>
      </c>
      <c r="AJ133" s="6">
        <f t="shared" si="59"/>
        <v>4.1503319097689353</v>
      </c>
      <c r="AK133" s="6">
        <f t="shared" si="59"/>
        <v>4.3495092661450991</v>
      </c>
      <c r="AL133" s="6">
        <f t="shared" si="59"/>
        <v>4.5530001352337548</v>
      </c>
      <c r="AM133" s="6">
        <f t="shared" si="59"/>
        <v>4.7521650749322948</v>
      </c>
      <c r="AN133" s="6">
        <f t="shared" si="59"/>
        <v>4.9684166114575339</v>
      </c>
      <c r="AO133" s="6">
        <f t="shared" si="59"/>
        <v>5.2274811234918923</v>
      </c>
      <c r="AP133" s="6">
        <f t="shared" si="59"/>
        <v>5.4433548269471457</v>
      </c>
      <c r="AQ133" s="6">
        <f t="shared" si="59"/>
        <v>5.7018922406180526</v>
      </c>
      <c r="AR133" s="6">
        <f t="shared" si="59"/>
        <v>5.9170432517641558</v>
      </c>
      <c r="AS133" s="6">
        <f t="shared" si="59"/>
        <v>6.1404856626654558</v>
      </c>
      <c r="AT133" s="6">
        <f t="shared" si="59"/>
        <v>6.3727948359041298</v>
      </c>
      <c r="AU133" s="6">
        <f t="shared" si="59"/>
        <v>6.6143226271284741</v>
      </c>
      <c r="AV133" s="6">
        <f t="shared" si="59"/>
        <v>6.8654348545124835</v>
      </c>
      <c r="AW133" s="6">
        <f t="shared" si="59"/>
        <v>7.1265118528244544</v>
      </c>
      <c r="AX133" s="6">
        <f t="shared" si="59"/>
        <v>7.397949049482162</v>
      </c>
      <c r="AY133" s="6">
        <f t="shared" si="59"/>
        <v>7.6801575634675352</v>
      </c>
      <c r="AZ133" s="6">
        <f t="shared" si="59"/>
        <v>7.9735648280078637</v>
      </c>
      <c r="BA133" s="6">
        <f t="shared" si="59"/>
        <v>8.2786152379664593</v>
      </c>
      <c r="BB133" s="6">
        <f t="shared" si="59"/>
        <v>8.5957708229234555</v>
      </c>
      <c r="BC133" s="6">
        <f t="shared" si="59"/>
        <v>8.9255119469660382</v>
      </c>
      <c r="BD133" s="6">
        <f t="shared" si="59"/>
        <v>9.2683380362483536</v>
      </c>
      <c r="BE133" s="6">
        <f t="shared" si="59"/>
        <v>9.6247683354228712</v>
      </c>
      <c r="BF133" s="6">
        <f t="shared" si="59"/>
        <v>9.9953426940884498</v>
      </c>
      <c r="BG133" s="6">
        <f t="shared" si="59"/>
        <v>10.380622384447085</v>
      </c>
      <c r="BH133" s="6">
        <f t="shared" si="59"/>
        <v>10.781190951407224</v>
      </c>
      <c r="BI133" s="6">
        <f t="shared" si="59"/>
        <v>11.197655096421368</v>
      </c>
      <c r="BJ133" s="6">
        <f t="shared" si="59"/>
        <v>11.630645596396434</v>
      </c>
      <c r="BK133" s="6">
        <f t="shared" si="59"/>
        <v>12.080818259068845</v>
      </c>
      <c r="BL133" s="6">
        <f t="shared" si="59"/>
        <v>12.548854916291795</v>
      </c>
    </row>
    <row r="134" spans="1:64" x14ac:dyDescent="0.25">
      <c r="C134" t="s">
        <v>13</v>
      </c>
      <c r="D134" s="6">
        <f t="shared" ref="D134:J134" si="61">(D$27*(D70*D119))+D102</f>
        <v>1.1674889999999991</v>
      </c>
      <c r="E134" s="6">
        <f t="shared" si="61"/>
        <v>1.1939332500000002</v>
      </c>
      <c r="F134" s="6">
        <f t="shared" si="61"/>
        <v>1.2205417499999998</v>
      </c>
      <c r="G134" s="6">
        <f t="shared" si="61"/>
        <v>1.24715025</v>
      </c>
      <c r="H134" s="6">
        <f t="shared" si="61"/>
        <v>1.2739229999999975</v>
      </c>
      <c r="I134" s="6">
        <f t="shared" si="61"/>
        <v>1.3008599999999964</v>
      </c>
      <c r="J134" s="10">
        <f t="shared" si="61"/>
        <v>0</v>
      </c>
      <c r="K134" s="6">
        <f>(K$23*(K70*K119))+K102</f>
        <v>1.2160448639040129</v>
      </c>
      <c r="L134" s="6">
        <f t="shared" ref="L134:BL139" si="62">(L$23*(L70*L119))+L102</f>
        <v>1.171788287700239</v>
      </c>
      <c r="M134" s="6">
        <f t="shared" si="62"/>
        <v>1.2027450993510287</v>
      </c>
      <c r="N134" s="6">
        <f t="shared" si="62"/>
        <v>1.1356099872114598</v>
      </c>
      <c r="O134" s="6">
        <f t="shared" si="62"/>
        <v>1.1284238431019824</v>
      </c>
      <c r="P134" s="6">
        <f t="shared" si="62"/>
        <v>1.1447948086183244</v>
      </c>
      <c r="Q134" s="6">
        <f t="shared" si="62"/>
        <v>1.1662239391709719</v>
      </c>
      <c r="R134" s="6">
        <f t="shared" si="62"/>
        <v>1.1892147764792762</v>
      </c>
      <c r="S134" s="6">
        <f t="shared" si="62"/>
        <v>1.2211600896211654</v>
      </c>
      <c r="T134" s="6">
        <f t="shared" si="62"/>
        <v>1.2962565155007153</v>
      </c>
      <c r="U134" s="6">
        <f t="shared" si="62"/>
        <v>1.3780225633252428</v>
      </c>
      <c r="V134" s="6">
        <f t="shared" si="62"/>
        <v>1.4667821790040183</v>
      </c>
      <c r="W134" s="6">
        <f t="shared" si="62"/>
        <v>1.5628406674753446</v>
      </c>
      <c r="X134" s="6">
        <f t="shared" si="62"/>
        <v>1.6701495198997258</v>
      </c>
      <c r="Y134" s="6">
        <f t="shared" si="62"/>
        <v>1.7853379047957758</v>
      </c>
      <c r="Z134" s="6">
        <f t="shared" si="62"/>
        <v>1.9086267675329371</v>
      </c>
      <c r="AA134" s="6">
        <f t="shared" si="62"/>
        <v>2.0401860158791898</v>
      </c>
      <c r="AB134" s="6">
        <f t="shared" si="62"/>
        <v>2.1839414185181298</v>
      </c>
      <c r="AC134" s="6">
        <f t="shared" si="62"/>
        <v>2.3362136094037891</v>
      </c>
      <c r="AD134" s="6">
        <f t="shared" si="62"/>
        <v>2.5008880006309289</v>
      </c>
      <c r="AE134" s="6">
        <f t="shared" si="62"/>
        <v>2.6740475229965952</v>
      </c>
      <c r="AF134" s="6">
        <f t="shared" si="62"/>
        <v>2.8595034477815067</v>
      </c>
      <c r="AG134" s="6">
        <f t="shared" si="62"/>
        <v>3.0530475834151898</v>
      </c>
      <c r="AH134" s="6">
        <f t="shared" si="62"/>
        <v>3.2583782890972839</v>
      </c>
      <c r="AI134" s="6">
        <f t="shared" si="62"/>
        <v>3.4709501006599193</v>
      </c>
      <c r="AJ134" s="6">
        <f t="shared" si="62"/>
        <v>3.6943035673131916</v>
      </c>
      <c r="AK134" s="6">
        <f t="shared" si="62"/>
        <v>3.9277661635898888</v>
      </c>
      <c r="AL134" s="6">
        <f t="shared" si="62"/>
        <v>4.1662043150402521</v>
      </c>
      <c r="AM134" s="6">
        <f t="shared" si="62"/>
        <v>4.3998243205782437</v>
      </c>
      <c r="AN134" s="6">
        <f t="shared" si="62"/>
        <v>4.648945168924242</v>
      </c>
      <c r="AO134" s="6">
        <f t="shared" si="62"/>
        <v>4.938689772828269</v>
      </c>
      <c r="AP134" s="6">
        <f t="shared" si="62"/>
        <v>5.1797535242635364</v>
      </c>
      <c r="AQ134" s="6">
        <f t="shared" si="62"/>
        <v>5.4580675659552336</v>
      </c>
      <c r="AR134" s="6">
        <f t="shared" si="62"/>
        <v>5.6832308464636148</v>
      </c>
      <c r="AS134" s="6">
        <f t="shared" si="62"/>
        <v>5.9119216812624407</v>
      </c>
      <c r="AT134" s="6">
        <f t="shared" si="62"/>
        <v>6.1497512546687325</v>
      </c>
      <c r="AU134" s="6">
        <f t="shared" si="62"/>
        <v>6.3970812841315468</v>
      </c>
      <c r="AV134" s="6">
        <f t="shared" si="62"/>
        <v>6.6542878671631422</v>
      </c>
      <c r="AW134" s="6">
        <f t="shared" si="62"/>
        <v>6.9217621468744861</v>
      </c>
      <c r="AX134" s="6">
        <f t="shared" si="62"/>
        <v>7.1999113492569782</v>
      </c>
      <c r="AY134" s="6">
        <f t="shared" si="62"/>
        <v>7.4891593996667378</v>
      </c>
      <c r="AZ134" s="6">
        <f t="shared" si="62"/>
        <v>7.7899472781337336</v>
      </c>
      <c r="BA134" s="6">
        <f t="shared" si="62"/>
        <v>8.1027337492195599</v>
      </c>
      <c r="BB134" s="6">
        <f t="shared" si="62"/>
        <v>8.4279953407462589</v>
      </c>
      <c r="BC134" s="6">
        <f t="shared" si="62"/>
        <v>8.7662272862793547</v>
      </c>
      <c r="BD134" s="6">
        <f t="shared" si="62"/>
        <v>9.1179439249169292</v>
      </c>
      <c r="BE134" s="6">
        <f t="shared" si="62"/>
        <v>9.4836801702055311</v>
      </c>
      <c r="BF134" s="6">
        <f t="shared" si="62"/>
        <v>9.8639916611033094</v>
      </c>
      <c r="BG134" s="6">
        <f t="shared" si="62"/>
        <v>10.259456587490687</v>
      </c>
      <c r="BH134" s="6">
        <f t="shared" si="62"/>
        <v>10.670675962196658</v>
      </c>
      <c r="BI134" s="6">
        <f t="shared" si="62"/>
        <v>11.098274665649516</v>
      </c>
      <c r="BJ134" s="6">
        <f t="shared" si="62"/>
        <v>11.542903391480955</v>
      </c>
      <c r="BK134" s="6">
        <f t="shared" si="62"/>
        <v>12.005238677797815</v>
      </c>
      <c r="BL134" s="6">
        <f t="shared" si="62"/>
        <v>12.485983437674161</v>
      </c>
    </row>
    <row r="135" spans="1:64" x14ac:dyDescent="0.25">
      <c r="C135" t="s">
        <v>14</v>
      </c>
      <c r="D135" s="6">
        <f t="shared" ref="D135:J135" si="63">(D$27*(D71*D120))+D103</f>
        <v>0</v>
      </c>
      <c r="E135" s="6">
        <f t="shared" si="63"/>
        <v>0</v>
      </c>
      <c r="F135" s="6">
        <f t="shared" si="63"/>
        <v>0</v>
      </c>
      <c r="G135" s="6">
        <f t="shared" si="63"/>
        <v>0</v>
      </c>
      <c r="H135" s="6">
        <f t="shared" si="63"/>
        <v>0</v>
      </c>
      <c r="I135" s="6">
        <f t="shared" si="63"/>
        <v>0</v>
      </c>
      <c r="J135" s="10">
        <f t="shared" si="63"/>
        <v>0</v>
      </c>
      <c r="K135" s="6">
        <f t="shared" ref="K135:Z140" si="64">(K$23*(K71*K120))+K103</f>
        <v>0</v>
      </c>
      <c r="L135" s="6">
        <f t="shared" si="64"/>
        <v>0</v>
      </c>
      <c r="M135" s="6">
        <f t="shared" si="64"/>
        <v>0</v>
      </c>
      <c r="N135" s="6">
        <f t="shared" si="64"/>
        <v>0</v>
      </c>
      <c r="O135" s="6">
        <f t="shared" si="64"/>
        <v>0</v>
      </c>
      <c r="P135" s="6">
        <f t="shared" si="64"/>
        <v>0</v>
      </c>
      <c r="Q135" s="6">
        <f t="shared" si="64"/>
        <v>0</v>
      </c>
      <c r="R135" s="6">
        <f t="shared" si="64"/>
        <v>0</v>
      </c>
      <c r="S135" s="6">
        <f t="shared" si="64"/>
        <v>0</v>
      </c>
      <c r="T135" s="6">
        <f t="shared" si="64"/>
        <v>0</v>
      </c>
      <c r="U135" s="6">
        <f t="shared" si="64"/>
        <v>0</v>
      </c>
      <c r="V135" s="6">
        <f t="shared" si="64"/>
        <v>0</v>
      </c>
      <c r="W135" s="6">
        <f t="shared" si="64"/>
        <v>0</v>
      </c>
      <c r="X135" s="6">
        <f t="shared" si="64"/>
        <v>0</v>
      </c>
      <c r="Y135" s="6">
        <f t="shared" si="64"/>
        <v>0</v>
      </c>
      <c r="Z135" s="6">
        <f t="shared" si="64"/>
        <v>0</v>
      </c>
      <c r="AA135" s="6">
        <f t="shared" si="62"/>
        <v>0</v>
      </c>
      <c r="AB135" s="6">
        <f t="shared" si="62"/>
        <v>0</v>
      </c>
      <c r="AC135" s="6">
        <f t="shared" si="62"/>
        <v>0</v>
      </c>
      <c r="AD135" s="6">
        <f t="shared" si="62"/>
        <v>0</v>
      </c>
      <c r="AE135" s="6">
        <f t="shared" si="62"/>
        <v>0</v>
      </c>
      <c r="AF135" s="6">
        <f t="shared" si="62"/>
        <v>0</v>
      </c>
      <c r="AG135" s="6">
        <f t="shared" si="62"/>
        <v>0</v>
      </c>
      <c r="AH135" s="6">
        <f t="shared" si="62"/>
        <v>0</v>
      </c>
      <c r="AI135" s="6">
        <f t="shared" si="62"/>
        <v>0</v>
      </c>
      <c r="AJ135" s="6">
        <f t="shared" si="62"/>
        <v>0</v>
      </c>
      <c r="AK135" s="6">
        <f t="shared" si="62"/>
        <v>0</v>
      </c>
      <c r="AL135" s="6">
        <f t="shared" si="62"/>
        <v>0</v>
      </c>
      <c r="AM135" s="6">
        <f t="shared" si="62"/>
        <v>0</v>
      </c>
      <c r="AN135" s="6">
        <f t="shared" si="62"/>
        <v>0</v>
      </c>
      <c r="AO135" s="6">
        <f t="shared" si="62"/>
        <v>0</v>
      </c>
      <c r="AP135" s="6">
        <f t="shared" si="62"/>
        <v>0</v>
      </c>
      <c r="AQ135" s="6">
        <f t="shared" si="62"/>
        <v>0</v>
      </c>
      <c r="AR135" s="6">
        <f t="shared" si="62"/>
        <v>0</v>
      </c>
      <c r="AS135" s="6">
        <f t="shared" si="62"/>
        <v>0</v>
      </c>
      <c r="AT135" s="6">
        <f t="shared" si="62"/>
        <v>0</v>
      </c>
      <c r="AU135" s="6">
        <f t="shared" si="62"/>
        <v>0</v>
      </c>
      <c r="AV135" s="6">
        <f t="shared" si="62"/>
        <v>0</v>
      </c>
      <c r="AW135" s="6">
        <f t="shared" si="62"/>
        <v>0</v>
      </c>
      <c r="AX135" s="6">
        <f t="shared" si="62"/>
        <v>0</v>
      </c>
      <c r="AY135" s="6">
        <f t="shared" si="62"/>
        <v>0</v>
      </c>
      <c r="AZ135" s="6">
        <f t="shared" si="62"/>
        <v>0</v>
      </c>
      <c r="BA135" s="6">
        <f t="shared" si="62"/>
        <v>0</v>
      </c>
      <c r="BB135" s="6">
        <f t="shared" si="62"/>
        <v>0</v>
      </c>
      <c r="BC135" s="6">
        <f t="shared" si="62"/>
        <v>0</v>
      </c>
      <c r="BD135" s="6">
        <f t="shared" si="62"/>
        <v>0</v>
      </c>
      <c r="BE135" s="6">
        <f t="shared" si="62"/>
        <v>0</v>
      </c>
      <c r="BF135" s="6">
        <f t="shared" si="62"/>
        <v>0</v>
      </c>
      <c r="BG135" s="6">
        <f t="shared" si="62"/>
        <v>0</v>
      </c>
      <c r="BH135" s="6">
        <f t="shared" si="62"/>
        <v>0</v>
      </c>
      <c r="BI135" s="6">
        <f t="shared" si="62"/>
        <v>0</v>
      </c>
      <c r="BJ135" s="6">
        <f t="shared" si="62"/>
        <v>0</v>
      </c>
      <c r="BK135" s="6">
        <f t="shared" si="62"/>
        <v>0</v>
      </c>
      <c r="BL135" s="6">
        <f t="shared" si="62"/>
        <v>0</v>
      </c>
    </row>
    <row r="136" spans="1:64" x14ac:dyDescent="0.25">
      <c r="C136" t="s">
        <v>15</v>
      </c>
      <c r="D136" s="6">
        <f t="shared" ref="D136:J136" si="65">(D$27*(D72*D121))+D104</f>
        <v>9.6666666666666672E-3</v>
      </c>
      <c r="E136" s="6">
        <f t="shared" si="65"/>
        <v>9.9333333333333322E-3</v>
      </c>
      <c r="F136" s="6">
        <f t="shared" si="65"/>
        <v>1.0199999999999999E-2</v>
      </c>
      <c r="G136" s="6">
        <f t="shared" si="65"/>
        <v>1.0466666666666666E-2</v>
      </c>
      <c r="H136" s="6">
        <f t="shared" si="65"/>
        <v>1.0733333333333308E-2</v>
      </c>
      <c r="I136" s="6">
        <f t="shared" si="65"/>
        <v>1.0999999999999965E-2</v>
      </c>
      <c r="J136" s="10">
        <f t="shared" si="65"/>
        <v>0</v>
      </c>
      <c r="K136" s="6">
        <f t="shared" si="64"/>
        <v>1.0378028024745387E-2</v>
      </c>
      <c r="L136" s="6">
        <f t="shared" si="62"/>
        <v>1.0041584052626401E-2</v>
      </c>
      <c r="M136" s="6">
        <f t="shared" si="62"/>
        <v>1.0345367801459268E-2</v>
      </c>
      <c r="N136" s="6">
        <f t="shared" si="62"/>
        <v>9.8002294312248169E-3</v>
      </c>
      <c r="O136" s="6">
        <f t="shared" si="62"/>
        <v>9.7660074466301636E-3</v>
      </c>
      <c r="P136" s="6">
        <f t="shared" si="62"/>
        <v>9.9312736679212071E-3</v>
      </c>
      <c r="Q136" s="6">
        <f t="shared" si="62"/>
        <v>1.0136371057617668E-2</v>
      </c>
      <c r="R136" s="6">
        <f t="shared" si="62"/>
        <v>1.0350830798230726E-2</v>
      </c>
      <c r="S136" s="6">
        <f t="shared" si="62"/>
        <v>1.0638920280295568E-2</v>
      </c>
      <c r="T136" s="6">
        <f t="shared" si="62"/>
        <v>1.1298740381837142E-2</v>
      </c>
      <c r="U136" s="6">
        <f t="shared" si="62"/>
        <v>1.2012278057664123E-2</v>
      </c>
      <c r="V136" s="6">
        <f t="shared" si="62"/>
        <v>1.278188790250551E-2</v>
      </c>
      <c r="W136" s="6">
        <f t="shared" si="62"/>
        <v>1.360978908988179E-2</v>
      </c>
      <c r="X136" s="6">
        <f t="shared" si="62"/>
        <v>1.4529959373694213E-2</v>
      </c>
      <c r="Y136" s="6">
        <f t="shared" si="62"/>
        <v>1.5512641506826078E-2</v>
      </c>
      <c r="Z136" s="6">
        <f t="shared" si="62"/>
        <v>1.6559441819656951E-2</v>
      </c>
      <c r="AA136" s="6">
        <f t="shared" si="62"/>
        <v>1.7671596712626494E-2</v>
      </c>
      <c r="AB136" s="6">
        <f t="shared" si="62"/>
        <v>1.8882898364107455E-2</v>
      </c>
      <c r="AC136" s="6">
        <f t="shared" si="62"/>
        <v>2.0161349081411036E-2</v>
      </c>
      <c r="AD136" s="6">
        <f t="shared" si="62"/>
        <v>2.1540446700450491E-2</v>
      </c>
      <c r="AE136" s="6">
        <f t="shared" si="62"/>
        <v>2.2986465061875606E-2</v>
      </c>
      <c r="AF136" s="6">
        <f t="shared" si="62"/>
        <v>2.4532362096117626E-2</v>
      </c>
      <c r="AG136" s="6">
        <f t="shared" si="62"/>
        <v>2.6142295566414082E-2</v>
      </c>
      <c r="AH136" s="6">
        <f t="shared" si="62"/>
        <v>2.7848403072685095E-2</v>
      </c>
      <c r="AI136" s="6">
        <f t="shared" si="62"/>
        <v>2.961239301234932E-2</v>
      </c>
      <c r="AJ136" s="6">
        <f t="shared" si="62"/>
        <v>3.14652573783024E-2</v>
      </c>
      <c r="AK136" s="6">
        <f t="shared" si="62"/>
        <v>3.3402110742738168E-2</v>
      </c>
      <c r="AL136" s="6">
        <f t="shared" si="62"/>
        <v>3.5380388954013457E-2</v>
      </c>
      <c r="AM136" s="6">
        <f t="shared" si="62"/>
        <v>3.7318403078184466E-2</v>
      </c>
      <c r="AN136" s="6">
        <f t="shared" si="62"/>
        <v>3.9390116383497632E-2</v>
      </c>
      <c r="AO136" s="6">
        <f t="shared" si="62"/>
        <v>4.1809662074032201E-2</v>
      </c>
      <c r="AP136" s="6">
        <f t="shared" si="62"/>
        <v>4.3822859578240107E-2</v>
      </c>
      <c r="AQ136" s="6">
        <f t="shared" si="62"/>
        <v>4.6159382681508279E-2</v>
      </c>
      <c r="AR136" s="6">
        <f t="shared" si="62"/>
        <v>4.8057084783220148E-2</v>
      </c>
      <c r="AS136" s="6">
        <f t="shared" si="62"/>
        <v>4.9990881796570602E-2</v>
      </c>
      <c r="AT136" s="6">
        <f t="shared" si="62"/>
        <v>5.2001955476650867E-2</v>
      </c>
      <c r="AU136" s="6">
        <f t="shared" si="62"/>
        <v>5.4093364486145323E-2</v>
      </c>
      <c r="AV136" s="6">
        <f t="shared" si="62"/>
        <v>5.6268289084755126E-2</v>
      </c>
      <c r="AW136" s="6">
        <f t="shared" si="62"/>
        <v>5.853003675692952E-2</v>
      </c>
      <c r="AX136" s="6">
        <f t="shared" si="62"/>
        <v>6.0882050983062548E-2</v>
      </c>
      <c r="AY136" s="6">
        <f t="shared" si="62"/>
        <v>6.3327916452449992E-2</v>
      </c>
      <c r="AZ136" s="6">
        <f t="shared" si="62"/>
        <v>6.5871362067763672E-2</v>
      </c>
      <c r="BA136" s="6">
        <f t="shared" si="62"/>
        <v>6.8516267116688304E-2</v>
      </c>
      <c r="BB136" s="6">
        <f t="shared" si="62"/>
        <v>7.1266661092053596E-2</v>
      </c>
      <c r="BC136" s="6">
        <f t="shared" si="62"/>
        <v>7.4126731661418518E-2</v>
      </c>
      <c r="BD136" s="6">
        <f t="shared" si="62"/>
        <v>7.7100828047665548E-2</v>
      </c>
      <c r="BE136" s="6">
        <f t="shared" si="62"/>
        <v>8.019347345007212E-2</v>
      </c>
      <c r="BF136" s="6">
        <f t="shared" si="62"/>
        <v>8.3409366320846515E-2</v>
      </c>
      <c r="BG136" s="6">
        <f t="shared" si="62"/>
        <v>8.6753395801544786E-2</v>
      </c>
      <c r="BH136" s="6">
        <f t="shared" si="62"/>
        <v>9.023064402331013E-2</v>
      </c>
      <c r="BI136" s="6">
        <f t="shared" si="62"/>
        <v>9.3846394940381481E-2</v>
      </c>
      <c r="BJ136" s="6">
        <f t="shared" si="62"/>
        <v>9.7606150782013804E-2</v>
      </c>
      <c r="BK136" s="6">
        <f t="shared" si="62"/>
        <v>0.1015156323169103</v>
      </c>
      <c r="BL136" s="6">
        <f t="shared" si="62"/>
        <v>0.10558078333903398</v>
      </c>
    </row>
    <row r="137" spans="1:64" x14ac:dyDescent="0.25">
      <c r="C137" t="s">
        <v>16</v>
      </c>
      <c r="D137" s="6">
        <f t="shared" ref="D137:J137" si="66">(D$27*(D73*D122))+D105</f>
        <v>5.9423373767073038</v>
      </c>
      <c r="E137" s="6">
        <f t="shared" si="66"/>
        <v>6.0081375278832141</v>
      </c>
      <c r="F137" s="6">
        <f t="shared" si="66"/>
        <v>6.2874210355176849</v>
      </c>
      <c r="G137" s="6">
        <f t="shared" si="66"/>
        <v>6.5282249341480014</v>
      </c>
      <c r="H137" s="6">
        <f t="shared" si="66"/>
        <v>7.534972078507824</v>
      </c>
      <c r="I137" s="6">
        <f t="shared" si="66"/>
        <v>7.9342492639842765</v>
      </c>
      <c r="J137" s="10">
        <f t="shared" si="66"/>
        <v>0</v>
      </c>
      <c r="K137" s="6">
        <f t="shared" si="64"/>
        <v>7.9628392684362836</v>
      </c>
      <c r="L137" s="6">
        <f t="shared" si="62"/>
        <v>7.90954215374245</v>
      </c>
      <c r="M137" s="6">
        <f t="shared" si="62"/>
        <v>8.3392252694726814</v>
      </c>
      <c r="N137" s="6">
        <f t="shared" si="62"/>
        <v>8.0590456217826212</v>
      </c>
      <c r="O137" s="6">
        <f t="shared" si="62"/>
        <v>8.1673905284274841</v>
      </c>
      <c r="P137" s="6">
        <f t="shared" si="62"/>
        <v>8.4210817286639337</v>
      </c>
      <c r="Q137" s="6">
        <f t="shared" si="62"/>
        <v>8.6887665639878318</v>
      </c>
      <c r="R137" s="6">
        <f t="shared" si="62"/>
        <v>8.9439426426844086</v>
      </c>
      <c r="S137" s="6">
        <f t="shared" si="62"/>
        <v>9.2417590082239087</v>
      </c>
      <c r="T137" s="6">
        <f t="shared" si="62"/>
        <v>9.8420191504865677</v>
      </c>
      <c r="U137" s="6">
        <f t="shared" si="62"/>
        <v>10.46759225121493</v>
      </c>
      <c r="V137" s="6">
        <f t="shared" si="62"/>
        <v>11.118248794886869</v>
      </c>
      <c r="W137" s="6">
        <f t="shared" si="62"/>
        <v>11.793772876342905</v>
      </c>
      <c r="X137" s="6">
        <f t="shared" si="62"/>
        <v>12.521499917963052</v>
      </c>
      <c r="Y137" s="6">
        <f t="shared" si="62"/>
        <v>13.273683059347185</v>
      </c>
      <c r="Z137" s="6">
        <f t="shared" si="62"/>
        <v>14.050168014627053</v>
      </c>
      <c r="AA137" s="6">
        <f t="shared" si="62"/>
        <v>14.850842596889404</v>
      </c>
      <c r="AB137" s="6">
        <f t="shared" si="62"/>
        <v>15.703068409195515</v>
      </c>
      <c r="AC137" s="6">
        <f t="shared" si="62"/>
        <v>16.57932941101258</v>
      </c>
      <c r="AD137" s="6">
        <f t="shared" si="62"/>
        <v>17.50700999992263</v>
      </c>
      <c r="AE137" s="6">
        <f t="shared" si="62"/>
        <v>18.458758387237324</v>
      </c>
      <c r="AF137" s="6">
        <f t="shared" si="62"/>
        <v>19.462005683858528</v>
      </c>
      <c r="AG137" s="6">
        <f t="shared" si="62"/>
        <v>20.489606017307501</v>
      </c>
      <c r="AH137" s="6">
        <f t="shared" si="62"/>
        <v>21.569072611086533</v>
      </c>
      <c r="AI137" s="6">
        <f t="shared" si="62"/>
        <v>22.673510553333095</v>
      </c>
      <c r="AJ137" s="6">
        <f t="shared" si="62"/>
        <v>23.830553084980689</v>
      </c>
      <c r="AK137" s="6">
        <f t="shared" si="62"/>
        <v>25.040692804689311</v>
      </c>
      <c r="AL137" s="6">
        <f t="shared" si="62"/>
        <v>26.277463627124632</v>
      </c>
      <c r="AM137" s="6">
        <f t="shared" si="62"/>
        <v>27.487587182322155</v>
      </c>
      <c r="AN137" s="6">
        <f t="shared" si="62"/>
        <v>28.807302647323034</v>
      </c>
      <c r="AO137" s="6">
        <f t="shared" si="62"/>
        <v>30.399559402138504</v>
      </c>
      <c r="AP137" s="6">
        <f t="shared" si="62"/>
        <v>31.725253087359352</v>
      </c>
      <c r="AQ137" s="6">
        <f t="shared" si="62"/>
        <v>33.325953737603307</v>
      </c>
      <c r="AR137" s="6">
        <f t="shared" si="62"/>
        <v>34.663353597317794</v>
      </c>
      <c r="AS137" s="6">
        <f t="shared" si="62"/>
        <v>36.058192463669691</v>
      </c>
      <c r="AT137" s="6">
        <f t="shared" si="62"/>
        <v>37.508770633305602</v>
      </c>
      <c r="AU137" s="6">
        <f t="shared" si="62"/>
        <v>39.01729430551211</v>
      </c>
      <c r="AV137" s="6">
        <f t="shared" si="62"/>
        <v>40.586057386943125</v>
      </c>
      <c r="AW137" s="6">
        <f t="shared" si="62"/>
        <v>42.217445550876569</v>
      </c>
      <c r="AX137" s="6">
        <f t="shared" si="62"/>
        <v>43.913942563838077</v>
      </c>
      <c r="AY137" s="6">
        <f t="shared" si="62"/>
        <v>45.678134045682803</v>
      </c>
      <c r="AZ137" s="6">
        <f t="shared" si="62"/>
        <v>47.512709636708863</v>
      </c>
      <c r="BA137" s="6">
        <f t="shared" si="62"/>
        <v>49.42046744923055</v>
      </c>
      <c r="BB137" s="6">
        <f t="shared" si="62"/>
        <v>51.404313937840456</v>
      </c>
      <c r="BC137" s="6">
        <f t="shared" si="62"/>
        <v>53.467269647833803</v>
      </c>
      <c r="BD137" s="6">
        <f t="shared" si="62"/>
        <v>55.612471653615522</v>
      </c>
      <c r="BE137" s="6">
        <f t="shared" si="62"/>
        <v>57.843182517961772</v>
      </c>
      <c r="BF137" s="6">
        <f t="shared" si="62"/>
        <v>60.162791212779418</v>
      </c>
      <c r="BG137" s="6">
        <f t="shared" si="62"/>
        <v>62.574824253322333</v>
      </c>
      <c r="BH137" s="6">
        <f t="shared" si="62"/>
        <v>65.082947357343457</v>
      </c>
      <c r="BI137" s="6">
        <f t="shared" si="62"/>
        <v>67.690971816663819</v>
      </c>
      <c r="BJ137" s="6">
        <f t="shared" si="62"/>
        <v>70.402866363866721</v>
      </c>
      <c r="BK137" s="6">
        <f t="shared" si="62"/>
        <v>73.222757363031519</v>
      </c>
      <c r="BL137" s="6">
        <f t="shared" si="62"/>
        <v>76.154932045328778</v>
      </c>
    </row>
    <row r="138" spans="1:64" x14ac:dyDescent="0.25">
      <c r="C138" t="s">
        <v>17</v>
      </c>
      <c r="D138" s="6">
        <f t="shared" ref="D138:J138" si="67">(D$27*(D74*D123))+D106</f>
        <v>0.8079999999999995</v>
      </c>
      <c r="E138" s="6">
        <f t="shared" si="67"/>
        <v>0.86240000000000028</v>
      </c>
      <c r="F138" s="6">
        <f t="shared" si="67"/>
        <v>0.91679999999999984</v>
      </c>
      <c r="G138" s="6">
        <f t="shared" si="67"/>
        <v>0.97120000000000017</v>
      </c>
      <c r="H138" s="6">
        <f t="shared" si="67"/>
        <v>1.0255999999999987</v>
      </c>
      <c r="I138" s="6">
        <f t="shared" si="67"/>
        <v>1.0799999999999967</v>
      </c>
      <c r="J138" s="10">
        <f t="shared" si="67"/>
        <v>0</v>
      </c>
      <c r="K138" s="6">
        <f t="shared" si="64"/>
        <v>1.0842916216706375</v>
      </c>
      <c r="L138" s="6">
        <f t="shared" si="62"/>
        <v>1.0771956163712388</v>
      </c>
      <c r="M138" s="6">
        <f t="shared" si="62"/>
        <v>1.1358600288969658</v>
      </c>
      <c r="N138" s="6">
        <f t="shared" si="62"/>
        <v>1.0978170635186573</v>
      </c>
      <c r="O138" s="6">
        <f t="shared" si="62"/>
        <v>1.1126763361059437</v>
      </c>
      <c r="P138" s="6">
        <f t="shared" si="62"/>
        <v>1.1473211834907204</v>
      </c>
      <c r="Q138" s="6">
        <f t="shared" si="62"/>
        <v>1.1838584752616477</v>
      </c>
      <c r="R138" s="6">
        <f t="shared" si="62"/>
        <v>1.2186769462741986</v>
      </c>
      <c r="S138" s="6">
        <f t="shared" si="62"/>
        <v>1.2592907849799995</v>
      </c>
      <c r="T138" s="6">
        <f t="shared" si="62"/>
        <v>1.3411016517165064</v>
      </c>
      <c r="U138" s="6">
        <f t="shared" si="62"/>
        <v>1.426346827091675</v>
      </c>
      <c r="V138" s="6">
        <f t="shared" si="62"/>
        <v>1.5149934538618279</v>
      </c>
      <c r="W138" s="6">
        <f t="shared" si="62"/>
        <v>1.607010620687501</v>
      </c>
      <c r="X138" s="6">
        <f t="shared" si="62"/>
        <v>1.7061215606315094</v>
      </c>
      <c r="Y138" s="6">
        <f t="shared" si="62"/>
        <v>1.8085441397779418</v>
      </c>
      <c r="Z138" s="6">
        <f t="shared" si="62"/>
        <v>1.9142562564789298</v>
      </c>
      <c r="AA138" s="6">
        <f t="shared" si="62"/>
        <v>2.023241798476282</v>
      </c>
      <c r="AB138" s="6">
        <f t="shared" si="62"/>
        <v>2.1392276966505657</v>
      </c>
      <c r="AC138" s="6">
        <f t="shared" si="62"/>
        <v>2.2584647839579235</v>
      </c>
      <c r="AD138" s="6">
        <f t="shared" si="62"/>
        <v>2.3846832910953979</v>
      </c>
      <c r="AE138" s="6">
        <f t="shared" si="62"/>
        <v>2.5141575914157137</v>
      </c>
      <c r="AF138" s="6">
        <f t="shared" si="62"/>
        <v>2.6506246397361615</v>
      </c>
      <c r="AG138" s="6">
        <f t="shared" si="62"/>
        <v>2.7903882903648554</v>
      </c>
      <c r="AH138" s="6">
        <f t="shared" si="62"/>
        <v>2.9371972399507125</v>
      </c>
      <c r="AI138" s="6">
        <f t="shared" si="62"/>
        <v>3.0873911943946255</v>
      </c>
      <c r="AJ138" s="6">
        <f t="shared" si="62"/>
        <v>3.2447359801565954</v>
      </c>
      <c r="AK138" s="6">
        <f t="shared" si="62"/>
        <v>3.4093020155884686</v>
      </c>
      <c r="AL138" s="6">
        <f t="shared" si="62"/>
        <v>3.5774903203834949</v>
      </c>
      <c r="AM138" s="6">
        <f t="shared" si="62"/>
        <v>3.7420534402180357</v>
      </c>
      <c r="AN138" s="6">
        <f t="shared" si="62"/>
        <v>3.9215450988995153</v>
      </c>
      <c r="AO138" s="6">
        <f t="shared" si="62"/>
        <v>4.1381528815996429</v>
      </c>
      <c r="AP138" s="6">
        <f t="shared" si="62"/>
        <v>4.3184986754887715</v>
      </c>
      <c r="AQ138" s="6">
        <f t="shared" si="62"/>
        <v>4.5363131006136435</v>
      </c>
      <c r="AR138" s="6">
        <f t="shared" si="62"/>
        <v>4.7183319605343401</v>
      </c>
      <c r="AS138" s="6">
        <f t="shared" si="62"/>
        <v>4.9081956672996583</v>
      </c>
      <c r="AT138" s="6">
        <f t="shared" si="62"/>
        <v>5.1056465377075382</v>
      </c>
      <c r="AU138" s="6">
        <f t="shared" si="62"/>
        <v>5.3109848768215402</v>
      </c>
      <c r="AV138" s="6">
        <f t="shared" si="62"/>
        <v>5.524522928321411</v>
      </c>
      <c r="AW138" s="6">
        <f t="shared" si="62"/>
        <v>5.7465854270439882</v>
      </c>
      <c r="AX138" s="6">
        <f t="shared" si="62"/>
        <v>5.9775104601552309</v>
      </c>
      <c r="AY138" s="6">
        <f t="shared" si="62"/>
        <v>6.2176499789678159</v>
      </c>
      <c r="AZ138" s="6">
        <f t="shared" si="62"/>
        <v>6.4673700939258865</v>
      </c>
      <c r="BA138" s="6">
        <f t="shared" si="62"/>
        <v>6.7270516805475769</v>
      </c>
      <c r="BB138" s="6">
        <f t="shared" si="62"/>
        <v>6.9970903617652604</v>
      </c>
      <c r="BC138" s="6">
        <f t="shared" si="62"/>
        <v>7.2778972903938159</v>
      </c>
      <c r="BD138" s="6">
        <f t="shared" si="62"/>
        <v>7.5698994810435245</v>
      </c>
      <c r="BE138" s="6">
        <f t="shared" si="62"/>
        <v>7.8735410296434427</v>
      </c>
      <c r="BF138" s="6">
        <f t="shared" si="62"/>
        <v>8.1892832387740189</v>
      </c>
      <c r="BG138" s="6">
        <f t="shared" si="62"/>
        <v>8.5176061332425768</v>
      </c>
      <c r="BH138" s="6">
        <f t="shared" si="62"/>
        <v>8.8590086859249926</v>
      </c>
      <c r="BI138" s="6">
        <f t="shared" si="62"/>
        <v>9.2140096850556343</v>
      </c>
      <c r="BJ138" s="6">
        <f t="shared" si="62"/>
        <v>9.5831493495068081</v>
      </c>
      <c r="BK138" s="6">
        <f t="shared" si="62"/>
        <v>9.9669893547511901</v>
      </c>
      <c r="BL138" s="6">
        <f t="shared" si="62"/>
        <v>10.36611327328697</v>
      </c>
    </row>
    <row r="139" spans="1:64" x14ac:dyDescent="0.25">
      <c r="C139" t="s">
        <v>18</v>
      </c>
      <c r="D139" s="6">
        <f t="shared" ref="D139:J139" si="68">(D$27*(D75*D124))+D107</f>
        <v>0.3366666666666665</v>
      </c>
      <c r="E139" s="6">
        <f t="shared" si="68"/>
        <v>0.35933333333333334</v>
      </c>
      <c r="F139" s="6">
        <f t="shared" si="68"/>
        <v>0.3819999999999999</v>
      </c>
      <c r="G139" s="6">
        <f t="shared" si="68"/>
        <v>0.40466666666666667</v>
      </c>
      <c r="H139" s="6">
        <f t="shared" si="68"/>
        <v>0.42733333333333245</v>
      </c>
      <c r="I139" s="6">
        <f t="shared" si="68"/>
        <v>0.44999999999999851</v>
      </c>
      <c r="J139" s="10">
        <f t="shared" si="68"/>
        <v>0</v>
      </c>
      <c r="K139" s="6">
        <f t="shared" si="64"/>
        <v>0.45178817569609891</v>
      </c>
      <c r="L139" s="6">
        <f t="shared" si="62"/>
        <v>0.44883150682134937</v>
      </c>
      <c r="M139" s="6">
        <f t="shared" si="62"/>
        <v>0.47327501204040268</v>
      </c>
      <c r="N139" s="6">
        <f t="shared" si="62"/>
        <v>0.45742377646610727</v>
      </c>
      <c r="O139" s="6">
        <f t="shared" si="62"/>
        <v>0.46361514004414334</v>
      </c>
      <c r="P139" s="6">
        <f t="shared" si="62"/>
        <v>0.47805049312113362</v>
      </c>
      <c r="Q139" s="6">
        <f t="shared" ref="L139:BL140" si="69">(Q$23*(Q75*Q124))+Q107</f>
        <v>0.4932743646923532</v>
      </c>
      <c r="R139" s="6">
        <f t="shared" si="69"/>
        <v>0.50778206094758283</v>
      </c>
      <c r="S139" s="6">
        <f t="shared" si="69"/>
        <v>0.5247044937416665</v>
      </c>
      <c r="T139" s="6">
        <f t="shared" si="69"/>
        <v>0.55879235488187784</v>
      </c>
      <c r="U139" s="6">
        <f t="shared" si="69"/>
        <v>0.59431117795486466</v>
      </c>
      <c r="V139" s="6">
        <f t="shared" si="69"/>
        <v>0.63124727244242829</v>
      </c>
      <c r="W139" s="6">
        <f t="shared" si="69"/>
        <v>0.66958775861979236</v>
      </c>
      <c r="X139" s="6">
        <f t="shared" si="69"/>
        <v>0.71088398359646199</v>
      </c>
      <c r="Y139" s="6">
        <f t="shared" si="69"/>
        <v>0.75356005824080918</v>
      </c>
      <c r="Z139" s="6">
        <f t="shared" si="69"/>
        <v>0.79760677353288723</v>
      </c>
      <c r="AA139" s="6">
        <f t="shared" si="69"/>
        <v>0.84301741603178459</v>
      </c>
      <c r="AB139" s="6">
        <f t="shared" si="69"/>
        <v>0.89134487360440273</v>
      </c>
      <c r="AC139" s="6">
        <f t="shared" si="69"/>
        <v>0.94102699331580175</v>
      </c>
      <c r="AD139" s="6">
        <f t="shared" si="69"/>
        <v>0.99361803795641601</v>
      </c>
      <c r="AE139" s="6">
        <f t="shared" si="69"/>
        <v>1.0475656630898806</v>
      </c>
      <c r="AF139" s="6">
        <f t="shared" si="69"/>
        <v>1.1044269332234011</v>
      </c>
      <c r="AG139" s="6">
        <f t="shared" si="69"/>
        <v>1.1626617876520233</v>
      </c>
      <c r="AH139" s="6">
        <f t="shared" si="69"/>
        <v>1.223832183312797</v>
      </c>
      <c r="AI139" s="6">
        <f t="shared" si="69"/>
        <v>1.2864129976644274</v>
      </c>
      <c r="AJ139" s="6">
        <f t="shared" si="69"/>
        <v>1.3519733250652484</v>
      </c>
      <c r="AK139" s="6">
        <f t="shared" si="69"/>
        <v>1.4205425064951955</v>
      </c>
      <c r="AL139" s="6">
        <f t="shared" si="69"/>
        <v>1.4906209668264565</v>
      </c>
      <c r="AM139" s="6">
        <f t="shared" si="69"/>
        <v>1.5591889334241822</v>
      </c>
      <c r="AN139" s="6">
        <f t="shared" si="69"/>
        <v>1.6339771245414656</v>
      </c>
      <c r="AO139" s="6">
        <f t="shared" si="69"/>
        <v>1.724230367333186</v>
      </c>
      <c r="AP139" s="6">
        <f t="shared" si="69"/>
        <v>1.7993744481203222</v>
      </c>
      <c r="AQ139" s="6">
        <f t="shared" si="69"/>
        <v>1.890130458589018</v>
      </c>
      <c r="AR139" s="6">
        <f t="shared" si="69"/>
        <v>1.9659716502226428</v>
      </c>
      <c r="AS139" s="6">
        <f t="shared" si="69"/>
        <v>2.0450815280415253</v>
      </c>
      <c r="AT139" s="6">
        <f t="shared" si="69"/>
        <v>2.1273527240448087</v>
      </c>
      <c r="AU139" s="6">
        <f t="shared" si="69"/>
        <v>2.2129103653423092</v>
      </c>
      <c r="AV139" s="6">
        <f t="shared" si="69"/>
        <v>2.3018845534672558</v>
      </c>
      <c r="AW139" s="6">
        <f t="shared" si="69"/>
        <v>2.3944105946016627</v>
      </c>
      <c r="AX139" s="6">
        <f t="shared" si="69"/>
        <v>2.4906293583980137</v>
      </c>
      <c r="AY139" s="6">
        <f t="shared" si="69"/>
        <v>2.5906874912365914</v>
      </c>
      <c r="AZ139" s="6">
        <f t="shared" si="69"/>
        <v>2.6947375391357875</v>
      </c>
      <c r="BA139" s="6">
        <f t="shared" si="69"/>
        <v>2.8029382002281586</v>
      </c>
      <c r="BB139" s="6">
        <f t="shared" si="69"/>
        <v>2.9154543174021934</v>
      </c>
      <c r="BC139" s="6">
        <f t="shared" si="69"/>
        <v>3.032457204330758</v>
      </c>
      <c r="BD139" s="6">
        <f t="shared" si="69"/>
        <v>3.154124783768137</v>
      </c>
      <c r="BE139" s="6">
        <f t="shared" si="69"/>
        <v>3.2806420956847693</v>
      </c>
      <c r="BF139" s="6">
        <f t="shared" si="69"/>
        <v>3.4122013494891763</v>
      </c>
      <c r="BG139" s="6">
        <f t="shared" si="69"/>
        <v>3.5490025555177418</v>
      </c>
      <c r="BH139" s="6">
        <f t="shared" si="69"/>
        <v>3.6912536191354151</v>
      </c>
      <c r="BI139" s="6">
        <f t="shared" si="69"/>
        <v>3.8391707021065162</v>
      </c>
      <c r="BJ139" s="6">
        <f t="shared" si="69"/>
        <v>3.9929788956278385</v>
      </c>
      <c r="BK139" s="6">
        <f t="shared" si="69"/>
        <v>4.1529122311463311</v>
      </c>
      <c r="BL139" s="6">
        <f t="shared" si="69"/>
        <v>4.3192138638695727</v>
      </c>
    </row>
    <row r="140" spans="1:64" x14ac:dyDescent="0.25">
      <c r="C140" t="s">
        <v>40</v>
      </c>
      <c r="D140" s="6">
        <f t="shared" ref="D140:J140" si="70">(D$27*(D76*D125))+D108</f>
        <v>1.0844765712490834</v>
      </c>
      <c r="E140" s="6">
        <f t="shared" si="70"/>
        <v>1.0964850988386865</v>
      </c>
      <c r="F140" s="6">
        <f t="shared" si="70"/>
        <v>1.1474543389819778</v>
      </c>
      <c r="G140" s="6">
        <f t="shared" si="70"/>
        <v>1.1914010504820107</v>
      </c>
      <c r="H140" s="6">
        <f t="shared" si="70"/>
        <v>1.3751324043276782</v>
      </c>
      <c r="I140" s="6">
        <f t="shared" si="70"/>
        <v>1.44800049067713</v>
      </c>
      <c r="J140" s="10">
        <f t="shared" si="70"/>
        <v>0</v>
      </c>
      <c r="K140" s="6">
        <f t="shared" si="64"/>
        <v>1.4532181664896207</v>
      </c>
      <c r="L140" s="6">
        <f t="shared" si="69"/>
        <v>1.4434914430579964</v>
      </c>
      <c r="M140" s="6">
        <f t="shared" si="69"/>
        <v>1.5219086116787635</v>
      </c>
      <c r="N140" s="6">
        <f t="shared" si="69"/>
        <v>1.4707758259753274</v>
      </c>
      <c r="O140" s="6">
        <f t="shared" si="69"/>
        <v>1.4905487714380152</v>
      </c>
      <c r="P140" s="6">
        <f t="shared" si="69"/>
        <v>1.5368474154811671</v>
      </c>
      <c r="Q140" s="6">
        <f t="shared" si="69"/>
        <v>1.585699897927779</v>
      </c>
      <c r="R140" s="6">
        <f t="shared" si="69"/>
        <v>1.6322695322899035</v>
      </c>
      <c r="S140" s="6">
        <f t="shared" si="69"/>
        <v>1.6866210190008619</v>
      </c>
      <c r="T140" s="6">
        <f t="shared" si="69"/>
        <v>1.7961684949637966</v>
      </c>
      <c r="U140" s="6">
        <f t="shared" si="69"/>
        <v>1.9103355858467237</v>
      </c>
      <c r="V140" s="6">
        <f t="shared" si="69"/>
        <v>2.0290804050668521</v>
      </c>
      <c r="W140" s="6">
        <f t="shared" si="69"/>
        <v>2.1523635499325793</v>
      </c>
      <c r="X140" s="6">
        <f t="shared" si="69"/>
        <v>2.285173735028255</v>
      </c>
      <c r="Y140" s="6">
        <f t="shared" si="69"/>
        <v>2.4224471583308604</v>
      </c>
      <c r="Z140" s="6">
        <f t="shared" si="69"/>
        <v>2.5641556626694357</v>
      </c>
      <c r="AA140" s="6">
        <f t="shared" si="69"/>
        <v>2.7102787739323158</v>
      </c>
      <c r="AB140" s="6">
        <f t="shared" si="69"/>
        <v>2.8658099846781795</v>
      </c>
      <c r="AC140" s="6">
        <f t="shared" si="69"/>
        <v>3.0257276175097934</v>
      </c>
      <c r="AD140" s="6">
        <f t="shared" si="69"/>
        <v>3.1950293249858763</v>
      </c>
      <c r="AE140" s="6">
        <f t="shared" si="69"/>
        <v>3.3687234056708077</v>
      </c>
      <c r="AF140" s="6">
        <f t="shared" si="69"/>
        <v>3.5518160373041798</v>
      </c>
      <c r="AG140" s="6">
        <f t="shared" si="69"/>
        <v>3.7393530981586158</v>
      </c>
      <c r="AH140" s="6">
        <f t="shared" si="69"/>
        <v>3.9363557515232896</v>
      </c>
      <c r="AI140" s="6">
        <f t="shared" si="69"/>
        <v>4.1379156759832858</v>
      </c>
      <c r="AJ140" s="6">
        <f t="shared" si="69"/>
        <v>4.3490759380089754</v>
      </c>
      <c r="AK140" s="6">
        <f t="shared" si="69"/>
        <v>4.5699264368557948</v>
      </c>
      <c r="AL140" s="6">
        <f t="shared" si="69"/>
        <v>4.7956371119502421</v>
      </c>
      <c r="AM140" s="6">
        <f t="shared" si="69"/>
        <v>5.0164846607737958</v>
      </c>
      <c r="AN140" s="6">
        <f t="shared" si="69"/>
        <v>5.2573327331364537</v>
      </c>
      <c r="AO140" s="6">
        <f t="shared" si="69"/>
        <v>5.547919590890273</v>
      </c>
      <c r="AP140" s="6">
        <f t="shared" si="69"/>
        <v>5.7898586884430809</v>
      </c>
      <c r="AQ140" s="6">
        <f t="shared" si="69"/>
        <v>6.0819865571125975</v>
      </c>
      <c r="AR140" s="6">
        <f t="shared" si="69"/>
        <v>6.3260620315104923</v>
      </c>
      <c r="AS140" s="6">
        <f t="shared" si="69"/>
        <v>6.5806201246197151</v>
      </c>
      <c r="AT140" s="6">
        <f t="shared" si="69"/>
        <v>6.8453506405782685</v>
      </c>
      <c r="AU140" s="6">
        <f t="shared" si="69"/>
        <v>7.1206562107559552</v>
      </c>
      <c r="AV140" s="6">
        <f t="shared" si="69"/>
        <v>7.4069554731171152</v>
      </c>
      <c r="AW140" s="6">
        <f t="shared" si="69"/>
        <v>7.7046838130349693</v>
      </c>
      <c r="AX140" s="6">
        <f t="shared" si="69"/>
        <v>8.0142945179004439</v>
      </c>
      <c r="AY140" s="6">
        <f t="shared" si="69"/>
        <v>8.3362594633371057</v>
      </c>
      <c r="AZ140" s="6">
        <f t="shared" si="69"/>
        <v>8.6710695086993628</v>
      </c>
      <c r="BA140" s="6">
        <f t="shared" si="69"/>
        <v>9.0192353094845696</v>
      </c>
      <c r="BB140" s="6">
        <f t="shared" si="69"/>
        <v>9.3812872936558769</v>
      </c>
      <c r="BC140" s="6">
        <f t="shared" si="69"/>
        <v>9.7577767107296616</v>
      </c>
      <c r="BD140" s="6">
        <f t="shared" si="69"/>
        <v>10.149276076784826</v>
      </c>
      <c r="BE140" s="6">
        <f t="shared" si="69"/>
        <v>10.556380809528017</v>
      </c>
      <c r="BF140" s="6">
        <f t="shared" si="69"/>
        <v>10.979709396332236</v>
      </c>
      <c r="BG140" s="6">
        <f t="shared" si="69"/>
        <v>11.419905426231319</v>
      </c>
      <c r="BH140" s="6">
        <f t="shared" si="69"/>
        <v>11.877637892715173</v>
      </c>
      <c r="BI140" s="6">
        <f t="shared" si="69"/>
        <v>12.35360235654114</v>
      </c>
      <c r="BJ140" s="6">
        <f t="shared" si="69"/>
        <v>12.848523111405669</v>
      </c>
      <c r="BK140" s="6">
        <f t="shared" si="69"/>
        <v>13.363153218753244</v>
      </c>
      <c r="BL140" s="6">
        <f t="shared" si="69"/>
        <v>13.898275098272492</v>
      </c>
    </row>
    <row r="142" spans="1:64" s="8" customFormat="1" x14ac:dyDescent="0.25">
      <c r="A142" s="8" t="s">
        <v>744</v>
      </c>
      <c r="J142" s="10"/>
    </row>
    <row r="145" spans="3:64" x14ac:dyDescent="0.25">
      <c r="C145" t="s">
        <v>20</v>
      </c>
      <c r="D145">
        <v>2010</v>
      </c>
      <c r="E145">
        <v>2011</v>
      </c>
      <c r="F145">
        <v>2012</v>
      </c>
      <c r="G145">
        <v>2013</v>
      </c>
      <c r="H145">
        <v>2014</v>
      </c>
      <c r="I145">
        <v>2015</v>
      </c>
      <c r="J145" s="10">
        <v>2016</v>
      </c>
      <c r="K145">
        <v>2017</v>
      </c>
      <c r="L145">
        <v>2018</v>
      </c>
      <c r="M145">
        <v>2019</v>
      </c>
      <c r="N145">
        <v>2020</v>
      </c>
      <c r="O145">
        <v>2021</v>
      </c>
      <c r="P145">
        <v>2022</v>
      </c>
      <c r="Q145">
        <v>2023</v>
      </c>
      <c r="R145">
        <v>2024</v>
      </c>
      <c r="S145">
        <v>2025</v>
      </c>
      <c r="T145">
        <v>2026</v>
      </c>
      <c r="U145">
        <v>2027</v>
      </c>
      <c r="V145">
        <v>2028</v>
      </c>
      <c r="W145">
        <v>2029</v>
      </c>
      <c r="X145">
        <v>2030</v>
      </c>
      <c r="Y145">
        <v>2031</v>
      </c>
      <c r="Z145">
        <v>2032</v>
      </c>
      <c r="AA145">
        <v>2033</v>
      </c>
      <c r="AB145">
        <v>2034</v>
      </c>
      <c r="AC145">
        <v>2035</v>
      </c>
      <c r="AD145">
        <v>2036</v>
      </c>
      <c r="AE145">
        <v>2037</v>
      </c>
      <c r="AF145">
        <v>2038</v>
      </c>
      <c r="AG145">
        <v>2039</v>
      </c>
      <c r="AH145">
        <v>2040</v>
      </c>
      <c r="AI145">
        <v>2041</v>
      </c>
      <c r="AJ145">
        <v>2042</v>
      </c>
      <c r="AK145">
        <v>2043</v>
      </c>
      <c r="AL145">
        <v>2044</v>
      </c>
      <c r="AM145">
        <v>2045</v>
      </c>
      <c r="AN145">
        <v>2046</v>
      </c>
      <c r="AO145">
        <v>2047</v>
      </c>
      <c r="AP145">
        <v>2048</v>
      </c>
      <c r="AQ145">
        <v>2049</v>
      </c>
      <c r="AR145">
        <v>2050</v>
      </c>
      <c r="AS145">
        <v>2051</v>
      </c>
      <c r="AT145">
        <v>2052</v>
      </c>
      <c r="AU145">
        <v>2053</v>
      </c>
      <c r="AV145">
        <v>2054</v>
      </c>
      <c r="AW145">
        <v>2055</v>
      </c>
      <c r="AX145">
        <v>2056</v>
      </c>
      <c r="AY145">
        <v>2057</v>
      </c>
      <c r="AZ145">
        <v>2058</v>
      </c>
      <c r="BA145">
        <v>2059</v>
      </c>
      <c r="BB145">
        <v>2060</v>
      </c>
      <c r="BC145">
        <v>2061</v>
      </c>
      <c r="BD145">
        <v>2062</v>
      </c>
      <c r="BE145">
        <v>2063</v>
      </c>
      <c r="BF145">
        <v>2064</v>
      </c>
      <c r="BG145">
        <v>2065</v>
      </c>
      <c r="BH145">
        <v>2066</v>
      </c>
      <c r="BI145">
        <v>2067</v>
      </c>
      <c r="BJ145">
        <v>2068</v>
      </c>
      <c r="BK145">
        <v>2069</v>
      </c>
      <c r="BL145">
        <v>2070</v>
      </c>
    </row>
    <row r="146" spans="3:64" x14ac:dyDescent="0.25">
      <c r="C146" t="s">
        <v>6</v>
      </c>
    </row>
    <row r="147" spans="3:64" x14ac:dyDescent="0.25">
      <c r="C147" t="s">
        <v>7</v>
      </c>
    </row>
    <row r="148" spans="3:64" x14ac:dyDescent="0.25">
      <c r="C148" t="s">
        <v>8</v>
      </c>
    </row>
    <row r="149" spans="3:64" x14ac:dyDescent="0.25">
      <c r="C149" t="s">
        <v>9</v>
      </c>
    </row>
    <row r="150" spans="3:64" x14ac:dyDescent="0.25">
      <c r="C150" t="s">
        <v>10</v>
      </c>
    </row>
    <row r="151" spans="3:64" x14ac:dyDescent="0.25">
      <c r="C151" t="s">
        <v>11</v>
      </c>
    </row>
    <row r="152" spans="3:64" x14ac:dyDescent="0.25">
      <c r="C152" t="s">
        <v>12</v>
      </c>
    </row>
    <row r="153" spans="3:64" x14ac:dyDescent="0.25">
      <c r="C153" t="s">
        <v>13</v>
      </c>
    </row>
    <row r="154" spans="3:64" x14ac:dyDescent="0.25">
      <c r="C154" t="s">
        <v>14</v>
      </c>
    </row>
    <row r="155" spans="3:64" x14ac:dyDescent="0.25">
      <c r="C155" t="s">
        <v>15</v>
      </c>
    </row>
    <row r="156" spans="3:64" x14ac:dyDescent="0.25">
      <c r="C156" t="s">
        <v>16</v>
      </c>
    </row>
    <row r="157" spans="3:64" x14ac:dyDescent="0.25">
      <c r="C157" t="s">
        <v>17</v>
      </c>
    </row>
    <row r="158" spans="3:64" x14ac:dyDescent="0.25">
      <c r="C158" t="s">
        <v>18</v>
      </c>
    </row>
    <row r="159" spans="3:64" x14ac:dyDescent="0.25">
      <c r="C159" t="s">
        <v>40</v>
      </c>
    </row>
    <row r="160" spans="3:64" x14ac:dyDescent="0.25">
      <c r="C160" t="s">
        <v>21</v>
      </c>
      <c r="D160">
        <f t="shared" ref="D160:BL160" si="71">SUM(D146:D158)</f>
        <v>0</v>
      </c>
      <c r="E160">
        <f t="shared" si="71"/>
        <v>0</v>
      </c>
      <c r="F160">
        <f t="shared" si="71"/>
        <v>0</v>
      </c>
      <c r="G160">
        <f t="shared" si="71"/>
        <v>0</v>
      </c>
      <c r="H160">
        <f t="shared" si="71"/>
        <v>0</v>
      </c>
      <c r="I160">
        <f t="shared" si="71"/>
        <v>0</v>
      </c>
      <c r="J160" s="10">
        <f t="shared" si="71"/>
        <v>0</v>
      </c>
      <c r="K160">
        <f t="shared" si="71"/>
        <v>0</v>
      </c>
      <c r="L160">
        <f t="shared" si="71"/>
        <v>0</v>
      </c>
      <c r="M160">
        <f t="shared" si="71"/>
        <v>0</v>
      </c>
      <c r="N160">
        <f t="shared" si="71"/>
        <v>0</v>
      </c>
      <c r="O160">
        <f t="shared" si="71"/>
        <v>0</v>
      </c>
      <c r="P160">
        <f t="shared" si="71"/>
        <v>0</v>
      </c>
      <c r="Q160">
        <f t="shared" si="71"/>
        <v>0</v>
      </c>
      <c r="R160">
        <f t="shared" si="71"/>
        <v>0</v>
      </c>
      <c r="S160">
        <f t="shared" si="71"/>
        <v>0</v>
      </c>
      <c r="T160">
        <f t="shared" si="71"/>
        <v>0</v>
      </c>
      <c r="U160">
        <f t="shared" si="71"/>
        <v>0</v>
      </c>
      <c r="V160">
        <f t="shared" si="71"/>
        <v>0</v>
      </c>
      <c r="W160">
        <f t="shared" si="71"/>
        <v>0</v>
      </c>
      <c r="X160">
        <f t="shared" si="71"/>
        <v>0</v>
      </c>
      <c r="Y160">
        <f t="shared" si="71"/>
        <v>0</v>
      </c>
      <c r="Z160">
        <f t="shared" si="71"/>
        <v>0</v>
      </c>
      <c r="AA160">
        <f t="shared" si="71"/>
        <v>0</v>
      </c>
      <c r="AB160">
        <f t="shared" si="71"/>
        <v>0</v>
      </c>
      <c r="AC160">
        <f t="shared" si="71"/>
        <v>0</v>
      </c>
      <c r="AD160">
        <f t="shared" si="71"/>
        <v>0</v>
      </c>
      <c r="AE160">
        <f t="shared" si="71"/>
        <v>0</v>
      </c>
      <c r="AF160">
        <f t="shared" si="71"/>
        <v>0</v>
      </c>
      <c r="AG160">
        <f t="shared" si="71"/>
        <v>0</v>
      </c>
      <c r="AH160">
        <f t="shared" si="71"/>
        <v>0</v>
      </c>
      <c r="AI160">
        <f t="shared" si="71"/>
        <v>0</v>
      </c>
      <c r="AJ160">
        <f t="shared" si="71"/>
        <v>0</v>
      </c>
      <c r="AK160">
        <f t="shared" si="71"/>
        <v>0</v>
      </c>
      <c r="AL160">
        <f t="shared" si="71"/>
        <v>0</v>
      </c>
      <c r="AM160">
        <f t="shared" si="71"/>
        <v>0</v>
      </c>
      <c r="AN160">
        <f t="shared" si="71"/>
        <v>0</v>
      </c>
      <c r="AO160">
        <f t="shared" si="71"/>
        <v>0</v>
      </c>
      <c r="AP160">
        <f t="shared" si="71"/>
        <v>0</v>
      </c>
      <c r="AQ160">
        <f t="shared" si="71"/>
        <v>0</v>
      </c>
      <c r="AR160">
        <f t="shared" si="71"/>
        <v>0</v>
      </c>
      <c r="AS160">
        <f t="shared" si="71"/>
        <v>0</v>
      </c>
      <c r="AT160">
        <f t="shared" si="71"/>
        <v>0</v>
      </c>
      <c r="AU160">
        <f t="shared" si="71"/>
        <v>0</v>
      </c>
      <c r="AV160">
        <f t="shared" si="71"/>
        <v>0</v>
      </c>
      <c r="AW160">
        <f t="shared" si="71"/>
        <v>0</v>
      </c>
      <c r="AX160">
        <f t="shared" si="71"/>
        <v>0</v>
      </c>
      <c r="AY160">
        <f t="shared" si="71"/>
        <v>0</v>
      </c>
      <c r="AZ160">
        <f t="shared" si="71"/>
        <v>0</v>
      </c>
      <c r="BA160">
        <f t="shared" si="71"/>
        <v>0</v>
      </c>
      <c r="BB160">
        <f t="shared" si="71"/>
        <v>0</v>
      </c>
      <c r="BC160">
        <f t="shared" si="71"/>
        <v>0</v>
      </c>
      <c r="BD160">
        <f t="shared" si="71"/>
        <v>0</v>
      </c>
      <c r="BE160">
        <f t="shared" si="71"/>
        <v>0</v>
      </c>
      <c r="BF160">
        <f t="shared" si="71"/>
        <v>0</v>
      </c>
      <c r="BG160">
        <f t="shared" si="71"/>
        <v>0</v>
      </c>
      <c r="BH160">
        <f t="shared" si="71"/>
        <v>0</v>
      </c>
      <c r="BI160">
        <f t="shared" si="71"/>
        <v>0</v>
      </c>
      <c r="BJ160">
        <f t="shared" si="71"/>
        <v>0</v>
      </c>
      <c r="BK160">
        <f t="shared" si="71"/>
        <v>0</v>
      </c>
      <c r="BL160">
        <f t="shared" si="71"/>
        <v>0</v>
      </c>
    </row>
    <row r="162" spans="3:64" x14ac:dyDescent="0.25">
      <c r="C162" t="s">
        <v>22</v>
      </c>
    </row>
    <row r="163" spans="3:64" x14ac:dyDescent="0.25">
      <c r="C163" t="s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 s="10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3:64" x14ac:dyDescent="0.25">
      <c r="C164" t="s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s="10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3:64" x14ac:dyDescent="0.25">
      <c r="C165" t="s">
        <v>8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10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3:64" x14ac:dyDescent="0.25">
      <c r="C166" t="s">
        <v>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 s="10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3:64" x14ac:dyDescent="0.25">
      <c r="C167" t="s">
        <v>10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 s="10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3:64" x14ac:dyDescent="0.25">
      <c r="C168" t="s">
        <v>11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 s="10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3:64" x14ac:dyDescent="0.25">
      <c r="C169" t="s">
        <v>12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s="10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</row>
    <row r="170" spans="3:64" x14ac:dyDescent="0.25">
      <c r="C170" t="s">
        <v>13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s="1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</row>
    <row r="171" spans="3:64" x14ac:dyDescent="0.25">
      <c r="C171" t="s">
        <v>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 s="10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</row>
    <row r="172" spans="3:64" x14ac:dyDescent="0.25">
      <c r="C172" t="s">
        <v>15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s="10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</row>
    <row r="173" spans="3:64" x14ac:dyDescent="0.25"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 s="10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</row>
    <row r="174" spans="3:64" x14ac:dyDescent="0.25">
      <c r="C174" t="s">
        <v>17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10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</row>
    <row r="175" spans="3:64" x14ac:dyDescent="0.25">
      <c r="C175" t="s">
        <v>18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 s="10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</row>
    <row r="176" spans="3:64" x14ac:dyDescent="0.25">
      <c r="C176" t="s">
        <v>40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s="10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</row>
    <row r="178" spans="3:64" x14ac:dyDescent="0.25">
      <c r="C178" t="s">
        <v>6</v>
      </c>
      <c r="D178" s="6">
        <f t="shared" ref="D178:AI178" si="72">(D$24*(D63*D163))+D146</f>
        <v>3.7620312598737791E-2</v>
      </c>
      <c r="E178" s="6">
        <f t="shared" si="72"/>
        <v>3.7194413090486197E-2</v>
      </c>
      <c r="F178" s="6">
        <f t="shared" si="72"/>
        <v>3.8074814506566385E-2</v>
      </c>
      <c r="G178" s="6">
        <f t="shared" si="72"/>
        <v>3.8689598582465311E-2</v>
      </c>
      <c r="H178" s="6">
        <f t="shared" si="72"/>
        <v>4.3717604890775127E-2</v>
      </c>
      <c r="I178" s="6">
        <f t="shared" si="72"/>
        <v>4.5080961727183455E-2</v>
      </c>
      <c r="J178" s="10">
        <f t="shared" si="72"/>
        <v>4.4999999999999991E-2</v>
      </c>
      <c r="K178" s="6">
        <f t="shared" si="72"/>
        <v>4.86586489146075E-2</v>
      </c>
      <c r="L178">
        <f t="shared" si="72"/>
        <v>4.8598218168005768E-2</v>
      </c>
      <c r="M178" s="6">
        <f t="shared" si="72"/>
        <v>4.74750045585609E-2</v>
      </c>
      <c r="N178" s="6">
        <f t="shared" si="72"/>
        <v>4.5073937289056218E-2</v>
      </c>
      <c r="O178" s="6">
        <f t="shared" si="72"/>
        <v>4.4578684365870404E-2</v>
      </c>
      <c r="P178" s="6">
        <f t="shared" si="72"/>
        <v>4.4850887288890237E-2</v>
      </c>
      <c r="Q178" s="6">
        <f t="shared" si="72"/>
        <v>4.5315488519394154E-2</v>
      </c>
      <c r="R178" s="6">
        <f t="shared" si="72"/>
        <v>4.5863512157484611E-2</v>
      </c>
      <c r="S178" s="6">
        <f t="shared" si="72"/>
        <v>4.6719965529967405E-2</v>
      </c>
      <c r="T178" s="6">
        <f t="shared" si="72"/>
        <v>4.8925950771997344E-2</v>
      </c>
      <c r="U178" s="6">
        <f t="shared" si="72"/>
        <v>5.1362156914146508E-2</v>
      </c>
      <c r="V178" s="6">
        <f t="shared" si="72"/>
        <v>5.4037307243400737E-2</v>
      </c>
      <c r="W178" s="6">
        <f t="shared" si="72"/>
        <v>5.6959536783610543E-2</v>
      </c>
      <c r="X178" s="6">
        <f t="shared" si="72"/>
        <v>6.0247591582791901E-2</v>
      </c>
      <c r="Y178" s="6">
        <f t="shared" si="72"/>
        <v>6.3797761922111007E-2</v>
      </c>
      <c r="Z178" s="6">
        <f t="shared" si="72"/>
        <v>6.7615511130347847E-2</v>
      </c>
      <c r="AA178" s="6">
        <f t="shared" si="72"/>
        <v>7.1704635790733384E-2</v>
      </c>
      <c r="AB178" s="6">
        <f t="shared" si="72"/>
        <v>7.6182517507622949E-2</v>
      </c>
      <c r="AC178" s="6">
        <f t="shared" si="72"/>
        <v>8.0936107884916897E-2</v>
      </c>
      <c r="AD178" s="6">
        <f t="shared" si="72"/>
        <v>8.6081309698812281E-2</v>
      </c>
      <c r="AE178" s="6">
        <f t="shared" si="72"/>
        <v>9.1497696753058966E-2</v>
      </c>
      <c r="AF178" s="6">
        <f t="shared" si="72"/>
        <v>9.7298630853924345E-2</v>
      </c>
      <c r="AG178" s="6">
        <f t="shared" si="72"/>
        <v>0.10335452687496119</v>
      </c>
      <c r="AH178" s="6">
        <f t="shared" si="72"/>
        <v>0.10977494742302417</v>
      </c>
      <c r="AI178" s="6">
        <f t="shared" si="72"/>
        <v>0.11641956339913172</v>
      </c>
      <c r="AJ178" s="6">
        <f t="shared" ref="AJ178:BL178" si="73">(AJ$24*(AJ63*AJ163))+AJ146</f>
        <v>0.12339268389353121</v>
      </c>
      <c r="AK178" s="6">
        <f t="shared" si="73"/>
        <v>0.13067076350916312</v>
      </c>
      <c r="AL178" s="6">
        <f t="shared" si="73"/>
        <v>0.13809466098221246</v>
      </c>
      <c r="AM178" s="6">
        <f t="shared" si="73"/>
        <v>0.14536336846049711</v>
      </c>
      <c r="AN178" s="6">
        <f t="shared" si="73"/>
        <v>0.1530889526795394</v>
      </c>
      <c r="AO178" s="6">
        <f t="shared" si="73"/>
        <v>0.1620295546787075</v>
      </c>
      <c r="AP178" s="6">
        <f t="shared" si="73"/>
        <v>0.16946994961174108</v>
      </c>
      <c r="AQ178" s="6">
        <f t="shared" si="73"/>
        <v>0.17801269653188131</v>
      </c>
      <c r="AR178" s="6">
        <f t="shared" si="73"/>
        <v>0.18490760161762934</v>
      </c>
      <c r="AS178" s="6">
        <f t="shared" si="73"/>
        <v>0.19189017695829497</v>
      </c>
      <c r="AT178" s="6">
        <f t="shared" si="73"/>
        <v>0.1991498386220035</v>
      </c>
      <c r="AU178" s="6">
        <f t="shared" si="73"/>
        <v>0.20669758209776423</v>
      </c>
      <c r="AV178" s="6">
        <f t="shared" si="73"/>
        <v>0.2145448392035145</v>
      </c>
      <c r="AW178" s="6">
        <f t="shared" si="73"/>
        <v>0.22270349540076356</v>
      </c>
      <c r="AX178" s="6">
        <f t="shared" si="73"/>
        <v>0.2311859077963169</v>
      </c>
      <c r="AY178" s="6">
        <f t="shared" si="73"/>
        <v>0.24000492385835981</v>
      </c>
      <c r="AZ178" s="6">
        <f t="shared" si="73"/>
        <v>0.24917390087524505</v>
      </c>
      <c r="BA178" s="6">
        <f t="shared" si="73"/>
        <v>0.25870672618645113</v>
      </c>
      <c r="BB178" s="6">
        <f t="shared" si="73"/>
        <v>0.26861783821635726</v>
      </c>
      <c r="BC178" s="6">
        <f t="shared" si="73"/>
        <v>0.27892224834268786</v>
      </c>
      <c r="BD178" s="6">
        <f t="shared" si="73"/>
        <v>0.28963556363276022</v>
      </c>
      <c r="BE178" s="6">
        <f t="shared" si="73"/>
        <v>0.30077401048196389</v>
      </c>
      <c r="BF178" s="6">
        <f t="shared" si="73"/>
        <v>0.31235445919026317</v>
      </c>
      <c r="BG178" s="6">
        <f t="shared" si="73"/>
        <v>0.32439444951397051</v>
      </c>
      <c r="BH178" s="6">
        <f t="shared" si="73"/>
        <v>0.33691221723147474</v>
      </c>
      <c r="BI178" s="6">
        <f t="shared" si="73"/>
        <v>0.34992672176316675</v>
      </c>
      <c r="BJ178" s="6">
        <f t="shared" si="73"/>
        <v>0.36345767488738756</v>
      </c>
      <c r="BK178" s="6">
        <f t="shared" si="73"/>
        <v>0.37752557059590036</v>
      </c>
      <c r="BL178" s="6">
        <f t="shared" si="73"/>
        <v>0.39215171613411748</v>
      </c>
    </row>
    <row r="179" spans="3:64" x14ac:dyDescent="0.25">
      <c r="C179" t="s">
        <v>7</v>
      </c>
      <c r="D179" s="6">
        <f t="shared" ref="D179:AI179" si="74">(D$24*(D64*D164))+D147</f>
        <v>0</v>
      </c>
      <c r="E179" s="6">
        <f t="shared" si="74"/>
        <v>0</v>
      </c>
      <c r="F179" s="6">
        <f t="shared" si="74"/>
        <v>0</v>
      </c>
      <c r="G179" s="6">
        <f t="shared" si="74"/>
        <v>0</v>
      </c>
      <c r="H179" s="6">
        <f t="shared" si="74"/>
        <v>0</v>
      </c>
      <c r="I179" s="6">
        <f t="shared" si="74"/>
        <v>0</v>
      </c>
      <c r="J179" s="10">
        <f t="shared" si="74"/>
        <v>0</v>
      </c>
      <c r="K179" s="6">
        <f t="shared" si="74"/>
        <v>0</v>
      </c>
      <c r="L179" s="6">
        <f t="shared" si="74"/>
        <v>0</v>
      </c>
      <c r="M179" s="6">
        <f t="shared" si="74"/>
        <v>0</v>
      </c>
      <c r="N179" s="6">
        <f t="shared" si="74"/>
        <v>0</v>
      </c>
      <c r="O179" s="6">
        <f t="shared" si="74"/>
        <v>0</v>
      </c>
      <c r="P179" s="6">
        <f t="shared" si="74"/>
        <v>0</v>
      </c>
      <c r="Q179" s="6">
        <f t="shared" si="74"/>
        <v>0</v>
      </c>
      <c r="R179" s="6">
        <f t="shared" si="74"/>
        <v>0</v>
      </c>
      <c r="S179" s="6">
        <f t="shared" si="74"/>
        <v>0</v>
      </c>
      <c r="T179" s="6">
        <f t="shared" si="74"/>
        <v>0</v>
      </c>
      <c r="U179" s="6">
        <f t="shared" si="74"/>
        <v>0</v>
      </c>
      <c r="V179" s="6">
        <f t="shared" si="74"/>
        <v>0</v>
      </c>
      <c r="W179" s="6">
        <f t="shared" si="74"/>
        <v>0</v>
      </c>
      <c r="X179" s="6">
        <f t="shared" si="74"/>
        <v>0</v>
      </c>
      <c r="Y179" s="6">
        <f t="shared" si="74"/>
        <v>0</v>
      </c>
      <c r="Z179" s="6">
        <f t="shared" si="74"/>
        <v>0</v>
      </c>
      <c r="AA179" s="6">
        <f t="shared" si="74"/>
        <v>0</v>
      </c>
      <c r="AB179" s="6">
        <f t="shared" si="74"/>
        <v>0</v>
      </c>
      <c r="AC179" s="6">
        <f t="shared" si="74"/>
        <v>0</v>
      </c>
      <c r="AD179" s="6">
        <f t="shared" si="74"/>
        <v>0</v>
      </c>
      <c r="AE179" s="6">
        <f t="shared" si="74"/>
        <v>0</v>
      </c>
      <c r="AF179" s="6">
        <f t="shared" si="74"/>
        <v>0</v>
      </c>
      <c r="AG179" s="6">
        <f t="shared" si="74"/>
        <v>0</v>
      </c>
      <c r="AH179" s="6">
        <f t="shared" si="74"/>
        <v>0</v>
      </c>
      <c r="AI179" s="6">
        <f t="shared" si="74"/>
        <v>0</v>
      </c>
      <c r="AJ179" s="6">
        <f t="shared" ref="AJ179:BL179" si="75">(AJ$24*(AJ64*AJ164))+AJ147</f>
        <v>0</v>
      </c>
      <c r="AK179" s="6">
        <f t="shared" si="75"/>
        <v>0</v>
      </c>
      <c r="AL179" s="6">
        <f t="shared" si="75"/>
        <v>0</v>
      </c>
      <c r="AM179" s="6">
        <f t="shared" si="75"/>
        <v>0</v>
      </c>
      <c r="AN179" s="6">
        <f t="shared" si="75"/>
        <v>0</v>
      </c>
      <c r="AO179" s="6">
        <f t="shared" si="75"/>
        <v>0</v>
      </c>
      <c r="AP179" s="6">
        <f t="shared" si="75"/>
        <v>0</v>
      </c>
      <c r="AQ179" s="6">
        <f t="shared" si="75"/>
        <v>0</v>
      </c>
      <c r="AR179" s="6">
        <f t="shared" si="75"/>
        <v>0</v>
      </c>
      <c r="AS179" s="6">
        <f t="shared" si="75"/>
        <v>0</v>
      </c>
      <c r="AT179" s="6">
        <f t="shared" si="75"/>
        <v>0</v>
      </c>
      <c r="AU179" s="6">
        <f t="shared" si="75"/>
        <v>0</v>
      </c>
      <c r="AV179" s="6">
        <f t="shared" si="75"/>
        <v>0</v>
      </c>
      <c r="AW179" s="6">
        <f t="shared" si="75"/>
        <v>0</v>
      </c>
      <c r="AX179" s="6">
        <f t="shared" si="75"/>
        <v>0</v>
      </c>
      <c r="AY179" s="6">
        <f t="shared" si="75"/>
        <v>0</v>
      </c>
      <c r="AZ179" s="6">
        <f t="shared" si="75"/>
        <v>0</v>
      </c>
      <c r="BA179" s="6">
        <f t="shared" si="75"/>
        <v>0</v>
      </c>
      <c r="BB179" s="6">
        <f t="shared" si="75"/>
        <v>0</v>
      </c>
      <c r="BC179" s="6">
        <f t="shared" si="75"/>
        <v>0</v>
      </c>
      <c r="BD179" s="6">
        <f t="shared" si="75"/>
        <v>0</v>
      </c>
      <c r="BE179" s="6">
        <f t="shared" si="75"/>
        <v>0</v>
      </c>
      <c r="BF179" s="6">
        <f t="shared" si="75"/>
        <v>0</v>
      </c>
      <c r="BG179" s="6">
        <f t="shared" si="75"/>
        <v>0</v>
      </c>
      <c r="BH179" s="6">
        <f t="shared" si="75"/>
        <v>0</v>
      </c>
      <c r="BI179" s="6">
        <f t="shared" si="75"/>
        <v>0</v>
      </c>
      <c r="BJ179" s="6">
        <f t="shared" si="75"/>
        <v>0</v>
      </c>
      <c r="BK179" s="6">
        <f t="shared" si="75"/>
        <v>0</v>
      </c>
      <c r="BL179" s="6">
        <f t="shared" si="75"/>
        <v>0</v>
      </c>
    </row>
    <row r="180" spans="3:64" x14ac:dyDescent="0.25">
      <c r="C180" t="s">
        <v>8</v>
      </c>
      <c r="D180" s="6">
        <f t="shared" ref="D180:AI180" si="76">(D$24*(D65*D165))+D148</f>
        <v>0</v>
      </c>
      <c r="E180" s="6">
        <f t="shared" si="76"/>
        <v>0</v>
      </c>
      <c r="F180" s="6">
        <f t="shared" si="76"/>
        <v>0</v>
      </c>
      <c r="G180" s="6">
        <f t="shared" si="76"/>
        <v>0</v>
      </c>
      <c r="H180" s="6">
        <f t="shared" si="76"/>
        <v>0</v>
      </c>
      <c r="I180" s="6">
        <f t="shared" si="76"/>
        <v>0</v>
      </c>
      <c r="J180" s="10">
        <f t="shared" si="76"/>
        <v>0</v>
      </c>
      <c r="K180" s="6">
        <f t="shared" si="76"/>
        <v>0</v>
      </c>
      <c r="L180" s="6">
        <f t="shared" si="76"/>
        <v>0</v>
      </c>
      <c r="M180" s="6">
        <f t="shared" si="76"/>
        <v>0</v>
      </c>
      <c r="N180" s="6">
        <f t="shared" si="76"/>
        <v>0</v>
      </c>
      <c r="O180" s="6">
        <f t="shared" si="76"/>
        <v>0</v>
      </c>
      <c r="P180" s="6">
        <f t="shared" si="76"/>
        <v>0</v>
      </c>
      <c r="Q180" s="6">
        <f t="shared" si="76"/>
        <v>0</v>
      </c>
      <c r="R180" s="6">
        <f t="shared" si="76"/>
        <v>0</v>
      </c>
      <c r="S180" s="6">
        <f t="shared" si="76"/>
        <v>0</v>
      </c>
      <c r="T180" s="6">
        <f t="shared" si="76"/>
        <v>0</v>
      </c>
      <c r="U180" s="6">
        <f t="shared" si="76"/>
        <v>0</v>
      </c>
      <c r="V180" s="6">
        <f t="shared" si="76"/>
        <v>0</v>
      </c>
      <c r="W180" s="6">
        <f t="shared" si="76"/>
        <v>0</v>
      </c>
      <c r="X180" s="6">
        <f t="shared" si="76"/>
        <v>0</v>
      </c>
      <c r="Y180" s="6">
        <f t="shared" si="76"/>
        <v>0</v>
      </c>
      <c r="Z180" s="6">
        <f t="shared" si="76"/>
        <v>0</v>
      </c>
      <c r="AA180" s="6">
        <f t="shared" si="76"/>
        <v>0</v>
      </c>
      <c r="AB180" s="6">
        <f t="shared" si="76"/>
        <v>0</v>
      </c>
      <c r="AC180" s="6">
        <f t="shared" si="76"/>
        <v>0</v>
      </c>
      <c r="AD180" s="6">
        <f t="shared" si="76"/>
        <v>0</v>
      </c>
      <c r="AE180" s="6">
        <f t="shared" si="76"/>
        <v>0</v>
      </c>
      <c r="AF180" s="6">
        <f t="shared" si="76"/>
        <v>0</v>
      </c>
      <c r="AG180" s="6">
        <f t="shared" si="76"/>
        <v>0</v>
      </c>
      <c r="AH180" s="6">
        <f t="shared" si="76"/>
        <v>0</v>
      </c>
      <c r="AI180" s="6">
        <f t="shared" si="76"/>
        <v>0</v>
      </c>
      <c r="AJ180" s="6">
        <f t="shared" ref="AJ180:BL180" si="77">(AJ$24*(AJ65*AJ165))+AJ148</f>
        <v>0</v>
      </c>
      <c r="AK180" s="6">
        <f t="shared" si="77"/>
        <v>0</v>
      </c>
      <c r="AL180" s="6">
        <f t="shared" si="77"/>
        <v>0</v>
      </c>
      <c r="AM180" s="6">
        <f t="shared" si="77"/>
        <v>0</v>
      </c>
      <c r="AN180" s="6">
        <f t="shared" si="77"/>
        <v>0</v>
      </c>
      <c r="AO180" s="6">
        <f t="shared" si="77"/>
        <v>0</v>
      </c>
      <c r="AP180" s="6">
        <f t="shared" si="77"/>
        <v>0</v>
      </c>
      <c r="AQ180" s="6">
        <f t="shared" si="77"/>
        <v>0</v>
      </c>
      <c r="AR180" s="6">
        <f t="shared" si="77"/>
        <v>0</v>
      </c>
      <c r="AS180" s="6">
        <f t="shared" si="77"/>
        <v>0</v>
      </c>
      <c r="AT180" s="6">
        <f t="shared" si="77"/>
        <v>0</v>
      </c>
      <c r="AU180" s="6">
        <f t="shared" si="77"/>
        <v>0</v>
      </c>
      <c r="AV180" s="6">
        <f t="shared" si="77"/>
        <v>0</v>
      </c>
      <c r="AW180" s="6">
        <f t="shared" si="77"/>
        <v>0</v>
      </c>
      <c r="AX180" s="6">
        <f t="shared" si="77"/>
        <v>0</v>
      </c>
      <c r="AY180" s="6">
        <f t="shared" si="77"/>
        <v>0</v>
      </c>
      <c r="AZ180" s="6">
        <f t="shared" si="77"/>
        <v>0</v>
      </c>
      <c r="BA180" s="6">
        <f t="shared" si="77"/>
        <v>0</v>
      </c>
      <c r="BB180" s="6">
        <f t="shared" si="77"/>
        <v>0</v>
      </c>
      <c r="BC180" s="6">
        <f t="shared" si="77"/>
        <v>0</v>
      </c>
      <c r="BD180" s="6">
        <f t="shared" si="77"/>
        <v>0</v>
      </c>
      <c r="BE180" s="6">
        <f t="shared" si="77"/>
        <v>0</v>
      </c>
      <c r="BF180" s="6">
        <f t="shared" si="77"/>
        <v>0</v>
      </c>
      <c r="BG180" s="6">
        <f t="shared" si="77"/>
        <v>0</v>
      </c>
      <c r="BH180" s="6">
        <f t="shared" si="77"/>
        <v>0</v>
      </c>
      <c r="BI180" s="6">
        <f t="shared" si="77"/>
        <v>0</v>
      </c>
      <c r="BJ180" s="6">
        <f t="shared" si="77"/>
        <v>0</v>
      </c>
      <c r="BK180" s="6">
        <f t="shared" si="77"/>
        <v>0</v>
      </c>
      <c r="BL180" s="6">
        <f t="shared" si="77"/>
        <v>0</v>
      </c>
    </row>
    <row r="181" spans="3:64" x14ac:dyDescent="0.25">
      <c r="C181" t="s">
        <v>9</v>
      </c>
      <c r="D181" s="6">
        <f t="shared" ref="D181:AI181" si="78">(D$24*(D66*D166))+D149</f>
        <v>0</v>
      </c>
      <c r="E181" s="6">
        <f t="shared" si="78"/>
        <v>0</v>
      </c>
      <c r="F181" s="6">
        <f t="shared" si="78"/>
        <v>0</v>
      </c>
      <c r="G181" s="6">
        <f t="shared" si="78"/>
        <v>0</v>
      </c>
      <c r="H181" s="6">
        <f t="shared" si="78"/>
        <v>0</v>
      </c>
      <c r="I181" s="6">
        <f t="shared" si="78"/>
        <v>0</v>
      </c>
      <c r="J181" s="10">
        <f t="shared" si="78"/>
        <v>0</v>
      </c>
      <c r="K181" s="6">
        <f t="shared" si="78"/>
        <v>0</v>
      </c>
      <c r="L181" s="6">
        <f t="shared" si="78"/>
        <v>0</v>
      </c>
      <c r="M181" s="6">
        <f t="shared" si="78"/>
        <v>0</v>
      </c>
      <c r="N181" s="6">
        <f t="shared" si="78"/>
        <v>0</v>
      </c>
      <c r="O181" s="6">
        <f t="shared" si="78"/>
        <v>0</v>
      </c>
      <c r="P181" s="6">
        <f t="shared" si="78"/>
        <v>0</v>
      </c>
      <c r="Q181" s="6">
        <f t="shared" si="78"/>
        <v>0</v>
      </c>
      <c r="R181" s="6">
        <f t="shared" si="78"/>
        <v>0</v>
      </c>
      <c r="S181" s="6">
        <f t="shared" si="78"/>
        <v>0</v>
      </c>
      <c r="T181" s="6">
        <f t="shared" si="78"/>
        <v>0</v>
      </c>
      <c r="U181" s="6">
        <f t="shared" si="78"/>
        <v>0</v>
      </c>
      <c r="V181" s="6">
        <f t="shared" si="78"/>
        <v>0</v>
      </c>
      <c r="W181" s="6">
        <f t="shared" si="78"/>
        <v>0</v>
      </c>
      <c r="X181" s="6">
        <f t="shared" si="78"/>
        <v>0</v>
      </c>
      <c r="Y181" s="6">
        <f t="shared" si="78"/>
        <v>0</v>
      </c>
      <c r="Z181" s="6">
        <f t="shared" si="78"/>
        <v>0</v>
      </c>
      <c r="AA181" s="6">
        <f t="shared" si="78"/>
        <v>0</v>
      </c>
      <c r="AB181" s="6">
        <f t="shared" si="78"/>
        <v>0</v>
      </c>
      <c r="AC181" s="6">
        <f t="shared" si="78"/>
        <v>0</v>
      </c>
      <c r="AD181" s="6">
        <f t="shared" si="78"/>
        <v>0</v>
      </c>
      <c r="AE181" s="6">
        <f t="shared" si="78"/>
        <v>0</v>
      </c>
      <c r="AF181" s="6">
        <f t="shared" si="78"/>
        <v>0</v>
      </c>
      <c r="AG181" s="6">
        <f t="shared" si="78"/>
        <v>0</v>
      </c>
      <c r="AH181" s="6">
        <f t="shared" si="78"/>
        <v>0</v>
      </c>
      <c r="AI181" s="6">
        <f t="shared" si="78"/>
        <v>0</v>
      </c>
      <c r="AJ181" s="6">
        <f t="shared" ref="AJ181:BL181" si="79">(AJ$24*(AJ66*AJ166))+AJ149</f>
        <v>0</v>
      </c>
      <c r="AK181" s="6">
        <f t="shared" si="79"/>
        <v>0</v>
      </c>
      <c r="AL181" s="6">
        <f t="shared" si="79"/>
        <v>0</v>
      </c>
      <c r="AM181" s="6">
        <f t="shared" si="79"/>
        <v>0</v>
      </c>
      <c r="AN181" s="6">
        <f t="shared" si="79"/>
        <v>0</v>
      </c>
      <c r="AO181" s="6">
        <f t="shared" si="79"/>
        <v>0</v>
      </c>
      <c r="AP181" s="6">
        <f t="shared" si="79"/>
        <v>0</v>
      </c>
      <c r="AQ181" s="6">
        <f t="shared" si="79"/>
        <v>0</v>
      </c>
      <c r="AR181" s="6">
        <f t="shared" si="79"/>
        <v>0</v>
      </c>
      <c r="AS181" s="6">
        <f t="shared" si="79"/>
        <v>0</v>
      </c>
      <c r="AT181" s="6">
        <f t="shared" si="79"/>
        <v>0</v>
      </c>
      <c r="AU181" s="6">
        <f t="shared" si="79"/>
        <v>0</v>
      </c>
      <c r="AV181" s="6">
        <f t="shared" si="79"/>
        <v>0</v>
      </c>
      <c r="AW181" s="6">
        <f t="shared" si="79"/>
        <v>0</v>
      </c>
      <c r="AX181" s="6">
        <f t="shared" si="79"/>
        <v>0</v>
      </c>
      <c r="AY181" s="6">
        <f t="shared" si="79"/>
        <v>0</v>
      </c>
      <c r="AZ181" s="6">
        <f t="shared" si="79"/>
        <v>0</v>
      </c>
      <c r="BA181" s="6">
        <f t="shared" si="79"/>
        <v>0</v>
      </c>
      <c r="BB181" s="6">
        <f t="shared" si="79"/>
        <v>0</v>
      </c>
      <c r="BC181" s="6">
        <f t="shared" si="79"/>
        <v>0</v>
      </c>
      <c r="BD181" s="6">
        <f t="shared" si="79"/>
        <v>0</v>
      </c>
      <c r="BE181" s="6">
        <f t="shared" si="79"/>
        <v>0</v>
      </c>
      <c r="BF181" s="6">
        <f t="shared" si="79"/>
        <v>0</v>
      </c>
      <c r="BG181" s="6">
        <f t="shared" si="79"/>
        <v>0</v>
      </c>
      <c r="BH181" s="6">
        <f t="shared" si="79"/>
        <v>0</v>
      </c>
      <c r="BI181" s="6">
        <f t="shared" si="79"/>
        <v>0</v>
      </c>
      <c r="BJ181" s="6">
        <f t="shared" si="79"/>
        <v>0</v>
      </c>
      <c r="BK181" s="6">
        <f t="shared" si="79"/>
        <v>0</v>
      </c>
      <c r="BL181" s="6">
        <f t="shared" si="79"/>
        <v>0</v>
      </c>
    </row>
    <row r="182" spans="3:64" x14ac:dyDescent="0.25">
      <c r="C182" t="s">
        <v>10</v>
      </c>
      <c r="D182" s="6">
        <f t="shared" ref="D182:AI182" si="80">(D$24*(D67*D167))+D150</f>
        <v>0.62447178999183772</v>
      </c>
      <c r="E182" s="6">
        <f t="shared" si="80"/>
        <v>0.69126300794391216</v>
      </c>
      <c r="F182" s="6">
        <f t="shared" si="80"/>
        <v>0.74740970585589972</v>
      </c>
      <c r="G182" s="6">
        <f t="shared" si="80"/>
        <v>0.7891034619148769</v>
      </c>
      <c r="H182" s="6">
        <f t="shared" si="80"/>
        <v>0.85681427311169467</v>
      </c>
      <c r="I182" s="6">
        <f t="shared" si="80"/>
        <v>0.91114813176139642</v>
      </c>
      <c r="J182" s="10">
        <f t="shared" si="80"/>
        <v>0.96000000000000008</v>
      </c>
      <c r="K182" s="6">
        <f t="shared" si="80"/>
        <v>1.0774842906530602</v>
      </c>
      <c r="L182" s="6">
        <f t="shared" si="80"/>
        <v>1.113132518656696</v>
      </c>
      <c r="M182" s="6">
        <f t="shared" si="80"/>
        <v>1.1207466871313727</v>
      </c>
      <c r="N182" s="6">
        <f t="shared" si="80"/>
        <v>1.0926867535891549</v>
      </c>
      <c r="O182" s="6">
        <f t="shared" si="80"/>
        <v>1.1056679123656881</v>
      </c>
      <c r="P182" s="6">
        <f t="shared" si="80"/>
        <v>1.133966755376546</v>
      </c>
      <c r="Q182" s="6">
        <f t="shared" si="80"/>
        <v>1.1636838953045296</v>
      </c>
      <c r="R182" s="6">
        <f t="shared" si="80"/>
        <v>1.1920162629326279</v>
      </c>
      <c r="S182" s="6">
        <f t="shared" si="80"/>
        <v>1.2248084752351653</v>
      </c>
      <c r="T182" s="6">
        <f t="shared" si="80"/>
        <v>1.2895914435090725</v>
      </c>
      <c r="U182" s="6">
        <f t="shared" si="80"/>
        <v>1.3570169805696326</v>
      </c>
      <c r="V182" s="6">
        <f t="shared" si="80"/>
        <v>1.4270648060817386</v>
      </c>
      <c r="W182" s="6">
        <f t="shared" si="80"/>
        <v>1.4997160073339235</v>
      </c>
      <c r="X182" s="6">
        <f t="shared" si="80"/>
        <v>1.5778723154401268</v>
      </c>
      <c r="Y182" s="6">
        <f t="shared" si="80"/>
        <v>1.6585970420741634</v>
      </c>
      <c r="Z182" s="6">
        <f t="shared" si="80"/>
        <v>1.7418774858152721</v>
      </c>
      <c r="AA182" s="6">
        <f t="shared" si="80"/>
        <v>1.8277048201763422</v>
      </c>
      <c r="AB182" s="6">
        <f t="shared" si="80"/>
        <v>1.9189839483983557</v>
      </c>
      <c r="AC182" s="6">
        <f t="shared" si="80"/>
        <v>2.0127998931804392</v>
      </c>
      <c r="AD182" s="6">
        <f t="shared" si="80"/>
        <v>2.1120609958174548</v>
      </c>
      <c r="AE182" s="6">
        <f t="shared" si="80"/>
        <v>2.2138694312883493</v>
      </c>
      <c r="AF182" s="6">
        <f t="shared" si="80"/>
        <v>2.3211394482623251</v>
      </c>
      <c r="AG182" s="6">
        <f t="shared" si="80"/>
        <v>2.4309945148586372</v>
      </c>
      <c r="AH182" s="6">
        <f t="shared" si="80"/>
        <v>2.5463577123158374</v>
      </c>
      <c r="AI182" s="6">
        <f t="shared" si="80"/>
        <v>2.6643774868793719</v>
      </c>
      <c r="AJ182" s="6">
        <f t="shared" ref="AJ182:BL182" si="81">(AJ$24*(AJ67*AJ167))+AJ150</f>
        <v>2.7879891334266933</v>
      </c>
      <c r="AK182" s="6">
        <f t="shared" si="81"/>
        <v>2.9172473914778374</v>
      </c>
      <c r="AL182" s="6">
        <f t="shared" si="81"/>
        <v>3.0493444427426026</v>
      </c>
      <c r="AM182" s="6">
        <f t="shared" si="81"/>
        <v>3.1786244896087181</v>
      </c>
      <c r="AN182" s="6">
        <f t="shared" si="81"/>
        <v>3.3195535580415458</v>
      </c>
      <c r="AO182" s="6">
        <f t="shared" si="81"/>
        <v>3.4894358710205702</v>
      </c>
      <c r="AP182" s="6">
        <f t="shared" si="81"/>
        <v>3.6310279618094028</v>
      </c>
      <c r="AQ182" s="6">
        <f t="shared" si="81"/>
        <v>3.8018352282308547</v>
      </c>
      <c r="AR182" s="6">
        <f t="shared" si="81"/>
        <v>3.9446955011761147</v>
      </c>
      <c r="AS182" s="6">
        <f t="shared" si="81"/>
        <v>4.0936571084436491</v>
      </c>
      <c r="AT182" s="6">
        <f t="shared" si="81"/>
        <v>4.2485298906027653</v>
      </c>
      <c r="AU182" s="6">
        <f t="shared" si="81"/>
        <v>4.4095484180856612</v>
      </c>
      <c r="AV182" s="6">
        <f t="shared" si="81"/>
        <v>4.5769565696750014</v>
      </c>
      <c r="AW182" s="6">
        <f t="shared" si="81"/>
        <v>4.7510079018829829</v>
      </c>
      <c r="AX182" s="6">
        <f t="shared" si="81"/>
        <v>4.9319660329881216</v>
      </c>
      <c r="AY182" s="6">
        <f t="shared" si="81"/>
        <v>5.120105042311704</v>
      </c>
      <c r="AZ182" s="6">
        <f t="shared" si="81"/>
        <v>5.3157098853385909</v>
      </c>
      <c r="BA182" s="6">
        <f t="shared" si="81"/>
        <v>5.5190768253109885</v>
      </c>
      <c r="BB182" s="6">
        <f t="shared" si="81"/>
        <v>5.7305138819489869</v>
      </c>
      <c r="BC182" s="6">
        <f t="shared" si="81"/>
        <v>5.9503412979773751</v>
      </c>
      <c r="BD182" s="6">
        <f t="shared" si="81"/>
        <v>6.1788920241655862</v>
      </c>
      <c r="BE182" s="6">
        <f t="shared" si="81"/>
        <v>6.4165122236152659</v>
      </c>
      <c r="BF182" s="6">
        <f t="shared" si="81"/>
        <v>6.6635617960589855</v>
      </c>
      <c r="BG182" s="6">
        <f t="shared" si="81"/>
        <v>6.9204149229647429</v>
      </c>
      <c r="BH182" s="6">
        <f t="shared" si="81"/>
        <v>7.1874606342715017</v>
      </c>
      <c r="BI182" s="6">
        <f t="shared" si="81"/>
        <v>7.465103397614266</v>
      </c>
      <c r="BJ182" s="6">
        <f t="shared" si="81"/>
        <v>7.7537637309309781</v>
      </c>
      <c r="BK182" s="6">
        <f t="shared" si="81"/>
        <v>8.0538788393792533</v>
      </c>
      <c r="BL182" s="6">
        <f t="shared" si="81"/>
        <v>8.3659032775278863</v>
      </c>
    </row>
    <row r="183" spans="3:64" x14ac:dyDescent="0.25">
      <c r="C183" t="s">
        <v>11</v>
      </c>
      <c r="D183" s="6">
        <f t="shared" ref="D183:AI183" si="82">(D$24*(D68*D168))+D151</f>
        <v>0</v>
      </c>
      <c r="E183" s="6">
        <f t="shared" si="82"/>
        <v>0</v>
      </c>
      <c r="F183" s="6">
        <f t="shared" si="82"/>
        <v>0</v>
      </c>
      <c r="G183" s="6">
        <f t="shared" si="82"/>
        <v>0</v>
      </c>
      <c r="H183" s="6">
        <f t="shared" si="82"/>
        <v>0</v>
      </c>
      <c r="I183" s="6">
        <f t="shared" si="82"/>
        <v>0</v>
      </c>
      <c r="J183" s="10">
        <f t="shared" si="82"/>
        <v>0</v>
      </c>
      <c r="K183" s="6">
        <f t="shared" si="82"/>
        <v>0</v>
      </c>
      <c r="L183" s="6">
        <f t="shared" si="82"/>
        <v>0</v>
      </c>
      <c r="M183" s="6">
        <f t="shared" si="82"/>
        <v>0</v>
      </c>
      <c r="N183" s="6">
        <f t="shared" si="82"/>
        <v>0</v>
      </c>
      <c r="O183" s="6">
        <f t="shared" si="82"/>
        <v>0</v>
      </c>
      <c r="P183" s="6">
        <f t="shared" si="82"/>
        <v>0</v>
      </c>
      <c r="Q183" s="6">
        <f t="shared" si="82"/>
        <v>0</v>
      </c>
      <c r="R183" s="6">
        <f t="shared" si="82"/>
        <v>0</v>
      </c>
      <c r="S183" s="6">
        <f t="shared" si="82"/>
        <v>0</v>
      </c>
      <c r="T183" s="6">
        <f t="shared" si="82"/>
        <v>0</v>
      </c>
      <c r="U183" s="6">
        <f t="shared" si="82"/>
        <v>0</v>
      </c>
      <c r="V183" s="6">
        <f t="shared" si="82"/>
        <v>0</v>
      </c>
      <c r="W183" s="6">
        <f t="shared" si="82"/>
        <v>0</v>
      </c>
      <c r="X183" s="6">
        <f t="shared" si="82"/>
        <v>0</v>
      </c>
      <c r="Y183" s="6">
        <f t="shared" si="82"/>
        <v>0</v>
      </c>
      <c r="Z183" s="6">
        <f t="shared" si="82"/>
        <v>0</v>
      </c>
      <c r="AA183" s="6">
        <f t="shared" si="82"/>
        <v>0</v>
      </c>
      <c r="AB183" s="6">
        <f t="shared" si="82"/>
        <v>0</v>
      </c>
      <c r="AC183" s="6">
        <f t="shared" si="82"/>
        <v>0</v>
      </c>
      <c r="AD183" s="6">
        <f t="shared" si="82"/>
        <v>0</v>
      </c>
      <c r="AE183" s="6">
        <f t="shared" si="82"/>
        <v>0</v>
      </c>
      <c r="AF183" s="6">
        <f t="shared" si="82"/>
        <v>0</v>
      </c>
      <c r="AG183" s="6">
        <f t="shared" si="82"/>
        <v>0</v>
      </c>
      <c r="AH183" s="6">
        <f t="shared" si="82"/>
        <v>0</v>
      </c>
      <c r="AI183" s="6">
        <f t="shared" si="82"/>
        <v>0</v>
      </c>
      <c r="AJ183" s="6">
        <f t="shared" ref="AJ183:BL183" si="83">(AJ$24*(AJ68*AJ168))+AJ151</f>
        <v>0</v>
      </c>
      <c r="AK183" s="6">
        <f t="shared" si="83"/>
        <v>0</v>
      </c>
      <c r="AL183" s="6">
        <f t="shared" si="83"/>
        <v>0</v>
      </c>
      <c r="AM183" s="6">
        <f t="shared" si="83"/>
        <v>0</v>
      </c>
      <c r="AN183" s="6">
        <f t="shared" si="83"/>
        <v>0</v>
      </c>
      <c r="AO183" s="6">
        <f t="shared" si="83"/>
        <v>0</v>
      </c>
      <c r="AP183" s="6">
        <f t="shared" si="83"/>
        <v>0</v>
      </c>
      <c r="AQ183" s="6">
        <f t="shared" si="83"/>
        <v>0</v>
      </c>
      <c r="AR183" s="6">
        <f t="shared" si="83"/>
        <v>0</v>
      </c>
      <c r="AS183" s="6">
        <f t="shared" si="83"/>
        <v>0</v>
      </c>
      <c r="AT183" s="6">
        <f t="shared" si="83"/>
        <v>0</v>
      </c>
      <c r="AU183" s="6">
        <f t="shared" si="83"/>
        <v>0</v>
      </c>
      <c r="AV183" s="6">
        <f t="shared" si="83"/>
        <v>0</v>
      </c>
      <c r="AW183" s="6">
        <f t="shared" si="83"/>
        <v>0</v>
      </c>
      <c r="AX183" s="6">
        <f t="shared" si="83"/>
        <v>0</v>
      </c>
      <c r="AY183" s="6">
        <f t="shared" si="83"/>
        <v>0</v>
      </c>
      <c r="AZ183" s="6">
        <f t="shared" si="83"/>
        <v>0</v>
      </c>
      <c r="BA183" s="6">
        <f t="shared" si="83"/>
        <v>0</v>
      </c>
      <c r="BB183" s="6">
        <f t="shared" si="83"/>
        <v>0</v>
      </c>
      <c r="BC183" s="6">
        <f t="shared" si="83"/>
        <v>0</v>
      </c>
      <c r="BD183" s="6">
        <f t="shared" si="83"/>
        <v>0</v>
      </c>
      <c r="BE183" s="6">
        <f t="shared" si="83"/>
        <v>0</v>
      </c>
      <c r="BF183" s="6">
        <f t="shared" si="83"/>
        <v>0</v>
      </c>
      <c r="BG183" s="6">
        <f t="shared" si="83"/>
        <v>0</v>
      </c>
      <c r="BH183" s="6">
        <f t="shared" si="83"/>
        <v>0</v>
      </c>
      <c r="BI183" s="6">
        <f t="shared" si="83"/>
        <v>0</v>
      </c>
      <c r="BJ183" s="6">
        <f t="shared" si="83"/>
        <v>0</v>
      </c>
      <c r="BK183" s="6">
        <f t="shared" si="83"/>
        <v>0</v>
      </c>
      <c r="BL183" s="6">
        <f t="shared" si="83"/>
        <v>0</v>
      </c>
    </row>
    <row r="184" spans="3:64" x14ac:dyDescent="0.25">
      <c r="C184" t="s">
        <v>12</v>
      </c>
      <c r="D184" s="6">
        <f t="shared" ref="D184:AI184" si="84">(D$24*(D69*D169))+D152</f>
        <v>1.3416214458568341</v>
      </c>
      <c r="E184" s="6">
        <f t="shared" si="84"/>
        <v>1.3304412671413615</v>
      </c>
      <c r="F184" s="6">
        <f t="shared" si="84"/>
        <v>1.4087025181496748</v>
      </c>
      <c r="G184" s="6">
        <f t="shared" si="84"/>
        <v>1.2633601948485178</v>
      </c>
      <c r="H184" s="6">
        <f t="shared" si="84"/>
        <v>1.4198826968651501</v>
      </c>
      <c r="I184" s="6">
        <f t="shared" si="84"/>
        <v>1.4198826968651506</v>
      </c>
      <c r="J184" s="10">
        <f t="shared" si="84"/>
        <v>1.44</v>
      </c>
      <c r="K184" s="6">
        <f t="shared" si="84"/>
        <v>1.6082056558454221</v>
      </c>
      <c r="L184" s="6">
        <f t="shared" si="84"/>
        <v>1.6541648477597077</v>
      </c>
      <c r="M184" s="6">
        <f t="shared" si="84"/>
        <v>1.6591634622178166</v>
      </c>
      <c r="N184" s="6">
        <f t="shared" si="84"/>
        <v>1.6123621914884592</v>
      </c>
      <c r="O184" s="6">
        <f t="shared" si="84"/>
        <v>1.6270445098461015</v>
      </c>
      <c r="P184" s="6">
        <f t="shared" si="84"/>
        <v>1.6649178842575634</v>
      </c>
      <c r="Q184" s="6">
        <f t="shared" si="84"/>
        <v>1.7054650829632361</v>
      </c>
      <c r="R184" s="6">
        <f t="shared" si="84"/>
        <v>1.7445787792197975</v>
      </c>
      <c r="S184" s="6">
        <f t="shared" si="84"/>
        <v>1.7908134529429272</v>
      </c>
      <c r="T184" s="6">
        <f t="shared" si="84"/>
        <v>1.8843832226649204</v>
      </c>
      <c r="U184" s="6">
        <f t="shared" si="84"/>
        <v>1.9823783264836807</v>
      </c>
      <c r="V184" s="6">
        <f t="shared" si="84"/>
        <v>2.084810321447331</v>
      </c>
      <c r="W184" s="6">
        <f t="shared" si="84"/>
        <v>2.1916899852434857</v>
      </c>
      <c r="X184" s="6">
        <f t="shared" si="84"/>
        <v>2.3072949644937517</v>
      </c>
      <c r="Y184" s="6">
        <f t="shared" si="84"/>
        <v>2.4273675334595763</v>
      </c>
      <c r="Z184" s="6">
        <f t="shared" si="84"/>
        <v>2.5519149302329502</v>
      </c>
      <c r="AA184" s="6">
        <f t="shared" si="84"/>
        <v>2.6809421847177641</v>
      </c>
      <c r="AB184" s="6">
        <f t="shared" si="84"/>
        <v>2.8187251358522114</v>
      </c>
      <c r="AC184" s="6">
        <f t="shared" si="84"/>
        <v>2.9609936855497252</v>
      </c>
      <c r="AD184" s="6">
        <f t="shared" si="84"/>
        <v>3.1120217135227937</v>
      </c>
      <c r="AE184" s="6">
        <f t="shared" si="84"/>
        <v>3.2675293472051621</v>
      </c>
      <c r="AF184" s="6">
        <f t="shared" si="84"/>
        <v>3.4317870999049105</v>
      </c>
      <c r="AG184" s="6">
        <f t="shared" si="84"/>
        <v>3.6005029648457021</v>
      </c>
      <c r="AH184" s="6">
        <f t="shared" si="84"/>
        <v>3.7779424219656885</v>
      </c>
      <c r="AI184" s="6">
        <f t="shared" si="84"/>
        <v>3.9597992303348164</v>
      </c>
      <c r="AJ184" s="6">
        <f t="shared" ref="AJ184:BL184" si="85">(AJ$24*(AJ69*AJ169))+AJ152</f>
        <v>4.1503319097689353</v>
      </c>
      <c r="AK184" s="6">
        <f t="shared" si="85"/>
        <v>4.3495092661450991</v>
      </c>
      <c r="AL184" s="6">
        <f t="shared" si="85"/>
        <v>4.5530001352337548</v>
      </c>
      <c r="AM184" s="6">
        <f t="shared" si="85"/>
        <v>4.7521650749322948</v>
      </c>
      <c r="AN184" s="6">
        <f t="shared" si="85"/>
        <v>4.9684166114575339</v>
      </c>
      <c r="AO184" s="6">
        <f t="shared" si="85"/>
        <v>5.2274811234918923</v>
      </c>
      <c r="AP184" s="6">
        <f t="shared" si="85"/>
        <v>5.4433548269471457</v>
      </c>
      <c r="AQ184" s="6">
        <f t="shared" si="85"/>
        <v>5.7018922406180526</v>
      </c>
      <c r="AR184" s="6">
        <f t="shared" si="85"/>
        <v>5.9170432517641558</v>
      </c>
      <c r="AS184" s="6">
        <f t="shared" si="85"/>
        <v>6.1404856626654558</v>
      </c>
      <c r="AT184" s="6">
        <f t="shared" si="85"/>
        <v>6.3727948359041298</v>
      </c>
      <c r="AU184" s="6">
        <f t="shared" si="85"/>
        <v>6.6143226271284741</v>
      </c>
      <c r="AV184" s="6">
        <f t="shared" si="85"/>
        <v>6.8654348545124835</v>
      </c>
      <c r="AW184" s="6">
        <f t="shared" si="85"/>
        <v>7.1265118528244544</v>
      </c>
      <c r="AX184" s="6">
        <f t="shared" si="85"/>
        <v>7.397949049482162</v>
      </c>
      <c r="AY184" s="6">
        <f t="shared" si="85"/>
        <v>7.6801575634675352</v>
      </c>
      <c r="AZ184" s="6">
        <f t="shared" si="85"/>
        <v>7.9735648280078637</v>
      </c>
      <c r="BA184" s="6">
        <f t="shared" si="85"/>
        <v>8.2786152379664593</v>
      </c>
      <c r="BB184" s="6">
        <f t="shared" si="85"/>
        <v>8.5957708229234555</v>
      </c>
      <c r="BC184" s="6">
        <f t="shared" si="85"/>
        <v>8.9255119469660382</v>
      </c>
      <c r="BD184" s="6">
        <f t="shared" si="85"/>
        <v>9.2683380362483536</v>
      </c>
      <c r="BE184" s="6">
        <f t="shared" si="85"/>
        <v>9.6247683354228712</v>
      </c>
      <c r="BF184" s="6">
        <f t="shared" si="85"/>
        <v>9.9953426940884498</v>
      </c>
      <c r="BG184" s="6">
        <f t="shared" si="85"/>
        <v>10.380622384447085</v>
      </c>
      <c r="BH184" s="6">
        <f t="shared" si="85"/>
        <v>10.781190951407224</v>
      </c>
      <c r="BI184" s="6">
        <f t="shared" si="85"/>
        <v>11.197655096421368</v>
      </c>
      <c r="BJ184" s="6">
        <f t="shared" si="85"/>
        <v>11.630645596396434</v>
      </c>
      <c r="BK184" s="6">
        <f t="shared" si="85"/>
        <v>12.080818259068845</v>
      </c>
      <c r="BL184" s="6">
        <f t="shared" si="85"/>
        <v>12.548854916291795</v>
      </c>
    </row>
    <row r="185" spans="3:64" x14ac:dyDescent="0.25">
      <c r="C185" t="s">
        <v>13</v>
      </c>
      <c r="D185" s="6">
        <f t="shared" ref="D185:AI185" si="86">(D$23*(D70*D170))+D153</f>
        <v>1.1674889999999991</v>
      </c>
      <c r="E185" s="6">
        <f t="shared" si="86"/>
        <v>1.1939332500000002</v>
      </c>
      <c r="F185" s="6">
        <f t="shared" si="86"/>
        <v>1.2205417499999998</v>
      </c>
      <c r="G185" s="6">
        <f t="shared" si="86"/>
        <v>1.24715025</v>
      </c>
      <c r="H185" s="6">
        <f t="shared" si="86"/>
        <v>1.2739229999999975</v>
      </c>
      <c r="I185" s="6">
        <f t="shared" si="86"/>
        <v>1.3008599999999964</v>
      </c>
      <c r="J185" s="10">
        <f t="shared" si="86"/>
        <v>0</v>
      </c>
      <c r="K185" s="6">
        <f t="shared" si="86"/>
        <v>1.2160448639040129</v>
      </c>
      <c r="L185">
        <f t="shared" si="86"/>
        <v>1.171788287700239</v>
      </c>
      <c r="M185" s="6">
        <f t="shared" si="86"/>
        <v>1.2027450993510287</v>
      </c>
      <c r="N185" s="6">
        <f>(N$23*(N70*N170))+N153</f>
        <v>1.1356099872114598</v>
      </c>
      <c r="O185" s="6">
        <f t="shared" si="86"/>
        <v>1.1284238431019824</v>
      </c>
      <c r="P185" s="6">
        <f t="shared" si="86"/>
        <v>1.1447948086183244</v>
      </c>
      <c r="Q185" s="6">
        <f t="shared" si="86"/>
        <v>1.1662239391709719</v>
      </c>
      <c r="R185" s="6">
        <f t="shared" si="86"/>
        <v>1.1892147764792762</v>
      </c>
      <c r="S185" s="6">
        <f t="shared" si="86"/>
        <v>1.2211600896211654</v>
      </c>
      <c r="T185" s="6">
        <f t="shared" si="86"/>
        <v>1.2962565155007153</v>
      </c>
      <c r="U185" s="6">
        <f t="shared" si="86"/>
        <v>1.3780225633252428</v>
      </c>
      <c r="V185" s="6">
        <f t="shared" si="86"/>
        <v>1.4667821790040183</v>
      </c>
      <c r="W185" s="6">
        <f t="shared" si="86"/>
        <v>1.5628406674753446</v>
      </c>
      <c r="X185" s="6">
        <f t="shared" si="86"/>
        <v>1.6701495198997258</v>
      </c>
      <c r="Y185" s="6">
        <f t="shared" si="86"/>
        <v>1.7853379047957758</v>
      </c>
      <c r="Z185" s="6">
        <f t="shared" si="86"/>
        <v>1.9086267675329371</v>
      </c>
      <c r="AA185" s="6">
        <f t="shared" si="86"/>
        <v>2.0401860158791898</v>
      </c>
      <c r="AB185" s="6">
        <f t="shared" si="86"/>
        <v>2.1839414185181298</v>
      </c>
      <c r="AC185" s="6">
        <f t="shared" si="86"/>
        <v>2.3362136094037891</v>
      </c>
      <c r="AD185" s="6">
        <f t="shared" si="86"/>
        <v>2.5008880006309289</v>
      </c>
      <c r="AE185" s="6">
        <f t="shared" si="86"/>
        <v>2.6740475229965952</v>
      </c>
      <c r="AF185" s="6">
        <f t="shared" si="86"/>
        <v>2.8595034477815067</v>
      </c>
      <c r="AG185" s="6">
        <f t="shared" si="86"/>
        <v>3.0530475834151898</v>
      </c>
      <c r="AH185" s="6">
        <f t="shared" si="86"/>
        <v>3.2583782890972839</v>
      </c>
      <c r="AI185" s="6">
        <f t="shared" si="86"/>
        <v>3.4709501006599193</v>
      </c>
      <c r="AJ185" s="6">
        <f t="shared" ref="AJ185:BL185" si="87">(AJ$23*(AJ70*AJ170))+AJ153</f>
        <v>3.6943035673131916</v>
      </c>
      <c r="AK185" s="6">
        <f t="shared" si="87"/>
        <v>3.9277661635898888</v>
      </c>
      <c r="AL185" s="6">
        <f t="shared" si="87"/>
        <v>4.1662043150402521</v>
      </c>
      <c r="AM185" s="6">
        <f t="shared" si="87"/>
        <v>4.3998243205782437</v>
      </c>
      <c r="AN185" s="6">
        <f t="shared" si="87"/>
        <v>4.648945168924242</v>
      </c>
      <c r="AO185" s="6">
        <f t="shared" si="87"/>
        <v>4.938689772828269</v>
      </c>
      <c r="AP185" s="6">
        <f t="shared" si="87"/>
        <v>5.1797535242635364</v>
      </c>
      <c r="AQ185" s="6">
        <f t="shared" si="87"/>
        <v>5.4580675659552336</v>
      </c>
      <c r="AR185" s="6">
        <f t="shared" si="87"/>
        <v>5.6832308464636148</v>
      </c>
      <c r="AS185" s="6">
        <f t="shared" si="87"/>
        <v>5.9119216812624407</v>
      </c>
      <c r="AT185" s="6">
        <f t="shared" si="87"/>
        <v>6.1497512546687325</v>
      </c>
      <c r="AU185" s="6">
        <f t="shared" si="87"/>
        <v>6.3970812841315468</v>
      </c>
      <c r="AV185" s="6">
        <f t="shared" si="87"/>
        <v>6.6542878671631422</v>
      </c>
      <c r="AW185" s="6">
        <f t="shared" si="87"/>
        <v>6.9217621468744861</v>
      </c>
      <c r="AX185" s="6">
        <f t="shared" si="87"/>
        <v>7.1999113492569782</v>
      </c>
      <c r="AY185" s="6">
        <f t="shared" si="87"/>
        <v>7.4891593996667378</v>
      </c>
      <c r="AZ185" s="6">
        <f t="shared" si="87"/>
        <v>7.7899472781337336</v>
      </c>
      <c r="BA185" s="6">
        <f t="shared" si="87"/>
        <v>8.1027337492195599</v>
      </c>
      <c r="BB185" s="6">
        <f t="shared" si="87"/>
        <v>8.4279953407462589</v>
      </c>
      <c r="BC185" s="6">
        <f t="shared" si="87"/>
        <v>8.7662272862793547</v>
      </c>
      <c r="BD185" s="6">
        <f t="shared" si="87"/>
        <v>9.1179439249169292</v>
      </c>
      <c r="BE185" s="6">
        <f t="shared" si="87"/>
        <v>9.4836801702055311</v>
      </c>
      <c r="BF185" s="6">
        <f t="shared" si="87"/>
        <v>9.8639916611033094</v>
      </c>
      <c r="BG185" s="6">
        <f t="shared" si="87"/>
        <v>10.259456587490687</v>
      </c>
      <c r="BH185" s="6">
        <f t="shared" si="87"/>
        <v>10.670675962196658</v>
      </c>
      <c r="BI185" s="6">
        <f t="shared" si="87"/>
        <v>11.098274665649516</v>
      </c>
      <c r="BJ185" s="6">
        <f t="shared" si="87"/>
        <v>11.542903391480955</v>
      </c>
      <c r="BK185" s="6">
        <f t="shared" si="87"/>
        <v>12.005238677797815</v>
      </c>
      <c r="BL185" s="6">
        <f t="shared" si="87"/>
        <v>12.485983437674161</v>
      </c>
    </row>
    <row r="186" spans="3:64" x14ac:dyDescent="0.25">
      <c r="C186" t="s">
        <v>14</v>
      </c>
      <c r="D186" s="6">
        <f t="shared" ref="D186:AI186" si="88">(D$23*(D71*D171))+D154</f>
        <v>0</v>
      </c>
      <c r="E186" s="6">
        <f t="shared" si="88"/>
        <v>0</v>
      </c>
      <c r="F186" s="6">
        <f t="shared" si="88"/>
        <v>0</v>
      </c>
      <c r="G186" s="6">
        <f t="shared" si="88"/>
        <v>0</v>
      </c>
      <c r="H186" s="6">
        <f t="shared" si="88"/>
        <v>0</v>
      </c>
      <c r="I186" s="6">
        <f t="shared" si="88"/>
        <v>0</v>
      </c>
      <c r="J186" s="10">
        <f t="shared" si="88"/>
        <v>0</v>
      </c>
      <c r="K186" s="6">
        <f t="shared" si="88"/>
        <v>0</v>
      </c>
      <c r="L186" s="6">
        <f t="shared" si="88"/>
        <v>0</v>
      </c>
      <c r="M186" s="6">
        <f t="shared" si="88"/>
        <v>0</v>
      </c>
      <c r="N186" s="6">
        <f t="shared" si="88"/>
        <v>0</v>
      </c>
      <c r="O186" s="6">
        <f t="shared" si="88"/>
        <v>0</v>
      </c>
      <c r="P186" s="6">
        <f t="shared" si="88"/>
        <v>0</v>
      </c>
      <c r="Q186" s="6">
        <f t="shared" si="88"/>
        <v>0</v>
      </c>
      <c r="R186" s="6">
        <f t="shared" si="88"/>
        <v>0</v>
      </c>
      <c r="S186" s="6">
        <f t="shared" si="88"/>
        <v>0</v>
      </c>
      <c r="T186" s="6">
        <f t="shared" si="88"/>
        <v>0</v>
      </c>
      <c r="U186" s="6">
        <f t="shared" si="88"/>
        <v>0</v>
      </c>
      <c r="V186" s="6">
        <f t="shared" si="88"/>
        <v>0</v>
      </c>
      <c r="W186" s="6">
        <f t="shared" si="88"/>
        <v>0</v>
      </c>
      <c r="X186" s="6">
        <f t="shared" si="88"/>
        <v>0</v>
      </c>
      <c r="Y186" s="6">
        <f t="shared" si="88"/>
        <v>0</v>
      </c>
      <c r="Z186" s="6">
        <f t="shared" si="88"/>
        <v>0</v>
      </c>
      <c r="AA186" s="6">
        <f t="shared" si="88"/>
        <v>0</v>
      </c>
      <c r="AB186" s="6">
        <f t="shared" si="88"/>
        <v>0</v>
      </c>
      <c r="AC186" s="6">
        <f t="shared" si="88"/>
        <v>0</v>
      </c>
      <c r="AD186" s="6">
        <f t="shared" si="88"/>
        <v>0</v>
      </c>
      <c r="AE186" s="6">
        <f t="shared" si="88"/>
        <v>0</v>
      </c>
      <c r="AF186" s="6">
        <f t="shared" si="88"/>
        <v>0</v>
      </c>
      <c r="AG186" s="6">
        <f t="shared" si="88"/>
        <v>0</v>
      </c>
      <c r="AH186" s="6">
        <f t="shared" si="88"/>
        <v>0</v>
      </c>
      <c r="AI186" s="6">
        <f t="shared" si="88"/>
        <v>0</v>
      </c>
      <c r="AJ186" s="6">
        <f t="shared" ref="AJ186:BL186" si="89">(AJ$23*(AJ71*AJ171))+AJ154</f>
        <v>0</v>
      </c>
      <c r="AK186" s="6">
        <f t="shared" si="89"/>
        <v>0</v>
      </c>
      <c r="AL186" s="6">
        <f t="shared" si="89"/>
        <v>0</v>
      </c>
      <c r="AM186" s="6">
        <f t="shared" si="89"/>
        <v>0</v>
      </c>
      <c r="AN186" s="6">
        <f t="shared" si="89"/>
        <v>0</v>
      </c>
      <c r="AO186" s="6">
        <f t="shared" si="89"/>
        <v>0</v>
      </c>
      <c r="AP186" s="6">
        <f t="shared" si="89"/>
        <v>0</v>
      </c>
      <c r="AQ186" s="6">
        <f t="shared" si="89"/>
        <v>0</v>
      </c>
      <c r="AR186" s="6">
        <f t="shared" si="89"/>
        <v>0</v>
      </c>
      <c r="AS186" s="6">
        <f t="shared" si="89"/>
        <v>0</v>
      </c>
      <c r="AT186" s="6">
        <f t="shared" si="89"/>
        <v>0</v>
      </c>
      <c r="AU186" s="6">
        <f t="shared" si="89"/>
        <v>0</v>
      </c>
      <c r="AV186" s="6">
        <f t="shared" si="89"/>
        <v>0</v>
      </c>
      <c r="AW186" s="6">
        <f t="shared" si="89"/>
        <v>0</v>
      </c>
      <c r="AX186" s="6">
        <f t="shared" si="89"/>
        <v>0</v>
      </c>
      <c r="AY186" s="6">
        <f t="shared" si="89"/>
        <v>0</v>
      </c>
      <c r="AZ186" s="6">
        <f t="shared" si="89"/>
        <v>0</v>
      </c>
      <c r="BA186" s="6">
        <f t="shared" si="89"/>
        <v>0</v>
      </c>
      <c r="BB186" s="6">
        <f t="shared" si="89"/>
        <v>0</v>
      </c>
      <c r="BC186" s="6">
        <f t="shared" si="89"/>
        <v>0</v>
      </c>
      <c r="BD186" s="6">
        <f t="shared" si="89"/>
        <v>0</v>
      </c>
      <c r="BE186" s="6">
        <f t="shared" si="89"/>
        <v>0</v>
      </c>
      <c r="BF186" s="6">
        <f t="shared" si="89"/>
        <v>0</v>
      </c>
      <c r="BG186" s="6">
        <f t="shared" si="89"/>
        <v>0</v>
      </c>
      <c r="BH186" s="6">
        <f t="shared" si="89"/>
        <v>0</v>
      </c>
      <c r="BI186" s="6">
        <f t="shared" si="89"/>
        <v>0</v>
      </c>
      <c r="BJ186" s="6">
        <f t="shared" si="89"/>
        <v>0</v>
      </c>
      <c r="BK186" s="6">
        <f t="shared" si="89"/>
        <v>0</v>
      </c>
      <c r="BL186" s="6">
        <f t="shared" si="89"/>
        <v>0</v>
      </c>
    </row>
    <row r="187" spans="3:64" x14ac:dyDescent="0.25">
      <c r="C187" t="s">
        <v>15</v>
      </c>
      <c r="D187" s="6">
        <f t="shared" ref="D187:AI187" si="90">(D$23*(D72*D172))+D155</f>
        <v>9.6666666666666672E-3</v>
      </c>
      <c r="E187" s="6">
        <f t="shared" si="90"/>
        <v>9.9333333333333322E-3</v>
      </c>
      <c r="F187" s="6">
        <f t="shared" si="90"/>
        <v>1.0199999999999999E-2</v>
      </c>
      <c r="G187" s="6">
        <f t="shared" si="90"/>
        <v>1.0466666666666666E-2</v>
      </c>
      <c r="H187" s="6">
        <f t="shared" si="90"/>
        <v>1.0733333333333308E-2</v>
      </c>
      <c r="I187" s="6">
        <f t="shared" si="90"/>
        <v>1.0999999999999965E-2</v>
      </c>
      <c r="J187" s="10">
        <f t="shared" si="90"/>
        <v>0</v>
      </c>
      <c r="K187" s="6">
        <f t="shared" si="90"/>
        <v>1.0378028024745387E-2</v>
      </c>
      <c r="L187" s="6">
        <f t="shared" si="90"/>
        <v>1.0041584052626401E-2</v>
      </c>
      <c r="M187" s="6">
        <f t="shared" si="90"/>
        <v>1.0345367801459268E-2</v>
      </c>
      <c r="N187" s="6">
        <f t="shared" si="90"/>
        <v>9.8002294312248169E-3</v>
      </c>
      <c r="O187" s="6">
        <f t="shared" si="90"/>
        <v>9.7660074466301636E-3</v>
      </c>
      <c r="P187" s="6">
        <f t="shared" si="90"/>
        <v>9.9312736679212071E-3</v>
      </c>
      <c r="Q187" s="6">
        <f t="shared" si="90"/>
        <v>1.0136371057617668E-2</v>
      </c>
      <c r="R187" s="6">
        <f t="shared" si="90"/>
        <v>1.0350830798230726E-2</v>
      </c>
      <c r="S187" s="6">
        <f t="shared" si="90"/>
        <v>1.0638920280295568E-2</v>
      </c>
      <c r="T187" s="6">
        <f t="shared" si="90"/>
        <v>1.1298740381837142E-2</v>
      </c>
      <c r="U187" s="6">
        <f t="shared" si="90"/>
        <v>1.2012278057664123E-2</v>
      </c>
      <c r="V187" s="6">
        <f t="shared" si="90"/>
        <v>1.278188790250551E-2</v>
      </c>
      <c r="W187" s="6">
        <f t="shared" si="90"/>
        <v>1.360978908988179E-2</v>
      </c>
      <c r="X187" s="6">
        <f t="shared" si="90"/>
        <v>1.4529959373694213E-2</v>
      </c>
      <c r="Y187" s="6">
        <f t="shared" si="90"/>
        <v>1.5512641506826078E-2</v>
      </c>
      <c r="Z187" s="6">
        <f t="shared" si="90"/>
        <v>1.6559441819656951E-2</v>
      </c>
      <c r="AA187" s="6">
        <f t="shared" si="90"/>
        <v>1.7671596712626494E-2</v>
      </c>
      <c r="AB187" s="6">
        <f t="shared" si="90"/>
        <v>1.8882898364107455E-2</v>
      </c>
      <c r="AC187" s="6">
        <f t="shared" si="90"/>
        <v>2.0161349081411036E-2</v>
      </c>
      <c r="AD187" s="6">
        <f t="shared" si="90"/>
        <v>2.1540446700450491E-2</v>
      </c>
      <c r="AE187" s="6">
        <f t="shared" si="90"/>
        <v>2.2986465061875606E-2</v>
      </c>
      <c r="AF187" s="6">
        <f t="shared" si="90"/>
        <v>2.4532362096117626E-2</v>
      </c>
      <c r="AG187" s="6">
        <f t="shared" si="90"/>
        <v>2.6142295566414082E-2</v>
      </c>
      <c r="AH187" s="6">
        <f t="shared" si="90"/>
        <v>2.7848403072685095E-2</v>
      </c>
      <c r="AI187" s="6">
        <f t="shared" si="90"/>
        <v>2.961239301234932E-2</v>
      </c>
      <c r="AJ187" s="6">
        <f t="shared" ref="AJ187:BL187" si="91">(AJ$23*(AJ72*AJ172))+AJ155</f>
        <v>3.14652573783024E-2</v>
      </c>
      <c r="AK187" s="6">
        <f t="shared" si="91"/>
        <v>3.3402110742738168E-2</v>
      </c>
      <c r="AL187" s="6">
        <f t="shared" si="91"/>
        <v>3.5380388954013457E-2</v>
      </c>
      <c r="AM187" s="6">
        <f t="shared" si="91"/>
        <v>3.7318403078184466E-2</v>
      </c>
      <c r="AN187" s="6">
        <f t="shared" si="91"/>
        <v>3.9390116383497632E-2</v>
      </c>
      <c r="AO187" s="6">
        <f t="shared" si="91"/>
        <v>4.1809662074032201E-2</v>
      </c>
      <c r="AP187" s="6">
        <f t="shared" si="91"/>
        <v>4.3822859578240107E-2</v>
      </c>
      <c r="AQ187" s="6">
        <f t="shared" si="91"/>
        <v>4.6159382681508279E-2</v>
      </c>
      <c r="AR187" s="6">
        <f t="shared" si="91"/>
        <v>4.8057084783220148E-2</v>
      </c>
      <c r="AS187" s="6">
        <f t="shared" si="91"/>
        <v>4.9990881796570602E-2</v>
      </c>
      <c r="AT187" s="6">
        <f t="shared" si="91"/>
        <v>5.2001955476650867E-2</v>
      </c>
      <c r="AU187" s="6">
        <f t="shared" si="91"/>
        <v>5.4093364486145323E-2</v>
      </c>
      <c r="AV187" s="6">
        <f t="shared" si="91"/>
        <v>5.6268289084755126E-2</v>
      </c>
      <c r="AW187" s="6">
        <f t="shared" si="91"/>
        <v>5.853003675692952E-2</v>
      </c>
      <c r="AX187" s="6">
        <f t="shared" si="91"/>
        <v>6.0882050983062548E-2</v>
      </c>
      <c r="AY187" s="6">
        <f t="shared" si="91"/>
        <v>6.3327916452449992E-2</v>
      </c>
      <c r="AZ187" s="6">
        <f t="shared" si="91"/>
        <v>6.5871362067763672E-2</v>
      </c>
      <c r="BA187" s="6">
        <f t="shared" si="91"/>
        <v>6.8516267116688304E-2</v>
      </c>
      <c r="BB187" s="6">
        <f t="shared" si="91"/>
        <v>7.1266661092053596E-2</v>
      </c>
      <c r="BC187" s="6">
        <f t="shared" si="91"/>
        <v>7.4126731661418518E-2</v>
      </c>
      <c r="BD187" s="6">
        <f t="shared" si="91"/>
        <v>7.7100828047665548E-2</v>
      </c>
      <c r="BE187" s="6">
        <f t="shared" si="91"/>
        <v>8.019347345007212E-2</v>
      </c>
      <c r="BF187" s="6">
        <f t="shared" si="91"/>
        <v>8.3409366320846515E-2</v>
      </c>
      <c r="BG187" s="6">
        <f t="shared" si="91"/>
        <v>8.6753395801544786E-2</v>
      </c>
      <c r="BH187" s="6">
        <f t="shared" si="91"/>
        <v>9.023064402331013E-2</v>
      </c>
      <c r="BI187" s="6">
        <f t="shared" si="91"/>
        <v>9.3846394940381481E-2</v>
      </c>
      <c r="BJ187" s="6">
        <f t="shared" si="91"/>
        <v>9.7606150782013804E-2</v>
      </c>
      <c r="BK187" s="6">
        <f t="shared" si="91"/>
        <v>0.1015156323169103</v>
      </c>
      <c r="BL187" s="6">
        <f t="shared" si="91"/>
        <v>0.10558078333903398</v>
      </c>
    </row>
    <row r="188" spans="3:64" x14ac:dyDescent="0.25">
      <c r="C188" t="s">
        <v>16</v>
      </c>
      <c r="D188" s="6">
        <f t="shared" ref="D188:AI188" si="92">(D$23*(D73*D173))+D156</f>
        <v>5.9423373767073038</v>
      </c>
      <c r="E188" s="6">
        <f t="shared" si="92"/>
        <v>6.0081375278832141</v>
      </c>
      <c r="F188" s="6">
        <f t="shared" si="92"/>
        <v>6.2874210355176849</v>
      </c>
      <c r="G188" s="6">
        <f t="shared" si="92"/>
        <v>6.5282249341480014</v>
      </c>
      <c r="H188" s="6">
        <f t="shared" si="92"/>
        <v>7.534972078507824</v>
      </c>
      <c r="I188" s="6">
        <f t="shared" si="92"/>
        <v>7.9342492639842765</v>
      </c>
      <c r="J188" s="10">
        <f t="shared" si="92"/>
        <v>0</v>
      </c>
      <c r="K188" s="6">
        <f t="shared" si="92"/>
        <v>7.9628392684362836</v>
      </c>
      <c r="L188" s="6">
        <f t="shared" si="92"/>
        <v>7.90954215374245</v>
      </c>
      <c r="M188" s="6">
        <f t="shared" si="92"/>
        <v>8.3392252694726814</v>
      </c>
      <c r="N188" s="6">
        <f t="shared" si="92"/>
        <v>8.0590456217826212</v>
      </c>
      <c r="O188" s="6">
        <f t="shared" si="92"/>
        <v>8.1673905284274841</v>
      </c>
      <c r="P188" s="6">
        <f t="shared" si="92"/>
        <v>8.4210817286639337</v>
      </c>
      <c r="Q188" s="6">
        <f t="shared" si="92"/>
        <v>8.6887665639878318</v>
      </c>
      <c r="R188" s="6">
        <f t="shared" si="92"/>
        <v>8.9439426426844086</v>
      </c>
      <c r="S188" s="6">
        <f t="shared" si="92"/>
        <v>9.2417590082239087</v>
      </c>
      <c r="T188" s="6">
        <f t="shared" si="92"/>
        <v>9.8420191504865677</v>
      </c>
      <c r="U188" s="6">
        <f t="shared" si="92"/>
        <v>10.46759225121493</v>
      </c>
      <c r="V188" s="6">
        <f t="shared" si="92"/>
        <v>11.118248794886869</v>
      </c>
      <c r="W188" s="6">
        <f t="shared" si="92"/>
        <v>11.793772876342905</v>
      </c>
      <c r="X188" s="6">
        <f t="shared" si="92"/>
        <v>12.521499917963052</v>
      </c>
      <c r="Y188" s="6">
        <f t="shared" si="92"/>
        <v>13.273683059347185</v>
      </c>
      <c r="Z188" s="6">
        <f t="shared" si="92"/>
        <v>14.050168014627053</v>
      </c>
      <c r="AA188" s="6">
        <f t="shared" si="92"/>
        <v>14.850842596889404</v>
      </c>
      <c r="AB188" s="6">
        <f t="shared" si="92"/>
        <v>15.703068409195515</v>
      </c>
      <c r="AC188" s="6">
        <f t="shared" si="92"/>
        <v>16.57932941101258</v>
      </c>
      <c r="AD188" s="6">
        <f t="shared" si="92"/>
        <v>17.50700999992263</v>
      </c>
      <c r="AE188" s="6">
        <f t="shared" si="92"/>
        <v>18.458758387237324</v>
      </c>
      <c r="AF188" s="6">
        <f t="shared" si="92"/>
        <v>19.462005683858528</v>
      </c>
      <c r="AG188" s="6">
        <f t="shared" si="92"/>
        <v>20.489606017307501</v>
      </c>
      <c r="AH188" s="6">
        <f t="shared" si="92"/>
        <v>21.569072611086533</v>
      </c>
      <c r="AI188" s="6">
        <f t="shared" si="92"/>
        <v>22.673510553333095</v>
      </c>
      <c r="AJ188" s="6">
        <f t="shared" ref="AJ188:BL188" si="93">(AJ$23*(AJ73*AJ173))+AJ156</f>
        <v>23.830553084980689</v>
      </c>
      <c r="AK188" s="6">
        <f t="shared" si="93"/>
        <v>25.040692804689311</v>
      </c>
      <c r="AL188" s="6">
        <f t="shared" si="93"/>
        <v>26.277463627124632</v>
      </c>
      <c r="AM188" s="6">
        <f t="shared" si="93"/>
        <v>27.487587182322155</v>
      </c>
      <c r="AN188" s="6">
        <f t="shared" si="93"/>
        <v>28.807302647323034</v>
      </c>
      <c r="AO188" s="6">
        <f t="shared" si="93"/>
        <v>30.399559402138504</v>
      </c>
      <c r="AP188" s="6">
        <f t="shared" si="93"/>
        <v>31.725253087359352</v>
      </c>
      <c r="AQ188" s="6">
        <f t="shared" si="93"/>
        <v>33.325953737603307</v>
      </c>
      <c r="AR188" s="6">
        <f t="shared" si="93"/>
        <v>34.663353597317794</v>
      </c>
      <c r="AS188" s="6">
        <f t="shared" si="93"/>
        <v>36.058192463669691</v>
      </c>
      <c r="AT188" s="6">
        <f t="shared" si="93"/>
        <v>37.508770633305602</v>
      </c>
      <c r="AU188" s="6">
        <f t="shared" si="93"/>
        <v>39.01729430551211</v>
      </c>
      <c r="AV188" s="6">
        <f t="shared" si="93"/>
        <v>40.586057386943125</v>
      </c>
      <c r="AW188" s="6">
        <f t="shared" si="93"/>
        <v>42.217445550876569</v>
      </c>
      <c r="AX188" s="6">
        <f t="shared" si="93"/>
        <v>43.913942563838077</v>
      </c>
      <c r="AY188" s="6">
        <f t="shared" si="93"/>
        <v>45.678134045682803</v>
      </c>
      <c r="AZ188" s="6">
        <f t="shared" si="93"/>
        <v>47.512709636708863</v>
      </c>
      <c r="BA188" s="6">
        <f t="shared" si="93"/>
        <v>49.42046744923055</v>
      </c>
      <c r="BB188" s="6">
        <f t="shared" si="93"/>
        <v>51.404313937840456</v>
      </c>
      <c r="BC188" s="6">
        <f t="shared" si="93"/>
        <v>53.467269647833803</v>
      </c>
      <c r="BD188" s="6">
        <f t="shared" si="93"/>
        <v>55.612471653615522</v>
      </c>
      <c r="BE188" s="6">
        <f t="shared" si="93"/>
        <v>57.843182517961772</v>
      </c>
      <c r="BF188" s="6">
        <f t="shared" si="93"/>
        <v>60.162791212779418</v>
      </c>
      <c r="BG188" s="6">
        <f t="shared" si="93"/>
        <v>62.574824253322333</v>
      </c>
      <c r="BH188" s="6">
        <f t="shared" si="93"/>
        <v>65.082947357343457</v>
      </c>
      <c r="BI188" s="6">
        <f t="shared" si="93"/>
        <v>67.690971816663819</v>
      </c>
      <c r="BJ188" s="6">
        <f t="shared" si="93"/>
        <v>70.402866363866721</v>
      </c>
      <c r="BK188" s="6">
        <f t="shared" si="93"/>
        <v>73.222757363031519</v>
      </c>
      <c r="BL188" s="6">
        <f t="shared" si="93"/>
        <v>76.154932045328778</v>
      </c>
    </row>
    <row r="189" spans="3:64" x14ac:dyDescent="0.25">
      <c r="C189" t="s">
        <v>17</v>
      </c>
      <c r="D189" s="6">
        <f t="shared" ref="D189:AI189" si="94">(D$23*(D74*D174))+D157</f>
        <v>0.8079999999999995</v>
      </c>
      <c r="E189" s="6">
        <f t="shared" si="94"/>
        <v>0.86240000000000028</v>
      </c>
      <c r="F189" s="6">
        <f t="shared" si="94"/>
        <v>0.91679999999999984</v>
      </c>
      <c r="G189" s="6">
        <f t="shared" si="94"/>
        <v>0.97120000000000017</v>
      </c>
      <c r="H189" s="6">
        <f t="shared" si="94"/>
        <v>1.0255999999999987</v>
      </c>
      <c r="I189" s="6">
        <f t="shared" si="94"/>
        <v>1.0799999999999967</v>
      </c>
      <c r="J189" s="10">
        <f t="shared" si="94"/>
        <v>0</v>
      </c>
      <c r="K189" s="6">
        <f t="shared" si="94"/>
        <v>1.0842916216706375</v>
      </c>
      <c r="L189" s="6">
        <f t="shared" si="94"/>
        <v>1.0771956163712388</v>
      </c>
      <c r="M189" s="6">
        <f t="shared" si="94"/>
        <v>1.1358600288969658</v>
      </c>
      <c r="N189" s="6">
        <f t="shared" si="94"/>
        <v>1.0978170635186573</v>
      </c>
      <c r="O189" s="6">
        <f t="shared" si="94"/>
        <v>1.1126763361059437</v>
      </c>
      <c r="P189" s="6">
        <f t="shared" si="94"/>
        <v>1.1473211834907204</v>
      </c>
      <c r="Q189" s="6">
        <f t="shared" si="94"/>
        <v>1.1838584752616477</v>
      </c>
      <c r="R189" s="6">
        <f t="shared" si="94"/>
        <v>1.2186769462741986</v>
      </c>
      <c r="S189" s="6">
        <f t="shared" si="94"/>
        <v>1.2592907849799995</v>
      </c>
      <c r="T189" s="6">
        <f t="shared" si="94"/>
        <v>1.3411016517165064</v>
      </c>
      <c r="U189" s="6">
        <f t="shared" si="94"/>
        <v>1.426346827091675</v>
      </c>
      <c r="V189" s="6">
        <f t="shared" si="94"/>
        <v>1.5149934538618279</v>
      </c>
      <c r="W189" s="6">
        <f t="shared" si="94"/>
        <v>1.607010620687501</v>
      </c>
      <c r="X189" s="6">
        <f t="shared" si="94"/>
        <v>1.7061215606315094</v>
      </c>
      <c r="Y189" s="6">
        <f t="shared" si="94"/>
        <v>1.8085441397779418</v>
      </c>
      <c r="Z189" s="6">
        <f t="shared" si="94"/>
        <v>1.9142562564789298</v>
      </c>
      <c r="AA189" s="6">
        <f t="shared" si="94"/>
        <v>2.023241798476282</v>
      </c>
      <c r="AB189" s="6">
        <f t="shared" si="94"/>
        <v>2.1392276966505657</v>
      </c>
      <c r="AC189" s="6">
        <f t="shared" si="94"/>
        <v>2.2584647839579235</v>
      </c>
      <c r="AD189" s="6">
        <f t="shared" si="94"/>
        <v>2.3846832910953979</v>
      </c>
      <c r="AE189" s="6">
        <f t="shared" si="94"/>
        <v>2.5141575914157137</v>
      </c>
      <c r="AF189" s="6">
        <f t="shared" si="94"/>
        <v>2.6506246397361615</v>
      </c>
      <c r="AG189" s="6">
        <f t="shared" si="94"/>
        <v>2.7903882903648554</v>
      </c>
      <c r="AH189" s="6">
        <f t="shared" si="94"/>
        <v>2.9371972399507125</v>
      </c>
      <c r="AI189" s="6">
        <f t="shared" si="94"/>
        <v>3.0873911943946255</v>
      </c>
      <c r="AJ189" s="6">
        <f t="shared" ref="AJ189:BL189" si="95">(AJ$23*(AJ74*AJ174))+AJ157</f>
        <v>3.2447359801565954</v>
      </c>
      <c r="AK189" s="6">
        <f t="shared" si="95"/>
        <v>3.4093020155884686</v>
      </c>
      <c r="AL189" s="6">
        <f t="shared" si="95"/>
        <v>3.5774903203834949</v>
      </c>
      <c r="AM189" s="6">
        <f t="shared" si="95"/>
        <v>3.7420534402180357</v>
      </c>
      <c r="AN189" s="6">
        <f t="shared" si="95"/>
        <v>3.9215450988995153</v>
      </c>
      <c r="AO189" s="6">
        <f t="shared" si="95"/>
        <v>4.1381528815996429</v>
      </c>
      <c r="AP189" s="6">
        <f t="shared" si="95"/>
        <v>4.3184986754887715</v>
      </c>
      <c r="AQ189" s="6">
        <f t="shared" si="95"/>
        <v>4.5363131006136435</v>
      </c>
      <c r="AR189" s="6">
        <f t="shared" si="95"/>
        <v>4.7183319605343401</v>
      </c>
      <c r="AS189" s="6">
        <f t="shared" si="95"/>
        <v>4.9081956672996583</v>
      </c>
      <c r="AT189" s="6">
        <f t="shared" si="95"/>
        <v>5.1056465377075382</v>
      </c>
      <c r="AU189" s="6">
        <f t="shared" si="95"/>
        <v>5.3109848768215402</v>
      </c>
      <c r="AV189" s="6">
        <f t="shared" si="95"/>
        <v>5.524522928321411</v>
      </c>
      <c r="AW189" s="6">
        <f t="shared" si="95"/>
        <v>5.7465854270439882</v>
      </c>
      <c r="AX189" s="6">
        <f t="shared" si="95"/>
        <v>5.9775104601552309</v>
      </c>
      <c r="AY189" s="6">
        <f t="shared" si="95"/>
        <v>6.2176499789678159</v>
      </c>
      <c r="AZ189" s="6">
        <f t="shared" si="95"/>
        <v>6.4673700939258865</v>
      </c>
      <c r="BA189" s="6">
        <f t="shared" si="95"/>
        <v>6.7270516805475769</v>
      </c>
      <c r="BB189" s="6">
        <f t="shared" si="95"/>
        <v>6.9970903617652604</v>
      </c>
      <c r="BC189" s="6">
        <f t="shared" si="95"/>
        <v>7.2778972903938159</v>
      </c>
      <c r="BD189" s="6">
        <f t="shared" si="95"/>
        <v>7.5698994810435245</v>
      </c>
      <c r="BE189" s="6">
        <f t="shared" si="95"/>
        <v>7.8735410296434427</v>
      </c>
      <c r="BF189" s="6">
        <f t="shared" si="95"/>
        <v>8.1892832387740189</v>
      </c>
      <c r="BG189" s="6">
        <f t="shared" si="95"/>
        <v>8.5176061332425768</v>
      </c>
      <c r="BH189" s="6">
        <f t="shared" si="95"/>
        <v>8.8590086859249926</v>
      </c>
      <c r="BI189" s="6">
        <f t="shared" si="95"/>
        <v>9.2140096850556343</v>
      </c>
      <c r="BJ189" s="6">
        <f t="shared" si="95"/>
        <v>9.5831493495068081</v>
      </c>
      <c r="BK189" s="6">
        <f t="shared" si="95"/>
        <v>9.9669893547511901</v>
      </c>
      <c r="BL189" s="6">
        <f t="shared" si="95"/>
        <v>10.36611327328697</v>
      </c>
    </row>
    <row r="190" spans="3:64" x14ac:dyDescent="0.25">
      <c r="C190" t="s">
        <v>18</v>
      </c>
      <c r="D190" s="6">
        <f t="shared" ref="D190:AI190" si="96">(D$23*(D75*D175))+D158</f>
        <v>0.3366666666666665</v>
      </c>
      <c r="E190" s="6">
        <f t="shared" si="96"/>
        <v>0.35933333333333334</v>
      </c>
      <c r="F190" s="6">
        <f t="shared" si="96"/>
        <v>0.3819999999999999</v>
      </c>
      <c r="G190" s="6">
        <f t="shared" si="96"/>
        <v>0.40466666666666667</v>
      </c>
      <c r="H190" s="6">
        <f t="shared" si="96"/>
        <v>0.42733333333333245</v>
      </c>
      <c r="I190" s="6">
        <f t="shared" si="96"/>
        <v>0.44999999999999851</v>
      </c>
      <c r="J190" s="10">
        <f t="shared" si="96"/>
        <v>0</v>
      </c>
      <c r="K190" s="6">
        <f t="shared" si="96"/>
        <v>0.45178817569609891</v>
      </c>
      <c r="L190" s="6">
        <f t="shared" si="96"/>
        <v>0.44883150682134937</v>
      </c>
      <c r="M190" s="6">
        <f t="shared" si="96"/>
        <v>0.47327501204040268</v>
      </c>
      <c r="N190" s="6">
        <f t="shared" si="96"/>
        <v>0.45742377646610727</v>
      </c>
      <c r="O190" s="6">
        <f t="shared" si="96"/>
        <v>0.46361514004414334</v>
      </c>
      <c r="P190" s="6">
        <f t="shared" si="96"/>
        <v>0.47805049312113362</v>
      </c>
      <c r="Q190" s="6">
        <f t="shared" si="96"/>
        <v>0.4932743646923532</v>
      </c>
      <c r="R190" s="6">
        <f t="shared" si="96"/>
        <v>0.50778206094758283</v>
      </c>
      <c r="S190" s="6">
        <f t="shared" si="96"/>
        <v>0.5247044937416665</v>
      </c>
      <c r="T190" s="6">
        <f t="shared" si="96"/>
        <v>0.55879235488187784</v>
      </c>
      <c r="U190" s="6">
        <f t="shared" si="96"/>
        <v>0.59431117795486466</v>
      </c>
      <c r="V190" s="6">
        <f t="shared" si="96"/>
        <v>0.63124727244242829</v>
      </c>
      <c r="W190" s="6">
        <f t="shared" si="96"/>
        <v>0.66958775861979236</v>
      </c>
      <c r="X190" s="6">
        <f t="shared" si="96"/>
        <v>0.71088398359646199</v>
      </c>
      <c r="Y190" s="6">
        <f t="shared" si="96"/>
        <v>0.75356005824080918</v>
      </c>
      <c r="Z190" s="6">
        <f t="shared" si="96"/>
        <v>0.79760677353288723</v>
      </c>
      <c r="AA190" s="6">
        <f t="shared" si="96"/>
        <v>0.84301741603178459</v>
      </c>
      <c r="AB190" s="6">
        <f t="shared" si="96"/>
        <v>0.89134487360440273</v>
      </c>
      <c r="AC190" s="6">
        <f t="shared" si="96"/>
        <v>0.94102699331580175</v>
      </c>
      <c r="AD190" s="6">
        <f t="shared" si="96"/>
        <v>0.99361803795641601</v>
      </c>
      <c r="AE190" s="6">
        <f t="shared" si="96"/>
        <v>1.0475656630898806</v>
      </c>
      <c r="AF190" s="6">
        <f t="shared" si="96"/>
        <v>1.1044269332234011</v>
      </c>
      <c r="AG190" s="6">
        <f t="shared" si="96"/>
        <v>1.1626617876520233</v>
      </c>
      <c r="AH190" s="6">
        <f t="shared" si="96"/>
        <v>1.223832183312797</v>
      </c>
      <c r="AI190" s="6">
        <f t="shared" si="96"/>
        <v>1.2864129976644274</v>
      </c>
      <c r="AJ190" s="6">
        <f t="shared" ref="AJ190:BL190" si="97">(AJ$23*(AJ75*AJ175))+AJ158</f>
        <v>1.3519733250652484</v>
      </c>
      <c r="AK190" s="6">
        <f t="shared" si="97"/>
        <v>1.4205425064951955</v>
      </c>
      <c r="AL190" s="6">
        <f t="shared" si="97"/>
        <v>1.4906209668264565</v>
      </c>
      <c r="AM190" s="6">
        <f t="shared" si="97"/>
        <v>1.5591889334241822</v>
      </c>
      <c r="AN190" s="6">
        <f t="shared" si="97"/>
        <v>1.6339771245414656</v>
      </c>
      <c r="AO190" s="6">
        <f t="shared" si="97"/>
        <v>1.724230367333186</v>
      </c>
      <c r="AP190" s="6">
        <f t="shared" si="97"/>
        <v>1.7993744481203222</v>
      </c>
      <c r="AQ190" s="6">
        <f t="shared" si="97"/>
        <v>1.890130458589018</v>
      </c>
      <c r="AR190" s="6">
        <f t="shared" si="97"/>
        <v>1.9659716502226428</v>
      </c>
      <c r="AS190" s="6">
        <f t="shared" si="97"/>
        <v>2.0450815280415253</v>
      </c>
      <c r="AT190" s="6">
        <f t="shared" si="97"/>
        <v>2.1273527240448087</v>
      </c>
      <c r="AU190" s="6">
        <f t="shared" si="97"/>
        <v>2.2129103653423092</v>
      </c>
      <c r="AV190" s="6">
        <f t="shared" si="97"/>
        <v>2.3018845534672558</v>
      </c>
      <c r="AW190" s="6">
        <f t="shared" si="97"/>
        <v>2.3944105946016627</v>
      </c>
      <c r="AX190" s="6">
        <f t="shared" si="97"/>
        <v>2.4906293583980137</v>
      </c>
      <c r="AY190" s="6">
        <f t="shared" si="97"/>
        <v>2.5906874912365914</v>
      </c>
      <c r="AZ190" s="6">
        <f t="shared" si="97"/>
        <v>2.6947375391357875</v>
      </c>
      <c r="BA190" s="6">
        <f t="shared" si="97"/>
        <v>2.8029382002281586</v>
      </c>
      <c r="BB190" s="6">
        <f t="shared" si="97"/>
        <v>2.9154543174021934</v>
      </c>
      <c r="BC190" s="6">
        <f t="shared" si="97"/>
        <v>3.032457204330758</v>
      </c>
      <c r="BD190" s="6">
        <f t="shared" si="97"/>
        <v>3.154124783768137</v>
      </c>
      <c r="BE190" s="6">
        <f t="shared" si="97"/>
        <v>3.2806420956847693</v>
      </c>
      <c r="BF190" s="6">
        <f t="shared" si="97"/>
        <v>3.4122013494891763</v>
      </c>
      <c r="BG190" s="6">
        <f t="shared" si="97"/>
        <v>3.5490025555177418</v>
      </c>
      <c r="BH190" s="6">
        <f t="shared" si="97"/>
        <v>3.6912536191354151</v>
      </c>
      <c r="BI190" s="6">
        <f t="shared" si="97"/>
        <v>3.8391707021065162</v>
      </c>
      <c r="BJ190" s="6">
        <f t="shared" si="97"/>
        <v>3.9929788956278385</v>
      </c>
      <c r="BK190" s="6">
        <f t="shared" si="97"/>
        <v>4.1529122311463311</v>
      </c>
      <c r="BL190" s="6">
        <f t="shared" si="97"/>
        <v>4.3192138638695727</v>
      </c>
    </row>
    <row r="191" spans="3:64" x14ac:dyDescent="0.25">
      <c r="C191" t="s">
        <v>40</v>
      </c>
      <c r="D191" s="6">
        <f t="shared" ref="D191:AI191" si="98">(D$23*(D76*D176))+D159</f>
        <v>1.0844765712490834</v>
      </c>
      <c r="E191" s="6">
        <f t="shared" si="98"/>
        <v>1.0964850988386865</v>
      </c>
      <c r="F191" s="6">
        <f t="shared" si="98"/>
        <v>1.1474543389819778</v>
      </c>
      <c r="G191" s="6">
        <f t="shared" si="98"/>
        <v>1.1914010504820107</v>
      </c>
      <c r="H191" s="6">
        <f t="shared" si="98"/>
        <v>1.3751324043276782</v>
      </c>
      <c r="I191" s="6">
        <f t="shared" si="98"/>
        <v>1.44800049067713</v>
      </c>
      <c r="J191" s="10">
        <f t="shared" si="98"/>
        <v>0</v>
      </c>
      <c r="K191" s="6">
        <f t="shared" si="98"/>
        <v>1.4532181664896207</v>
      </c>
      <c r="L191" s="6">
        <f t="shared" si="98"/>
        <v>1.4434914430579964</v>
      </c>
      <c r="M191" s="6">
        <f t="shared" si="98"/>
        <v>1.5219086116787635</v>
      </c>
      <c r="N191" s="6">
        <f t="shared" si="98"/>
        <v>1.4707758259753274</v>
      </c>
      <c r="O191" s="6">
        <f t="shared" si="98"/>
        <v>1.4905487714380152</v>
      </c>
      <c r="P191" s="6">
        <f t="shared" si="98"/>
        <v>1.5368474154811671</v>
      </c>
      <c r="Q191" s="6">
        <f t="shared" si="98"/>
        <v>1.585699897927779</v>
      </c>
      <c r="R191" s="6">
        <f t="shared" si="98"/>
        <v>1.6322695322899035</v>
      </c>
      <c r="S191" s="6">
        <f t="shared" si="98"/>
        <v>1.6866210190008619</v>
      </c>
      <c r="T191" s="6">
        <f t="shared" si="98"/>
        <v>1.7961684949637966</v>
      </c>
      <c r="U191" s="6">
        <f t="shared" si="98"/>
        <v>1.9103355858467237</v>
      </c>
      <c r="V191" s="6">
        <f t="shared" si="98"/>
        <v>2.0290804050668521</v>
      </c>
      <c r="W191" s="6">
        <f t="shared" si="98"/>
        <v>2.1523635499325793</v>
      </c>
      <c r="X191" s="6">
        <f t="shared" si="98"/>
        <v>2.285173735028255</v>
      </c>
      <c r="Y191" s="6">
        <f t="shared" si="98"/>
        <v>2.4224471583308604</v>
      </c>
      <c r="Z191" s="6">
        <f t="shared" si="98"/>
        <v>2.5641556626694357</v>
      </c>
      <c r="AA191" s="6">
        <f t="shared" si="98"/>
        <v>2.7102787739323158</v>
      </c>
      <c r="AB191" s="6">
        <f t="shared" si="98"/>
        <v>2.8658099846781795</v>
      </c>
      <c r="AC191" s="6">
        <f t="shared" si="98"/>
        <v>3.0257276175097934</v>
      </c>
      <c r="AD191" s="6">
        <f t="shared" si="98"/>
        <v>3.1950293249858763</v>
      </c>
      <c r="AE191" s="6">
        <f t="shared" si="98"/>
        <v>3.3687234056708077</v>
      </c>
      <c r="AF191" s="6">
        <f t="shared" si="98"/>
        <v>3.5518160373041798</v>
      </c>
      <c r="AG191" s="6">
        <f t="shared" si="98"/>
        <v>3.7393530981586158</v>
      </c>
      <c r="AH191" s="6">
        <f t="shared" si="98"/>
        <v>3.9363557515232896</v>
      </c>
      <c r="AI191" s="6">
        <f t="shared" si="98"/>
        <v>4.1379156759832858</v>
      </c>
      <c r="AJ191" s="6">
        <f t="shared" ref="AJ191:BL191" si="99">(AJ$23*(AJ76*AJ176))+AJ159</f>
        <v>4.3490759380089754</v>
      </c>
      <c r="AK191" s="6">
        <f t="shared" si="99"/>
        <v>4.5699264368557948</v>
      </c>
      <c r="AL191" s="6">
        <f t="shared" si="99"/>
        <v>4.7956371119502421</v>
      </c>
      <c r="AM191" s="6">
        <f t="shared" si="99"/>
        <v>5.0164846607737958</v>
      </c>
      <c r="AN191" s="6">
        <f t="shared" si="99"/>
        <v>5.2573327331364537</v>
      </c>
      <c r="AO191" s="6">
        <f t="shared" si="99"/>
        <v>5.547919590890273</v>
      </c>
      <c r="AP191" s="6">
        <f t="shared" si="99"/>
        <v>5.7898586884430809</v>
      </c>
      <c r="AQ191" s="6">
        <f t="shared" si="99"/>
        <v>6.0819865571125975</v>
      </c>
      <c r="AR191" s="6">
        <f t="shared" si="99"/>
        <v>6.3260620315104923</v>
      </c>
      <c r="AS191" s="6">
        <f t="shared" si="99"/>
        <v>6.5806201246197151</v>
      </c>
      <c r="AT191" s="6">
        <f t="shared" si="99"/>
        <v>6.8453506405782685</v>
      </c>
      <c r="AU191" s="6">
        <f t="shared" si="99"/>
        <v>7.1206562107559552</v>
      </c>
      <c r="AV191" s="6">
        <f t="shared" si="99"/>
        <v>7.4069554731171152</v>
      </c>
      <c r="AW191" s="6">
        <f t="shared" si="99"/>
        <v>7.7046838130349693</v>
      </c>
      <c r="AX191" s="6">
        <f t="shared" si="99"/>
        <v>8.0142945179004439</v>
      </c>
      <c r="AY191" s="6">
        <f t="shared" si="99"/>
        <v>8.3362594633371057</v>
      </c>
      <c r="AZ191" s="6">
        <f t="shared" si="99"/>
        <v>8.6710695086993628</v>
      </c>
      <c r="BA191" s="6">
        <f t="shared" si="99"/>
        <v>9.0192353094845696</v>
      </c>
      <c r="BB191" s="6">
        <f t="shared" si="99"/>
        <v>9.3812872936558769</v>
      </c>
      <c r="BC191" s="6">
        <f t="shared" si="99"/>
        <v>9.7577767107296616</v>
      </c>
      <c r="BD191" s="6">
        <f t="shared" si="99"/>
        <v>10.149276076784826</v>
      </c>
      <c r="BE191" s="6">
        <f t="shared" si="99"/>
        <v>10.556380809528017</v>
      </c>
      <c r="BF191" s="6">
        <f t="shared" si="99"/>
        <v>10.979709396332236</v>
      </c>
      <c r="BG191" s="6">
        <f t="shared" si="99"/>
        <v>11.419905426231319</v>
      </c>
      <c r="BH191" s="6">
        <f t="shared" si="99"/>
        <v>11.877637892715173</v>
      </c>
      <c r="BI191" s="6">
        <f t="shared" si="99"/>
        <v>12.35360235654114</v>
      </c>
      <c r="BJ191" s="6">
        <f t="shared" si="99"/>
        <v>12.848523111405669</v>
      </c>
      <c r="BK191" s="6">
        <f t="shared" si="99"/>
        <v>13.363153218753244</v>
      </c>
      <c r="BL191" s="6">
        <f t="shared" si="99"/>
        <v>13.898275098272492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AK295"/>
  <sheetViews>
    <sheetView tabSelected="1" topLeftCell="A139" workbookViewId="0">
      <selection activeCell="H11" sqref="H11"/>
    </sheetView>
  </sheetViews>
  <sheetFormatPr defaultRowHeight="15" x14ac:dyDescent="0.25"/>
  <sheetData>
    <row r="1" spans="1:37" x14ac:dyDescent="0.25">
      <c r="A1" s="1" t="s">
        <v>23</v>
      </c>
      <c r="B1" s="1" t="s">
        <v>24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 t="s">
        <v>25</v>
      </c>
    </row>
    <row r="2" spans="1:37" x14ac:dyDescent="0.25">
      <c r="A2" t="s">
        <v>26</v>
      </c>
      <c r="B2" t="s">
        <v>6</v>
      </c>
      <c r="C2">
        <v>1.6557787732673251E-3</v>
      </c>
      <c r="D2">
        <v>1.654804875327859E-3</v>
      </c>
      <c r="E2">
        <v>1.653092806623983E-3</v>
      </c>
      <c r="F2">
        <v>1.6506913417199079E-3</v>
      </c>
      <c r="G2">
        <v>1.6476492551798479E-3</v>
      </c>
      <c r="H2">
        <v>1.644015321568015E-3</v>
      </c>
      <c r="I2">
        <v>1.639838315448621E-3</v>
      </c>
      <c r="J2">
        <v>1.6351670113858791E-3</v>
      </c>
      <c r="K2">
        <v>1.630050183944002E-3</v>
      </c>
      <c r="L2">
        <v>1.6245366076872031E-3</v>
      </c>
      <c r="M2">
        <v>1.618675057179693E-3</v>
      </c>
      <c r="N2">
        <v>1.612514306985686E-3</v>
      </c>
      <c r="O2">
        <v>1.606103131669395E-3</v>
      </c>
      <c r="P2">
        <v>1.5994903057950319E-3</v>
      </c>
      <c r="Q2">
        <v>1.5927246039268081E-3</v>
      </c>
      <c r="R2">
        <v>1.5858548006289371E-3</v>
      </c>
      <c r="S2">
        <v>1.578929670465632E-3</v>
      </c>
      <c r="T2">
        <v>1.5719979880011051E-3</v>
      </c>
      <c r="U2">
        <v>1.565108527799569E-3</v>
      </c>
      <c r="V2">
        <v>1.5583100644252349E-3</v>
      </c>
      <c r="W2">
        <v>1.551651372442319E-3</v>
      </c>
      <c r="X2">
        <v>1.5451812264150331E-3</v>
      </c>
      <c r="Y2">
        <v>1.538948400907586E-3</v>
      </c>
      <c r="Z2">
        <v>1.533001670484192E-3</v>
      </c>
      <c r="AA2">
        <v>1.5273898097090679E-3</v>
      </c>
      <c r="AB2">
        <v>1.52216159314642E-3</v>
      </c>
      <c r="AC2">
        <v>1.517365795360464E-3</v>
      </c>
      <c r="AD2">
        <v>1.5130511909154131E-3</v>
      </c>
      <c r="AE2">
        <v>1.509266554375478E-3</v>
      </c>
      <c r="AF2">
        <v>1.506060660304874E-3</v>
      </c>
      <c r="AG2">
        <v>1.5034822832678109E-3</v>
      </c>
      <c r="AH2">
        <v>1.501580197828504E-3</v>
      </c>
      <c r="AI2">
        <v>1.5004031785511619E-3</v>
      </c>
      <c r="AJ2">
        <v>1.500000000000002E-3</v>
      </c>
      <c r="AK2" t="s">
        <v>27</v>
      </c>
    </row>
    <row r="3" spans="1:37" x14ac:dyDescent="0.25">
      <c r="A3" t="s">
        <v>26</v>
      </c>
      <c r="B3" t="s">
        <v>13</v>
      </c>
      <c r="C3">
        <v>0.16947539660149899</v>
      </c>
      <c r="D3">
        <v>0.17368364265127079</v>
      </c>
      <c r="E3">
        <v>0.17758075700105291</v>
      </c>
      <c r="F3">
        <v>0.18117827374566739</v>
      </c>
      <c r="G3">
        <v>0.1844877269799369</v>
      </c>
      <c r="H3">
        <v>0.18752065079868349</v>
      </c>
      <c r="I3">
        <v>0.19028857929672979</v>
      </c>
      <c r="J3">
        <v>0.19280304656889791</v>
      </c>
      <c r="K3">
        <v>0.1950755867100101</v>
      </c>
      <c r="L3">
        <v>0.1971177338148889</v>
      </c>
      <c r="M3">
        <v>0.19894102197835661</v>
      </c>
      <c r="N3">
        <v>0.2005569852952355</v>
      </c>
      <c r="O3">
        <v>0.20197715786034801</v>
      </c>
      <c r="P3">
        <v>0.2032130737685163</v>
      </c>
      <c r="Q3">
        <v>0.2042762671145627</v>
      </c>
      <c r="R3">
        <v>0.20517827199330971</v>
      </c>
      <c r="S3">
        <v>0.20593062249957941</v>
      </c>
      <c r="T3">
        <v>0.20654485272819451</v>
      </c>
      <c r="U3">
        <v>0.20703249677397709</v>
      </c>
      <c r="V3">
        <v>0.20740508873174929</v>
      </c>
      <c r="W3">
        <v>0.20767416269633379</v>
      </c>
      <c r="X3">
        <v>0.20785125276255281</v>
      </c>
      <c r="Y3">
        <v>0.20794789302522881</v>
      </c>
      <c r="Z3">
        <v>0.20797561757918359</v>
      </c>
      <c r="AA3">
        <v>0.20794596051924019</v>
      </c>
      <c r="AB3">
        <v>0.2078704559402203</v>
      </c>
      <c r="AC3">
        <v>0.20776063793694671</v>
      </c>
      <c r="AD3">
        <v>0.20762804060424159</v>
      </c>
      <c r="AE3">
        <v>0.2074841980369273</v>
      </c>
      <c r="AF3">
        <v>0.2073406443298263</v>
      </c>
      <c r="AG3">
        <v>0.2072089135777602</v>
      </c>
      <c r="AH3">
        <v>0.2071005398755526</v>
      </c>
      <c r="AI3">
        <v>0.2070270573180247</v>
      </c>
      <c r="AJ3">
        <v>0.2069999999999993</v>
      </c>
      <c r="AK3" t="s">
        <v>28</v>
      </c>
    </row>
    <row r="4" spans="1:37" x14ac:dyDescent="0.25">
      <c r="A4" t="s">
        <v>26</v>
      </c>
      <c r="B4" t="s">
        <v>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29</v>
      </c>
    </row>
    <row r="5" spans="1:37" x14ac:dyDescent="0.25">
      <c r="A5" t="s">
        <v>26</v>
      </c>
      <c r="B5" t="s">
        <v>8</v>
      </c>
      <c r="C5">
        <v>0.5680298997699621</v>
      </c>
      <c r="D5">
        <v>0.57527879975206386</v>
      </c>
      <c r="E5">
        <v>0.58141526662597853</v>
      </c>
      <c r="F5">
        <v>0.58649577419704779</v>
      </c>
      <c r="G5">
        <v>0.59057679627061321</v>
      </c>
      <c r="H5">
        <v>0.59371480665201604</v>
      </c>
      <c r="I5">
        <v>0.59596627914659817</v>
      </c>
      <c r="J5">
        <v>0.59738768755970106</v>
      </c>
      <c r="K5">
        <v>0.59803550569666597</v>
      </c>
      <c r="L5">
        <v>0.59796620736283446</v>
      </c>
      <c r="M5">
        <v>0.59723626636354865</v>
      </c>
      <c r="N5">
        <v>0.59590215650414957</v>
      </c>
      <c r="O5">
        <v>0.5940203515899789</v>
      </c>
      <c r="P5">
        <v>0.59164732542637777</v>
      </c>
      <c r="Q5">
        <v>0.58883955181868852</v>
      </c>
      <c r="R5">
        <v>0.58565350457225229</v>
      </c>
      <c r="S5">
        <v>0.58214565749240998</v>
      </c>
      <c r="T5">
        <v>0.57837248438450395</v>
      </c>
      <c r="U5">
        <v>0.57439045905387542</v>
      </c>
      <c r="V5">
        <v>0.57025605530586643</v>
      </c>
      <c r="W5">
        <v>0.56602574694581753</v>
      </c>
      <c r="X5">
        <v>0.56175600777907087</v>
      </c>
      <c r="Y5">
        <v>0.55750331161096822</v>
      </c>
      <c r="Z5">
        <v>0.55332413224685073</v>
      </c>
      <c r="AA5">
        <v>0.54927494349206007</v>
      </c>
      <c r="AB5">
        <v>0.54541221915193738</v>
      </c>
      <c r="AC5">
        <v>0.54179243303182534</v>
      </c>
      <c r="AD5">
        <v>0.53847205893706362</v>
      </c>
      <c r="AE5">
        <v>0.53550757067299537</v>
      </c>
      <c r="AF5">
        <v>0.53295544204496181</v>
      </c>
      <c r="AG5">
        <v>0.53087214685830386</v>
      </c>
      <c r="AH5">
        <v>0.52931415891836364</v>
      </c>
      <c r="AI5">
        <v>0.52833795203048217</v>
      </c>
      <c r="AJ5">
        <v>0.52800000000000102</v>
      </c>
      <c r="AK5" t="s">
        <v>30</v>
      </c>
    </row>
    <row r="6" spans="1:37" x14ac:dyDescent="0.25">
      <c r="A6" t="s">
        <v>26</v>
      </c>
      <c r="B6" t="s">
        <v>14</v>
      </c>
      <c r="C6">
        <v>3.7276325786862768E-2</v>
      </c>
      <c r="D6">
        <v>3.7297852847869087E-2</v>
      </c>
      <c r="E6">
        <v>3.7348256200976288E-2</v>
      </c>
      <c r="F6">
        <v>3.7425660222828519E-2</v>
      </c>
      <c r="G6">
        <v>3.7528189290069937E-2</v>
      </c>
      <c r="H6">
        <v>3.765396777934478E-2</v>
      </c>
      <c r="I6">
        <v>3.780112006729721E-2</v>
      </c>
      <c r="J6">
        <v>3.7967770530571418E-2</v>
      </c>
      <c r="K6">
        <v>3.8152043545811573E-2</v>
      </c>
      <c r="L6">
        <v>3.8352063489661879E-2</v>
      </c>
      <c r="M6">
        <v>3.8565954738766541E-2</v>
      </c>
      <c r="N6">
        <v>3.8791841669769712E-2</v>
      </c>
      <c r="O6">
        <v>3.9027848659315599E-2</v>
      </c>
      <c r="P6">
        <v>3.9272100084048363E-2</v>
      </c>
      <c r="Q6">
        <v>3.9522720320612249E-2</v>
      </c>
      <c r="R6">
        <v>3.9777833745651373E-2</v>
      </c>
      <c r="S6">
        <v>4.0035564735809971E-2</v>
      </c>
      <c r="T6">
        <v>4.0294037667732222E-2</v>
      </c>
      <c r="U6">
        <v>4.0551376918062321E-2</v>
      </c>
      <c r="V6">
        <v>4.080570686344439E-2</v>
      </c>
      <c r="W6">
        <v>4.1055151880522688E-2</v>
      </c>
      <c r="X6">
        <v>4.1297836345941363E-2</v>
      </c>
      <c r="Y6">
        <v>4.1531884636344628E-2</v>
      </c>
      <c r="Z6">
        <v>4.1755421128376678E-2</v>
      </c>
      <c r="AA6">
        <v>4.1966570198681663E-2</v>
      </c>
      <c r="AB6">
        <v>4.2163456223903779E-2</v>
      </c>
      <c r="AC6">
        <v>4.2344203580687238E-2</v>
      </c>
      <c r="AD6">
        <v>4.2506936645676188E-2</v>
      </c>
      <c r="AE6">
        <v>4.2649779795514868E-2</v>
      </c>
      <c r="AF6">
        <v>4.2770857406847398E-2</v>
      </c>
      <c r="AG6">
        <v>4.2868293856317997E-2</v>
      </c>
      <c r="AH6">
        <v>4.2940213520570918E-2</v>
      </c>
      <c r="AI6">
        <v>4.2984740776250231E-2</v>
      </c>
      <c r="AJ6">
        <v>4.3000000000000177E-2</v>
      </c>
      <c r="AK6" t="s">
        <v>31</v>
      </c>
    </row>
    <row r="7" spans="1:37" x14ac:dyDescent="0.25">
      <c r="A7" t="s">
        <v>26</v>
      </c>
      <c r="B7" t="s">
        <v>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32</v>
      </c>
    </row>
    <row r="8" spans="1:37" x14ac:dyDescent="0.25">
      <c r="A8" t="s">
        <v>26</v>
      </c>
      <c r="B8" t="s">
        <v>10</v>
      </c>
      <c r="C8">
        <v>0.27698545004483338</v>
      </c>
      <c r="D8">
        <v>0.27631294239309279</v>
      </c>
      <c r="E8">
        <v>0.27603576707381999</v>
      </c>
      <c r="F8">
        <v>0.27613013549733112</v>
      </c>
      <c r="G8">
        <v>0.27657225907394117</v>
      </c>
      <c r="H8">
        <v>0.27733834921396627</v>
      </c>
      <c r="I8">
        <v>0.27840461732772182</v>
      </c>
      <c r="J8">
        <v>0.2797472748255232</v>
      </c>
      <c r="K8">
        <v>0.28134253311768631</v>
      </c>
      <c r="L8">
        <v>0.28316660361452661</v>
      </c>
      <c r="M8">
        <v>0.28519569772635939</v>
      </c>
      <c r="N8">
        <v>0.28740602686350059</v>
      </c>
      <c r="O8">
        <v>0.28977380243626588</v>
      </c>
      <c r="P8">
        <v>0.29227523585497078</v>
      </c>
      <c r="Q8">
        <v>0.29488653852993058</v>
      </c>
      <c r="R8">
        <v>0.29758392187146121</v>
      </c>
      <c r="S8">
        <v>0.30034359728987831</v>
      </c>
      <c r="T8">
        <v>0.30314177619549709</v>
      </c>
      <c r="U8">
        <v>0.30595466999863352</v>
      </c>
      <c r="V8">
        <v>0.30875849010960249</v>
      </c>
      <c r="W8">
        <v>0.31152944793872073</v>
      </c>
      <c r="X8">
        <v>0.3142437548963033</v>
      </c>
      <c r="Y8">
        <v>0.31687762239266509</v>
      </c>
      <c r="Z8">
        <v>0.3194072618381224</v>
      </c>
      <c r="AA8">
        <v>0.32180888464299129</v>
      </c>
      <c r="AB8">
        <v>0.3240587022175862</v>
      </c>
      <c r="AC8">
        <v>0.32613292597222349</v>
      </c>
      <c r="AD8">
        <v>0.32800776731721859</v>
      </c>
      <c r="AE8">
        <v>0.32965943766288702</v>
      </c>
      <c r="AF8">
        <v>0.33106414841954462</v>
      </c>
      <c r="AG8">
        <v>0.33219811099750651</v>
      </c>
      <c r="AH8">
        <v>0.33303753680708847</v>
      </c>
      <c r="AI8">
        <v>0.33355863725860629</v>
      </c>
      <c r="AJ8">
        <v>0.33373762376237592</v>
      </c>
      <c r="AK8" t="s">
        <v>33</v>
      </c>
    </row>
    <row r="9" spans="1:37" x14ac:dyDescent="0.25">
      <c r="A9" t="s">
        <v>26</v>
      </c>
      <c r="B9" t="s">
        <v>11</v>
      </c>
      <c r="C9">
        <v>1.1422080414219941E-2</v>
      </c>
      <c r="D9">
        <v>1.1394348139921349E-2</v>
      </c>
      <c r="E9">
        <v>1.1382918229848261E-2</v>
      </c>
      <c r="F9">
        <v>1.138680971123014E-2</v>
      </c>
      <c r="G9">
        <v>1.1405041611296541E-2</v>
      </c>
      <c r="H9">
        <v>1.1436632957276959E-2</v>
      </c>
      <c r="I9">
        <v>1.1480602776400889E-2</v>
      </c>
      <c r="J9">
        <v>1.153597009589786E-2</v>
      </c>
      <c r="K9">
        <v>1.160175394299736E-2</v>
      </c>
      <c r="L9">
        <v>1.1676973344928921E-2</v>
      </c>
      <c r="M9">
        <v>1.1760647328922029E-2</v>
      </c>
      <c r="N9">
        <v>1.1851794922206201E-2</v>
      </c>
      <c r="O9">
        <v>1.1949435152010961E-2</v>
      </c>
      <c r="P9">
        <v>1.205258704556581E-2</v>
      </c>
      <c r="Q9">
        <v>1.216026963010023E-2</v>
      </c>
      <c r="R9">
        <v>1.2271501932843759E-2</v>
      </c>
      <c r="S9">
        <v>1.23853029810259E-2</v>
      </c>
      <c r="T9">
        <v>1.2500691801876169E-2</v>
      </c>
      <c r="U9">
        <v>1.261668742262406E-2</v>
      </c>
      <c r="V9">
        <v>1.273230887049907E-2</v>
      </c>
      <c r="W9">
        <v>1.284657517273074E-2</v>
      </c>
      <c r="X9">
        <v>1.2958505356548579E-2</v>
      </c>
      <c r="Y9">
        <v>1.306711844918205E-2</v>
      </c>
      <c r="Z9">
        <v>1.3171433477860711E-2</v>
      </c>
      <c r="AA9">
        <v>1.327046946981407E-2</v>
      </c>
      <c r="AB9">
        <v>1.3363245452271589E-2</v>
      </c>
      <c r="AC9">
        <v>1.3448780452462811E-2</v>
      </c>
      <c r="AD9">
        <v>1.3526093497617259E-2</v>
      </c>
      <c r="AE9">
        <v>1.359420361496441E-2</v>
      </c>
      <c r="AF9">
        <v>1.365212983173379E-2</v>
      </c>
      <c r="AG9">
        <v>1.369889117515489E-2</v>
      </c>
      <c r="AH9">
        <v>1.373350667245726E-2</v>
      </c>
      <c r="AI9">
        <v>1.375499535087036E-2</v>
      </c>
      <c r="AJ9">
        <v>1.3762376237623729E-2</v>
      </c>
      <c r="AK9" t="s">
        <v>34</v>
      </c>
    </row>
    <row r="10" spans="1:37" x14ac:dyDescent="0.25">
      <c r="A10" t="s">
        <v>26</v>
      </c>
      <c r="B10" t="s">
        <v>15</v>
      </c>
      <c r="C10">
        <v>7.4004744832882286E-3</v>
      </c>
      <c r="D10">
        <v>7.404433241994338E-3</v>
      </c>
      <c r="E10">
        <v>7.4056991350827514E-3</v>
      </c>
      <c r="F10">
        <v>7.4044354175984749E-3</v>
      </c>
      <c r="G10">
        <v>7.4008053445865111E-3</v>
      </c>
      <c r="H10">
        <v>7.3949721710918704E-3</v>
      </c>
      <c r="I10">
        <v>7.3870991521595552E-3</v>
      </c>
      <c r="J10">
        <v>7.3773495428345777E-3</v>
      </c>
      <c r="K10">
        <v>7.365886598161937E-3</v>
      </c>
      <c r="L10">
        <v>7.3528735731866468E-3</v>
      </c>
      <c r="M10">
        <v>7.3384737229537046E-3</v>
      </c>
      <c r="N10">
        <v>7.3228503025081241E-3</v>
      </c>
      <c r="O10">
        <v>7.3061665668949106E-3</v>
      </c>
      <c r="P10">
        <v>7.2885857711590656E-3</v>
      </c>
      <c r="Q10">
        <v>7.2702711703456048E-3</v>
      </c>
      <c r="R10">
        <v>7.2513860194995221E-3</v>
      </c>
      <c r="S10">
        <v>7.2320935736658312E-3</v>
      </c>
      <c r="T10">
        <v>7.2125570878895434E-3</v>
      </c>
      <c r="U10">
        <v>7.1929398172156534E-3</v>
      </c>
      <c r="V10">
        <v>7.1734050166891699E-3</v>
      </c>
      <c r="W10">
        <v>7.1541159413551084E-3</v>
      </c>
      <c r="X10">
        <v>7.1352358462584663E-3</v>
      </c>
      <c r="Y10">
        <v>7.116927986444253E-3</v>
      </c>
      <c r="Z10">
        <v>7.0993556169574772E-3</v>
      </c>
      <c r="AA10">
        <v>7.082681992843138E-3</v>
      </c>
      <c r="AB10">
        <v>7.0670703691462474E-3</v>
      </c>
      <c r="AC10">
        <v>7.0526840009118106E-3</v>
      </c>
      <c r="AD10">
        <v>7.0396861431848354E-3</v>
      </c>
      <c r="AE10">
        <v>7.0282400510103269E-3</v>
      </c>
      <c r="AF10">
        <v>7.0185089794332894E-3</v>
      </c>
      <c r="AG10">
        <v>7.0106561834987298E-3</v>
      </c>
      <c r="AH10">
        <v>7.0048449182516523E-3</v>
      </c>
      <c r="AI10">
        <v>7.0012384387370718E-3</v>
      </c>
      <c r="AJ10">
        <v>6.9999999999999871E-3</v>
      </c>
      <c r="AK10" t="s">
        <v>35</v>
      </c>
    </row>
    <row r="11" spans="1:37" x14ac:dyDescent="0.25">
      <c r="A11" t="s">
        <v>26</v>
      </c>
      <c r="B11" t="s">
        <v>16</v>
      </c>
      <c r="C11">
        <v>4.9265059498501178E-2</v>
      </c>
      <c r="D11">
        <v>4.8711854628364908E-2</v>
      </c>
      <c r="E11">
        <v>4.8236275677947041E-2</v>
      </c>
      <c r="F11">
        <v>4.7834474446295329E-2</v>
      </c>
      <c r="G11">
        <v>4.7502602732457551E-2</v>
      </c>
      <c r="H11">
        <v>4.7236812335481507E-2</v>
      </c>
      <c r="I11">
        <v>4.7033255054414948E-2</v>
      </c>
      <c r="J11">
        <v>4.6888082688305743E-2</v>
      </c>
      <c r="K11">
        <v>4.6797447036201541E-2</v>
      </c>
      <c r="L11">
        <v>4.6757499897150209E-2</v>
      </c>
      <c r="M11">
        <v>4.6764393070199528E-2</v>
      </c>
      <c r="N11">
        <v>4.6814278354397207E-2</v>
      </c>
      <c r="O11">
        <v>4.6903307548791087E-2</v>
      </c>
      <c r="P11">
        <v>4.7027632452428927E-2</v>
      </c>
      <c r="Q11">
        <v>4.71834048643585E-2</v>
      </c>
      <c r="R11">
        <v>4.7366776583627659E-2</v>
      </c>
      <c r="S11">
        <v>4.7573899409284102E-2</v>
      </c>
      <c r="T11">
        <v>4.7800925140375608E-2</v>
      </c>
      <c r="U11">
        <v>4.8044005575949997E-2</v>
      </c>
      <c r="V11">
        <v>4.829929251505502E-2</v>
      </c>
      <c r="W11">
        <v>4.8562937756738492E-2</v>
      </c>
      <c r="X11">
        <v>4.8831093100048101E-2</v>
      </c>
      <c r="Y11">
        <v>4.909991034403173E-2</v>
      </c>
      <c r="Z11">
        <v>4.9365541287737159E-2</v>
      </c>
      <c r="AA11">
        <v>4.9624137730212133E-2</v>
      </c>
      <c r="AB11">
        <v>4.9871851470504373E-2</v>
      </c>
      <c r="AC11">
        <v>5.0104834307661758E-2</v>
      </c>
      <c r="AD11">
        <v>5.0319238040732017E-2</v>
      </c>
      <c r="AE11">
        <v>5.0511214468762958E-2</v>
      </c>
      <c r="AF11">
        <v>5.0676915390802338E-2</v>
      </c>
      <c r="AG11">
        <v>5.0812492605897971E-2</v>
      </c>
      <c r="AH11">
        <v>5.0914097913097478E-2</v>
      </c>
      <c r="AI11">
        <v>5.097788311144897E-2</v>
      </c>
      <c r="AJ11">
        <v>5.0999999999999948E-2</v>
      </c>
      <c r="AK11" t="s">
        <v>36</v>
      </c>
    </row>
    <row r="12" spans="1:37" x14ac:dyDescent="0.25">
      <c r="A12" t="s">
        <v>26</v>
      </c>
      <c r="B12" t="s">
        <v>17</v>
      </c>
      <c r="C12">
        <v>9.5045829599016557E-2</v>
      </c>
      <c r="D12">
        <v>9.5476919667247778E-2</v>
      </c>
      <c r="E12">
        <v>9.5854713027257413E-2</v>
      </c>
      <c r="F12">
        <v>9.6181751625542905E-2</v>
      </c>
      <c r="G12">
        <v>9.6460577408601755E-2</v>
      </c>
      <c r="H12">
        <v>9.6693732322931478E-2</v>
      </c>
      <c r="I12">
        <v>9.6883758315029558E-2</v>
      </c>
      <c r="J12">
        <v>9.7033197331393553E-2</v>
      </c>
      <c r="K12">
        <v>9.7144591318520879E-2</v>
      </c>
      <c r="L12">
        <v>9.722048222290916E-2</v>
      </c>
      <c r="M12">
        <v>9.7263411991055801E-2</v>
      </c>
      <c r="N12">
        <v>9.7275922569458301E-2</v>
      </c>
      <c r="O12">
        <v>9.7260555904614215E-2</v>
      </c>
      <c r="P12">
        <v>9.7219853943021059E-2</v>
      </c>
      <c r="Q12">
        <v>9.7156358631176276E-2</v>
      </c>
      <c r="R12">
        <v>9.7072611915577395E-2</v>
      </c>
      <c r="S12">
        <v>9.6971155742721901E-2</v>
      </c>
      <c r="T12">
        <v>9.6854532059107365E-2</v>
      </c>
      <c r="U12">
        <v>9.6725282811231217E-2</v>
      </c>
      <c r="V12">
        <v>9.6585949945590902E-2</v>
      </c>
      <c r="W12">
        <v>9.6439075408684127E-2</v>
      </c>
      <c r="X12">
        <v>9.6287201147008242E-2</v>
      </c>
      <c r="Y12">
        <v>9.6132869107060745E-2</v>
      </c>
      <c r="Z12">
        <v>9.5978621235339193E-2</v>
      </c>
      <c r="AA12">
        <v>9.5826999478341085E-2</v>
      </c>
      <c r="AB12">
        <v>9.5680545782563881E-2</v>
      </c>
      <c r="AC12">
        <v>9.5541802094505093E-2</v>
      </c>
      <c r="AD12">
        <v>9.5413310360662265E-2</v>
      </c>
      <c r="AE12">
        <v>9.5297612527532896E-2</v>
      </c>
      <c r="AF12">
        <v>9.5197250541614445E-2</v>
      </c>
      <c r="AG12">
        <v>9.5114766349404509E-2</v>
      </c>
      <c r="AH12">
        <v>9.5052701897400449E-2</v>
      </c>
      <c r="AI12">
        <v>9.5013599132099849E-2</v>
      </c>
      <c r="AJ12">
        <v>9.5000000000000209E-2</v>
      </c>
      <c r="AK12" t="s">
        <v>37</v>
      </c>
    </row>
    <row r="13" spans="1:37" x14ac:dyDescent="0.25">
      <c r="A13" t="s">
        <v>26</v>
      </c>
      <c r="B13" t="s">
        <v>18</v>
      </c>
      <c r="C13">
        <v>0.63999986093290429</v>
      </c>
      <c r="D13">
        <v>0.63590438634195601</v>
      </c>
      <c r="E13">
        <v>0.63206885018423253</v>
      </c>
      <c r="F13">
        <v>0.62848474866717974</v>
      </c>
      <c r="G13">
        <v>0.62514357799824372</v>
      </c>
      <c r="H13">
        <v>0.62203683438487067</v>
      </c>
      <c r="I13">
        <v>0.61915601403450671</v>
      </c>
      <c r="J13">
        <v>0.6164926131545978</v>
      </c>
      <c r="K13">
        <v>0.61403812795258994</v>
      </c>
      <c r="L13">
        <v>0.61178405463592922</v>
      </c>
      <c r="M13">
        <v>0.60972188941206185</v>
      </c>
      <c r="N13">
        <v>0.6078431284884338</v>
      </c>
      <c r="O13">
        <v>0.60613926807249097</v>
      </c>
      <c r="P13">
        <v>0.60460180437167965</v>
      </c>
      <c r="Q13">
        <v>0.60322223359344607</v>
      </c>
      <c r="R13">
        <v>0.60199205194523586</v>
      </c>
      <c r="S13">
        <v>0.60090275563449547</v>
      </c>
      <c r="T13">
        <v>0.59994584086867064</v>
      </c>
      <c r="U13">
        <v>0.59911280385520727</v>
      </c>
      <c r="V13">
        <v>0.59839514080155221</v>
      </c>
      <c r="W13">
        <v>0.59778434791515089</v>
      </c>
      <c r="X13">
        <v>0.59727192140344953</v>
      </c>
      <c r="Y13">
        <v>0.59684935747389434</v>
      </c>
      <c r="Z13">
        <v>0.59650815233393129</v>
      </c>
      <c r="AA13">
        <v>0.59623980219100636</v>
      </c>
      <c r="AB13">
        <v>0.59603580325256544</v>
      </c>
      <c r="AC13">
        <v>0.59588765172605507</v>
      </c>
      <c r="AD13">
        <v>0.595786843818921</v>
      </c>
      <c r="AE13">
        <v>0.59572487573860955</v>
      </c>
      <c r="AF13">
        <v>0.59569324369256615</v>
      </c>
      <c r="AG13">
        <v>0.59568344388823791</v>
      </c>
      <c r="AH13">
        <v>0.5956869725330699</v>
      </c>
      <c r="AI13">
        <v>0.59569532583450868</v>
      </c>
      <c r="AJ13">
        <v>0.59570000000000023</v>
      </c>
      <c r="AK13" t="s">
        <v>38</v>
      </c>
    </row>
    <row r="14" spans="1:37" x14ac:dyDescent="0.25">
      <c r="A14" t="s">
        <v>26</v>
      </c>
      <c r="B14" t="s">
        <v>12</v>
      </c>
      <c r="C14">
        <v>0.14190679099771719</v>
      </c>
      <c r="D14">
        <v>0.13535910483959429</v>
      </c>
      <c r="E14">
        <v>0.12951295526372919</v>
      </c>
      <c r="F14">
        <v>0.1243365892526711</v>
      </c>
      <c r="G14">
        <v>0.1197982537889692</v>
      </c>
      <c r="H14">
        <v>0.1158661958551727</v>
      </c>
      <c r="I14">
        <v>0.11250866243383061</v>
      </c>
      <c r="J14">
        <v>0.1096939005074921</v>
      </c>
      <c r="K14">
        <v>0.1073901570587065</v>
      </c>
      <c r="L14">
        <v>0.1055656790700229</v>
      </c>
      <c r="M14">
        <v>0.1041887135239902</v>
      </c>
      <c r="N14">
        <v>0.103227507403158</v>
      </c>
      <c r="O14">
        <v>0.1026503076900749</v>
      </c>
      <c r="P14">
        <v>0.1024253613672907</v>
      </c>
      <c r="Q14">
        <v>0.102520915417354</v>
      </c>
      <c r="R14">
        <v>0.1029052168228138</v>
      </c>
      <c r="S14">
        <v>0.1035465125662203</v>
      </c>
      <c r="T14">
        <v>0.1044130496301217</v>
      </c>
      <c r="U14">
        <v>0.1054730749970675</v>
      </c>
      <c r="V14">
        <v>0.1066948356496067</v>
      </c>
      <c r="W14">
        <v>0.1080465785702884</v>
      </c>
      <c r="X14">
        <v>0.1094965507416622</v>
      </c>
      <c r="Y14">
        <v>0.11101299914627689</v>
      </c>
      <c r="Z14">
        <v>0.1125641707666819</v>
      </c>
      <c r="AA14">
        <v>0.1141183125854255</v>
      </c>
      <c r="AB14">
        <v>0.11564367158505839</v>
      </c>
      <c r="AC14">
        <v>0.11710849474812771</v>
      </c>
      <c r="AD14">
        <v>0.11848102905718511</v>
      </c>
      <c r="AE14">
        <v>0.1197295214947779</v>
      </c>
      <c r="AF14">
        <v>0.1208222190434551</v>
      </c>
      <c r="AG14">
        <v>0.121727368685767</v>
      </c>
      <c r="AH14">
        <v>0.1224132174042621</v>
      </c>
      <c r="AI14">
        <v>0.1228480121814899</v>
      </c>
      <c r="AJ14">
        <v>0.1229999999999995</v>
      </c>
      <c r="AK14" t="s">
        <v>39</v>
      </c>
    </row>
    <row r="15" spans="1:37" x14ac:dyDescent="0.25">
      <c r="A15" t="s">
        <v>26</v>
      </c>
      <c r="B15" t="s">
        <v>40</v>
      </c>
      <c r="C15">
        <v>1.537053097927841E-3</v>
      </c>
      <c r="D15">
        <v>1.5209106212969209E-3</v>
      </c>
      <c r="E15">
        <v>1.5054487734511559E-3</v>
      </c>
      <c r="F15">
        <v>1.490655874887674E-3</v>
      </c>
      <c r="G15">
        <v>1.476520246103602E-3</v>
      </c>
      <c r="H15">
        <v>1.46303020759607E-3</v>
      </c>
      <c r="I15">
        <v>1.4501740798622039E-3</v>
      </c>
      <c r="J15">
        <v>1.437940183399134E-3</v>
      </c>
      <c r="K15">
        <v>1.4263168387039871E-3</v>
      </c>
      <c r="L15">
        <v>1.41529236627389E-3</v>
      </c>
      <c r="M15">
        <v>1.4048550866059739E-3</v>
      </c>
      <c r="N15">
        <v>1.3949933201973649E-3</v>
      </c>
      <c r="O15">
        <v>1.385695387545191E-3</v>
      </c>
      <c r="P15">
        <v>1.376949609146581E-3</v>
      </c>
      <c r="Q15">
        <v>1.3687443054986629E-3</v>
      </c>
      <c r="R15">
        <v>1.3610677970985639E-3</v>
      </c>
      <c r="S15">
        <v>1.353908404443413E-3</v>
      </c>
      <c r="T15">
        <v>1.3472544480303389E-3</v>
      </c>
      <c r="U15">
        <v>1.3410942483564679E-3</v>
      </c>
      <c r="V15">
        <v>1.335416125918929E-3</v>
      </c>
      <c r="W15">
        <v>1.3302084012148511E-3</v>
      </c>
      <c r="X15">
        <v>1.3254593947413611E-3</v>
      </c>
      <c r="Y15">
        <v>1.3211574269955881E-3</v>
      </c>
      <c r="Z15">
        <v>1.317290818474659E-3</v>
      </c>
      <c r="AA15">
        <v>1.313847889675703E-3</v>
      </c>
      <c r="AB15">
        <v>1.310816961095847E-3</v>
      </c>
      <c r="AC15">
        <v>1.30818635323222E-3</v>
      </c>
      <c r="AD15">
        <v>1.3059443865819499E-3</v>
      </c>
      <c r="AE15">
        <v>1.304079381642165E-3</v>
      </c>
      <c r="AF15">
        <v>1.3025796589099931E-3</v>
      </c>
      <c r="AG15">
        <v>1.301433538882563E-3</v>
      </c>
      <c r="AH15">
        <v>1.300629342057001E-3</v>
      </c>
      <c r="AI15">
        <v>1.3001553889304359E-3</v>
      </c>
      <c r="AJ15">
        <v>1.299999999999998E-3</v>
      </c>
      <c r="AK15" t="s">
        <v>41</v>
      </c>
    </row>
    <row r="16" spans="1:37" x14ac:dyDescent="0.25">
      <c r="A16" t="s">
        <v>42</v>
      </c>
      <c r="B16" t="s">
        <v>6</v>
      </c>
      <c r="C16">
        <v>9.4020608059690292E-4</v>
      </c>
      <c r="D16">
        <v>9.7831695590574488E-4</v>
      </c>
      <c r="E16">
        <v>1.031345212241068E-3</v>
      </c>
      <c r="F16">
        <v>1.0982691776549669E-3</v>
      </c>
      <c r="G16">
        <v>1.178067180199537E-3</v>
      </c>
      <c r="H16">
        <v>1.269717547926873E-3</v>
      </c>
      <c r="I16">
        <v>1.3721986088890709E-3</v>
      </c>
      <c r="J16">
        <v>1.484488691138221E-3</v>
      </c>
      <c r="K16">
        <v>1.605566122726422E-3</v>
      </c>
      <c r="L16">
        <v>1.7344092317057699E-3</v>
      </c>
      <c r="M16">
        <v>1.8699963461283561E-3</v>
      </c>
      <c r="N16">
        <v>2.0113057940462759E-3</v>
      </c>
      <c r="O16">
        <v>2.1573159035116292E-3</v>
      </c>
      <c r="P16">
        <v>2.3070050025765041E-3</v>
      </c>
      <c r="Q16">
        <v>2.4593514192929951E-3</v>
      </c>
      <c r="R16">
        <v>2.613333481713203E-3</v>
      </c>
      <c r="S16">
        <v>2.7679295178892169E-3</v>
      </c>
      <c r="T16">
        <v>2.9221178558731359E-3</v>
      </c>
      <c r="U16">
        <v>3.074876823717051E-3</v>
      </c>
      <c r="V16">
        <v>3.225184749473059E-3</v>
      </c>
      <c r="W16">
        <v>3.3720199611932569E-3</v>
      </c>
      <c r="X16">
        <v>3.514360786929736E-3</v>
      </c>
      <c r="Y16">
        <v>3.6511855547345928E-3</v>
      </c>
      <c r="Z16">
        <v>3.7814725926599221E-3</v>
      </c>
      <c r="AA16">
        <v>3.9042002287578139E-3</v>
      </c>
      <c r="AB16">
        <v>4.0183467910803712E-3</v>
      </c>
      <c r="AC16">
        <v>4.1228906076796823E-3</v>
      </c>
      <c r="AD16">
        <v>4.2168100066078407E-3</v>
      </c>
      <c r="AE16">
        <v>4.2990833159169519E-3</v>
      </c>
      <c r="AF16">
        <v>4.3686888636590981E-3</v>
      </c>
      <c r="AG16">
        <v>4.4246049778863816E-3</v>
      </c>
      <c r="AH16">
        <v>4.4658099866508984E-3</v>
      </c>
      <c r="AI16">
        <v>4.4912822180047341E-3</v>
      </c>
      <c r="AJ16">
        <v>4.4999999999999979E-3</v>
      </c>
      <c r="AK16" t="s">
        <v>43</v>
      </c>
    </row>
    <row r="17" spans="1:37" x14ac:dyDescent="0.25">
      <c r="A17" t="s">
        <v>42</v>
      </c>
      <c r="B17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">
        <v>44</v>
      </c>
    </row>
    <row r="18" spans="1:37" x14ac:dyDescent="0.25">
      <c r="A18" t="s">
        <v>42</v>
      </c>
      <c r="B18" t="s">
        <v>7</v>
      </c>
      <c r="C18">
        <v>8.1797787943773149E-10</v>
      </c>
      <c r="D18">
        <v>7.722090618999371E-10</v>
      </c>
      <c r="E18">
        <v>7.2756665620260366E-10</v>
      </c>
      <c r="F18">
        <v>6.8406855964183585E-10</v>
      </c>
      <c r="G18">
        <v>6.4173266951373766E-10</v>
      </c>
      <c r="H18">
        <v>6.0057688311441469E-10</v>
      </c>
      <c r="I18">
        <v>5.6061909773997041E-10</v>
      </c>
      <c r="J18">
        <v>5.2187721068650939E-10</v>
      </c>
      <c r="K18">
        <v>4.8436911925013633E-10</v>
      </c>
      <c r="L18">
        <v>4.4811272072695562E-10</v>
      </c>
      <c r="M18">
        <v>4.1312591241307199E-10</v>
      </c>
      <c r="N18">
        <v>3.7942659160458999E-10</v>
      </c>
      <c r="O18">
        <v>3.4703265559761352E-10</v>
      </c>
      <c r="P18">
        <v>3.1596200168824738E-10</v>
      </c>
      <c r="Q18">
        <v>2.8623252717259612E-10</v>
      </c>
      <c r="R18">
        <v>2.5786212934676431E-10</v>
      </c>
      <c r="S18">
        <v>2.3086870550685621E-10</v>
      </c>
      <c r="T18">
        <v>2.0527015294897651E-10</v>
      </c>
      <c r="U18">
        <v>1.8108436896922931E-10</v>
      </c>
      <c r="V18">
        <v>1.5832925086371941E-10</v>
      </c>
      <c r="W18">
        <v>1.37022695928551E-10</v>
      </c>
      <c r="X18">
        <v>1.1718260145982921E-10</v>
      </c>
      <c r="Y18">
        <v>9.8826864753657913E-11</v>
      </c>
      <c r="Z18">
        <v>8.1973383106141823E-11</v>
      </c>
      <c r="AA18">
        <v>6.6640053813385644E-11</v>
      </c>
      <c r="AB18">
        <v>5.2844774171493248E-11</v>
      </c>
      <c r="AC18">
        <v>4.060544147656959E-11</v>
      </c>
      <c r="AD18">
        <v>2.9939953024718859E-11</v>
      </c>
      <c r="AE18">
        <v>2.086620611204559E-11</v>
      </c>
      <c r="AF18">
        <v>1.340209803465445E-11</v>
      </c>
      <c r="AG18">
        <v>7.5655260886497396E-12</v>
      </c>
      <c r="AH18">
        <v>3.3743875701361379E-12</v>
      </c>
      <c r="AI18">
        <v>8.4657977521813292E-13</v>
      </c>
      <c r="AJ18">
        <v>0</v>
      </c>
      <c r="AK18" t="s">
        <v>45</v>
      </c>
    </row>
    <row r="19" spans="1:37" x14ac:dyDescent="0.25">
      <c r="A19" t="s">
        <v>42</v>
      </c>
      <c r="B19" t="s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46</v>
      </c>
    </row>
    <row r="20" spans="1:37" x14ac:dyDescent="0.25">
      <c r="A20" t="s">
        <v>42</v>
      </c>
      <c r="B20" t="s"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">
        <v>47</v>
      </c>
    </row>
    <row r="21" spans="1:37" x14ac:dyDescent="0.25">
      <c r="A21" t="s">
        <v>42</v>
      </c>
      <c r="B21" t="s">
        <v>9</v>
      </c>
      <c r="C21">
        <v>9.4227405247813111E-7</v>
      </c>
      <c r="D21">
        <v>2.0781341107871752E-6</v>
      </c>
      <c r="E21">
        <v>3.6198250728863081E-6</v>
      </c>
      <c r="F21">
        <v>5.5393586005831089E-6</v>
      </c>
      <c r="G21">
        <v>7.8087463556851294E-6</v>
      </c>
      <c r="H21">
        <v>1.0400000000000011E-5</v>
      </c>
      <c r="I21">
        <v>1.32851311953353E-5</v>
      </c>
      <c r="J21">
        <v>1.643615160349853E-5</v>
      </c>
      <c r="K21">
        <v>1.982507288629736E-5</v>
      </c>
      <c r="L21">
        <v>2.342390670553934E-5</v>
      </c>
      <c r="M21">
        <v>2.7204664723032069E-5</v>
      </c>
      <c r="N21">
        <v>3.1139358600583033E-5</v>
      </c>
      <c r="O21">
        <v>3.5199999999999968E-5</v>
      </c>
      <c r="P21">
        <v>3.9358600583090359E-5</v>
      </c>
      <c r="Q21">
        <v>4.3587172011661772E-5</v>
      </c>
      <c r="R21">
        <v>4.7857725947521842E-5</v>
      </c>
      <c r="S21">
        <v>5.2142274052478122E-5</v>
      </c>
      <c r="T21">
        <v>5.6412827988338152E-5</v>
      </c>
      <c r="U21">
        <v>6.0641399416909612E-5</v>
      </c>
      <c r="V21">
        <v>6.4800000000000003E-5</v>
      </c>
      <c r="W21">
        <v>6.8860641399416911E-5</v>
      </c>
      <c r="X21">
        <v>7.2795335276967942E-5</v>
      </c>
      <c r="Y21">
        <v>7.6576093294460624E-5</v>
      </c>
      <c r="Z21">
        <v>8.0174927113702617E-5</v>
      </c>
      <c r="AA21">
        <v>8.3563848396501461E-5</v>
      </c>
      <c r="AB21">
        <v>8.6714868804664655E-5</v>
      </c>
      <c r="AC21">
        <v>8.9599999999999996E-5</v>
      </c>
      <c r="AD21">
        <v>9.219125364431482E-5</v>
      </c>
      <c r="AE21">
        <v>9.4460641399416882E-5</v>
      </c>
      <c r="AF21">
        <v>9.6380174927113642E-5</v>
      </c>
      <c r="AG21">
        <v>9.7921865889212789E-5</v>
      </c>
      <c r="AH21">
        <v>9.9057725947521833E-5</v>
      </c>
      <c r="AI21">
        <v>9.9759766763848396E-5</v>
      </c>
      <c r="AJ21">
        <v>1E-4</v>
      </c>
      <c r="AK21" t="s">
        <v>48</v>
      </c>
    </row>
    <row r="22" spans="1:37" x14ac:dyDescent="0.25">
      <c r="A22" t="s">
        <v>42</v>
      </c>
      <c r="B22" t="s">
        <v>10</v>
      </c>
      <c r="C22">
        <v>0.94010346842120807</v>
      </c>
      <c r="D22">
        <v>0.93961916841829407</v>
      </c>
      <c r="E22">
        <v>0.93894824009162126</v>
      </c>
      <c r="F22">
        <v>0.93810348002964628</v>
      </c>
      <c r="G22">
        <v>0.93709768482082556</v>
      </c>
      <c r="H22">
        <v>0.9359436510536161</v>
      </c>
      <c r="I22">
        <v>0.93465417531647443</v>
      </c>
      <c r="J22">
        <v>0.93324205419785722</v>
      </c>
      <c r="K22">
        <v>0.93172008428622122</v>
      </c>
      <c r="L22">
        <v>0.93010106217002297</v>
      </c>
      <c r="M22">
        <v>0.92839778443771925</v>
      </c>
      <c r="N22">
        <v>0.92662304767776704</v>
      </c>
      <c r="O22">
        <v>0.92478964847862244</v>
      </c>
      <c r="P22">
        <v>0.92291038342874254</v>
      </c>
      <c r="Q22">
        <v>0.92099804911658378</v>
      </c>
      <c r="R22">
        <v>0.91906544213060326</v>
      </c>
      <c r="S22">
        <v>0.91712535905925718</v>
      </c>
      <c r="T22">
        <v>0.91519059649100243</v>
      </c>
      <c r="U22">
        <v>0.91327395101429576</v>
      </c>
      <c r="V22">
        <v>0.91138821921759394</v>
      </c>
      <c r="W22">
        <v>0.90954619768935285</v>
      </c>
      <c r="X22">
        <v>0.90776068301803048</v>
      </c>
      <c r="Y22">
        <v>0.90604447179208258</v>
      </c>
      <c r="Z22">
        <v>0.90441036059996605</v>
      </c>
      <c r="AA22">
        <v>0.90287114603013774</v>
      </c>
      <c r="AB22">
        <v>0.90143962467105421</v>
      </c>
      <c r="AC22">
        <v>0.90012859311117221</v>
      </c>
      <c r="AD22">
        <v>0.89895084793894819</v>
      </c>
      <c r="AE22">
        <v>0.89791918574283924</v>
      </c>
      <c r="AF22">
        <v>0.89704640311130157</v>
      </c>
      <c r="AG22">
        <v>0.89634529663279217</v>
      </c>
      <c r="AH22">
        <v>0.89582866289576757</v>
      </c>
      <c r="AI22">
        <v>0.89550929848868477</v>
      </c>
      <c r="AJ22">
        <v>0.8954000000000002</v>
      </c>
      <c r="AK22" t="s">
        <v>49</v>
      </c>
    </row>
    <row r="23" spans="1:37" x14ac:dyDescent="0.25">
      <c r="A23" t="s">
        <v>42</v>
      </c>
      <c r="B23" t="s">
        <v>11</v>
      </c>
      <c r="C23">
        <v>4.9506207897571652E-2</v>
      </c>
      <c r="D23">
        <v>4.9513359454883381E-2</v>
      </c>
      <c r="E23">
        <v>4.9522350767443032E-2</v>
      </c>
      <c r="F23">
        <v>4.9533051043450793E-2</v>
      </c>
      <c r="G23">
        <v>4.9545329491106828E-2</v>
      </c>
      <c r="H23">
        <v>4.9559055318611399E-2</v>
      </c>
      <c r="I23">
        <v>4.9574097734164643E-2</v>
      </c>
      <c r="J23">
        <v>4.9590325945966733E-2</v>
      </c>
      <c r="K23">
        <v>4.9607609162217889E-2</v>
      </c>
      <c r="L23">
        <v>4.9625816591118317E-2</v>
      </c>
      <c r="M23">
        <v>4.9644817440868162E-2</v>
      </c>
      <c r="N23">
        <v>4.9664480919667651E-2</v>
      </c>
      <c r="O23">
        <v>4.9684676235716978E-2</v>
      </c>
      <c r="P23">
        <v>4.9705272597216341E-2</v>
      </c>
      <c r="Q23">
        <v>4.9726139212365877E-2</v>
      </c>
      <c r="R23">
        <v>4.9747145289365823E-2</v>
      </c>
      <c r="S23">
        <v>4.9768160036416327E-2</v>
      </c>
      <c r="T23">
        <v>4.9789052661717653E-2</v>
      </c>
      <c r="U23">
        <v>4.9809692373469931E-2</v>
      </c>
      <c r="V23">
        <v>4.9829948379873361E-2</v>
      </c>
      <c r="W23">
        <v>4.9849689889128128E-2</v>
      </c>
      <c r="X23">
        <v>4.9868786109434488E-2</v>
      </c>
      <c r="Y23">
        <v>4.9887106248992549E-2</v>
      </c>
      <c r="Z23">
        <v>4.990451951600252E-2</v>
      </c>
      <c r="AA23">
        <v>4.9920895118664627E-2</v>
      </c>
      <c r="AB23">
        <v>4.9936102265179007E-2</v>
      </c>
      <c r="AC23">
        <v>4.9950010163745923E-2</v>
      </c>
      <c r="AD23">
        <v>4.9962488022565477E-2</v>
      </c>
      <c r="AE23">
        <v>4.9973405049837938E-2</v>
      </c>
      <c r="AF23">
        <v>4.9982630453763451E-2</v>
      </c>
      <c r="AG23">
        <v>4.9990033442542221E-2</v>
      </c>
      <c r="AH23">
        <v>4.9995483224374443E-2</v>
      </c>
      <c r="AI23">
        <v>4.9998849007460308E-2</v>
      </c>
      <c r="AJ23">
        <v>4.9999999999999982E-2</v>
      </c>
      <c r="AK23" t="s">
        <v>50</v>
      </c>
    </row>
    <row r="24" spans="1:37" x14ac:dyDescent="0.25">
      <c r="A24" t="s">
        <v>42</v>
      </c>
      <c r="B24" t="s">
        <v>15</v>
      </c>
      <c r="C24">
        <v>2.1165904132389541E-3</v>
      </c>
      <c r="D24">
        <v>2.2243505239524131E-3</v>
      </c>
      <c r="E24">
        <v>2.3347324725855952E-3</v>
      </c>
      <c r="F24">
        <v>2.4473592421868158E-3</v>
      </c>
      <c r="G24">
        <v>2.5618538158043908E-3</v>
      </c>
      <c r="H24">
        <v>2.6778391764866322E-3</v>
      </c>
      <c r="I24">
        <v>2.7949383072818539E-3</v>
      </c>
      <c r="J24">
        <v>2.9127741912383731E-3</v>
      </c>
      <c r="K24">
        <v>3.0309698114045001E-3</v>
      </c>
      <c r="L24">
        <v>3.149148150828555E-3</v>
      </c>
      <c r="M24">
        <v>3.2669321925588449E-3</v>
      </c>
      <c r="N24">
        <v>3.38394491964369E-3</v>
      </c>
      <c r="O24">
        <v>3.499809315131398E-3</v>
      </c>
      <c r="P24">
        <v>3.614148362070291E-3</v>
      </c>
      <c r="Q24">
        <v>3.7265850435086721E-3</v>
      </c>
      <c r="R24">
        <v>3.836742342494869E-3</v>
      </c>
      <c r="S24">
        <v>3.9442432420771882E-3</v>
      </c>
      <c r="T24">
        <v>4.0487107253039476E-3</v>
      </c>
      <c r="U24">
        <v>4.149767775223457E-3</v>
      </c>
      <c r="V24">
        <v>4.2470373748840322E-3</v>
      </c>
      <c r="W24">
        <v>4.3401425073339881E-3</v>
      </c>
      <c r="X24">
        <v>4.428706155621639E-3</v>
      </c>
      <c r="Y24">
        <v>4.5123513027952979E-3</v>
      </c>
      <c r="Z24">
        <v>4.5907009319032807E-3</v>
      </c>
      <c r="AA24">
        <v>4.663378025993899E-3</v>
      </c>
      <c r="AB24">
        <v>4.730005568115472E-3</v>
      </c>
      <c r="AC24">
        <v>4.7902065413163103E-3</v>
      </c>
      <c r="AD24">
        <v>4.8436039286447246E-3</v>
      </c>
      <c r="AE24">
        <v>4.8898207131490377E-3</v>
      </c>
      <c r="AF24">
        <v>4.9284798778775592E-3</v>
      </c>
      <c r="AG24">
        <v>4.9592044058785973E-3</v>
      </c>
      <c r="AH24">
        <v>4.9816172802004781E-3</v>
      </c>
      <c r="AI24">
        <v>4.9953414838915114E-3</v>
      </c>
      <c r="AJ24">
        <v>5.0000000000000088E-3</v>
      </c>
      <c r="AK24" t="s">
        <v>51</v>
      </c>
    </row>
    <row r="25" spans="1:37" x14ac:dyDescent="0.25">
      <c r="A25" t="s">
        <v>42</v>
      </c>
      <c r="B25" t="s">
        <v>16</v>
      </c>
      <c r="C25">
        <v>0.1208515562428225</v>
      </c>
      <c r="D25">
        <v>0.1197544758773611</v>
      </c>
      <c r="E25">
        <v>0.1186775406124283</v>
      </c>
      <c r="F25">
        <v>0.1176216147227194</v>
      </c>
      <c r="G25">
        <v>0.11658756248292999</v>
      </c>
      <c r="H25">
        <v>0.1155762481677554</v>
      </c>
      <c r="I25">
        <v>0.11458853605189109</v>
      </c>
      <c r="J25">
        <v>0.1136252904100326</v>
      </c>
      <c r="K25">
        <v>0.1126873755168753</v>
      </c>
      <c r="L25">
        <v>0.11177565564711479</v>
      </c>
      <c r="M25">
        <v>0.1108909950754462</v>
      </c>
      <c r="N25">
        <v>0.11003425807656519</v>
      </c>
      <c r="O25">
        <v>0.1092063089251671</v>
      </c>
      <c r="P25">
        <v>0.1084080118959474</v>
      </c>
      <c r="Q25">
        <v>0.1076402312636015</v>
      </c>
      <c r="R25">
        <v>0.10690383130282501</v>
      </c>
      <c r="S25">
        <v>0.1061996762883133</v>
      </c>
      <c r="T25">
        <v>0.1055286304947618</v>
      </c>
      <c r="U25">
        <v>0.1048915581968657</v>
      </c>
      <c r="V25">
        <v>0.1042893236693208</v>
      </c>
      <c r="W25">
        <v>0.1037227911868224</v>
      </c>
      <c r="X25">
        <v>0.1031928250240659</v>
      </c>
      <c r="Y25">
        <v>0.1027002894557468</v>
      </c>
      <c r="Z25">
        <v>0.1022460487565605</v>
      </c>
      <c r="AA25">
        <v>0.10183096720120249</v>
      </c>
      <c r="AB25">
        <v>0.1014559090643681</v>
      </c>
      <c r="AC25">
        <v>0.10112173862075299</v>
      </c>
      <c r="AD25">
        <v>0.1008293201450524</v>
      </c>
      <c r="AE25">
        <v>0.1005795179119619</v>
      </c>
      <c r="AF25">
        <v>0.10037319619617691</v>
      </c>
      <c r="AG25">
        <v>0.1002112192723926</v>
      </c>
      <c r="AH25">
        <v>0.10009445141530481</v>
      </c>
      <c r="AI25">
        <v>0.10002375689960891</v>
      </c>
      <c r="AJ25">
        <v>0.1000000000000001</v>
      </c>
      <c r="AK25" t="s">
        <v>52</v>
      </c>
    </row>
    <row r="26" spans="1:37" x14ac:dyDescent="0.25">
      <c r="A26" t="s">
        <v>42</v>
      </c>
      <c r="B26" t="s">
        <v>17</v>
      </c>
      <c r="C26">
        <v>0.4590154045139746</v>
      </c>
      <c r="D26">
        <v>0.46720652776757238</v>
      </c>
      <c r="E26">
        <v>0.47362408313290888</v>
      </c>
      <c r="F26">
        <v>0.47836468376488139</v>
      </c>
      <c r="G26">
        <v>0.48152494281838731</v>
      </c>
      <c r="H26">
        <v>0.48320147344832381</v>
      </c>
      <c r="I26">
        <v>0.48349088880958779</v>
      </c>
      <c r="J26">
        <v>0.4824898020570767</v>
      </c>
      <c r="K26">
        <v>0.48029482634568799</v>
      </c>
      <c r="L26">
        <v>0.47700257483031833</v>
      </c>
      <c r="M26">
        <v>0.47270966066586517</v>
      </c>
      <c r="N26">
        <v>0.46751269700722597</v>
      </c>
      <c r="O26">
        <v>0.4615082970092978</v>
      </c>
      <c r="P26">
        <v>0.45479307382697781</v>
      </c>
      <c r="Q26">
        <v>0.44746364061516303</v>
      </c>
      <c r="R26">
        <v>0.43961661052875101</v>
      </c>
      <c r="S26">
        <v>0.43134859672263881</v>
      </c>
      <c r="T26">
        <v>0.42275621235172312</v>
      </c>
      <c r="U26">
        <v>0.41393607057090209</v>
      </c>
      <c r="V26">
        <v>0.40498478453507258</v>
      </c>
      <c r="W26">
        <v>0.39599896739913171</v>
      </c>
      <c r="X26">
        <v>0.38707523231797669</v>
      </c>
      <c r="Y26">
        <v>0.37831019244650471</v>
      </c>
      <c r="Z26">
        <v>0.36980046093961327</v>
      </c>
      <c r="AA26">
        <v>0.36164265095219911</v>
      </c>
      <c r="AB26">
        <v>0.35393337563915961</v>
      </c>
      <c r="AC26">
        <v>0.34676924815539228</v>
      </c>
      <c r="AD26">
        <v>0.34024688165579359</v>
      </c>
      <c r="AE26">
        <v>0.33446288929526208</v>
      </c>
      <c r="AF26">
        <v>0.32951388422869338</v>
      </c>
      <c r="AG26">
        <v>0.32549647961098588</v>
      </c>
      <c r="AH26">
        <v>0.32250728859703631</v>
      </c>
      <c r="AI26">
        <v>0.32064292434174219</v>
      </c>
      <c r="AJ26">
        <v>0.32000000000000012</v>
      </c>
      <c r="AK26" t="s">
        <v>53</v>
      </c>
    </row>
    <row r="27" spans="1:37" x14ac:dyDescent="0.25">
      <c r="A27" t="s">
        <v>42</v>
      </c>
      <c r="B27" t="s">
        <v>18</v>
      </c>
      <c r="C27">
        <v>0.38053192664945268</v>
      </c>
      <c r="D27">
        <v>0.37627153640672961</v>
      </c>
      <c r="E27">
        <v>0.37344123907938559</v>
      </c>
      <c r="F27">
        <v>0.37195855150980339</v>
      </c>
      <c r="G27">
        <v>0.37174099054036558</v>
      </c>
      <c r="H27">
        <v>0.37270607301345499</v>
      </c>
      <c r="I27">
        <v>0.37477131577145428</v>
      </c>
      <c r="J27">
        <v>0.37785423565674658</v>
      </c>
      <c r="K27">
        <v>0.38187234951171423</v>
      </c>
      <c r="L27">
        <v>0.38674317417874021</v>
      </c>
      <c r="M27">
        <v>0.39238422650020721</v>
      </c>
      <c r="N27">
        <v>0.39871302331849812</v>
      </c>
      <c r="O27">
        <v>0.40564708147599521</v>
      </c>
      <c r="P27">
        <v>0.41310391781508171</v>
      </c>
      <c r="Q27">
        <v>0.42100104917814007</v>
      </c>
      <c r="R27">
        <v>0.42925599240755341</v>
      </c>
      <c r="S27">
        <v>0.43778626434570422</v>
      </c>
      <c r="T27">
        <v>0.44650938183497563</v>
      </c>
      <c r="U27">
        <v>0.45534286171774968</v>
      </c>
      <c r="V27">
        <v>0.46420422083640972</v>
      </c>
      <c r="W27">
        <v>0.47301097603333842</v>
      </c>
      <c r="X27">
        <v>0.4816806441509181</v>
      </c>
      <c r="Y27">
        <v>0.4901307420315319</v>
      </c>
      <c r="Z27">
        <v>0.49827878651756258</v>
      </c>
      <c r="AA27">
        <v>0.50604229445139282</v>
      </c>
      <c r="AB27">
        <v>0.51333878267540545</v>
      </c>
      <c r="AC27">
        <v>0.52008576803198303</v>
      </c>
      <c r="AD27">
        <v>0.52620076736350885</v>
      </c>
      <c r="AE27">
        <v>0.53160129751236451</v>
      </c>
      <c r="AF27">
        <v>0.53620487532093397</v>
      </c>
      <c r="AG27">
        <v>0.53992901763159962</v>
      </c>
      <c r="AH27">
        <v>0.54269124128674373</v>
      </c>
      <c r="AI27">
        <v>0.54440906312874948</v>
      </c>
      <c r="AJ27">
        <v>0.54499999999999982</v>
      </c>
      <c r="AK27" t="s">
        <v>54</v>
      </c>
    </row>
    <row r="28" spans="1:37" x14ac:dyDescent="0.25">
      <c r="A28" t="s">
        <v>42</v>
      </c>
      <c r="B28" t="s">
        <v>12</v>
      </c>
      <c r="C28">
        <v>9.449174508592938E-3</v>
      </c>
      <c r="D28">
        <v>9.8870762645968079E-3</v>
      </c>
      <c r="E28">
        <v>1.0494443376055001E-2</v>
      </c>
      <c r="F28">
        <v>1.125965970657883E-2</v>
      </c>
      <c r="G28">
        <v>1.217110911977963E-2</v>
      </c>
      <c r="H28">
        <v>1.321717547926874E-2</v>
      </c>
      <c r="I28">
        <v>1.438624264865747E-2</v>
      </c>
      <c r="J28">
        <v>1.5666694491557151E-2</v>
      </c>
      <c r="K28">
        <v>1.704691487157909E-2</v>
      </c>
      <c r="L28">
        <v>1.8515287652334681E-2</v>
      </c>
      <c r="M28">
        <v>2.0060196697435181E-2</v>
      </c>
      <c r="N28">
        <v>2.1670025870491941E-2</v>
      </c>
      <c r="O28">
        <v>2.3333159035116291E-2</v>
      </c>
      <c r="P28">
        <v>2.5037980054919549E-2</v>
      </c>
      <c r="Q28">
        <v>2.677287279351305E-2</v>
      </c>
      <c r="R28">
        <v>2.852622111450814E-2</v>
      </c>
      <c r="S28">
        <v>3.028640888151608E-2</v>
      </c>
      <c r="T28">
        <v>3.2041819958148282E-2</v>
      </c>
      <c r="U28">
        <v>3.3780838208016008E-2</v>
      </c>
      <c r="V28">
        <v>3.5491847494730618E-2</v>
      </c>
      <c r="W28">
        <v>3.7163231681903407E-2</v>
      </c>
      <c r="X28">
        <v>3.8783374633145767E-2</v>
      </c>
      <c r="Y28">
        <v>4.0340660212068967E-2</v>
      </c>
      <c r="Z28">
        <v>4.1823472282284342E-2</v>
      </c>
      <c r="AA28">
        <v>4.3220194707403223E-2</v>
      </c>
      <c r="AB28">
        <v>4.4519211351036932E-2</v>
      </c>
      <c r="AC28">
        <v>4.5708906076796792E-2</v>
      </c>
      <c r="AD28">
        <v>4.6777662748294167E-2</v>
      </c>
      <c r="AE28">
        <v>4.7713865229140368E-2</v>
      </c>
      <c r="AF28">
        <v>4.8505897382946687E-2</v>
      </c>
      <c r="AG28">
        <v>4.914214307332445E-2</v>
      </c>
      <c r="AH28">
        <v>4.9610986163885082E-2</v>
      </c>
      <c r="AI28">
        <v>4.9900810518239802E-2</v>
      </c>
      <c r="AJ28">
        <v>4.9999999999999982E-2</v>
      </c>
      <c r="AK28" t="s">
        <v>55</v>
      </c>
    </row>
    <row r="29" spans="1:37" x14ac:dyDescent="0.25">
      <c r="A29" t="s">
        <v>42</v>
      </c>
      <c r="B29" t="s">
        <v>40</v>
      </c>
      <c r="C29">
        <v>3.7484522180511147E-2</v>
      </c>
      <c r="D29">
        <v>3.4543109424384447E-2</v>
      </c>
      <c r="E29">
        <v>3.1922404702691629E-2</v>
      </c>
      <c r="F29">
        <v>2.9607790760409008E-2</v>
      </c>
      <c r="G29">
        <v>2.7584650342512791E-2</v>
      </c>
      <c r="H29">
        <v>2.5838366193979289E-2</v>
      </c>
      <c r="I29">
        <v>2.4354321059784811E-2</v>
      </c>
      <c r="J29">
        <v>2.3117897684905651E-2</v>
      </c>
      <c r="K29">
        <v>2.2114478814317981E-2</v>
      </c>
      <c r="L29">
        <v>2.1329447192998199E-2</v>
      </c>
      <c r="M29">
        <v>2.0748185565922551E-2</v>
      </c>
      <c r="N29">
        <v>2.0356076678067291E-2</v>
      </c>
      <c r="O29">
        <v>2.0138503274408671E-2</v>
      </c>
      <c r="P29">
        <v>2.008084809992304E-2</v>
      </c>
      <c r="Q29">
        <v>2.016849389958664E-2</v>
      </c>
      <c r="R29">
        <v>2.0386823418375759E-2</v>
      </c>
      <c r="S29">
        <v>2.0721219401266599E-2</v>
      </c>
      <c r="T29">
        <v>2.1157064593235589E-2</v>
      </c>
      <c r="U29">
        <v>2.167974173925892E-2</v>
      </c>
      <c r="V29">
        <v>2.2274633584312871E-2</v>
      </c>
      <c r="W29">
        <v>2.2927122873373739E-2</v>
      </c>
      <c r="X29">
        <v>2.362259235141774E-2</v>
      </c>
      <c r="Y29">
        <v>2.4346424763421259E-2</v>
      </c>
      <c r="Z29">
        <v>2.50840028543605E-2</v>
      </c>
      <c r="AA29">
        <v>2.5820709369211711E-2</v>
      </c>
      <c r="AB29">
        <v>2.6541927052951279E-2</v>
      </c>
      <c r="AC29">
        <v>2.7233038650555381E-2</v>
      </c>
      <c r="AD29">
        <v>2.787942690700046E-2</v>
      </c>
      <c r="AE29">
        <v>2.8466474567262541E-2</v>
      </c>
      <c r="AF29">
        <v>2.8979564376318059E-2</v>
      </c>
      <c r="AG29">
        <v>2.9404079079143219E-2</v>
      </c>
      <c r="AH29">
        <v>2.9725401420714559E-2</v>
      </c>
      <c r="AI29">
        <v>2.9928914146007901E-2</v>
      </c>
      <c r="AJ29">
        <v>2.9999999999999919E-2</v>
      </c>
      <c r="AK29" t="s">
        <v>56</v>
      </c>
    </row>
    <row r="30" spans="1:37" x14ac:dyDescent="0.25">
      <c r="A30" t="s">
        <v>57</v>
      </c>
      <c r="B30" t="s">
        <v>6</v>
      </c>
      <c r="C30">
        <v>1.886287351442136E-3</v>
      </c>
      <c r="D30">
        <v>1.8731832558250461E-3</v>
      </c>
      <c r="E30">
        <v>1.865071814434385E-3</v>
      </c>
      <c r="F30">
        <v>1.8616616098164119E-3</v>
      </c>
      <c r="G30">
        <v>1.8626612245173811E-3</v>
      </c>
      <c r="H30">
        <v>1.867779241083545E-3</v>
      </c>
      <c r="I30">
        <v>1.8767242420611599E-3</v>
      </c>
      <c r="J30">
        <v>1.8892048099964781E-3</v>
      </c>
      <c r="K30">
        <v>1.904929527435757E-3</v>
      </c>
      <c r="L30">
        <v>1.9236069769252529E-3</v>
      </c>
      <c r="M30">
        <v>1.9449457410112159E-3</v>
      </c>
      <c r="N30">
        <v>1.968654402239907E-3</v>
      </c>
      <c r="O30">
        <v>1.9944415431575762E-3</v>
      </c>
      <c r="P30">
        <v>2.0220157463104781E-3</v>
      </c>
      <c r="Q30">
        <v>2.051085594244868E-3</v>
      </c>
      <c r="R30">
        <v>2.081359669507002E-3</v>
      </c>
      <c r="S30">
        <v>2.1125465546431338E-3</v>
      </c>
      <c r="T30">
        <v>2.1443548321995209E-3</v>
      </c>
      <c r="U30">
        <v>2.1764930847224129E-3</v>
      </c>
      <c r="V30">
        <v>2.2086698947580701E-3</v>
      </c>
      <c r="W30">
        <v>2.2405938448527441E-3</v>
      </c>
      <c r="X30">
        <v>2.27197351755269E-3</v>
      </c>
      <c r="Y30">
        <v>2.302517495404163E-3</v>
      </c>
      <c r="Z30">
        <v>2.3319343609534159E-3</v>
      </c>
      <c r="AA30">
        <v>2.3599326967467089E-3</v>
      </c>
      <c r="AB30">
        <v>2.386221085330291E-3</v>
      </c>
      <c r="AC30">
        <v>2.410508109250416E-3</v>
      </c>
      <c r="AD30">
        <v>2.432502351053347E-3</v>
      </c>
      <c r="AE30">
        <v>2.4519123932853341E-3</v>
      </c>
      <c r="AF30">
        <v>2.4684468184926239E-3</v>
      </c>
      <c r="AG30">
        <v>2.4818142092214879E-3</v>
      </c>
      <c r="AH30">
        <v>2.4917231480181658E-3</v>
      </c>
      <c r="AI30">
        <v>2.4978822174289181E-3</v>
      </c>
      <c r="AJ30">
        <v>2.5000000000000061E-3</v>
      </c>
      <c r="AK30" t="s">
        <v>58</v>
      </c>
    </row>
    <row r="31" spans="1:37" x14ac:dyDescent="0.25">
      <c r="A31" t="s">
        <v>57</v>
      </c>
      <c r="B31" t="s">
        <v>13</v>
      </c>
      <c r="C31">
        <v>0.2391191469582411</v>
      </c>
      <c r="D31">
        <v>0.24303412401614199</v>
      </c>
      <c r="E31">
        <v>0.24696793333966771</v>
      </c>
      <c r="F31">
        <v>0.25091173020262342</v>
      </c>
      <c r="G31">
        <v>0.25485666987881389</v>
      </c>
      <c r="H31">
        <v>0.25879390764204502</v>
      </c>
      <c r="I31">
        <v>0.26271459876612152</v>
      </c>
      <c r="J31">
        <v>0.26660989852484868</v>
      </c>
      <c r="K31">
        <v>0.27047096219203182</v>
      </c>
      <c r="L31">
        <v>0.27428894504147611</v>
      </c>
      <c r="M31">
        <v>0.27805500234698682</v>
      </c>
      <c r="N31">
        <v>0.28176028938236858</v>
      </c>
      <c r="O31">
        <v>0.28539596142142748</v>
      </c>
      <c r="P31">
        <v>0.28895317373796819</v>
      </c>
      <c r="Q31">
        <v>0.29242308160579611</v>
      </c>
      <c r="R31">
        <v>0.29579684029871639</v>
      </c>
      <c r="S31">
        <v>0.29906560509053398</v>
      </c>
      <c r="T31">
        <v>0.3022205312550546</v>
      </c>
      <c r="U31">
        <v>0.30525277406608309</v>
      </c>
      <c r="V31">
        <v>0.30815348879742471</v>
      </c>
      <c r="W31">
        <v>0.31091383072288448</v>
      </c>
      <c r="X31">
        <v>0.31352495511626799</v>
      </c>
      <c r="Y31">
        <v>0.31597801725138019</v>
      </c>
      <c r="Z31">
        <v>0.31826417240202659</v>
      </c>
      <c r="AA31">
        <v>0.3203745758420119</v>
      </c>
      <c r="AB31">
        <v>0.32230038284514168</v>
      </c>
      <c r="AC31">
        <v>0.32403274868522097</v>
      </c>
      <c r="AD31">
        <v>0.32556282863605518</v>
      </c>
      <c r="AE31">
        <v>0.32688177797144907</v>
      </c>
      <c r="AF31">
        <v>0.32798075196520821</v>
      </c>
      <c r="AG31">
        <v>0.3288509058911378</v>
      </c>
      <c r="AH31">
        <v>0.32948339502304341</v>
      </c>
      <c r="AI31">
        <v>0.32986937463472932</v>
      </c>
      <c r="AJ31">
        <v>0.33000000000000113</v>
      </c>
      <c r="AK31" t="s">
        <v>59</v>
      </c>
    </row>
    <row r="32" spans="1:37" x14ac:dyDescent="0.25">
      <c r="A32" t="s">
        <v>57</v>
      </c>
      <c r="B32" t="s">
        <v>7</v>
      </c>
      <c r="C32">
        <v>0.18110511584503541</v>
      </c>
      <c r="D32">
        <v>0.18178541225244971</v>
      </c>
      <c r="E32">
        <v>0.1822657565349507</v>
      </c>
      <c r="F32">
        <v>0.1825575159624552</v>
      </c>
      <c r="G32">
        <v>0.1826720578048795</v>
      </c>
      <c r="H32">
        <v>0.18262074933214009</v>
      </c>
      <c r="I32">
        <v>0.18241495781415379</v>
      </c>
      <c r="J32">
        <v>0.18206605052083649</v>
      </c>
      <c r="K32">
        <v>0.1815853947221053</v>
      </c>
      <c r="L32">
        <v>0.18098435768787641</v>
      </c>
      <c r="M32">
        <v>0.1802743066880664</v>
      </c>
      <c r="N32">
        <v>0.17946660899259179</v>
      </c>
      <c r="O32">
        <v>0.17857263187136899</v>
      </c>
      <c r="P32">
        <v>0.17760374259431461</v>
      </c>
      <c r="Q32">
        <v>0.17657130843134511</v>
      </c>
      <c r="R32">
        <v>0.17548669665237701</v>
      </c>
      <c r="S32">
        <v>0.17436127452732669</v>
      </c>
      <c r="T32">
        <v>0.173206409326111</v>
      </c>
      <c r="U32">
        <v>0.17203346831864591</v>
      </c>
      <c r="V32">
        <v>0.1708538187748484</v>
      </c>
      <c r="W32">
        <v>0.16967882796463471</v>
      </c>
      <c r="X32">
        <v>0.16851986315792139</v>
      </c>
      <c r="Y32">
        <v>0.16738829162462501</v>
      </c>
      <c r="Z32">
        <v>0.1662954806346621</v>
      </c>
      <c r="AA32">
        <v>0.16525279745794891</v>
      </c>
      <c r="AB32">
        <v>0.16427160936440219</v>
      </c>
      <c r="AC32">
        <v>0.16336328362393851</v>
      </c>
      <c r="AD32">
        <v>0.16253918750647409</v>
      </c>
      <c r="AE32">
        <v>0.16181068828192549</v>
      </c>
      <c r="AF32">
        <v>0.16118915322020949</v>
      </c>
      <c r="AG32">
        <v>0.16068594959124241</v>
      </c>
      <c r="AH32">
        <v>0.16031244466494071</v>
      </c>
      <c r="AI32">
        <v>0.160080005711221</v>
      </c>
      <c r="AJ32">
        <v>0.1599999999999995</v>
      </c>
      <c r="AK32" t="s">
        <v>60</v>
      </c>
    </row>
    <row r="33" spans="1:37" x14ac:dyDescent="0.25">
      <c r="A33" t="s">
        <v>57</v>
      </c>
      <c r="B33" t="s">
        <v>8</v>
      </c>
      <c r="C33">
        <v>0.34614470406817688</v>
      </c>
      <c r="D33">
        <v>0.34529256218677329</v>
      </c>
      <c r="E33">
        <v>0.34442881187709562</v>
      </c>
      <c r="F33">
        <v>0.34355585512377479</v>
      </c>
      <c r="G33">
        <v>0.34267609391144199</v>
      </c>
      <c r="H33">
        <v>0.34179193022472842</v>
      </c>
      <c r="I33">
        <v>0.3409057660482645</v>
      </c>
      <c r="J33">
        <v>0.3400200033666817</v>
      </c>
      <c r="K33">
        <v>0.3391370441646111</v>
      </c>
      <c r="L33">
        <v>0.33825929042668351</v>
      </c>
      <c r="M33">
        <v>0.33738914413753002</v>
      </c>
      <c r="N33">
        <v>0.3365290072817817</v>
      </c>
      <c r="O33">
        <v>0.33568128184406948</v>
      </c>
      <c r="P33">
        <v>0.33484836980902449</v>
      </c>
      <c r="Q33">
        <v>0.33403267316127749</v>
      </c>
      <c r="R33">
        <v>0.33323659388545979</v>
      </c>
      <c r="S33">
        <v>0.33246253396620251</v>
      </c>
      <c r="T33">
        <v>0.33171289538813631</v>
      </c>
      <c r="U33">
        <v>0.33099008013589232</v>
      </c>
      <c r="V33">
        <v>0.33029649019410162</v>
      </c>
      <c r="W33">
        <v>0.32963452754739542</v>
      </c>
      <c r="X33">
        <v>0.32900659418040451</v>
      </c>
      <c r="Y33">
        <v>0.32841509207775982</v>
      </c>
      <c r="Z33">
        <v>0.32786242322409248</v>
      </c>
      <c r="AA33">
        <v>0.32735098960403353</v>
      </c>
      <c r="AB33">
        <v>0.32688319320221398</v>
      </c>
      <c r="AC33">
        <v>0.32646143600326499</v>
      </c>
      <c r="AD33">
        <v>0.32608811999181753</v>
      </c>
      <c r="AE33">
        <v>0.32576564715250228</v>
      </c>
      <c r="AF33">
        <v>0.32549641946995062</v>
      </c>
      <c r="AG33">
        <v>0.32528283892879351</v>
      </c>
      <c r="AH33">
        <v>0.32512730751366198</v>
      </c>
      <c r="AI33">
        <v>0.32503222720918679</v>
      </c>
      <c r="AJ33">
        <v>0.32499999999999929</v>
      </c>
      <c r="AK33" t="s">
        <v>61</v>
      </c>
    </row>
    <row r="34" spans="1:37" x14ac:dyDescent="0.25">
      <c r="A34" t="s">
        <v>57</v>
      </c>
      <c r="B34" t="s">
        <v>14</v>
      </c>
      <c r="C34">
        <v>1.6421059232303351E-3</v>
      </c>
      <c r="D34">
        <v>1.590743978577183E-3</v>
      </c>
      <c r="E34">
        <v>1.547673187014919E-3</v>
      </c>
      <c r="F34">
        <v>1.5124674322345799E-3</v>
      </c>
      <c r="G34">
        <v>1.4847005979272149E-3</v>
      </c>
      <c r="H34">
        <v>1.4639465677838679E-3</v>
      </c>
      <c r="I34">
        <v>1.449779225495581E-3</v>
      </c>
      <c r="J34">
        <v>1.441772454753399E-3</v>
      </c>
      <c r="K34">
        <v>1.439500139248365E-3</v>
      </c>
      <c r="L34">
        <v>1.442536162671525E-3</v>
      </c>
      <c r="M34">
        <v>1.450454408713928E-3</v>
      </c>
      <c r="N34">
        <v>1.4628287610666071E-3</v>
      </c>
      <c r="O34">
        <v>1.479233103420611E-3</v>
      </c>
      <c r="P34">
        <v>1.4992413194669871E-3</v>
      </c>
      <c r="Q34">
        <v>1.5224272928967761E-3</v>
      </c>
      <c r="R34">
        <v>1.5483649074010211E-3</v>
      </c>
      <c r="S34">
        <v>1.576628046670768E-3</v>
      </c>
      <c r="T34">
        <v>1.6067905943970629E-3</v>
      </c>
      <c r="U34">
        <v>1.6384264342709459E-3</v>
      </c>
      <c r="V34">
        <v>1.6711094499834659E-3</v>
      </c>
      <c r="W34">
        <v>1.704413525225661E-3</v>
      </c>
      <c r="X34">
        <v>1.7379125436885871E-3</v>
      </c>
      <c r="Y34">
        <v>1.7711803890632729E-3</v>
      </c>
      <c r="Z34">
        <v>1.803790945040765E-3</v>
      </c>
      <c r="AA34">
        <v>1.8353180953121159E-3</v>
      </c>
      <c r="AB34">
        <v>1.8653357235683659E-3</v>
      </c>
      <c r="AC34">
        <v>1.8934177135005591E-3</v>
      </c>
      <c r="AD34">
        <v>1.9191379487997361E-3</v>
      </c>
      <c r="AE34">
        <v>1.94207031315695E-3</v>
      </c>
      <c r="AF34">
        <v>1.961788690263231E-3</v>
      </c>
      <c r="AG34">
        <v>1.9778669638096341E-3</v>
      </c>
      <c r="AH34">
        <v>1.98987901748721E-3</v>
      </c>
      <c r="AI34">
        <v>1.997398734986985E-3</v>
      </c>
      <c r="AJ34">
        <v>2.000000000000007E-3</v>
      </c>
      <c r="AK34" t="s">
        <v>62</v>
      </c>
    </row>
    <row r="35" spans="1:37" x14ac:dyDescent="0.25">
      <c r="A35" t="s">
        <v>57</v>
      </c>
      <c r="B35" t="s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">
        <v>63</v>
      </c>
    </row>
    <row r="36" spans="1:37" x14ac:dyDescent="0.25">
      <c r="A36" t="s">
        <v>57</v>
      </c>
      <c r="B36" t="s">
        <v>10</v>
      </c>
      <c r="C36">
        <v>0.29229841964690317</v>
      </c>
      <c r="D36">
        <v>0.29575974445607378</v>
      </c>
      <c r="E36">
        <v>0.29908199397233221</v>
      </c>
      <c r="F36">
        <v>0.3022672364904565</v>
      </c>
      <c r="G36">
        <v>0.30531754030522451</v>
      </c>
      <c r="H36">
        <v>0.30823497371141378</v>
      </c>
      <c r="I36">
        <v>0.3110216050038026</v>
      </c>
      <c r="J36">
        <v>0.31367950247716869</v>
      </c>
      <c r="K36">
        <v>0.31621073442628989</v>
      </c>
      <c r="L36">
        <v>0.31861736914594407</v>
      </c>
      <c r="M36">
        <v>0.3209014749309092</v>
      </c>
      <c r="N36">
        <v>0.323065120075963</v>
      </c>
      <c r="O36">
        <v>0.32511037287588351</v>
      </c>
      <c r="P36">
        <v>0.32703930162544831</v>
      </c>
      <c r="Q36">
        <v>0.32885397461943539</v>
      </c>
      <c r="R36">
        <v>0.33055646015262308</v>
      </c>
      <c r="S36">
        <v>0.3321488265197885</v>
      </c>
      <c r="T36">
        <v>0.33363314201570982</v>
      </c>
      <c r="U36">
        <v>0.33501147493516498</v>
      </c>
      <c r="V36">
        <v>0.33628589357293193</v>
      </c>
      <c r="W36">
        <v>0.33745846622378861</v>
      </c>
      <c r="X36">
        <v>0.33853126118251231</v>
      </c>
      <c r="Y36">
        <v>0.33950634674388158</v>
      </c>
      <c r="Z36">
        <v>0.34038579120267382</v>
      </c>
      <c r="AA36">
        <v>0.34117166285366712</v>
      </c>
      <c r="AB36">
        <v>0.34186602999163918</v>
      </c>
      <c r="AC36">
        <v>0.34247096091136819</v>
      </c>
      <c r="AD36">
        <v>0.34298852390763179</v>
      </c>
      <c r="AE36">
        <v>0.34342078727520781</v>
      </c>
      <c r="AF36">
        <v>0.34376981930887412</v>
      </c>
      <c r="AG36">
        <v>0.34403768830340892</v>
      </c>
      <c r="AH36">
        <v>0.34422646255358957</v>
      </c>
      <c r="AI36">
        <v>0.34433821035419421</v>
      </c>
      <c r="AJ36">
        <v>0.34437500000000049</v>
      </c>
      <c r="AK36" t="s">
        <v>64</v>
      </c>
    </row>
    <row r="37" spans="1:37" x14ac:dyDescent="0.25">
      <c r="A37" t="s">
        <v>57</v>
      </c>
      <c r="B37" t="s">
        <v>11</v>
      </c>
      <c r="C37">
        <v>1.538412734983702E-2</v>
      </c>
      <c r="D37">
        <v>1.5566302339793369E-2</v>
      </c>
      <c r="E37">
        <v>1.5741157577491179E-2</v>
      </c>
      <c r="F37">
        <v>1.5908801920550351E-2</v>
      </c>
      <c r="G37">
        <v>1.606934422659077E-2</v>
      </c>
      <c r="H37">
        <v>1.6222893353232321E-2</v>
      </c>
      <c r="I37">
        <v>1.6369558158094891E-2</v>
      </c>
      <c r="J37">
        <v>1.6509447498798371E-2</v>
      </c>
      <c r="K37">
        <v>1.6642670232962641E-2</v>
      </c>
      <c r="L37">
        <v>1.6769335218207601E-2</v>
      </c>
      <c r="M37">
        <v>1.6889551312153129E-2</v>
      </c>
      <c r="N37">
        <v>1.7003427372419128E-2</v>
      </c>
      <c r="O37">
        <v>1.7111072256625469E-2</v>
      </c>
      <c r="P37">
        <v>1.7212594822392031E-2</v>
      </c>
      <c r="Q37">
        <v>1.7308103927338728E-2</v>
      </c>
      <c r="R37">
        <v>1.7397708429085439E-2</v>
      </c>
      <c r="S37">
        <v>1.7481517185252041E-2</v>
      </c>
      <c r="T37">
        <v>1.7559639053458441E-2</v>
      </c>
      <c r="U37">
        <v>1.763218289132451E-2</v>
      </c>
      <c r="V37">
        <v>1.769925755647013E-2</v>
      </c>
      <c r="W37">
        <v>1.7760971906515211E-2</v>
      </c>
      <c r="X37">
        <v>1.7817434799079639E-2</v>
      </c>
      <c r="Y37">
        <v>1.7868755091783269E-2</v>
      </c>
      <c r="Z37">
        <v>1.791504164224602E-2</v>
      </c>
      <c r="AA37">
        <v>1.795640330808777E-2</v>
      </c>
      <c r="AB37">
        <v>1.7992948946928419E-2</v>
      </c>
      <c r="AC37">
        <v>1.8024787416387841E-2</v>
      </c>
      <c r="AD37">
        <v>1.805202757408593E-2</v>
      </c>
      <c r="AE37">
        <v>1.8074778277642561E-2</v>
      </c>
      <c r="AF37">
        <v>1.809314838467763E-2</v>
      </c>
      <c r="AG37">
        <v>1.810724675281104E-2</v>
      </c>
      <c r="AH37">
        <v>1.811718223966266E-2</v>
      </c>
      <c r="AI37">
        <v>1.8123063702852379E-2</v>
      </c>
      <c r="AJ37">
        <v>1.8125000000000089E-2</v>
      </c>
      <c r="AK37" t="s">
        <v>65</v>
      </c>
    </row>
    <row r="38" spans="1:37" x14ac:dyDescent="0.25">
      <c r="A38" t="s">
        <v>57</v>
      </c>
      <c r="B38" t="s">
        <v>15</v>
      </c>
      <c r="C38">
        <v>4.1703056223968971E-3</v>
      </c>
      <c r="D38">
        <v>4.2051593378333342E-3</v>
      </c>
      <c r="E38">
        <v>4.2402942433285122E-3</v>
      </c>
      <c r="F38">
        <v>4.2756243882624122E-3</v>
      </c>
      <c r="G38">
        <v>4.3110638220150181E-3</v>
      </c>
      <c r="H38">
        <v>4.3465265939663109E-3</v>
      </c>
      <c r="I38">
        <v>4.3819267534962736E-3</v>
      </c>
      <c r="J38">
        <v>4.4171783499848934E-3</v>
      </c>
      <c r="K38">
        <v>4.4521954328121472E-3</v>
      </c>
      <c r="L38">
        <v>4.4868920513580213E-3</v>
      </c>
      <c r="M38">
        <v>4.5211822550025003E-3</v>
      </c>
      <c r="N38">
        <v>4.5549800931255578E-3</v>
      </c>
      <c r="O38">
        <v>4.5881996151071859E-3</v>
      </c>
      <c r="P38">
        <v>4.6207548703273626E-3</v>
      </c>
      <c r="Q38">
        <v>4.6525599081660741E-3</v>
      </c>
      <c r="R38">
        <v>4.6835287780033026E-3</v>
      </c>
      <c r="S38">
        <v>4.7135755292190256E-3</v>
      </c>
      <c r="T38">
        <v>4.7426142111932348E-3</v>
      </c>
      <c r="U38">
        <v>4.770558873305907E-3</v>
      </c>
      <c r="V38">
        <v>4.7973235649370252E-3</v>
      </c>
      <c r="W38">
        <v>4.8228223354665721E-3</v>
      </c>
      <c r="X38">
        <v>4.8469692342745343E-3</v>
      </c>
      <c r="Y38">
        <v>4.8696783107408902E-3</v>
      </c>
      <c r="Z38">
        <v>4.8908636142456236E-3</v>
      </c>
      <c r="AA38">
        <v>4.910439194168721E-3</v>
      </c>
      <c r="AB38">
        <v>4.9283190998901574E-3</v>
      </c>
      <c r="AC38">
        <v>4.9444173807899226E-3</v>
      </c>
      <c r="AD38">
        <v>4.9586480862480022E-3</v>
      </c>
      <c r="AE38">
        <v>4.9709252656443643E-3</v>
      </c>
      <c r="AF38">
        <v>4.981162968359004E-3</v>
      </c>
      <c r="AG38">
        <v>4.9892752437719051E-3</v>
      </c>
      <c r="AH38">
        <v>4.9951761412630451E-3</v>
      </c>
      <c r="AI38">
        <v>4.9987797102124098E-3</v>
      </c>
      <c r="AJ38">
        <v>4.999999999999975E-3</v>
      </c>
      <c r="AK38" t="s">
        <v>66</v>
      </c>
    </row>
    <row r="39" spans="1:37" x14ac:dyDescent="0.25">
      <c r="A39" t="s">
        <v>57</v>
      </c>
      <c r="B39" t="s">
        <v>16</v>
      </c>
      <c r="C39">
        <v>7.6535999737515945E-2</v>
      </c>
      <c r="D39">
        <v>7.6633086589709229E-2</v>
      </c>
      <c r="E39">
        <v>7.6709767154485867E-2</v>
      </c>
      <c r="F39">
        <v>7.6767147490111237E-2</v>
      </c>
      <c r="G39">
        <v>7.6806333654850761E-2</v>
      </c>
      <c r="H39">
        <v>7.6828431706969888E-2</v>
      </c>
      <c r="I39">
        <v>7.6834547704733983E-2</v>
      </c>
      <c r="J39">
        <v>7.6825787706408522E-2</v>
      </c>
      <c r="K39">
        <v>7.680325777025887E-2</v>
      </c>
      <c r="L39">
        <v>7.676806395455045E-2</v>
      </c>
      <c r="M39">
        <v>7.6721312317548709E-2</v>
      </c>
      <c r="N39">
        <v>7.6664108917519E-2</v>
      </c>
      <c r="O39">
        <v>7.6597559812726812E-2</v>
      </c>
      <c r="P39">
        <v>7.6522771061437497E-2</v>
      </c>
      <c r="Q39">
        <v>7.6440848721916518E-2</v>
      </c>
      <c r="R39">
        <v>7.635289885242931E-2</v>
      </c>
      <c r="S39">
        <v>7.6260027511241182E-2</v>
      </c>
      <c r="T39">
        <v>7.6163340756617653E-2</v>
      </c>
      <c r="U39">
        <v>7.6063944646824116E-2</v>
      </c>
      <c r="V39">
        <v>7.5962945240125937E-2</v>
      </c>
      <c r="W39">
        <v>7.586144859478855E-2</v>
      </c>
      <c r="X39">
        <v>7.5760560769077459E-2</v>
      </c>
      <c r="Y39">
        <v>7.5661387821257933E-2</v>
      </c>
      <c r="Z39">
        <v>7.556503580959549E-2</v>
      </c>
      <c r="AA39">
        <v>7.5472610792355538E-2</v>
      </c>
      <c r="AB39">
        <v>7.5385218827803441E-2</v>
      </c>
      <c r="AC39">
        <v>7.5303965974204662E-2</v>
      </c>
      <c r="AD39">
        <v>7.5229958289824636E-2</v>
      </c>
      <c r="AE39">
        <v>7.5164301832928618E-2</v>
      </c>
      <c r="AF39">
        <v>7.5108102661782195E-2</v>
      </c>
      <c r="AG39">
        <v>7.5062466834650773E-2</v>
      </c>
      <c r="AH39">
        <v>7.5028500409799748E-2</v>
      </c>
      <c r="AI39">
        <v>7.5007309445494497E-2</v>
      </c>
      <c r="AJ39">
        <v>7.50000000000004E-2</v>
      </c>
      <c r="AK39" t="s">
        <v>67</v>
      </c>
    </row>
    <row r="40" spans="1:37" x14ac:dyDescent="0.25">
      <c r="A40" t="s">
        <v>57</v>
      </c>
      <c r="B40" t="s">
        <v>17</v>
      </c>
      <c r="C40">
        <v>0.30846689179912762</v>
      </c>
      <c r="D40">
        <v>0.31273789219458992</v>
      </c>
      <c r="E40">
        <v>0.31643672498207159</v>
      </c>
      <c r="F40">
        <v>0.31959137670705717</v>
      </c>
      <c r="G40">
        <v>0.32222983391503152</v>
      </c>
      <c r="H40">
        <v>0.32438008315147893</v>
      </c>
      <c r="I40">
        <v>0.32607011096188449</v>
      </c>
      <c r="J40">
        <v>0.32732790389173277</v>
      </c>
      <c r="K40">
        <v>0.32818144848650832</v>
      </c>
      <c r="L40">
        <v>0.32865873129169598</v>
      </c>
      <c r="M40">
        <v>0.32878773885278029</v>
      </c>
      <c r="N40">
        <v>0.32859645771524632</v>
      </c>
      <c r="O40">
        <v>0.32811287442457798</v>
      </c>
      <c r="P40">
        <v>0.32736497552626082</v>
      </c>
      <c r="Q40">
        <v>0.32638074756577901</v>
      </c>
      <c r="R40">
        <v>0.32518817708861741</v>
      </c>
      <c r="S40">
        <v>0.32381525064026068</v>
      </c>
      <c r="T40">
        <v>0.32228995476619338</v>
      </c>
      <c r="U40">
        <v>0.32064027601190043</v>
      </c>
      <c r="V40">
        <v>0.31889420092286619</v>
      </c>
      <c r="W40">
        <v>0.31707971604457569</v>
      </c>
      <c r="X40">
        <v>0.31522480792251351</v>
      </c>
      <c r="Y40">
        <v>0.31335746310216422</v>
      </c>
      <c r="Z40">
        <v>0.31150566812901281</v>
      </c>
      <c r="AA40">
        <v>0.30969740954854341</v>
      </c>
      <c r="AB40">
        <v>0.30796067390624132</v>
      </c>
      <c r="AC40">
        <v>0.3063234477475909</v>
      </c>
      <c r="AD40">
        <v>0.30481371761807657</v>
      </c>
      <c r="AE40">
        <v>0.30345947006318402</v>
      </c>
      <c r="AF40">
        <v>0.30228869162839689</v>
      </c>
      <c r="AG40">
        <v>0.30132936885920009</v>
      </c>
      <c r="AH40">
        <v>0.30060948830107859</v>
      </c>
      <c r="AI40">
        <v>0.3001570364995168</v>
      </c>
      <c r="AJ40">
        <v>0.29999999999999971</v>
      </c>
      <c r="AK40" t="s">
        <v>68</v>
      </c>
    </row>
    <row r="41" spans="1:37" x14ac:dyDescent="0.25">
      <c r="A41" t="s">
        <v>57</v>
      </c>
      <c r="B41" t="s">
        <v>18</v>
      </c>
      <c r="C41">
        <v>0.37006554995948832</v>
      </c>
      <c r="D41">
        <v>0.36179899388314829</v>
      </c>
      <c r="E41">
        <v>0.35409760709343141</v>
      </c>
      <c r="F41">
        <v>0.34694165377971109</v>
      </c>
      <c r="G41">
        <v>0.34031139813136152</v>
      </c>
      <c r="H41">
        <v>0.33418710433775589</v>
      </c>
      <c r="I41">
        <v>0.32854903658826817</v>
      </c>
      <c r="J41">
        <v>0.32337745907227172</v>
      </c>
      <c r="K41">
        <v>0.31865263597914051</v>
      </c>
      <c r="L41">
        <v>0.31435483149824811</v>
      </c>
      <c r="M41">
        <v>0.31046430981896778</v>
      </c>
      <c r="N41">
        <v>0.30696133513067392</v>
      </c>
      <c r="O41">
        <v>0.30382617162273978</v>
      </c>
      <c r="P41">
        <v>0.30103908348453912</v>
      </c>
      <c r="Q41">
        <v>0.29858033490544561</v>
      </c>
      <c r="R41">
        <v>0.29643019007483268</v>
      </c>
      <c r="S41">
        <v>0.29456891318207429</v>
      </c>
      <c r="T41">
        <v>0.29297676841654402</v>
      </c>
      <c r="U41">
        <v>0.2916340199676154</v>
      </c>
      <c r="V41">
        <v>0.29052093202466273</v>
      </c>
      <c r="W41">
        <v>0.28961776877705891</v>
      </c>
      <c r="X41">
        <v>0.28890479441417799</v>
      </c>
      <c r="Y41">
        <v>0.28836227312539348</v>
      </c>
      <c r="Z41">
        <v>0.28797046910007867</v>
      </c>
      <c r="AA41">
        <v>0.28770964652760839</v>
      </c>
      <c r="AB41">
        <v>0.28756006959735497</v>
      </c>
      <c r="AC41">
        <v>0.28750200249869301</v>
      </c>
      <c r="AD41">
        <v>0.2875157094209958</v>
      </c>
      <c r="AE41">
        <v>0.28758145455363687</v>
      </c>
      <c r="AF41">
        <v>0.28767950208599058</v>
      </c>
      <c r="AG41">
        <v>0.28779011620742972</v>
      </c>
      <c r="AH41">
        <v>0.28789356110732822</v>
      </c>
      <c r="AI41">
        <v>0.28797010097505987</v>
      </c>
      <c r="AJ41">
        <v>0.28799999999999881</v>
      </c>
      <c r="AK41" t="s">
        <v>69</v>
      </c>
    </row>
    <row r="42" spans="1:37" x14ac:dyDescent="0.25">
      <c r="A42" t="s">
        <v>57</v>
      </c>
      <c r="B42" t="s">
        <v>12</v>
      </c>
      <c r="C42">
        <v>0.16318134573860521</v>
      </c>
      <c r="D42">
        <v>0.1597227955090848</v>
      </c>
      <c r="E42">
        <v>0.1566172082236959</v>
      </c>
      <c r="F42">
        <v>0.15384892889294671</v>
      </c>
      <c r="G42">
        <v>0.15140230252734599</v>
      </c>
      <c r="H42">
        <v>0.14926167413740199</v>
      </c>
      <c r="I42">
        <v>0.14741138873362311</v>
      </c>
      <c r="J42">
        <v>0.14583579132651811</v>
      </c>
      <c r="K42">
        <v>0.14451922692659519</v>
      </c>
      <c r="L42">
        <v>0.14344604054436311</v>
      </c>
      <c r="M42">
        <v>0.14260057719033001</v>
      </c>
      <c r="N42">
        <v>0.14196718187500451</v>
      </c>
      <c r="O42">
        <v>0.14153019960889501</v>
      </c>
      <c r="P42">
        <v>0.14127397540251019</v>
      </c>
      <c r="Q42">
        <v>0.1411828542663581</v>
      </c>
      <c r="R42">
        <v>0.1412411812109477</v>
      </c>
      <c r="S42">
        <v>0.1414333012467871</v>
      </c>
      <c r="T42">
        <v>0.14174355938438499</v>
      </c>
      <c r="U42">
        <v>0.14215630063424969</v>
      </c>
      <c r="V42">
        <v>0.14265587000688959</v>
      </c>
      <c r="W42">
        <v>0.14322661251281341</v>
      </c>
      <c r="X42">
        <v>0.14385287316252951</v>
      </c>
      <c r="Y42">
        <v>0.14451899696654641</v>
      </c>
      <c r="Z42">
        <v>0.14520932893537219</v>
      </c>
      <c r="AA42">
        <v>0.1459082140795159</v>
      </c>
      <c r="AB42">
        <v>0.14659999740948579</v>
      </c>
      <c r="AC42">
        <v>0.14726902393579011</v>
      </c>
      <c r="AD42">
        <v>0.14789963866893749</v>
      </c>
      <c r="AE42">
        <v>0.1484761866194366</v>
      </c>
      <c r="AF42">
        <v>0.14898301279779549</v>
      </c>
      <c r="AG42">
        <v>0.14940446221452269</v>
      </c>
      <c r="AH42">
        <v>0.149724879880127</v>
      </c>
      <c r="AI42">
        <v>0.14992861080511691</v>
      </c>
      <c r="AJ42">
        <v>0.15000000000000061</v>
      </c>
      <c r="AK42" t="s">
        <v>70</v>
      </c>
    </row>
    <row r="43" spans="1:37" x14ac:dyDescent="0.25">
      <c r="A43" t="s">
        <v>57</v>
      </c>
      <c r="B43" t="s"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71</v>
      </c>
    </row>
    <row r="44" spans="1:37" x14ac:dyDescent="0.25">
      <c r="A44" t="s">
        <v>72</v>
      </c>
      <c r="B44" t="s">
        <v>6</v>
      </c>
      <c r="C44">
        <v>1.2696172923538211E-3</v>
      </c>
      <c r="D44">
        <v>1.2773874112029489E-3</v>
      </c>
      <c r="E44">
        <v>1.2854703542301139E-3</v>
      </c>
      <c r="F44">
        <v>1.2938310770107581E-3</v>
      </c>
      <c r="G44">
        <v>1.302434535120326E-3</v>
      </c>
      <c r="H44">
        <v>1.311245684134262E-3</v>
      </c>
      <c r="I44">
        <v>1.3202294796280101E-3</v>
      </c>
      <c r="J44">
        <v>1.3293508771770139E-3</v>
      </c>
      <c r="K44">
        <v>1.3385748323567169E-3</v>
      </c>
      <c r="L44">
        <v>1.3478663007425631E-3</v>
      </c>
      <c r="M44">
        <v>1.3571902379099969E-3</v>
      </c>
      <c r="N44">
        <v>1.3665115994344621E-3</v>
      </c>
      <c r="O44">
        <v>1.3757953408914021E-3</v>
      </c>
      <c r="P44">
        <v>1.3850064178562609E-3</v>
      </c>
      <c r="Q44">
        <v>1.3941097859044829E-3</v>
      </c>
      <c r="R44">
        <v>1.4030704006115109E-3</v>
      </c>
      <c r="S44">
        <v>1.41185321755279E-3</v>
      </c>
      <c r="T44">
        <v>1.4204231923037639E-3</v>
      </c>
      <c r="U44">
        <v>1.4287452804398759E-3</v>
      </c>
      <c r="V44">
        <v>1.4367844375365701E-3</v>
      </c>
      <c r="W44">
        <v>1.4445056191692901E-3</v>
      </c>
      <c r="X44">
        <v>1.451873780913481E-3</v>
      </c>
      <c r="Y44">
        <v>1.458853878344585E-3</v>
      </c>
      <c r="Z44">
        <v>1.4654108670380469E-3</v>
      </c>
      <c r="AA44">
        <v>1.4715097025693111E-3</v>
      </c>
      <c r="AB44">
        <v>1.4771153405138209E-3</v>
      </c>
      <c r="AC44">
        <v>1.4821927364470191E-3</v>
      </c>
      <c r="AD44">
        <v>1.486706845944351E-3</v>
      </c>
      <c r="AE44">
        <v>1.4906226245812611E-3</v>
      </c>
      <c r="AF44">
        <v>1.4939050279331909E-3</v>
      </c>
      <c r="AG44">
        <v>1.496519011575586E-3</v>
      </c>
      <c r="AH44">
        <v>1.498429531083891E-3</v>
      </c>
      <c r="AI44">
        <v>1.499601542033548E-3</v>
      </c>
      <c r="AJ44">
        <v>1.5000000000000031E-3</v>
      </c>
      <c r="AK44" t="s">
        <v>73</v>
      </c>
    </row>
    <row r="45" spans="1:37" x14ac:dyDescent="0.25">
      <c r="A45" t="s">
        <v>72</v>
      </c>
      <c r="B45" t="s">
        <v>13</v>
      </c>
      <c r="C45">
        <v>9.15498760808547E-2</v>
      </c>
      <c r="D45">
        <v>9.4579479079427126E-2</v>
      </c>
      <c r="E45">
        <v>9.7420537107041141E-2</v>
      </c>
      <c r="F45">
        <v>0.10007910312733891</v>
      </c>
      <c r="G45">
        <v>0.1025612301039628</v>
      </c>
      <c r="H45">
        <v>0.1048729710005552</v>
      </c>
      <c r="I45">
        <v>0.10702037878075819</v>
      </c>
      <c r="J45">
        <v>0.1090095064082143</v>
      </c>
      <c r="K45">
        <v>0.11084640684656551</v>
      </c>
      <c r="L45">
        <v>0.1125371330594543</v>
      </c>
      <c r="M45">
        <v>0.11408773801052299</v>
      </c>
      <c r="N45">
        <v>0.1155042746634138</v>
      </c>
      <c r="O45">
        <v>0.1167927959817691</v>
      </c>
      <c r="P45">
        <v>0.117959354929231</v>
      </c>
      <c r="Q45">
        <v>0.1190100044694419</v>
      </c>
      <c r="R45">
        <v>0.1199507975660441</v>
      </c>
      <c r="S45">
        <v>0.12078778718267991</v>
      </c>
      <c r="T45">
        <v>0.1215270262829916</v>
      </c>
      <c r="U45">
        <v>0.12217456783062131</v>
      </c>
      <c r="V45">
        <v>0.12273646478921151</v>
      </c>
      <c r="W45">
        <v>0.12321877012240449</v>
      </c>
      <c r="X45">
        <v>0.12362753679384229</v>
      </c>
      <c r="Y45">
        <v>0.1239688177671676</v>
      </c>
      <c r="Z45">
        <v>0.1242486660060224</v>
      </c>
      <c r="AA45">
        <v>0.12447313447404899</v>
      </c>
      <c r="AB45">
        <v>0.1246482761348898</v>
      </c>
      <c r="AC45">
        <v>0.12478014395218701</v>
      </c>
      <c r="AD45">
        <v>0.1248747908895831</v>
      </c>
      <c r="AE45">
        <v>0.1249382699107201</v>
      </c>
      <c r="AF45">
        <v>0.1249766339792404</v>
      </c>
      <c r="AG45">
        <v>0.1249959360587862</v>
      </c>
      <c r="AH45">
        <v>0.12500222911299999</v>
      </c>
      <c r="AI45">
        <v>0.1250015661055239</v>
      </c>
      <c r="AJ45">
        <v>0.12500000000000031</v>
      </c>
      <c r="AK45" t="s">
        <v>74</v>
      </c>
    </row>
    <row r="46" spans="1:37" x14ac:dyDescent="0.25">
      <c r="A46" t="s">
        <v>72</v>
      </c>
      <c r="B46" t="s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75</v>
      </c>
    </row>
    <row r="47" spans="1:37" x14ac:dyDescent="0.25">
      <c r="A47" t="s">
        <v>72</v>
      </c>
      <c r="B47" t="s">
        <v>8</v>
      </c>
      <c r="C47">
        <v>9.0524576871055362E-2</v>
      </c>
      <c r="D47">
        <v>8.9003110353738826E-2</v>
      </c>
      <c r="E47">
        <v>8.7445652312128419E-2</v>
      </c>
      <c r="F47">
        <v>8.5857460690327445E-2</v>
      </c>
      <c r="G47">
        <v>8.4243793432439248E-2</v>
      </c>
      <c r="H47">
        <v>8.2609908482566996E-2</v>
      </c>
      <c r="I47">
        <v>8.0961063784814061E-2</v>
      </c>
      <c r="J47">
        <v>7.9302517283283677E-2</v>
      </c>
      <c r="K47">
        <v>7.7639526922079316E-2</v>
      </c>
      <c r="L47">
        <v>7.5977350645304031E-2</v>
      </c>
      <c r="M47">
        <v>7.4321246397061211E-2</v>
      </c>
      <c r="N47">
        <v>7.267647212145413E-2</v>
      </c>
      <c r="O47">
        <v>7.1048285762586094E-2</v>
      </c>
      <c r="P47">
        <v>6.9441945264560392E-2</v>
      </c>
      <c r="Q47">
        <v>6.7862708571480301E-2</v>
      </c>
      <c r="R47">
        <v>6.6315833627449153E-2</v>
      </c>
      <c r="S47">
        <v>6.4806578376570168E-2</v>
      </c>
      <c r="T47">
        <v>6.3340200762946663E-2</v>
      </c>
      <c r="U47">
        <v>6.1921958730681917E-2</v>
      </c>
      <c r="V47">
        <v>6.0557110223879253E-2</v>
      </c>
      <c r="W47">
        <v>5.9250913186641933E-2</v>
      </c>
      <c r="X47">
        <v>5.8008625563073263E-2</v>
      </c>
      <c r="Y47">
        <v>5.6835505297276503E-2</v>
      </c>
      <c r="Z47">
        <v>5.5736810333354973E-2</v>
      </c>
      <c r="AA47">
        <v>5.4717798615411942E-2</v>
      </c>
      <c r="AB47">
        <v>5.3783728087550699E-2</v>
      </c>
      <c r="AC47">
        <v>5.2939856693874549E-2</v>
      </c>
      <c r="AD47">
        <v>5.2191442378486753E-2</v>
      </c>
      <c r="AE47">
        <v>5.1543743085490638E-2</v>
      </c>
      <c r="AF47">
        <v>5.100201675898948E-2</v>
      </c>
      <c r="AG47">
        <v>5.0571521343086533E-2</v>
      </c>
      <c r="AH47">
        <v>5.0257514781885129E-2</v>
      </c>
      <c r="AI47">
        <v>5.0065255019488532E-2</v>
      </c>
      <c r="AJ47">
        <v>5.0000000000000093E-2</v>
      </c>
      <c r="AK47" t="s">
        <v>76</v>
      </c>
    </row>
    <row r="48" spans="1:37" x14ac:dyDescent="0.25">
      <c r="A48" t="s">
        <v>72</v>
      </c>
      <c r="B48" t="s">
        <v>14</v>
      </c>
      <c r="C48">
        <v>3.7684991143129652E-3</v>
      </c>
      <c r="D48">
        <v>3.4666155205990128E-3</v>
      </c>
      <c r="E48">
        <v>3.2361999217016199E-3</v>
      </c>
      <c r="F48">
        <v>3.0733041061499441E-3</v>
      </c>
      <c r="G48">
        <v>2.9739798624731509E-3</v>
      </c>
      <c r="H48">
        <v>2.9342789792003942E-3</v>
      </c>
      <c r="I48">
        <v>2.950253244860842E-3</v>
      </c>
      <c r="J48">
        <v>3.0179544479836582E-3</v>
      </c>
      <c r="K48">
        <v>3.1334343770979948E-3</v>
      </c>
      <c r="L48">
        <v>3.2927448207330221E-3</v>
      </c>
      <c r="M48">
        <v>3.4919375674178962E-3</v>
      </c>
      <c r="N48">
        <v>3.7270644056817872E-3</v>
      </c>
      <c r="O48">
        <v>3.9941771240538486E-3</v>
      </c>
      <c r="P48">
        <v>4.289327511063242E-3</v>
      </c>
      <c r="Q48">
        <v>4.6085673552391246E-3</v>
      </c>
      <c r="R48">
        <v>4.9479484451106729E-3</v>
      </c>
      <c r="S48">
        <v>5.3035225692070432E-3</v>
      </c>
      <c r="T48">
        <v>5.6713415160573833E-3</v>
      </c>
      <c r="U48">
        <v>6.0474570741908696E-3</v>
      </c>
      <c r="V48">
        <v>6.4279210321366662E-3</v>
      </c>
      <c r="W48">
        <v>6.8087851784239149E-3</v>
      </c>
      <c r="X48">
        <v>7.1861013015817876E-3</v>
      </c>
      <c r="Y48">
        <v>7.5559211901394608E-3</v>
      </c>
      <c r="Z48">
        <v>7.9142966326260795E-3</v>
      </c>
      <c r="AA48">
        <v>8.2572794175708175E-3</v>
      </c>
      <c r="AB48">
        <v>8.5809213335028087E-3</v>
      </c>
      <c r="AC48">
        <v>8.8812741689512469E-3</v>
      </c>
      <c r="AD48">
        <v>9.1543897124452649E-3</v>
      </c>
      <c r="AE48">
        <v>9.3963197525140599E-3</v>
      </c>
      <c r="AF48">
        <v>9.6031160776867616E-3</v>
      </c>
      <c r="AG48">
        <v>9.7708304764925393E-3</v>
      </c>
      <c r="AH48">
        <v>9.8955147374605642E-3</v>
      </c>
      <c r="AI48">
        <v>9.9732206491200091E-3</v>
      </c>
      <c r="AJ48">
        <v>9.9999999999999985E-3</v>
      </c>
      <c r="AK48" t="s">
        <v>77</v>
      </c>
    </row>
    <row r="49" spans="1:37" x14ac:dyDescent="0.25">
      <c r="A49" t="s">
        <v>72</v>
      </c>
      <c r="B49" t="s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78</v>
      </c>
    </row>
    <row r="50" spans="1:37" x14ac:dyDescent="0.25">
      <c r="A50" t="s">
        <v>72</v>
      </c>
      <c r="B50" t="s">
        <v>10</v>
      </c>
      <c r="C50">
        <v>0.67148061792753777</v>
      </c>
      <c r="D50">
        <v>0.67866606853048039</v>
      </c>
      <c r="E50">
        <v>0.68539158296927527</v>
      </c>
      <c r="F50">
        <v>0.69167232726423833</v>
      </c>
      <c r="G50">
        <v>0.6975234674356865</v>
      </c>
      <c r="H50">
        <v>0.70296016950393525</v>
      </c>
      <c r="I50">
        <v>0.7079975994893013</v>
      </c>
      <c r="J50">
        <v>0.71265092341210079</v>
      </c>
      <c r="K50">
        <v>0.71693530729264976</v>
      </c>
      <c r="L50">
        <v>0.7208659171512648</v>
      </c>
      <c r="M50">
        <v>0.72445791900826184</v>
      </c>
      <c r="N50">
        <v>0.72772647888395725</v>
      </c>
      <c r="O50">
        <v>0.73068676279866718</v>
      </c>
      <c r="P50">
        <v>0.7333539367727081</v>
      </c>
      <c r="Q50">
        <v>0.73574316682639573</v>
      </c>
      <c r="R50">
        <v>0.73786961898004688</v>
      </c>
      <c r="S50">
        <v>0.7397484592539777</v>
      </c>
      <c r="T50">
        <v>0.74139485366850411</v>
      </c>
      <c r="U50">
        <v>0.74282396824394259</v>
      </c>
      <c r="V50">
        <v>0.7440509690006093</v>
      </c>
      <c r="W50">
        <v>0.74509102195882038</v>
      </c>
      <c r="X50">
        <v>0.7459592931388922</v>
      </c>
      <c r="Y50">
        <v>0.74667094856114113</v>
      </c>
      <c r="Z50">
        <v>0.747241154245883</v>
      </c>
      <c r="AA50">
        <v>0.74768507621343439</v>
      </c>
      <c r="AB50">
        <v>0.74801788048411155</v>
      </c>
      <c r="AC50">
        <v>0.74825473307823032</v>
      </c>
      <c r="AD50">
        <v>0.74841080001610749</v>
      </c>
      <c r="AE50">
        <v>0.74850124731805889</v>
      </c>
      <c r="AF50">
        <v>0.748541241004401</v>
      </c>
      <c r="AG50">
        <v>0.74854594709544986</v>
      </c>
      <c r="AH50">
        <v>0.74853053161152183</v>
      </c>
      <c r="AI50">
        <v>0.74851016057293296</v>
      </c>
      <c r="AJ50">
        <v>0.74849999999999983</v>
      </c>
      <c r="AK50" t="s">
        <v>79</v>
      </c>
    </row>
    <row r="51" spans="1:37" x14ac:dyDescent="0.25">
      <c r="A51" t="s">
        <v>72</v>
      </c>
      <c r="B51" t="s">
        <v>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80</v>
      </c>
    </row>
    <row r="52" spans="1:37" x14ac:dyDescent="0.25">
      <c r="A52" t="s">
        <v>72</v>
      </c>
      <c r="B52" t="s">
        <v>15</v>
      </c>
      <c r="C52">
        <v>3.3015384220105499E-3</v>
      </c>
      <c r="D52">
        <v>3.4037790005690179E-3</v>
      </c>
      <c r="E52">
        <v>3.4910017678946421E-3</v>
      </c>
      <c r="F52">
        <v>3.5639605597800072E-3</v>
      </c>
      <c r="G52">
        <v>3.6234092120177152E-3</v>
      </c>
      <c r="H52">
        <v>3.670101560400354E-3</v>
      </c>
      <c r="I52">
        <v>3.7047914407205181E-3</v>
      </c>
      <c r="J52">
        <v>3.728232688770804E-3</v>
      </c>
      <c r="K52">
        <v>3.741179140343802E-3</v>
      </c>
      <c r="L52">
        <v>3.7443846312321051E-3</v>
      </c>
      <c r="M52">
        <v>3.7386029972283079E-3</v>
      </c>
      <c r="N52">
        <v>3.7245880741250052E-3</v>
      </c>
      <c r="O52">
        <v>3.7030936977147902E-3</v>
      </c>
      <c r="P52">
        <v>3.6748737037902539E-3</v>
      </c>
      <c r="Q52">
        <v>3.6406819281439929E-3</v>
      </c>
      <c r="R52">
        <v>3.6012722065685968E-3</v>
      </c>
      <c r="S52">
        <v>3.5573983748566629E-3</v>
      </c>
      <c r="T52">
        <v>3.509814268800782E-3</v>
      </c>
      <c r="U52">
        <v>3.4592737241935499E-3</v>
      </c>
      <c r="V52">
        <v>3.406530576827558E-3</v>
      </c>
      <c r="W52">
        <v>3.3523386624954E-3</v>
      </c>
      <c r="X52">
        <v>3.2974518169896702E-3</v>
      </c>
      <c r="Y52">
        <v>3.2426238761029649E-3</v>
      </c>
      <c r="Z52">
        <v>3.18860867562787E-3</v>
      </c>
      <c r="AA52">
        <v>3.136160051356984E-3</v>
      </c>
      <c r="AB52">
        <v>3.086031839082902E-3</v>
      </c>
      <c r="AC52">
        <v>3.038977874598215E-3</v>
      </c>
      <c r="AD52">
        <v>2.9957519936955148E-3</v>
      </c>
      <c r="AE52">
        <v>2.9571080321673959E-3</v>
      </c>
      <c r="AF52">
        <v>2.9237998258064561E-3</v>
      </c>
      <c r="AG52">
        <v>2.8965812104052809E-3</v>
      </c>
      <c r="AH52">
        <v>2.8762060217564708E-3</v>
      </c>
      <c r="AI52">
        <v>2.8634280956526168E-3</v>
      </c>
      <c r="AJ52">
        <v>2.8590012678863111E-3</v>
      </c>
      <c r="AK52" t="s">
        <v>81</v>
      </c>
    </row>
    <row r="53" spans="1:37" x14ac:dyDescent="0.25">
      <c r="A53" t="s">
        <v>72</v>
      </c>
      <c r="B53" t="s">
        <v>16</v>
      </c>
      <c r="C53">
        <v>0.38383472069705149</v>
      </c>
      <c r="D53">
        <v>0.3814342368929996</v>
      </c>
      <c r="E53">
        <v>0.3791427686082815</v>
      </c>
      <c r="F53">
        <v>0.37695808363076888</v>
      </c>
      <c r="G53">
        <v>0.37487794974833399</v>
      </c>
      <c r="H53">
        <v>0.37290013474884809</v>
      </c>
      <c r="I53">
        <v>0.37102240642018308</v>
      </c>
      <c r="J53">
        <v>0.369242532550211</v>
      </c>
      <c r="K53">
        <v>0.36755828092680343</v>
      </c>
      <c r="L53">
        <v>0.36596741933783178</v>
      </c>
      <c r="M53">
        <v>0.36446771557116853</v>
      </c>
      <c r="N53">
        <v>0.36305693741468498</v>
      </c>
      <c r="O53">
        <v>0.36173285265625282</v>
      </c>
      <c r="P53">
        <v>0.36049322908374409</v>
      </c>
      <c r="Q53">
        <v>0.35933583448503059</v>
      </c>
      <c r="R53">
        <v>0.35825843664798401</v>
      </c>
      <c r="S53">
        <v>0.35725880336047611</v>
      </c>
      <c r="T53">
        <v>0.35633470241037851</v>
      </c>
      <c r="U53">
        <v>0.35548390158556298</v>
      </c>
      <c r="V53">
        <v>0.3547041686739017</v>
      </c>
      <c r="W53">
        <v>0.35399327146326609</v>
      </c>
      <c r="X53">
        <v>0.35334897774152779</v>
      </c>
      <c r="Y53">
        <v>0.35276905529655911</v>
      </c>
      <c r="Z53">
        <v>0.35225127191623112</v>
      </c>
      <c r="AA53">
        <v>0.3517933953884162</v>
      </c>
      <c r="AB53">
        <v>0.35139319350098569</v>
      </c>
      <c r="AC53">
        <v>0.35104843404181169</v>
      </c>
      <c r="AD53">
        <v>0.35075688479876571</v>
      </c>
      <c r="AE53">
        <v>0.35051631355971968</v>
      </c>
      <c r="AF53">
        <v>0.3503244881125453</v>
      </c>
      <c r="AG53">
        <v>0.35017917624511441</v>
      </c>
      <c r="AH53">
        <v>0.35007814574529872</v>
      </c>
      <c r="AI53">
        <v>0.35001916440096992</v>
      </c>
      <c r="AJ53">
        <v>0.34999999999999992</v>
      </c>
      <c r="AK53" t="s">
        <v>82</v>
      </c>
    </row>
    <row r="54" spans="1:37" x14ac:dyDescent="0.25">
      <c r="A54" t="s">
        <v>72</v>
      </c>
      <c r="B54" t="s">
        <v>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83</v>
      </c>
    </row>
    <row r="55" spans="1:37" x14ac:dyDescent="0.25">
      <c r="A55" t="s">
        <v>72</v>
      </c>
      <c r="B55" t="s">
        <v>18</v>
      </c>
      <c r="C55">
        <v>0.51754536568577014</v>
      </c>
      <c r="D55">
        <v>0.51711588950640519</v>
      </c>
      <c r="E55">
        <v>0.51670949259508125</v>
      </c>
      <c r="F55">
        <v>0.51632554857596213</v>
      </c>
      <c r="G55">
        <v>0.5159634310732123</v>
      </c>
      <c r="H55">
        <v>0.51562251371099599</v>
      </c>
      <c r="I55">
        <v>0.51530217011347723</v>
      </c>
      <c r="J55">
        <v>0.51500177390482038</v>
      </c>
      <c r="K55">
        <v>0.51472069870918935</v>
      </c>
      <c r="L55">
        <v>0.51445831815074872</v>
      </c>
      <c r="M55">
        <v>0.51421400585366228</v>
      </c>
      <c r="N55">
        <v>0.5139871354420944</v>
      </c>
      <c r="O55">
        <v>0.51377708054020954</v>
      </c>
      <c r="P55">
        <v>0.51358321477217139</v>
      </c>
      <c r="Q55">
        <v>0.5134049117621442</v>
      </c>
      <c r="R55">
        <v>0.51324154513429265</v>
      </c>
      <c r="S55">
        <v>0.51309248851278044</v>
      </c>
      <c r="T55">
        <v>0.51295711552177181</v>
      </c>
      <c r="U55">
        <v>0.51283479978543123</v>
      </c>
      <c r="V55">
        <v>0.5127249149279226</v>
      </c>
      <c r="W55">
        <v>0.51262683457341029</v>
      </c>
      <c r="X55">
        <v>0.51253993234605832</v>
      </c>
      <c r="Y55">
        <v>0.51246358187003105</v>
      </c>
      <c r="Z55">
        <v>0.5123971567694926</v>
      </c>
      <c r="AA55">
        <v>0.51234003066860712</v>
      </c>
      <c r="AB55">
        <v>0.51229157719153873</v>
      </c>
      <c r="AC55">
        <v>0.51225116996245168</v>
      </c>
      <c r="AD55">
        <v>0.51221818260551033</v>
      </c>
      <c r="AE55">
        <v>0.51219198874487881</v>
      </c>
      <c r="AF55">
        <v>0.51217196200472115</v>
      </c>
      <c r="AG55">
        <v>0.51215747600920147</v>
      </c>
      <c r="AH55">
        <v>0.51214790438248425</v>
      </c>
      <c r="AI55">
        <v>0.51214262074873351</v>
      </c>
      <c r="AJ55">
        <v>0.51214099873211349</v>
      </c>
      <c r="AK55" t="s">
        <v>84</v>
      </c>
    </row>
    <row r="56" spans="1:37" x14ac:dyDescent="0.25">
      <c r="A56" t="s">
        <v>72</v>
      </c>
      <c r="B56" t="s">
        <v>12</v>
      </c>
      <c r="C56">
        <v>0.236725187909053</v>
      </c>
      <c r="D56">
        <v>0.23105343370457779</v>
      </c>
      <c r="E56">
        <v>0.22587729436436629</v>
      </c>
      <c r="F56">
        <v>0.22117638096842329</v>
      </c>
      <c r="G56">
        <v>0.216930304596754</v>
      </c>
      <c r="H56">
        <v>0.21311867632936349</v>
      </c>
      <c r="I56">
        <v>0.2097211072462567</v>
      </c>
      <c r="J56">
        <v>0.20671720842743849</v>
      </c>
      <c r="K56">
        <v>0.20408659095291409</v>
      </c>
      <c r="L56">
        <v>0.20180886590268859</v>
      </c>
      <c r="M56">
        <v>0.19986364435676701</v>
      </c>
      <c r="N56">
        <v>0.19823053739515409</v>
      </c>
      <c r="O56">
        <v>0.19688915609785529</v>
      </c>
      <c r="P56">
        <v>0.1958191115448753</v>
      </c>
      <c r="Q56">
        <v>0.19500001481621931</v>
      </c>
      <c r="R56">
        <v>0.19441147699189251</v>
      </c>
      <c r="S56">
        <v>0.19403310915189939</v>
      </c>
      <c r="T56">
        <v>0.19384452237624539</v>
      </c>
      <c r="U56">
        <v>0.19382532774493569</v>
      </c>
      <c r="V56">
        <v>0.1939551363379749</v>
      </c>
      <c r="W56">
        <v>0.1942135592353684</v>
      </c>
      <c r="X56">
        <v>0.1945802075171211</v>
      </c>
      <c r="Y56">
        <v>0.19503469226323791</v>
      </c>
      <c r="Z56">
        <v>0.195556624553724</v>
      </c>
      <c r="AA56">
        <v>0.1961256154685844</v>
      </c>
      <c r="AB56">
        <v>0.196721276087824</v>
      </c>
      <c r="AC56">
        <v>0.19732321749144799</v>
      </c>
      <c r="AD56">
        <v>0.1979110507594615</v>
      </c>
      <c r="AE56">
        <v>0.19846438697186919</v>
      </c>
      <c r="AF56">
        <v>0.1989628372086763</v>
      </c>
      <c r="AG56">
        <v>0.19938601254988789</v>
      </c>
      <c r="AH56">
        <v>0.19971352407550921</v>
      </c>
      <c r="AI56">
        <v>0.19992498286554489</v>
      </c>
      <c r="AJ56">
        <v>0.20000000000000009</v>
      </c>
      <c r="AK56" t="s">
        <v>85</v>
      </c>
    </row>
    <row r="57" spans="1:37" x14ac:dyDescent="0.25">
      <c r="A57" t="s">
        <v>72</v>
      </c>
      <c r="B57" t="s">
        <v>40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">
        <v>86</v>
      </c>
    </row>
    <row r="58" spans="1:37" x14ac:dyDescent="0.25">
      <c r="A58" t="s">
        <v>87</v>
      </c>
      <c r="B58" t="s">
        <v>6</v>
      </c>
      <c r="C58">
        <v>1.7930802906574231E-3</v>
      </c>
      <c r="D58">
        <v>1.8399051552991719E-3</v>
      </c>
      <c r="E58">
        <v>1.8848619732433269E-3</v>
      </c>
      <c r="F58">
        <v>1.9279778756908571E-3</v>
      </c>
      <c r="G58">
        <v>1.969279993842729E-3</v>
      </c>
      <c r="H58">
        <v>2.008795458899917E-3</v>
      </c>
      <c r="I58">
        <v>2.0465514020633919E-3</v>
      </c>
      <c r="J58">
        <v>2.0825749545341208E-3</v>
      </c>
      <c r="K58">
        <v>2.1168932475130811E-3</v>
      </c>
      <c r="L58">
        <v>2.1495334122012362E-3</v>
      </c>
      <c r="M58">
        <v>2.1805225797995611E-3</v>
      </c>
      <c r="N58">
        <v>2.2098878815090218E-3</v>
      </c>
      <c r="O58">
        <v>2.237656448530597E-3</v>
      </c>
      <c r="P58">
        <v>2.2638554120652499E-3</v>
      </c>
      <c r="Q58">
        <v>2.2885119033139571E-3</v>
      </c>
      <c r="R58">
        <v>2.3116530534776818E-3</v>
      </c>
      <c r="S58">
        <v>2.3333059937574018E-3</v>
      </c>
      <c r="T58">
        <v>2.3534978553540818E-3</v>
      </c>
      <c r="U58">
        <v>2.3722557694686969E-3</v>
      </c>
      <c r="V58">
        <v>2.3896068673022169E-3</v>
      </c>
      <c r="W58">
        <v>2.4055782800556122E-3</v>
      </c>
      <c r="X58">
        <v>2.4201971389298501E-3</v>
      </c>
      <c r="Y58">
        <v>2.4334905751259091E-3</v>
      </c>
      <c r="Z58">
        <v>2.4454857198447518E-3</v>
      </c>
      <c r="AA58">
        <v>2.4562097042873498E-3</v>
      </c>
      <c r="AB58">
        <v>2.465689659654679E-3</v>
      </c>
      <c r="AC58">
        <v>2.4739527171477069E-3</v>
      </c>
      <c r="AD58">
        <v>2.4810260079674031E-3</v>
      </c>
      <c r="AE58">
        <v>2.4869366633147412E-3</v>
      </c>
      <c r="AF58">
        <v>2.4917118143906909E-3</v>
      </c>
      <c r="AG58">
        <v>2.4953785923962171E-3</v>
      </c>
      <c r="AH58">
        <v>2.4979641285322969E-3</v>
      </c>
      <c r="AI58">
        <v>2.4994955539998981E-3</v>
      </c>
      <c r="AJ58">
        <v>2.4999999999999931E-3</v>
      </c>
      <c r="AK58" t="s">
        <v>88</v>
      </c>
    </row>
    <row r="59" spans="1:37" x14ac:dyDescent="0.25">
      <c r="A59" t="s">
        <v>87</v>
      </c>
      <c r="B59" t="s">
        <v>13</v>
      </c>
      <c r="C59">
        <v>0.10116748133656971</v>
      </c>
      <c r="D59">
        <v>0.10377123486524149</v>
      </c>
      <c r="E59">
        <v>0.1063216413036701</v>
      </c>
      <c r="F59">
        <v>0.1088174362590006</v>
      </c>
      <c r="G59">
        <v>0.1112573010279177</v>
      </c>
      <c r="H59">
        <v>0.11363986374439571</v>
      </c>
      <c r="I59">
        <v>0.1159637005672748</v>
      </c>
      <c r="J59">
        <v>0.1182273369154101</v>
      </c>
      <c r="K59">
        <v>0.12042924875797351</v>
      </c>
      <c r="L59">
        <v>0.1225678639673131</v>
      </c>
      <c r="M59">
        <v>0.1246415637416067</v>
      </c>
      <c r="N59">
        <v>0.12664868410436389</v>
      </c>
      <c r="O59">
        <v>0.12858751748764941</v>
      </c>
      <c r="P59">
        <v>0.13045631440569519</v>
      </c>
      <c r="Q59">
        <v>0.13225328522536231</v>
      </c>
      <c r="R59">
        <v>0.1339766020396698</v>
      </c>
      <c r="S59">
        <v>0.13562440065036691</v>
      </c>
      <c r="T59">
        <v>0.13719478266523419</v>
      </c>
      <c r="U59">
        <v>0.1386858177155022</v>
      </c>
      <c r="V59">
        <v>0.14009554579843689</v>
      </c>
      <c r="W59">
        <v>0.141421979749774</v>
      </c>
      <c r="X59">
        <v>0.14266310785028319</v>
      </c>
      <c r="Y59">
        <v>0.14381689657030369</v>
      </c>
      <c r="Z59">
        <v>0.1448812934556164</v>
      </c>
      <c r="AA59">
        <v>0.14585423015749349</v>
      </c>
      <c r="AB59">
        <v>0.14673255086421369</v>
      </c>
      <c r="AC59">
        <v>0.1474861315684185</v>
      </c>
      <c r="AD59">
        <v>0.1481440926475765</v>
      </c>
      <c r="AE59">
        <v>0.14870493683389199</v>
      </c>
      <c r="AF59">
        <v>0.14916716685956999</v>
      </c>
      <c r="AG59">
        <v>0.14952928545681521</v>
      </c>
      <c r="AH59">
        <v>0.14978979535783199</v>
      </c>
      <c r="AI59">
        <v>0.14994719929482539</v>
      </c>
      <c r="AJ59">
        <v>0.1499999999999998</v>
      </c>
      <c r="AK59" t="s">
        <v>89</v>
      </c>
    </row>
    <row r="60" spans="1:37" x14ac:dyDescent="0.25">
      <c r="A60" t="s">
        <v>87</v>
      </c>
      <c r="B60" t="s">
        <v>7</v>
      </c>
      <c r="C60">
        <v>3.2881512256138452E-2</v>
      </c>
      <c r="D60">
        <v>3.2951049345422492E-2</v>
      </c>
      <c r="E60">
        <v>3.3106316147991581E-2</v>
      </c>
      <c r="F60">
        <v>3.3341733205484732E-2</v>
      </c>
      <c r="G60">
        <v>3.3651721059541131E-2</v>
      </c>
      <c r="H60">
        <v>3.403070025179987E-2</v>
      </c>
      <c r="I60">
        <v>3.4473091323900057E-2</v>
      </c>
      <c r="J60">
        <v>3.4973314817480818E-2</v>
      </c>
      <c r="K60">
        <v>3.5525791274181262E-2</v>
      </c>
      <c r="L60">
        <v>3.6124941235640473E-2</v>
      </c>
      <c r="M60">
        <v>3.6765185243497617E-2</v>
      </c>
      <c r="N60">
        <v>3.7440943839391803E-2</v>
      </c>
      <c r="O60">
        <v>3.8146637564962109E-2</v>
      </c>
      <c r="P60">
        <v>3.8876686961847699E-2</v>
      </c>
      <c r="Q60">
        <v>3.9625512571687622E-2</v>
      </c>
      <c r="R60">
        <v>4.0387534936121051E-2</v>
      </c>
      <c r="S60">
        <v>4.1157174596787152E-2</v>
      </c>
      <c r="T60">
        <v>4.1928852095324813E-2</v>
      </c>
      <c r="U60">
        <v>4.2696987973373443E-2</v>
      </c>
      <c r="V60">
        <v>4.3456002772571958E-2</v>
      </c>
      <c r="W60">
        <v>4.4200317034559532E-2</v>
      </c>
      <c r="X60">
        <v>4.4924351300975322E-2</v>
      </c>
      <c r="Y60">
        <v>4.562252611345833E-2</v>
      </c>
      <c r="Z60">
        <v>4.6289262013647851E-2</v>
      </c>
      <c r="AA60">
        <v>4.6918979543182783E-2</v>
      </c>
      <c r="AB60">
        <v>4.7506099243702388E-2</v>
      </c>
      <c r="AC60">
        <v>4.8045041656845762E-2</v>
      </c>
      <c r="AD60">
        <v>4.8530227324252002E-2</v>
      </c>
      <c r="AE60">
        <v>4.8956076787560282E-2</v>
      </c>
      <c r="AF60">
        <v>4.9317010588409697E-2</v>
      </c>
      <c r="AG60">
        <v>4.9607449268439123E-2</v>
      </c>
      <c r="AH60">
        <v>4.9821813369287933E-2</v>
      </c>
      <c r="AI60">
        <v>4.9954523432595252E-2</v>
      </c>
      <c r="AJ60">
        <v>5.0000000000000051E-2</v>
      </c>
      <c r="AK60" t="s">
        <v>90</v>
      </c>
    </row>
    <row r="61" spans="1:37" x14ac:dyDescent="0.25">
      <c r="A61" t="s">
        <v>87</v>
      </c>
      <c r="B61" t="s">
        <v>8</v>
      </c>
      <c r="C61">
        <v>0.17183139384207979</v>
      </c>
      <c r="D61">
        <v>0.1584555306669668</v>
      </c>
      <c r="E61">
        <v>0.14638496771418749</v>
      </c>
      <c r="F61">
        <v>0.13556295527214721</v>
      </c>
      <c r="G61">
        <v>0.12593274362925341</v>
      </c>
      <c r="H61">
        <v>0.11743758307391169</v>
      </c>
      <c r="I61">
        <v>0.1100207238945279</v>
      </c>
      <c r="J61">
        <v>0.1036254163795093</v>
      </c>
      <c r="K61">
        <v>9.8194910817261241E-2</v>
      </c>
      <c r="L61">
        <v>9.3672457496191047E-2</v>
      </c>
      <c r="M61">
        <v>9.0001306704703757E-2</v>
      </c>
      <c r="N61">
        <v>8.7124708731206674E-2</v>
      </c>
      <c r="O61">
        <v>8.4985913864105464E-2</v>
      </c>
      <c r="P61">
        <v>8.3528172391806974E-2</v>
      </c>
      <c r="Q61">
        <v>8.2694734602716188E-2</v>
      </c>
      <c r="R61">
        <v>8.2428850785241189E-2</v>
      </c>
      <c r="S61">
        <v>8.2673771227786907E-2</v>
      </c>
      <c r="T61">
        <v>8.3372746218760882E-2</v>
      </c>
      <c r="U61">
        <v>8.4469026046568002E-2</v>
      </c>
      <c r="V61">
        <v>8.5905860999615585E-2</v>
      </c>
      <c r="W61">
        <v>8.7626501366309215E-2</v>
      </c>
      <c r="X61">
        <v>8.9574197435055292E-2</v>
      </c>
      <c r="Y61">
        <v>9.1692199494260843E-2</v>
      </c>
      <c r="Z61">
        <v>9.3923757832330534E-2</v>
      </c>
      <c r="AA61">
        <v>9.6212122737672864E-2</v>
      </c>
      <c r="AB61">
        <v>9.8500544498692014E-2</v>
      </c>
      <c r="AC61">
        <v>0.10073227340379549</v>
      </c>
      <c r="AD61">
        <v>0.10285055974138931</v>
      </c>
      <c r="AE61">
        <v>0.1047986537998789</v>
      </c>
      <c r="AF61">
        <v>0.1065198058676719</v>
      </c>
      <c r="AG61">
        <v>0.107957266233174</v>
      </c>
      <c r="AH61">
        <v>0.1090542851847926</v>
      </c>
      <c r="AI61">
        <v>0.1097541130109317</v>
      </c>
      <c r="AJ61">
        <v>0.10999999999999879</v>
      </c>
      <c r="AK61" t="s">
        <v>91</v>
      </c>
    </row>
    <row r="62" spans="1:37" x14ac:dyDescent="0.25">
      <c r="A62" t="s">
        <v>87</v>
      </c>
      <c r="B62" t="s">
        <v>14</v>
      </c>
      <c r="C62">
        <v>0.14746327303263751</v>
      </c>
      <c r="D62">
        <v>0.14336038111232141</v>
      </c>
      <c r="E62">
        <v>0.1397804915748613</v>
      </c>
      <c r="F62">
        <v>0.1366972438760907</v>
      </c>
      <c r="G62">
        <v>0.13408456386101181</v>
      </c>
      <c r="H62">
        <v>0.1319166297883223</v>
      </c>
      <c r="I62">
        <v>0.13016784044434149</v>
      </c>
      <c r="J62">
        <v>0.12881278527236531</v>
      </c>
      <c r="K62">
        <v>0.1278262164529432</v>
      </c>
      <c r="L62">
        <v>0.12718302287929761</v>
      </c>
      <c r="M62">
        <v>0.12685820598014849</v>
      </c>
      <c r="N62">
        <v>0.12682685734962651</v>
      </c>
      <c r="O62">
        <v>0.12706413815075759</v>
      </c>
      <c r="P62">
        <v>0.1275452602652408</v>
      </c>
      <c r="Q62">
        <v>0.12824546916793689</v>
      </c>
      <c r="R62">
        <v>0.12914002850962469</v>
      </c>
      <c r="S62">
        <v>0.13020420639625591</v>
      </c>
      <c r="T62">
        <v>0.13141326335706299</v>
      </c>
      <c r="U62">
        <v>0.13274244199754559</v>
      </c>
      <c r="V62">
        <v>0.134166958336527</v>
      </c>
      <c r="W62">
        <v>0.13566199482915481</v>
      </c>
      <c r="X62">
        <v>0.13720269507994409</v>
      </c>
      <c r="Y62">
        <v>0.13876416025166441</v>
      </c>
      <c r="Z62">
        <v>0.1403214471771394</v>
      </c>
      <c r="AA62">
        <v>0.14184956818176181</v>
      </c>
      <c r="AB62">
        <v>0.14332244285719609</v>
      </c>
      <c r="AC62">
        <v>0.14468748552197899</v>
      </c>
      <c r="AD62">
        <v>0.1459499821700207</v>
      </c>
      <c r="AE62">
        <v>0.14708544180655889</v>
      </c>
      <c r="AF62">
        <v>0.14806937343683069</v>
      </c>
      <c r="AG62">
        <v>0.14887728606607309</v>
      </c>
      <c r="AH62">
        <v>0.14948468869952411</v>
      </c>
      <c r="AI62">
        <v>0.14986709034242091</v>
      </c>
      <c r="AJ62">
        <v>0.1500000000000003</v>
      </c>
      <c r="AK62" t="s">
        <v>92</v>
      </c>
    </row>
    <row r="63" spans="1:37" x14ac:dyDescent="0.25">
      <c r="A63" t="s">
        <v>87</v>
      </c>
      <c r="B63" t="s">
        <v>9</v>
      </c>
      <c r="C63">
        <v>4.8914977526129638E-4</v>
      </c>
      <c r="D63">
        <v>4.9865199355146833E-4</v>
      </c>
      <c r="E63">
        <v>5.0704475496810833E-4</v>
      </c>
      <c r="F63">
        <v>5.1437994188848792E-4</v>
      </c>
      <c r="G63">
        <v>5.2070943668987616E-4</v>
      </c>
      <c r="H63">
        <v>5.2608512174954461E-4</v>
      </c>
      <c r="I63">
        <v>5.3055887944476309E-4</v>
      </c>
      <c r="J63">
        <v>5.3418259215280261E-4</v>
      </c>
      <c r="K63">
        <v>5.3700814225093364E-4</v>
      </c>
      <c r="L63">
        <v>5.3908741211642578E-4</v>
      </c>
      <c r="M63">
        <v>5.4047228412655048E-4</v>
      </c>
      <c r="N63">
        <v>5.4121464065857777E-4</v>
      </c>
      <c r="O63">
        <v>5.4136636408977834E-4</v>
      </c>
      <c r="P63">
        <v>5.4097933679742212E-4</v>
      </c>
      <c r="Q63">
        <v>5.4010544115878141E-4</v>
      </c>
      <c r="R63">
        <v>5.3879655955112388E-4</v>
      </c>
      <c r="S63">
        <v>5.3710457435172184E-4</v>
      </c>
      <c r="T63">
        <v>5.3508136793784509E-4</v>
      </c>
      <c r="U63">
        <v>5.3277882268676455E-4</v>
      </c>
      <c r="V63">
        <v>5.3024882097575015E-4</v>
      </c>
      <c r="W63">
        <v>5.2754324518207375E-4</v>
      </c>
      <c r="X63">
        <v>5.2471397768300389E-4</v>
      </c>
      <c r="Y63">
        <v>5.2181290085581179E-4</v>
      </c>
      <c r="Z63">
        <v>5.1889189707776911E-4</v>
      </c>
      <c r="AA63">
        <v>5.1600284872614372E-4</v>
      </c>
      <c r="AB63">
        <v>5.1319763817820891E-4</v>
      </c>
      <c r="AC63">
        <v>5.1052814781123428E-4</v>
      </c>
      <c r="AD63">
        <v>5.0804626000248857E-4</v>
      </c>
      <c r="AE63">
        <v>5.0580385712924408E-4</v>
      </c>
      <c r="AF63">
        <v>5.0385282156877194E-4</v>
      </c>
      <c r="AG63">
        <v>5.0224503569834078E-4</v>
      </c>
      <c r="AH63">
        <v>5.0103238189522128E-4</v>
      </c>
      <c r="AI63">
        <v>5.0026674253668402E-4</v>
      </c>
      <c r="AJ63">
        <v>5.0000000000000044E-4</v>
      </c>
      <c r="AK63" t="s">
        <v>93</v>
      </c>
    </row>
    <row r="64" spans="1:37" x14ac:dyDescent="0.25">
      <c r="A64" t="s">
        <v>87</v>
      </c>
      <c r="B64" t="s">
        <v>10</v>
      </c>
      <c r="C64">
        <v>0.47448037054406328</v>
      </c>
      <c r="D64">
        <v>0.48371238082410128</v>
      </c>
      <c r="E64">
        <v>0.491877377309905</v>
      </c>
      <c r="F64">
        <v>0.49902507528255508</v>
      </c>
      <c r="G64">
        <v>0.50520519002313002</v>
      </c>
      <c r="H64">
        <v>0.51046743681270956</v>
      </c>
      <c r="I64">
        <v>0.51486153093237419</v>
      </c>
      <c r="J64">
        <v>0.51843718766320235</v>
      </c>
      <c r="K64">
        <v>0.52124412228627459</v>
      </c>
      <c r="L64">
        <v>0.52333205008266959</v>
      </c>
      <c r="M64">
        <v>0.52475068633346766</v>
      </c>
      <c r="N64">
        <v>0.52554974631974793</v>
      </c>
      <c r="O64">
        <v>0.52577894532258995</v>
      </c>
      <c r="P64">
        <v>0.52548799862307338</v>
      </c>
      <c r="Q64">
        <v>0.52472662150227878</v>
      </c>
      <c r="R64">
        <v>0.52354452924128392</v>
      </c>
      <c r="S64">
        <v>0.52199143712116935</v>
      </c>
      <c r="T64">
        <v>0.52011706042301442</v>
      </c>
      <c r="U64">
        <v>0.51797111442789923</v>
      </c>
      <c r="V64">
        <v>0.51560331441690221</v>
      </c>
      <c r="W64">
        <v>0.51306337567110449</v>
      </c>
      <c r="X64">
        <v>0.51040101347158473</v>
      </c>
      <c r="Y64">
        <v>0.50766594309942203</v>
      </c>
      <c r="Z64">
        <v>0.50490787983569729</v>
      </c>
      <c r="AA64">
        <v>0.50217653896148884</v>
      </c>
      <c r="AB64">
        <v>0.49952163575787678</v>
      </c>
      <c r="AC64">
        <v>0.49699288550594112</v>
      </c>
      <c r="AD64">
        <v>0.4946400034867604</v>
      </c>
      <c r="AE64">
        <v>0.49251270498141558</v>
      </c>
      <c r="AF64">
        <v>0.49066070527098488</v>
      </c>
      <c r="AG64">
        <v>0.48913371963654861</v>
      </c>
      <c r="AH64">
        <v>0.48798146335918507</v>
      </c>
      <c r="AI64">
        <v>0.48725365171997592</v>
      </c>
      <c r="AJ64">
        <v>0.48699999999999988</v>
      </c>
      <c r="AK64" t="s">
        <v>94</v>
      </c>
    </row>
    <row r="65" spans="1:37" x14ac:dyDescent="0.25">
      <c r="A65" t="s">
        <v>87</v>
      </c>
      <c r="B65" t="s">
        <v>11</v>
      </c>
      <c r="C65">
        <v>1.4763542718453589E-2</v>
      </c>
      <c r="D65">
        <v>1.5308633692153651E-2</v>
      </c>
      <c r="E65">
        <v>1.5980729988754241E-2</v>
      </c>
      <c r="F65">
        <v>1.6770702144299661E-2</v>
      </c>
      <c r="G65">
        <v>1.7669420694834289E-2</v>
      </c>
      <c r="H65">
        <v>1.866775617640248E-2</v>
      </c>
      <c r="I65">
        <v>1.9756579125048589E-2</v>
      </c>
      <c r="J65">
        <v>2.092676007681693E-2</v>
      </c>
      <c r="K65">
        <v>2.2169169567751959E-2</v>
      </c>
      <c r="L65">
        <v>2.3474678133897791E-2</v>
      </c>
      <c r="M65">
        <v>2.4834156311299111E-2</v>
      </c>
      <c r="N65">
        <v>2.6238474635999959E-2</v>
      </c>
      <c r="O65">
        <v>2.7678503644044901E-2</v>
      </c>
      <c r="P65">
        <v>2.9145113871478199E-2</v>
      </c>
      <c r="Q65">
        <v>3.062917585434418E-2</v>
      </c>
      <c r="R65">
        <v>3.21215601286872E-2</v>
      </c>
      <c r="S65">
        <v>3.3613137230551718E-2</v>
      </c>
      <c r="T65">
        <v>3.5094777695981953E-2</v>
      </c>
      <c r="U65">
        <v>3.6557352061022279E-2</v>
      </c>
      <c r="V65">
        <v>3.799173086171706E-2</v>
      </c>
      <c r="W65">
        <v>3.9388784634110649E-2</v>
      </c>
      <c r="X65">
        <v>4.073938391424755E-2</v>
      </c>
      <c r="Y65">
        <v>4.2034399238171913E-2</v>
      </c>
      <c r="Z65">
        <v>4.3264701141928021E-2</v>
      </c>
      <c r="AA65">
        <v>4.4421160161560447E-2</v>
      </c>
      <c r="AB65">
        <v>4.5494646833113397E-2</v>
      </c>
      <c r="AC65">
        <v>4.6476031692631287E-2</v>
      </c>
      <c r="AD65">
        <v>4.7356185276158543E-2</v>
      </c>
      <c r="AE65">
        <v>4.8125978119739378E-2</v>
      </c>
      <c r="AF65">
        <v>4.8776280759418172E-2</v>
      </c>
      <c r="AG65">
        <v>4.9297963731239243E-2</v>
      </c>
      <c r="AH65">
        <v>4.9681897571247073E-2</v>
      </c>
      <c r="AI65">
        <v>4.9918952815485869E-2</v>
      </c>
      <c r="AJ65">
        <v>5.0000000000000079E-2</v>
      </c>
      <c r="AK65" t="s">
        <v>95</v>
      </c>
    </row>
    <row r="66" spans="1:37" x14ac:dyDescent="0.25">
      <c r="A66" t="s">
        <v>87</v>
      </c>
      <c r="B66" t="s">
        <v>15</v>
      </c>
      <c r="C66">
        <v>3.107183739709803E-2</v>
      </c>
      <c r="D66">
        <v>3.1395949847511553E-2</v>
      </c>
      <c r="E66">
        <v>3.167418828685601E-2</v>
      </c>
      <c r="F66">
        <v>3.1908929570755133E-2</v>
      </c>
      <c r="G66">
        <v>3.2102525845590472E-2</v>
      </c>
      <c r="H66">
        <v>3.2257307566518692E-2</v>
      </c>
      <c r="I66">
        <v>3.2375586328082448E-2</v>
      </c>
      <c r="J66">
        <v>3.2459657513898767E-2</v>
      </c>
      <c r="K66">
        <v>3.2511802771067543E-2</v>
      </c>
      <c r="L66">
        <v>3.2534292314164243E-2</v>
      </c>
      <c r="M66">
        <v>3.2529387062965008E-2</v>
      </c>
      <c r="N66">
        <v>3.2499340617392923E-2</v>
      </c>
      <c r="O66">
        <v>3.2446401072568277E-2</v>
      </c>
      <c r="P66">
        <v>3.2372812676291753E-2</v>
      </c>
      <c r="Q66">
        <v>3.228081733078491E-2</v>
      </c>
      <c r="R66">
        <v>3.2172655940054383E-2</v>
      </c>
      <c r="S66">
        <v>3.2050569603835427E-2</v>
      </c>
      <c r="T66">
        <v>3.191680065870392E-2</v>
      </c>
      <c r="U66">
        <v>3.1773593566625007E-2</v>
      </c>
      <c r="V66">
        <v>3.1623195650926833E-2</v>
      </c>
      <c r="W66">
        <v>3.1467857679456313E-2</v>
      </c>
      <c r="X66">
        <v>3.1309834294479748E-2</v>
      </c>
      <c r="Y66">
        <v>3.1151384288747311E-2</v>
      </c>
      <c r="Z66">
        <v>3.0994770727034701E-2</v>
      </c>
      <c r="AA66">
        <v>3.0842260912417051E-2</v>
      </c>
      <c r="AB66">
        <v>3.0695901363877561E-2</v>
      </c>
      <c r="AC66">
        <v>3.0552166495570379E-2</v>
      </c>
      <c r="AD66">
        <v>3.041990217018763E-2</v>
      </c>
      <c r="AE66">
        <v>3.0301479858813131E-2</v>
      </c>
      <c r="AF66">
        <v>3.01992710325307E-2</v>
      </c>
      <c r="AG66">
        <v>3.011564716242433E-2</v>
      </c>
      <c r="AH66">
        <v>3.0052979719577811E-2</v>
      </c>
      <c r="AI66">
        <v>3.0013640175075049E-2</v>
      </c>
      <c r="AJ66">
        <v>2.9999999999999961E-2</v>
      </c>
      <c r="AK66" t="s">
        <v>96</v>
      </c>
    </row>
    <row r="67" spans="1:37" x14ac:dyDescent="0.25">
      <c r="A67" t="s">
        <v>87</v>
      </c>
      <c r="B67" t="s">
        <v>16</v>
      </c>
      <c r="C67">
        <v>0.1301774195044722</v>
      </c>
      <c r="D67">
        <v>0.12548927330520379</v>
      </c>
      <c r="E67">
        <v>0.12135409549194311</v>
      </c>
      <c r="F67">
        <v>0.1177446486440234</v>
      </c>
      <c r="G67">
        <v>0.11463400216079631</v>
      </c>
      <c r="H67">
        <v>0.11199549671091159</v>
      </c>
      <c r="I67">
        <v>0.10980271085017609</v>
      </c>
      <c r="J67">
        <v>0.1080294297297535</v>
      </c>
      <c r="K67">
        <v>0.106649615826339</v>
      </c>
      <c r="L67">
        <v>0.10563738163505899</v>
      </c>
      <c r="M67">
        <v>0.1049669642742483</v>
      </c>
      <c r="N67">
        <v>0.1046127019589979</v>
      </c>
      <c r="O67">
        <v>0.1045490123074916</v>
      </c>
      <c r="P67">
        <v>0.10475037245066531</v>
      </c>
      <c r="Q67">
        <v>0.10519130092167869</v>
      </c>
      <c r="R67">
        <v>0.1058463413071031</v>
      </c>
      <c r="S67">
        <v>0.1066900476466011</v>
      </c>
      <c r="T67">
        <v>0.107696971572236</v>
      </c>
      <c r="U67">
        <v>0.10884165118241119</v>
      </c>
      <c r="V67">
        <v>0.1100986016487821</v>
      </c>
      <c r="W67">
        <v>0.1114423075573521</v>
      </c>
      <c r="X67">
        <v>0.11284721698731839</v>
      </c>
      <c r="Y67">
        <v>0.11428773733310719</v>
      </c>
      <c r="Z67">
        <v>0.1157382328764007</v>
      </c>
      <c r="AA67">
        <v>0.1171730241158379</v>
      </c>
      <c r="AB67">
        <v>0.1185655204273045</v>
      </c>
      <c r="AC67">
        <v>0.1198671608106779</v>
      </c>
      <c r="AD67">
        <v>0.1210772637059432</v>
      </c>
      <c r="AE67">
        <v>0.1221705506519</v>
      </c>
      <c r="AF67">
        <v>0.1231217431873457</v>
      </c>
      <c r="AG67">
        <v>0.12390556285108</v>
      </c>
      <c r="AH67">
        <v>0.12449673118190149</v>
      </c>
      <c r="AI67">
        <v>0.1248699697186086</v>
      </c>
      <c r="AJ67">
        <v>0.1249999999999999</v>
      </c>
      <c r="AK67" t="s">
        <v>97</v>
      </c>
    </row>
    <row r="68" spans="1:37" x14ac:dyDescent="0.25">
      <c r="A68" t="s">
        <v>87</v>
      </c>
      <c r="B68" t="s">
        <v>17</v>
      </c>
      <c r="C68">
        <v>3.1058946775222231E-2</v>
      </c>
      <c r="D68">
        <v>3.1367534782616932E-2</v>
      </c>
      <c r="E68">
        <v>3.1624714912772051E-2</v>
      </c>
      <c r="F68">
        <v>3.1833249560533128E-2</v>
      </c>
      <c r="G68">
        <v>3.1995874058141242E-2</v>
      </c>
      <c r="H68">
        <v>3.2115300115255339E-2</v>
      </c>
      <c r="I68">
        <v>3.2194219042638132E-2</v>
      </c>
      <c r="J68">
        <v>3.2235304766766927E-2</v>
      </c>
      <c r="K68">
        <v>3.2241216641667188E-2</v>
      </c>
      <c r="L68">
        <v>3.2214602063377118E-2</v>
      </c>
      <c r="M68">
        <v>3.2158098891633201E-2</v>
      </c>
      <c r="N68">
        <v>3.2074337682611469E-2</v>
      </c>
      <c r="O68">
        <v>3.1965943735870139E-2</v>
      </c>
      <c r="P68">
        <v>3.1835538958005588E-2</v>
      </c>
      <c r="Q68">
        <v>3.1685743544959809E-2</v>
      </c>
      <c r="R68">
        <v>3.1519177484397212E-2</v>
      </c>
      <c r="S68">
        <v>3.1338461879102129E-2</v>
      </c>
      <c r="T68">
        <v>3.1146220091934872E-2</v>
      </c>
      <c r="U68">
        <v>3.0945078712521858E-2</v>
      </c>
      <c r="V68">
        <v>3.0737668345543472E-2</v>
      </c>
      <c r="W68">
        <v>3.0526624220224341E-2</v>
      </c>
      <c r="X68">
        <v>3.0314586620419689E-2</v>
      </c>
      <c r="Y68">
        <v>3.0104201134535571E-2</v>
      </c>
      <c r="Z68">
        <v>2.989811872441096E-2</v>
      </c>
      <c r="AA68">
        <v>2.969899561223624E-2</v>
      </c>
      <c r="AB68">
        <v>2.950927684339269E-2</v>
      </c>
      <c r="AC68">
        <v>2.932606123241252E-2</v>
      </c>
      <c r="AD68">
        <v>2.9158337646633829E-2</v>
      </c>
      <c r="AE68">
        <v>2.9008860555452671E-2</v>
      </c>
      <c r="AF68">
        <v>2.8880384428264939E-2</v>
      </c>
      <c r="AG68">
        <v>2.877566373446673E-2</v>
      </c>
      <c r="AH68">
        <v>2.8697452943453799E-2</v>
      </c>
      <c r="AI68">
        <v>2.8648506524622391E-2</v>
      </c>
      <c r="AJ68">
        <v>2.8631578947368379E-2</v>
      </c>
      <c r="AK68" t="s">
        <v>98</v>
      </c>
    </row>
    <row r="69" spans="1:37" x14ac:dyDescent="0.25">
      <c r="A69" t="s">
        <v>87</v>
      </c>
      <c r="B69" t="s">
        <v>18</v>
      </c>
      <c r="C69">
        <v>0.5590610419540003</v>
      </c>
      <c r="D69">
        <v>0.5646156260871048</v>
      </c>
      <c r="E69">
        <v>0.56924486842989752</v>
      </c>
      <c r="F69">
        <v>0.57299849208959686</v>
      </c>
      <c r="G69">
        <v>0.57592573304654271</v>
      </c>
      <c r="H69">
        <v>0.5780754020745964</v>
      </c>
      <c r="I69">
        <v>0.57949594276748706</v>
      </c>
      <c r="J69">
        <v>0.5802354858018054</v>
      </c>
      <c r="K69">
        <v>0.58034189955000981</v>
      </c>
      <c r="L69">
        <v>0.57986283714078879</v>
      </c>
      <c r="M69">
        <v>0.57884578004939835</v>
      </c>
      <c r="N69">
        <v>0.57733807828700745</v>
      </c>
      <c r="O69">
        <v>0.57538698724566317</v>
      </c>
      <c r="P69">
        <v>0.57303970124410109</v>
      </c>
      <c r="Q69">
        <v>0.57034338380927752</v>
      </c>
      <c r="R69">
        <v>0.56734519471915068</v>
      </c>
      <c r="S69">
        <v>0.56409231382383862</v>
      </c>
      <c r="T69">
        <v>0.5606319616548282</v>
      </c>
      <c r="U69">
        <v>0.55701141682539401</v>
      </c>
      <c r="V69">
        <v>0.55327803021978361</v>
      </c>
      <c r="W69">
        <v>0.54947923596403847</v>
      </c>
      <c r="X69">
        <v>0.54566255916755513</v>
      </c>
      <c r="Y69">
        <v>0.54187562042164183</v>
      </c>
      <c r="Z69">
        <v>0.53816613703939786</v>
      </c>
      <c r="AA69">
        <v>0.53458192102025348</v>
      </c>
      <c r="AB69">
        <v>0.53116698318106959</v>
      </c>
      <c r="AC69">
        <v>0.52786910218342675</v>
      </c>
      <c r="AD69">
        <v>0.52485007763941094</v>
      </c>
      <c r="AE69">
        <v>0.5221594899981491</v>
      </c>
      <c r="AF69">
        <v>0.51984691970877028</v>
      </c>
      <c r="AG69">
        <v>0.51796194722040134</v>
      </c>
      <c r="AH69">
        <v>0.51655415298217011</v>
      </c>
      <c r="AI69">
        <v>0.5156731174432041</v>
      </c>
      <c r="AJ69">
        <v>0.51536842105263159</v>
      </c>
      <c r="AK69" t="s">
        <v>99</v>
      </c>
    </row>
    <row r="70" spans="1:37" x14ac:dyDescent="0.25">
      <c r="A70" t="s">
        <v>87</v>
      </c>
      <c r="B70" t="s">
        <v>12</v>
      </c>
      <c r="C70">
        <v>0.30376095057334629</v>
      </c>
      <c r="D70">
        <v>0.30723384832250511</v>
      </c>
      <c r="E70">
        <v>0.31025870211095019</v>
      </c>
      <c r="F70">
        <v>0.31285717627793408</v>
      </c>
      <c r="G70">
        <v>0.31505093516270871</v>
      </c>
      <c r="H70">
        <v>0.3168616431045268</v>
      </c>
      <c r="I70">
        <v>0.31831096444264118</v>
      </c>
      <c r="J70">
        <v>0.31942056351630371</v>
      </c>
      <c r="K70">
        <v>0.32021210466476702</v>
      </c>
      <c r="L70">
        <v>0.32070725222728341</v>
      </c>
      <c r="M70">
        <v>0.32092767054310578</v>
      </c>
      <c r="N70">
        <v>0.32089502395148611</v>
      </c>
      <c r="O70">
        <v>0.32063097679167718</v>
      </c>
      <c r="P70">
        <v>0.32015719340293092</v>
      </c>
      <c r="Q70">
        <v>0.31949533812450059</v>
      </c>
      <c r="R70">
        <v>0.31866707529563781</v>
      </c>
      <c r="S70">
        <v>0.31769406925559568</v>
      </c>
      <c r="T70">
        <v>0.3165979843436259</v>
      </c>
      <c r="U70">
        <v>0.31540048489898159</v>
      </c>
      <c r="V70">
        <v>0.31412323526091512</v>
      </c>
      <c r="W70">
        <v>0.31278789976867838</v>
      </c>
      <c r="X70">
        <v>0.31141614276152429</v>
      </c>
      <c r="Y70">
        <v>0.31002962857870531</v>
      </c>
      <c r="Z70">
        <v>0.30865002155947391</v>
      </c>
      <c r="AA70">
        <v>0.30729898604308159</v>
      </c>
      <c r="AB70">
        <v>0.30599818636878251</v>
      </c>
      <c r="AC70">
        <v>0.30476928687582738</v>
      </c>
      <c r="AD70">
        <v>0.30363395190346981</v>
      </c>
      <c r="AE70">
        <v>0.30261384579096179</v>
      </c>
      <c r="AF70">
        <v>0.30173063287755608</v>
      </c>
      <c r="AG70">
        <v>0.30100597750250452</v>
      </c>
      <c r="AH70">
        <v>0.30046154400505981</v>
      </c>
      <c r="AI70">
        <v>0.30011899672447467</v>
      </c>
      <c r="AJ70">
        <v>0.30000000000000121</v>
      </c>
      <c r="AK70" t="s">
        <v>100</v>
      </c>
    </row>
    <row r="71" spans="1:37" x14ac:dyDescent="0.25">
      <c r="A71" t="s">
        <v>87</v>
      </c>
      <c r="B71" t="s">
        <v>40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7.3244629457264083E-6</v>
      </c>
      <c r="AC71">
        <v>2.1189218751486969E-4</v>
      </c>
      <c r="AD71">
        <v>4.0034402022708028E-4</v>
      </c>
      <c r="AE71">
        <v>5.6924029523409893E-4</v>
      </c>
      <c r="AF71">
        <v>7.1514134668763832E-4</v>
      </c>
      <c r="AG71">
        <v>8.3460750873924551E-4</v>
      </c>
      <c r="AH71">
        <v>9.2419911554077032E-4</v>
      </c>
      <c r="AI71">
        <v>9.8047650124376056E-4</v>
      </c>
      <c r="AJ71">
        <v>9.9999999999990136E-4</v>
      </c>
      <c r="AK71" t="s">
        <v>101</v>
      </c>
    </row>
    <row r="72" spans="1:37" x14ac:dyDescent="0.25">
      <c r="A72" t="s">
        <v>102</v>
      </c>
      <c r="B72" t="s">
        <v>6</v>
      </c>
      <c r="C72">
        <v>4.2586135344015782E-3</v>
      </c>
      <c r="D72">
        <v>4.2177409201134544E-3</v>
      </c>
      <c r="E72">
        <v>4.1722113765975356E-3</v>
      </c>
      <c r="F72">
        <v>4.122400461289563E-3</v>
      </c>
      <c r="G72">
        <v>4.0686837316252717E-3</v>
      </c>
      <c r="H72">
        <v>4.0114367450403993E-3</v>
      </c>
      <c r="I72">
        <v>3.9510350589706819E-3</v>
      </c>
      <c r="J72">
        <v>3.8878542308518559E-3</v>
      </c>
      <c r="K72">
        <v>3.8222698181196598E-3</v>
      </c>
      <c r="L72">
        <v>3.75465737820983E-3</v>
      </c>
      <c r="M72">
        <v>3.6853924685581038E-3</v>
      </c>
      <c r="N72">
        <v>3.6148506466002202E-3</v>
      </c>
      <c r="O72">
        <v>3.5434074697719082E-3</v>
      </c>
      <c r="P72">
        <v>3.471438495508915E-3</v>
      </c>
      <c r="Q72">
        <v>3.3993192812469719E-3</v>
      </c>
      <c r="R72">
        <v>3.327425384421817E-3</v>
      </c>
      <c r="S72">
        <v>3.256132362469188E-3</v>
      </c>
      <c r="T72">
        <v>3.1858157728248222E-3</v>
      </c>
      <c r="U72">
        <v>3.1168511729244542E-3</v>
      </c>
      <c r="V72">
        <v>3.0496141202038221E-3</v>
      </c>
      <c r="W72">
        <v>2.9844801720986629E-3</v>
      </c>
      <c r="X72">
        <v>2.9218248860447158E-3</v>
      </c>
      <c r="Y72">
        <v>2.862023819477714E-3</v>
      </c>
      <c r="Z72">
        <v>2.805452529833398E-3</v>
      </c>
      <c r="AA72">
        <v>2.7524865745475031E-3</v>
      </c>
      <c r="AB72">
        <v>2.7035015110557651E-3</v>
      </c>
      <c r="AC72">
        <v>2.6588728967939239E-3</v>
      </c>
      <c r="AD72">
        <v>2.6189762891977129E-3</v>
      </c>
      <c r="AE72">
        <v>2.5841872457028751E-3</v>
      </c>
      <c r="AF72">
        <v>2.5548813237451389E-3</v>
      </c>
      <c r="AG72">
        <v>2.5314340807602491E-3</v>
      </c>
      <c r="AH72">
        <v>2.5142210741839381E-3</v>
      </c>
      <c r="AI72">
        <v>2.5036178614519441E-3</v>
      </c>
      <c r="AJ72">
        <v>2.5000000000000061E-3</v>
      </c>
      <c r="AK72" t="s">
        <v>103</v>
      </c>
    </row>
    <row r="73" spans="1:37" x14ac:dyDescent="0.25">
      <c r="A73" t="s">
        <v>102</v>
      </c>
      <c r="B73" t="s">
        <v>13</v>
      </c>
      <c r="C73">
        <v>2.2744957075945302E-5</v>
      </c>
      <c r="D73">
        <v>2.2782039753127049E-5</v>
      </c>
      <c r="E73">
        <v>2.2815721532630888E-5</v>
      </c>
      <c r="F73">
        <v>2.2846145911358199E-5</v>
      </c>
      <c r="G73">
        <v>2.2873456386210361E-5</v>
      </c>
      <c r="H73">
        <v>2.2897796454088731E-5</v>
      </c>
      <c r="I73">
        <v>2.291930961189467E-5</v>
      </c>
      <c r="J73">
        <v>2.293813935652955E-5</v>
      </c>
      <c r="K73">
        <v>2.2954429184894761E-5</v>
      </c>
      <c r="L73">
        <v>2.296832259389163E-5</v>
      </c>
      <c r="M73">
        <v>2.2979963080421549E-5</v>
      </c>
      <c r="N73">
        <v>2.298949414138588E-5</v>
      </c>
      <c r="O73">
        <v>2.2997059273685979E-5</v>
      </c>
      <c r="P73">
        <v>2.300280197422323E-5</v>
      </c>
      <c r="Q73">
        <v>2.3006865739899E-5</v>
      </c>
      <c r="R73">
        <v>2.300939406761466E-5</v>
      </c>
      <c r="S73">
        <v>2.301053045427155E-5</v>
      </c>
      <c r="T73">
        <v>2.3010418396771061E-5</v>
      </c>
      <c r="U73">
        <v>2.3009201392014548E-5</v>
      </c>
      <c r="V73">
        <v>2.3007022936903399E-5</v>
      </c>
      <c r="W73">
        <v>2.3004026528338949E-5</v>
      </c>
      <c r="X73">
        <v>2.3000355663222601E-5</v>
      </c>
      <c r="Y73">
        <v>2.2996153838455681E-5</v>
      </c>
      <c r="Z73">
        <v>2.2991564550939611E-5</v>
      </c>
      <c r="AA73">
        <v>2.2986731297575711E-5</v>
      </c>
      <c r="AB73">
        <v>2.2981797575265359E-5</v>
      </c>
      <c r="AC73">
        <v>2.2976906880909938E-5</v>
      </c>
      <c r="AD73">
        <v>2.2972202711410801E-5</v>
      </c>
      <c r="AE73">
        <v>2.296782856366931E-5</v>
      </c>
      <c r="AF73">
        <v>2.2963927934586849E-5</v>
      </c>
      <c r="AG73">
        <v>2.2960644321064791E-5</v>
      </c>
      <c r="AH73">
        <v>2.2958121220004459E-5</v>
      </c>
      <c r="AI73">
        <v>2.2956502128307268E-5</v>
      </c>
      <c r="AJ73">
        <v>2.295593054287457E-5</v>
      </c>
      <c r="AK73" t="s">
        <v>104</v>
      </c>
    </row>
    <row r="74" spans="1:37" x14ac:dyDescent="0.25">
      <c r="A74" t="s">
        <v>102</v>
      </c>
      <c r="B74" t="s">
        <v>7</v>
      </c>
      <c r="C74">
        <v>4.7152038681745898E-6</v>
      </c>
      <c r="D74">
        <v>1.039427010772812E-5</v>
      </c>
      <c r="E74">
        <v>1.810249855067891E-5</v>
      </c>
      <c r="F74">
        <v>2.769994747540536E-5</v>
      </c>
      <c r="G74">
        <v>3.9046675160285879E-5</v>
      </c>
      <c r="H74">
        <v>5.2002739883699082E-5</v>
      </c>
      <c r="I74">
        <v>6.6428199924023037E-5</v>
      </c>
      <c r="J74">
        <v>8.2183113559636774E-5</v>
      </c>
      <c r="K74">
        <v>9.9127539068918276E-5</v>
      </c>
      <c r="L74">
        <v>1.171215347302464E-4</v>
      </c>
      <c r="M74">
        <v>1.360251588219991E-4</v>
      </c>
      <c r="N74">
        <v>1.5569846962255521E-4</v>
      </c>
      <c r="O74">
        <v>1.760015254102927E-4</v>
      </c>
      <c r="P74">
        <v>1.9679438446359079E-4</v>
      </c>
      <c r="Q74">
        <v>2.1793710506082741E-4</v>
      </c>
      <c r="R74">
        <v>2.392897454803808E-4</v>
      </c>
      <c r="S74">
        <v>2.6071236400063011E-4</v>
      </c>
      <c r="T74">
        <v>2.8206501889995318E-4</v>
      </c>
      <c r="U74">
        <v>3.0320776845672908E-4</v>
      </c>
      <c r="V74">
        <v>3.2400067094933571E-4</v>
      </c>
      <c r="W74">
        <v>3.4430378465615089E-4</v>
      </c>
      <c r="X74">
        <v>3.6397716785555452E-4</v>
      </c>
      <c r="Y74">
        <v>3.8288087882592397E-4</v>
      </c>
      <c r="Z74">
        <v>4.0087497584563901E-4</v>
      </c>
      <c r="AA74">
        <v>4.1781951719307628E-4</v>
      </c>
      <c r="AB74">
        <v>4.3357456114661582E-4</v>
      </c>
      <c r="AC74">
        <v>4.480001659846345E-4</v>
      </c>
      <c r="AD74">
        <v>4.609563899855122E-4</v>
      </c>
      <c r="AE74">
        <v>4.7230329142762702E-4</v>
      </c>
      <c r="AF74">
        <v>4.8190092858935607E-4</v>
      </c>
      <c r="AG74">
        <v>4.8960935974907982E-4</v>
      </c>
      <c r="AH74">
        <v>4.9528864318517632E-4</v>
      </c>
      <c r="AI74">
        <v>4.9879883717602301E-4</v>
      </c>
      <c r="AJ74">
        <v>4.9999999999999882E-4</v>
      </c>
      <c r="AK74" t="s">
        <v>105</v>
      </c>
    </row>
    <row r="75" spans="1:37" x14ac:dyDescent="0.25">
      <c r="A75" t="s">
        <v>102</v>
      </c>
      <c r="B75" t="s">
        <v>8</v>
      </c>
      <c r="C75">
        <v>9.4227405247812816E-6</v>
      </c>
      <c r="D75">
        <v>2.0781341107871851E-5</v>
      </c>
      <c r="E75">
        <v>3.6198250728862858E-5</v>
      </c>
      <c r="F75">
        <v>5.5393586005831001E-5</v>
      </c>
      <c r="G75">
        <v>7.8087463556851609E-5</v>
      </c>
      <c r="H75">
        <v>1.040000000000001E-4</v>
      </c>
      <c r="I75">
        <v>1.3285131195335241E-4</v>
      </c>
      <c r="J75">
        <v>1.643615160349853E-4</v>
      </c>
      <c r="K75">
        <v>1.982507288629735E-4</v>
      </c>
      <c r="L75">
        <v>2.3423906705539321E-4</v>
      </c>
      <c r="M75">
        <v>2.720466472303203E-4</v>
      </c>
      <c r="N75">
        <v>3.1139358600583032E-4</v>
      </c>
      <c r="O75">
        <v>3.5199999999999972E-4</v>
      </c>
      <c r="P75">
        <v>3.9358600583090392E-4</v>
      </c>
      <c r="Q75">
        <v>4.358717201166176E-4</v>
      </c>
      <c r="R75">
        <v>4.7857725947521778E-4</v>
      </c>
      <c r="S75">
        <v>5.214227405247805E-4</v>
      </c>
      <c r="T75">
        <v>5.6412827988338134E-4</v>
      </c>
      <c r="U75">
        <v>6.0641399416909566E-4</v>
      </c>
      <c r="V75">
        <v>6.4799999999999786E-4</v>
      </c>
      <c r="W75">
        <v>6.8860641399416764E-4</v>
      </c>
      <c r="X75">
        <v>7.2795335276967896E-4</v>
      </c>
      <c r="Y75">
        <v>7.657609329446048E-4</v>
      </c>
      <c r="Z75">
        <v>8.0174927113702487E-4</v>
      </c>
      <c r="AA75">
        <v>8.3563848396501334E-4</v>
      </c>
      <c r="AB75">
        <v>8.6714868804664536E-4</v>
      </c>
      <c r="AC75">
        <v>8.9599999999999901E-4</v>
      </c>
      <c r="AD75">
        <v>9.2191253644314641E-4</v>
      </c>
      <c r="AE75">
        <v>9.4460641399416693E-4</v>
      </c>
      <c r="AF75">
        <v>9.6380174927113474E-4</v>
      </c>
      <c r="AG75">
        <v>9.7921865889212425E-4</v>
      </c>
      <c r="AH75">
        <v>9.9057725947521678E-4</v>
      </c>
      <c r="AI75">
        <v>9.9759766763848077E-4</v>
      </c>
      <c r="AJ75">
        <v>9.999999999999972E-4</v>
      </c>
      <c r="AK75" t="s">
        <v>106</v>
      </c>
    </row>
    <row r="76" spans="1:37" x14ac:dyDescent="0.25">
      <c r="A76" t="s">
        <v>102</v>
      </c>
      <c r="B76" t="s">
        <v>14</v>
      </c>
      <c r="C76">
        <v>0.44393443725578652</v>
      </c>
      <c r="D76">
        <v>0.44344810047092209</v>
      </c>
      <c r="E76">
        <v>0.44305501410750731</v>
      </c>
      <c r="F76">
        <v>0.4427502072077189</v>
      </c>
      <c r="G76">
        <v>0.44252870881373457</v>
      </c>
      <c r="H76">
        <v>0.44238554796773172</v>
      </c>
      <c r="I76">
        <v>0.44231575371188719</v>
      </c>
      <c r="J76">
        <v>0.44231435508837891</v>
      </c>
      <c r="K76">
        <v>0.44237638113938388</v>
      </c>
      <c r="L76">
        <v>0.44249686090707929</v>
      </c>
      <c r="M76">
        <v>0.44267082343364272</v>
      </c>
      <c r="N76">
        <v>0.44289329776125153</v>
      </c>
      <c r="O76">
        <v>0.44315931293208283</v>
      </c>
      <c r="P76">
        <v>0.44346389798831393</v>
      </c>
      <c r="Q76">
        <v>0.44380208197212229</v>
      </c>
      <c r="R76">
        <v>0.44416889392568548</v>
      </c>
      <c r="S76">
        <v>0.44455936289118031</v>
      </c>
      <c r="T76">
        <v>0.44496851791078451</v>
      </c>
      <c r="U76">
        <v>0.44539138802667499</v>
      </c>
      <c r="V76">
        <v>0.44582300228102961</v>
      </c>
      <c r="W76">
        <v>0.44625838971602522</v>
      </c>
      <c r="X76">
        <v>0.44669257937383933</v>
      </c>
      <c r="Y76">
        <v>0.44712060029664941</v>
      </c>
      <c r="Z76">
        <v>0.44753748152663259</v>
      </c>
      <c r="AA76">
        <v>0.44793825210596638</v>
      </c>
      <c r="AB76">
        <v>0.44831794107682771</v>
      </c>
      <c r="AC76">
        <v>0.44867157748139441</v>
      </c>
      <c r="AD76">
        <v>0.44899419036184351</v>
      </c>
      <c r="AE76">
        <v>0.4492808087603522</v>
      </c>
      <c r="AF76">
        <v>0.44952646171909838</v>
      </c>
      <c r="AG76">
        <v>0.44972617828025901</v>
      </c>
      <c r="AH76">
        <v>0.44987498748601079</v>
      </c>
      <c r="AI76">
        <v>0.44996791837853212</v>
      </c>
      <c r="AJ76">
        <v>0.44999999999999979</v>
      </c>
      <c r="AK76" t="s">
        <v>107</v>
      </c>
    </row>
    <row r="77" spans="1:37" x14ac:dyDescent="0.25">
      <c r="A77" t="s">
        <v>102</v>
      </c>
      <c r="B77" t="s">
        <v>9</v>
      </c>
      <c r="C77">
        <v>9.4767439331582329E-4</v>
      </c>
      <c r="D77">
        <v>9.4276860003233748E-4</v>
      </c>
      <c r="E77">
        <v>9.3600072660423585E-4</v>
      </c>
      <c r="F77">
        <v>9.274985947143263E-4</v>
      </c>
      <c r="G77">
        <v>9.1739002604541672E-4</v>
      </c>
      <c r="H77">
        <v>9.0580284228031248E-4</v>
      </c>
      <c r="I77">
        <v>8.9286486510182291E-4</v>
      </c>
      <c r="J77">
        <v>8.7870391619275403E-4</v>
      </c>
      <c r="K77">
        <v>8.6344781723591245E-4</v>
      </c>
      <c r="L77">
        <v>8.4722438991410626E-4</v>
      </c>
      <c r="M77">
        <v>8.3016145591014313E-4</v>
      </c>
      <c r="N77">
        <v>8.1238683690682901E-4</v>
      </c>
      <c r="O77">
        <v>7.9402835458697166E-4</v>
      </c>
      <c r="P77">
        <v>7.7521383063337813E-4</v>
      </c>
      <c r="Q77">
        <v>7.5607108672885606E-4</v>
      </c>
      <c r="R77">
        <v>7.3672794455621206E-4</v>
      </c>
      <c r="S77">
        <v>7.1731222579825358E-4</v>
      </c>
      <c r="T77">
        <v>6.9795175213778786E-4</v>
      </c>
      <c r="U77">
        <v>6.7877434525762169E-4</v>
      </c>
      <c r="V77">
        <v>6.599078268405633E-4</v>
      </c>
      <c r="W77">
        <v>6.4148001856941829E-4</v>
      </c>
      <c r="X77">
        <v>6.2361874212699467E-4</v>
      </c>
      <c r="Y77">
        <v>6.0645181919609988E-4</v>
      </c>
      <c r="Z77">
        <v>5.9010707145954096E-4</v>
      </c>
      <c r="AA77">
        <v>5.7471232060012502E-4</v>
      </c>
      <c r="AB77">
        <v>5.6039538830065876E-4</v>
      </c>
      <c r="AC77">
        <v>5.4728409624395127E-4</v>
      </c>
      <c r="AD77">
        <v>5.3550626611280567E-4</v>
      </c>
      <c r="AE77">
        <v>5.2518971959003352E-4</v>
      </c>
      <c r="AF77">
        <v>5.1646227835844044E-4</v>
      </c>
      <c r="AG77">
        <v>5.0945176410083269E-4</v>
      </c>
      <c r="AH77">
        <v>5.042859985000186E-4</v>
      </c>
      <c r="AI77">
        <v>5.0109280323880475E-4</v>
      </c>
      <c r="AJ77">
        <v>4.9999999999999882E-4</v>
      </c>
      <c r="AK77" t="s">
        <v>108</v>
      </c>
    </row>
    <row r="78" spans="1:37" x14ac:dyDescent="0.25">
      <c r="A78" t="s">
        <v>102</v>
      </c>
      <c r="B78" t="s">
        <v>10</v>
      </c>
      <c r="C78">
        <v>0.86537812643219914</v>
      </c>
      <c r="D78">
        <v>0.86547172288352481</v>
      </c>
      <c r="E78">
        <v>0.86549939536143494</v>
      </c>
      <c r="F78">
        <v>0.86546514699067956</v>
      </c>
      <c r="G78">
        <v>0.86537298089600923</v>
      </c>
      <c r="H78">
        <v>0.86522690020217419</v>
      </c>
      <c r="I78">
        <v>0.86503090803392468</v>
      </c>
      <c r="J78">
        <v>0.86478900751601095</v>
      </c>
      <c r="K78">
        <v>0.86450520177318313</v>
      </c>
      <c r="L78">
        <v>0.86418349393019167</v>
      </c>
      <c r="M78">
        <v>0.86382788711178682</v>
      </c>
      <c r="N78">
        <v>0.86344238444271892</v>
      </c>
      <c r="O78">
        <v>0.86303098904773801</v>
      </c>
      <c r="P78">
        <v>0.86259770405159464</v>
      </c>
      <c r="Q78">
        <v>0.86214653257903895</v>
      </c>
      <c r="R78">
        <v>0.86168147775482107</v>
      </c>
      <c r="S78">
        <v>0.86120654270369146</v>
      </c>
      <c r="T78">
        <v>0.86072573055040047</v>
      </c>
      <c r="U78">
        <v>0.86024304441969823</v>
      </c>
      <c r="V78">
        <v>0.85976248743633488</v>
      </c>
      <c r="W78">
        <v>0.85928806272506075</v>
      </c>
      <c r="X78">
        <v>0.85882377341062643</v>
      </c>
      <c r="Y78">
        <v>0.85837362261778205</v>
      </c>
      <c r="Z78">
        <v>0.85794161347127751</v>
      </c>
      <c r="AA78">
        <v>0.8575317490958636</v>
      </c>
      <c r="AB78">
        <v>0.85714803261629025</v>
      </c>
      <c r="AC78">
        <v>0.85679446715730778</v>
      </c>
      <c r="AD78">
        <v>0.85647505584366679</v>
      </c>
      <c r="AE78">
        <v>0.85619380180011706</v>
      </c>
      <c r="AF78">
        <v>0.85595470815140895</v>
      </c>
      <c r="AG78">
        <v>0.85576177802229303</v>
      </c>
      <c r="AH78">
        <v>0.85561901453751965</v>
      </c>
      <c r="AI78">
        <v>0.85553042082183861</v>
      </c>
      <c r="AJ78">
        <v>0.85550000000000048</v>
      </c>
      <c r="AK78" t="s">
        <v>109</v>
      </c>
    </row>
    <row r="79" spans="1:37" x14ac:dyDescent="0.25">
      <c r="A79" t="s">
        <v>102</v>
      </c>
      <c r="B79" t="s">
        <v>11</v>
      </c>
      <c r="C79">
        <v>8.6579743838555184E-2</v>
      </c>
      <c r="D79">
        <v>8.663964925628255E-2</v>
      </c>
      <c r="E79">
        <v>8.6711021751886941E-2</v>
      </c>
      <c r="F79">
        <v>8.6793016156793884E-2</v>
      </c>
      <c r="G79">
        <v>8.6884787302428879E-2</v>
      </c>
      <c r="H79">
        <v>8.698549002021741E-2</v>
      </c>
      <c r="I79">
        <v>8.7094279141584852E-2</v>
      </c>
      <c r="J79">
        <v>8.7210309497956745E-2</v>
      </c>
      <c r="K79">
        <v>8.7332735920758464E-2</v>
      </c>
      <c r="L79">
        <v>8.7460713241415605E-2</v>
      </c>
      <c r="M79">
        <v>8.7593396291353542E-2</v>
      </c>
      <c r="N79">
        <v>8.7729939901997789E-2</v>
      </c>
      <c r="O79">
        <v>8.786949890477376E-2</v>
      </c>
      <c r="P79">
        <v>8.8011228131106886E-2</v>
      </c>
      <c r="Q79">
        <v>8.8154282412422749E-2</v>
      </c>
      <c r="R79">
        <v>8.8297816580146724E-2</v>
      </c>
      <c r="S79">
        <v>8.8440985465704336E-2</v>
      </c>
      <c r="T79">
        <v>8.8582943900520988E-2</v>
      </c>
      <c r="U79">
        <v>8.8722846716022166E-2</v>
      </c>
      <c r="V79">
        <v>8.8859848743633355E-2</v>
      </c>
      <c r="W79">
        <v>8.8993104814779969E-2</v>
      </c>
      <c r="X79">
        <v>8.9121769760887551E-2</v>
      </c>
      <c r="Y79">
        <v>8.9244998413381502E-2</v>
      </c>
      <c r="Z79">
        <v>8.9361945603687321E-2</v>
      </c>
      <c r="AA79">
        <v>8.9471766163230479E-2</v>
      </c>
      <c r="AB79">
        <v>8.9573614923436393E-2</v>
      </c>
      <c r="AC79">
        <v>8.9666646715730575E-2</v>
      </c>
      <c r="AD79">
        <v>8.9750016371538427E-2</v>
      </c>
      <c r="AE79">
        <v>8.982287872228549E-2</v>
      </c>
      <c r="AF79">
        <v>8.9884388599397166E-2</v>
      </c>
      <c r="AG79">
        <v>8.9933700834298982E-2</v>
      </c>
      <c r="AH79">
        <v>8.9969970258416382E-2</v>
      </c>
      <c r="AI79">
        <v>8.9992351703174794E-2</v>
      </c>
      <c r="AJ79">
        <v>8.9999999999999747E-2</v>
      </c>
      <c r="AK79" t="s">
        <v>110</v>
      </c>
    </row>
    <row r="80" spans="1:37" x14ac:dyDescent="0.25">
      <c r="A80" t="s">
        <v>102</v>
      </c>
      <c r="B80" t="s">
        <v>15</v>
      </c>
      <c r="C80">
        <v>3.2936225926200901E-3</v>
      </c>
      <c r="D80">
        <v>3.3669809496255638E-3</v>
      </c>
      <c r="E80">
        <v>3.440711258068331E-3</v>
      </c>
      <c r="F80">
        <v>3.51464657536542E-3</v>
      </c>
      <c r="G80">
        <v>3.5886199589338611E-3</v>
      </c>
      <c r="H80">
        <v>3.6624644661906831E-3</v>
      </c>
      <c r="I80">
        <v>3.736013154552912E-3</v>
      </c>
      <c r="J80">
        <v>3.8090990814375792E-3</v>
      </c>
      <c r="K80">
        <v>3.881555304261711E-3</v>
      </c>
      <c r="L80">
        <v>3.9532148804423397E-3</v>
      </c>
      <c r="M80">
        <v>4.0239108673964883E-3</v>
      </c>
      <c r="N80">
        <v>4.0934763225411886E-3</v>
      </c>
      <c r="O80">
        <v>4.1617443032934704E-3</v>
      </c>
      <c r="P80">
        <v>4.2285478670703591E-3</v>
      </c>
      <c r="Q80">
        <v>4.293720071288888E-3</v>
      </c>
      <c r="R80">
        <v>4.3570939733660807E-3</v>
      </c>
      <c r="S80">
        <v>4.418502630718967E-3</v>
      </c>
      <c r="T80">
        <v>4.4777791007645784E-3</v>
      </c>
      <c r="U80">
        <v>4.5347564409199386E-3</v>
      </c>
      <c r="V80">
        <v>4.5892677086020817E-3</v>
      </c>
      <c r="W80">
        <v>4.6411459612280331E-3</v>
      </c>
      <c r="X80">
        <v>4.6902242562148217E-3</v>
      </c>
      <c r="Y80">
        <v>4.7363356509794747E-3</v>
      </c>
      <c r="Z80">
        <v>4.7793132029390244E-3</v>
      </c>
      <c r="AA80">
        <v>4.8189899695104963E-3</v>
      </c>
      <c r="AB80">
        <v>4.8551990081109166E-3</v>
      </c>
      <c r="AC80">
        <v>4.8877733761573221E-3</v>
      </c>
      <c r="AD80">
        <v>4.9165461310667364E-3</v>
      </c>
      <c r="AE80">
        <v>4.9413503302561867E-3</v>
      </c>
      <c r="AF80">
        <v>4.9620190311427054E-3</v>
      </c>
      <c r="AG80">
        <v>4.978385291143317E-3</v>
      </c>
      <c r="AH80">
        <v>4.9902821676750496E-3</v>
      </c>
      <c r="AI80">
        <v>4.9975427181549346E-3</v>
      </c>
      <c r="AJ80">
        <v>5.0000000000000027E-3</v>
      </c>
      <c r="AK80" t="s">
        <v>111</v>
      </c>
    </row>
    <row r="81" spans="1:37" x14ac:dyDescent="0.25">
      <c r="A81" t="s">
        <v>102</v>
      </c>
      <c r="B81" t="s">
        <v>16</v>
      </c>
      <c r="C81">
        <v>0.2155363993764427</v>
      </c>
      <c r="D81">
        <v>0.21046471705205869</v>
      </c>
      <c r="E81">
        <v>0.2061242919496529</v>
      </c>
      <c r="F81">
        <v>0.20247860011470251</v>
      </c>
      <c r="G81">
        <v>0.1994911175926847</v>
      </c>
      <c r="H81">
        <v>0.1971253204290771</v>
      </c>
      <c r="I81">
        <v>0.19534468466935631</v>
      </c>
      <c r="J81">
        <v>0.194112686359</v>
      </c>
      <c r="K81">
        <v>0.19339280154348529</v>
      </c>
      <c r="L81">
        <v>0.19314850626828931</v>
      </c>
      <c r="M81">
        <v>0.19334327657888939</v>
      </c>
      <c r="N81">
        <v>0.19394058852076271</v>
      </c>
      <c r="O81">
        <v>0.19490391813938651</v>
      </c>
      <c r="P81">
        <v>0.1961967414802378</v>
      </c>
      <c r="Q81">
        <v>0.19778253458879419</v>
      </c>
      <c r="R81">
        <v>0.19962477351053259</v>
      </c>
      <c r="S81">
        <v>0.2016869342909304</v>
      </c>
      <c r="T81">
        <v>0.20393249297546481</v>
      </c>
      <c r="U81">
        <v>0.20632492560961299</v>
      </c>
      <c r="V81">
        <v>0.20882770823885211</v>
      </c>
      <c r="W81">
        <v>0.21140431690865949</v>
      </c>
      <c r="X81">
        <v>0.21401822766451231</v>
      </c>
      <c r="Y81">
        <v>0.21663291655188791</v>
      </c>
      <c r="Z81">
        <v>0.21921185961626319</v>
      </c>
      <c r="AA81">
        <v>0.22171853290311569</v>
      </c>
      <c r="AB81">
        <v>0.2241164124579226</v>
      </c>
      <c r="AC81">
        <v>0.22636897432616099</v>
      </c>
      <c r="AD81">
        <v>0.22843969455330829</v>
      </c>
      <c r="AE81">
        <v>0.2302920491848415</v>
      </c>
      <c r="AF81">
        <v>0.23188951426623791</v>
      </c>
      <c r="AG81">
        <v>0.23319556584297479</v>
      </c>
      <c r="AH81">
        <v>0.23417367996052929</v>
      </c>
      <c r="AI81">
        <v>0.23478733266437879</v>
      </c>
      <c r="AJ81">
        <v>0.23500000000000029</v>
      </c>
      <c r="AK81" t="s">
        <v>112</v>
      </c>
    </row>
    <row r="82" spans="1:37" x14ac:dyDescent="0.25">
      <c r="A82" t="s">
        <v>102</v>
      </c>
      <c r="B82" t="s">
        <v>17</v>
      </c>
      <c r="C82">
        <v>1.561913186009644E-2</v>
      </c>
      <c r="D82">
        <v>1.581096646619734E-2</v>
      </c>
      <c r="E82">
        <v>1.594261281108917E-2</v>
      </c>
      <c r="F82">
        <v>1.6017517883798019E-2</v>
      </c>
      <c r="G82">
        <v>1.6039128673350021E-2</v>
      </c>
      <c r="H82">
        <v>1.601089216877127E-2</v>
      </c>
      <c r="I82">
        <v>1.593625535908785E-2</v>
      </c>
      <c r="J82">
        <v>1.5818665233325879E-2</v>
      </c>
      <c r="K82">
        <v>1.5661568780511469E-2</v>
      </c>
      <c r="L82">
        <v>1.5468412989670711E-2</v>
      </c>
      <c r="M82">
        <v>1.524264484982971E-2</v>
      </c>
      <c r="N82">
        <v>1.498771135001457E-2</v>
      </c>
      <c r="O82">
        <v>1.47070594792514E-2</v>
      </c>
      <c r="P82">
        <v>1.4404136226566279E-2</v>
      </c>
      <c r="Q82">
        <v>1.4082388580985339E-2</v>
      </c>
      <c r="R82">
        <v>1.374526353153468E-2</v>
      </c>
      <c r="S82">
        <v>1.339620806724038E-2</v>
      </c>
      <c r="T82">
        <v>1.303866917712858E-2</v>
      </c>
      <c r="U82">
        <v>1.267609385022535E-2</v>
      </c>
      <c r="V82">
        <v>1.231192907555681E-2</v>
      </c>
      <c r="W82">
        <v>1.1949621842149059E-2</v>
      </c>
      <c r="X82">
        <v>1.1592619139028201E-2</v>
      </c>
      <c r="Y82">
        <v>1.124436795522034E-2</v>
      </c>
      <c r="Z82">
        <v>1.090831527975156E-2</v>
      </c>
      <c r="AA82">
        <v>1.058790810164802E-2</v>
      </c>
      <c r="AB82">
        <v>1.0286593409935761E-2</v>
      </c>
      <c r="AC82">
        <v>1.0007818193640911E-2</v>
      </c>
      <c r="AD82">
        <v>9.7550294417895703E-3</v>
      </c>
      <c r="AE82">
        <v>9.531674143407845E-3</v>
      </c>
      <c r="AF82">
        <v>9.3411992875218376E-3</v>
      </c>
      <c r="AG82">
        <v>9.1870518631576581E-3</v>
      </c>
      <c r="AH82">
        <v>9.0726788593413956E-3</v>
      </c>
      <c r="AI82">
        <v>9.0015272650991723E-3</v>
      </c>
      <c r="AJ82">
        <v>8.9770440694570668E-3</v>
      </c>
      <c r="AK82" t="s">
        <v>113</v>
      </c>
    </row>
    <row r="83" spans="1:37" x14ac:dyDescent="0.25">
      <c r="A83" t="s">
        <v>102</v>
      </c>
      <c r="B83" t="s">
        <v>18</v>
      </c>
      <c r="C83">
        <v>0.32076753912789668</v>
      </c>
      <c r="D83">
        <v>0.32605808018539839</v>
      </c>
      <c r="E83">
        <v>0.33058325224217949</v>
      </c>
      <c r="F83">
        <v>0.33438131765864221</v>
      </c>
      <c r="G83">
        <v>0.33749053879518892</v>
      </c>
      <c r="H83">
        <v>0.33994917801222202</v>
      </c>
      <c r="I83">
        <v>0.34179549767014378</v>
      </c>
      <c r="J83">
        <v>0.34306776012935652</v>
      </c>
      <c r="K83">
        <v>0.34380422775026259</v>
      </c>
      <c r="L83">
        <v>0.34404316289326409</v>
      </c>
      <c r="M83">
        <v>0.34382282791876367</v>
      </c>
      <c r="N83">
        <v>0.34318148518716352</v>
      </c>
      <c r="O83">
        <v>0.34215739705886578</v>
      </c>
      <c r="P83">
        <v>0.34078882589427278</v>
      </c>
      <c r="Q83">
        <v>0.33911403405378721</v>
      </c>
      <c r="R83">
        <v>0.3371712838978112</v>
      </c>
      <c r="S83">
        <v>0.33499883778674661</v>
      </c>
      <c r="T83">
        <v>0.3326349580809963</v>
      </c>
      <c r="U83">
        <v>0.33011790714096251</v>
      </c>
      <c r="V83">
        <v>0.32748594732704722</v>
      </c>
      <c r="W83">
        <v>0.32477734099965327</v>
      </c>
      <c r="X83">
        <v>0.32203035051918272</v>
      </c>
      <c r="Y83">
        <v>0.31928323824603749</v>
      </c>
      <c r="Z83">
        <v>0.3165742665406206</v>
      </c>
      <c r="AA83">
        <v>0.31394169776333403</v>
      </c>
      <c r="AB83">
        <v>0.31142379427457978</v>
      </c>
      <c r="AC83">
        <v>0.30905881843476068</v>
      </c>
      <c r="AD83">
        <v>0.30688503260427891</v>
      </c>
      <c r="AE83">
        <v>0.30494069914353672</v>
      </c>
      <c r="AF83">
        <v>0.30326408041293618</v>
      </c>
      <c r="AG83">
        <v>0.30189343877288011</v>
      </c>
      <c r="AH83">
        <v>0.30086703658377051</v>
      </c>
      <c r="AI83">
        <v>0.3002231362060096</v>
      </c>
      <c r="AJ83">
        <v>0.29999999999999982</v>
      </c>
      <c r="AK83" t="s">
        <v>114</v>
      </c>
    </row>
    <row r="84" spans="1:37" x14ac:dyDescent="0.25">
      <c r="A84" t="s">
        <v>102</v>
      </c>
      <c r="B84" t="s">
        <v>12</v>
      </c>
      <c r="C84">
        <v>4.2821703857135282E-2</v>
      </c>
      <c r="D84">
        <v>4.2696942728831302E-2</v>
      </c>
      <c r="E84">
        <v>4.2627070034196898E-2</v>
      </c>
      <c r="F84">
        <v>4.2608844263041352E-2</v>
      </c>
      <c r="G84">
        <v>4.2639023905173962E-2</v>
      </c>
      <c r="H84">
        <v>4.2714367450403953E-2</v>
      </c>
      <c r="I84">
        <v>4.2831633388540583E-2</v>
      </c>
      <c r="J84">
        <v>4.2987580209393153E-2</v>
      </c>
      <c r="K84">
        <v>4.3178966402770878E-2</v>
      </c>
      <c r="L84">
        <v>4.3402550458483083E-2</v>
      </c>
      <c r="M84">
        <v>4.3655090866338987E-2</v>
      </c>
      <c r="N84">
        <v>4.3933346116147888E-2</v>
      </c>
      <c r="O84">
        <v>4.423407469771902E-2</v>
      </c>
      <c r="P84">
        <v>4.4554035100861672E-2</v>
      </c>
      <c r="Q84">
        <v>4.4889985815385107E-2</v>
      </c>
      <c r="R84">
        <v>4.5238685331098559E-2</v>
      </c>
      <c r="S84">
        <v>4.5596892137811318E-2</v>
      </c>
      <c r="T84">
        <v>4.5961364725332667E-2</v>
      </c>
      <c r="U84">
        <v>4.6328861583471832E-2</v>
      </c>
      <c r="V84">
        <v>4.669614120203814E-2</v>
      </c>
      <c r="W84">
        <v>4.7059962070840761E-2</v>
      </c>
      <c r="X84">
        <v>4.7417082679689013E-2</v>
      </c>
      <c r="Y84">
        <v>4.7764261518392179E-2</v>
      </c>
      <c r="Z84">
        <v>4.8098257076759521E-2</v>
      </c>
      <c r="AA84">
        <v>4.8415827844600273E-2</v>
      </c>
      <c r="AB84">
        <v>4.8713732311723719E-2</v>
      </c>
      <c r="AC84">
        <v>4.8988728967939099E-2</v>
      </c>
      <c r="AD84">
        <v>4.9237576303055718E-2</v>
      </c>
      <c r="AE84">
        <v>4.9457032806882809E-2</v>
      </c>
      <c r="AF84">
        <v>4.9643856969229662E-2</v>
      </c>
      <c r="AG84">
        <v>4.9794807279905533E-2</v>
      </c>
      <c r="AH84">
        <v>4.9906642228719683E-2</v>
      </c>
      <c r="AI84">
        <v>4.9976120305481389E-2</v>
      </c>
      <c r="AJ84">
        <v>4.9999999999999892E-2</v>
      </c>
      <c r="AK84" t="s">
        <v>115</v>
      </c>
    </row>
    <row r="85" spans="1:37" x14ac:dyDescent="0.25">
      <c r="A85" t="s">
        <v>102</v>
      </c>
      <c r="B85" t="s">
        <v>40</v>
      </c>
      <c r="C85">
        <v>8.2612483008151201E-4</v>
      </c>
      <c r="D85">
        <v>8.2837283604468538E-4</v>
      </c>
      <c r="E85">
        <v>8.3130190997033953E-4</v>
      </c>
      <c r="F85">
        <v>8.3486441386157906E-4</v>
      </c>
      <c r="G85">
        <v>8.3901270972151028E-4</v>
      </c>
      <c r="H85">
        <v>8.4369915955323873E-4</v>
      </c>
      <c r="I85">
        <v>8.4887612535986987E-4</v>
      </c>
      <c r="J85">
        <v>8.5449596914450947E-4</v>
      </c>
      <c r="K85">
        <v>8.6051105291026298E-4</v>
      </c>
      <c r="L85">
        <v>8.6687373866023583E-4</v>
      </c>
      <c r="M85">
        <v>8.7353638839753425E-4</v>
      </c>
      <c r="N85">
        <v>8.804513641252628E-4</v>
      </c>
      <c r="O85">
        <v>8.875710278465279E-4</v>
      </c>
      <c r="P85">
        <v>8.9484774156443447E-4</v>
      </c>
      <c r="Q85">
        <v>9.0223386728208936E-4</v>
      </c>
      <c r="R85">
        <v>9.0968176700259714E-4</v>
      </c>
      <c r="S85">
        <v>9.1714380272906327E-4</v>
      </c>
      <c r="T85">
        <v>9.2457233646459395E-4</v>
      </c>
      <c r="U85">
        <v>9.3191973021229462E-4</v>
      </c>
      <c r="V85">
        <v>9.3913834597527095E-4</v>
      </c>
      <c r="W85">
        <v>9.4618054575662774E-4</v>
      </c>
      <c r="X85">
        <v>9.5299869155947184E-4</v>
      </c>
      <c r="Y85">
        <v>9.5954514538690793E-4</v>
      </c>
      <c r="Z85">
        <v>9.6577226924204212E-4</v>
      </c>
      <c r="AA85">
        <v>9.7163242512797996E-4</v>
      </c>
      <c r="AB85">
        <v>9.7707797504782636E-4</v>
      </c>
      <c r="AC85">
        <v>9.8206128100468784E-4</v>
      </c>
      <c r="AD85">
        <v>9.8653470500166996E-4</v>
      </c>
      <c r="AE85">
        <v>9.9045060904187718E-4</v>
      </c>
      <c r="AF85">
        <v>9.937613551284166E-4</v>
      </c>
      <c r="AG85">
        <v>9.964193052643931E-4</v>
      </c>
      <c r="AH85">
        <v>9.9837682145291202E-4</v>
      </c>
      <c r="AI85">
        <v>9.9958626569707871E-4</v>
      </c>
      <c r="AJ85">
        <v>1E-3</v>
      </c>
      <c r="AK85" t="s">
        <v>116</v>
      </c>
    </row>
    <row r="86" spans="1:37" x14ac:dyDescent="0.25">
      <c r="A86" t="s">
        <v>117</v>
      </c>
      <c r="B86" t="s">
        <v>6</v>
      </c>
      <c r="C86">
        <v>5.6611843277083751E-4</v>
      </c>
      <c r="D86">
        <v>6.0140681716721158E-4</v>
      </c>
      <c r="E86">
        <v>6.3198890583764556E-4</v>
      </c>
      <c r="F86">
        <v>6.5809459046568786E-4</v>
      </c>
      <c r="G86">
        <v>6.7995376273488855E-4</v>
      </c>
      <c r="H86">
        <v>6.9779631432879616E-4</v>
      </c>
      <c r="I86">
        <v>7.1185213693096148E-4</v>
      </c>
      <c r="J86">
        <v>7.223511222249322E-4</v>
      </c>
      <c r="K86">
        <v>7.2952316189425954E-4</v>
      </c>
      <c r="L86">
        <v>7.3359814762249118E-4</v>
      </c>
      <c r="M86">
        <v>7.3480597109317749E-4</v>
      </c>
      <c r="N86">
        <v>7.3337652398986809E-4</v>
      </c>
      <c r="O86">
        <v>7.2953969799611107E-4</v>
      </c>
      <c r="P86">
        <v>7.2352538479545747E-4</v>
      </c>
      <c r="Q86">
        <v>7.1556347607145505E-4</v>
      </c>
      <c r="R86">
        <v>7.0588386350765463E-4</v>
      </c>
      <c r="S86">
        <v>6.947164387876056E-4</v>
      </c>
      <c r="T86">
        <v>6.822910935948553E-4</v>
      </c>
      <c r="U86">
        <v>6.6883771961295661E-4</v>
      </c>
      <c r="V86">
        <v>6.5458620852545544E-4</v>
      </c>
      <c r="W86">
        <v>6.3976645201590317E-4</v>
      </c>
      <c r="X86">
        <v>6.246083417678482E-4</v>
      </c>
      <c r="Y86">
        <v>6.0934176946484081E-4</v>
      </c>
      <c r="Z86">
        <v>5.9419662679042931E-4</v>
      </c>
      <c r="AA86">
        <v>5.7940280542816548E-4</v>
      </c>
      <c r="AB86">
        <v>5.6519019706159515E-4</v>
      </c>
      <c r="AC86">
        <v>5.5178869337427065E-4</v>
      </c>
      <c r="AD86">
        <v>5.3942818604973931E-4</v>
      </c>
      <c r="AE86">
        <v>5.2833856677155194E-4</v>
      </c>
      <c r="AF86">
        <v>5.1874972722325947E-4</v>
      </c>
      <c r="AG86">
        <v>5.1089155908840749E-4</v>
      </c>
      <c r="AH86">
        <v>5.0499395405054703E-4</v>
      </c>
      <c r="AI86">
        <v>5.012868037932289E-4</v>
      </c>
      <c r="AJ86">
        <v>5.0000000000000012E-4</v>
      </c>
      <c r="AK86" t="s">
        <v>118</v>
      </c>
    </row>
    <row r="87" spans="1:37" x14ac:dyDescent="0.25">
      <c r="A87" t="s">
        <v>117</v>
      </c>
      <c r="B87" t="s">
        <v>13</v>
      </c>
      <c r="C87">
        <v>6.3959121430239421E-2</v>
      </c>
      <c r="D87">
        <v>6.3057945876236809E-2</v>
      </c>
      <c r="E87">
        <v>6.2466164852266783E-2</v>
      </c>
      <c r="F87">
        <v>6.2165893343665547E-2</v>
      </c>
      <c r="G87">
        <v>6.2139246335769442E-2</v>
      </c>
      <c r="H87">
        <v>6.2368338813914653E-2</v>
      </c>
      <c r="I87">
        <v>6.2835285763437471E-2</v>
      </c>
      <c r="J87">
        <v>6.3522202169674163E-2</v>
      </c>
      <c r="K87">
        <v>6.4411203017961008E-2</v>
      </c>
      <c r="L87">
        <v>6.5484403293634225E-2</v>
      </c>
      <c r="M87">
        <v>6.6723917982030131E-2</v>
      </c>
      <c r="N87">
        <v>6.8111862068484977E-2</v>
      </c>
      <c r="O87">
        <v>6.9630350538335023E-2</v>
      </c>
      <c r="P87">
        <v>7.1261498376916491E-2</v>
      </c>
      <c r="Q87">
        <v>7.2987420569565725E-2</v>
      </c>
      <c r="R87">
        <v>7.4790232101618878E-2</v>
      </c>
      <c r="S87">
        <v>7.6652047958412364E-2</v>
      </c>
      <c r="T87">
        <v>7.8554983125282335E-2</v>
      </c>
      <c r="U87">
        <v>8.0481152587565122E-2</v>
      </c>
      <c r="V87">
        <v>8.2412671330596904E-2</v>
      </c>
      <c r="W87">
        <v>8.4331654339713999E-2</v>
      </c>
      <c r="X87">
        <v>8.6220216600252711E-2</v>
      </c>
      <c r="Y87">
        <v>8.8060473097549205E-2</v>
      </c>
      <c r="Z87">
        <v>8.9834538816939827E-2</v>
      </c>
      <c r="AA87">
        <v>9.1524528743760825E-2</v>
      </c>
      <c r="AB87">
        <v>9.3112557863348475E-2</v>
      </c>
      <c r="AC87">
        <v>9.4580741161038984E-2</v>
      </c>
      <c r="AD87">
        <v>9.5911193622168697E-2</v>
      </c>
      <c r="AE87">
        <v>9.7086030232073739E-2</v>
      </c>
      <c r="AF87">
        <v>9.8087365976090593E-2</v>
      </c>
      <c r="AG87">
        <v>9.88973158395553E-2</v>
      </c>
      <c r="AH87">
        <v>9.9497994807804233E-2</v>
      </c>
      <c r="AI87">
        <v>9.9871517866173723E-2</v>
      </c>
      <c r="AJ87">
        <v>9.9999999999999922E-2</v>
      </c>
      <c r="AK87" t="s">
        <v>119</v>
      </c>
    </row>
    <row r="88" spans="1:37" x14ac:dyDescent="0.25">
      <c r="A88" t="s">
        <v>117</v>
      </c>
      <c r="B88" t="s">
        <v>7</v>
      </c>
      <c r="C88">
        <v>9.4264697773008558E-9</v>
      </c>
      <c r="D88">
        <v>2.078477536650233E-8</v>
      </c>
      <c r="E88">
        <v>3.620140575152324E-8</v>
      </c>
      <c r="F88">
        <v>5.5396477126203143E-8</v>
      </c>
      <c r="G88">
        <v>7.809010568438092E-8</v>
      </c>
      <c r="H88">
        <v>1.040024076198956E-7</v>
      </c>
      <c r="I88">
        <v>1.3285349912658681E-7</v>
      </c>
      <c r="J88">
        <v>1.643634963982926E-7</v>
      </c>
      <c r="K88">
        <v>1.982525156288532E-7</v>
      </c>
      <c r="L88">
        <v>2.3424067301210751E-7</v>
      </c>
      <c r="M88">
        <v>2.7204808474189402E-7</v>
      </c>
      <c r="N88">
        <v>3.1139486701205271E-7</v>
      </c>
      <c r="O88">
        <v>3.5200113601642229E-7</v>
      </c>
      <c r="P88">
        <v>3.9358700794884219E-7</v>
      </c>
      <c r="Q88">
        <v>4.3587259900315038E-7</v>
      </c>
      <c r="R88">
        <v>4.7857802537318797E-7</v>
      </c>
      <c r="S88">
        <v>5.214234032527923E-7</v>
      </c>
      <c r="T88">
        <v>5.6412884883580305E-7</v>
      </c>
      <c r="U88">
        <v>6.0641447831605979E-7</v>
      </c>
      <c r="V88">
        <v>6.4800040788740145E-7</v>
      </c>
      <c r="W88">
        <v>6.8860675374366676E-7</v>
      </c>
      <c r="X88">
        <v>7.2795363207869539E-7</v>
      </c>
      <c r="Y88">
        <v>7.6576115908632628E-7</v>
      </c>
      <c r="Z88">
        <v>8.0174945096039847E-7</v>
      </c>
      <c r="AA88">
        <v>8.3563862389475057E-7</v>
      </c>
      <c r="AB88">
        <v>8.6714879408322342E-7</v>
      </c>
      <c r="AC88">
        <v>8.9600007771965321E-7</v>
      </c>
      <c r="AD88">
        <v>9.2191259099788194E-7</v>
      </c>
      <c r="AE88">
        <v>9.4460645011174781E-7</v>
      </c>
      <c r="AF88">
        <v>9.6380177125508922E-7</v>
      </c>
      <c r="AG88">
        <v>9.7921867062174637E-7</v>
      </c>
      <c r="AH88">
        <v>9.9057726440555746E-7</v>
      </c>
      <c r="AI88">
        <v>9.9759766880036291E-7</v>
      </c>
      <c r="AJ88">
        <v>9.9999999999999847E-7</v>
      </c>
      <c r="AK88" t="s">
        <v>120</v>
      </c>
    </row>
    <row r="89" spans="1:37" x14ac:dyDescent="0.25">
      <c r="A89" t="s">
        <v>117</v>
      </c>
      <c r="B89" t="s">
        <v>8</v>
      </c>
      <c r="C89">
        <v>3.2800145112498923E-2</v>
      </c>
      <c r="D89">
        <v>3.2914668760118407E-2</v>
      </c>
      <c r="E89">
        <v>3.310983482349221E-2</v>
      </c>
      <c r="F89">
        <v>3.3380298980589078E-2</v>
      </c>
      <c r="G89">
        <v>3.3720716909377862E-2</v>
      </c>
      <c r="H89">
        <v>3.412574428782731E-2</v>
      </c>
      <c r="I89">
        <v>3.4590036793906292E-2</v>
      </c>
      <c r="J89">
        <v>3.5108250105583563E-2</v>
      </c>
      <c r="K89">
        <v>3.5675039900827932E-2</v>
      </c>
      <c r="L89">
        <v>3.6285061857608228E-2</v>
      </c>
      <c r="M89">
        <v>3.6932971653893233E-2</v>
      </c>
      <c r="N89">
        <v>3.7613424967651771E-2</v>
      </c>
      <c r="O89">
        <v>3.8321077476852622E-2</v>
      </c>
      <c r="P89">
        <v>3.905058485946461E-2</v>
      </c>
      <c r="Q89">
        <v>3.979660279345653E-2</v>
      </c>
      <c r="R89">
        <v>4.0553786956797178E-2</v>
      </c>
      <c r="S89">
        <v>4.131679302745539E-2</v>
      </c>
      <c r="T89">
        <v>4.2080276683399913E-2</v>
      </c>
      <c r="U89">
        <v>4.2838893602599612E-2</v>
      </c>
      <c r="V89">
        <v>4.3587299463023303E-2</v>
      </c>
      <c r="W89">
        <v>4.4320149942639678E-2</v>
      </c>
      <c r="X89">
        <v>4.5032100719417663E-2</v>
      </c>
      <c r="Y89">
        <v>4.5717807471326012E-2</v>
      </c>
      <c r="Z89">
        <v>4.6371925876333507E-2</v>
      </c>
      <c r="AA89">
        <v>4.6989111612408999E-2</v>
      </c>
      <c r="AB89">
        <v>4.7564020357521261E-2</v>
      </c>
      <c r="AC89">
        <v>4.8091307789639097E-2</v>
      </c>
      <c r="AD89">
        <v>4.8565629586731371E-2</v>
      </c>
      <c r="AE89">
        <v>4.8981641426766781E-2</v>
      </c>
      <c r="AF89">
        <v>4.9333998987714199E-2</v>
      </c>
      <c r="AG89">
        <v>4.9617357947542441E-2</v>
      </c>
      <c r="AH89">
        <v>4.9826373984220268E-2</v>
      </c>
      <c r="AI89">
        <v>4.9955702775716523E-2</v>
      </c>
      <c r="AJ89">
        <v>4.9999999999999968E-2</v>
      </c>
      <c r="AK89" t="s">
        <v>121</v>
      </c>
    </row>
    <row r="90" spans="1:37" x14ac:dyDescent="0.25">
      <c r="A90" t="s">
        <v>117</v>
      </c>
      <c r="B90" t="s">
        <v>14</v>
      </c>
      <c r="C90">
        <v>3.358127485295008E-2</v>
      </c>
      <c r="D90">
        <v>3.3160727402176758E-2</v>
      </c>
      <c r="E90">
        <v>3.2744662640298398E-2</v>
      </c>
      <c r="F90">
        <v>3.2333617578181213E-2</v>
      </c>
      <c r="G90">
        <v>3.192812922669145E-2</v>
      </c>
      <c r="H90">
        <v>3.1528734596695272E-2</v>
      </c>
      <c r="I90">
        <v>3.113597069905889E-2</v>
      </c>
      <c r="J90">
        <v>3.0750374544648539E-2</v>
      </c>
      <c r="K90">
        <v>3.037248314433039E-2</v>
      </c>
      <c r="L90">
        <v>3.000283350897065E-2</v>
      </c>
      <c r="M90">
        <v>2.9641962649435569E-2</v>
      </c>
      <c r="N90">
        <v>2.92904075765913E-2</v>
      </c>
      <c r="O90">
        <v>2.8948705301304091E-2</v>
      </c>
      <c r="P90">
        <v>2.861739283444012E-2</v>
      </c>
      <c r="Q90">
        <v>2.8297007186865609E-2</v>
      </c>
      <c r="R90">
        <v>2.798808536944674E-2</v>
      </c>
      <c r="S90">
        <v>2.769116439304975E-2</v>
      </c>
      <c r="T90">
        <v>2.740678126854084E-2</v>
      </c>
      <c r="U90">
        <v>2.713547300678619E-2</v>
      </c>
      <c r="V90">
        <v>2.6877776618652031E-2</v>
      </c>
      <c r="W90">
        <v>2.663422911500456E-2</v>
      </c>
      <c r="X90">
        <v>2.640536750671001E-2</v>
      </c>
      <c r="Y90">
        <v>2.619172880463453E-2</v>
      </c>
      <c r="Z90">
        <v>2.5993850019644368E-2</v>
      </c>
      <c r="AA90">
        <v>2.581226816260572E-2</v>
      </c>
      <c r="AB90">
        <v>2.5647520244384801E-2</v>
      </c>
      <c r="AC90">
        <v>2.5500143275847788E-2</v>
      </c>
      <c r="AD90">
        <v>2.537067426786091E-2</v>
      </c>
      <c r="AE90">
        <v>2.5259650231290381E-2</v>
      </c>
      <c r="AF90">
        <v>2.5167608177002389E-2</v>
      </c>
      <c r="AG90">
        <v>2.5095085115863149E-2</v>
      </c>
      <c r="AH90">
        <v>2.504261805873885E-2</v>
      </c>
      <c r="AI90">
        <v>2.501074401649574E-2</v>
      </c>
      <c r="AJ90">
        <v>2.4999999999999991E-2</v>
      </c>
      <c r="AK90" t="s">
        <v>122</v>
      </c>
    </row>
    <row r="91" spans="1:37" x14ac:dyDescent="0.25">
      <c r="A91" t="s">
        <v>117</v>
      </c>
      <c r="B91" t="s">
        <v>9</v>
      </c>
      <c r="C91">
        <v>4.7113702623905991E-5</v>
      </c>
      <c r="D91">
        <v>1.0390670553935849E-4</v>
      </c>
      <c r="E91">
        <v>1.8099125364431429E-4</v>
      </c>
      <c r="F91">
        <v>2.7696793002915371E-4</v>
      </c>
      <c r="G91">
        <v>3.9043731778425582E-4</v>
      </c>
      <c r="H91">
        <v>5.199999999999993E-4</v>
      </c>
      <c r="I91">
        <v>6.6425655976676257E-4</v>
      </c>
      <c r="J91">
        <v>8.2180758017492679E-4</v>
      </c>
      <c r="K91">
        <v>9.912536443148687E-4</v>
      </c>
      <c r="L91">
        <v>1.171195335276968E-3</v>
      </c>
      <c r="M91">
        <v>1.3602332361516041E-3</v>
      </c>
      <c r="N91">
        <v>1.5569679300291559E-3</v>
      </c>
      <c r="O91">
        <v>1.759999999999999E-3</v>
      </c>
      <c r="P91">
        <v>1.967930029154517E-3</v>
      </c>
      <c r="Q91">
        <v>2.1793586005830908E-3</v>
      </c>
      <c r="R91">
        <v>2.392886297376095E-3</v>
      </c>
      <c r="S91">
        <v>2.607113702623909E-3</v>
      </c>
      <c r="T91">
        <v>2.8206413994169102E-3</v>
      </c>
      <c r="U91">
        <v>3.0320699708454822E-3</v>
      </c>
      <c r="V91">
        <v>3.240000000000002E-3</v>
      </c>
      <c r="W91">
        <v>3.4430320699708459E-3</v>
      </c>
      <c r="X91">
        <v>3.6397667638483982E-3</v>
      </c>
      <c r="Y91">
        <v>3.8288046647230361E-3</v>
      </c>
      <c r="Z91">
        <v>4.0087463556851347E-3</v>
      </c>
      <c r="AA91">
        <v>4.1781924198250756E-3</v>
      </c>
      <c r="AB91">
        <v>4.3357434402332357E-3</v>
      </c>
      <c r="AC91">
        <v>4.4800000000000013E-3</v>
      </c>
      <c r="AD91">
        <v>4.6095626822157494E-3</v>
      </c>
      <c r="AE91">
        <v>4.723032069970848E-3</v>
      </c>
      <c r="AF91">
        <v>4.8190087463556913E-3</v>
      </c>
      <c r="AG91">
        <v>4.896093294460644E-3</v>
      </c>
      <c r="AH91">
        <v>4.9528862973761004E-3</v>
      </c>
      <c r="AI91">
        <v>4.9879883381924233E-3</v>
      </c>
      <c r="AJ91">
        <v>5.0000000000000053E-3</v>
      </c>
      <c r="AK91" t="s">
        <v>123</v>
      </c>
    </row>
    <row r="92" spans="1:37" x14ac:dyDescent="0.25">
      <c r="A92" t="s">
        <v>117</v>
      </c>
      <c r="B92" t="s">
        <v>10</v>
      </c>
      <c r="C92">
        <v>0.87453382738983787</v>
      </c>
      <c r="D92">
        <v>0.87740359278337543</v>
      </c>
      <c r="E92">
        <v>0.87978026171795443</v>
      </c>
      <c r="F92">
        <v>0.88168953761823621</v>
      </c>
      <c r="G92">
        <v>0.88315712390888279</v>
      </c>
      <c r="H92">
        <v>0.8842087240145553</v>
      </c>
      <c r="I92">
        <v>0.88487004135991587</v>
      </c>
      <c r="J92">
        <v>0.88516677936962529</v>
      </c>
      <c r="K92">
        <v>0.8851246414683458</v>
      </c>
      <c r="L92">
        <v>0.88476933108073885</v>
      </c>
      <c r="M92">
        <v>0.8841265516314657</v>
      </c>
      <c r="N92">
        <v>0.88322200654518856</v>
      </c>
      <c r="O92">
        <v>0.88208139924656803</v>
      </c>
      <c r="P92">
        <v>0.88073043316026667</v>
      </c>
      <c r="Q92">
        <v>0.87919481171094538</v>
      </c>
      <c r="R92">
        <v>0.87750023832326618</v>
      </c>
      <c r="S92">
        <v>0.87567241642189042</v>
      </c>
      <c r="T92">
        <v>0.87373704943147956</v>
      </c>
      <c r="U92">
        <v>0.87171984077669529</v>
      </c>
      <c r="V92">
        <v>0.86964649388219961</v>
      </c>
      <c r="W92">
        <v>0.86754271217265333</v>
      </c>
      <c r="X92">
        <v>0.86543419907271879</v>
      </c>
      <c r="Y92">
        <v>0.86334665800705668</v>
      </c>
      <c r="Z92">
        <v>0.86130579240032934</v>
      </c>
      <c r="AA92">
        <v>0.85933730567719813</v>
      </c>
      <c r="AB92">
        <v>0.85746690126232461</v>
      </c>
      <c r="AC92">
        <v>0.85572028258037014</v>
      </c>
      <c r="AD92">
        <v>0.8541231530559964</v>
      </c>
      <c r="AE92">
        <v>0.85270121611386518</v>
      </c>
      <c r="AF92">
        <v>0.85148017517863817</v>
      </c>
      <c r="AG92">
        <v>0.85048573367497626</v>
      </c>
      <c r="AH92">
        <v>0.84974359502754193</v>
      </c>
      <c r="AI92">
        <v>0.84927946266099574</v>
      </c>
      <c r="AJ92">
        <v>0.84911904000000016</v>
      </c>
      <c r="AK92" t="s">
        <v>124</v>
      </c>
    </row>
    <row r="93" spans="1:37" x14ac:dyDescent="0.25">
      <c r="A93" t="s">
        <v>117</v>
      </c>
      <c r="B93" t="s">
        <v>11</v>
      </c>
      <c r="C93">
        <v>3.6438909474576571E-2</v>
      </c>
      <c r="D93">
        <v>3.6558483032640629E-2</v>
      </c>
      <c r="E93">
        <v>3.6657510904914758E-2</v>
      </c>
      <c r="F93">
        <v>3.6737064067426488E-2</v>
      </c>
      <c r="G93">
        <v>3.6798213496203443E-2</v>
      </c>
      <c r="H93">
        <v>3.6842030167273117E-2</v>
      </c>
      <c r="I93">
        <v>3.6869585056663143E-2</v>
      </c>
      <c r="J93">
        <v>3.6881949140401042E-2</v>
      </c>
      <c r="K93">
        <v>3.6880193394514399E-2</v>
      </c>
      <c r="L93">
        <v>3.6865388795030769E-2</v>
      </c>
      <c r="M93">
        <v>3.6838606317977723E-2</v>
      </c>
      <c r="N93">
        <v>3.6800916939382818E-2</v>
      </c>
      <c r="O93">
        <v>3.6753391635273649E-2</v>
      </c>
      <c r="P93">
        <v>3.6697101381677748E-2</v>
      </c>
      <c r="Q93">
        <v>3.6633117154622703E-2</v>
      </c>
      <c r="R93">
        <v>3.6562509930136072E-2</v>
      </c>
      <c r="S93">
        <v>3.6486350684245411E-2</v>
      </c>
      <c r="T93">
        <v>3.640571039297829E-2</v>
      </c>
      <c r="U93">
        <v>3.6321660032362278E-2</v>
      </c>
      <c r="V93">
        <v>3.6235270578424961E-2</v>
      </c>
      <c r="W93">
        <v>3.6147613007193859E-2</v>
      </c>
      <c r="X93">
        <v>3.6059758294696577E-2</v>
      </c>
      <c r="Y93">
        <v>3.5972777416960658E-2</v>
      </c>
      <c r="Z93">
        <v>3.5887741350013692E-2</v>
      </c>
      <c r="AA93">
        <v>3.5805721069883237E-2</v>
      </c>
      <c r="AB93">
        <v>3.5727787552596833E-2</v>
      </c>
      <c r="AC93">
        <v>3.5655011774182059E-2</v>
      </c>
      <c r="AD93">
        <v>3.5588464710666477E-2</v>
      </c>
      <c r="AE93">
        <v>3.5529217338077693E-2</v>
      </c>
      <c r="AF93">
        <v>3.5478340632443213E-2</v>
      </c>
      <c r="AG93">
        <v>3.5436905569790643E-2</v>
      </c>
      <c r="AH93">
        <v>3.5405983126147532E-2</v>
      </c>
      <c r="AI93">
        <v>3.538664427754145E-2</v>
      </c>
      <c r="AJ93">
        <v>3.5379959999999953E-2</v>
      </c>
      <c r="AK93" t="s">
        <v>125</v>
      </c>
    </row>
    <row r="94" spans="1:37" x14ac:dyDescent="0.25">
      <c r="A94" t="s">
        <v>117</v>
      </c>
      <c r="B94" t="s">
        <v>15</v>
      </c>
      <c r="C94">
        <v>0.32859266335084247</v>
      </c>
      <c r="D94">
        <v>0.32513014198349338</v>
      </c>
      <c r="E94">
        <v>0.32232678944695448</v>
      </c>
      <c r="F94">
        <v>0.32014751528410951</v>
      </c>
      <c r="G94">
        <v>0.31855722903784228</v>
      </c>
      <c r="H94">
        <v>0.31752084025103672</v>
      </c>
      <c r="I94">
        <v>0.31700325846657629</v>
      </c>
      <c r="J94">
        <v>0.31696939322734508</v>
      </c>
      <c r="K94">
        <v>0.31738415407622678</v>
      </c>
      <c r="L94">
        <v>0.31821245055610531</v>
      </c>
      <c r="M94">
        <v>0.31941919220986409</v>
      </c>
      <c r="N94">
        <v>0.32096928858038731</v>
      </c>
      <c r="O94">
        <v>0.32282764921055851</v>
      </c>
      <c r="P94">
        <v>0.32495918364326148</v>
      </c>
      <c r="Q94">
        <v>0.32732880142138021</v>
      </c>
      <c r="R94">
        <v>0.32990141208779822</v>
      </c>
      <c r="S94">
        <v>0.33264192518539959</v>
      </c>
      <c r="T94">
        <v>0.3355152502570678</v>
      </c>
      <c r="U94">
        <v>0.33848629684568687</v>
      </c>
      <c r="V94">
        <v>0.34151997449414051</v>
      </c>
      <c r="W94">
        <v>0.34458119274531251</v>
      </c>
      <c r="X94">
        <v>0.34763486114208669</v>
      </c>
      <c r="Y94">
        <v>0.35064588922734657</v>
      </c>
      <c r="Z94">
        <v>0.35357918654397608</v>
      </c>
      <c r="AA94">
        <v>0.3563996626348595</v>
      </c>
      <c r="AB94">
        <v>0.35907222704287989</v>
      </c>
      <c r="AC94">
        <v>0.36156178931092131</v>
      </c>
      <c r="AD94">
        <v>0.36383325898186769</v>
      </c>
      <c r="AE94">
        <v>0.36585154559860272</v>
      </c>
      <c r="AF94">
        <v>0.36758155870400999</v>
      </c>
      <c r="AG94">
        <v>0.3689882078409738</v>
      </c>
      <c r="AH94">
        <v>0.3700364025523773</v>
      </c>
      <c r="AI94">
        <v>0.37069105238110472</v>
      </c>
      <c r="AJ94">
        <v>0.37091706687003978</v>
      </c>
      <c r="AK94" t="s">
        <v>126</v>
      </c>
    </row>
    <row r="95" spans="1:37" x14ac:dyDescent="0.25">
      <c r="A95" t="s">
        <v>117</v>
      </c>
      <c r="B95" t="s">
        <v>16</v>
      </c>
      <c r="C95">
        <v>0.13730606928039121</v>
      </c>
      <c r="D95">
        <v>0.133134482488763</v>
      </c>
      <c r="E95">
        <v>0.12899532782425319</v>
      </c>
      <c r="F95">
        <v>0.1248946962200958</v>
      </c>
      <c r="G95">
        <v>0.120838678609525</v>
      </c>
      <c r="H95">
        <v>0.11683336592577449</v>
      </c>
      <c r="I95">
        <v>0.11288484910207849</v>
      </c>
      <c r="J95">
        <v>0.10899921907167109</v>
      </c>
      <c r="K95">
        <v>0.1051825667677862</v>
      </c>
      <c r="L95">
        <v>0.1014409831236578</v>
      </c>
      <c r="M95">
        <v>9.7780559072520076E-2</v>
      </c>
      <c r="N95">
        <v>9.4207385547606839E-2</v>
      </c>
      <c r="O95">
        <v>9.0727553482152307E-2</v>
      </c>
      <c r="P95">
        <v>8.7347153809390329E-2</v>
      </c>
      <c r="Q95">
        <v>8.4072277462555106E-2</v>
      </c>
      <c r="R95">
        <v>8.0909015374880489E-2</v>
      </c>
      <c r="S95">
        <v>7.7863458479600661E-2</v>
      </c>
      <c r="T95">
        <v>7.4941697709949504E-2</v>
      </c>
      <c r="U95">
        <v>7.2149823999161089E-2</v>
      </c>
      <c r="V95">
        <v>6.9493928280469477E-2</v>
      </c>
      <c r="W95">
        <v>6.6980101487108645E-2</v>
      </c>
      <c r="X95">
        <v>6.4614434552312666E-2</v>
      </c>
      <c r="Y95">
        <v>6.2403018409315447E-2</v>
      </c>
      <c r="Z95">
        <v>6.0351943991351152E-2</v>
      </c>
      <c r="AA95">
        <v>5.8467302231653688E-2</v>
      </c>
      <c r="AB95">
        <v>5.6755184063457177E-2</v>
      </c>
      <c r="AC95">
        <v>5.5221680419995561E-2</v>
      </c>
      <c r="AD95">
        <v>5.3872882234502879E-2</v>
      </c>
      <c r="AE95">
        <v>5.2714880440213177E-2</v>
      </c>
      <c r="AF95">
        <v>5.1753765970360438E-2</v>
      </c>
      <c r="AG95">
        <v>5.0995629758178729E-2</v>
      </c>
      <c r="AH95">
        <v>5.0446562736902033E-2</v>
      </c>
      <c r="AI95">
        <v>5.0112655839764438E-2</v>
      </c>
      <c r="AJ95">
        <v>4.9999999999999892E-2</v>
      </c>
      <c r="AK95" t="s">
        <v>127</v>
      </c>
    </row>
    <row r="96" spans="1:37" x14ac:dyDescent="0.25">
      <c r="A96" t="s">
        <v>117</v>
      </c>
      <c r="B96" t="s">
        <v>17</v>
      </c>
      <c r="C96">
        <v>6.5718532670168542E-2</v>
      </c>
      <c r="D96">
        <v>6.5026028396698729E-2</v>
      </c>
      <c r="E96">
        <v>6.4465357889390951E-2</v>
      </c>
      <c r="F96">
        <v>6.4029503056821924E-2</v>
      </c>
      <c r="G96">
        <v>6.3711445807568531E-2</v>
      </c>
      <c r="H96">
        <v>6.3504168050207394E-2</v>
      </c>
      <c r="I96">
        <v>6.3400651693315324E-2</v>
      </c>
      <c r="J96">
        <v>6.3393878645469096E-2</v>
      </c>
      <c r="K96">
        <v>6.3476830815245439E-2</v>
      </c>
      <c r="L96">
        <v>6.3642490111221126E-2</v>
      </c>
      <c r="M96">
        <v>6.3883838441972901E-2</v>
      </c>
      <c r="N96">
        <v>6.4193857716077538E-2</v>
      </c>
      <c r="O96">
        <v>6.4565529842111793E-2</v>
      </c>
      <c r="P96">
        <v>6.4991836728652372E-2</v>
      </c>
      <c r="Q96">
        <v>6.5465760284276114E-2</v>
      </c>
      <c r="R96">
        <v>6.5980282417559724E-2</v>
      </c>
      <c r="S96">
        <v>6.6528385037079973E-2</v>
      </c>
      <c r="T96">
        <v>6.7103050051413662E-2</v>
      </c>
      <c r="U96">
        <v>6.7697259369137452E-2</v>
      </c>
      <c r="V96">
        <v>6.8303994898828185E-2</v>
      </c>
      <c r="W96">
        <v>6.8916238549062578E-2</v>
      </c>
      <c r="X96">
        <v>6.9526972228417389E-2</v>
      </c>
      <c r="Y96">
        <v>7.0129177845469376E-2</v>
      </c>
      <c r="Z96">
        <v>7.0715837308795326E-2</v>
      </c>
      <c r="AA96">
        <v>7.1279932526971942E-2</v>
      </c>
      <c r="AB96">
        <v>7.1814445408576039E-2</v>
      </c>
      <c r="AC96">
        <v>7.2312357862184373E-2</v>
      </c>
      <c r="AD96">
        <v>7.2766651796373594E-2</v>
      </c>
      <c r="AE96">
        <v>7.3170309119720597E-2</v>
      </c>
      <c r="AF96">
        <v>7.3516311740802101E-2</v>
      </c>
      <c r="AG96">
        <v>7.3797641568194822E-2</v>
      </c>
      <c r="AH96">
        <v>7.4007280510475532E-2</v>
      </c>
      <c r="AI96">
        <v>7.4138210476221003E-2</v>
      </c>
      <c r="AJ96">
        <v>7.4183413374007995E-2</v>
      </c>
      <c r="AK96" t="s">
        <v>128</v>
      </c>
    </row>
    <row r="97" spans="1:37" x14ac:dyDescent="0.25">
      <c r="A97" t="s">
        <v>117</v>
      </c>
      <c r="B97" t="s">
        <v>18</v>
      </c>
      <c r="C97">
        <v>0.364654037533931</v>
      </c>
      <c r="D97">
        <v>0.37450824889652068</v>
      </c>
      <c r="E97">
        <v>0.38320636090791138</v>
      </c>
      <c r="F97">
        <v>0.39080252990327341</v>
      </c>
      <c r="G97">
        <v>0.39735091221777707</v>
      </c>
      <c r="H97">
        <v>0.40290566418659302</v>
      </c>
      <c r="I97">
        <v>0.40752094214489132</v>
      </c>
      <c r="J97">
        <v>0.4112509024278424</v>
      </c>
      <c r="K97">
        <v>0.41414970137061702</v>
      </c>
      <c r="L97">
        <v>0.41627149530838498</v>
      </c>
      <c r="M97">
        <v>0.41767044057631741</v>
      </c>
      <c r="N97">
        <v>0.41840069350958398</v>
      </c>
      <c r="O97">
        <v>0.41851641044335569</v>
      </c>
      <c r="P97">
        <v>0.41807174771280248</v>
      </c>
      <c r="Q97">
        <v>0.41712086165309498</v>
      </c>
      <c r="R97">
        <v>0.41571790859940372</v>
      </c>
      <c r="S97">
        <v>0.41391704488689862</v>
      </c>
      <c r="T97">
        <v>0.41177242685075038</v>
      </c>
      <c r="U97">
        <v>0.40933821082612942</v>
      </c>
      <c r="V97">
        <v>0.40666855314820632</v>
      </c>
      <c r="W97">
        <v>0.4038176101521509</v>
      </c>
      <c r="X97">
        <v>0.40083953817313411</v>
      </c>
      <c r="Y97">
        <v>0.39778849354632612</v>
      </c>
      <c r="Z97">
        <v>0.39471863260689738</v>
      </c>
      <c r="AA97">
        <v>0.3916841116900181</v>
      </c>
      <c r="AB97">
        <v>0.38873908713085897</v>
      </c>
      <c r="AC97">
        <v>0.38593771526459031</v>
      </c>
      <c r="AD97">
        <v>0.38333415242638202</v>
      </c>
      <c r="AE97">
        <v>0.38098255495140521</v>
      </c>
      <c r="AF97">
        <v>0.37893707917482999</v>
      </c>
      <c r="AG97">
        <v>0.37725188143182681</v>
      </c>
      <c r="AH97">
        <v>0.37598111805756568</v>
      </c>
      <c r="AI97">
        <v>0.37517894538721758</v>
      </c>
      <c r="AJ97">
        <v>0.37489951975595259</v>
      </c>
      <c r="AK97" t="s">
        <v>129</v>
      </c>
    </row>
    <row r="98" spans="1:37" x14ac:dyDescent="0.25">
      <c r="A98" t="s">
        <v>117</v>
      </c>
      <c r="B98" t="s">
        <v>12</v>
      </c>
      <c r="C98">
        <v>5.5613876461222143E-2</v>
      </c>
      <c r="D98">
        <v>5.2417921116383631E-2</v>
      </c>
      <c r="E98">
        <v>4.9639376192751043E-2</v>
      </c>
      <c r="F98">
        <v>4.7257981416776222E-2</v>
      </c>
      <c r="G98">
        <v>4.5253476514911191E-2</v>
      </c>
      <c r="H98">
        <v>4.3605601213607813E-2</v>
      </c>
      <c r="I98">
        <v>4.2294095239318028E-2</v>
      </c>
      <c r="J98">
        <v>4.1298698318493837E-2</v>
      </c>
      <c r="K98">
        <v>4.0599150177587057E-2</v>
      </c>
      <c r="L98">
        <v>4.0175190543049723E-2</v>
      </c>
      <c r="M98">
        <v>4.0006559141333747E-2</v>
      </c>
      <c r="N98">
        <v>4.0072995698890973E-2</v>
      </c>
      <c r="O98">
        <v>4.0354239942173471E-2</v>
      </c>
      <c r="P98">
        <v>4.0830031597633112E-2</v>
      </c>
      <c r="Q98">
        <v>4.1480110391721808E-2</v>
      </c>
      <c r="R98">
        <v>4.2284216050891513E-2</v>
      </c>
      <c r="S98">
        <v>4.322208830159411E-2</v>
      </c>
      <c r="T98">
        <v>4.4273466870281573E-2</v>
      </c>
      <c r="U98">
        <v>4.5418091483405899E-2</v>
      </c>
      <c r="V98">
        <v>4.6635701867418937E-2</v>
      </c>
      <c r="W98">
        <v>4.7906037748772591E-2</v>
      </c>
      <c r="X98">
        <v>4.9208838853918899E-2</v>
      </c>
      <c r="Y98">
        <v>5.0523844909309688E-2</v>
      </c>
      <c r="Z98">
        <v>5.1830795641396962E-2</v>
      </c>
      <c r="AA98">
        <v>5.3109430776632577E-2</v>
      </c>
      <c r="AB98">
        <v>5.4339490041468569E-2</v>
      </c>
      <c r="AC98">
        <v>5.550071316235676E-2</v>
      </c>
      <c r="AD98">
        <v>5.6572839865749278E-2</v>
      </c>
      <c r="AE98">
        <v>5.7535609878097728E-2</v>
      </c>
      <c r="AF98">
        <v>5.836876292585428E-2</v>
      </c>
      <c r="AG98">
        <v>5.9052038735470852E-2</v>
      </c>
      <c r="AH98">
        <v>5.9565177033399343E-2</v>
      </c>
      <c r="AI98">
        <v>5.9887917546091768E-2</v>
      </c>
      <c r="AJ98">
        <v>5.9999999999999873E-2</v>
      </c>
      <c r="AK98" t="s">
        <v>130</v>
      </c>
    </row>
    <row r="99" spans="1:37" x14ac:dyDescent="0.25">
      <c r="A99" t="s">
        <v>117</v>
      </c>
      <c r="B99" t="s">
        <v>40</v>
      </c>
      <c r="C99">
        <v>6.1883008814771672E-3</v>
      </c>
      <c r="D99">
        <v>5.9824249561104929E-3</v>
      </c>
      <c r="E99">
        <v>5.7953364389247359E-3</v>
      </c>
      <c r="F99">
        <v>5.626244613852454E-3</v>
      </c>
      <c r="G99">
        <v>5.4743587648262287E-3</v>
      </c>
      <c r="H99">
        <v>5.3388881757786234E-3</v>
      </c>
      <c r="I99">
        <v>5.2190421306422107E-3</v>
      </c>
      <c r="J99">
        <v>5.1140299133495609E-3</v>
      </c>
      <c r="K99">
        <v>5.0230608078332423E-3</v>
      </c>
      <c r="L99">
        <v>4.9453440980258261E-3</v>
      </c>
      <c r="M99">
        <v>4.8800890678598781E-3</v>
      </c>
      <c r="N99">
        <v>4.8265050012679736E-3</v>
      </c>
      <c r="O99">
        <v>4.7838011821826803E-3</v>
      </c>
      <c r="P99">
        <v>4.7511868945365682E-3</v>
      </c>
      <c r="Q99">
        <v>4.7278714222622103E-3</v>
      </c>
      <c r="R99">
        <v>4.713064049292167E-3</v>
      </c>
      <c r="S99">
        <v>4.7059740595590182E-3</v>
      </c>
      <c r="T99">
        <v>4.7058107369953306E-3</v>
      </c>
      <c r="U99">
        <v>4.7117833655336734E-3</v>
      </c>
      <c r="V99">
        <v>4.7231012291066117E-3</v>
      </c>
      <c r="W99">
        <v>4.7389736116467268E-3</v>
      </c>
      <c r="X99">
        <v>4.7586097970865812E-3</v>
      </c>
      <c r="Y99">
        <v>4.7812190693587433E-3</v>
      </c>
      <c r="Z99">
        <v>4.8060107123957868E-3</v>
      </c>
      <c r="AA99">
        <v>4.8321940101302792E-3</v>
      </c>
      <c r="AB99">
        <v>4.8589782464947924E-3</v>
      </c>
      <c r="AC99">
        <v>4.8855727054218957E-3</v>
      </c>
      <c r="AD99">
        <v>4.9111866708441559E-3</v>
      </c>
      <c r="AE99">
        <v>4.9350294266941467E-3</v>
      </c>
      <c r="AF99">
        <v>4.9563102569044389E-3</v>
      </c>
      <c r="AG99">
        <v>4.9742384454075986E-3</v>
      </c>
      <c r="AH99">
        <v>4.9880232761361932E-3</v>
      </c>
      <c r="AI99">
        <v>4.9968740330228042E-3</v>
      </c>
      <c r="AJ99">
        <v>4.9999999999999923E-3</v>
      </c>
      <c r="AK99" t="s">
        <v>131</v>
      </c>
    </row>
    <row r="100" spans="1:37" x14ac:dyDescent="0.25">
      <c r="A100" t="s">
        <v>132</v>
      </c>
      <c r="B100" t="s">
        <v>6</v>
      </c>
      <c r="C100">
        <v>2.6746123311002048E-3</v>
      </c>
      <c r="D100">
        <v>2.7025708020321591E-3</v>
      </c>
      <c r="E100">
        <v>2.7261273322429151E-3</v>
      </c>
      <c r="F100">
        <v>2.7455068086146089E-3</v>
      </c>
      <c r="G100">
        <v>2.760934118029378E-3</v>
      </c>
      <c r="H100">
        <v>2.772634147369358E-3</v>
      </c>
      <c r="I100">
        <v>2.780831783516687E-3</v>
      </c>
      <c r="J100">
        <v>2.7857519133535021E-3</v>
      </c>
      <c r="K100">
        <v>2.7876194237619369E-3</v>
      </c>
      <c r="L100">
        <v>2.7866592016241318E-3</v>
      </c>
      <c r="M100">
        <v>2.7830961338222229E-3</v>
      </c>
      <c r="N100">
        <v>2.777155107238344E-3</v>
      </c>
      <c r="O100">
        <v>2.769061008754633E-3</v>
      </c>
      <c r="P100">
        <v>2.759038725253233E-3</v>
      </c>
      <c r="Q100">
        <v>2.747313143616272E-3</v>
      </c>
      <c r="R100">
        <v>2.7341091507258899E-3</v>
      </c>
      <c r="S100">
        <v>2.719651633464226E-3</v>
      </c>
      <c r="T100">
        <v>2.7041654787134119E-3</v>
      </c>
      <c r="U100">
        <v>2.6878755733555889E-3</v>
      </c>
      <c r="V100">
        <v>2.671006804272894E-3</v>
      </c>
      <c r="W100">
        <v>2.653784058347462E-3</v>
      </c>
      <c r="X100">
        <v>2.6364322224614262E-3</v>
      </c>
      <c r="Y100">
        <v>2.6191761834969312E-3</v>
      </c>
      <c r="Z100">
        <v>2.6022408283361081E-3</v>
      </c>
      <c r="AA100">
        <v>2.585851043861095E-3</v>
      </c>
      <c r="AB100">
        <v>2.5702317169540279E-3</v>
      </c>
      <c r="AC100">
        <v>2.5556077344970449E-3</v>
      </c>
      <c r="AD100">
        <v>2.5422039833722832E-3</v>
      </c>
      <c r="AE100">
        <v>2.5302453504618821E-3</v>
      </c>
      <c r="AF100">
        <v>2.5199567226479708E-3</v>
      </c>
      <c r="AG100">
        <v>2.5115629868126912E-3</v>
      </c>
      <c r="AH100">
        <v>2.5052890298381792E-3</v>
      </c>
      <c r="AI100">
        <v>2.5013597386065729E-3</v>
      </c>
      <c r="AJ100">
        <v>2.5000000000000061E-3</v>
      </c>
      <c r="AK100" t="s">
        <v>133</v>
      </c>
    </row>
    <row r="101" spans="1:37" x14ac:dyDescent="0.25">
      <c r="A101" t="s">
        <v>132</v>
      </c>
      <c r="B101" t="s">
        <v>13</v>
      </c>
      <c r="C101">
        <v>6.4219323948013593E-2</v>
      </c>
      <c r="D101">
        <v>6.50553052522478E-2</v>
      </c>
      <c r="E101">
        <v>6.5847799998458634E-2</v>
      </c>
      <c r="F101">
        <v>6.6597936155056867E-2</v>
      </c>
      <c r="G101">
        <v>6.7306841690453117E-2</v>
      </c>
      <c r="H101">
        <v>6.7975644573057992E-2</v>
      </c>
      <c r="I101">
        <v>6.8605472771282219E-2</v>
      </c>
      <c r="J101">
        <v>6.9197454253536433E-2</v>
      </c>
      <c r="K101">
        <v>6.9752716988231309E-2</v>
      </c>
      <c r="L101">
        <v>7.0272388943777506E-2</v>
      </c>
      <c r="M101">
        <v>7.0757598088585658E-2</v>
      </c>
      <c r="N101">
        <v>7.1209472391066495E-2</v>
      </c>
      <c r="O101">
        <v>7.1629139819630538E-2</v>
      </c>
      <c r="P101">
        <v>7.2017728342688631E-2</v>
      </c>
      <c r="Q101">
        <v>7.2376365928651334E-2</v>
      </c>
      <c r="R101">
        <v>7.2706180545929283E-2</v>
      </c>
      <c r="S101">
        <v>7.3008300162933193E-2</v>
      </c>
      <c r="T101">
        <v>7.3283852748073725E-2</v>
      </c>
      <c r="U101">
        <v>7.3533966269761483E-2</v>
      </c>
      <c r="V101">
        <v>7.3759768696407199E-2</v>
      </c>
      <c r="W101">
        <v>7.3962387996421519E-2</v>
      </c>
      <c r="X101">
        <v>7.414295213821509E-2</v>
      </c>
      <c r="Y101">
        <v>7.4302589090198559E-2</v>
      </c>
      <c r="Z101">
        <v>7.4442426820782628E-2</v>
      </c>
      <c r="AA101">
        <v>7.4563593298377931E-2</v>
      </c>
      <c r="AB101">
        <v>7.4667216491395128E-2</v>
      </c>
      <c r="AC101">
        <v>7.4754424368244865E-2</v>
      </c>
      <c r="AD101">
        <v>7.4826344897337832E-2</v>
      </c>
      <c r="AE101">
        <v>7.4884106047084703E-2</v>
      </c>
      <c r="AF101">
        <v>7.4928835785896084E-2</v>
      </c>
      <c r="AG101">
        <v>7.4961662082182703E-2</v>
      </c>
      <c r="AH101">
        <v>7.4983712904355168E-2</v>
      </c>
      <c r="AI101">
        <v>7.4996116220824124E-2</v>
      </c>
      <c r="AJ101">
        <v>7.5000000000000372E-2</v>
      </c>
      <c r="AK101" t="s">
        <v>134</v>
      </c>
    </row>
    <row r="102" spans="1:37" x14ac:dyDescent="0.25">
      <c r="A102" t="s">
        <v>132</v>
      </c>
      <c r="B102" t="s">
        <v>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">
        <v>135</v>
      </c>
    </row>
    <row r="103" spans="1:37" x14ac:dyDescent="0.25">
      <c r="A103" t="s">
        <v>132</v>
      </c>
      <c r="B103" t="s">
        <v>8</v>
      </c>
      <c r="C103">
        <v>5.0978825054216817E-2</v>
      </c>
      <c r="D103">
        <v>5.0723267511289603E-2</v>
      </c>
      <c r="E103">
        <v>5.0493764305422843E-2</v>
      </c>
      <c r="F103">
        <v>5.0289160356685132E-2</v>
      </c>
      <c r="G103">
        <v>5.0108300585145142E-2</v>
      </c>
      <c r="H103">
        <v>4.9950029910871448E-2</v>
      </c>
      <c r="I103">
        <v>4.9813193253932707E-2</v>
      </c>
      <c r="J103">
        <v>4.9696635534397633E-2</v>
      </c>
      <c r="K103">
        <v>4.9599201672334718E-2</v>
      </c>
      <c r="L103">
        <v>4.9519736587812717E-2</v>
      </c>
      <c r="M103">
        <v>4.9457085200900232E-2</v>
      </c>
      <c r="N103">
        <v>4.9410092431665872E-2</v>
      </c>
      <c r="O103">
        <v>4.9377603200178297E-2</v>
      </c>
      <c r="P103">
        <v>4.9358462426506163E-2</v>
      </c>
      <c r="Q103">
        <v>4.9351515030718038E-2</v>
      </c>
      <c r="R103">
        <v>4.9355605932882622E-2</v>
      </c>
      <c r="S103">
        <v>4.9369580053068567E-2</v>
      </c>
      <c r="T103">
        <v>4.9392282311344453E-2</v>
      </c>
      <c r="U103">
        <v>4.9422557627778897E-2</v>
      </c>
      <c r="V103">
        <v>4.9459250922440599E-2</v>
      </c>
      <c r="W103">
        <v>4.9501207115398169E-2</v>
      </c>
      <c r="X103">
        <v>4.954727112672027E-2</v>
      </c>
      <c r="Y103">
        <v>4.9596287876475458E-2</v>
      </c>
      <c r="Z103">
        <v>4.9647102284732472E-2</v>
      </c>
      <c r="AA103">
        <v>4.9698559271559861E-2</v>
      </c>
      <c r="AB103">
        <v>4.9749503757026317E-2</v>
      </c>
      <c r="AC103">
        <v>4.9798780661200449E-2</v>
      </c>
      <c r="AD103">
        <v>4.9845234904150888E-2</v>
      </c>
      <c r="AE103">
        <v>4.9887711405946299E-2</v>
      </c>
      <c r="AF103">
        <v>4.9925055086655311E-2</v>
      </c>
      <c r="AG103">
        <v>4.9956110866346527E-2</v>
      </c>
      <c r="AH103">
        <v>4.9979723665088599E-2</v>
      </c>
      <c r="AI103">
        <v>4.9994738402950198E-2</v>
      </c>
      <c r="AJ103">
        <v>4.9999999999999933E-2</v>
      </c>
      <c r="AK103" t="s">
        <v>136</v>
      </c>
    </row>
    <row r="104" spans="1:37" x14ac:dyDescent="0.25">
      <c r="A104" t="s">
        <v>132</v>
      </c>
      <c r="B104" t="s">
        <v>14</v>
      </c>
      <c r="C104">
        <v>0.3051803450238077</v>
      </c>
      <c r="D104">
        <v>0.30551430586773132</v>
      </c>
      <c r="E104">
        <v>0.30591633752779368</v>
      </c>
      <c r="F104">
        <v>0.30638146521590909</v>
      </c>
      <c r="G104">
        <v>0.30690471414399251</v>
      </c>
      <c r="H104">
        <v>0.30748110952395769</v>
      </c>
      <c r="I104">
        <v>0.30810567656771992</v>
      </c>
      <c r="J104">
        <v>0.30877344048719307</v>
      </c>
      <c r="K104">
        <v>0.30947942649429189</v>
      </c>
      <c r="L104">
        <v>0.310218659800931</v>
      </c>
      <c r="M104">
        <v>0.31098616561902459</v>
      </c>
      <c r="N104">
        <v>0.31177696916048731</v>
      </c>
      <c r="O104">
        <v>0.31258609563723389</v>
      </c>
      <c r="P104">
        <v>0.31340857026117841</v>
      </c>
      <c r="Q104">
        <v>0.31423941824423562</v>
      </c>
      <c r="R104">
        <v>0.31507366479831989</v>
      </c>
      <c r="S104">
        <v>0.31590633513534577</v>
      </c>
      <c r="T104">
        <v>0.31673245446722781</v>
      </c>
      <c r="U104">
        <v>0.31754704800588052</v>
      </c>
      <c r="V104">
        <v>0.31834514096321809</v>
      </c>
      <c r="W104">
        <v>0.31912175855115549</v>
      </c>
      <c r="X104">
        <v>0.31987192598160702</v>
      </c>
      <c r="Y104">
        <v>0.32059066846648698</v>
      </c>
      <c r="Z104">
        <v>0.32127301121771001</v>
      </c>
      <c r="AA104">
        <v>0.32191397944719069</v>
      </c>
      <c r="AB104">
        <v>0.32250859836684342</v>
      </c>
      <c r="AC104">
        <v>0.32305189318858268</v>
      </c>
      <c r="AD104">
        <v>0.32353888912432299</v>
      </c>
      <c r="AE104">
        <v>0.32396461138597898</v>
      </c>
      <c r="AF104">
        <v>0.32432408518546502</v>
      </c>
      <c r="AG104">
        <v>0.3246123357346955</v>
      </c>
      <c r="AH104">
        <v>0.32482438824558513</v>
      </c>
      <c r="AI104">
        <v>0.32495526793004809</v>
      </c>
      <c r="AJ104">
        <v>0.32499999999999929</v>
      </c>
      <c r="AK104" t="s">
        <v>137</v>
      </c>
    </row>
    <row r="105" spans="1:37" x14ac:dyDescent="0.25">
      <c r="A105" t="s">
        <v>132</v>
      </c>
      <c r="B105" t="s">
        <v>9</v>
      </c>
      <c r="C105">
        <v>5.1441071435897202E-4</v>
      </c>
      <c r="D105">
        <v>5.1793710891057392E-4</v>
      </c>
      <c r="E105">
        <v>5.2120882986612081E-4</v>
      </c>
      <c r="F105">
        <v>5.242351585619592E-4</v>
      </c>
      <c r="G105">
        <v>5.2702537633443603E-4</v>
      </c>
      <c r="H105">
        <v>5.2958876451989791E-4</v>
      </c>
      <c r="I105">
        <v>5.3193460445469189E-4</v>
      </c>
      <c r="J105">
        <v>5.3407217747516479E-4</v>
      </c>
      <c r="K105">
        <v>5.3601076491766346E-4</v>
      </c>
      <c r="L105">
        <v>5.3775964811853482E-4</v>
      </c>
      <c r="M105">
        <v>5.3932810841412571E-4</v>
      </c>
      <c r="N105">
        <v>5.4072542714078274E-4</v>
      </c>
      <c r="O105">
        <v>5.4196088563485307E-4</v>
      </c>
      <c r="P105">
        <v>5.4304376523268353E-4</v>
      </c>
      <c r="Q105">
        <v>5.4398334727062073E-4</v>
      </c>
      <c r="R105">
        <v>5.4478891308501172E-4</v>
      </c>
      <c r="S105">
        <v>5.4546974401220312E-4</v>
      </c>
      <c r="T105">
        <v>5.4603512138854218E-4</v>
      </c>
      <c r="U105">
        <v>5.4649432655037552E-4</v>
      </c>
      <c r="V105">
        <v>5.4685664083404953E-4</v>
      </c>
      <c r="W105">
        <v>5.4713134557591192E-4</v>
      </c>
      <c r="X105">
        <v>5.4732772211230887E-4</v>
      </c>
      <c r="Y105">
        <v>5.4745505177958775E-4</v>
      </c>
      <c r="Z105">
        <v>5.4752261591409516E-4</v>
      </c>
      <c r="AA105">
        <v>5.4753969585217784E-4</v>
      </c>
      <c r="AB105">
        <v>5.4751557293018262E-4</v>
      </c>
      <c r="AC105">
        <v>5.4745952848445632E-4</v>
      </c>
      <c r="AD105">
        <v>5.473808438513462E-4</v>
      </c>
      <c r="AE105">
        <v>5.4728880036719867E-4</v>
      </c>
      <c r="AF105">
        <v>5.4719267936836121E-4</v>
      </c>
      <c r="AG105">
        <v>5.4710176219117978E-4</v>
      </c>
      <c r="AH105">
        <v>5.4702533017200142E-4</v>
      </c>
      <c r="AI105">
        <v>5.4697266464717384E-4</v>
      </c>
      <c r="AJ105">
        <v>5.4695304695304278E-4</v>
      </c>
      <c r="AK105" t="s">
        <v>138</v>
      </c>
    </row>
    <row r="106" spans="1:37" x14ac:dyDescent="0.25">
      <c r="A106" t="s">
        <v>132</v>
      </c>
      <c r="B106" t="s">
        <v>10</v>
      </c>
      <c r="C106">
        <v>0.49383428578461408</v>
      </c>
      <c r="D106">
        <v>0.49721962455415197</v>
      </c>
      <c r="E106">
        <v>0.50036047667147698</v>
      </c>
      <c r="F106">
        <v>0.503265752219482</v>
      </c>
      <c r="G106">
        <v>0.50594436128105968</v>
      </c>
      <c r="H106">
        <v>0.50840521393910321</v>
      </c>
      <c r="I106">
        <v>0.51065722027650551</v>
      </c>
      <c r="J106">
        <v>0.51270929037615975</v>
      </c>
      <c r="K106">
        <v>0.51457033432095856</v>
      </c>
      <c r="L106">
        <v>0.51624926219379508</v>
      </c>
      <c r="M106">
        <v>0.51775498407756226</v>
      </c>
      <c r="N106">
        <v>0.51909641005515328</v>
      </c>
      <c r="O106">
        <v>0.52028245020946096</v>
      </c>
      <c r="P106">
        <v>0.52132201462337824</v>
      </c>
      <c r="Q106">
        <v>0.52222401337979807</v>
      </c>
      <c r="R106">
        <v>0.5229973565616135</v>
      </c>
      <c r="S106">
        <v>0.52365095425171748</v>
      </c>
      <c r="T106">
        <v>0.52419371653300284</v>
      </c>
      <c r="U106">
        <v>0.52463455348836274</v>
      </c>
      <c r="V106">
        <v>0.52498237520069024</v>
      </c>
      <c r="W106">
        <v>0.52524609175287817</v>
      </c>
      <c r="X106">
        <v>0.52543461322781948</v>
      </c>
      <c r="Y106">
        <v>0.52555684970840721</v>
      </c>
      <c r="Z106">
        <v>0.52562171127753432</v>
      </c>
      <c r="AA106">
        <v>0.52563810801809363</v>
      </c>
      <c r="AB106">
        <v>0.52561495001297842</v>
      </c>
      <c r="AC106">
        <v>0.52556114734508153</v>
      </c>
      <c r="AD106">
        <v>0.52548561009729577</v>
      </c>
      <c r="AE106">
        <v>0.52539724835251445</v>
      </c>
      <c r="AF106">
        <v>0.52530497219363026</v>
      </c>
      <c r="AG106">
        <v>0.52521769170353616</v>
      </c>
      <c r="AH106">
        <v>0.52514431696512542</v>
      </c>
      <c r="AI106">
        <v>0.52509375806129088</v>
      </c>
      <c r="AJ106">
        <v>0.52507492507492537</v>
      </c>
      <c r="AK106" t="s">
        <v>139</v>
      </c>
    </row>
    <row r="107" spans="1:37" x14ac:dyDescent="0.25">
      <c r="A107" t="s">
        <v>132</v>
      </c>
      <c r="B107" t="s">
        <v>11</v>
      </c>
      <c r="C107">
        <v>2.0576428574358929E-2</v>
      </c>
      <c r="D107">
        <v>2.071748435642301E-2</v>
      </c>
      <c r="E107">
        <v>2.0848353194644891E-2</v>
      </c>
      <c r="F107">
        <v>2.096940634247843E-2</v>
      </c>
      <c r="G107">
        <v>2.1081015053377498E-2</v>
      </c>
      <c r="H107">
        <v>2.118355058079598E-2</v>
      </c>
      <c r="I107">
        <v>2.1277384178187728E-2</v>
      </c>
      <c r="J107">
        <v>2.1362887099006671E-2</v>
      </c>
      <c r="K107">
        <v>2.1440430596706611E-2</v>
      </c>
      <c r="L107">
        <v>2.151038592474146E-2</v>
      </c>
      <c r="M107">
        <v>2.1573124336565101E-2</v>
      </c>
      <c r="N107">
        <v>2.1629017085631391E-2</v>
      </c>
      <c r="O107">
        <v>2.1678435425394209E-2</v>
      </c>
      <c r="P107">
        <v>2.1721750609307418E-2</v>
      </c>
      <c r="Q107">
        <v>2.1759333890824909E-2</v>
      </c>
      <c r="R107">
        <v>2.1791556523400559E-2</v>
      </c>
      <c r="S107">
        <v>2.1818789760488219E-2</v>
      </c>
      <c r="T107">
        <v>2.1841404855541782E-2</v>
      </c>
      <c r="U107">
        <v>2.1859773062015111E-2</v>
      </c>
      <c r="V107">
        <v>2.1874265633362078E-2</v>
      </c>
      <c r="W107">
        <v>2.188525382303657E-2</v>
      </c>
      <c r="X107">
        <v>2.1893108884492449E-2</v>
      </c>
      <c r="Y107">
        <v>2.189820207118362E-2</v>
      </c>
      <c r="Z107">
        <v>2.1900904636563912E-2</v>
      </c>
      <c r="AA107">
        <v>2.190158783408723E-2</v>
      </c>
      <c r="AB107">
        <v>2.1900622917207419E-2</v>
      </c>
      <c r="AC107">
        <v>2.1898381139378371E-2</v>
      </c>
      <c r="AD107">
        <v>2.1895233754053962E-2</v>
      </c>
      <c r="AE107">
        <v>2.1891552014688068E-2</v>
      </c>
      <c r="AF107">
        <v>2.1887707174734559E-2</v>
      </c>
      <c r="AG107">
        <v>2.188407048764731E-2</v>
      </c>
      <c r="AH107">
        <v>2.1881013206880191E-2</v>
      </c>
      <c r="AI107">
        <v>2.1878906585887089E-2</v>
      </c>
      <c r="AJ107">
        <v>2.187812187812185E-2</v>
      </c>
      <c r="AK107" t="s">
        <v>140</v>
      </c>
    </row>
    <row r="108" spans="1:37" x14ac:dyDescent="0.25">
      <c r="A108" t="s">
        <v>132</v>
      </c>
      <c r="B108" t="s">
        <v>15</v>
      </c>
      <c r="C108">
        <v>2.2050612282363199E-2</v>
      </c>
      <c r="D108">
        <v>2.200145922328919E-2</v>
      </c>
      <c r="E108">
        <v>2.191952059116356E-2</v>
      </c>
      <c r="F108">
        <v>2.1806974212459609E-2</v>
      </c>
      <c r="G108">
        <v>2.1665997913650661E-2</v>
      </c>
      <c r="H108">
        <v>2.1498769521209962E-2</v>
      </c>
      <c r="I108">
        <v>2.130746686161087E-2</v>
      </c>
      <c r="J108">
        <v>2.1094267761326679E-2</v>
      </c>
      <c r="K108">
        <v>2.0861350046830651E-2</v>
      </c>
      <c r="L108">
        <v>2.0610891544596121E-2</v>
      </c>
      <c r="M108">
        <v>2.03450700810964E-2</v>
      </c>
      <c r="N108">
        <v>2.006606348280476E-2</v>
      </c>
      <c r="O108">
        <v>1.977604957619454E-2</v>
      </c>
      <c r="P108">
        <v>1.9477206187738971E-2</v>
      </c>
      <c r="Q108">
        <v>1.917171114391145E-2</v>
      </c>
      <c r="R108">
        <v>1.8861742271185221E-2</v>
      </c>
      <c r="S108">
        <v>1.8549477396033579E-2</v>
      </c>
      <c r="T108">
        <v>1.8237094344929861E-2</v>
      </c>
      <c r="U108">
        <v>1.7926770944347342E-2</v>
      </c>
      <c r="V108">
        <v>1.762068502075936E-2</v>
      </c>
      <c r="W108">
        <v>1.7321014400639149E-2</v>
      </c>
      <c r="X108">
        <v>1.7029936910460081E-2</v>
      </c>
      <c r="Y108">
        <v>1.674963037669543E-2</v>
      </c>
      <c r="Z108">
        <v>1.648227262581849E-2</v>
      </c>
      <c r="AA108">
        <v>1.6230041484302581E-2</v>
      </c>
      <c r="AB108">
        <v>1.5995114778621009E-2</v>
      </c>
      <c r="AC108">
        <v>1.5779670335247041E-2</v>
      </c>
      <c r="AD108">
        <v>1.5585885980654E-2</v>
      </c>
      <c r="AE108">
        <v>1.5415939541315191E-2</v>
      </c>
      <c r="AF108">
        <v>1.52720088437039E-2</v>
      </c>
      <c r="AG108">
        <v>1.5156271714293471E-2</v>
      </c>
      <c r="AH108">
        <v>1.5070905979557171E-2</v>
      </c>
      <c r="AI108">
        <v>1.501808946596829E-2</v>
      </c>
      <c r="AJ108">
        <v>1.5000000000000161E-2</v>
      </c>
      <c r="AK108" t="s">
        <v>141</v>
      </c>
    </row>
    <row r="109" spans="1:37" x14ac:dyDescent="0.25">
      <c r="A109" t="s">
        <v>132</v>
      </c>
      <c r="B109" t="s">
        <v>16</v>
      </c>
      <c r="C109">
        <v>5.4762248778144451E-2</v>
      </c>
      <c r="D109">
        <v>5.3781913866248053E-2</v>
      </c>
      <c r="E109">
        <v>5.2895976357543381E-2</v>
      </c>
      <c r="F109">
        <v>5.2100357618311388E-2</v>
      </c>
      <c r="G109">
        <v>5.1390979014833173E-2</v>
      </c>
      <c r="H109">
        <v>5.0763761913389688E-2</v>
      </c>
      <c r="I109">
        <v>5.021462768026197E-2</v>
      </c>
      <c r="J109">
        <v>4.9739497681731068E-2</v>
      </c>
      <c r="K109">
        <v>4.9334293284077929E-2</v>
      </c>
      <c r="L109">
        <v>4.8994935853583582E-2</v>
      </c>
      <c r="M109">
        <v>4.8717346756529091E-2</v>
      </c>
      <c r="N109">
        <v>4.8497447359195422E-2</v>
      </c>
      <c r="O109">
        <v>4.833115902786364E-2</v>
      </c>
      <c r="P109">
        <v>4.8214403128814691E-2</v>
      </c>
      <c r="Q109">
        <v>4.8143101028329617E-2</v>
      </c>
      <c r="R109">
        <v>4.8113174092689462E-2</v>
      </c>
      <c r="S109">
        <v>4.8120543688175213E-2</v>
      </c>
      <c r="T109">
        <v>4.8161131181067858E-2</v>
      </c>
      <c r="U109">
        <v>4.8230857937648509E-2</v>
      </c>
      <c r="V109">
        <v>4.8325645324198023E-2</v>
      </c>
      <c r="W109">
        <v>4.8441414706997539E-2</v>
      </c>
      <c r="X109">
        <v>4.857408745232808E-2</v>
      </c>
      <c r="Y109">
        <v>4.871958492647057E-2</v>
      </c>
      <c r="Z109">
        <v>4.8873828495706137E-2</v>
      </c>
      <c r="AA109">
        <v>4.903273952631565E-2</v>
      </c>
      <c r="AB109">
        <v>4.9192239384580248E-2</v>
      </c>
      <c r="AC109">
        <v>4.9348249436780893E-2</v>
      </c>
      <c r="AD109">
        <v>4.9496691049198592E-2</v>
      </c>
      <c r="AE109">
        <v>4.9633485588114347E-2</v>
      </c>
      <c r="AF109">
        <v>4.9754554419809333E-2</v>
      </c>
      <c r="AG109">
        <v>4.9855818910564252E-2</v>
      </c>
      <c r="AH109">
        <v>4.9933200426660412E-2</v>
      </c>
      <c r="AI109">
        <v>4.9982620334378697E-2</v>
      </c>
      <c r="AJ109">
        <v>5.0000000000000107E-2</v>
      </c>
      <c r="AK109" t="s">
        <v>142</v>
      </c>
    </row>
    <row r="110" spans="1:37" x14ac:dyDescent="0.25">
      <c r="A110" t="s">
        <v>132</v>
      </c>
      <c r="B110" t="s">
        <v>17</v>
      </c>
      <c r="C110">
        <v>0.1102912254663649</v>
      </c>
      <c r="D110">
        <v>0.1101568992102783</v>
      </c>
      <c r="E110">
        <v>0.10992734038712219</v>
      </c>
      <c r="F110">
        <v>0.10960885844271701</v>
      </c>
      <c r="G110">
        <v>0.1092077628228835</v>
      </c>
      <c r="H110">
        <v>0.1087303629734421</v>
      </c>
      <c r="I110">
        <v>0.1081829683402135</v>
      </c>
      <c r="J110">
        <v>0.1075718883690185</v>
      </c>
      <c r="K110">
        <v>0.1069034325056774</v>
      </c>
      <c r="L110">
        <v>0.10618391019601089</v>
      </c>
      <c r="M110">
        <v>0.10541963088583969</v>
      </c>
      <c r="N110">
        <v>0.1046169040209845</v>
      </c>
      <c r="O110">
        <v>0.1037820390472656</v>
      </c>
      <c r="P110">
        <v>0.10292134541050391</v>
      </c>
      <c r="Q110">
        <v>0.10204113255651991</v>
      </c>
      <c r="R110">
        <v>0.1011477099311341</v>
      </c>
      <c r="S110">
        <v>0.1002473869801674</v>
      </c>
      <c r="T110">
        <v>9.9346473149440104E-2</v>
      </c>
      <c r="U110">
        <v>9.8451277884773009E-2</v>
      </c>
      <c r="V110">
        <v>9.7568110631986643E-2</v>
      </c>
      <c r="W110">
        <v>9.6703280836901676E-2</v>
      </c>
      <c r="X110">
        <v>9.5863097945338649E-2</v>
      </c>
      <c r="Y110">
        <v>9.5053871403118217E-2</v>
      </c>
      <c r="Z110">
        <v>9.4281910656061035E-2</v>
      </c>
      <c r="AA110">
        <v>9.3553525149987646E-2</v>
      </c>
      <c r="AB110">
        <v>9.2875024330718731E-2</v>
      </c>
      <c r="AC110">
        <v>9.2252717644074819E-2</v>
      </c>
      <c r="AD110">
        <v>9.1692914535876538E-2</v>
      </c>
      <c r="AE110">
        <v>9.1201924451944597E-2</v>
      </c>
      <c r="AF110">
        <v>9.0786056838099385E-2</v>
      </c>
      <c r="AG110">
        <v>9.0451621140161781E-2</v>
      </c>
      <c r="AH110">
        <v>9.0204926803952173E-2</v>
      </c>
      <c r="AI110">
        <v>9.0052283275291314E-2</v>
      </c>
      <c r="AJ110">
        <v>8.9999999999999802E-2</v>
      </c>
      <c r="AK110" t="s">
        <v>143</v>
      </c>
    </row>
    <row r="111" spans="1:37" x14ac:dyDescent="0.25">
      <c r="A111" t="s">
        <v>132</v>
      </c>
      <c r="B111" t="s">
        <v>18</v>
      </c>
      <c r="C111">
        <v>0.44137480416548008</v>
      </c>
      <c r="D111">
        <v>0.44145041385719341</v>
      </c>
      <c r="E111">
        <v>0.44152291742066502</v>
      </c>
      <c r="F111">
        <v>0.44159236436317473</v>
      </c>
      <c r="G111">
        <v>0.4416588041920026</v>
      </c>
      <c r="H111">
        <v>0.44172228641442829</v>
      </c>
      <c r="I111">
        <v>0.4417828605377323</v>
      </c>
      <c r="J111">
        <v>0.44184057606919458</v>
      </c>
      <c r="K111">
        <v>0.44189548251609501</v>
      </c>
      <c r="L111">
        <v>0.44194762938571319</v>
      </c>
      <c r="M111">
        <v>0.44199706618532969</v>
      </c>
      <c r="N111">
        <v>0.4420438424222245</v>
      </c>
      <c r="O111">
        <v>0.44208800760367728</v>
      </c>
      <c r="P111">
        <v>0.44212961123696842</v>
      </c>
      <c r="Q111">
        <v>0.44216870282937742</v>
      </c>
      <c r="R111">
        <v>0.44220533188818473</v>
      </c>
      <c r="S111">
        <v>0.44223954792067011</v>
      </c>
      <c r="T111">
        <v>0.44227140043411362</v>
      </c>
      <c r="U111">
        <v>0.44230093893579531</v>
      </c>
      <c r="V111">
        <v>0.44232821293299512</v>
      </c>
      <c r="W111">
        <v>0.44235327193299312</v>
      </c>
      <c r="X111">
        <v>0.44237616544306918</v>
      </c>
      <c r="Y111">
        <v>0.44239694297050353</v>
      </c>
      <c r="Z111">
        <v>0.44241565402257599</v>
      </c>
      <c r="AA111">
        <v>0.44243234810656668</v>
      </c>
      <c r="AB111">
        <v>0.44244707472975542</v>
      </c>
      <c r="AC111">
        <v>0.44245988339942249</v>
      </c>
      <c r="AD111">
        <v>0.44247082362284762</v>
      </c>
      <c r="AE111">
        <v>0.44247994490731091</v>
      </c>
      <c r="AF111">
        <v>0.44248729676009252</v>
      </c>
      <c r="AG111">
        <v>0.44249292868847212</v>
      </c>
      <c r="AH111">
        <v>0.44249689019972999</v>
      </c>
      <c r="AI111">
        <v>0.44249923080114589</v>
      </c>
      <c r="AJ111">
        <v>0.44250000000000028</v>
      </c>
      <c r="AK111" t="s">
        <v>144</v>
      </c>
    </row>
    <row r="112" spans="1:37" x14ac:dyDescent="0.25">
      <c r="A112" t="s">
        <v>132</v>
      </c>
      <c r="B112" t="s">
        <v>12</v>
      </c>
      <c r="C112">
        <v>0.43142143754135109</v>
      </c>
      <c r="D112">
        <v>0.42811911566719257</v>
      </c>
      <c r="E112">
        <v>0.42505006966634618</v>
      </c>
      <c r="F112">
        <v>0.42220593911417792</v>
      </c>
      <c r="G112">
        <v>0.41957836358605388</v>
      </c>
      <c r="H112">
        <v>0.41715898265734008</v>
      </c>
      <c r="I112">
        <v>0.4149394359034026</v>
      </c>
      <c r="J112">
        <v>0.41291136289960728</v>
      </c>
      <c r="K112">
        <v>0.41106640322132049</v>
      </c>
      <c r="L112">
        <v>0.40939619644390812</v>
      </c>
      <c r="M112">
        <v>0.40789238214273599</v>
      </c>
      <c r="N112">
        <v>0.40654659989317032</v>
      </c>
      <c r="O112">
        <v>0.40535048927057699</v>
      </c>
      <c r="P112">
        <v>0.40429568985032233</v>
      </c>
      <c r="Q112">
        <v>0.40337384120777209</v>
      </c>
      <c r="R112">
        <v>0.40257658291829251</v>
      </c>
      <c r="S112">
        <v>0.40189555455724929</v>
      </c>
      <c r="T112">
        <v>0.40132239570000888</v>
      </c>
      <c r="U112">
        <v>0.4008487459219372</v>
      </c>
      <c r="V112">
        <v>0.40046624479840021</v>
      </c>
      <c r="W112">
        <v>0.4001665319047637</v>
      </c>
      <c r="X112">
        <v>0.39994124681639392</v>
      </c>
      <c r="Y112">
        <v>0.39978202910865729</v>
      </c>
      <c r="Z112">
        <v>0.3996805183569192</v>
      </c>
      <c r="AA112">
        <v>0.39962835413654613</v>
      </c>
      <c r="AB112">
        <v>0.39961717602290359</v>
      </c>
      <c r="AC112">
        <v>0.3996386235913581</v>
      </c>
      <c r="AD112">
        <v>0.39968433641727558</v>
      </c>
      <c r="AE112">
        <v>0.39974595407602198</v>
      </c>
      <c r="AF112">
        <v>0.39981511614296361</v>
      </c>
      <c r="AG112">
        <v>0.3998834621934661</v>
      </c>
      <c r="AH112">
        <v>0.39994263180289552</v>
      </c>
      <c r="AI112">
        <v>0.39998426454661817</v>
      </c>
      <c r="AJ112">
        <v>0.39999999999999991</v>
      </c>
      <c r="AK112" t="s">
        <v>145</v>
      </c>
    </row>
    <row r="113" spans="1:37" x14ac:dyDescent="0.25">
      <c r="A113" t="s">
        <v>132</v>
      </c>
      <c r="B113" t="s">
        <v>40</v>
      </c>
      <c r="C113">
        <v>2.1214403358262709E-3</v>
      </c>
      <c r="D113">
        <v>2.0397027230118622E-3</v>
      </c>
      <c r="E113">
        <v>1.970107717253517E-3</v>
      </c>
      <c r="F113">
        <v>1.912043992371149E-3</v>
      </c>
      <c r="G113">
        <v>1.8649002221846739E-3</v>
      </c>
      <c r="H113">
        <v>1.8280650805139989E-3</v>
      </c>
      <c r="I113">
        <v>1.8009272411790491E-3</v>
      </c>
      <c r="J113">
        <v>1.782875377999728E-3</v>
      </c>
      <c r="K113">
        <v>1.773298164795947E-3</v>
      </c>
      <c r="L113">
        <v>1.771584275387626E-3</v>
      </c>
      <c r="M113">
        <v>1.7771223835946781E-3</v>
      </c>
      <c r="N113">
        <v>1.7893011632370141E-3</v>
      </c>
      <c r="O113">
        <v>1.8075092881345491E-3</v>
      </c>
      <c r="P113">
        <v>1.8311354321071879E-3</v>
      </c>
      <c r="Q113">
        <v>1.8595682689748589E-3</v>
      </c>
      <c r="R113">
        <v>1.8921964725574681E-3</v>
      </c>
      <c r="S113">
        <v>1.928408716674927E-3</v>
      </c>
      <c r="T113">
        <v>1.9675936751471501E-3</v>
      </c>
      <c r="U113">
        <v>2.0091400217940561E-3</v>
      </c>
      <c r="V113">
        <v>2.052436430435543E-3</v>
      </c>
      <c r="W113">
        <v>2.0968715748915412E-3</v>
      </c>
      <c r="X113">
        <v>2.1418341289819571E-3</v>
      </c>
      <c r="Y113">
        <v>2.186712766526701E-3</v>
      </c>
      <c r="Z113">
        <v>2.2308961613456929E-3</v>
      </c>
      <c r="AA113">
        <v>2.273772987258844E-3</v>
      </c>
      <c r="AB113">
        <v>2.3147319180860651E-3</v>
      </c>
      <c r="AC113">
        <v>2.3531616276472669E-3</v>
      </c>
      <c r="AD113">
        <v>2.3884507897623769E-3</v>
      </c>
      <c r="AE113">
        <v>2.4199880782512879E-3</v>
      </c>
      <c r="AF113">
        <v>2.4471621669339351E-3</v>
      </c>
      <c r="AG113">
        <v>2.4693617296302119E-3</v>
      </c>
      <c r="AH113">
        <v>2.4859754401600409E-3</v>
      </c>
      <c r="AI113">
        <v>2.4963919723433401E-3</v>
      </c>
      <c r="AJ113">
        <v>2.500000000000004E-3</v>
      </c>
      <c r="AK113" t="s">
        <v>146</v>
      </c>
    </row>
    <row r="114" spans="1:37" x14ac:dyDescent="0.25">
      <c r="A114" t="s">
        <v>147</v>
      </c>
      <c r="B114" t="s">
        <v>6</v>
      </c>
      <c r="C114">
        <v>5.8781835706894628E-4</v>
      </c>
      <c r="D114">
        <v>5.5306567925595307E-4</v>
      </c>
      <c r="E114">
        <v>5.2485944383591824E-4</v>
      </c>
      <c r="F114">
        <v>5.0285186826252179E-4</v>
      </c>
      <c r="G114">
        <v>4.8669516998944498E-4</v>
      </c>
      <c r="H114">
        <v>4.7604156647036678E-4</v>
      </c>
      <c r="I114">
        <v>4.705432751589659E-4</v>
      </c>
      <c r="J114">
        <v>4.698525135089246E-4</v>
      </c>
      <c r="K114">
        <v>4.7362149897392102E-4</v>
      </c>
      <c r="L114">
        <v>4.8150244900763671E-4</v>
      </c>
      <c r="M114">
        <v>4.9314758106374962E-4</v>
      </c>
      <c r="N114">
        <v>5.0820911259594063E-4</v>
      </c>
      <c r="O114">
        <v>5.2633926105788984E-4</v>
      </c>
      <c r="P114">
        <v>5.4719024390327564E-4</v>
      </c>
      <c r="Q114">
        <v>5.7041427858578041E-4</v>
      </c>
      <c r="R114">
        <v>5.956635825590834E-4</v>
      </c>
      <c r="S114">
        <v>6.2259037327686299E-4</v>
      </c>
      <c r="T114">
        <v>6.5084686819279907E-4</v>
      </c>
      <c r="U114">
        <v>6.8008528476057252E-4</v>
      </c>
      <c r="V114">
        <v>7.099578404338667E-4</v>
      </c>
      <c r="W114">
        <v>7.4011675266635391E-4</v>
      </c>
      <c r="X114">
        <v>7.7021423891171883E-4</v>
      </c>
      <c r="Y114">
        <v>7.9990251662364373E-4</v>
      </c>
      <c r="Z114">
        <v>8.2883380325580178E-4</v>
      </c>
      <c r="AA114">
        <v>8.5666031626187799E-4</v>
      </c>
      <c r="AB114">
        <v>8.8303427309555159E-4</v>
      </c>
      <c r="AC114">
        <v>9.076078912105002E-4</v>
      </c>
      <c r="AD114">
        <v>9.3003338806040546E-4</v>
      </c>
      <c r="AE114">
        <v>9.4996298109894768E-4</v>
      </c>
      <c r="AF114">
        <v>9.6704888777980516E-4</v>
      </c>
      <c r="AG114">
        <v>9.8094332555666059E-4</v>
      </c>
      <c r="AH114">
        <v>9.9129851188319257E-4</v>
      </c>
      <c r="AI114">
        <v>9.9776666421307644E-4</v>
      </c>
      <c r="AJ114">
        <v>1.000000000000002E-3</v>
      </c>
      <c r="AK114" t="s">
        <v>148</v>
      </c>
    </row>
    <row r="115" spans="1:37" x14ac:dyDescent="0.25">
      <c r="A115" t="s">
        <v>147</v>
      </c>
      <c r="B115" t="s">
        <v>13</v>
      </c>
      <c r="C115">
        <v>1.286390679015726E-2</v>
      </c>
      <c r="D115">
        <v>1.273307673116292E-2</v>
      </c>
      <c r="E115">
        <v>1.2630110179588041E-2</v>
      </c>
      <c r="F115">
        <v>1.255349349049845E-2</v>
      </c>
      <c r="G115">
        <v>1.2501713018959981E-2</v>
      </c>
      <c r="H115">
        <v>1.2473255120038459E-2</v>
      </c>
      <c r="I115">
        <v>1.2466606148799721E-2</v>
      </c>
      <c r="J115">
        <v>1.2480252460309619E-2</v>
      </c>
      <c r="K115">
        <v>1.251268040963396E-2</v>
      </c>
      <c r="L115">
        <v>1.256237635183859E-2</v>
      </c>
      <c r="M115">
        <v>1.262782664198934E-2</v>
      </c>
      <c r="N115">
        <v>1.270751763515203E-2</v>
      </c>
      <c r="O115">
        <v>1.2799935686392511E-2</v>
      </c>
      <c r="P115">
        <v>1.2903567150776601E-2</v>
      </c>
      <c r="Q115">
        <v>1.301689838337014E-2</v>
      </c>
      <c r="R115">
        <v>1.3138415739238969E-2</v>
      </c>
      <c r="S115">
        <v>1.32666055734489E-2</v>
      </c>
      <c r="T115">
        <v>1.3399954241065789E-2</v>
      </c>
      <c r="U115">
        <v>1.353694809715545E-2</v>
      </c>
      <c r="V115">
        <v>1.367607349678372E-2</v>
      </c>
      <c r="W115">
        <v>1.3815816795016429E-2</v>
      </c>
      <c r="X115">
        <v>1.3954664346919429E-2</v>
      </c>
      <c r="Y115">
        <v>1.4091102507558529E-2</v>
      </c>
      <c r="Z115">
        <v>1.422361763199957E-2</v>
      </c>
      <c r="AA115">
        <v>1.4350696075308389E-2</v>
      </c>
      <c r="AB115">
        <v>1.4470824192550811E-2</v>
      </c>
      <c r="AC115">
        <v>1.458248833879267E-2</v>
      </c>
      <c r="AD115">
        <v>1.4684174869099811E-2</v>
      </c>
      <c r="AE115">
        <v>1.477437013853806E-2</v>
      </c>
      <c r="AF115">
        <v>1.4851560502173251E-2</v>
      </c>
      <c r="AG115">
        <v>1.491423231507117E-2</v>
      </c>
      <c r="AH115">
        <v>1.496087193229774E-2</v>
      </c>
      <c r="AI115">
        <v>1.498996570891873E-2</v>
      </c>
      <c r="AJ115">
        <v>1.499999999999998E-2</v>
      </c>
      <c r="AK115" t="s">
        <v>149</v>
      </c>
    </row>
    <row r="116" spans="1:37" x14ac:dyDescent="0.25">
      <c r="A116" t="s">
        <v>147</v>
      </c>
      <c r="B116" t="s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t="s">
        <v>150</v>
      </c>
    </row>
    <row r="117" spans="1:37" x14ac:dyDescent="0.25">
      <c r="A117" t="s">
        <v>147</v>
      </c>
      <c r="B117" t="s">
        <v>8</v>
      </c>
      <c r="C117">
        <v>5.6275407306887057E-2</v>
      </c>
      <c r="D117">
        <v>5.4316522084352163E-2</v>
      </c>
      <c r="E117">
        <v>5.2564107575027129E-2</v>
      </c>
      <c r="F117">
        <v>5.1008880653630038E-2</v>
      </c>
      <c r="G117">
        <v>4.9641558194879053E-2</v>
      </c>
      <c r="H117">
        <v>4.8452857073492242E-2</v>
      </c>
      <c r="I117">
        <v>4.7433494164187677E-2</v>
      </c>
      <c r="J117">
        <v>4.6574186341683518E-2</v>
      </c>
      <c r="K117">
        <v>4.5865650480697802E-2</v>
      </c>
      <c r="L117">
        <v>4.5298603455948667E-2</v>
      </c>
      <c r="M117">
        <v>4.4863762142154207E-2</v>
      </c>
      <c r="N117">
        <v>4.4551843414032503E-2</v>
      </c>
      <c r="O117">
        <v>4.4353564146301691E-2</v>
      </c>
      <c r="P117">
        <v>4.4259641213679833E-2</v>
      </c>
      <c r="Q117">
        <v>4.4260791490885069E-2</v>
      </c>
      <c r="R117">
        <v>4.4347731852635422E-2</v>
      </c>
      <c r="S117">
        <v>4.4511179173649121E-2</v>
      </c>
      <c r="T117">
        <v>4.4741850328644091E-2</v>
      </c>
      <c r="U117">
        <v>4.5030462192338631E-2</v>
      </c>
      <c r="V117">
        <v>4.5367731639450688E-2</v>
      </c>
      <c r="W117">
        <v>4.5744375544698422E-2</v>
      </c>
      <c r="X117">
        <v>4.6151110782799903E-2</v>
      </c>
      <c r="Y117">
        <v>4.6578654228473272E-2</v>
      </c>
      <c r="Z117">
        <v>4.7017722756436543E-2</v>
      </c>
      <c r="AA117">
        <v>4.7459033241407968E-2</v>
      </c>
      <c r="AB117">
        <v>4.7893302558105533E-2</v>
      </c>
      <c r="AC117">
        <v>4.8311247581247378E-2</v>
      </c>
      <c r="AD117">
        <v>4.8703585185551547E-2</v>
      </c>
      <c r="AE117">
        <v>4.9061032245736248E-2</v>
      </c>
      <c r="AF117">
        <v>4.9374305636519372E-2</v>
      </c>
      <c r="AG117">
        <v>4.9634122232619309E-2</v>
      </c>
      <c r="AH117">
        <v>4.9831198908753968E-2</v>
      </c>
      <c r="AI117">
        <v>4.9956252539641449E-2</v>
      </c>
      <c r="AJ117">
        <v>4.9999999999999913E-2</v>
      </c>
      <c r="AK117" t="s">
        <v>151</v>
      </c>
    </row>
    <row r="118" spans="1:37" x14ac:dyDescent="0.25">
      <c r="A118" t="s">
        <v>147</v>
      </c>
      <c r="B118" t="s">
        <v>14</v>
      </c>
      <c r="C118">
        <v>9.4030632137503095E-2</v>
      </c>
      <c r="D118">
        <v>9.3490712525137742E-2</v>
      </c>
      <c r="E118">
        <v>9.2995028223176249E-2</v>
      </c>
      <c r="F118">
        <v>9.2541825285720095E-2</v>
      </c>
      <c r="G118">
        <v>9.2129349766870691E-2</v>
      </c>
      <c r="H118">
        <v>9.1755847720729339E-2</v>
      </c>
      <c r="I118">
        <v>9.1419565201397546E-2</v>
      </c>
      <c r="J118">
        <v>9.1118748262976751E-2</v>
      </c>
      <c r="K118">
        <v>9.0851642959568241E-2</v>
      </c>
      <c r="L118">
        <v>9.0616495345273551E-2</v>
      </c>
      <c r="M118">
        <v>9.0411551474194024E-2</v>
      </c>
      <c r="N118">
        <v>9.0235057400431085E-2</v>
      </c>
      <c r="O118">
        <v>9.0085259178086158E-2</v>
      </c>
      <c r="P118">
        <v>8.9960402861260641E-2</v>
      </c>
      <c r="Q118">
        <v>8.9858734504055987E-2</v>
      </c>
      <c r="R118">
        <v>8.977850016057351E-2</v>
      </c>
      <c r="S118">
        <v>8.9717945884914704E-2</v>
      </c>
      <c r="T118">
        <v>8.9675317731180954E-2</v>
      </c>
      <c r="U118">
        <v>8.9648861753473669E-2</v>
      </c>
      <c r="V118">
        <v>8.9636824005894303E-2</v>
      </c>
      <c r="W118">
        <v>8.9637450542544198E-2</v>
      </c>
      <c r="X118">
        <v>8.9648987417524792E-2</v>
      </c>
      <c r="Y118">
        <v>8.9669680684937469E-2</v>
      </c>
      <c r="Z118">
        <v>8.9697776398883683E-2</v>
      </c>
      <c r="AA118">
        <v>8.9731520613464844E-2</v>
      </c>
      <c r="AB118">
        <v>8.9769159382782335E-2</v>
      </c>
      <c r="AC118">
        <v>8.9808938760937596E-2</v>
      </c>
      <c r="AD118">
        <v>8.9849104802032065E-2</v>
      </c>
      <c r="AE118">
        <v>8.9887903560167057E-2</v>
      </c>
      <c r="AF118">
        <v>8.9923581089444052E-2</v>
      </c>
      <c r="AG118">
        <v>8.995438344396442E-2</v>
      </c>
      <c r="AH118">
        <v>8.9978556677829627E-2</v>
      </c>
      <c r="AI118">
        <v>8.9994346845141029E-2</v>
      </c>
      <c r="AJ118">
        <v>9.0000000000000038E-2</v>
      </c>
      <c r="AK118" t="s">
        <v>152</v>
      </c>
    </row>
    <row r="119" spans="1:37" x14ac:dyDescent="0.25">
      <c r="A119" t="s">
        <v>147</v>
      </c>
      <c r="B119" t="s">
        <v>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153</v>
      </c>
    </row>
    <row r="120" spans="1:37" x14ac:dyDescent="0.25">
      <c r="A120" t="s">
        <v>147</v>
      </c>
      <c r="B120" t="s">
        <v>10</v>
      </c>
      <c r="C120">
        <v>0.93341371480680646</v>
      </c>
      <c r="D120">
        <v>0.93538679973910954</v>
      </c>
      <c r="E120">
        <v>0.93714906356896033</v>
      </c>
      <c r="F120">
        <v>0.93871003791647745</v>
      </c>
      <c r="G120">
        <v>0.94007925440177964</v>
      </c>
      <c r="H120">
        <v>0.94126624464498543</v>
      </c>
      <c r="I120">
        <v>0.94228054026621355</v>
      </c>
      <c r="J120">
        <v>0.94313167288558264</v>
      </c>
      <c r="K120">
        <v>0.94382917412321143</v>
      </c>
      <c r="L120">
        <v>0.94438257559921845</v>
      </c>
      <c r="M120">
        <v>0.94480140893372233</v>
      </c>
      <c r="N120">
        <v>0.94509520574684192</v>
      </c>
      <c r="O120">
        <v>0.94527349765869573</v>
      </c>
      <c r="P120">
        <v>0.94534581628940229</v>
      </c>
      <c r="Q120">
        <v>0.94532169325908033</v>
      </c>
      <c r="R120">
        <v>0.94521066018784872</v>
      </c>
      <c r="S120">
        <v>0.94502224869582574</v>
      </c>
      <c r="T120">
        <v>0.94476599040313047</v>
      </c>
      <c r="U120">
        <v>0.94445141692988122</v>
      </c>
      <c r="V120">
        <v>0.94408805989619671</v>
      </c>
      <c r="W120">
        <v>0.94368545092219558</v>
      </c>
      <c r="X120">
        <v>0.94325312162799679</v>
      </c>
      <c r="Y120">
        <v>0.94280060363371854</v>
      </c>
      <c r="Z120">
        <v>0.94233742855947966</v>
      </c>
      <c r="AA120">
        <v>0.94187312802539902</v>
      </c>
      <c r="AB120">
        <v>0.9414172336515948</v>
      </c>
      <c r="AC120">
        <v>0.94097927705818607</v>
      </c>
      <c r="AD120">
        <v>0.94056878986529124</v>
      </c>
      <c r="AE120">
        <v>0.94019530369302906</v>
      </c>
      <c r="AF120">
        <v>0.93986835016151837</v>
      </c>
      <c r="AG120">
        <v>0.93959746089087737</v>
      </c>
      <c r="AH120">
        <v>0.93939216750122501</v>
      </c>
      <c r="AI120">
        <v>0.93926200161267992</v>
      </c>
      <c r="AJ120">
        <v>0.93921649484536085</v>
      </c>
      <c r="AK120" t="s">
        <v>154</v>
      </c>
    </row>
    <row r="121" spans="1:37" x14ac:dyDescent="0.25">
      <c r="A121" t="s">
        <v>147</v>
      </c>
      <c r="B121" t="s">
        <v>11</v>
      </c>
      <c r="C121">
        <v>9.7230595292375696E-3</v>
      </c>
      <c r="D121">
        <v>9.7436124972823928E-3</v>
      </c>
      <c r="E121">
        <v>9.7619694121766753E-3</v>
      </c>
      <c r="F121">
        <v>9.7782295616299746E-3</v>
      </c>
      <c r="G121">
        <v>9.7924922333518724E-3</v>
      </c>
      <c r="H121">
        <v>9.8048567150519367E-3</v>
      </c>
      <c r="I121">
        <v>9.8154222944397268E-3</v>
      </c>
      <c r="J121">
        <v>9.8242882592248244E-3</v>
      </c>
      <c r="K121">
        <v>9.8315538971167921E-3</v>
      </c>
      <c r="L121">
        <v>9.837318495825198E-3</v>
      </c>
      <c r="M121">
        <v>9.8416813430596151E-3</v>
      </c>
      <c r="N121">
        <v>9.8447417265296096E-3</v>
      </c>
      <c r="O121">
        <v>9.8465989339447529E-3</v>
      </c>
      <c r="P121">
        <v>9.8473522530146129E-3</v>
      </c>
      <c r="Q121">
        <v>9.8471009714487627E-3</v>
      </c>
      <c r="R121">
        <v>9.8459443769567667E-3</v>
      </c>
      <c r="S121">
        <v>9.8439817572481929E-3</v>
      </c>
      <c r="T121">
        <v>9.8413124000326195E-3</v>
      </c>
      <c r="U121">
        <v>9.8380355930196041E-3</v>
      </c>
      <c r="V121">
        <v>9.834250623918725E-3</v>
      </c>
      <c r="W121">
        <v>9.8300567804395483E-3</v>
      </c>
      <c r="X121">
        <v>9.8255533502916454E-3</v>
      </c>
      <c r="Y121">
        <v>9.8208396211845808E-3</v>
      </c>
      <c r="Z121">
        <v>9.8160148808279293E-3</v>
      </c>
      <c r="AA121">
        <v>9.8111784169312537E-3</v>
      </c>
      <c r="AB121">
        <v>9.8064295172041252E-3</v>
      </c>
      <c r="AC121">
        <v>9.8018674693561188E-3</v>
      </c>
      <c r="AD121">
        <v>9.7975915610967954E-3</v>
      </c>
      <c r="AE121">
        <v>9.7937010801357333E-3</v>
      </c>
      <c r="AF121">
        <v>9.7902953141825004E-3</v>
      </c>
      <c r="AG121">
        <v>9.7874735509466595E-3</v>
      </c>
      <c r="AH121">
        <v>9.7853350781377801E-3</v>
      </c>
      <c r="AI121">
        <v>9.7839791834654372E-3</v>
      </c>
      <c r="AJ121">
        <v>9.7835051546391952E-3</v>
      </c>
      <c r="AK121" t="s">
        <v>155</v>
      </c>
    </row>
    <row r="122" spans="1:37" x14ac:dyDescent="0.25">
      <c r="A122" t="s">
        <v>147</v>
      </c>
      <c r="B122" t="s">
        <v>15</v>
      </c>
      <c r="C122">
        <v>4.0027232583564488E-3</v>
      </c>
      <c r="D122">
        <v>3.892936774228424E-3</v>
      </c>
      <c r="E122">
        <v>3.8021520229655531E-3</v>
      </c>
      <c r="F122">
        <v>3.7293769436743431E-3</v>
      </c>
      <c r="G122">
        <v>3.6736194754612831E-3</v>
      </c>
      <c r="H122">
        <v>3.633887557432883E-3</v>
      </c>
      <c r="I122">
        <v>3.6091891286956332E-3</v>
      </c>
      <c r="J122">
        <v>3.5985321283560469E-3</v>
      </c>
      <c r="K122">
        <v>3.600924495520616E-3</v>
      </c>
      <c r="L122">
        <v>3.6153741692958462E-3</v>
      </c>
      <c r="M122">
        <v>3.640889088788235E-3</v>
      </c>
      <c r="N122">
        <v>3.676477193104283E-3</v>
      </c>
      <c r="O122">
        <v>3.7211464213504882E-3</v>
      </c>
      <c r="P122">
        <v>3.773904712633354E-3</v>
      </c>
      <c r="Q122">
        <v>3.8337600060593842E-3</v>
      </c>
      <c r="R122">
        <v>3.8997202407350662E-3</v>
      </c>
      <c r="S122">
        <v>3.9707933557669222E-3</v>
      </c>
      <c r="T122">
        <v>4.0459872902614269E-3</v>
      </c>
      <c r="U122">
        <v>4.1243099833250989E-3</v>
      </c>
      <c r="V122">
        <v>4.2047693740644423E-3</v>
      </c>
      <c r="W122">
        <v>4.2863734015859377E-3</v>
      </c>
      <c r="X122">
        <v>4.3681300049960969E-3</v>
      </c>
      <c r="Y122">
        <v>4.4490471234014343E-3</v>
      </c>
      <c r="Z122">
        <v>4.5281326959084219E-3</v>
      </c>
      <c r="AA122">
        <v>4.6043946616235827E-3</v>
      </c>
      <c r="AB122">
        <v>4.6768409596534017E-3</v>
      </c>
      <c r="AC122">
        <v>4.7444795291043977E-3</v>
      </c>
      <c r="AD122">
        <v>4.806318309083053E-3</v>
      </c>
      <c r="AE122">
        <v>4.8613652386958724E-3</v>
      </c>
      <c r="AF122">
        <v>4.9086282570493696E-3</v>
      </c>
      <c r="AG122">
        <v>4.9471153032500199E-3</v>
      </c>
      <c r="AH122">
        <v>4.9758343164043439E-3</v>
      </c>
      <c r="AI122">
        <v>4.9937932356188524E-3</v>
      </c>
      <c r="AJ122">
        <v>5.0000000000000227E-3</v>
      </c>
      <c r="AK122" t="s">
        <v>156</v>
      </c>
    </row>
    <row r="123" spans="1:37" x14ac:dyDescent="0.25">
      <c r="A123" t="s">
        <v>147</v>
      </c>
      <c r="B123" t="s">
        <v>16</v>
      </c>
      <c r="C123">
        <v>0.186592825275884</v>
      </c>
      <c r="D123">
        <v>0.18598127289975239</v>
      </c>
      <c r="E123">
        <v>0.18546373633415331</v>
      </c>
      <c r="F123">
        <v>0.1850354406625134</v>
      </c>
      <c r="G123">
        <v>0.1846916109682592</v>
      </c>
      <c r="H123">
        <v>0.18442747233481699</v>
      </c>
      <c r="I123">
        <v>0.18423824984561371</v>
      </c>
      <c r="J123">
        <v>0.18411916858407579</v>
      </c>
      <c r="K123">
        <v>0.18406545363362969</v>
      </c>
      <c r="L123">
        <v>0.1840723300777021</v>
      </c>
      <c r="M123">
        <v>0.1841350229997194</v>
      </c>
      <c r="N123">
        <v>0.18424875748310829</v>
      </c>
      <c r="O123">
        <v>0.18440875861129519</v>
      </c>
      <c r="P123">
        <v>0.18461025146770679</v>
      </c>
      <c r="Q123">
        <v>0.18484846113576961</v>
      </c>
      <c r="R123">
        <v>0.18511861269891</v>
      </c>
      <c r="S123">
        <v>0.18541593124055469</v>
      </c>
      <c r="T123">
        <v>0.18573564184413041</v>
      </c>
      <c r="U123">
        <v>0.18607296959306341</v>
      </c>
      <c r="V123">
        <v>0.1864231395707803</v>
      </c>
      <c r="W123">
        <v>0.18678137686070781</v>
      </c>
      <c r="X123">
        <v>0.1871429065462723</v>
      </c>
      <c r="Y123">
        <v>0.18750295371090031</v>
      </c>
      <c r="Z123">
        <v>0.1878567434380185</v>
      </c>
      <c r="AA123">
        <v>0.18819950081105341</v>
      </c>
      <c r="AB123">
        <v>0.18852645091343151</v>
      </c>
      <c r="AC123">
        <v>0.1888328188285795</v>
      </c>
      <c r="AD123">
        <v>0.1891138296399239</v>
      </c>
      <c r="AE123">
        <v>0.18936470843089101</v>
      </c>
      <c r="AF123">
        <v>0.18958068028490771</v>
      </c>
      <c r="AG123">
        <v>0.18975697028540039</v>
      </c>
      <c r="AH123">
        <v>0.18988880351579551</v>
      </c>
      <c r="AI123">
        <v>0.18997140505952001</v>
      </c>
      <c r="AJ123">
        <v>0.18999999999999989</v>
      </c>
      <c r="AK123" t="s">
        <v>157</v>
      </c>
    </row>
    <row r="124" spans="1:37" x14ac:dyDescent="0.25">
      <c r="A124" t="s">
        <v>147</v>
      </c>
      <c r="B124" t="s">
        <v>17</v>
      </c>
      <c r="C124">
        <v>2.7786844281572791E-2</v>
      </c>
      <c r="D124">
        <v>2.765304259098398E-2</v>
      </c>
      <c r="E124">
        <v>2.746527678085732E-2</v>
      </c>
      <c r="F124">
        <v>2.722723483994351E-2</v>
      </c>
      <c r="G124">
        <v>2.6942604756993251E-2</v>
      </c>
      <c r="H124">
        <v>2.6615074520757231E-2</v>
      </c>
      <c r="I124">
        <v>2.624833211998619E-2</v>
      </c>
      <c r="J124">
        <v>2.584606554343083E-2</v>
      </c>
      <c r="K124">
        <v>2.5411962779841819E-2</v>
      </c>
      <c r="L124">
        <v>2.49497118179699E-2</v>
      </c>
      <c r="M124">
        <v>2.4463000646565761E-2</v>
      </c>
      <c r="N124">
        <v>2.395551725438011E-2</v>
      </c>
      <c r="O124">
        <v>2.343094963016366E-2</v>
      </c>
      <c r="P124">
        <v>2.2892985762667101E-2</v>
      </c>
      <c r="Q124">
        <v>2.2345313640641139E-2</v>
      </c>
      <c r="R124">
        <v>2.1791621252836499E-2</v>
      </c>
      <c r="S124">
        <v>2.123559658800386E-2</v>
      </c>
      <c r="T124">
        <v>2.0680927634893941E-2</v>
      </c>
      <c r="U124">
        <v>2.0131302382257441E-2</v>
      </c>
      <c r="V124">
        <v>1.9590408818845068E-2</v>
      </c>
      <c r="W124">
        <v>1.9061934933407521E-2</v>
      </c>
      <c r="X124">
        <v>1.8549568714695541E-2</v>
      </c>
      <c r="Y124">
        <v>1.805699815145978E-2</v>
      </c>
      <c r="Z124">
        <v>1.758791123245098E-2</v>
      </c>
      <c r="AA124">
        <v>1.7145995946419801E-2</v>
      </c>
      <c r="AB124">
        <v>1.6734940282117021E-2</v>
      </c>
      <c r="AC124">
        <v>1.63584322282933E-2</v>
      </c>
      <c r="AD124">
        <v>1.6020159773699329E-2</v>
      </c>
      <c r="AE124">
        <v>1.5723810907085811E-2</v>
      </c>
      <c r="AF124">
        <v>1.5473073617203509E-2</v>
      </c>
      <c r="AG124">
        <v>1.527163589280304E-2</v>
      </c>
      <c r="AH124">
        <v>1.5123185722635209E-2</v>
      </c>
      <c r="AI124">
        <v>1.5031411095450659E-2</v>
      </c>
      <c r="AJ124">
        <v>1.5000000000000079E-2</v>
      </c>
      <c r="AK124" t="s">
        <v>158</v>
      </c>
    </row>
    <row r="125" spans="1:37" x14ac:dyDescent="0.25">
      <c r="A125" t="s">
        <v>147</v>
      </c>
      <c r="B125" t="s">
        <v>18</v>
      </c>
      <c r="C125">
        <v>0.67324942479478367</v>
      </c>
      <c r="D125">
        <v>0.67476698651832023</v>
      </c>
      <c r="E125">
        <v>0.67615427562809227</v>
      </c>
      <c r="F125">
        <v>0.67741659912160668</v>
      </c>
      <c r="G125">
        <v>0.67855926399636968</v>
      </c>
      <c r="H125">
        <v>0.67958757724988783</v>
      </c>
      <c r="I125">
        <v>0.68050684587966814</v>
      </c>
      <c r="J125">
        <v>0.68132237688321717</v>
      </c>
      <c r="K125">
        <v>0.68203947725804126</v>
      </c>
      <c r="L125">
        <v>0.6826634540016473</v>
      </c>
      <c r="M125">
        <v>0.68319961411154206</v>
      </c>
      <c r="N125">
        <v>0.68365326458523179</v>
      </c>
      <c r="O125">
        <v>0.68402971242022337</v>
      </c>
      <c r="P125">
        <v>0.68433426461402336</v>
      </c>
      <c r="Q125">
        <v>0.68457222816413832</v>
      </c>
      <c r="R125">
        <v>0.68474891006807515</v>
      </c>
      <c r="S125">
        <v>0.68486961732333995</v>
      </c>
      <c r="T125">
        <v>0.68493965692743985</v>
      </c>
      <c r="U125">
        <v>0.6849643358778813</v>
      </c>
      <c r="V125">
        <v>0.68494896117217108</v>
      </c>
      <c r="W125">
        <v>0.68489883980781552</v>
      </c>
      <c r="X125">
        <v>0.68481927878232141</v>
      </c>
      <c r="Y125">
        <v>0.68471558509319552</v>
      </c>
      <c r="Z125">
        <v>0.68459306573794421</v>
      </c>
      <c r="AA125">
        <v>0.68445702771407435</v>
      </c>
      <c r="AB125">
        <v>0.68431277801909229</v>
      </c>
      <c r="AC125">
        <v>0.68416562365050504</v>
      </c>
      <c r="AD125">
        <v>0.68402087160581904</v>
      </c>
      <c r="AE125">
        <v>0.68388382888254085</v>
      </c>
      <c r="AF125">
        <v>0.68375980247817714</v>
      </c>
      <c r="AG125">
        <v>0.68365409939023447</v>
      </c>
      <c r="AH125">
        <v>0.68357202661621985</v>
      </c>
      <c r="AI125">
        <v>0.68351889115363929</v>
      </c>
      <c r="AJ125">
        <v>0.68349999999999989</v>
      </c>
      <c r="AK125" t="s">
        <v>159</v>
      </c>
    </row>
    <row r="126" spans="1:37" x14ac:dyDescent="0.25">
      <c r="A126" t="s">
        <v>147</v>
      </c>
      <c r="B126" t="s">
        <v>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160</v>
      </c>
    </row>
    <row r="127" spans="1:37" x14ac:dyDescent="0.25">
      <c r="A127" t="s">
        <v>147</v>
      </c>
      <c r="B127" t="s">
        <v>40</v>
      </c>
      <c r="C127">
        <v>1.4736434617428379E-3</v>
      </c>
      <c r="D127">
        <v>1.4819719604143519E-3</v>
      </c>
      <c r="E127">
        <v>1.489420831167173E-3</v>
      </c>
      <c r="F127">
        <v>1.496029656043675E-3</v>
      </c>
      <c r="G127">
        <v>1.5018380170862221E-3</v>
      </c>
      <c r="H127">
        <v>1.506885496337185E-3</v>
      </c>
      <c r="I127">
        <v>1.5112116758389351E-3</v>
      </c>
      <c r="J127">
        <v>1.514856137633839E-3</v>
      </c>
      <c r="K127">
        <v>1.517858463764267E-3</v>
      </c>
      <c r="L127">
        <v>1.5202582362725879E-3</v>
      </c>
      <c r="M127">
        <v>1.522095037201171E-3</v>
      </c>
      <c r="N127">
        <v>1.523408448592385E-3</v>
      </c>
      <c r="O127">
        <v>1.5242380524886009E-3</v>
      </c>
      <c r="P127">
        <v>1.524623430932185E-3</v>
      </c>
      <c r="Q127">
        <v>1.524604165965508E-3</v>
      </c>
      <c r="R127">
        <v>1.524219839630939E-3</v>
      </c>
      <c r="S127">
        <v>1.523510033970847E-3</v>
      </c>
      <c r="T127">
        <v>1.522514331027602E-3</v>
      </c>
      <c r="U127">
        <v>1.521272312843572E-3</v>
      </c>
      <c r="V127">
        <v>1.5198235614611261E-3</v>
      </c>
      <c r="W127">
        <v>1.518207658922636E-3</v>
      </c>
      <c r="X127">
        <v>1.516464187270466E-3</v>
      </c>
      <c r="Y127">
        <v>1.51463272854699E-3</v>
      </c>
      <c r="Z127">
        <v>1.5127528647945741E-3</v>
      </c>
      <c r="AA127">
        <v>1.5108641780555881E-3</v>
      </c>
      <c r="AB127">
        <v>1.509006250372403E-3</v>
      </c>
      <c r="AC127">
        <v>1.507218663787386E-3</v>
      </c>
      <c r="AD127">
        <v>1.505541000342908E-3</v>
      </c>
      <c r="AE127">
        <v>1.504012842081336E-3</v>
      </c>
      <c r="AF127">
        <v>1.50267377104504E-3</v>
      </c>
      <c r="AG127">
        <v>1.501563369276389E-3</v>
      </c>
      <c r="AH127">
        <v>1.5007212188177541E-3</v>
      </c>
      <c r="AI127">
        <v>1.500186901711501E-3</v>
      </c>
      <c r="AJ127">
        <v>1.500000000000002E-3</v>
      </c>
      <c r="AK127" t="s">
        <v>161</v>
      </c>
    </row>
    <row r="128" spans="1:37" x14ac:dyDescent="0.25">
      <c r="A128" t="s">
        <v>162</v>
      </c>
      <c r="B128" t="s">
        <v>6</v>
      </c>
      <c r="C128">
        <v>1.315156657414784E-2</v>
      </c>
      <c r="D128">
        <v>1.27083566228145E-2</v>
      </c>
      <c r="E128">
        <v>1.22802925266628E-2</v>
      </c>
      <c r="F128">
        <v>1.1867278492123091E-2</v>
      </c>
      <c r="G128">
        <v>1.14692187256257E-2</v>
      </c>
      <c r="H128">
        <v>1.108601743360098E-2</v>
      </c>
      <c r="I128">
        <v>1.0717578822479279E-2</v>
      </c>
      <c r="J128">
        <v>1.0363807098690919E-2</v>
      </c>
      <c r="K128">
        <v>1.002460646866626E-2</v>
      </c>
      <c r="L128">
        <v>9.6998811388356344E-3</v>
      </c>
      <c r="M128">
        <v>9.3895353156293864E-3</v>
      </c>
      <c r="N128">
        <v>9.0934732054778547E-3</v>
      </c>
      <c r="O128">
        <v>8.8115990148113898E-3</v>
      </c>
      <c r="P128">
        <v>8.5438169500603317E-3</v>
      </c>
      <c r="Q128">
        <v>8.2900312176550084E-3</v>
      </c>
      <c r="R128">
        <v>8.0501460240257738E-3</v>
      </c>
      <c r="S128">
        <v>7.8240655756029696E-3</v>
      </c>
      <c r="T128">
        <v>7.6116940788169343E-3</v>
      </c>
      <c r="U128">
        <v>7.4129357400980122E-3</v>
      </c>
      <c r="V128">
        <v>7.2276947658765451E-3</v>
      </c>
      <c r="W128">
        <v>7.0558753625828662E-3</v>
      </c>
      <c r="X128">
        <v>6.8973817366473284E-3</v>
      </c>
      <c r="Y128">
        <v>6.7521180945002701E-3</v>
      </c>
      <c r="Z128">
        <v>6.6199886425720384E-3</v>
      </c>
      <c r="AA128">
        <v>6.5008975872929602E-3</v>
      </c>
      <c r="AB128">
        <v>6.3947491350933887E-3</v>
      </c>
      <c r="AC128">
        <v>6.301447492403656E-3</v>
      </c>
      <c r="AD128">
        <v>6.2208968656541248E-3</v>
      </c>
      <c r="AE128">
        <v>6.1530014612751162E-3</v>
      </c>
      <c r="AF128">
        <v>6.0976654856969787E-3</v>
      </c>
      <c r="AG128">
        <v>6.0547931453500516E-3</v>
      </c>
      <c r="AH128">
        <v>6.0242886466646862E-3</v>
      </c>
      <c r="AI128">
        <v>6.006056196071214E-3</v>
      </c>
      <c r="AJ128">
        <v>5.9999999999999793E-3</v>
      </c>
      <c r="AK128" t="s">
        <v>163</v>
      </c>
    </row>
    <row r="129" spans="1:37" x14ac:dyDescent="0.25">
      <c r="A129" t="s">
        <v>162</v>
      </c>
      <c r="B129" t="s">
        <v>13</v>
      </c>
      <c r="C129">
        <v>0.1100116436315593</v>
      </c>
      <c r="D129">
        <v>0.11146059299401349</v>
      </c>
      <c r="E129">
        <v>0.11322689588733301</v>
      </c>
      <c r="F129">
        <v>0.1152875703399474</v>
      </c>
      <c r="G129">
        <v>0.117619634380286</v>
      </c>
      <c r="H129">
        <v>0.120200106036778</v>
      </c>
      <c r="I129">
        <v>0.1230060033378529</v>
      </c>
      <c r="J129">
        <v>0.12601434431193989</v>
      </c>
      <c r="K129">
        <v>0.1292021469874684</v>
      </c>
      <c r="L129">
        <v>0.13254642939286779</v>
      </c>
      <c r="M129">
        <v>0.13602420955656741</v>
      </c>
      <c r="N129">
        <v>0.1396125055069965</v>
      </c>
      <c r="O129">
        <v>0.14328833527258439</v>
      </c>
      <c r="P129">
        <v>0.14702871688176081</v>
      </c>
      <c r="Q129">
        <v>0.15081066836295451</v>
      </c>
      <c r="R129">
        <v>0.15461120774459519</v>
      </c>
      <c r="S129">
        <v>0.15840735305511219</v>
      </c>
      <c r="T129">
        <v>0.1621761223229348</v>
      </c>
      <c r="U129">
        <v>0.1658945335764922</v>
      </c>
      <c r="V129">
        <v>0.16953960484421399</v>
      </c>
      <c r="W129">
        <v>0.17308835415452939</v>
      </c>
      <c r="X129">
        <v>0.17651779953586769</v>
      </c>
      <c r="Y129">
        <v>0.1798049590166583</v>
      </c>
      <c r="Z129">
        <v>0.18292685062533079</v>
      </c>
      <c r="AA129">
        <v>0.18586049239031399</v>
      </c>
      <c r="AB129">
        <v>0.18858290234003769</v>
      </c>
      <c r="AC129">
        <v>0.19107109850293111</v>
      </c>
      <c r="AD129">
        <v>0.19330209890742339</v>
      </c>
      <c r="AE129">
        <v>0.1952529215819441</v>
      </c>
      <c r="AF129">
        <v>0.19690058455492249</v>
      </c>
      <c r="AG129">
        <v>0.19822210585478789</v>
      </c>
      <c r="AH129">
        <v>0.19919450350996989</v>
      </c>
      <c r="AI129">
        <v>0.19979479554889751</v>
      </c>
      <c r="AJ129">
        <v>0.20000000000000021</v>
      </c>
      <c r="AK129" t="s">
        <v>164</v>
      </c>
    </row>
    <row r="130" spans="1:37" x14ac:dyDescent="0.25">
      <c r="A130" t="s">
        <v>162</v>
      </c>
      <c r="B130" t="s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165</v>
      </c>
    </row>
    <row r="131" spans="1:37" x14ac:dyDescent="0.25">
      <c r="A131" t="s">
        <v>162</v>
      </c>
      <c r="B131" t="s">
        <v>8</v>
      </c>
      <c r="C131">
        <v>1.1767415260096101E-2</v>
      </c>
      <c r="D131">
        <v>1.1754047118439021E-2</v>
      </c>
      <c r="E131">
        <v>1.170504998772753E-2</v>
      </c>
      <c r="F131">
        <v>1.162271232830535E-2</v>
      </c>
      <c r="G131">
        <v>1.150932260051619E-2</v>
      </c>
      <c r="H131">
        <v>1.1367169264703769E-2</v>
      </c>
      <c r="I131">
        <v>1.1198540781211821E-2</v>
      </c>
      <c r="J131">
        <v>1.1005725610384031E-2</v>
      </c>
      <c r="K131">
        <v>1.079101221256413E-2</v>
      </c>
      <c r="L131">
        <v>1.0556689048095841E-2</v>
      </c>
      <c r="M131">
        <v>1.0305044577322869E-2</v>
      </c>
      <c r="N131">
        <v>1.003836726058893E-2</v>
      </c>
      <c r="O131">
        <v>9.7589455582377613E-3</v>
      </c>
      <c r="P131">
        <v>9.4690679306130461E-3</v>
      </c>
      <c r="Q131">
        <v>9.1710228380585176E-3</v>
      </c>
      <c r="R131">
        <v>8.8670987409178968E-3</v>
      </c>
      <c r="S131">
        <v>8.5595840995348841E-3</v>
      </c>
      <c r="T131">
        <v>8.2507673742532144E-3</v>
      </c>
      <c r="U131">
        <v>7.9429370254165861E-3</v>
      </c>
      <c r="V131">
        <v>7.6383815133687178E-3</v>
      </c>
      <c r="W131">
        <v>7.3393892984533428E-3</v>
      </c>
      <c r="X131">
        <v>7.0482488410141628E-3</v>
      </c>
      <c r="Y131">
        <v>6.7672486013949026E-3</v>
      </c>
      <c r="Z131">
        <v>6.4986770399392546E-3</v>
      </c>
      <c r="AA131">
        <v>6.2448226169909684E-3</v>
      </c>
      <c r="AB131">
        <v>6.0079737928937296E-3</v>
      </c>
      <c r="AC131">
        <v>5.7904190279912757E-3</v>
      </c>
      <c r="AD131">
        <v>5.5944467826273079E-3</v>
      </c>
      <c r="AE131">
        <v>5.4223455171455576E-3</v>
      </c>
      <c r="AF131">
        <v>5.276403691889725E-3</v>
      </c>
      <c r="AG131">
        <v>5.1589097672035409E-3</v>
      </c>
      <c r="AH131">
        <v>5.0721522034307123E-3</v>
      </c>
      <c r="AI131">
        <v>5.018419460914956E-3</v>
      </c>
      <c r="AJ131">
        <v>4.9999999999999888E-3</v>
      </c>
      <c r="AK131" t="s">
        <v>166</v>
      </c>
    </row>
    <row r="132" spans="1:37" x14ac:dyDescent="0.25">
      <c r="A132" t="s">
        <v>162</v>
      </c>
      <c r="B132" t="s">
        <v>14</v>
      </c>
      <c r="C132">
        <v>3.4181801995067391E-3</v>
      </c>
      <c r="D132">
        <v>3.034516997133968E-3</v>
      </c>
      <c r="E132">
        <v>2.706774776475537E-3</v>
      </c>
      <c r="F132">
        <v>2.4321522961703109E-3</v>
      </c>
      <c r="G132">
        <v>2.207848314857153E-3</v>
      </c>
      <c r="H132">
        <v>2.03106159117492E-3</v>
      </c>
      <c r="I132">
        <v>1.8989908837624631E-3</v>
      </c>
      <c r="J132">
        <v>1.808834951258662E-3</v>
      </c>
      <c r="K132">
        <v>1.7577925523023651E-3</v>
      </c>
      <c r="L132">
        <v>1.743062445532427E-3</v>
      </c>
      <c r="M132">
        <v>1.761843389587716E-3</v>
      </c>
      <c r="N132">
        <v>1.811334143107101E-3</v>
      </c>
      <c r="O132">
        <v>1.888733464729426E-3</v>
      </c>
      <c r="P132">
        <v>1.9912401130935549E-3</v>
      </c>
      <c r="Q132">
        <v>2.116052846838351E-3</v>
      </c>
      <c r="R132">
        <v>2.2603704246026719E-3</v>
      </c>
      <c r="S132">
        <v>2.4213916050253859E-3</v>
      </c>
      <c r="T132">
        <v>2.5963151467453291E-3</v>
      </c>
      <c r="U132">
        <v>2.7823398084013979E-3</v>
      </c>
      <c r="V132">
        <v>2.9766643486324211E-3</v>
      </c>
      <c r="W132">
        <v>3.1764875260772872E-3</v>
      </c>
      <c r="X132">
        <v>3.379008099374818E-3</v>
      </c>
      <c r="Y132">
        <v>3.5814248271639091E-3</v>
      </c>
      <c r="Z132">
        <v>3.7809364680834148E-3</v>
      </c>
      <c r="AA132">
        <v>3.9747417807721704E-3</v>
      </c>
      <c r="AB132">
        <v>4.1600395238690548E-3</v>
      </c>
      <c r="AC132">
        <v>4.3340284560129437E-3</v>
      </c>
      <c r="AD132">
        <v>4.4939073358426559E-3</v>
      </c>
      <c r="AE132">
        <v>4.6368749219971089E-3</v>
      </c>
      <c r="AF132">
        <v>4.7601299731151129E-3</v>
      </c>
      <c r="AG132">
        <v>4.8608712478355274E-3</v>
      </c>
      <c r="AH132">
        <v>4.9362975047972718E-3</v>
      </c>
      <c r="AI132">
        <v>4.9836075026391206E-3</v>
      </c>
      <c r="AJ132">
        <v>5.000000000000001E-3</v>
      </c>
      <c r="AK132" t="s">
        <v>167</v>
      </c>
    </row>
    <row r="133" spans="1:37" x14ac:dyDescent="0.25">
      <c r="A133" t="s">
        <v>162</v>
      </c>
      <c r="B133" t="s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168</v>
      </c>
    </row>
    <row r="134" spans="1:37" x14ac:dyDescent="0.25">
      <c r="A134" t="s">
        <v>162</v>
      </c>
      <c r="B134" t="s">
        <v>10</v>
      </c>
      <c r="C134">
        <v>0.96725430390063727</v>
      </c>
      <c r="D134">
        <v>0.96764929620139695</v>
      </c>
      <c r="E134">
        <v>0.96809893438560535</v>
      </c>
      <c r="F134">
        <v>0.96859897687036622</v>
      </c>
      <c r="G134">
        <v>0.96914518207278177</v>
      </c>
      <c r="H134">
        <v>0.96973330840995464</v>
      </c>
      <c r="I134">
        <v>0.97035911429898813</v>
      </c>
      <c r="J134">
        <v>0.97101835815698501</v>
      </c>
      <c r="K134">
        <v>0.9717067984010479</v>
      </c>
      <c r="L134">
        <v>0.97242019344828012</v>
      </c>
      <c r="M134">
        <v>0.9731543017157841</v>
      </c>
      <c r="N134">
        <v>0.97390488162066291</v>
      </c>
      <c r="O134">
        <v>0.97466769158001954</v>
      </c>
      <c r="P134">
        <v>0.97543849001095662</v>
      </c>
      <c r="Q134">
        <v>0.97621303533057691</v>
      </c>
      <c r="R134">
        <v>0.97698708595598327</v>
      </c>
      <c r="S134">
        <v>0.97775640030427879</v>
      </c>
      <c r="T134">
        <v>0.97851673679256634</v>
      </c>
      <c r="U134">
        <v>0.97926385383794867</v>
      </c>
      <c r="V134">
        <v>0.97999350985752853</v>
      </c>
      <c r="W134">
        <v>0.98070146326840912</v>
      </c>
      <c r="X134">
        <v>0.98138347248769298</v>
      </c>
      <c r="Y134">
        <v>0.98203529593248284</v>
      </c>
      <c r="Z134">
        <v>0.98265269201988192</v>
      </c>
      <c r="AA134">
        <v>0.98323141916699286</v>
      </c>
      <c r="AB134">
        <v>0.98376723579091874</v>
      </c>
      <c r="AC134">
        <v>0.9842559003087622</v>
      </c>
      <c r="AD134">
        <v>0.984693171137626</v>
      </c>
      <c r="AE134">
        <v>0.98507480669461334</v>
      </c>
      <c r="AF134">
        <v>0.98539656539682685</v>
      </c>
      <c r="AG134">
        <v>0.98565420566136952</v>
      </c>
      <c r="AH134">
        <v>0.98584348590534376</v>
      </c>
      <c r="AI134">
        <v>0.98596016454585311</v>
      </c>
      <c r="AJ134">
        <v>0.98599999999999999</v>
      </c>
      <c r="AK134" t="s">
        <v>169</v>
      </c>
    </row>
    <row r="135" spans="1:37" x14ac:dyDescent="0.25">
      <c r="A135" t="s">
        <v>162</v>
      </c>
      <c r="B135" t="s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170</v>
      </c>
    </row>
    <row r="136" spans="1:37" x14ac:dyDescent="0.25">
      <c r="A136" t="s">
        <v>162</v>
      </c>
      <c r="B136" t="s">
        <v>15</v>
      </c>
      <c r="C136">
        <v>0.1017140787263478</v>
      </c>
      <c r="D136">
        <v>0.10183325409519089</v>
      </c>
      <c r="E136">
        <v>0.1018740225764611</v>
      </c>
      <c r="F136">
        <v>0.1018411299503158</v>
      </c>
      <c r="G136">
        <v>0.1017393219969125</v>
      </c>
      <c r="H136">
        <v>0.1015733444964086</v>
      </c>
      <c r="I136">
        <v>0.1013479432289618</v>
      </c>
      <c r="J136">
        <v>0.1010678639747295</v>
      </c>
      <c r="K136">
        <v>0.1007378525138691</v>
      </c>
      <c r="L136">
        <v>0.1003626546265383</v>
      </c>
      <c r="M136">
        <v>9.994701609289447E-2</v>
      </c>
      <c r="N136">
        <v>9.9495682693095125E-2</v>
      </c>
      <c r="O136">
        <v>9.9013400207297708E-2</v>
      </c>
      <c r="P136">
        <v>9.8504914415659853E-2</v>
      </c>
      <c r="Q136">
        <v>9.7974971098338914E-2</v>
      </c>
      <c r="R136">
        <v>9.7428316035492485E-2</v>
      </c>
      <c r="S136">
        <v>9.6869695007277948E-2</v>
      </c>
      <c r="T136">
        <v>9.630385379385302E-2</v>
      </c>
      <c r="U136">
        <v>9.5735538175374904E-2</v>
      </c>
      <c r="V136">
        <v>9.5169493932001373E-2</v>
      </c>
      <c r="W136">
        <v>9.4610466843889754E-2</v>
      </c>
      <c r="X136">
        <v>9.4063202691197556E-2</v>
      </c>
      <c r="Y136">
        <v>9.3532447254082385E-2</v>
      </c>
      <c r="Z136">
        <v>9.3022946312701638E-2</v>
      </c>
      <c r="AA136">
        <v>9.2539445647212837E-2</v>
      </c>
      <c r="AB136">
        <v>9.2086691037773505E-2</v>
      </c>
      <c r="AC136">
        <v>9.1669428264541039E-2</v>
      </c>
      <c r="AD136">
        <v>9.1292403107673115E-2</v>
      </c>
      <c r="AE136">
        <v>9.0960361347327129E-2</v>
      </c>
      <c r="AF136">
        <v>9.0678048763660521E-2</v>
      </c>
      <c r="AG136">
        <v>9.0450211136830841E-2</v>
      </c>
      <c r="AH136">
        <v>9.0281594246995583E-2</v>
      </c>
      <c r="AI136">
        <v>9.0176943874312299E-2</v>
      </c>
      <c r="AJ136">
        <v>9.0141005798938453E-2</v>
      </c>
      <c r="AK136" t="s">
        <v>171</v>
      </c>
    </row>
    <row r="137" spans="1:37" x14ac:dyDescent="0.25">
      <c r="A137" t="s">
        <v>162</v>
      </c>
      <c r="B137" t="s">
        <v>16</v>
      </c>
      <c r="C137">
        <v>6.9349057811600043E-2</v>
      </c>
      <c r="D137">
        <v>6.7867543089284804E-2</v>
      </c>
      <c r="E137">
        <v>6.6571909414688352E-2</v>
      </c>
      <c r="F137">
        <v>6.5453248381437776E-2</v>
      </c>
      <c r="G137">
        <v>6.4502651583160042E-2</v>
      </c>
      <c r="H137">
        <v>6.3711210613482339E-2</v>
      </c>
      <c r="I137">
        <v>6.3070017066031672E-2</v>
      </c>
      <c r="J137">
        <v>6.2570162534435106E-2</v>
      </c>
      <c r="K137">
        <v>6.2202738612319709E-2</v>
      </c>
      <c r="L137">
        <v>6.1958836893312531E-2</v>
      </c>
      <c r="M137">
        <v>6.1829548971040753E-2</v>
      </c>
      <c r="N137">
        <v>6.1805966439131339E-2</v>
      </c>
      <c r="O137">
        <v>6.1879180891211388E-2</v>
      </c>
      <c r="P137">
        <v>6.2040283920907983E-2</v>
      </c>
      <c r="Q137">
        <v>6.2280367121848167E-2</v>
      </c>
      <c r="R137">
        <v>6.2590522087659098E-2</v>
      </c>
      <c r="S137">
        <v>6.2961840411967646E-2</v>
      </c>
      <c r="T137">
        <v>6.3385413688401129E-2</v>
      </c>
      <c r="U137">
        <v>6.3852333510586431E-2</v>
      </c>
      <c r="V137">
        <v>6.4353691472150712E-2</v>
      </c>
      <c r="W137">
        <v>6.4880579166720992E-2</v>
      </c>
      <c r="X137">
        <v>6.5424088187924404E-2</v>
      </c>
      <c r="Y137">
        <v>6.5975310129387926E-2</v>
      </c>
      <c r="Z137">
        <v>6.6525336584738831E-2</v>
      </c>
      <c r="AA137">
        <v>6.706525914760389E-2</v>
      </c>
      <c r="AB137">
        <v>6.7586169411610358E-2</v>
      </c>
      <c r="AC137">
        <v>6.8079158970385217E-2</v>
      </c>
      <c r="AD137">
        <v>6.8535319417555723E-2</v>
      </c>
      <c r="AE137">
        <v>6.8945742346748787E-2</v>
      </c>
      <c r="AF137">
        <v>6.9301519351591401E-2</v>
      </c>
      <c r="AG137">
        <v>6.9593742025710864E-2</v>
      </c>
      <c r="AH137">
        <v>6.9813501962734004E-2</v>
      </c>
      <c r="AI137">
        <v>6.9951890756288104E-2</v>
      </c>
      <c r="AJ137">
        <v>7.0000000000000104E-2</v>
      </c>
      <c r="AK137" t="s">
        <v>172</v>
      </c>
    </row>
    <row r="138" spans="1:37" x14ac:dyDescent="0.25">
      <c r="A138" t="s">
        <v>162</v>
      </c>
      <c r="B138" t="s">
        <v>17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173</v>
      </c>
    </row>
    <row r="139" spans="1:37" x14ac:dyDescent="0.25">
      <c r="A139" t="s">
        <v>162</v>
      </c>
      <c r="B139" t="s">
        <v>18</v>
      </c>
      <c r="C139">
        <v>0.71354069766151496</v>
      </c>
      <c r="D139">
        <v>0.71387531703299301</v>
      </c>
      <c r="E139">
        <v>0.71372437994759741</v>
      </c>
      <c r="F139">
        <v>0.71311806413012868</v>
      </c>
      <c r="G139">
        <v>0.71208654730538667</v>
      </c>
      <c r="H139">
        <v>0.71066000719817202</v>
      </c>
      <c r="I139">
        <v>0.70886862153328456</v>
      </c>
      <c r="J139">
        <v>0.70674256803552482</v>
      </c>
      <c r="K139">
        <v>0.70431202442969287</v>
      </c>
      <c r="L139">
        <v>0.7016071684405889</v>
      </c>
      <c r="M139">
        <v>0.69865817779301331</v>
      </c>
      <c r="N139">
        <v>0.69549523021176596</v>
      </c>
      <c r="O139">
        <v>0.69214850342164735</v>
      </c>
      <c r="P139">
        <v>0.68864817514745758</v>
      </c>
      <c r="Q139">
        <v>0.68502442311399703</v>
      </c>
      <c r="R139">
        <v>0.68130742504606578</v>
      </c>
      <c r="S139">
        <v>0.67752735866846403</v>
      </c>
      <c r="T139">
        <v>0.67371440170599184</v>
      </c>
      <c r="U139">
        <v>0.66989873188344973</v>
      </c>
      <c r="V139">
        <v>0.66611052692563788</v>
      </c>
      <c r="W139">
        <v>0.66237996455735637</v>
      </c>
      <c r="X139">
        <v>0.6587372225034055</v>
      </c>
      <c r="Y139">
        <v>0.65521247848858544</v>
      </c>
      <c r="Z139">
        <v>0.65183591023769649</v>
      </c>
      <c r="AA139">
        <v>0.64863769547553884</v>
      </c>
      <c r="AB139">
        <v>0.64564801192691257</v>
      </c>
      <c r="AC139">
        <v>0.64289703731661785</v>
      </c>
      <c r="AD139">
        <v>0.64041494936945531</v>
      </c>
      <c r="AE139">
        <v>0.63823192581022459</v>
      </c>
      <c r="AF139">
        <v>0.63637814436372642</v>
      </c>
      <c r="AG139">
        <v>0.63488378275476098</v>
      </c>
      <c r="AH139">
        <v>0.63377901870812781</v>
      </c>
      <c r="AI139">
        <v>0.63309402994862796</v>
      </c>
      <c r="AJ139">
        <v>0.63285899420106129</v>
      </c>
      <c r="AK139" t="s">
        <v>174</v>
      </c>
    </row>
    <row r="140" spans="1:37" x14ac:dyDescent="0.25">
      <c r="A140" t="s">
        <v>162</v>
      </c>
      <c r="B140" t="s">
        <v>12</v>
      </c>
      <c r="C140">
        <v>7.8267142651187154E-3</v>
      </c>
      <c r="D140">
        <v>7.8883000573495513E-3</v>
      </c>
      <c r="E140">
        <v>7.9157231000040879E-3</v>
      </c>
      <c r="F140">
        <v>7.9110323092054062E-3</v>
      </c>
      <c r="G140">
        <v>7.8762766010765841E-3</v>
      </c>
      <c r="H140">
        <v>7.8135048917407149E-3</v>
      </c>
      <c r="I140">
        <v>7.7247660973208824E-3</v>
      </c>
      <c r="J140">
        <v>7.6121091339401746E-3</v>
      </c>
      <c r="K140">
        <v>7.477582917721666E-3</v>
      </c>
      <c r="L140">
        <v>7.3232363647884576E-3</v>
      </c>
      <c r="M140">
        <v>7.151118391263621E-3</v>
      </c>
      <c r="N140">
        <v>6.9632779132702454E-3</v>
      </c>
      <c r="O140">
        <v>6.7617638469314196E-3</v>
      </c>
      <c r="P140">
        <v>6.5486251083702301E-3</v>
      </c>
      <c r="Q140">
        <v>6.3259106137097468E-3</v>
      </c>
      <c r="R140">
        <v>6.0956692790730717E-3</v>
      </c>
      <c r="S140">
        <v>5.8599500205832834E-3</v>
      </c>
      <c r="T140">
        <v>5.620801754363464E-3</v>
      </c>
      <c r="U140">
        <v>5.3802733965367059E-3</v>
      </c>
      <c r="V140">
        <v>5.14041386322608E-3</v>
      </c>
      <c r="W140">
        <v>4.903272070554696E-3</v>
      </c>
      <c r="X140">
        <v>4.6708969346456134E-3</v>
      </c>
      <c r="Y140">
        <v>4.4453373716219369E-3</v>
      </c>
      <c r="Z140">
        <v>4.2286422976067287E-3</v>
      </c>
      <c r="AA140">
        <v>4.0228606287231123E-3</v>
      </c>
      <c r="AB140">
        <v>3.8300412810941208E-3</v>
      </c>
      <c r="AC140">
        <v>3.652233170842894E-3</v>
      </c>
      <c r="AD140">
        <v>3.491485214092478E-3</v>
      </c>
      <c r="AE140">
        <v>3.3498463269659661E-3</v>
      </c>
      <c r="AF140">
        <v>3.2293654255864542E-3</v>
      </c>
      <c r="AG140">
        <v>3.1320914260770062E-3</v>
      </c>
      <c r="AH140">
        <v>3.0600732445607241E-3</v>
      </c>
      <c r="AI140">
        <v>3.015359797160702E-3</v>
      </c>
      <c r="AJ140">
        <v>3.00000000000001E-3</v>
      </c>
      <c r="AK140" t="s">
        <v>175</v>
      </c>
    </row>
    <row r="141" spans="1:37" x14ac:dyDescent="0.25">
      <c r="A141" t="s">
        <v>162</v>
      </c>
      <c r="B141" t="s">
        <v>40</v>
      </c>
      <c r="C141">
        <v>1.9663419694712419E-3</v>
      </c>
      <c r="D141">
        <v>1.9287757913839449E-3</v>
      </c>
      <c r="E141">
        <v>1.8960173974445721E-3</v>
      </c>
      <c r="F141">
        <v>1.8678349020001339E-3</v>
      </c>
      <c r="G141">
        <v>1.8439964193976469E-3</v>
      </c>
      <c r="H141">
        <v>1.824270063984124E-3</v>
      </c>
      <c r="I141">
        <v>1.8084239501065769E-3</v>
      </c>
      <c r="J141">
        <v>1.796226192112022E-3</v>
      </c>
      <c r="K141">
        <v>1.78744490434747E-3</v>
      </c>
      <c r="L141">
        <v>1.781848201159937E-3</v>
      </c>
      <c r="M141">
        <v>1.779204196896434E-3</v>
      </c>
      <c r="N141">
        <v>1.779281005903978E-3</v>
      </c>
      <c r="O141">
        <v>1.78184674252958E-3</v>
      </c>
      <c r="P141">
        <v>1.786669521120257E-3</v>
      </c>
      <c r="Q141">
        <v>1.7935174560230181E-3</v>
      </c>
      <c r="R141">
        <v>1.8021586615848809E-3</v>
      </c>
      <c r="S141">
        <v>1.8123612521528539E-3</v>
      </c>
      <c r="T141">
        <v>1.823893342073958E-3</v>
      </c>
      <c r="U141">
        <v>1.8365230456952001E-3</v>
      </c>
      <c r="V141">
        <v>1.8500184773635969E-3</v>
      </c>
      <c r="W141">
        <v>1.8641477514261609E-3</v>
      </c>
      <c r="X141">
        <v>1.878678982229908E-3</v>
      </c>
      <c r="Y141">
        <v>1.8933802841218509E-3</v>
      </c>
      <c r="Z141">
        <v>1.908019771449001E-3</v>
      </c>
      <c r="AA141">
        <v>1.9223655585583761E-3</v>
      </c>
      <c r="AB141">
        <v>1.9361857597969851E-3</v>
      </c>
      <c r="AC141">
        <v>1.9492484895118421E-3</v>
      </c>
      <c r="AD141">
        <v>1.9613218620499681E-3</v>
      </c>
      <c r="AE141">
        <v>1.9721739917583671E-3</v>
      </c>
      <c r="AF141">
        <v>1.9815729929840578E-3</v>
      </c>
      <c r="AG141">
        <v>1.989286980074053E-3</v>
      </c>
      <c r="AH141">
        <v>1.9950840673753638E-3</v>
      </c>
      <c r="AI141">
        <v>1.9987323692350102E-3</v>
      </c>
      <c r="AJ141">
        <v>1.9999999999999992E-3</v>
      </c>
      <c r="AK141" t="s">
        <v>176</v>
      </c>
    </row>
    <row r="142" spans="1:37" x14ac:dyDescent="0.25">
      <c r="A142" t="s">
        <v>177</v>
      </c>
      <c r="B142" t="s">
        <v>6</v>
      </c>
      <c r="C142">
        <v>3.8095417206225829E-4</v>
      </c>
      <c r="D142">
        <v>3.8166919100875721E-4</v>
      </c>
      <c r="E142">
        <v>3.8295191547769352E-4</v>
      </c>
      <c r="F142">
        <v>3.8476490076357891E-4</v>
      </c>
      <c r="G142">
        <v>3.8707070216092532E-4</v>
      </c>
      <c r="H142">
        <v>3.8983187496424438E-4</v>
      </c>
      <c r="I142">
        <v>3.9301097446804798E-4</v>
      </c>
      <c r="J142">
        <v>3.9657055596684798E-4</v>
      </c>
      <c r="K142">
        <v>4.0047317475515592E-4</v>
      </c>
      <c r="L142">
        <v>4.0468138612748388E-4</v>
      </c>
      <c r="M142">
        <v>4.0915774537834379E-4</v>
      </c>
      <c r="N142">
        <v>4.1386480780224698E-4</v>
      </c>
      <c r="O142">
        <v>4.1876512869370568E-4</v>
      </c>
      <c r="P142">
        <v>4.2382126334723129E-4</v>
      </c>
      <c r="Q142">
        <v>4.2899576705733588E-4</v>
      </c>
      <c r="R142">
        <v>4.3425119511853128E-4</v>
      </c>
      <c r="S142">
        <v>4.3955010282532869E-4</v>
      </c>
      <c r="T142">
        <v>4.448550454722408E-4</v>
      </c>
      <c r="U142">
        <v>4.5012857835377898E-4</v>
      </c>
      <c r="V142">
        <v>4.5533325676445501E-4</v>
      </c>
      <c r="W142">
        <v>4.6043163599878052E-4</v>
      </c>
      <c r="X142">
        <v>4.6538627135126771E-4</v>
      </c>
      <c r="Y142">
        <v>4.7015971811642781E-4</v>
      </c>
      <c r="Z142">
        <v>4.7471453158877332E-4</v>
      </c>
      <c r="AA142">
        <v>4.7901326706281558E-4</v>
      </c>
      <c r="AB142">
        <v>4.8301847983306661E-4</v>
      </c>
      <c r="AC142">
        <v>4.8669272519403768E-4</v>
      </c>
      <c r="AD142">
        <v>4.8999855844024116E-4</v>
      </c>
      <c r="AE142">
        <v>4.9289853486618885E-4</v>
      </c>
      <c r="AF142">
        <v>4.9535520976639225E-4</v>
      </c>
      <c r="AG142">
        <v>4.9733113843536316E-4</v>
      </c>
      <c r="AH142">
        <v>4.987888761676133E-4</v>
      </c>
      <c r="AI142">
        <v>4.9969097825765534E-4</v>
      </c>
      <c r="AJ142">
        <v>4.9999999999999947E-4</v>
      </c>
      <c r="AK142" t="s">
        <v>178</v>
      </c>
    </row>
    <row r="143" spans="1:37" x14ac:dyDescent="0.25">
      <c r="A143" t="s">
        <v>177</v>
      </c>
      <c r="B143" t="s">
        <v>13</v>
      </c>
      <c r="C143">
        <v>6.4842957180034203E-2</v>
      </c>
      <c r="D143">
        <v>6.6388560459076346E-2</v>
      </c>
      <c r="E143">
        <v>6.793762174563478E-2</v>
      </c>
      <c r="F143">
        <v>6.9486901726410977E-2</v>
      </c>
      <c r="G143">
        <v>7.1033161088106367E-2</v>
      </c>
      <c r="H143">
        <v>7.2573160517422367E-2</v>
      </c>
      <c r="I143">
        <v>7.4103660701060392E-2</v>
      </c>
      <c r="J143">
        <v>7.562142232572186E-2</v>
      </c>
      <c r="K143">
        <v>7.7123206078108228E-2</v>
      </c>
      <c r="L143">
        <v>7.8605772644920829E-2</v>
      </c>
      <c r="M143">
        <v>8.006588271286115E-2</v>
      </c>
      <c r="N143">
        <v>8.1500296968630592E-2</v>
      </c>
      <c r="O143">
        <v>8.2905776098930573E-2</v>
      </c>
      <c r="P143">
        <v>8.4279080790462535E-2</v>
      </c>
      <c r="Q143">
        <v>8.5616971729927827E-2</v>
      </c>
      <c r="R143">
        <v>8.6916209604027961E-2</v>
      </c>
      <c r="S143">
        <v>8.817355509946434E-2</v>
      </c>
      <c r="T143">
        <v>8.9385768902938326E-2</v>
      </c>
      <c r="U143">
        <v>9.0549611701151389E-2</v>
      </c>
      <c r="V143">
        <v>9.1661844180804905E-2</v>
      </c>
      <c r="W143">
        <v>9.2719227028600346E-2</v>
      </c>
      <c r="X143">
        <v>9.3718520931239099E-2</v>
      </c>
      <c r="Y143">
        <v>9.465648657542261E-2</v>
      </c>
      <c r="Z143">
        <v>9.5529884647852281E-2</v>
      </c>
      <c r="AA143">
        <v>9.6335475835229514E-2</v>
      </c>
      <c r="AB143">
        <v>9.7070020824255782E-2</v>
      </c>
      <c r="AC143">
        <v>9.7730280301632402E-2</v>
      </c>
      <c r="AD143">
        <v>9.831301495406089E-2</v>
      </c>
      <c r="AE143">
        <v>9.8814985468242675E-2</v>
      </c>
      <c r="AF143">
        <v>9.9232952530879132E-2</v>
      </c>
      <c r="AG143">
        <v>9.9563676828671621E-2</v>
      </c>
      <c r="AH143">
        <v>9.9803919048321671E-2</v>
      </c>
      <c r="AI143">
        <v>9.995043987653067E-2</v>
      </c>
      <c r="AJ143">
        <v>0.1</v>
      </c>
      <c r="AK143" t="s">
        <v>179</v>
      </c>
    </row>
    <row r="144" spans="1:37" x14ac:dyDescent="0.25">
      <c r="A144" t="s">
        <v>177</v>
      </c>
      <c r="B144" t="s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180</v>
      </c>
    </row>
    <row r="145" spans="1:37" x14ac:dyDescent="0.25">
      <c r="A145" t="s">
        <v>177</v>
      </c>
      <c r="B145" t="s">
        <v>8</v>
      </c>
      <c r="C145">
        <v>0.22767611688709399</v>
      </c>
      <c r="D145">
        <v>0.22980514633534471</v>
      </c>
      <c r="E145">
        <v>0.23179516192642191</v>
      </c>
      <c r="F145">
        <v>0.23365083104080769</v>
      </c>
      <c r="G145">
        <v>0.2353768210589835</v>
      </c>
      <c r="H145">
        <v>0.2369777993614311</v>
      </c>
      <c r="I145">
        <v>0.2384584333286322</v>
      </c>
      <c r="J145">
        <v>0.2398233903410685</v>
      </c>
      <c r="K145">
        <v>0.24107733777922169</v>
      </c>
      <c r="L145">
        <v>0.24222494302357339</v>
      </c>
      <c r="M145">
        <v>0.2432708734546056</v>
      </c>
      <c r="N145">
        <v>0.24421979645279959</v>
      </c>
      <c r="O145">
        <v>0.2450763793986373</v>
      </c>
      <c r="P145">
        <v>0.24584528967260039</v>
      </c>
      <c r="Q145">
        <v>0.24653119465517051</v>
      </c>
      <c r="R145">
        <v>0.24713876172682939</v>
      </c>
      <c r="S145">
        <v>0.2476726582680587</v>
      </c>
      <c r="T145">
        <v>0.24813755165934021</v>
      </c>
      <c r="U145">
        <v>0.24853810928115561</v>
      </c>
      <c r="V145">
        <v>0.24887899851398651</v>
      </c>
      <c r="W145">
        <v>0.24916488673831461</v>
      </c>
      <c r="X145">
        <v>0.24940044133462161</v>
      </c>
      <c r="Y145">
        <v>0.24959032968338929</v>
      </c>
      <c r="Z145">
        <v>0.2497392191650992</v>
      </c>
      <c r="AA145">
        <v>0.24985177716023321</v>
      </c>
      <c r="AB145">
        <v>0.24993267104927311</v>
      </c>
      <c r="AC145">
        <v>0.2499865682127001</v>
      </c>
      <c r="AD145">
        <v>0.25001813603099632</v>
      </c>
      <c r="AE145">
        <v>0.2500320418846434</v>
      </c>
      <c r="AF145">
        <v>0.25003295315412288</v>
      </c>
      <c r="AG145">
        <v>0.25002553721991649</v>
      </c>
      <c r="AH145">
        <v>0.25001446146250628</v>
      </c>
      <c r="AI145">
        <v>0.25000439326237339</v>
      </c>
      <c r="AJ145">
        <v>0.24999999999999989</v>
      </c>
      <c r="AK145" t="s">
        <v>181</v>
      </c>
    </row>
    <row r="146" spans="1:37" x14ac:dyDescent="0.25">
      <c r="A146" t="s">
        <v>177</v>
      </c>
      <c r="B146" t="s">
        <v>14</v>
      </c>
      <c r="C146">
        <v>2.8187643568957929E-3</v>
      </c>
      <c r="D146">
        <v>2.97464370767351E-3</v>
      </c>
      <c r="E146">
        <v>3.1316182791976959E-3</v>
      </c>
      <c r="F146">
        <v>3.289313976987646E-3</v>
      </c>
      <c r="G146">
        <v>3.4473567065626668E-3</v>
      </c>
      <c r="H146">
        <v>3.605372373442058E-3</v>
      </c>
      <c r="I146">
        <v>3.7629868831451181E-3</v>
      </c>
      <c r="J146">
        <v>3.9198261411911486E-3</v>
      </c>
      <c r="K146">
        <v>4.0755160530994514E-3</v>
      </c>
      <c r="L146">
        <v>4.2296825243893239E-3</v>
      </c>
      <c r="M146">
        <v>4.3819514605800691E-3</v>
      </c>
      <c r="N146">
        <v>4.5319487671909896E-3</v>
      </c>
      <c r="O146">
        <v>4.679300349741386E-3</v>
      </c>
      <c r="P146">
        <v>4.8236321137505572E-3</v>
      </c>
      <c r="Q146">
        <v>4.9645699647378029E-3</v>
      </c>
      <c r="R146">
        <v>5.1017398082224266E-3</v>
      </c>
      <c r="S146">
        <v>5.234767549723727E-3</v>
      </c>
      <c r="T146">
        <v>5.3632790947610084E-3</v>
      </c>
      <c r="U146">
        <v>5.4869003488535661E-3</v>
      </c>
      <c r="V146">
        <v>5.6052572175207026E-3</v>
      </c>
      <c r="W146">
        <v>5.717975606281722E-3</v>
      </c>
      <c r="X146">
        <v>5.8246814206559241E-3</v>
      </c>
      <c r="Y146">
        <v>5.9250005661626087E-3</v>
      </c>
      <c r="Z146">
        <v>6.018558948321073E-3</v>
      </c>
      <c r="AA146">
        <v>6.104982472650621E-3</v>
      </c>
      <c r="AB146">
        <v>6.1838970446705579E-3</v>
      </c>
      <c r="AC146">
        <v>6.2549285699001764E-3</v>
      </c>
      <c r="AD146">
        <v>6.3177029538587816E-3</v>
      </c>
      <c r="AE146">
        <v>6.3718461020656749E-3</v>
      </c>
      <c r="AF146">
        <v>6.4169839200401554E-3</v>
      </c>
      <c r="AG146">
        <v>6.452742313301521E-3</v>
      </c>
      <c r="AH146">
        <v>6.478747187369082E-3</v>
      </c>
      <c r="AI146">
        <v>6.4946244477621278E-3</v>
      </c>
      <c r="AJ146">
        <v>6.499999999999965E-3</v>
      </c>
      <c r="AK146" t="s">
        <v>182</v>
      </c>
    </row>
    <row r="147" spans="1:37" x14ac:dyDescent="0.25">
      <c r="A147" t="s">
        <v>177</v>
      </c>
      <c r="B147" t="s">
        <v>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183</v>
      </c>
    </row>
    <row r="148" spans="1:37" x14ac:dyDescent="0.25">
      <c r="A148" t="s">
        <v>177</v>
      </c>
      <c r="B148" t="s">
        <v>10</v>
      </c>
      <c r="C148">
        <v>0.64177182892979634</v>
      </c>
      <c r="D148">
        <v>0.64195455734332851</v>
      </c>
      <c r="E148">
        <v>0.64214646165126166</v>
      </c>
      <c r="F148">
        <v>0.64234660220205275</v>
      </c>
      <c r="G148">
        <v>0.64255403934415822</v>
      </c>
      <c r="H148">
        <v>0.64276783342603494</v>
      </c>
      <c r="I148">
        <v>0.64298704479613955</v>
      </c>
      <c r="J148">
        <v>0.64321073380292881</v>
      </c>
      <c r="K148">
        <v>0.64343796079485949</v>
      </c>
      <c r="L148">
        <v>0.64366778612038833</v>
      </c>
      <c r="M148">
        <v>0.64389927012797188</v>
      </c>
      <c r="N148">
        <v>0.644131473166067</v>
      </c>
      <c r="O148">
        <v>0.64436345558313057</v>
      </c>
      <c r="P148">
        <v>0.6445942777276189</v>
      </c>
      <c r="Q148">
        <v>0.64482299994798908</v>
      </c>
      <c r="R148">
        <v>0.64504868259269788</v>
      </c>
      <c r="S148">
        <v>0.6452703860102017</v>
      </c>
      <c r="T148">
        <v>0.64548717054895755</v>
      </c>
      <c r="U148">
        <v>0.64569809655742194</v>
      </c>
      <c r="V148">
        <v>0.64590222438405187</v>
      </c>
      <c r="W148">
        <v>0.64609861437730376</v>
      </c>
      <c r="X148">
        <v>0.64628632688563459</v>
      </c>
      <c r="Y148">
        <v>0.64646442225750089</v>
      </c>
      <c r="Z148">
        <v>0.64663196084135943</v>
      </c>
      <c r="AA148">
        <v>0.64678800298566697</v>
      </c>
      <c r="AB148">
        <v>0.64693160903888036</v>
      </c>
      <c r="AC148">
        <v>0.64706183934945616</v>
      </c>
      <c r="AD148">
        <v>0.647177754265851</v>
      </c>
      <c r="AE148">
        <v>0.64727841413652198</v>
      </c>
      <c r="AF148">
        <v>0.64736287930992542</v>
      </c>
      <c r="AG148">
        <v>0.6474302101345184</v>
      </c>
      <c r="AH148">
        <v>0.64747946695875735</v>
      </c>
      <c r="AI148">
        <v>0.64750971013109915</v>
      </c>
      <c r="AJ148">
        <v>0.64752000000000065</v>
      </c>
      <c r="AK148" t="s">
        <v>184</v>
      </c>
    </row>
    <row r="149" spans="1:37" x14ac:dyDescent="0.25">
      <c r="A149" t="s">
        <v>177</v>
      </c>
      <c r="B149" t="s">
        <v>11</v>
      </c>
      <c r="C149">
        <v>2.674049287207483E-2</v>
      </c>
      <c r="D149">
        <v>2.6748106555972009E-2</v>
      </c>
      <c r="E149">
        <v>2.6756102568802561E-2</v>
      </c>
      <c r="F149">
        <v>2.6764441758418859E-2</v>
      </c>
      <c r="G149">
        <v>2.677308497267325E-2</v>
      </c>
      <c r="H149">
        <v>2.678199305941811E-2</v>
      </c>
      <c r="I149">
        <v>2.6791126866505789E-2</v>
      </c>
      <c r="J149">
        <v>2.6800447241788691E-2</v>
      </c>
      <c r="K149">
        <v>2.6809915033119129E-2</v>
      </c>
      <c r="L149">
        <v>2.6819491088349481E-2</v>
      </c>
      <c r="M149">
        <v>2.682913625533213E-2</v>
      </c>
      <c r="N149">
        <v>2.6838811381919441E-2</v>
      </c>
      <c r="O149">
        <v>2.684847731596374E-2</v>
      </c>
      <c r="P149">
        <v>2.6858094905317431E-2</v>
      </c>
      <c r="Q149">
        <v>2.6867624997832851E-2</v>
      </c>
      <c r="R149">
        <v>2.6877028441362399E-2</v>
      </c>
      <c r="S149">
        <v>2.6886266083758371E-2</v>
      </c>
      <c r="T149">
        <v>2.6895298772873201E-2</v>
      </c>
      <c r="U149">
        <v>2.690408735655922E-2</v>
      </c>
      <c r="V149">
        <v>2.6912592682668789E-2</v>
      </c>
      <c r="W149">
        <v>2.6920775599054279E-2</v>
      </c>
      <c r="X149">
        <v>2.692859695356806E-2</v>
      </c>
      <c r="Y149">
        <v>2.693601759406249E-2</v>
      </c>
      <c r="Z149">
        <v>2.6942998368389919E-2</v>
      </c>
      <c r="AA149">
        <v>2.6949500124402739E-2</v>
      </c>
      <c r="AB149">
        <v>2.6955483709953289E-2</v>
      </c>
      <c r="AC149">
        <v>2.6960909972893951E-2</v>
      </c>
      <c r="AD149">
        <v>2.6965739761077061E-2</v>
      </c>
      <c r="AE149">
        <v>2.696993392235502E-2</v>
      </c>
      <c r="AF149">
        <v>2.6973453304580161E-2</v>
      </c>
      <c r="AG149">
        <v>2.6976258755604859E-2</v>
      </c>
      <c r="AH149">
        <v>2.6978311123281491E-2</v>
      </c>
      <c r="AI149">
        <v>2.6979571255462399E-2</v>
      </c>
      <c r="AJ149">
        <v>2.6979999999999942E-2</v>
      </c>
      <c r="AK149" t="s">
        <v>185</v>
      </c>
    </row>
    <row r="150" spans="1:37" x14ac:dyDescent="0.25">
      <c r="A150" t="s">
        <v>177</v>
      </c>
      <c r="B150" t="s">
        <v>15</v>
      </c>
      <c r="C150">
        <v>2.3269426790752681E-2</v>
      </c>
      <c r="D150">
        <v>2.3223436388421621E-2</v>
      </c>
      <c r="E150">
        <v>2.3176113151097029E-2</v>
      </c>
      <c r="F150">
        <v>2.3127631564365921E-2</v>
      </c>
      <c r="G150">
        <v>2.3078166113815309E-2</v>
      </c>
      <c r="H150">
        <v>2.3027891285032211E-2</v>
      </c>
      <c r="I150">
        <v>2.297698156360364E-2</v>
      </c>
      <c r="J150">
        <v>2.2925611435116629E-2</v>
      </c>
      <c r="K150">
        <v>2.287395538515816E-2</v>
      </c>
      <c r="L150">
        <v>2.2822187899315269E-2</v>
      </c>
      <c r="M150">
        <v>2.2770483463174979E-2</v>
      </c>
      <c r="N150">
        <v>2.2719016562324289E-2</v>
      </c>
      <c r="O150">
        <v>2.2667961682350229E-2</v>
      </c>
      <c r="P150">
        <v>2.261749330883981E-2</v>
      </c>
      <c r="Q150">
        <v>2.2567785927380051E-2</v>
      </c>
      <c r="R150">
        <v>2.2519014023557951E-2</v>
      </c>
      <c r="S150">
        <v>2.2471352082960541E-2</v>
      </c>
      <c r="T150">
        <v>2.2424974591174849E-2</v>
      </c>
      <c r="U150">
        <v>2.238005603378785E-2</v>
      </c>
      <c r="V150">
        <v>2.2336770896386599E-2</v>
      </c>
      <c r="W150">
        <v>2.22952936645581E-2</v>
      </c>
      <c r="X150">
        <v>2.225579882388937E-2</v>
      </c>
      <c r="Y150">
        <v>2.2218460859967409E-2</v>
      </c>
      <c r="Z150">
        <v>2.218345425837925E-2</v>
      </c>
      <c r="AA150">
        <v>2.2150953504711909E-2</v>
      </c>
      <c r="AB150">
        <v>2.2121133084552391E-2</v>
      </c>
      <c r="AC150">
        <v>2.209416748348772E-2</v>
      </c>
      <c r="AD150">
        <v>2.2070231187104911E-2</v>
      </c>
      <c r="AE150">
        <v>2.204949868099098E-2</v>
      </c>
      <c r="AF150">
        <v>2.203214445073293E-2</v>
      </c>
      <c r="AG150">
        <v>2.20183429819178E-2</v>
      </c>
      <c r="AH150">
        <v>2.200826876013259E-2</v>
      </c>
      <c r="AI150">
        <v>2.2002096270964319E-2</v>
      </c>
      <c r="AJ150">
        <v>2.1999999999999999E-2</v>
      </c>
      <c r="AK150" t="s">
        <v>186</v>
      </c>
    </row>
    <row r="151" spans="1:37" x14ac:dyDescent="0.25">
      <c r="A151" t="s">
        <v>177</v>
      </c>
      <c r="B151" t="s">
        <v>16</v>
      </c>
      <c r="C151">
        <v>0.14427197266484859</v>
      </c>
      <c r="D151">
        <v>0.1439912897319674</v>
      </c>
      <c r="E151">
        <v>0.14370509103405379</v>
      </c>
      <c r="F151">
        <v>0.14341427519428551</v>
      </c>
      <c r="G151">
        <v>0.14311974083584009</v>
      </c>
      <c r="H151">
        <v>0.14282238658189539</v>
      </c>
      <c r="I151">
        <v>0.14252311105562901</v>
      </c>
      <c r="J151">
        <v>0.14222281288021851</v>
      </c>
      <c r="K151">
        <v>0.1419223906788416</v>
      </c>
      <c r="L151">
        <v>0.14162274307467601</v>
      </c>
      <c r="M151">
        <v>0.14132476869089919</v>
      </c>
      <c r="N151">
        <v>0.14102936615068909</v>
      </c>
      <c r="O151">
        <v>0.14073743407722319</v>
      </c>
      <c r="P151">
        <v>0.14044987109367929</v>
      </c>
      <c r="Q151">
        <v>0.14016757582323491</v>
      </c>
      <c r="R151">
        <v>0.13989144688906771</v>
      </c>
      <c r="S151">
        <v>0.13962238291435539</v>
      </c>
      <c r="T151">
        <v>0.13936128252227581</v>
      </c>
      <c r="U151">
        <v>0.13910904433600629</v>
      </c>
      <c r="V151">
        <v>0.13886656697872471</v>
      </c>
      <c r="W151">
        <v>0.13863474907360859</v>
      </c>
      <c r="X151">
        <v>0.1384144892438357</v>
      </c>
      <c r="Y151">
        <v>0.1382066861125838</v>
      </c>
      <c r="Z151">
        <v>0.13801223830303019</v>
      </c>
      <c r="AA151">
        <v>0.13783204443835301</v>
      </c>
      <c r="AB151">
        <v>0.13766700314172961</v>
      </c>
      <c r="AC151">
        <v>0.13751801303633771</v>
      </c>
      <c r="AD151">
        <v>0.13738597274535491</v>
      </c>
      <c r="AE151">
        <v>0.13727178089195899</v>
      </c>
      <c r="AF151">
        <v>0.13717633609932761</v>
      </c>
      <c r="AG151">
        <v>0.1371005369906384</v>
      </c>
      <c r="AH151">
        <v>0.137045282189069</v>
      </c>
      <c r="AI151">
        <v>0.13701147031779709</v>
      </c>
      <c r="AJ151">
        <v>0.13700000000000029</v>
      </c>
      <c r="AK151" t="s">
        <v>187</v>
      </c>
    </row>
    <row r="152" spans="1:37" x14ac:dyDescent="0.25">
      <c r="A152" t="s">
        <v>177</v>
      </c>
      <c r="B152" t="s">
        <v>17</v>
      </c>
      <c r="C152">
        <v>0.41421716874594511</v>
      </c>
      <c r="D152">
        <v>0.41346094544645079</v>
      </c>
      <c r="E152">
        <v>0.41271946705105761</v>
      </c>
      <c r="F152">
        <v>0.41199327477874798</v>
      </c>
      <c r="G152">
        <v>0.41128290984850552</v>
      </c>
      <c r="H152">
        <v>0.41058891347931298</v>
      </c>
      <c r="I152">
        <v>0.40991182689015387</v>
      </c>
      <c r="J152">
        <v>0.40925219130001139</v>
      </c>
      <c r="K152">
        <v>0.40861054792786872</v>
      </c>
      <c r="L152">
        <v>0.40798743799270881</v>
      </c>
      <c r="M152">
        <v>0.40738340271351497</v>
      </c>
      <c r="N152">
        <v>0.40679898330927028</v>
      </c>
      <c r="O152">
        <v>0.40623472099895819</v>
      </c>
      <c r="P152">
        <v>0.40569115700156172</v>
      </c>
      <c r="Q152">
        <v>0.40516883253606378</v>
      </c>
      <c r="R152">
        <v>0.40466828882144801</v>
      </c>
      <c r="S152">
        <v>0.40419006707669719</v>
      </c>
      <c r="T152">
        <v>0.40373470852079502</v>
      </c>
      <c r="U152">
        <v>0.403302754372724</v>
      </c>
      <c r="V152">
        <v>0.40289474585146767</v>
      </c>
      <c r="W152">
        <v>0.40251122417600932</v>
      </c>
      <c r="X152">
        <v>0.40215273056533202</v>
      </c>
      <c r="Y152">
        <v>0.40181980623841879</v>
      </c>
      <c r="Z152">
        <v>0.40151299241425292</v>
      </c>
      <c r="AA152">
        <v>0.40123283031181772</v>
      </c>
      <c r="AB152">
        <v>0.40097986115009621</v>
      </c>
      <c r="AC152">
        <v>0.40075462614807128</v>
      </c>
      <c r="AD152">
        <v>0.40055766652472702</v>
      </c>
      <c r="AE152">
        <v>0.40038952349904572</v>
      </c>
      <c r="AF152">
        <v>0.40025073829001079</v>
      </c>
      <c r="AG152">
        <v>0.40014185211660552</v>
      </c>
      <c r="AH152">
        <v>0.40006340619781311</v>
      </c>
      <c r="AI152">
        <v>0.40001594175261662</v>
      </c>
      <c r="AJ152">
        <v>0.3999999999999993</v>
      </c>
      <c r="AK152" t="s">
        <v>188</v>
      </c>
    </row>
    <row r="153" spans="1:37" x14ac:dyDescent="0.25">
      <c r="A153" t="s">
        <v>177</v>
      </c>
      <c r="B153" t="s">
        <v>18</v>
      </c>
      <c r="C153">
        <v>0.3490490346722</v>
      </c>
      <c r="D153">
        <v>0.34838146644509088</v>
      </c>
      <c r="E153">
        <v>0.34770764475271648</v>
      </c>
      <c r="F153">
        <v>0.34702927094157271</v>
      </c>
      <c r="G153">
        <v>0.34634804635815591</v>
      </c>
      <c r="H153">
        <v>0.34566567234896178</v>
      </c>
      <c r="I153">
        <v>0.34498385026048672</v>
      </c>
      <c r="J153">
        <v>0.34430428143922648</v>
      </c>
      <c r="K153">
        <v>0.34362866723167751</v>
      </c>
      <c r="L153">
        <v>0.34295870898433528</v>
      </c>
      <c r="M153">
        <v>0.34229610804369642</v>
      </c>
      <c r="N153">
        <v>0.34164256575625668</v>
      </c>
      <c r="O153">
        <v>0.34099978346851229</v>
      </c>
      <c r="P153">
        <v>0.34036946252695932</v>
      </c>
      <c r="Q153">
        <v>0.33975330427809353</v>
      </c>
      <c r="R153">
        <v>0.3391530100684112</v>
      </c>
      <c r="S153">
        <v>0.33857028124440841</v>
      </c>
      <c r="T153">
        <v>0.33800681915258107</v>
      </c>
      <c r="U153">
        <v>0.33746432513942543</v>
      </c>
      <c r="V153">
        <v>0.33694450055143732</v>
      </c>
      <c r="W153">
        <v>0.336449046735113</v>
      </c>
      <c r="X153">
        <v>0.33597966503694843</v>
      </c>
      <c r="Y153">
        <v>0.33553805680343968</v>
      </c>
      <c r="Z153">
        <v>0.33512592338108288</v>
      </c>
      <c r="AA153">
        <v>0.33474496611637389</v>
      </c>
      <c r="AB153">
        <v>0.33439688635580911</v>
      </c>
      <c r="AC153">
        <v>0.33408338544588428</v>
      </c>
      <c r="AD153">
        <v>0.33380616473309549</v>
      </c>
      <c r="AE153">
        <v>0.3335669255639388</v>
      </c>
      <c r="AF153">
        <v>0.33336736928491062</v>
      </c>
      <c r="AG153">
        <v>0.33320919724250653</v>
      </c>
      <c r="AH153">
        <v>0.33309411078322271</v>
      </c>
      <c r="AI153">
        <v>0.33302381125355529</v>
      </c>
      <c r="AJ153">
        <v>0.33300000000000052</v>
      </c>
      <c r="AK153" t="s">
        <v>189</v>
      </c>
    </row>
    <row r="154" spans="1:37" x14ac:dyDescent="0.25">
      <c r="A154" t="s">
        <v>177</v>
      </c>
      <c r="B154" t="s">
        <v>12</v>
      </c>
      <c r="C154">
        <v>0.10343060713897249</v>
      </c>
      <c r="D154">
        <v>0.10111052057434609</v>
      </c>
      <c r="E154">
        <v>9.8919321938036014E-2</v>
      </c>
      <c r="F154">
        <v>9.6853360097957114E-2</v>
      </c>
      <c r="G154">
        <v>9.4908983922024084E-2</v>
      </c>
      <c r="H154">
        <v>9.3082542278151589E-2</v>
      </c>
      <c r="I154">
        <v>9.137038403425439E-2</v>
      </c>
      <c r="J154">
        <v>8.9768858058247109E-2</v>
      </c>
      <c r="K154">
        <v>8.8274313218044506E-2</v>
      </c>
      <c r="L154">
        <v>8.6883098381561233E-2</v>
      </c>
      <c r="M154">
        <v>8.5591562416712064E-2</v>
      </c>
      <c r="N154">
        <v>8.439605419141169E-2</v>
      </c>
      <c r="O154">
        <v>8.3292922573574749E-2</v>
      </c>
      <c r="P154">
        <v>8.2278516431115958E-2</v>
      </c>
      <c r="Q154">
        <v>8.1349184631950108E-2</v>
      </c>
      <c r="R154">
        <v>8.0501276043991848E-2</v>
      </c>
      <c r="S154">
        <v>7.9731139535155801E-2</v>
      </c>
      <c r="T154">
        <v>7.9035123973356741E-2</v>
      </c>
      <c r="U154">
        <v>7.8409578226509444E-2</v>
      </c>
      <c r="V154">
        <v>7.7850851162528503E-2</v>
      </c>
      <c r="W154">
        <v>7.7355291649328639E-2</v>
      </c>
      <c r="X154">
        <v>7.6919248554824557E-2</v>
      </c>
      <c r="Y154">
        <v>7.653907074693099E-2</v>
      </c>
      <c r="Z154">
        <v>7.6211107093562602E-2</v>
      </c>
      <c r="AA154">
        <v>7.5931706462634155E-2</v>
      </c>
      <c r="AB154">
        <v>7.5697217722060312E-2</v>
      </c>
      <c r="AC154">
        <v>7.5503989739755778E-2</v>
      </c>
      <c r="AD154">
        <v>7.534837138363526E-2</v>
      </c>
      <c r="AE154">
        <v>7.5226711521613449E-2</v>
      </c>
      <c r="AF154">
        <v>7.5135359021605078E-2</v>
      </c>
      <c r="AG154">
        <v>7.5070662751524769E-2</v>
      </c>
      <c r="AH154">
        <v>7.502897157928734E-2</v>
      </c>
      <c r="AI154">
        <v>7.5006634372807413E-2</v>
      </c>
      <c r="AJ154">
        <v>7.4999999999999761E-2</v>
      </c>
      <c r="AK154" t="s">
        <v>190</v>
      </c>
    </row>
    <row r="155" spans="1:37" x14ac:dyDescent="0.25">
      <c r="A155" t="s">
        <v>177</v>
      </c>
      <c r="B155" t="s">
        <v>40</v>
      </c>
      <c r="C155">
        <v>1.530675589323753E-3</v>
      </c>
      <c r="D155">
        <v>1.579657821319372E-3</v>
      </c>
      <c r="E155">
        <v>1.6224439862427479E-3</v>
      </c>
      <c r="F155">
        <v>1.659331817629246E-3</v>
      </c>
      <c r="G155">
        <v>1.690619049014238E-3</v>
      </c>
      <c r="H155">
        <v>1.716603413933088E-3</v>
      </c>
      <c r="I155">
        <v>1.7375826459211641E-3</v>
      </c>
      <c r="J155">
        <v>1.7538544785138371E-3</v>
      </c>
      <c r="K155">
        <v>1.76571664524647E-3</v>
      </c>
      <c r="L155">
        <v>1.773466879654432E-3</v>
      </c>
      <c r="M155">
        <v>1.777402915273091E-3</v>
      </c>
      <c r="N155">
        <v>1.7778224856378161E-3</v>
      </c>
      <c r="O155">
        <v>1.7750233242839709E-3</v>
      </c>
      <c r="P155">
        <v>1.769303164746928E-3</v>
      </c>
      <c r="Q155">
        <v>1.7609597405620499E-3</v>
      </c>
      <c r="R155">
        <v>1.750290785264706E-3</v>
      </c>
      <c r="S155">
        <v>1.737594032390267E-3</v>
      </c>
      <c r="T155">
        <v>1.723167215474098E-3</v>
      </c>
      <c r="U155">
        <v>1.707308068051564E-3</v>
      </c>
      <c r="V155">
        <v>1.6903143236580351E-3</v>
      </c>
      <c r="W155">
        <v>1.6724837158288799E-3</v>
      </c>
      <c r="X155">
        <v>1.654113978099466E-3</v>
      </c>
      <c r="Y155">
        <v>1.635502844005159E-3</v>
      </c>
      <c r="Z155">
        <v>1.616948047081326E-3</v>
      </c>
      <c r="AA155">
        <v>1.5987473208633361E-3</v>
      </c>
      <c r="AB155">
        <v>1.5811983988865571E-3</v>
      </c>
      <c r="AC155">
        <v>1.564599014686357E-3</v>
      </c>
      <c r="AD155">
        <v>1.549246901798101E-3</v>
      </c>
      <c r="AE155">
        <v>1.535439793757157E-3</v>
      </c>
      <c r="AF155">
        <v>1.5234754240988941E-3</v>
      </c>
      <c r="AG155">
        <v>1.5136515263586799E-3</v>
      </c>
      <c r="AH155">
        <v>1.506265834071882E-3</v>
      </c>
      <c r="AI155">
        <v>1.501616080773869E-3</v>
      </c>
      <c r="AJ155">
        <v>1.5000000000000031E-3</v>
      </c>
      <c r="AK155" t="s">
        <v>191</v>
      </c>
    </row>
    <row r="156" spans="1:37" x14ac:dyDescent="0.25">
      <c r="A156" t="s">
        <v>192</v>
      </c>
      <c r="B156" t="s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193</v>
      </c>
    </row>
    <row r="157" spans="1:37" x14ac:dyDescent="0.25">
      <c r="A157" t="s">
        <v>192</v>
      </c>
      <c r="B157" t="s">
        <v>13</v>
      </c>
      <c r="C157">
        <v>8.0374504471657657E-2</v>
      </c>
      <c r="D157">
        <v>8.148738349236001E-2</v>
      </c>
      <c r="E157">
        <v>8.2681577448270593E-2</v>
      </c>
      <c r="F157">
        <v>8.3949748766452365E-2</v>
      </c>
      <c r="G157">
        <v>8.5284559873968255E-2</v>
      </c>
      <c r="H157">
        <v>8.6678673197881098E-2</v>
      </c>
      <c r="I157">
        <v>8.8124751165253881E-2</v>
      </c>
      <c r="J157">
        <v>8.9615456203149479E-2</v>
      </c>
      <c r="K157">
        <v>9.1143450738630699E-2</v>
      </c>
      <c r="L157">
        <v>9.2701397198760596E-2</v>
      </c>
      <c r="M157">
        <v>9.4281958010601921E-2</v>
      </c>
      <c r="N157">
        <v>9.5877795601217702E-2</v>
      </c>
      <c r="O157">
        <v>9.748157239767076E-2</v>
      </c>
      <c r="P157">
        <v>9.9085950827024011E-2</v>
      </c>
      <c r="Q157">
        <v>0.1006835933163404</v>
      </c>
      <c r="R157">
        <v>0.1022671622926828</v>
      </c>
      <c r="S157">
        <v>0.1038293201831141</v>
      </c>
      <c r="T157">
        <v>0.1053627294146972</v>
      </c>
      <c r="U157">
        <v>0.106860052414495</v>
      </c>
      <c r="V157">
        <v>0.1083139516095704</v>
      </c>
      <c r="W157">
        <v>0.1097170894269863</v>
      </c>
      <c r="X157">
        <v>0.1110621282938057</v>
      </c>
      <c r="Y157">
        <v>0.11234173063709139</v>
      </c>
      <c r="Z157">
        <v>0.11354855888390621</v>
      </c>
      <c r="AA157">
        <v>0.1146752754613132</v>
      </c>
      <c r="AB157">
        <v>0.11571454279637521</v>
      </c>
      <c r="AC157">
        <v>0.1166590233161551</v>
      </c>
      <c r="AD157">
        <v>0.1175013794477159</v>
      </c>
      <c r="AE157">
        <v>0.11823427361812031</v>
      </c>
      <c r="AF157">
        <v>0.1188503682544314</v>
      </c>
      <c r="AG157">
        <v>0.11934232578371209</v>
      </c>
      <c r="AH157">
        <v>0.1197028086330251</v>
      </c>
      <c r="AI157">
        <v>0.1199244792294334</v>
      </c>
      <c r="AJ157">
        <v>0.12</v>
      </c>
      <c r="AK157" t="s">
        <v>194</v>
      </c>
    </row>
    <row r="158" spans="1:37" x14ac:dyDescent="0.25">
      <c r="A158" t="s">
        <v>192</v>
      </c>
      <c r="B158" t="s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195</v>
      </c>
    </row>
    <row r="159" spans="1:37" x14ac:dyDescent="0.25">
      <c r="A159" t="s">
        <v>192</v>
      </c>
      <c r="B159" t="s">
        <v>8</v>
      </c>
      <c r="C159">
        <v>0.18482001379482771</v>
      </c>
      <c r="D159">
        <v>0.18615273154288961</v>
      </c>
      <c r="E159">
        <v>0.18712967918056991</v>
      </c>
      <c r="F159">
        <v>0.18777084331322069</v>
      </c>
      <c r="G159">
        <v>0.18809621054619399</v>
      </c>
      <c r="H159">
        <v>0.18812576748484189</v>
      </c>
      <c r="I159">
        <v>0.1878795007345162</v>
      </c>
      <c r="J159">
        <v>0.18737739690056929</v>
      </c>
      <c r="K159">
        <v>0.18663944258835261</v>
      </c>
      <c r="L159">
        <v>0.18568562440321881</v>
      </c>
      <c r="M159">
        <v>0.18453592895051951</v>
      </c>
      <c r="N159">
        <v>0.18321034283560669</v>
      </c>
      <c r="O159">
        <v>0.18172885266383251</v>
      </c>
      <c r="P159">
        <v>0.18011144504054899</v>
      </c>
      <c r="Q159">
        <v>0.178378106571108</v>
      </c>
      <c r="R159">
        <v>0.1765488238608616</v>
      </c>
      <c r="S159">
        <v>0.17464358351516199</v>
      </c>
      <c r="T159">
        <v>0.17268237213936091</v>
      </c>
      <c r="U159">
        <v>0.1706851763388105</v>
      </c>
      <c r="V159">
        <v>0.16867198271886291</v>
      </c>
      <c r="W159">
        <v>0.1666627778848698</v>
      </c>
      <c r="X159">
        <v>0.16467754844218341</v>
      </c>
      <c r="Y159">
        <v>0.16273628099615581</v>
      </c>
      <c r="Z159">
        <v>0.16085896215213871</v>
      </c>
      <c r="AA159">
        <v>0.15906557851548439</v>
      </c>
      <c r="AB159">
        <v>0.15737611669154489</v>
      </c>
      <c r="AC159">
        <v>0.15581056328567211</v>
      </c>
      <c r="AD159">
        <v>0.15438890490321799</v>
      </c>
      <c r="AE159">
        <v>0.15313112814953481</v>
      </c>
      <c r="AF159">
        <v>0.15205721962997429</v>
      </c>
      <c r="AG159">
        <v>0.1511871659498884</v>
      </c>
      <c r="AH159">
        <v>0.1505409537146295</v>
      </c>
      <c r="AI159">
        <v>0.15013856952954921</v>
      </c>
      <c r="AJ159">
        <v>0.14999999999999991</v>
      </c>
      <c r="AK159" t="s">
        <v>196</v>
      </c>
    </row>
    <row r="160" spans="1:37" x14ac:dyDescent="0.25">
      <c r="A160" t="s">
        <v>192</v>
      </c>
      <c r="B160" t="s">
        <v>14</v>
      </c>
      <c r="C160">
        <v>5.9982906611075236E-3</v>
      </c>
      <c r="D160">
        <v>6.1260577569208496E-3</v>
      </c>
      <c r="E160">
        <v>6.2326050772758919E-3</v>
      </c>
      <c r="F160">
        <v>6.3190303928139617E-3</v>
      </c>
      <c r="G160">
        <v>6.3864314741763828E-3</v>
      </c>
      <c r="H160">
        <v>6.435906092004463E-3</v>
      </c>
      <c r="I160">
        <v>6.4685520169395312E-3</v>
      </c>
      <c r="J160">
        <v>6.4854670196228996E-3</v>
      </c>
      <c r="K160">
        <v>6.4877488706958841E-3</v>
      </c>
      <c r="L160">
        <v>6.4764953407998064E-3</v>
      </c>
      <c r="M160">
        <v>6.4528042005759789E-3</v>
      </c>
      <c r="N160">
        <v>6.4177732206657234E-3</v>
      </c>
      <c r="O160">
        <v>6.3725001717103548E-3</v>
      </c>
      <c r="P160">
        <v>6.3180828243511924E-3</v>
      </c>
      <c r="Q160">
        <v>6.2556189492295527E-3</v>
      </c>
      <c r="R160">
        <v>6.1862063169867568E-3</v>
      </c>
      <c r="S160">
        <v>6.1109426982641126E-3</v>
      </c>
      <c r="T160">
        <v>6.0309258637029481E-3</v>
      </c>
      <c r="U160">
        <v>5.947253583944572E-3</v>
      </c>
      <c r="V160">
        <v>5.8610236296303096E-3</v>
      </c>
      <c r="W160">
        <v>5.773333771401476E-3</v>
      </c>
      <c r="X160">
        <v>5.685281779899385E-3</v>
      </c>
      <c r="Y160">
        <v>5.5979654257653586E-3</v>
      </c>
      <c r="Z160">
        <v>5.5124824796407073E-3</v>
      </c>
      <c r="AA160">
        <v>5.4299307121667608E-3</v>
      </c>
      <c r="AB160">
        <v>5.3514078939848279E-3</v>
      </c>
      <c r="AC160">
        <v>5.278011795736226E-3</v>
      </c>
      <c r="AD160">
        <v>5.2108401880622737E-3</v>
      </c>
      <c r="AE160">
        <v>5.1509908416042926E-3</v>
      </c>
      <c r="AF160">
        <v>5.0995615270035899E-3</v>
      </c>
      <c r="AG160">
        <v>5.0576500149014962E-3</v>
      </c>
      <c r="AH160">
        <v>5.0263540759393176E-3</v>
      </c>
      <c r="AI160">
        <v>5.0067714807583812E-3</v>
      </c>
      <c r="AJ160">
        <v>4.9999999999999949E-3</v>
      </c>
      <c r="AK160" t="s">
        <v>197</v>
      </c>
    </row>
    <row r="161" spans="1:37" x14ac:dyDescent="0.25">
      <c r="A161" t="s">
        <v>192</v>
      </c>
      <c r="B161" t="s">
        <v>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198</v>
      </c>
    </row>
    <row r="162" spans="1:37" x14ac:dyDescent="0.25">
      <c r="A162" t="s">
        <v>192</v>
      </c>
      <c r="B162" t="s">
        <v>10</v>
      </c>
      <c r="C162">
        <v>0.69262662417870147</v>
      </c>
      <c r="D162">
        <v>0.69310431450395371</v>
      </c>
      <c r="E162">
        <v>0.69370153417271663</v>
      </c>
      <c r="F162">
        <v>0.69440976010979139</v>
      </c>
      <c r="G162">
        <v>0.69522046923997904</v>
      </c>
      <c r="H162">
        <v>0.69612513848808044</v>
      </c>
      <c r="I162">
        <v>0.69711524477889664</v>
      </c>
      <c r="J162">
        <v>0.69818226503722869</v>
      </c>
      <c r="K162">
        <v>0.69931767618787755</v>
      </c>
      <c r="L162">
        <v>0.70051295515564416</v>
      </c>
      <c r="M162">
        <v>0.70175957886532969</v>
      </c>
      <c r="N162">
        <v>0.70304902424173488</v>
      </c>
      <c r="O162">
        <v>0.70437276820966122</v>
      </c>
      <c r="P162">
        <v>0.7057222876939091</v>
      </c>
      <c r="Q162">
        <v>0.70708905961928004</v>
      </c>
      <c r="R162">
        <v>0.70846456091057486</v>
      </c>
      <c r="S162">
        <v>0.70984026849259441</v>
      </c>
      <c r="T162">
        <v>0.71120765929013974</v>
      </c>
      <c r="U162">
        <v>0.71255821022801202</v>
      </c>
      <c r="V162">
        <v>0.71388339823101199</v>
      </c>
      <c r="W162">
        <v>0.71517470022394103</v>
      </c>
      <c r="X162">
        <v>0.71642359313159998</v>
      </c>
      <c r="Y162">
        <v>0.71762155387878956</v>
      </c>
      <c r="Z162">
        <v>0.71876005939031107</v>
      </c>
      <c r="AA162">
        <v>0.71983058659096555</v>
      </c>
      <c r="AB162">
        <v>0.72082461240555373</v>
      </c>
      <c r="AC162">
        <v>0.72173361375887712</v>
      </c>
      <c r="AD162">
        <v>0.722549067575736</v>
      </c>
      <c r="AE162">
        <v>0.7232624507809321</v>
      </c>
      <c r="AF162">
        <v>0.7238652402992658</v>
      </c>
      <c r="AG162">
        <v>0.72434891305553839</v>
      </c>
      <c r="AH162">
        <v>0.72470494597455104</v>
      </c>
      <c r="AI162">
        <v>0.72492481598110448</v>
      </c>
      <c r="AJ162">
        <v>0.72499999999999998</v>
      </c>
      <c r="AK162" t="s">
        <v>199</v>
      </c>
    </row>
    <row r="163" spans="1:37" x14ac:dyDescent="0.25">
      <c r="A163" t="s">
        <v>192</v>
      </c>
      <c r="B163" t="s">
        <v>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200</v>
      </c>
    </row>
    <row r="164" spans="1:37" x14ac:dyDescent="0.25">
      <c r="A164" t="s">
        <v>192</v>
      </c>
      <c r="B164" t="s">
        <v>15</v>
      </c>
      <c r="C164">
        <v>6.5085596506479042E-3</v>
      </c>
      <c r="D164">
        <v>6.5385525747042299E-3</v>
      </c>
      <c r="E164">
        <v>6.5840852872206734E-3</v>
      </c>
      <c r="F164">
        <v>6.6441124556364736E-3</v>
      </c>
      <c r="G164">
        <v>6.7175887473908931E-3</v>
      </c>
      <c r="H164">
        <v>6.8034688299231736E-3</v>
      </c>
      <c r="I164">
        <v>6.9007073706725741E-3</v>
      </c>
      <c r="J164">
        <v>7.0082590370783432E-3</v>
      </c>
      <c r="K164">
        <v>7.1250784965797278E-3</v>
      </c>
      <c r="L164">
        <v>7.2501204166159844E-3</v>
      </c>
      <c r="M164">
        <v>7.3823394646263616E-3</v>
      </c>
      <c r="N164">
        <v>7.5206903080501097E-3</v>
      </c>
      <c r="O164">
        <v>7.6641276143264818E-3</v>
      </c>
      <c r="P164">
        <v>7.811606050894729E-3</v>
      </c>
      <c r="Q164">
        <v>7.9620802851941026E-3</v>
      </c>
      <c r="R164">
        <v>8.114504984663852E-3</v>
      </c>
      <c r="S164">
        <v>8.2678348167432268E-3</v>
      </c>
      <c r="T164">
        <v>8.4210244488714843E-3</v>
      </c>
      <c r="U164">
        <v>8.5730285484878661E-3</v>
      </c>
      <c r="V164">
        <v>8.7228017830316331E-3</v>
      </c>
      <c r="W164">
        <v>8.8692988199420338E-3</v>
      </c>
      <c r="X164">
        <v>9.0114743266583135E-3</v>
      </c>
      <c r="Y164">
        <v>9.1482829706197328E-3</v>
      </c>
      <c r="Z164">
        <v>9.2786794192655283E-3</v>
      </c>
      <c r="AA164">
        <v>9.4016183400349711E-3</v>
      </c>
      <c r="AB164">
        <v>9.5160544003672996E-3</v>
      </c>
      <c r="AC164">
        <v>9.6209422677017587E-3</v>
      </c>
      <c r="AD164">
        <v>9.7152366094776198E-3</v>
      </c>
      <c r="AE164">
        <v>9.7978920931341158E-3</v>
      </c>
      <c r="AF164">
        <v>9.8678633861105005E-3</v>
      </c>
      <c r="AG164">
        <v>9.924105155846033E-3</v>
      </c>
      <c r="AH164">
        <v>9.9655720697799568E-3</v>
      </c>
      <c r="AI164">
        <v>9.9912187953515325E-3</v>
      </c>
      <c r="AJ164">
        <v>9.9999999999999985E-3</v>
      </c>
      <c r="AK164" t="s">
        <v>201</v>
      </c>
    </row>
    <row r="165" spans="1:37" x14ac:dyDescent="0.25">
      <c r="A165" t="s">
        <v>192</v>
      </c>
      <c r="B165" t="s">
        <v>16</v>
      </c>
      <c r="C165">
        <v>4.7657484651222042E-2</v>
      </c>
      <c r="D165">
        <v>4.7993142445722517E-2</v>
      </c>
      <c r="E165">
        <v>4.8300400816885983E-2</v>
      </c>
      <c r="F165">
        <v>4.8580407254384679E-2</v>
      </c>
      <c r="G165">
        <v>4.8834309247890992E-2</v>
      </c>
      <c r="H165">
        <v>4.9063254287077203E-2</v>
      </c>
      <c r="I165">
        <v>4.9268389861615698E-2</v>
      </c>
      <c r="J165">
        <v>4.9450863461178787E-2</v>
      </c>
      <c r="K165">
        <v>4.9611822575438773E-2</v>
      </c>
      <c r="L165">
        <v>4.9752414694068013E-2</v>
      </c>
      <c r="M165">
        <v>4.9873787306738797E-2</v>
      </c>
      <c r="N165">
        <v>4.9977087903123531E-2</v>
      </c>
      <c r="O165">
        <v>5.0063463972894469E-2</v>
      </c>
      <c r="P165">
        <v>5.0134063005723983E-2</v>
      </c>
      <c r="Q165">
        <v>5.0190032491284398E-2</v>
      </c>
      <c r="R165">
        <v>5.0232519919248042E-2</v>
      </c>
      <c r="S165">
        <v>5.0262672779287212E-2</v>
      </c>
      <c r="T165">
        <v>5.0281638561074267E-2</v>
      </c>
      <c r="U165">
        <v>5.0290564754281543E-2</v>
      </c>
      <c r="V165">
        <v>5.0290598848581343E-2</v>
      </c>
      <c r="W165">
        <v>5.0282888333646032E-2</v>
      </c>
      <c r="X165">
        <v>5.0268580699147913E-2</v>
      </c>
      <c r="Y165">
        <v>5.024882343475931E-2</v>
      </c>
      <c r="Z165">
        <v>5.0224764030152573E-2</v>
      </c>
      <c r="AA165">
        <v>5.019754997500004E-2</v>
      </c>
      <c r="AB165">
        <v>5.0168328758974028E-2</v>
      </c>
      <c r="AC165">
        <v>5.0138247871746831E-2</v>
      </c>
      <c r="AD165">
        <v>5.0108454802990837E-2</v>
      </c>
      <c r="AE165">
        <v>5.0080097042378369E-2</v>
      </c>
      <c r="AF165">
        <v>5.0054322079581673E-2</v>
      </c>
      <c r="AG165">
        <v>5.0032277404273198E-2</v>
      </c>
      <c r="AH165">
        <v>5.0015110506125199E-2</v>
      </c>
      <c r="AI165">
        <v>5.0003968874810033E-2</v>
      </c>
      <c r="AJ165">
        <v>0.05</v>
      </c>
      <c r="AK165" t="s">
        <v>202</v>
      </c>
    </row>
    <row r="166" spans="1:37" x14ac:dyDescent="0.25">
      <c r="A166" t="s">
        <v>192</v>
      </c>
      <c r="B166" t="s">
        <v>17</v>
      </c>
      <c r="C166">
        <v>0.17505408215877771</v>
      </c>
      <c r="D166">
        <v>0.17895596581846729</v>
      </c>
      <c r="E166">
        <v>0.1827905256386434</v>
      </c>
      <c r="F166">
        <v>0.18655441314869259</v>
      </c>
      <c r="G166">
        <v>0.19024427987800191</v>
      </c>
      <c r="H166">
        <v>0.19385677735595819</v>
      </c>
      <c r="I166">
        <v>0.19738855711194811</v>
      </c>
      <c r="J166">
        <v>0.20083627067535881</v>
      </c>
      <c r="K166">
        <v>0.204196569575577</v>
      </c>
      <c r="L166">
        <v>0.20746610534198939</v>
      </c>
      <c r="M166">
        <v>0.21064152950398299</v>
      </c>
      <c r="N166">
        <v>0.21371949359094469</v>
      </c>
      <c r="O166">
        <v>0.2166966491322613</v>
      </c>
      <c r="P166">
        <v>0.21956964765731959</v>
      </c>
      <c r="Q166">
        <v>0.22233514069550639</v>
      </c>
      <c r="R166">
        <v>0.22498977977620879</v>
      </c>
      <c r="S166">
        <v>0.2275302164288133</v>
      </c>
      <c r="T166">
        <v>0.22995310218270709</v>
      </c>
      <c r="U166">
        <v>0.23225508856727681</v>
      </c>
      <c r="V166">
        <v>0.2344328271119093</v>
      </c>
      <c r="W166">
        <v>0.23648296934599169</v>
      </c>
      <c r="X166">
        <v>0.23840216679891041</v>
      </c>
      <c r="Y166">
        <v>0.2401870710000526</v>
      </c>
      <c r="Z166">
        <v>0.24183433347880501</v>
      </c>
      <c r="AA166">
        <v>0.2433406057645546</v>
      </c>
      <c r="AB166">
        <v>0.24470253938668801</v>
      </c>
      <c r="AC166">
        <v>0.2459167858745922</v>
      </c>
      <c r="AD166">
        <v>0.24697999675765431</v>
      </c>
      <c r="AE166">
        <v>0.24788882356526071</v>
      </c>
      <c r="AF166">
        <v>0.24863991782679851</v>
      </c>
      <c r="AG166">
        <v>0.24922993107165439</v>
      </c>
      <c r="AH166">
        <v>0.24965551482921541</v>
      </c>
      <c r="AI166">
        <v>0.24991332062886831</v>
      </c>
      <c r="AJ166">
        <v>0.25</v>
      </c>
      <c r="AK166" t="s">
        <v>203</v>
      </c>
    </row>
    <row r="167" spans="1:37" x14ac:dyDescent="0.25">
      <c r="A167" t="s">
        <v>192</v>
      </c>
      <c r="B167" t="s">
        <v>18</v>
      </c>
      <c r="C167">
        <v>0.68308667727393924</v>
      </c>
      <c r="D167">
        <v>0.67756318261060833</v>
      </c>
      <c r="E167">
        <v>0.67206321128328694</v>
      </c>
      <c r="F167">
        <v>0.66659606121364789</v>
      </c>
      <c r="G167">
        <v>0.66117103032336411</v>
      </c>
      <c r="H167">
        <v>0.65579741653410883</v>
      </c>
      <c r="I167">
        <v>0.65048451776755523</v>
      </c>
      <c r="J167">
        <v>0.64524163194537654</v>
      </c>
      <c r="K167">
        <v>0.64007805698924569</v>
      </c>
      <c r="L167">
        <v>0.63500309082083617</v>
      </c>
      <c r="M167">
        <v>0.63002603136182056</v>
      </c>
      <c r="N167">
        <v>0.62515617653387257</v>
      </c>
      <c r="O167">
        <v>0.620402824258665</v>
      </c>
      <c r="P167">
        <v>0.615775272457871</v>
      </c>
      <c r="Q167">
        <v>0.61128281905316384</v>
      </c>
      <c r="R167">
        <v>0.60693476196621654</v>
      </c>
      <c r="S167">
        <v>0.60274039911870225</v>
      </c>
      <c r="T167">
        <v>0.59870902843229434</v>
      </c>
      <c r="U167">
        <v>0.5948499478286654</v>
      </c>
      <c r="V167">
        <v>0.59117245522948914</v>
      </c>
      <c r="W167">
        <v>0.58768584855643846</v>
      </c>
      <c r="X167">
        <v>0.58439942573118642</v>
      </c>
      <c r="Y167">
        <v>0.58132248467540637</v>
      </c>
      <c r="Z167">
        <v>0.57846432331077124</v>
      </c>
      <c r="AA167">
        <v>0.57583423955895441</v>
      </c>
      <c r="AB167">
        <v>0.57344153134162867</v>
      </c>
      <c r="AC167">
        <v>0.5712954965804673</v>
      </c>
      <c r="AD167">
        <v>0.56940543319714376</v>
      </c>
      <c r="AE167">
        <v>0.56778063911333077</v>
      </c>
      <c r="AF167">
        <v>0.56643041225070123</v>
      </c>
      <c r="AG167">
        <v>0.56536405053092909</v>
      </c>
      <c r="AH167">
        <v>0.56459085187568703</v>
      </c>
      <c r="AI167">
        <v>0.56412011420664809</v>
      </c>
      <c r="AJ167">
        <v>0.56396113544548543</v>
      </c>
      <c r="AK167" t="s">
        <v>204</v>
      </c>
    </row>
    <row r="168" spans="1:37" x14ac:dyDescent="0.25">
      <c r="A168" t="s">
        <v>192</v>
      </c>
      <c r="B168" t="s">
        <v>12</v>
      </c>
      <c r="C168">
        <v>0.12255336202647089</v>
      </c>
      <c r="D168">
        <v>0.1207429539531568</v>
      </c>
      <c r="E168">
        <v>0.1191687866467135</v>
      </c>
      <c r="F168">
        <v>0.11781939657698789</v>
      </c>
      <c r="G168">
        <v>0.116683320213827</v>
      </c>
      <c r="H168">
        <v>0.1157490940270777</v>
      </c>
      <c r="I168">
        <v>0.11500525448658711</v>
      </c>
      <c r="J168">
        <v>0.11444033806220209</v>
      </c>
      <c r="K168">
        <v>0.11404288122376979</v>
      </c>
      <c r="L168">
        <v>0.113801420441137</v>
      </c>
      <c r="M168">
        <v>0.1137044921841508</v>
      </c>
      <c r="N168">
        <v>0.11374063292265831</v>
      </c>
      <c r="O168">
        <v>0.1138983791265063</v>
      </c>
      <c r="P168">
        <v>0.1141662672655418</v>
      </c>
      <c r="Q168">
        <v>0.11453283380961191</v>
      </c>
      <c r="R168">
        <v>0.1149866152285635</v>
      </c>
      <c r="S168">
        <v>0.1155161479922437</v>
      </c>
      <c r="T168">
        <v>0.11610996857049941</v>
      </c>
      <c r="U168">
        <v>0.1167566134331775</v>
      </c>
      <c r="V168">
        <v>0.1174446190501251</v>
      </c>
      <c r="W168">
        <v>0.1181625218911892</v>
      </c>
      <c r="X168">
        <v>0.1188988584262167</v>
      </c>
      <c r="Y168">
        <v>0.1196421651250547</v>
      </c>
      <c r="Z168">
        <v>0.12038097845755021</v>
      </c>
      <c r="AA168">
        <v>0.12110383489355001</v>
      </c>
      <c r="AB168">
        <v>0.1217992709029013</v>
      </c>
      <c r="AC168">
        <v>0.12245582295545079</v>
      </c>
      <c r="AD168">
        <v>0.12306202752104579</v>
      </c>
      <c r="AE168">
        <v>0.1236064210695333</v>
      </c>
      <c r="AF168">
        <v>0.12407754007076</v>
      </c>
      <c r="AG168">
        <v>0.12446392099457319</v>
      </c>
      <c r="AH168">
        <v>0.1247541003108194</v>
      </c>
      <c r="AI168">
        <v>0.12493661448934611</v>
      </c>
      <c r="AJ168">
        <v>0.12500000000000019</v>
      </c>
      <c r="AK168" t="s">
        <v>205</v>
      </c>
    </row>
    <row r="169" spans="1:37" x14ac:dyDescent="0.25">
      <c r="A169" t="s">
        <v>192</v>
      </c>
      <c r="B169" t="s">
        <v>40</v>
      </c>
      <c r="C169">
        <v>1.320401132648246E-3</v>
      </c>
      <c r="D169">
        <v>1.3357153012167049E-3</v>
      </c>
      <c r="E169">
        <v>1.347594448416605E-3</v>
      </c>
      <c r="F169">
        <v>1.356226768372159E-3</v>
      </c>
      <c r="G169">
        <v>1.36180045520758E-3</v>
      </c>
      <c r="H169">
        <v>1.3645037030470791E-3</v>
      </c>
      <c r="I169">
        <v>1.364524706014872E-3</v>
      </c>
      <c r="J169">
        <v>1.362051658235171E-3</v>
      </c>
      <c r="K169">
        <v>1.3572727538321879E-3</v>
      </c>
      <c r="L169">
        <v>1.350376186930138E-3</v>
      </c>
      <c r="M169">
        <v>1.3415501516532331E-3</v>
      </c>
      <c r="N169">
        <v>1.3309828421256859E-3</v>
      </c>
      <c r="O169">
        <v>1.3188624524717099E-3</v>
      </c>
      <c r="P169">
        <v>1.3053771768155181E-3</v>
      </c>
      <c r="Q169">
        <v>1.290715209281324E-3</v>
      </c>
      <c r="R169">
        <v>1.27506474399334E-3</v>
      </c>
      <c r="S169">
        <v>1.258613975075781E-3</v>
      </c>
      <c r="T169">
        <v>1.241551096652857E-3</v>
      </c>
      <c r="U169">
        <v>1.2240643028487829E-3</v>
      </c>
      <c r="V169">
        <v>1.2063417877877711E-3</v>
      </c>
      <c r="W169">
        <v>1.188571745594036E-3</v>
      </c>
      <c r="X169">
        <v>1.1709423703917901E-3</v>
      </c>
      <c r="Y169">
        <v>1.153641856305245E-3</v>
      </c>
      <c r="Z169">
        <v>1.136858397458615E-3</v>
      </c>
      <c r="AA169">
        <v>1.1207801879761141E-3</v>
      </c>
      <c r="AB169">
        <v>1.105595421981954E-3</v>
      </c>
      <c r="AC169">
        <v>1.0914922936003479E-3</v>
      </c>
      <c r="AD169">
        <v>1.07865899695551E-3</v>
      </c>
      <c r="AE169">
        <v>1.0672837261716511E-3</v>
      </c>
      <c r="AF169">
        <v>1.0575546753729861E-3</v>
      </c>
      <c r="AG169">
        <v>1.049660038683727E-3</v>
      </c>
      <c r="AH169">
        <v>1.0437880102280889E-3</v>
      </c>
      <c r="AI169">
        <v>1.0401267841302819E-3</v>
      </c>
      <c r="AJ169">
        <v>1.038864554514522E-3</v>
      </c>
      <c r="AK169" t="s">
        <v>206</v>
      </c>
    </row>
    <row r="170" spans="1:37" x14ac:dyDescent="0.25">
      <c r="A170" t="s">
        <v>207</v>
      </c>
      <c r="B170" t="s">
        <v>6</v>
      </c>
      <c r="C170">
        <v>1.779533487289554E-2</v>
      </c>
      <c r="D170">
        <v>1.7258529909296421E-2</v>
      </c>
      <c r="E170">
        <v>1.679113455517206E-2</v>
      </c>
      <c r="F170">
        <v>1.638979028103173E-2</v>
      </c>
      <c r="G170">
        <v>1.6051138557384739E-2</v>
      </c>
      <c r="H170">
        <v>1.5771820854740361E-2</v>
      </c>
      <c r="I170">
        <v>1.5548478643607869E-2</v>
      </c>
      <c r="J170">
        <v>1.5377753394496591E-2</v>
      </c>
      <c r="K170">
        <v>1.5256286577915759E-2</v>
      </c>
      <c r="L170">
        <v>1.51807196643747E-2</v>
      </c>
      <c r="M170">
        <v>1.514769412438265E-2</v>
      </c>
      <c r="N170">
        <v>1.515385142844897E-2</v>
      </c>
      <c r="O170">
        <v>1.519583304708289E-2</v>
      </c>
      <c r="P170">
        <v>1.527028045079374E-2</v>
      </c>
      <c r="Q170">
        <v>1.537383511009075E-2</v>
      </c>
      <c r="R170">
        <v>1.5503138495483239E-2</v>
      </c>
      <c r="S170">
        <v>1.5654832077480481E-2</v>
      </c>
      <c r="T170">
        <v>1.5825557326591778E-2</v>
      </c>
      <c r="U170">
        <v>1.6011955713326399E-2</v>
      </c>
      <c r="V170">
        <v>1.621066870819364E-2</v>
      </c>
      <c r="W170">
        <v>1.641833778170277E-2</v>
      </c>
      <c r="X170">
        <v>1.6631604404363121E-2</v>
      </c>
      <c r="Y170">
        <v>1.684711004668393E-2</v>
      </c>
      <c r="Z170">
        <v>1.7061496179174521E-2</v>
      </c>
      <c r="AA170">
        <v>1.727140427234411E-2</v>
      </c>
      <c r="AB170">
        <v>1.7473475796702071E-2</v>
      </c>
      <c r="AC170">
        <v>1.766435222275764E-2</v>
      </c>
      <c r="AD170">
        <v>1.7840675021020162E-2</v>
      </c>
      <c r="AE170">
        <v>1.7999085661998811E-2</v>
      </c>
      <c r="AF170">
        <v>1.8136225616202942E-2</v>
      </c>
      <c r="AG170">
        <v>1.8248736354141881E-2</v>
      </c>
      <c r="AH170">
        <v>1.8333259346324859E-2</v>
      </c>
      <c r="AI170">
        <v>1.8386436063261149E-2</v>
      </c>
      <c r="AJ170">
        <v>1.8404907975460051E-2</v>
      </c>
      <c r="AK170" t="s">
        <v>208</v>
      </c>
    </row>
    <row r="171" spans="1:37" x14ac:dyDescent="0.25">
      <c r="A171" t="s">
        <v>207</v>
      </c>
      <c r="B171" t="s">
        <v>13</v>
      </c>
      <c r="C171">
        <v>9.9851283854605677E-2</v>
      </c>
      <c r="D171">
        <v>9.7156033278518794E-2</v>
      </c>
      <c r="E171">
        <v>9.4828590946595834E-2</v>
      </c>
      <c r="F171">
        <v>9.2850867928796016E-2</v>
      </c>
      <c r="G171">
        <v>9.1204775295078519E-2</v>
      </c>
      <c r="H171">
        <v>8.9872224115402452E-2</v>
      </c>
      <c r="I171">
        <v>8.8835125459726938E-2</v>
      </c>
      <c r="J171">
        <v>8.8075390398011169E-2</v>
      </c>
      <c r="K171">
        <v>8.7574930000214268E-2</v>
      </c>
      <c r="L171">
        <v>8.7315655336295372E-2</v>
      </c>
      <c r="M171">
        <v>8.7279477476213674E-2</v>
      </c>
      <c r="N171">
        <v>8.7448307489928309E-2</v>
      </c>
      <c r="O171">
        <v>8.7804056447398388E-2</v>
      </c>
      <c r="P171">
        <v>8.8328635418583087E-2</v>
      </c>
      <c r="Q171">
        <v>8.9003955473441559E-2</v>
      </c>
      <c r="R171">
        <v>8.9811927681932954E-2</v>
      </c>
      <c r="S171">
        <v>9.0734463114016395E-2</v>
      </c>
      <c r="T171">
        <v>9.1753472839651004E-2</v>
      </c>
      <c r="U171">
        <v>9.2850867928796058E-2</v>
      </c>
      <c r="V171">
        <v>9.4008559451410567E-2</v>
      </c>
      <c r="W171">
        <v>9.5208458477453739E-2</v>
      </c>
      <c r="X171">
        <v>9.6432476076884696E-2</v>
      </c>
      <c r="Y171">
        <v>9.7662523319662631E-2</v>
      </c>
      <c r="Z171">
        <v>9.8880511275746694E-2</v>
      </c>
      <c r="AA171">
        <v>0.1000683510150959</v>
      </c>
      <c r="AB171">
        <v>0.1012079536076696</v>
      </c>
      <c r="AC171">
        <v>0.1022812301234268</v>
      </c>
      <c r="AD171">
        <v>0.1032700916323267</v>
      </c>
      <c r="AE171">
        <v>0.1041564492043285</v>
      </c>
      <c r="AF171">
        <v>0.1049222139093912</v>
      </c>
      <c r="AG171">
        <v>0.10554929681747401</v>
      </c>
      <c r="AH171">
        <v>0.1060196089985362</v>
      </c>
      <c r="AI171">
        <v>0.1063150615225367</v>
      </c>
      <c r="AJ171">
        <v>0.1064175654594349</v>
      </c>
      <c r="AK171" t="s">
        <v>209</v>
      </c>
    </row>
    <row r="172" spans="1:37" x14ac:dyDescent="0.25">
      <c r="A172" t="s">
        <v>207</v>
      </c>
      <c r="B172" t="s">
        <v>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210</v>
      </c>
    </row>
    <row r="173" spans="1:37" x14ac:dyDescent="0.25">
      <c r="A173" t="s">
        <v>207</v>
      </c>
      <c r="B173" t="s">
        <v>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211</v>
      </c>
    </row>
    <row r="174" spans="1:37" x14ac:dyDescent="0.25">
      <c r="A174" t="s">
        <v>207</v>
      </c>
      <c r="B174" t="s">
        <v>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t="s">
        <v>212</v>
      </c>
    </row>
    <row r="175" spans="1:37" x14ac:dyDescent="0.25">
      <c r="A175" t="s">
        <v>207</v>
      </c>
      <c r="B175" t="s">
        <v>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213</v>
      </c>
    </row>
    <row r="176" spans="1:37" x14ac:dyDescent="0.25">
      <c r="A176" t="s">
        <v>207</v>
      </c>
      <c r="B176" t="s">
        <v>10</v>
      </c>
      <c r="C176">
        <v>0.39405520293226542</v>
      </c>
      <c r="D176">
        <v>0.39530319403550618</v>
      </c>
      <c r="E176">
        <v>0.39638981819734759</v>
      </c>
      <c r="F176">
        <v>0.39732288349559952</v>
      </c>
      <c r="G176">
        <v>0.3981101980080714</v>
      </c>
      <c r="H176">
        <v>0.39875956981257299</v>
      </c>
      <c r="I176">
        <v>0.39927880698691398</v>
      </c>
      <c r="J176">
        <v>0.39967571760890408</v>
      </c>
      <c r="K176">
        <v>0.39995810975635271</v>
      </c>
      <c r="L176">
        <v>0.40013379150706951</v>
      </c>
      <c r="M176">
        <v>0.40021057093886431</v>
      </c>
      <c r="N176">
        <v>0.40019625612954662</v>
      </c>
      <c r="O176">
        <v>0.40009865515692611</v>
      </c>
      <c r="P176">
        <v>0.39992557609881257</v>
      </c>
      <c r="Q176">
        <v>0.3996848270330155</v>
      </c>
      <c r="R176">
        <v>0.39938421603734431</v>
      </c>
      <c r="S176">
        <v>0.39903155118960898</v>
      </c>
      <c r="T176">
        <v>0.39863464056761899</v>
      </c>
      <c r="U176">
        <v>0.39820129224918421</v>
      </c>
      <c r="V176">
        <v>0.3977393143121139</v>
      </c>
      <c r="W176">
        <v>0.39725651483421781</v>
      </c>
      <c r="X176">
        <v>0.3967607018933057</v>
      </c>
      <c r="Y176">
        <v>0.39625968356718722</v>
      </c>
      <c r="Z176">
        <v>0.39576126793367211</v>
      </c>
      <c r="AA176">
        <v>0.39527326307056959</v>
      </c>
      <c r="AB176">
        <v>0.39480347705568958</v>
      </c>
      <c r="AC176">
        <v>0.39435971796684188</v>
      </c>
      <c r="AD176">
        <v>0.39394979388183582</v>
      </c>
      <c r="AE176">
        <v>0.39358151287848131</v>
      </c>
      <c r="AF176">
        <v>0.39326268303458772</v>
      </c>
      <c r="AG176">
        <v>0.39300111242796493</v>
      </c>
      <c r="AH176">
        <v>0.39280460913642229</v>
      </c>
      <c r="AI176">
        <v>0.39268098123776968</v>
      </c>
      <c r="AJ176">
        <v>0.39263803680981663</v>
      </c>
      <c r="AK176" t="s">
        <v>214</v>
      </c>
    </row>
    <row r="177" spans="1:37" x14ac:dyDescent="0.25">
      <c r="A177" t="s">
        <v>207</v>
      </c>
      <c r="B177" t="s">
        <v>11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t="s">
        <v>215</v>
      </c>
    </row>
    <row r="178" spans="1:37" x14ac:dyDescent="0.25">
      <c r="A178" t="s">
        <v>207</v>
      </c>
      <c r="B178" t="s">
        <v>15</v>
      </c>
      <c r="C178">
        <v>8.5215558480554573E-4</v>
      </c>
      <c r="D178">
        <v>8.3257401070353375E-4</v>
      </c>
      <c r="E178">
        <v>8.156646424633177E-4</v>
      </c>
      <c r="F178">
        <v>8.0129606012448119E-4</v>
      </c>
      <c r="G178">
        <v>7.8933684372660775E-4</v>
      </c>
      <c r="H178">
        <v>7.7965557330928218E-4</v>
      </c>
      <c r="I178">
        <v>7.7212082891208735E-4</v>
      </c>
      <c r="J178">
        <v>7.6660119057460742E-4</v>
      </c>
      <c r="K178">
        <v>7.6296523833642633E-4</v>
      </c>
      <c r="L178">
        <v>7.6108155223712738E-4</v>
      </c>
      <c r="M178">
        <v>7.6081871231629516E-4</v>
      </c>
      <c r="N178">
        <v>7.6204529861351319E-4</v>
      </c>
      <c r="O178">
        <v>7.6462989116836487E-4</v>
      </c>
      <c r="P178">
        <v>7.6844107002043424E-4</v>
      </c>
      <c r="Q178">
        <v>7.7334741520930516E-4</v>
      </c>
      <c r="R178">
        <v>7.7921750677456179E-4</v>
      </c>
      <c r="S178">
        <v>7.8591992475578708E-4</v>
      </c>
      <c r="T178">
        <v>7.9332324919256564E-4</v>
      </c>
      <c r="U178">
        <v>8.0129606012448119E-4</v>
      </c>
      <c r="V178">
        <v>8.0970693759111693E-4</v>
      </c>
      <c r="W178">
        <v>8.1842446163205723E-4</v>
      </c>
      <c r="X178">
        <v>8.2731721228688625E-4</v>
      </c>
      <c r="Y178">
        <v>8.3625376959518697E-4</v>
      </c>
      <c r="Z178">
        <v>8.4510271359654354E-4</v>
      </c>
      <c r="AA178">
        <v>8.5373262433053991E-4</v>
      </c>
      <c r="AB178">
        <v>8.6201208183675992E-4</v>
      </c>
      <c r="AC178">
        <v>8.6980966615478686E-4</v>
      </c>
      <c r="AD178">
        <v>8.7699395732420489E-4</v>
      </c>
      <c r="AE178">
        <v>8.834335353845984E-4</v>
      </c>
      <c r="AF178">
        <v>8.8899698037555024E-4</v>
      </c>
      <c r="AG178">
        <v>8.9355287233664469E-4</v>
      </c>
      <c r="AH178">
        <v>8.9696979130746547E-4</v>
      </c>
      <c r="AI178">
        <v>8.9911631732759643E-4</v>
      </c>
      <c r="AJ178">
        <v>8.9986103043662171E-4</v>
      </c>
      <c r="AK178" t="s">
        <v>216</v>
      </c>
    </row>
    <row r="179" spans="1:37" x14ac:dyDescent="0.25">
      <c r="A179" t="s">
        <v>207</v>
      </c>
      <c r="B179" t="s">
        <v>16</v>
      </c>
      <c r="C179">
        <v>0.65384078144011004</v>
      </c>
      <c r="D179">
        <v>0.65580083772217412</v>
      </c>
      <c r="E179">
        <v>0.6574934142878941</v>
      </c>
      <c r="F179">
        <v>0.65893166587741747</v>
      </c>
      <c r="G179">
        <v>0.66012874723089288</v>
      </c>
      <c r="H179">
        <v>0.66109781308846827</v>
      </c>
      <c r="I179">
        <v>0.6618520181902916</v>
      </c>
      <c r="J179">
        <v>0.66240451727651106</v>
      </c>
      <c r="K179">
        <v>0.66276846508727449</v>
      </c>
      <c r="L179">
        <v>0.66295701636273052</v>
      </c>
      <c r="M179">
        <v>0.66298332584302666</v>
      </c>
      <c r="N179">
        <v>0.6628605482683112</v>
      </c>
      <c r="O179">
        <v>0.66260183837873232</v>
      </c>
      <c r="P179">
        <v>0.66222035091443787</v>
      </c>
      <c r="Q179">
        <v>0.66172924061557614</v>
      </c>
      <c r="R179">
        <v>0.6611416622222952</v>
      </c>
      <c r="S179">
        <v>0.66047077047474312</v>
      </c>
      <c r="T179">
        <v>0.65972972011306785</v>
      </c>
      <c r="U179">
        <v>0.65893166587741758</v>
      </c>
      <c r="V179">
        <v>0.65808976250794038</v>
      </c>
      <c r="W179">
        <v>0.65721716474478431</v>
      </c>
      <c r="X179">
        <v>0.65632702732809733</v>
      </c>
      <c r="Y179">
        <v>0.65543250499802796</v>
      </c>
      <c r="Z179">
        <v>0.65454675249472372</v>
      </c>
      <c r="AA179">
        <v>0.65368292455833321</v>
      </c>
      <c r="AB179">
        <v>0.65285417592900397</v>
      </c>
      <c r="AC179">
        <v>0.65207366134688449</v>
      </c>
      <c r="AD179">
        <v>0.65135453555212264</v>
      </c>
      <c r="AE179">
        <v>0.65070995328486658</v>
      </c>
      <c r="AF179">
        <v>0.65015306928526462</v>
      </c>
      <c r="AG179">
        <v>0.64969703829346459</v>
      </c>
      <c r="AH179">
        <v>0.64935501504961435</v>
      </c>
      <c r="AI179">
        <v>0.64914015429386251</v>
      </c>
      <c r="AJ179">
        <v>0.6490656107663566</v>
      </c>
      <c r="AK179" t="s">
        <v>217</v>
      </c>
    </row>
    <row r="180" spans="1:37" x14ac:dyDescent="0.25">
      <c r="A180" t="s">
        <v>207</v>
      </c>
      <c r="B180" t="s">
        <v>17</v>
      </c>
      <c r="C180">
        <v>8.9032825770111998E-2</v>
      </c>
      <c r="D180">
        <v>8.9313107367745961E-2</v>
      </c>
      <c r="E180">
        <v>8.9555140246239714E-2</v>
      </c>
      <c r="F180">
        <v>8.9760805490141135E-2</v>
      </c>
      <c r="G180">
        <v>8.9931984183998129E-2</v>
      </c>
      <c r="H180">
        <v>9.0070557412358546E-2</v>
      </c>
      <c r="I180">
        <v>9.0178406259770277E-2</v>
      </c>
      <c r="J180">
        <v>9.0257411810781188E-2</v>
      </c>
      <c r="K180">
        <v>9.0309455149939169E-2</v>
      </c>
      <c r="L180">
        <v>9.0336417361792085E-2</v>
      </c>
      <c r="M180">
        <v>9.034017953088784E-2</v>
      </c>
      <c r="N180">
        <v>9.0322622741774328E-2</v>
      </c>
      <c r="O180">
        <v>9.0285628078999355E-2</v>
      </c>
      <c r="P180">
        <v>9.0231076627110871E-2</v>
      </c>
      <c r="Q180">
        <v>9.0160849470656723E-2</v>
      </c>
      <c r="R180">
        <v>9.0076827694184833E-2</v>
      </c>
      <c r="S180">
        <v>8.9980892382242952E-2</v>
      </c>
      <c r="T180">
        <v>8.9874924619379126E-2</v>
      </c>
      <c r="U180">
        <v>8.9760805490141135E-2</v>
      </c>
      <c r="V180">
        <v>8.9640416079076871E-2</v>
      </c>
      <c r="W180">
        <v>8.9515637470734225E-2</v>
      </c>
      <c r="X180">
        <v>8.9388350749661089E-2</v>
      </c>
      <c r="Y180">
        <v>8.9260437000405313E-2</v>
      </c>
      <c r="Z180">
        <v>8.913377730751483E-2</v>
      </c>
      <c r="AA180">
        <v>8.9010252755537436E-2</v>
      </c>
      <c r="AB180">
        <v>8.8891744429021063E-2</v>
      </c>
      <c r="AC180">
        <v>8.8780133412513576E-2</v>
      </c>
      <c r="AD180">
        <v>8.8677300790562852E-2</v>
      </c>
      <c r="AE180">
        <v>8.8585127647716796E-2</v>
      </c>
      <c r="AF180">
        <v>8.8505495068523274E-2</v>
      </c>
      <c r="AG180">
        <v>8.8440284137530106E-2</v>
      </c>
      <c r="AH180">
        <v>8.8391375939285255E-2</v>
      </c>
      <c r="AI180">
        <v>8.8360651558336584E-2</v>
      </c>
      <c r="AJ180">
        <v>8.8349992079231929E-2</v>
      </c>
      <c r="AK180" t="s">
        <v>218</v>
      </c>
    </row>
    <row r="181" spans="1:37" x14ac:dyDescent="0.25">
      <c r="A181" t="s">
        <v>207</v>
      </c>
      <c r="B181" t="s">
        <v>18</v>
      </c>
      <c r="C181">
        <v>3.7097010737546662E-2</v>
      </c>
      <c r="D181">
        <v>3.7213794736560807E-2</v>
      </c>
      <c r="E181">
        <v>3.7314641769266563E-2</v>
      </c>
      <c r="F181">
        <v>3.740033562089215E-2</v>
      </c>
      <c r="G181">
        <v>3.7471660076665893E-2</v>
      </c>
      <c r="H181">
        <v>3.7529398921816073E-2</v>
      </c>
      <c r="I181">
        <v>3.7574335941570947E-2</v>
      </c>
      <c r="J181">
        <v>3.7607254921158829E-2</v>
      </c>
      <c r="K181">
        <v>3.7628939645807991E-2</v>
      </c>
      <c r="L181">
        <v>3.7640173900746712E-2</v>
      </c>
      <c r="M181">
        <v>3.764174147120327E-2</v>
      </c>
      <c r="N181">
        <v>3.7634426142405968E-2</v>
      </c>
      <c r="O181">
        <v>3.761901169958308E-2</v>
      </c>
      <c r="P181">
        <v>3.7596281927962848E-2</v>
      </c>
      <c r="Q181">
        <v>3.7567020612773637E-2</v>
      </c>
      <c r="R181">
        <v>3.7532011539243668E-2</v>
      </c>
      <c r="S181">
        <v>3.749203849260125E-2</v>
      </c>
      <c r="T181">
        <v>3.7447885258074652E-2</v>
      </c>
      <c r="U181">
        <v>3.740033562089215E-2</v>
      </c>
      <c r="V181">
        <v>3.735017336628204E-2</v>
      </c>
      <c r="W181">
        <v>3.7298182279472597E-2</v>
      </c>
      <c r="X181">
        <v>3.7245146145692139E-2</v>
      </c>
      <c r="Y181">
        <v>3.7191848750168892E-2</v>
      </c>
      <c r="Z181">
        <v>3.7139073878131187E-2</v>
      </c>
      <c r="AA181">
        <v>3.7087605314807273E-2</v>
      </c>
      <c r="AB181">
        <v>3.7038226845425452E-2</v>
      </c>
      <c r="AC181">
        <v>3.6991722255214E-2</v>
      </c>
      <c r="AD181">
        <v>3.6948875329401193E-2</v>
      </c>
      <c r="AE181">
        <v>3.6910469853215347E-2</v>
      </c>
      <c r="AF181">
        <v>3.6877289611884717E-2</v>
      </c>
      <c r="AG181">
        <v>3.6850118390637572E-2</v>
      </c>
      <c r="AH181">
        <v>3.6829739974702208E-2</v>
      </c>
      <c r="AI181">
        <v>3.6816938149306908E-2</v>
      </c>
      <c r="AJ181">
        <v>3.6812496699679988E-2</v>
      </c>
      <c r="AK181" t="s">
        <v>219</v>
      </c>
    </row>
    <row r="182" spans="1:37" x14ac:dyDescent="0.25">
      <c r="A182" t="s">
        <v>207</v>
      </c>
      <c r="B182" t="s">
        <v>12</v>
      </c>
      <c r="C182">
        <v>0.58814946219483888</v>
      </c>
      <c r="D182">
        <v>0.58743827605519727</v>
      </c>
      <c r="E182">
        <v>0.58681904724748035</v>
      </c>
      <c r="F182">
        <v>0.58628732622336877</v>
      </c>
      <c r="G182">
        <v>0.58583866343454383</v>
      </c>
      <c r="H182">
        <v>0.58546860933268652</v>
      </c>
      <c r="I182">
        <v>0.58517271436947804</v>
      </c>
      <c r="J182">
        <v>0.58494652899659938</v>
      </c>
      <c r="K182">
        <v>0.58478560366573151</v>
      </c>
      <c r="L182">
        <v>0.58468548882855587</v>
      </c>
      <c r="M182">
        <v>0.58464173493675309</v>
      </c>
      <c r="N182">
        <v>0.58464989244200449</v>
      </c>
      <c r="O182">
        <v>0.58470551179599095</v>
      </c>
      <c r="P182">
        <v>0.58480414345039378</v>
      </c>
      <c r="Q182">
        <v>0.58494133785689395</v>
      </c>
      <c r="R182">
        <v>0.58511264546717245</v>
      </c>
      <c r="S182">
        <v>0.58531361673291049</v>
      </c>
      <c r="T182">
        <v>0.58553980210578926</v>
      </c>
      <c r="U182">
        <v>0.58578675203748953</v>
      </c>
      <c r="V182">
        <v>0.5860500169796925</v>
      </c>
      <c r="W182">
        <v>0.58632514738407948</v>
      </c>
      <c r="X182">
        <v>0.58660769370233123</v>
      </c>
      <c r="Y182">
        <v>0.58689320638612885</v>
      </c>
      <c r="Z182">
        <v>0.58717723588715343</v>
      </c>
      <c r="AA182">
        <v>0.58745533265708627</v>
      </c>
      <c r="AB182">
        <v>0.58772304714760837</v>
      </c>
      <c r="AC182">
        <v>0.58797592981040037</v>
      </c>
      <c r="AD182">
        <v>0.58820953109714402</v>
      </c>
      <c r="AE182">
        <v>0.58841940145951999</v>
      </c>
      <c r="AF182">
        <v>0.58860109134920924</v>
      </c>
      <c r="AG182">
        <v>0.5887501512178932</v>
      </c>
      <c r="AH182">
        <v>0.58886213151725286</v>
      </c>
      <c r="AI182">
        <v>0.58893258269896909</v>
      </c>
      <c r="AJ182">
        <v>0.5889570552147233</v>
      </c>
      <c r="AK182" t="s">
        <v>220</v>
      </c>
    </row>
    <row r="183" spans="1:37" x14ac:dyDescent="0.25">
      <c r="A183" t="s">
        <v>207</v>
      </c>
      <c r="B183" t="s">
        <v>40</v>
      </c>
      <c r="C183">
        <v>0.11932594261281999</v>
      </c>
      <c r="D183">
        <v>0.11968365288429671</v>
      </c>
      <c r="E183">
        <v>0.11999254810754061</v>
      </c>
      <c r="F183">
        <v>0.12025502902262861</v>
      </c>
      <c r="G183">
        <v>0.1204734963696379</v>
      </c>
      <c r="H183">
        <v>0.1206503508886454</v>
      </c>
      <c r="I183">
        <v>0.1207879933197282</v>
      </c>
      <c r="J183">
        <v>0.1208888244029632</v>
      </c>
      <c r="K183">
        <v>0.1209552448784275</v>
      </c>
      <c r="L183">
        <v>0.12098965548619819</v>
      </c>
      <c r="M183">
        <v>0.1209944569663523</v>
      </c>
      <c r="N183">
        <v>0.1209720500589667</v>
      </c>
      <c r="O183">
        <v>0.1209248355041186</v>
      </c>
      <c r="P183">
        <v>0.1208552140418848</v>
      </c>
      <c r="Q183">
        <v>0.1207655864123426</v>
      </c>
      <c r="R183">
        <v>0.12065835335556881</v>
      </c>
      <c r="S183">
        <v>0.12053591561164061</v>
      </c>
      <c r="T183">
        <v>0.1204006739206348</v>
      </c>
      <c r="U183">
        <v>0.12025502902262861</v>
      </c>
      <c r="V183">
        <v>0.120101381657699</v>
      </c>
      <c r="W183">
        <v>0.119942132565923</v>
      </c>
      <c r="X183">
        <v>0.11977968248737771</v>
      </c>
      <c r="Y183">
        <v>0.11961643216214</v>
      </c>
      <c r="Z183">
        <v>0.119454782330287</v>
      </c>
      <c r="AA183">
        <v>0.1192971337318957</v>
      </c>
      <c r="AB183">
        <v>0.1191458871070432</v>
      </c>
      <c r="AC183">
        <v>0.1190034431958063</v>
      </c>
      <c r="AD183">
        <v>0.11887220273826229</v>
      </c>
      <c r="AE183">
        <v>0.1187545664744882</v>
      </c>
      <c r="AF183">
        <v>0.11865293514456079</v>
      </c>
      <c r="AG183">
        <v>0.1185697094885572</v>
      </c>
      <c r="AH183">
        <v>0.1185072902465546</v>
      </c>
      <c r="AI183">
        <v>0.11846807815862979</v>
      </c>
      <c r="AJ183">
        <v>0.11845447396486</v>
      </c>
      <c r="AK183" t="s">
        <v>221</v>
      </c>
    </row>
    <row r="184" spans="1:37" x14ac:dyDescent="0.25">
      <c r="A184" t="s">
        <v>222</v>
      </c>
      <c r="B184" t="s">
        <v>6</v>
      </c>
      <c r="C184">
        <v>4.0818379847255004E-3</v>
      </c>
      <c r="D184">
        <v>4.2942468309652201E-3</v>
      </c>
      <c r="E184">
        <v>4.4791909254492286E-3</v>
      </c>
      <c r="F184">
        <v>4.6379992077786088E-3</v>
      </c>
      <c r="G184">
        <v>4.7720006175544488E-3</v>
      </c>
      <c r="H184">
        <v>4.8825240943778251E-3</v>
      </c>
      <c r="I184">
        <v>4.9708985778498267E-3</v>
      </c>
      <c r="J184">
        <v>5.038453007571532E-3</v>
      </c>
      <c r="K184">
        <v>5.0865163231440204E-3</v>
      </c>
      <c r="L184">
        <v>5.116417464168385E-3</v>
      </c>
      <c r="M184">
        <v>5.1294853702456922E-3</v>
      </c>
      <c r="N184">
        <v>5.127048980977043E-3</v>
      </c>
      <c r="O184">
        <v>5.1104372359635089E-3</v>
      </c>
      <c r="P184">
        <v>5.0809790748061762E-3</v>
      </c>
      <c r="Q184">
        <v>5.0400034371061208E-3</v>
      </c>
      <c r="R184">
        <v>4.9888392624644444E-3</v>
      </c>
      <c r="S184">
        <v>4.9288154904822083E-3</v>
      </c>
      <c r="T184">
        <v>4.8612610607605003E-3</v>
      </c>
      <c r="U184">
        <v>4.7875049129004086E-3</v>
      </c>
      <c r="V184">
        <v>4.7088759865030212E-3</v>
      </c>
      <c r="W184">
        <v>4.6267032211694016E-3</v>
      </c>
      <c r="X184">
        <v>4.5423155565006536E-3</v>
      </c>
      <c r="Y184">
        <v>4.4570419320978426E-3</v>
      </c>
      <c r="Z184">
        <v>4.3722112875620662E-3</v>
      </c>
      <c r="AA184">
        <v>4.2891525624943992E-3</v>
      </c>
      <c r="AB184">
        <v>4.2091946964959246E-3</v>
      </c>
      <c r="AC184">
        <v>4.1336666291677199E-3</v>
      </c>
      <c r="AD184">
        <v>4.0638973001108749E-3</v>
      </c>
      <c r="AE184">
        <v>4.0012156489264896E-3</v>
      </c>
      <c r="AF184">
        <v>3.9469506152156036E-3</v>
      </c>
      <c r="AG184">
        <v>3.9024311385793312E-3</v>
      </c>
      <c r="AH184">
        <v>3.8689861586187519E-3</v>
      </c>
      <c r="AI184">
        <v>3.8479446149349401E-3</v>
      </c>
      <c r="AJ184">
        <v>3.8406354471289868E-3</v>
      </c>
      <c r="AK184" t="s">
        <v>223</v>
      </c>
    </row>
    <row r="185" spans="1:37" x14ac:dyDescent="0.25">
      <c r="A185" t="s">
        <v>222</v>
      </c>
      <c r="B185" t="s">
        <v>13</v>
      </c>
      <c r="C185">
        <v>0.1044534313801153</v>
      </c>
      <c r="D185">
        <v>0.10590277085880261</v>
      </c>
      <c r="E185">
        <v>0.10725372941774659</v>
      </c>
      <c r="F185">
        <v>0.1085445543875348</v>
      </c>
      <c r="G185">
        <v>0.10977661713122321</v>
      </c>
      <c r="H185">
        <v>0.1109512486639127</v>
      </c>
      <c r="I185">
        <v>0.1120697424347778</v>
      </c>
      <c r="J185">
        <v>0.1131333569845724</v>
      </c>
      <c r="K185">
        <v>0.1141433184861993</v>
      </c>
      <c r="L185">
        <v>0.11510082317524831</v>
      </c>
      <c r="M185">
        <v>0.1160070396767879</v>
      </c>
      <c r="N185">
        <v>0.1168631112341009</v>
      </c>
      <c r="O185">
        <v>0.117670157844507</v>
      </c>
      <c r="P185">
        <v>0.11842927830690329</v>
      </c>
      <c r="Q185">
        <v>0.11914155218516979</v>
      </c>
      <c r="R185">
        <v>0.1198080416911315</v>
      </c>
      <c r="S185">
        <v>0.1204297934903493</v>
      </c>
      <c r="T185">
        <v>0.1210078404336045</v>
      </c>
      <c r="U185">
        <v>0.1215432032165697</v>
      </c>
      <c r="V185">
        <v>0.1220368919698004</v>
      </c>
      <c r="W185">
        <v>0.12248990778084951</v>
      </c>
      <c r="X185">
        <v>0.1229032441499909</v>
      </c>
      <c r="Y185">
        <v>0.12327788838074299</v>
      </c>
      <c r="Z185">
        <v>0.1236148229061055</v>
      </c>
      <c r="AA185">
        <v>0.12391502655116329</v>
      </c>
      <c r="AB185">
        <v>0.1241695314146295</v>
      </c>
      <c r="AC185">
        <v>0.12437571943893989</v>
      </c>
      <c r="AD185">
        <v>0.124549828367101</v>
      </c>
      <c r="AE185">
        <v>0.1246932721113103</v>
      </c>
      <c r="AF185">
        <v>0.1248074645837656</v>
      </c>
      <c r="AG185">
        <v>0.12489381969666449</v>
      </c>
      <c r="AH185">
        <v>0.1249537513622046</v>
      </c>
      <c r="AI185">
        <v>0.1249886734925838</v>
      </c>
      <c r="AJ185">
        <v>0.1249999999999996</v>
      </c>
      <c r="AK185" t="s">
        <v>224</v>
      </c>
    </row>
    <row r="186" spans="1:37" x14ac:dyDescent="0.25">
      <c r="A186" t="s">
        <v>222</v>
      </c>
      <c r="B186" t="s">
        <v>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s">
        <v>225</v>
      </c>
    </row>
    <row r="187" spans="1:37" x14ac:dyDescent="0.25">
      <c r="A187" t="s">
        <v>222</v>
      </c>
      <c r="B187" t="s">
        <v>8</v>
      </c>
      <c r="C187">
        <v>1.1187838758137411E-2</v>
      </c>
      <c r="D187">
        <v>1.0018341199383409E-2</v>
      </c>
      <c r="E187">
        <v>9.0000612603223454E-3</v>
      </c>
      <c r="F187">
        <v>8.1256819593561198E-3</v>
      </c>
      <c r="G187">
        <v>7.387886314886725E-3</v>
      </c>
      <c r="H187">
        <v>6.7793573453160906E-3</v>
      </c>
      <c r="I187">
        <v>6.2927780690461852E-3</v>
      </c>
      <c r="J187">
        <v>5.9208315044789774E-3</v>
      </c>
      <c r="K187">
        <v>5.6562006700163767E-3</v>
      </c>
      <c r="L187">
        <v>5.4915685840603882E-3</v>
      </c>
      <c r="M187">
        <v>5.4196182650129874E-3</v>
      </c>
      <c r="N187">
        <v>5.4330327312760744E-3</v>
      </c>
      <c r="O187">
        <v>5.5244950012516012E-3</v>
      </c>
      <c r="P187">
        <v>5.6866880933415676E-3</v>
      </c>
      <c r="Q187">
        <v>5.9122950259479102E-3</v>
      </c>
      <c r="R187">
        <v>6.1939988174725992E-3</v>
      </c>
      <c r="S187">
        <v>6.5244824863175434E-3</v>
      </c>
      <c r="T187">
        <v>6.8964290508848076E-3</v>
      </c>
      <c r="U187">
        <v>7.3025215295762251E-3</v>
      </c>
      <c r="V187">
        <v>7.7354429407937887E-3</v>
      </c>
      <c r="W187">
        <v>8.1878763029394931E-3</v>
      </c>
      <c r="X187">
        <v>8.6525046344152791E-3</v>
      </c>
      <c r="Y187">
        <v>9.1220109536230606E-3</v>
      </c>
      <c r="Z187">
        <v>9.5890782789648556E-3</v>
      </c>
      <c r="AA187">
        <v>1.004638962884258E-2</v>
      </c>
      <c r="AB187">
        <v>1.048662802165823E-2</v>
      </c>
      <c r="AC187">
        <v>1.090247647581372E-2</v>
      </c>
      <c r="AD187">
        <v>1.1286618009710991E-2</v>
      </c>
      <c r="AE187">
        <v>1.163173564175205E-2</v>
      </c>
      <c r="AF187">
        <v>1.193051239033883E-2</v>
      </c>
      <c r="AG187">
        <v>1.2175631273873279E-2</v>
      </c>
      <c r="AH187">
        <v>1.2359775310757409E-2</v>
      </c>
      <c r="AI187">
        <v>1.247562751939311E-2</v>
      </c>
      <c r="AJ187">
        <v>1.2515870918182299E-2</v>
      </c>
      <c r="AK187" t="s">
        <v>226</v>
      </c>
    </row>
    <row r="188" spans="1:37" x14ac:dyDescent="0.25">
      <c r="A188" t="s">
        <v>222</v>
      </c>
      <c r="B188" t="s">
        <v>14</v>
      </c>
      <c r="C188">
        <v>3.5249891494618118E-4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8.0080204710439266E-5</v>
      </c>
      <c r="AC188">
        <v>2.6867924603711491E-4</v>
      </c>
      <c r="AD188">
        <v>4.4286112392537199E-4</v>
      </c>
      <c r="AE188">
        <v>5.9931883910639575E-4</v>
      </c>
      <c r="AF188">
        <v>7.3474539231156558E-4</v>
      </c>
      <c r="AG188">
        <v>8.4583378427223292E-4</v>
      </c>
      <c r="AH188">
        <v>9.2927701571963778E-4</v>
      </c>
      <c r="AI188">
        <v>9.8176808738510484E-4</v>
      </c>
      <c r="AJ188">
        <v>9.9999999999998419E-4</v>
      </c>
      <c r="AK188" t="s">
        <v>227</v>
      </c>
    </row>
    <row r="189" spans="1:37" x14ac:dyDescent="0.25">
      <c r="A189" t="s">
        <v>222</v>
      </c>
      <c r="B189" t="s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228</v>
      </c>
    </row>
    <row r="190" spans="1:37" x14ac:dyDescent="0.25">
      <c r="A190" t="s">
        <v>222</v>
      </c>
      <c r="B190" t="s">
        <v>10</v>
      </c>
      <c r="C190">
        <v>0.76411474880881181</v>
      </c>
      <c r="D190">
        <v>0.76310668732282383</v>
      </c>
      <c r="E190">
        <v>0.76222896955348107</v>
      </c>
      <c r="F190">
        <v>0.76147528854675173</v>
      </c>
      <c r="G190">
        <v>0.76083933734860509</v>
      </c>
      <c r="H190">
        <v>0.76031480900500958</v>
      </c>
      <c r="I190">
        <v>0.75989539656193439</v>
      </c>
      <c r="J190">
        <v>0.75957479306534803</v>
      </c>
      <c r="K190">
        <v>0.75934669156121926</v>
      </c>
      <c r="L190">
        <v>0.75920478509551714</v>
      </c>
      <c r="M190">
        <v>0.75914276671421044</v>
      </c>
      <c r="N190">
        <v>0.75915432946326755</v>
      </c>
      <c r="O190">
        <v>0.75923316638865757</v>
      </c>
      <c r="P190">
        <v>0.75937297053634922</v>
      </c>
      <c r="Q190">
        <v>0.75956743495231138</v>
      </c>
      <c r="R190">
        <v>0.75981025268251279</v>
      </c>
      <c r="S190">
        <v>0.76009511677292263</v>
      </c>
      <c r="T190">
        <v>0.76041572026950865</v>
      </c>
      <c r="U190">
        <v>0.76076575621824072</v>
      </c>
      <c r="V190">
        <v>0.76113891766508712</v>
      </c>
      <c r="W190">
        <v>0.76152889765601672</v>
      </c>
      <c r="X190">
        <v>0.76192938923699838</v>
      </c>
      <c r="Y190">
        <v>0.76233408545400083</v>
      </c>
      <c r="Z190">
        <v>0.76273667935299272</v>
      </c>
      <c r="AA190">
        <v>0.76313086397994312</v>
      </c>
      <c r="AB190">
        <v>0.76351033238082078</v>
      </c>
      <c r="AC190">
        <v>0.76386877760159433</v>
      </c>
      <c r="AD190">
        <v>0.76419989268823263</v>
      </c>
      <c r="AE190">
        <v>0.76449737068670454</v>
      </c>
      <c r="AF190">
        <v>0.76475490464297879</v>
      </c>
      <c r="AG190">
        <v>0.76496618760302426</v>
      </c>
      <c r="AH190">
        <v>0.76512491261280979</v>
      </c>
      <c r="AI190">
        <v>0.76522477271830369</v>
      </c>
      <c r="AJ190">
        <v>0.76525946096547537</v>
      </c>
      <c r="AK190" t="s">
        <v>229</v>
      </c>
    </row>
    <row r="191" spans="1:37" x14ac:dyDescent="0.25">
      <c r="A191" t="s">
        <v>222</v>
      </c>
      <c r="B191" t="s">
        <v>11</v>
      </c>
      <c r="C191">
        <v>1.536312395878126E-2</v>
      </c>
      <c r="D191">
        <v>1.5347168871246011E-2</v>
      </c>
      <c r="E191">
        <v>1.5333276798157439E-2</v>
      </c>
      <c r="F191">
        <v>1.532134791623588E-2</v>
      </c>
      <c r="G191">
        <v>1.5311282402201649E-2</v>
      </c>
      <c r="H191">
        <v>1.530298043277506E-2</v>
      </c>
      <c r="I191">
        <v>1.5296342184676461E-2</v>
      </c>
      <c r="J191">
        <v>1.529126783462614E-2</v>
      </c>
      <c r="K191">
        <v>1.528765755934444E-2</v>
      </c>
      <c r="L191">
        <v>1.528541153555168E-2</v>
      </c>
      <c r="M191">
        <v>1.528442993996818E-2</v>
      </c>
      <c r="N191">
        <v>1.528461294931425E-2</v>
      </c>
      <c r="O191">
        <v>1.528586074031023E-2</v>
      </c>
      <c r="P191">
        <v>1.5288073489676439E-2</v>
      </c>
      <c r="Q191">
        <v>1.529115137413318E-2</v>
      </c>
      <c r="R191">
        <v>1.5294994570400809E-2</v>
      </c>
      <c r="S191">
        <v>1.52995032551996E-2</v>
      </c>
      <c r="T191">
        <v>1.5304577605249919E-2</v>
      </c>
      <c r="U191">
        <v>1.5310117797272069E-2</v>
      </c>
      <c r="V191">
        <v>1.531602400798638E-2</v>
      </c>
      <c r="W191">
        <v>1.532219641411315E-2</v>
      </c>
      <c r="X191">
        <v>1.532853519237273E-2</v>
      </c>
      <c r="Y191">
        <v>1.533494051948542E-2</v>
      </c>
      <c r="Z191">
        <v>1.5341312572171551E-2</v>
      </c>
      <c r="AA191">
        <v>1.534755152715145E-2</v>
      </c>
      <c r="AB191">
        <v>1.5353557561145439E-2</v>
      </c>
      <c r="AC191">
        <v>1.5359230850873821E-2</v>
      </c>
      <c r="AD191">
        <v>1.5364471573056929E-2</v>
      </c>
      <c r="AE191">
        <v>1.53691799044151E-2</v>
      </c>
      <c r="AF191">
        <v>1.5373256021668631E-2</v>
      </c>
      <c r="AG191">
        <v>1.537660010153786E-2</v>
      </c>
      <c r="AH191">
        <v>1.537911232074309E-2</v>
      </c>
      <c r="AI191">
        <v>1.538069285600467E-2</v>
      </c>
      <c r="AJ191">
        <v>1.538124188404291E-2</v>
      </c>
      <c r="AK191" t="s">
        <v>230</v>
      </c>
    </row>
    <row r="192" spans="1:37" x14ac:dyDescent="0.25">
      <c r="A192" t="s">
        <v>222</v>
      </c>
      <c r="B192" t="s">
        <v>15</v>
      </c>
      <c r="C192">
        <v>6.8313790184746214E-3</v>
      </c>
      <c r="D192">
        <v>7.0287741410138341E-3</v>
      </c>
      <c r="E192">
        <v>7.1895443460008339E-3</v>
      </c>
      <c r="F192">
        <v>7.3179565634902662E-3</v>
      </c>
      <c r="G192">
        <v>7.4158511508836938E-3</v>
      </c>
      <c r="H192">
        <v>7.485053031637246E-3</v>
      </c>
      <c r="I192">
        <v>7.5273737910068568E-3</v>
      </c>
      <c r="J192">
        <v>7.5446136362854509E-3</v>
      </c>
      <c r="K192">
        <v>7.538563225552174E-3</v>
      </c>
      <c r="L192">
        <v>7.5110053683930984E-3</v>
      </c>
      <c r="M192">
        <v>7.4637166015366933E-3</v>
      </c>
      <c r="N192">
        <v>7.3984686418715846E-3</v>
      </c>
      <c r="O192">
        <v>7.3170297188776467E-3</v>
      </c>
      <c r="P192">
        <v>7.221165788102871E-3</v>
      </c>
      <c r="Q192">
        <v>7.112641626954015E-3</v>
      </c>
      <c r="R192">
        <v>6.9932218137410997E-3</v>
      </c>
      <c r="S192">
        <v>6.8646715906196176E-3</v>
      </c>
      <c r="T192">
        <v>6.7287576108118006E-3</v>
      </c>
      <c r="U192">
        <v>6.5872485702584867E-3</v>
      </c>
      <c r="V192">
        <v>6.4419157236540667E-3</v>
      </c>
      <c r="W192">
        <v>6.2945332846509336E-3</v>
      </c>
      <c r="X192">
        <v>6.1468787098849674E-3</v>
      </c>
      <c r="Y192">
        <v>6.0007328663702437E-3</v>
      </c>
      <c r="Z192">
        <v>5.85788008174101E-3</v>
      </c>
      <c r="AA192">
        <v>5.72010807677903E-3</v>
      </c>
      <c r="AB192">
        <v>5.5887601947560454E-3</v>
      </c>
      <c r="AC192">
        <v>5.4655041591826501E-3</v>
      </c>
      <c r="AD192">
        <v>5.352828501901814E-3</v>
      </c>
      <c r="AE192">
        <v>5.2525374639427582E-3</v>
      </c>
      <c r="AF192">
        <v>5.1664352863348114E-3</v>
      </c>
      <c r="AG192">
        <v>5.0963262101072467E-3</v>
      </c>
      <c r="AH192">
        <v>5.0440144762894188E-3</v>
      </c>
      <c r="AI192">
        <v>5.0113043259105532E-3</v>
      </c>
      <c r="AJ192">
        <v>4.9999999999999984E-3</v>
      </c>
      <c r="AK192" t="s">
        <v>231</v>
      </c>
    </row>
    <row r="193" spans="1:37" x14ac:dyDescent="0.25">
      <c r="A193" t="s">
        <v>222</v>
      </c>
      <c r="B193" t="s">
        <v>16</v>
      </c>
      <c r="C193">
        <v>0.2126771782701154</v>
      </c>
      <c r="D193">
        <v>0.21409963951650141</v>
      </c>
      <c r="E193">
        <v>0.21521112631591829</v>
      </c>
      <c r="F193">
        <v>0.2160994430502135</v>
      </c>
      <c r="G193">
        <v>0.21677727729742161</v>
      </c>
      <c r="H193">
        <v>0.2172572101594771</v>
      </c>
      <c r="I193">
        <v>0.2175517307135541</v>
      </c>
      <c r="J193">
        <v>0.2176732495291421</v>
      </c>
      <c r="K193">
        <v>0.21763411127858481</v>
      </c>
      <c r="L193">
        <v>0.21744660646494141</v>
      </c>
      <c r="M193">
        <v>0.21712298228747531</v>
      </c>
      <c r="N193">
        <v>0.2166754526617862</v>
      </c>
      <c r="O193">
        <v>0.21611620740860299</v>
      </c>
      <c r="P193">
        <v>0.21545742062249351</v>
      </c>
      <c r="Q193">
        <v>0.21471125822924911</v>
      </c>
      <c r="R193">
        <v>0.2138898847384236</v>
      </c>
      <c r="S193">
        <v>0.2130054691954805</v>
      </c>
      <c r="T193">
        <v>0.2120701903361783</v>
      </c>
      <c r="U193">
        <v>0.2110962409442487</v>
      </c>
      <c r="V193">
        <v>0.2100958314120428</v>
      </c>
      <c r="W193">
        <v>0.20908119250267929</v>
      </c>
      <c r="X193">
        <v>0.20806457731129521</v>
      </c>
      <c r="Y193">
        <v>0.20705826242229261</v>
      </c>
      <c r="Z193">
        <v>0.20607454825897861</v>
      </c>
      <c r="AA193">
        <v>0.20512575862173571</v>
      </c>
      <c r="AB193">
        <v>0.20420788509190929</v>
      </c>
      <c r="AC193">
        <v>0.20332771191177029</v>
      </c>
      <c r="AD193">
        <v>0.20252276377146361</v>
      </c>
      <c r="AE193">
        <v>0.20180602637159439</v>
      </c>
      <c r="AF193">
        <v>0.20119048541276821</v>
      </c>
      <c r="AG193">
        <v>0.20068912659559041</v>
      </c>
      <c r="AH193">
        <v>0.2003149356206663</v>
      </c>
      <c r="AI193">
        <v>0.20008089818860131</v>
      </c>
      <c r="AJ193">
        <v>0.2000000000000004</v>
      </c>
      <c r="AK193" t="s">
        <v>232</v>
      </c>
    </row>
    <row r="194" spans="1:37" x14ac:dyDescent="0.25">
      <c r="A194" t="s">
        <v>222</v>
      </c>
      <c r="B194" t="s">
        <v>17</v>
      </c>
      <c r="C194">
        <v>0.1450264946602601</v>
      </c>
      <c r="D194">
        <v>0.1471734059044231</v>
      </c>
      <c r="E194">
        <v>0.14898284395351091</v>
      </c>
      <c r="F194">
        <v>0.15052065476842999</v>
      </c>
      <c r="G194">
        <v>0.15180139171656901</v>
      </c>
      <c r="H194">
        <v>0.15283947350740229</v>
      </c>
      <c r="I194">
        <v>0.15364920129880319</v>
      </c>
      <c r="J194">
        <v>0.1542447747214814</v>
      </c>
      <c r="K194">
        <v>0.1546403068553403</v>
      </c>
      <c r="L194">
        <v>0.15484983818700421</v>
      </c>
      <c r="M194">
        <v>0.154887349573578</v>
      </c>
      <c r="N194">
        <v>0.15476677423383489</v>
      </c>
      <c r="O194">
        <v>0.1545020087844827</v>
      </c>
      <c r="P194">
        <v>0.15410692333590459</v>
      </c>
      <c r="Q194">
        <v>0.1535953706588096</v>
      </c>
      <c r="R194">
        <v>0.15298119443052391</v>
      </c>
      <c r="S194">
        <v>0.1522782365672436</v>
      </c>
      <c r="T194">
        <v>0.15150034364638909</v>
      </c>
      <c r="U194">
        <v>0.1506613724212979</v>
      </c>
      <c r="V194">
        <v>0.14977519442883069</v>
      </c>
      <c r="W194">
        <v>0.1488556996890596</v>
      </c>
      <c r="X194">
        <v>0.14791679949504291</v>
      </c>
      <c r="Y194">
        <v>0.14697242828978399</v>
      </c>
      <c r="Z194">
        <v>0.14603654462681401</v>
      </c>
      <c r="AA194">
        <v>0.14512313121042611</v>
      </c>
      <c r="AB194">
        <v>0.14423464274669059</v>
      </c>
      <c r="AC194">
        <v>0.14338122654134641</v>
      </c>
      <c r="AD194">
        <v>0.14259469904539029</v>
      </c>
      <c r="AE194">
        <v>0.1418895157746414</v>
      </c>
      <c r="AF194">
        <v>0.141280132244919</v>
      </c>
      <c r="AG194">
        <v>0.1407810039720423</v>
      </c>
      <c r="AH194">
        <v>0.14040658647183021</v>
      </c>
      <c r="AI194">
        <v>0.14017133526010239</v>
      </c>
      <c r="AJ194">
        <v>0.14008970585267769</v>
      </c>
      <c r="AK194" t="s">
        <v>233</v>
      </c>
    </row>
    <row r="195" spans="1:37" x14ac:dyDescent="0.25">
      <c r="A195" t="s">
        <v>222</v>
      </c>
      <c r="B195" t="s">
        <v>18</v>
      </c>
      <c r="C195">
        <v>0.36185044505756281</v>
      </c>
      <c r="D195">
        <v>0.36328494763628078</v>
      </c>
      <c r="E195">
        <v>0.3643875057129079</v>
      </c>
      <c r="F195">
        <v>0.36529655430074942</v>
      </c>
      <c r="G195">
        <v>0.36602282447761147</v>
      </c>
      <c r="H195">
        <v>0.36657695345764879</v>
      </c>
      <c r="I195">
        <v>0.36696949697526587</v>
      </c>
      <c r="J195">
        <v>0.36721094087571549</v>
      </c>
      <c r="K195">
        <v>0.36731171193645229</v>
      </c>
      <c r="L195">
        <v>0.36728218793999318</v>
      </c>
      <c r="M195">
        <v>0.36713270701599587</v>
      </c>
      <c r="N195">
        <v>0.36687357626745942</v>
      </c>
      <c r="O195">
        <v>0.36651507969337738</v>
      </c>
      <c r="P195">
        <v>0.36606748541782003</v>
      </c>
      <c r="Q195">
        <v>0.36554105223326822</v>
      </c>
      <c r="R195">
        <v>0.36494603546408289</v>
      </c>
      <c r="S195">
        <v>0.36429269215423621</v>
      </c>
      <c r="T195">
        <v>0.36359128558187848</v>
      </c>
      <c r="U195">
        <v>0.36285208910193961</v>
      </c>
      <c r="V195">
        <v>0.36208538931677942</v>
      </c>
      <c r="W195">
        <v>0.36130148857390948</v>
      </c>
      <c r="X195">
        <v>0.36051070678898028</v>
      </c>
      <c r="Y195">
        <v>0.35972338259161152</v>
      </c>
      <c r="Z195">
        <v>0.3589498737911927</v>
      </c>
      <c r="AA195">
        <v>0.3582005571595232</v>
      </c>
      <c r="AB195">
        <v>0.3574571999888449</v>
      </c>
      <c r="AC195">
        <v>0.35672022711024248</v>
      </c>
      <c r="AD195">
        <v>0.35604404069983842</v>
      </c>
      <c r="AE195">
        <v>0.35544019175902081</v>
      </c>
      <c r="AF195">
        <v>0.35492023128917832</v>
      </c>
      <c r="AG195">
        <v>0.35449571029169902</v>
      </c>
      <c r="AH195">
        <v>0.35417817976797078</v>
      </c>
      <c r="AI195">
        <v>0.35397919071938277</v>
      </c>
      <c r="AJ195">
        <v>0.35391029414732272</v>
      </c>
      <c r="AK195" t="s">
        <v>234</v>
      </c>
    </row>
    <row r="196" spans="1:37" x14ac:dyDescent="0.25">
      <c r="A196" t="s">
        <v>222</v>
      </c>
      <c r="B196" t="s">
        <v>12</v>
      </c>
      <c r="C196">
        <v>0.20525245048954399</v>
      </c>
      <c r="D196">
        <v>0.20723355577558139</v>
      </c>
      <c r="E196">
        <v>0.20895850146259001</v>
      </c>
      <c r="F196">
        <v>0.2104396823698777</v>
      </c>
      <c r="G196">
        <v>0.21168949331675219</v>
      </c>
      <c r="H196">
        <v>0.2127203291225214</v>
      </c>
      <c r="I196">
        <v>0.2135445846064932</v>
      </c>
      <c r="J196">
        <v>0.21417465458797541</v>
      </c>
      <c r="K196">
        <v>0.2146229338862759</v>
      </c>
      <c r="L196">
        <v>0.21490181732070249</v>
      </c>
      <c r="M196">
        <v>0.21502369971056279</v>
      </c>
      <c r="N196">
        <v>0.2150009758751652</v>
      </c>
      <c r="O196">
        <v>0.2148460406338171</v>
      </c>
      <c r="P196">
        <v>0.2145712888058266</v>
      </c>
      <c r="Q196">
        <v>0.21418911521050141</v>
      </c>
      <c r="R196">
        <v>0.21371191466714931</v>
      </c>
      <c r="S196">
        <v>0.21315208199507821</v>
      </c>
      <c r="T196">
        <v>0.212522012013596</v>
      </c>
      <c r="U196">
        <v>0.21183409954201049</v>
      </c>
      <c r="V196">
        <v>0.2111007393996297</v>
      </c>
      <c r="W196">
        <v>0.21033432640576119</v>
      </c>
      <c r="X196">
        <v>0.20954725537971311</v>
      </c>
      <c r="Y196">
        <v>0.20875192114079291</v>
      </c>
      <c r="Z196">
        <v>0.2079607185083088</v>
      </c>
      <c r="AA196">
        <v>0.2071860423015684</v>
      </c>
      <c r="AB196">
        <v>0.20644028733987971</v>
      </c>
      <c r="AC196">
        <v>0.20573584844255041</v>
      </c>
      <c r="AD196">
        <v>0.20508512042888849</v>
      </c>
      <c r="AE196">
        <v>0.20450049811820181</v>
      </c>
      <c r="AF196">
        <v>0.203994376329798</v>
      </c>
      <c r="AG196">
        <v>0.20357914988298531</v>
      </c>
      <c r="AH196">
        <v>0.20326721359707109</v>
      </c>
      <c r="AI196">
        <v>0.20307096229136359</v>
      </c>
      <c r="AJ196">
        <v>0.2030027907851705</v>
      </c>
      <c r="AK196" t="s">
        <v>235</v>
      </c>
    </row>
    <row r="197" spans="1:37" x14ac:dyDescent="0.25">
      <c r="A197" t="s">
        <v>222</v>
      </c>
      <c r="B197" t="s">
        <v>40</v>
      </c>
      <c r="C197">
        <v>0.16880857269852559</v>
      </c>
      <c r="D197">
        <v>0.16251046194297819</v>
      </c>
      <c r="E197">
        <v>0.15697525025391529</v>
      </c>
      <c r="F197">
        <v>0.15222083692958219</v>
      </c>
      <c r="G197">
        <v>0.148206038226291</v>
      </c>
      <c r="H197">
        <v>0.14489006117992179</v>
      </c>
      <c r="I197">
        <v>0.1422324547865923</v>
      </c>
      <c r="J197">
        <v>0.14019306425280301</v>
      </c>
      <c r="K197">
        <v>0.13873198821787111</v>
      </c>
      <c r="L197">
        <v>0.13780953886441979</v>
      </c>
      <c r="M197">
        <v>0.13738620484462619</v>
      </c>
      <c r="N197">
        <v>0.13742261696094679</v>
      </c>
      <c r="O197">
        <v>0.13787951655015229</v>
      </c>
      <c r="P197">
        <v>0.13871772652877559</v>
      </c>
      <c r="Q197">
        <v>0.13989812506654939</v>
      </c>
      <c r="R197">
        <v>0.1413816218620971</v>
      </c>
      <c r="S197">
        <v>0.14312913700207081</v>
      </c>
      <c r="T197">
        <v>0.14510158239113771</v>
      </c>
      <c r="U197">
        <v>0.1472598457456856</v>
      </c>
      <c r="V197">
        <v>0.14956477714889249</v>
      </c>
      <c r="W197">
        <v>0.1519771781688512</v>
      </c>
      <c r="X197">
        <v>0.15445779354480571</v>
      </c>
      <c r="Y197">
        <v>0.15696730544919871</v>
      </c>
      <c r="Z197">
        <v>0.15946633033516819</v>
      </c>
      <c r="AA197">
        <v>0.16191541838037271</v>
      </c>
      <c r="AB197">
        <v>0.1642619003584592</v>
      </c>
      <c r="AC197">
        <v>0.16646093159248099</v>
      </c>
      <c r="AD197">
        <v>0.16849297849037939</v>
      </c>
      <c r="AE197">
        <v>0.17031913768038379</v>
      </c>
      <c r="AF197">
        <v>0.17190050579072269</v>
      </c>
      <c r="AG197">
        <v>0.17319817944962429</v>
      </c>
      <c r="AH197">
        <v>0.17417325528531899</v>
      </c>
      <c r="AI197">
        <v>0.17478682992603409</v>
      </c>
      <c r="AJ197">
        <v>0.1749999999999996</v>
      </c>
      <c r="AK197" t="s">
        <v>236</v>
      </c>
    </row>
    <row r="198" spans="1:37" x14ac:dyDescent="0.25">
      <c r="A198" t="s">
        <v>237</v>
      </c>
      <c r="B198" t="s">
        <v>6</v>
      </c>
      <c r="C198">
        <v>8.473852597901857E-3</v>
      </c>
      <c r="D198">
        <v>8.39729665169015E-3</v>
      </c>
      <c r="E198">
        <v>8.338567610465147E-3</v>
      </c>
      <c r="F198">
        <v>8.2966823041165563E-3</v>
      </c>
      <c r="G198">
        <v>8.2706577922314842E-3</v>
      </c>
      <c r="H198">
        <v>8.2595113335766166E-3</v>
      </c>
      <c r="I198">
        <v>8.2622603573068408E-3</v>
      </c>
      <c r="J198">
        <v>8.2779224358985985E-3</v>
      </c>
      <c r="K198">
        <v>8.3055152598067311E-3</v>
      </c>
      <c r="L198">
        <v>8.3440566138434282E-3</v>
      </c>
      <c r="M198">
        <v>8.3925643552784819E-3</v>
      </c>
      <c r="N198">
        <v>8.4500563936597533E-3</v>
      </c>
      <c r="O198">
        <v>8.5155506723534041E-3</v>
      </c>
      <c r="P198">
        <v>8.5880651518031644E-3</v>
      </c>
      <c r="Q198">
        <v>8.6666177945084154E-3</v>
      </c>
      <c r="R198">
        <v>8.7502265517206499E-3</v>
      </c>
      <c r="S198">
        <v>8.8379093518581222E-3</v>
      </c>
      <c r="T198">
        <v>8.9286840906388758E-3</v>
      </c>
      <c r="U198">
        <v>9.0215686229317658E-3</v>
      </c>
      <c r="V198">
        <v>9.1155807563258855E-3</v>
      </c>
      <c r="W198">
        <v>9.209738246418301E-3</v>
      </c>
      <c r="X198">
        <v>9.3030587938204238E-3</v>
      </c>
      <c r="Y198">
        <v>9.3945600428832019E-3</v>
      </c>
      <c r="Z198">
        <v>9.4832595821412683E-3</v>
      </c>
      <c r="AA198">
        <v>9.5681749464764255E-3</v>
      </c>
      <c r="AB198">
        <v>9.6483236210005829E-3</v>
      </c>
      <c r="AC198">
        <v>9.7227230466585303E-3</v>
      </c>
      <c r="AD198">
        <v>9.790390627550459E-3</v>
      </c>
      <c r="AE198">
        <v>9.8503437399747266E-3</v>
      </c>
      <c r="AF198">
        <v>9.9015997431906155E-3</v>
      </c>
      <c r="AG198">
        <v>9.9431759919013703E-3</v>
      </c>
      <c r="AH198">
        <v>9.9740898504573679E-3</v>
      </c>
      <c r="AI198">
        <v>9.9933587087790744E-3</v>
      </c>
      <c r="AJ198">
        <v>9.999999999999969E-3</v>
      </c>
      <c r="AK198" t="s">
        <v>238</v>
      </c>
    </row>
    <row r="199" spans="1:37" x14ac:dyDescent="0.25">
      <c r="A199" t="s">
        <v>237</v>
      </c>
      <c r="B199" t="s">
        <v>13</v>
      </c>
      <c r="C199">
        <v>4.7262342425601393E-2</v>
      </c>
      <c r="D199">
        <v>4.8185021476853808E-2</v>
      </c>
      <c r="E199">
        <v>4.9284126193276108E-2</v>
      </c>
      <c r="F199">
        <v>5.0546629061441473E-2</v>
      </c>
      <c r="G199">
        <v>5.1959528205586497E-2</v>
      </c>
      <c r="H199">
        <v>5.3509842335512238E-2</v>
      </c>
      <c r="I199">
        <v>5.5184606030996272E-2</v>
      </c>
      <c r="J199">
        <v>5.6970865359427282E-2</v>
      </c>
      <c r="K199">
        <v>5.8855673823902631E-2</v>
      </c>
      <c r="L199">
        <v>6.0826088639511673E-2</v>
      </c>
      <c r="M199">
        <v>6.2869167335982551E-2</v>
      </c>
      <c r="N199">
        <v>6.4971964685282033E-2</v>
      </c>
      <c r="O199">
        <v>6.7121529953137304E-2</v>
      </c>
      <c r="P199">
        <v>6.9304904473795753E-2</v>
      </c>
      <c r="Q199">
        <v>7.1509119547644426E-2</v>
      </c>
      <c r="R199">
        <v>7.3721194661590966E-2</v>
      </c>
      <c r="S199">
        <v>7.5928136032347479E-2</v>
      </c>
      <c r="T199">
        <v>7.8116935472965887E-2</v>
      </c>
      <c r="U199">
        <v>8.0274569583151795E-2</v>
      </c>
      <c r="V199">
        <v>8.2387999264018213E-2</v>
      </c>
      <c r="W199">
        <v>8.4444169558051757E-2</v>
      </c>
      <c r="X199">
        <v>8.6430009815136058E-2</v>
      </c>
      <c r="Y199">
        <v>8.8332434185510497E-2</v>
      </c>
      <c r="Z199">
        <v>9.0138342440556657E-2</v>
      </c>
      <c r="AA199">
        <v>9.1834621122261581E-2</v>
      </c>
      <c r="AB199">
        <v>9.3408145022155081E-2</v>
      </c>
      <c r="AC199">
        <v>9.4845778990408858E-2</v>
      </c>
      <c r="AD199">
        <v>9.6134380075657055E-2</v>
      </c>
      <c r="AE199">
        <v>9.7260799995925074E-2</v>
      </c>
      <c r="AF199">
        <v>9.8211887940852005E-2</v>
      </c>
      <c r="AG199">
        <v>9.8974493705148311E-2</v>
      </c>
      <c r="AH199">
        <v>9.9535471152961977E-2</v>
      </c>
      <c r="AI199">
        <v>9.98816820125112E-2</v>
      </c>
      <c r="AJ199">
        <v>9.9999999999999922E-2</v>
      </c>
      <c r="AK199" t="s">
        <v>239</v>
      </c>
    </row>
    <row r="200" spans="1:37" x14ac:dyDescent="0.25">
      <c r="A200" t="s">
        <v>237</v>
      </c>
      <c r="B200" t="s">
        <v>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t="s">
        <v>240</v>
      </c>
    </row>
    <row r="201" spans="1:37" x14ac:dyDescent="0.25">
      <c r="A201" t="s">
        <v>237</v>
      </c>
      <c r="B201" t="s">
        <v>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4.3368086899420062E-19</v>
      </c>
      <c r="AK201" t="s">
        <v>241</v>
      </c>
    </row>
    <row r="202" spans="1:37" x14ac:dyDescent="0.25">
      <c r="A202" t="s">
        <v>237</v>
      </c>
      <c r="B202" t="s">
        <v>14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242</v>
      </c>
    </row>
    <row r="203" spans="1:37" x14ac:dyDescent="0.25">
      <c r="A203" t="s">
        <v>237</v>
      </c>
      <c r="B203" t="s">
        <v>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243</v>
      </c>
    </row>
    <row r="204" spans="1:37" x14ac:dyDescent="0.25">
      <c r="A204" t="s">
        <v>237</v>
      </c>
      <c r="B204" t="s">
        <v>10</v>
      </c>
      <c r="C204">
        <v>0.70574502872731049</v>
      </c>
      <c r="D204">
        <v>0.70970393478066396</v>
      </c>
      <c r="E204">
        <v>0.71372998739535054</v>
      </c>
      <c r="F204">
        <v>0.71781120090071393</v>
      </c>
      <c r="G204">
        <v>0.72193558926850288</v>
      </c>
      <c r="H204">
        <v>0.72609116587234224</v>
      </c>
      <c r="I204">
        <v>0.73026594326818073</v>
      </c>
      <c r="J204">
        <v>0.7344479329957051</v>
      </c>
      <c r="K204">
        <v>0.73862514540072022</v>
      </c>
      <c r="L204">
        <v>0.74278558947849016</v>
      </c>
      <c r="M204">
        <v>0.74691727273803976</v>
      </c>
      <c r="N204">
        <v>0.75100820108741717</v>
      </c>
      <c r="O204">
        <v>0.75504637873992009</v>
      </c>
      <c r="P204">
        <v>0.75901980814128867</v>
      </c>
      <c r="Q204">
        <v>0.76291648991786543</v>
      </c>
      <c r="R204">
        <v>0.76672442284573317</v>
      </c>
      <c r="S204">
        <v>0.77043160384083176</v>
      </c>
      <c r="T204">
        <v>0.77402602797006004</v>
      </c>
      <c r="U204">
        <v>0.77749568848337225</v>
      </c>
      <c r="V204">
        <v>0.7808285768668719</v>
      </c>
      <c r="W204">
        <v>0.78401268291691195</v>
      </c>
      <c r="X204">
        <v>0.78703599483520859</v>
      </c>
      <c r="Y204">
        <v>0.78988649934497113</v>
      </c>
      <c r="Z204">
        <v>0.79255218182805853</v>
      </c>
      <c r="AA204">
        <v>0.79502102648316542</v>
      </c>
      <c r="AB204">
        <v>0.79728101650504224</v>
      </c>
      <c r="AC204">
        <v>0.7993201342847539</v>
      </c>
      <c r="AD204">
        <v>0.80112636163098105</v>
      </c>
      <c r="AE204">
        <v>0.80268768001236102</v>
      </c>
      <c r="AF204">
        <v>0.80399207082087654</v>
      </c>
      <c r="AG204">
        <v>0.80502751565628117</v>
      </c>
      <c r="AH204">
        <v>0.80578199663156858</v>
      </c>
      <c r="AI204">
        <v>0.80624349669947282</v>
      </c>
      <c r="AJ204">
        <v>0.80639999999999989</v>
      </c>
      <c r="AK204" t="s">
        <v>244</v>
      </c>
    </row>
    <row r="205" spans="1:37" x14ac:dyDescent="0.25">
      <c r="A205" t="s">
        <v>237</v>
      </c>
      <c r="B205" t="s">
        <v>11</v>
      </c>
      <c r="C205">
        <v>2.9406042863637939E-2</v>
      </c>
      <c r="D205">
        <v>2.957099728252767E-2</v>
      </c>
      <c r="E205">
        <v>2.9738749474806269E-2</v>
      </c>
      <c r="F205">
        <v>2.9908800037529749E-2</v>
      </c>
      <c r="G205">
        <v>3.0080649552854291E-2</v>
      </c>
      <c r="H205">
        <v>3.025379857801426E-2</v>
      </c>
      <c r="I205">
        <v>3.0427747636174191E-2</v>
      </c>
      <c r="J205">
        <v>3.0601997208154381E-2</v>
      </c>
      <c r="K205">
        <v>3.0776047725029999E-2</v>
      </c>
      <c r="L205">
        <v>3.0949399561603749E-2</v>
      </c>
      <c r="M205">
        <v>3.1121553030751641E-2</v>
      </c>
      <c r="N205">
        <v>3.1292008378642371E-2</v>
      </c>
      <c r="O205">
        <v>3.1460265780829992E-2</v>
      </c>
      <c r="P205">
        <v>3.1625825339220343E-2</v>
      </c>
      <c r="Q205">
        <v>3.1788187079911039E-2</v>
      </c>
      <c r="R205">
        <v>3.1946850951905539E-2</v>
      </c>
      <c r="S205">
        <v>3.2101316826701323E-2</v>
      </c>
      <c r="T205">
        <v>3.2251084498752483E-2</v>
      </c>
      <c r="U205">
        <v>3.2395653686807163E-2</v>
      </c>
      <c r="V205">
        <v>3.253452403611963E-2</v>
      </c>
      <c r="W205">
        <v>3.2667195121537977E-2</v>
      </c>
      <c r="X205">
        <v>3.2793166451467001E-2</v>
      </c>
      <c r="Y205">
        <v>3.2911937472707098E-2</v>
      </c>
      <c r="Z205">
        <v>3.3023007576169057E-2</v>
      </c>
      <c r="AA205">
        <v>3.31258761034652E-2</v>
      </c>
      <c r="AB205">
        <v>3.3220042354376707E-2</v>
      </c>
      <c r="AC205">
        <v>3.3305005595198042E-2</v>
      </c>
      <c r="AD205">
        <v>3.3380265067957507E-2</v>
      </c>
      <c r="AE205">
        <v>3.3445320000514998E-2</v>
      </c>
      <c r="AF205">
        <v>3.3499669617536469E-2</v>
      </c>
      <c r="AG205">
        <v>3.3542813152345002E-2</v>
      </c>
      <c r="AH205">
        <v>3.3574249859648637E-2</v>
      </c>
      <c r="AI205">
        <v>3.3593479029144648E-2</v>
      </c>
      <c r="AJ205">
        <v>3.3599999999999942E-2</v>
      </c>
      <c r="AK205" t="s">
        <v>245</v>
      </c>
    </row>
    <row r="206" spans="1:37" x14ac:dyDescent="0.25">
      <c r="A206" t="s">
        <v>237</v>
      </c>
      <c r="B206" t="s">
        <v>15</v>
      </c>
      <c r="C206">
        <v>0.1117899475989222</v>
      </c>
      <c r="D206">
        <v>0.1142301899008565</v>
      </c>
      <c r="E206">
        <v>0.1163160476789398</v>
      </c>
      <c r="F206">
        <v>0.1180655271549699</v>
      </c>
      <c r="G206">
        <v>0.1194965652531086</v>
      </c>
      <c r="H206">
        <v>0.1206270379834283</v>
      </c>
      <c r="I206">
        <v>0.1214747683493474</v>
      </c>
      <c r="J206">
        <v>0.12205753378554871</v>
      </c>
      <c r="K206">
        <v>0.12239307313215</v>
      </c>
      <c r="L206">
        <v>0.12249909315011739</v>
      </c>
      <c r="M206">
        <v>0.1223932745821904</v>
      </c>
      <c r="N206">
        <v>0.1220932777629173</v>
      </c>
      <c r="O206">
        <v>0.12161674778077849</v>
      </c>
      <c r="P206">
        <v>0.12098131919480019</v>
      </c>
      <c r="Q206">
        <v>0.1202046203075407</v>
      </c>
      <c r="R206">
        <v>0.11930427699585509</v>
      </c>
      <c r="S206">
        <v>0.1182979161004135</v>
      </c>
      <c r="T206">
        <v>0.1172031683745668</v>
      </c>
      <c r="U206">
        <v>0.116037670992819</v>
      </c>
      <c r="V206">
        <v>0.114819069618875</v>
      </c>
      <c r="W206">
        <v>0.11356502003298979</v>
      </c>
      <c r="X206">
        <v>0.1122931893181484</v>
      </c>
      <c r="Y206">
        <v>0.1110212566044549</v>
      </c>
      <c r="Z206">
        <v>0.1097669133710054</v>
      </c>
      <c r="AA206">
        <v>0.10854786330445799</v>
      </c>
      <c r="AB206">
        <v>0.1073818217135119</v>
      </c>
      <c r="AC206">
        <v>0.106286514498526</v>
      </c>
      <c r="AD206">
        <v>0.105279676675608</v>
      </c>
      <c r="AE206">
        <v>0.1043790504546218</v>
      </c>
      <c r="AF206">
        <v>0.10360238287074169</v>
      </c>
      <c r="AG206">
        <v>0.10296742296940679</v>
      </c>
      <c r="AH206">
        <v>0.1024919185447986</v>
      </c>
      <c r="AI206">
        <v>0.1021936124322797</v>
      </c>
      <c r="AJ206">
        <v>0.1020902383556052</v>
      </c>
      <c r="AK206" t="s">
        <v>246</v>
      </c>
    </row>
    <row r="207" spans="1:37" x14ac:dyDescent="0.25">
      <c r="A207" t="s">
        <v>237</v>
      </c>
      <c r="B207" t="s">
        <v>16</v>
      </c>
      <c r="C207">
        <v>7.00897776800017E-2</v>
      </c>
      <c r="D207">
        <v>6.8585325220206023E-2</v>
      </c>
      <c r="E207">
        <v>6.7155883773809585E-2</v>
      </c>
      <c r="F207">
        <v>6.5799520076711873E-2</v>
      </c>
      <c r="G207">
        <v>6.4514319628303826E-2</v>
      </c>
      <c r="H207">
        <v>6.3298385322972939E-2</v>
      </c>
      <c r="I207">
        <v>6.2149836136405033E-2</v>
      </c>
      <c r="J207">
        <v>6.1066805865287087E-2</v>
      </c>
      <c r="K207">
        <v>6.004744191914016E-2</v>
      </c>
      <c r="L207">
        <v>5.9089904163128849E-2</v>
      </c>
      <c r="M207">
        <v>5.8192363810803928E-2</v>
      </c>
      <c r="N207">
        <v>5.7353002365840788E-2</v>
      </c>
      <c r="O207">
        <v>5.6570010611934562E-2</v>
      </c>
      <c r="P207">
        <v>5.5841587650106939E-2</v>
      </c>
      <c r="Q207">
        <v>5.5165939982767288E-2</v>
      </c>
      <c r="R207">
        <v>5.4541280643953291E-2</v>
      </c>
      <c r="S207">
        <v>5.3965828375255008E-2</v>
      </c>
      <c r="T207">
        <v>5.3437806846998039E-2</v>
      </c>
      <c r="U207">
        <v>5.2955443924328507E-2</v>
      </c>
      <c r="V207">
        <v>5.2516970977907418E-2</v>
      </c>
      <c r="W207">
        <v>5.2120622238979009E-2</v>
      </c>
      <c r="X207">
        <v>5.1764634198630109E-2</v>
      </c>
      <c r="Y207">
        <v>5.1447245051108627E-2</v>
      </c>
      <c r="Z207">
        <v>5.1166694181111527E-2</v>
      </c>
      <c r="AA207">
        <v>5.0921221694993059E-2</v>
      </c>
      <c r="AB207">
        <v>5.0709067995878883E-2</v>
      </c>
      <c r="AC207">
        <v>5.0528473402701717E-2</v>
      </c>
      <c r="AD207">
        <v>5.0377677813200579E-2</v>
      </c>
      <c r="AE207">
        <v>5.0254920410945599E-2</v>
      </c>
      <c r="AF207">
        <v>5.0158439416468838E-2</v>
      </c>
      <c r="AG207">
        <v>5.0086471882590793E-2</v>
      </c>
      <c r="AH207">
        <v>5.003725353404196E-2</v>
      </c>
      <c r="AI207">
        <v>5.0009018651479963E-2</v>
      </c>
      <c r="AJ207">
        <v>4.999999999999994E-2</v>
      </c>
      <c r="AK207" t="s">
        <v>247</v>
      </c>
    </row>
    <row r="208" spans="1:37" x14ac:dyDescent="0.25">
      <c r="A208" t="s">
        <v>237</v>
      </c>
      <c r="B208" t="s">
        <v>17</v>
      </c>
      <c r="C208">
        <v>0.39369878656227741</v>
      </c>
      <c r="D208">
        <v>0.39664759751341039</v>
      </c>
      <c r="E208">
        <v>0.39911772903529352</v>
      </c>
      <c r="F208">
        <v>0.40113416297588761</v>
      </c>
      <c r="G208">
        <v>0.40272178902023331</v>
      </c>
      <c r="H208">
        <v>0.40390541615713332</v>
      </c>
      <c r="I208">
        <v>0.40470978348656578</v>
      </c>
      <c r="J208">
        <v>0.4051595703767456</v>
      </c>
      <c r="K208">
        <v>0.4052794059786014</v>
      </c>
      <c r="L208">
        <v>0.40509387810437658</v>
      </c>
      <c r="M208">
        <v>0.40462754147607499</v>
      </c>
      <c r="N208">
        <v>0.40390492534854672</v>
      </c>
      <c r="O208">
        <v>0.40295054051116153</v>
      </c>
      <c r="P208">
        <v>0.40178888567123572</v>
      </c>
      <c r="Q208">
        <v>0.40044445322166289</v>
      </c>
      <c r="R208">
        <v>0.39894173439454628</v>
      </c>
      <c r="S208">
        <v>0.39730522380205258</v>
      </c>
      <c r="T208">
        <v>0.39555942336518157</v>
      </c>
      <c r="U208">
        <v>0.39372884563069749</v>
      </c>
      <c r="V208">
        <v>0.39183801647607208</v>
      </c>
      <c r="W208">
        <v>0.38991147720196989</v>
      </c>
      <c r="X208">
        <v>0.3879737860115357</v>
      </c>
      <c r="Y208">
        <v>0.38604951887555777</v>
      </c>
      <c r="Z208">
        <v>0.38416326978243442</v>
      </c>
      <c r="AA208">
        <v>0.38233965037181761</v>
      </c>
      <c r="AB208">
        <v>0.38060328895078471</v>
      </c>
      <c r="AC208">
        <v>0.37897882889147411</v>
      </c>
      <c r="AD208">
        <v>0.37749092640922027</v>
      </c>
      <c r="AE208">
        <v>0.37616424772044249</v>
      </c>
      <c r="AF208">
        <v>0.37502346557977251</v>
      </c>
      <c r="AG208">
        <v>0.37409325519625519</v>
      </c>
      <c r="AH208">
        <v>0.37339828952882059</v>
      </c>
      <c r="AI208">
        <v>0.37296323396169889</v>
      </c>
      <c r="AJ208">
        <v>0.37281274036095768</v>
      </c>
      <c r="AK208" t="s">
        <v>248</v>
      </c>
    </row>
    <row r="209" spans="1:37" x14ac:dyDescent="0.25">
      <c r="A209" t="s">
        <v>237</v>
      </c>
      <c r="B209" t="s">
        <v>18</v>
      </c>
      <c r="C209">
        <v>0.26082369041593179</v>
      </c>
      <c r="D209">
        <v>0.25781537249099812</v>
      </c>
      <c r="E209">
        <v>0.25516618995054108</v>
      </c>
      <c r="F209">
        <v>0.25285891288633899</v>
      </c>
      <c r="G209">
        <v>0.25087638383618799</v>
      </c>
      <c r="H209">
        <v>0.24920150950798509</v>
      </c>
      <c r="I209">
        <v>0.24781725296138751</v>
      </c>
      <c r="J209">
        <v>0.24670662624036779</v>
      </c>
      <c r="K209">
        <v>0.24585268345079031</v>
      </c>
      <c r="L209">
        <v>0.24523851427789869</v>
      </c>
      <c r="M209">
        <v>0.24484723793931351</v>
      </c>
      <c r="N209">
        <v>0.24466199756979609</v>
      </c>
      <c r="O209">
        <v>0.24466595503465111</v>
      </c>
      <c r="P209">
        <v>0.2448422861692009</v>
      </c>
      <c r="Q209">
        <v>0.24517417644228681</v>
      </c>
      <c r="R209">
        <v>0.24564481704222249</v>
      </c>
      <c r="S209">
        <v>0.24623740138405151</v>
      </c>
      <c r="T209">
        <v>0.2469351220373483</v>
      </c>
      <c r="U209">
        <v>0.24772116807413619</v>
      </c>
      <c r="V209">
        <v>0.24857872283678761</v>
      </c>
      <c r="W209">
        <v>0.24949096212603111</v>
      </c>
      <c r="X209">
        <v>0.25044105280938561</v>
      </c>
      <c r="Y209">
        <v>0.2514121518505088</v>
      </c>
      <c r="Z209">
        <v>0.25238740576006569</v>
      </c>
      <c r="AA209">
        <v>0.25334995046879272</v>
      </c>
      <c r="AB209">
        <v>0.25428291162346561</v>
      </c>
      <c r="AC209">
        <v>0.25516940530646109</v>
      </c>
      <c r="AD209">
        <v>0.25599253917954728</v>
      </c>
      <c r="AE209">
        <v>0.25673541405242167</v>
      </c>
      <c r="AF209">
        <v>0.25738112587638567</v>
      </c>
      <c r="AG209">
        <v>0.25791276816332342</v>
      </c>
      <c r="AH209">
        <v>0.25831343482994013</v>
      </c>
      <c r="AI209">
        <v>0.2585662234669136</v>
      </c>
      <c r="AJ209">
        <v>0.25865423903228407</v>
      </c>
      <c r="AK209" t="s">
        <v>249</v>
      </c>
    </row>
    <row r="210" spans="1:37" x14ac:dyDescent="0.25">
      <c r="A210" t="s">
        <v>237</v>
      </c>
      <c r="B210" t="s">
        <v>12</v>
      </c>
      <c r="C210">
        <v>0.25637507581114982</v>
      </c>
      <c r="D210">
        <v>0.2523277712851183</v>
      </c>
      <c r="E210">
        <v>0.24819269551937809</v>
      </c>
      <c r="F210">
        <v>0.24398331675763971</v>
      </c>
      <c r="G210">
        <v>0.2397131033864113</v>
      </c>
      <c r="H210">
        <v>0.2353955242160668</v>
      </c>
      <c r="I210">
        <v>0.2310440487383382</v>
      </c>
      <c r="J210">
        <v>0.22667214736024191</v>
      </c>
      <c r="K210">
        <v>0.22229329161444311</v>
      </c>
      <c r="L210">
        <v>0.2179209543460626</v>
      </c>
      <c r="M210">
        <v>0.21356860987593021</v>
      </c>
      <c r="N210">
        <v>0.20924973414028081</v>
      </c>
      <c r="O210">
        <v>0.20497780480689651</v>
      </c>
      <c r="P210">
        <v>0.20076630136768789</v>
      </c>
      <c r="Q210">
        <v>0.19662870520771519</v>
      </c>
      <c r="R210">
        <v>0.19257849965064069</v>
      </c>
      <c r="S210">
        <v>0.1886291699806088</v>
      </c>
      <c r="T210">
        <v>0.1847942034405485</v>
      </c>
      <c r="U210">
        <v>0.18108708920688879</v>
      </c>
      <c r="V210">
        <v>0.17752131834068269</v>
      </c>
      <c r="W210">
        <v>0.17411038371513171</v>
      </c>
      <c r="X210">
        <v>0.170867779919504</v>
      </c>
      <c r="Y210">
        <v>0.16780700313943861</v>
      </c>
      <c r="Z210">
        <v>0.16494155101363109</v>
      </c>
      <c r="AA210">
        <v>0.16228492246689299</v>
      </c>
      <c r="AB210">
        <v>0.15985061751958049</v>
      </c>
      <c r="AC210">
        <v>0.15765213707338949</v>
      </c>
      <c r="AD210">
        <v>0.1557029826735111</v>
      </c>
      <c r="AE210">
        <v>0.15401665624714919</v>
      </c>
      <c r="AF210">
        <v>0.15260665981839641</v>
      </c>
      <c r="AG210">
        <v>0.15148649519947249</v>
      </c>
      <c r="AH210">
        <v>0.1506696636583254</v>
      </c>
      <c r="AI210">
        <v>0.15016966556260319</v>
      </c>
      <c r="AJ210">
        <v>0.15000000000000019</v>
      </c>
      <c r="AK210" t="s">
        <v>250</v>
      </c>
    </row>
    <row r="211" spans="1:37" x14ac:dyDescent="0.25">
      <c r="A211" t="s">
        <v>237</v>
      </c>
      <c r="B211" t="s">
        <v>40</v>
      </c>
      <c r="C211">
        <v>0.1163354553172653</v>
      </c>
      <c r="D211">
        <v>0.1145364933976753</v>
      </c>
      <c r="E211">
        <v>0.11296002336814</v>
      </c>
      <c r="F211">
        <v>0.11159524784465021</v>
      </c>
      <c r="G211">
        <v>0.1104314140565797</v>
      </c>
      <c r="H211">
        <v>0.1094578086929682</v>
      </c>
      <c r="I211">
        <v>0.1086637530352982</v>
      </c>
      <c r="J211">
        <v>0.1080385983726234</v>
      </c>
      <c r="K211">
        <v>0.1075717216954155</v>
      </c>
      <c r="L211">
        <v>0.10725252166496679</v>
      </c>
      <c r="M211">
        <v>0.1070704148556347</v>
      </c>
      <c r="N211">
        <v>0.1070148322676171</v>
      </c>
      <c r="O211">
        <v>0.1070752161083371</v>
      </c>
      <c r="P211">
        <v>0.1072410168408605</v>
      </c>
      <c r="Q211">
        <v>0.1075016904980978</v>
      </c>
      <c r="R211">
        <v>0.1078466962618319</v>
      </c>
      <c r="S211">
        <v>0.1082654943058801</v>
      </c>
      <c r="T211">
        <v>0.10874754390293941</v>
      </c>
      <c r="U211">
        <v>0.1092823017948672</v>
      </c>
      <c r="V211">
        <v>0.1098592208263398</v>
      </c>
      <c r="W211">
        <v>0.11046774884197839</v>
      </c>
      <c r="X211">
        <v>0.1110973278471641</v>
      </c>
      <c r="Y211">
        <v>0.11173739343285941</v>
      </c>
      <c r="Z211">
        <v>0.1123773744648264</v>
      </c>
      <c r="AA211">
        <v>0.1130066930376772</v>
      </c>
      <c r="AB211">
        <v>0.1136147646942038</v>
      </c>
      <c r="AC211">
        <v>0.11419099891042821</v>
      </c>
      <c r="AD211">
        <v>0.1147247998467667</v>
      </c>
      <c r="AE211">
        <v>0.1152055673656433</v>
      </c>
      <c r="AF211">
        <v>0.1156226983157794</v>
      </c>
      <c r="AG211">
        <v>0.1159655880832756</v>
      </c>
      <c r="AH211">
        <v>0.1162236324094367</v>
      </c>
      <c r="AI211">
        <v>0.11638622947511661</v>
      </c>
      <c r="AJ211">
        <v>0.1164427822511532</v>
      </c>
      <c r="AK211" t="s">
        <v>251</v>
      </c>
    </row>
    <row r="212" spans="1:37" x14ac:dyDescent="0.25">
      <c r="A212" t="s">
        <v>252</v>
      </c>
      <c r="B212" t="s">
        <v>6</v>
      </c>
      <c r="C212">
        <v>1.278145914284032E-3</v>
      </c>
      <c r="D212">
        <v>1.3077644630858081E-3</v>
      </c>
      <c r="E212">
        <v>1.334960480679892E-3</v>
      </c>
      <c r="F212">
        <v>1.359829923527598E-3</v>
      </c>
      <c r="G212">
        <v>1.382468748090238E-3</v>
      </c>
      <c r="H212">
        <v>1.4029729108291219E-3</v>
      </c>
      <c r="I212">
        <v>1.421438368205564E-3</v>
      </c>
      <c r="J212">
        <v>1.4379610766808749E-3</v>
      </c>
      <c r="K212">
        <v>1.452636992716367E-3</v>
      </c>
      <c r="L212">
        <v>1.4655620727733519E-3</v>
      </c>
      <c r="M212">
        <v>1.4768322733131421E-3</v>
      </c>
      <c r="N212">
        <v>1.4865435507970489E-3</v>
      </c>
      <c r="O212">
        <v>1.494791861686384E-3</v>
      </c>
      <c r="P212">
        <v>1.501673162442461E-3</v>
      </c>
      <c r="Q212">
        <v>1.5072834095265909E-3</v>
      </c>
      <c r="R212">
        <v>1.5117185594000851E-3</v>
      </c>
      <c r="S212">
        <v>1.515074568524256E-3</v>
      </c>
      <c r="T212">
        <v>1.5174473933604151E-3</v>
      </c>
      <c r="U212">
        <v>1.5189329903698759E-3</v>
      </c>
      <c r="V212">
        <v>1.51962731601395E-3</v>
      </c>
      <c r="W212">
        <v>1.519626326753948E-3</v>
      </c>
      <c r="X212">
        <v>1.5190259790511819E-3</v>
      </c>
      <c r="Y212">
        <v>1.517922229366965E-3</v>
      </c>
      <c r="Z212">
        <v>1.516411034162609E-3</v>
      </c>
      <c r="AA212">
        <v>1.5145883498994251E-3</v>
      </c>
      <c r="AB212">
        <v>1.5125501330387251E-3</v>
      </c>
      <c r="AC212">
        <v>1.5103923400418199E-3</v>
      </c>
      <c r="AD212">
        <v>1.5082109273700261E-3</v>
      </c>
      <c r="AE212">
        <v>1.5061018514846509E-3</v>
      </c>
      <c r="AF212">
        <v>1.504161068847009E-3</v>
      </c>
      <c r="AG212">
        <v>1.50248453591841E-3</v>
      </c>
      <c r="AH212">
        <v>1.5011682091601679E-3</v>
      </c>
      <c r="AI212">
        <v>1.500308045033595E-3</v>
      </c>
      <c r="AJ212">
        <v>1.5E-3</v>
      </c>
      <c r="AK212" t="s">
        <v>253</v>
      </c>
    </row>
    <row r="213" spans="1:37" x14ac:dyDescent="0.25">
      <c r="A213" t="s">
        <v>252</v>
      </c>
      <c r="B213" t="s">
        <v>13</v>
      </c>
      <c r="C213">
        <v>5.3735152387787477E-2</v>
      </c>
      <c r="D213">
        <v>5.4514253920126793E-2</v>
      </c>
      <c r="E213">
        <v>5.5452309209116243E-2</v>
      </c>
      <c r="F213">
        <v>5.6537702952984117E-2</v>
      </c>
      <c r="G213">
        <v>5.7758819849958787E-2</v>
      </c>
      <c r="H213">
        <v>5.9104044598268568E-2</v>
      </c>
      <c r="I213">
        <v>6.0561761896141833E-2</v>
      </c>
      <c r="J213">
        <v>6.2120356441806808E-2</v>
      </c>
      <c r="K213">
        <v>6.3768212933491913E-2</v>
      </c>
      <c r="L213">
        <v>6.5493716069425376E-2</v>
      </c>
      <c r="M213">
        <v>6.7285250547835629E-2</v>
      </c>
      <c r="N213">
        <v>6.913120106695092E-2</v>
      </c>
      <c r="O213">
        <v>7.1019952324999608E-2</v>
      </c>
      <c r="P213">
        <v>7.2939889020209994E-2</v>
      </c>
      <c r="Q213">
        <v>7.4879395850810451E-2</v>
      </c>
      <c r="R213">
        <v>7.6826857515029268E-2</v>
      </c>
      <c r="S213">
        <v>7.877065871109476E-2</v>
      </c>
      <c r="T213">
        <v>8.0699184137235286E-2</v>
      </c>
      <c r="U213">
        <v>8.2600818491679148E-2</v>
      </c>
      <c r="V213">
        <v>8.4463946472654705E-2</v>
      </c>
      <c r="W213">
        <v>8.6276952778390259E-2</v>
      </c>
      <c r="X213">
        <v>8.8028222107114099E-2</v>
      </c>
      <c r="Y213">
        <v>8.970613915705461E-2</v>
      </c>
      <c r="Z213">
        <v>9.1299088626440025E-2</v>
      </c>
      <c r="AA213">
        <v>9.2795455213498787E-2</v>
      </c>
      <c r="AB213">
        <v>9.4183623616459197E-2</v>
      </c>
      <c r="AC213">
        <v>9.5451978533549586E-2</v>
      </c>
      <c r="AD213">
        <v>9.6588904662998229E-2</v>
      </c>
      <c r="AE213">
        <v>9.75827867030334E-2</v>
      </c>
      <c r="AF213">
        <v>9.8422009351883527E-2</v>
      </c>
      <c r="AG213">
        <v>9.9094957307776912E-2</v>
      </c>
      <c r="AH213">
        <v>9.959001526894197E-2</v>
      </c>
      <c r="AI213">
        <v>9.989556793360678E-2</v>
      </c>
      <c r="AJ213">
        <v>9.9999999999999964E-2</v>
      </c>
      <c r="AK213" t="s">
        <v>254</v>
      </c>
    </row>
    <row r="214" spans="1:37" x14ac:dyDescent="0.25">
      <c r="A214" t="s">
        <v>252</v>
      </c>
      <c r="B214" t="s">
        <v>7</v>
      </c>
      <c r="C214">
        <v>0.48096701081765231</v>
      </c>
      <c r="D214">
        <v>0.47684501778175131</v>
      </c>
      <c r="E214">
        <v>0.47250887667062541</v>
      </c>
      <c r="F214">
        <v>0.46798023868352068</v>
      </c>
      <c r="G214">
        <v>0.46328075501968302</v>
      </c>
      <c r="H214">
        <v>0.45843207687835852</v>
      </c>
      <c r="I214">
        <v>0.45345585545879252</v>
      </c>
      <c r="J214">
        <v>0.44837374196023161</v>
      </c>
      <c r="K214">
        <v>0.44320738758192119</v>
      </c>
      <c r="L214">
        <v>0.43797844352310777</v>
      </c>
      <c r="M214">
        <v>0.43270856098303678</v>
      </c>
      <c r="N214">
        <v>0.4274193911609544</v>
      </c>
      <c r="O214">
        <v>0.42213258525610642</v>
      </c>
      <c r="P214">
        <v>0.41686979446773881</v>
      </c>
      <c r="Q214">
        <v>0.41165266999509759</v>
      </c>
      <c r="R214">
        <v>0.40650286303742861</v>
      </c>
      <c r="S214">
        <v>0.40144202479397778</v>
      </c>
      <c r="T214">
        <v>0.39649180646399101</v>
      </c>
      <c r="U214">
        <v>0.39167385924671422</v>
      </c>
      <c r="V214">
        <v>0.38700983434139352</v>
      </c>
      <c r="W214">
        <v>0.38252138294727472</v>
      </c>
      <c r="X214">
        <v>0.37823015626360362</v>
      </c>
      <c r="Y214">
        <v>0.3741578054896264</v>
      </c>
      <c r="Z214">
        <v>0.37032598182458892</v>
      </c>
      <c r="AA214">
        <v>0.36675633646773681</v>
      </c>
      <c r="AB214">
        <v>0.36347052061831647</v>
      </c>
      <c r="AC214">
        <v>0.36049018547557338</v>
      </c>
      <c r="AD214">
        <v>0.35783698223875382</v>
      </c>
      <c r="AE214">
        <v>0.35553256210710332</v>
      </c>
      <c r="AF214">
        <v>0.35359857627986829</v>
      </c>
      <c r="AG214">
        <v>0.35205667595629442</v>
      </c>
      <c r="AH214">
        <v>0.35092851233562761</v>
      </c>
      <c r="AI214">
        <v>0.35023573661711371</v>
      </c>
      <c r="AJ214">
        <v>0.34999999999999892</v>
      </c>
      <c r="AK214" t="s">
        <v>255</v>
      </c>
    </row>
    <row r="215" spans="1:37" x14ac:dyDescent="0.25">
      <c r="A215" t="s">
        <v>252</v>
      </c>
      <c r="B215" t="s">
        <v>8</v>
      </c>
      <c r="C215">
        <v>0.45972823826807568</v>
      </c>
      <c r="D215">
        <v>0.46394757036169421</v>
      </c>
      <c r="E215">
        <v>0.46825508696972529</v>
      </c>
      <c r="F215">
        <v>0.47263694505313492</v>
      </c>
      <c r="G215">
        <v>0.47707930157288969</v>
      </c>
      <c r="H215">
        <v>0.48156831348995632</v>
      </c>
      <c r="I215">
        <v>0.48609013776530058</v>
      </c>
      <c r="J215">
        <v>0.49063093135988972</v>
      </c>
      <c r="K215">
        <v>0.49517685123468941</v>
      </c>
      <c r="L215">
        <v>0.4997140543506664</v>
      </c>
      <c r="M215">
        <v>0.50422869766878708</v>
      </c>
      <c r="N215">
        <v>0.50870693815001811</v>
      </c>
      <c r="O215">
        <v>0.51313493275532551</v>
      </c>
      <c r="P215">
        <v>0.51749883844567579</v>
      </c>
      <c r="Q215">
        <v>0.52178481218203554</v>
      </c>
      <c r="R215">
        <v>0.52597901092537114</v>
      </c>
      <c r="S215">
        <v>0.53006759163664907</v>
      </c>
      <c r="T215">
        <v>0.5340367112768355</v>
      </c>
      <c r="U215">
        <v>0.53787252680689723</v>
      </c>
      <c r="V215">
        <v>0.54156119518780055</v>
      </c>
      <c r="W215">
        <v>0.54508887338051148</v>
      </c>
      <c r="X215">
        <v>0.54844171834599709</v>
      </c>
      <c r="Y215">
        <v>0.55160588704522306</v>
      </c>
      <c r="Z215">
        <v>0.55456753643915668</v>
      </c>
      <c r="AA215">
        <v>0.55731282348876376</v>
      </c>
      <c r="AB215">
        <v>0.55982790515501091</v>
      </c>
      <c r="AC215">
        <v>0.56209893839886438</v>
      </c>
      <c r="AD215">
        <v>0.56411208018129089</v>
      </c>
      <c r="AE215">
        <v>0.56585348746325681</v>
      </c>
      <c r="AF215">
        <v>0.56730931720572852</v>
      </c>
      <c r="AG215">
        <v>0.56846572636967219</v>
      </c>
      <c r="AH215">
        <v>0.5693088719160545</v>
      </c>
      <c r="AI215">
        <v>0.56982491080584197</v>
      </c>
      <c r="AJ215">
        <v>0.57000000000000084</v>
      </c>
      <c r="AK215" t="s">
        <v>256</v>
      </c>
    </row>
    <row r="216" spans="1:37" x14ac:dyDescent="0.25">
      <c r="A216" t="s">
        <v>252</v>
      </c>
      <c r="B216" t="s">
        <v>14</v>
      </c>
      <c r="C216">
        <v>8.5711163094106535E-2</v>
      </c>
      <c r="D216">
        <v>7.7486075395801574E-2</v>
      </c>
      <c r="E216">
        <v>7.035175978243631E-2</v>
      </c>
      <c r="F216">
        <v>6.4255025101170024E-2</v>
      </c>
      <c r="G216">
        <v>5.9142680199162238E-2</v>
      </c>
      <c r="H216">
        <v>5.4961533923572337E-2</v>
      </c>
      <c r="I216">
        <v>5.1658395121559668E-2</v>
      </c>
      <c r="J216">
        <v>4.9180072640283852E-2</v>
      </c>
      <c r="K216">
        <v>4.7473375326904099E-2</v>
      </c>
      <c r="L216">
        <v>4.6485112028580133E-2</v>
      </c>
      <c r="M216">
        <v>4.6162091592470977E-2</v>
      </c>
      <c r="N216">
        <v>4.6451122865736327E-2</v>
      </c>
      <c r="O216">
        <v>4.7299014695535727E-2</v>
      </c>
      <c r="P216">
        <v>4.8652575929028337E-2</v>
      </c>
      <c r="Q216">
        <v>5.0458615413373743E-2</v>
      </c>
      <c r="R216">
        <v>5.2663941995731288E-2</v>
      </c>
      <c r="S216">
        <v>5.5215364523260438E-2</v>
      </c>
      <c r="T216">
        <v>5.8059691843120743E-2</v>
      </c>
      <c r="U216">
        <v>6.1143732802471387E-2</v>
      </c>
      <c r="V216">
        <v>6.4414296248471947E-2</v>
      </c>
      <c r="W216">
        <v>6.7818191028281932E-2</v>
      </c>
      <c r="X216">
        <v>7.130222598906065E-2</v>
      </c>
      <c r="Y216">
        <v>7.4813209977967365E-2</v>
      </c>
      <c r="Z216">
        <v>7.8297951842161997E-2</v>
      </c>
      <c r="AA216">
        <v>8.1703260428803576E-2</v>
      </c>
      <c r="AB216">
        <v>8.4975944585051311E-2</v>
      </c>
      <c r="AC216">
        <v>8.8062813158065328E-2</v>
      </c>
      <c r="AD216">
        <v>9.0910674995004617E-2</v>
      </c>
      <c r="AE216">
        <v>9.3466338943028499E-2</v>
      </c>
      <c r="AF216">
        <v>9.567661384929671E-2</v>
      </c>
      <c r="AG216">
        <v>9.7488308560968587E-2</v>
      </c>
      <c r="AH216">
        <v>9.8848231925203561E-2</v>
      </c>
      <c r="AI216">
        <v>9.9703192789160747E-2</v>
      </c>
      <c r="AJ216">
        <v>9.9999999999999895E-2</v>
      </c>
      <c r="AK216" t="s">
        <v>257</v>
      </c>
    </row>
    <row r="217" spans="1:37" x14ac:dyDescent="0.25">
      <c r="A217" t="s">
        <v>252</v>
      </c>
      <c r="B217" t="s">
        <v>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258</v>
      </c>
    </row>
    <row r="218" spans="1:37" x14ac:dyDescent="0.25">
      <c r="A218" t="s">
        <v>252</v>
      </c>
      <c r="B218" t="s">
        <v>10</v>
      </c>
      <c r="C218">
        <v>4.4044282195482252E-2</v>
      </c>
      <c r="D218">
        <v>4.4248744101270637E-2</v>
      </c>
      <c r="E218">
        <v>4.4494779145057013E-2</v>
      </c>
      <c r="F218">
        <v>4.4779348077950309E-2</v>
      </c>
      <c r="G218">
        <v>4.5099411651059552E-2</v>
      </c>
      <c r="H218">
        <v>4.5451930615493658E-2</v>
      </c>
      <c r="I218">
        <v>4.5833865722361651E-2</v>
      </c>
      <c r="J218">
        <v>4.6242177722772497E-2</v>
      </c>
      <c r="K218">
        <v>4.6673827367835173E-2</v>
      </c>
      <c r="L218">
        <v>4.7125775408658629E-2</v>
      </c>
      <c r="M218">
        <v>4.7594982596351858E-2</v>
      </c>
      <c r="N218">
        <v>4.8078409682023877E-2</v>
      </c>
      <c r="O218">
        <v>4.8573017416783583E-2</v>
      </c>
      <c r="P218">
        <v>4.9075766551740001E-2</v>
      </c>
      <c r="Q218">
        <v>4.9583617838002123E-2</v>
      </c>
      <c r="R218">
        <v>5.0093532026678878E-2</v>
      </c>
      <c r="S218">
        <v>5.0602469868879292E-2</v>
      </c>
      <c r="T218">
        <v>5.1107392115712302E-2</v>
      </c>
      <c r="U218">
        <v>5.1605259518286893E-2</v>
      </c>
      <c r="V218">
        <v>5.2093032827712063E-2</v>
      </c>
      <c r="W218">
        <v>5.2567672795096762E-2</v>
      </c>
      <c r="X218">
        <v>5.3026140171550003E-2</v>
      </c>
      <c r="Y218">
        <v>5.3465395708180687E-2</v>
      </c>
      <c r="Z218">
        <v>5.3882400156097868E-2</v>
      </c>
      <c r="AA218">
        <v>5.4274114266410482E-2</v>
      </c>
      <c r="AB218">
        <v>5.463749879022755E-2</v>
      </c>
      <c r="AC218">
        <v>5.4969514478657978E-2</v>
      </c>
      <c r="AD218">
        <v>5.5267122082810809E-2</v>
      </c>
      <c r="AE218">
        <v>5.5527282353794963E-2</v>
      </c>
      <c r="AF218">
        <v>5.5746956042719467E-2</v>
      </c>
      <c r="AG218">
        <v>5.5923103900693258E-2</v>
      </c>
      <c r="AH218">
        <v>5.6052686678825327E-2</v>
      </c>
      <c r="AI218">
        <v>5.6132665128224651E-2</v>
      </c>
      <c r="AJ218">
        <v>5.6160000000000238E-2</v>
      </c>
      <c r="AK218" t="s">
        <v>259</v>
      </c>
    </row>
    <row r="219" spans="1:37" x14ac:dyDescent="0.25">
      <c r="A219" t="s">
        <v>252</v>
      </c>
      <c r="B219" t="s">
        <v>11</v>
      </c>
      <c r="C219">
        <v>1.8351784248117611E-3</v>
      </c>
      <c r="D219">
        <v>1.8436976708862769E-3</v>
      </c>
      <c r="E219">
        <v>1.8539491310440429E-3</v>
      </c>
      <c r="F219">
        <v>1.865806169914597E-3</v>
      </c>
      <c r="G219">
        <v>1.8791421521274811E-3</v>
      </c>
      <c r="H219">
        <v>1.893830442312237E-3</v>
      </c>
      <c r="I219">
        <v>1.9097444050984031E-3</v>
      </c>
      <c r="J219">
        <v>1.9267574051155211E-3</v>
      </c>
      <c r="K219">
        <v>1.944742806993132E-3</v>
      </c>
      <c r="L219">
        <v>1.9635739753607758E-3</v>
      </c>
      <c r="M219">
        <v>1.9831242748479948E-3</v>
      </c>
      <c r="N219">
        <v>2.0032670700843289E-3</v>
      </c>
      <c r="O219">
        <v>2.0238757256993158E-3</v>
      </c>
      <c r="P219">
        <v>2.0448236063224999E-3</v>
      </c>
      <c r="Q219">
        <v>2.0659840765834209E-3</v>
      </c>
      <c r="R219">
        <v>2.087230501111619E-3</v>
      </c>
      <c r="S219">
        <v>2.108436244536637E-3</v>
      </c>
      <c r="T219">
        <v>2.129474671488012E-3</v>
      </c>
      <c r="U219">
        <v>2.1502191465952872E-3</v>
      </c>
      <c r="V219">
        <v>2.1705430344880032E-3</v>
      </c>
      <c r="W219">
        <v>2.190319699795698E-3</v>
      </c>
      <c r="X219">
        <v>2.2094225071479161E-3</v>
      </c>
      <c r="Y219">
        <v>2.2277248211741941E-3</v>
      </c>
      <c r="Z219">
        <v>2.245100006504078E-3</v>
      </c>
      <c r="AA219">
        <v>2.261421427767103E-3</v>
      </c>
      <c r="AB219">
        <v>2.2765624495928141E-3</v>
      </c>
      <c r="AC219">
        <v>2.290396436610749E-3</v>
      </c>
      <c r="AD219">
        <v>2.302796753450448E-3</v>
      </c>
      <c r="AE219">
        <v>2.3136367647414568E-3</v>
      </c>
      <c r="AF219">
        <v>2.3227898351133088E-3</v>
      </c>
      <c r="AG219">
        <v>2.3301293291955521E-3</v>
      </c>
      <c r="AH219">
        <v>2.3355286116177199E-3</v>
      </c>
      <c r="AI219">
        <v>2.3388610470093589E-3</v>
      </c>
      <c r="AJ219">
        <v>2.3400000000000092E-3</v>
      </c>
      <c r="AK219" t="s">
        <v>260</v>
      </c>
    </row>
    <row r="220" spans="1:37" x14ac:dyDescent="0.25">
      <c r="A220" t="s">
        <v>252</v>
      </c>
      <c r="B220" t="s">
        <v>15</v>
      </c>
      <c r="C220">
        <v>2.4211262440426359E-3</v>
      </c>
      <c r="D220">
        <v>2.5883306604010761E-3</v>
      </c>
      <c r="E220">
        <v>2.7331625779744612E-3</v>
      </c>
      <c r="F220">
        <v>2.8567159110463869E-3</v>
      </c>
      <c r="G220">
        <v>2.9600845739004571E-3</v>
      </c>
      <c r="H220">
        <v>3.04436248082027E-3</v>
      </c>
      <c r="I220">
        <v>3.1106435460894252E-3</v>
      </c>
      <c r="J220">
        <v>3.1600216839915251E-3</v>
      </c>
      <c r="K220">
        <v>3.1935908088101682E-3</v>
      </c>
      <c r="L220">
        <v>3.212444834828953E-3</v>
      </c>
      <c r="M220">
        <v>3.217677676331483E-3</v>
      </c>
      <c r="N220">
        <v>3.2103832476013511E-3</v>
      </c>
      <c r="O220">
        <v>3.191655462922167E-3</v>
      </c>
      <c r="P220">
        <v>3.1625882365775241E-3</v>
      </c>
      <c r="Q220">
        <v>3.124275482851021E-3</v>
      </c>
      <c r="R220">
        <v>3.0778111160262652E-3</v>
      </c>
      <c r="S220">
        <v>3.0242890503868461E-3</v>
      </c>
      <c r="T220">
        <v>2.964803200216378E-3</v>
      </c>
      <c r="U220">
        <v>2.900447479798441E-3</v>
      </c>
      <c r="V220">
        <v>2.832315803416655E-3</v>
      </c>
      <c r="W220">
        <v>2.7615020853546108E-3</v>
      </c>
      <c r="X220">
        <v>2.6891002398959042E-3</v>
      </c>
      <c r="Y220">
        <v>2.6162041813241432E-3</v>
      </c>
      <c r="Z220">
        <v>2.5439078239229179E-3</v>
      </c>
      <c r="AA220">
        <v>2.4733050819758422E-3</v>
      </c>
      <c r="AB220">
        <v>2.405489869766503E-3</v>
      </c>
      <c r="AC220">
        <v>2.341556101578508E-3</v>
      </c>
      <c r="AD220">
        <v>2.282597691695453E-3</v>
      </c>
      <c r="AE220">
        <v>2.2297085544009461E-3</v>
      </c>
      <c r="AF220">
        <v>2.183982603978573E-3</v>
      </c>
      <c r="AG220">
        <v>2.1465137547119449E-3</v>
      </c>
      <c r="AH220">
        <v>2.1183959208846588E-3</v>
      </c>
      <c r="AI220">
        <v>2.100723016780312E-3</v>
      </c>
      <c r="AJ220">
        <v>2.0945889566825089E-3</v>
      </c>
      <c r="AK220" t="s">
        <v>261</v>
      </c>
    </row>
    <row r="221" spans="1:37" x14ac:dyDescent="0.25">
      <c r="A221" t="s">
        <v>252</v>
      </c>
      <c r="B221" t="s">
        <v>16</v>
      </c>
      <c r="C221">
        <v>8.3184233797374829E-2</v>
      </c>
      <c r="D221">
        <v>7.7176387897079882E-2</v>
      </c>
      <c r="E221">
        <v>7.1914999841291571E-2</v>
      </c>
      <c r="F221">
        <v>6.7364409517904025E-2</v>
      </c>
      <c r="G221">
        <v>6.3488956814811412E-2</v>
      </c>
      <c r="H221">
        <v>6.0252981619907962E-2</v>
      </c>
      <c r="I221">
        <v>5.7620823821087727E-2</v>
      </c>
      <c r="J221">
        <v>5.5556823306244958E-2</v>
      </c>
      <c r="K221">
        <v>5.4025319963273893E-2</v>
      </c>
      <c r="L221">
        <v>5.2990653680068452E-2</v>
      </c>
      <c r="M221">
        <v>5.2417164344523072E-2</v>
      </c>
      <c r="N221">
        <v>5.226919184453168E-2</v>
      </c>
      <c r="O221">
        <v>5.2511076067988563E-2</v>
      </c>
      <c r="P221">
        <v>5.3107156902788007E-2</v>
      </c>
      <c r="Q221">
        <v>5.4021774236823937E-2</v>
      </c>
      <c r="R221">
        <v>5.5219267957990668E-2</v>
      </c>
      <c r="S221">
        <v>5.6663977954182293E-2</v>
      </c>
      <c r="T221">
        <v>5.8320244113293028E-2</v>
      </c>
      <c r="U221">
        <v>6.0152406323216862E-2</v>
      </c>
      <c r="V221">
        <v>6.2124804471848281E-2</v>
      </c>
      <c r="W221">
        <v>6.4201778447081317E-2</v>
      </c>
      <c r="X221">
        <v>6.6347668136809909E-2</v>
      </c>
      <c r="Y221">
        <v>6.8526813428928551E-2</v>
      </c>
      <c r="Z221">
        <v>7.0703554211331218E-2</v>
      </c>
      <c r="AA221">
        <v>7.2842230371912023E-2</v>
      </c>
      <c r="AB221">
        <v>7.4907181798565495E-2</v>
      </c>
      <c r="AC221">
        <v>7.6862748379185303E-2</v>
      </c>
      <c r="AD221">
        <v>7.867327000166581E-2</v>
      </c>
      <c r="AE221">
        <v>8.030308655390149E-2</v>
      </c>
      <c r="AF221">
        <v>8.1716537923786081E-2</v>
      </c>
      <c r="AG221">
        <v>8.2877963999213752E-2</v>
      </c>
      <c r="AH221">
        <v>8.3751704668078825E-2</v>
      </c>
      <c r="AI221">
        <v>8.4302099818275536E-2</v>
      </c>
      <c r="AJ221">
        <v>8.4493489337698083E-2</v>
      </c>
      <c r="AK221" t="s">
        <v>262</v>
      </c>
    </row>
    <row r="222" spans="1:37" x14ac:dyDescent="0.25">
      <c r="A222" t="s">
        <v>252</v>
      </c>
      <c r="B222" t="s">
        <v>17</v>
      </c>
      <c r="C222">
        <v>3.059143592216804E-2</v>
      </c>
      <c r="D222">
        <v>3.2704098655686631E-2</v>
      </c>
      <c r="E222">
        <v>3.4534080192928952E-2</v>
      </c>
      <c r="F222">
        <v>3.6095202369412042E-2</v>
      </c>
      <c r="G222">
        <v>3.7401287020652853E-2</v>
      </c>
      <c r="H222">
        <v>3.8466155982168487E-2</v>
      </c>
      <c r="I222">
        <v>3.9303631089475911E-2</v>
      </c>
      <c r="J222">
        <v>3.9927534178092153E-2</v>
      </c>
      <c r="K222">
        <v>4.0351687083534232E-2</v>
      </c>
      <c r="L222">
        <v>4.058991164131915E-2</v>
      </c>
      <c r="M222">
        <v>4.0656029686963989E-2</v>
      </c>
      <c r="N222">
        <v>4.0563863055985687E-2</v>
      </c>
      <c r="O222">
        <v>4.0327233583901313E-2</v>
      </c>
      <c r="P222">
        <v>3.9959963106227812E-2</v>
      </c>
      <c r="Q222">
        <v>3.9475873458482282E-2</v>
      </c>
      <c r="R222">
        <v>3.8888786476181707E-2</v>
      </c>
      <c r="S222">
        <v>3.8212523994843102E-2</v>
      </c>
      <c r="T222">
        <v>3.7460907849983523E-2</v>
      </c>
      <c r="U222">
        <v>3.66477598771199E-2</v>
      </c>
      <c r="V222">
        <v>3.5786901911769371E-2</v>
      </c>
      <c r="W222">
        <v>3.4892155789448862E-2</v>
      </c>
      <c r="X222">
        <v>3.3977343345675398E-2</v>
      </c>
      <c r="Y222">
        <v>3.3056286415966037E-2</v>
      </c>
      <c r="Z222">
        <v>3.2142806835837701E-2</v>
      </c>
      <c r="AA222">
        <v>3.1250726440807612E-2</v>
      </c>
      <c r="AB222">
        <v>3.0393867066392549E-2</v>
      </c>
      <c r="AC222">
        <v>2.958605054810971E-2</v>
      </c>
      <c r="AD222">
        <v>2.8841098721475979E-2</v>
      </c>
      <c r="AE222">
        <v>2.8172833422008488E-2</v>
      </c>
      <c r="AF222">
        <v>2.7595076485224159E-2</v>
      </c>
      <c r="AG222">
        <v>2.7121649746640161E-2</v>
      </c>
      <c r="AH222">
        <v>2.6766375041773208E-2</v>
      </c>
      <c r="AI222">
        <v>2.654307420614066E-2</v>
      </c>
      <c r="AJ222">
        <v>2.646556907525938E-2</v>
      </c>
      <c r="AK222" t="s">
        <v>263</v>
      </c>
    </row>
    <row r="223" spans="1:37" x14ac:dyDescent="0.25">
      <c r="A223" t="s">
        <v>252</v>
      </c>
      <c r="B223" t="s">
        <v>18</v>
      </c>
      <c r="C223">
        <v>0.74398814524512713</v>
      </c>
      <c r="D223">
        <v>0.75521855913320501</v>
      </c>
      <c r="E223">
        <v>0.7647501742187347</v>
      </c>
      <c r="F223">
        <v>0.77266891797913961</v>
      </c>
      <c r="G223">
        <v>0.7790607178918435</v>
      </c>
      <c r="H223">
        <v>0.7840115014342709</v>
      </c>
      <c r="I223">
        <v>0.78760719608384444</v>
      </c>
      <c r="J223">
        <v>0.78993372931798889</v>
      </c>
      <c r="K223">
        <v>0.79107702861412776</v>
      </c>
      <c r="L223">
        <v>0.79112302144968449</v>
      </c>
      <c r="M223">
        <v>0.79015763530208349</v>
      </c>
      <c r="N223">
        <v>0.78826679764874796</v>
      </c>
      <c r="O223">
        <v>0.7855364359671021</v>
      </c>
      <c r="P223">
        <v>0.78205247773456954</v>
      </c>
      <c r="Q223">
        <v>0.77790085042857415</v>
      </c>
      <c r="R223">
        <v>0.77316748152653947</v>
      </c>
      <c r="S223">
        <v>0.7679382985058899</v>
      </c>
      <c r="T223">
        <v>0.76229922884404844</v>
      </c>
      <c r="U223">
        <v>0.75633620001843949</v>
      </c>
      <c r="V223">
        <v>0.75013513950648658</v>
      </c>
      <c r="W223">
        <v>0.74378197478561336</v>
      </c>
      <c r="X223">
        <v>0.73736263333324403</v>
      </c>
      <c r="Y223">
        <v>0.73096304262680234</v>
      </c>
      <c r="Z223">
        <v>0.72466913014371159</v>
      </c>
      <c r="AA223">
        <v>0.71856682336139599</v>
      </c>
      <c r="AB223">
        <v>0.71274204975727962</v>
      </c>
      <c r="AC223">
        <v>0.70728073680878534</v>
      </c>
      <c r="AD223">
        <v>0.7022688119933379</v>
      </c>
      <c r="AE223">
        <v>0.69779220278836041</v>
      </c>
      <c r="AF223">
        <v>0.69393683667127704</v>
      </c>
      <c r="AG223">
        <v>0.69078864111951177</v>
      </c>
      <c r="AH223">
        <v>0.68843354361048781</v>
      </c>
      <c r="AI223">
        <v>0.68695747162162957</v>
      </c>
      <c r="AJ223">
        <v>0.68644635263036025</v>
      </c>
      <c r="AK223" t="s">
        <v>264</v>
      </c>
    </row>
    <row r="224" spans="1:37" x14ac:dyDescent="0.25">
      <c r="A224" t="s">
        <v>252</v>
      </c>
      <c r="B224" t="s">
        <v>12</v>
      </c>
      <c r="C224">
        <v>1.2147144379694051E-2</v>
      </c>
      <c r="D224">
        <v>1.1807205621311739E-2</v>
      </c>
      <c r="E224">
        <v>1.155234760286839E-2</v>
      </c>
      <c r="F224">
        <v>1.1377832091951839E-2</v>
      </c>
      <c r="G224">
        <v>1.1278920856149909E-2</v>
      </c>
      <c r="H224">
        <v>1.1250875663050421E-2</v>
      </c>
      <c r="I224">
        <v>1.1288958280241171E-2</v>
      </c>
      <c r="J224">
        <v>1.1388430475309991E-2</v>
      </c>
      <c r="K224">
        <v>1.154455401584472E-2</v>
      </c>
      <c r="L224">
        <v>1.1752590669433171E-2</v>
      </c>
      <c r="M224">
        <v>1.2007802203663129E-2</v>
      </c>
      <c r="N224">
        <v>1.2305450386122451E-2</v>
      </c>
      <c r="O224">
        <v>1.2640796984398959E-2</v>
      </c>
      <c r="P224">
        <v>1.3009103766080429E-2</v>
      </c>
      <c r="Q224">
        <v>1.340563249875472E-2</v>
      </c>
      <c r="R224">
        <v>1.382564495000964E-2</v>
      </c>
      <c r="S224">
        <v>1.426440288743301E-2</v>
      </c>
      <c r="T224">
        <v>1.471716807861265E-2</v>
      </c>
      <c r="U224">
        <v>1.5179202291136369E-2</v>
      </c>
      <c r="V224">
        <v>1.5645767292592001E-2</v>
      </c>
      <c r="W224">
        <v>1.6112124850567379E-2</v>
      </c>
      <c r="X224">
        <v>1.6573536732650281E-2</v>
      </c>
      <c r="Y224">
        <v>1.7025264706428539E-2</v>
      </c>
      <c r="Z224">
        <v>1.7462570539489981E-2</v>
      </c>
      <c r="AA224">
        <v>1.788071599942247E-2</v>
      </c>
      <c r="AB224">
        <v>1.8274962853813751E-2</v>
      </c>
      <c r="AC224">
        <v>1.8640572870251681E-2</v>
      </c>
      <c r="AD224">
        <v>1.8972807816324069E-2</v>
      </c>
      <c r="AE224">
        <v>1.9266929459618731E-2</v>
      </c>
      <c r="AF224">
        <v>1.95181995677235E-2</v>
      </c>
      <c r="AG224">
        <v>1.972187990822619E-2</v>
      </c>
      <c r="AH224">
        <v>1.9873232248714619E-2</v>
      </c>
      <c r="AI224">
        <v>1.9967518356776601E-2</v>
      </c>
      <c r="AJ224">
        <v>1.999999999999998E-2</v>
      </c>
      <c r="AK224" t="s">
        <v>265</v>
      </c>
    </row>
    <row r="225" spans="1:37" x14ac:dyDescent="0.25">
      <c r="A225" t="s">
        <v>252</v>
      </c>
      <c r="B225" t="s">
        <v>40</v>
      </c>
      <c r="C225">
        <v>3.6874330939332188E-4</v>
      </c>
      <c r="D225">
        <v>3.1229433769889138E-4</v>
      </c>
      <c r="E225">
        <v>2.6351417751784261E-4</v>
      </c>
      <c r="F225">
        <v>2.2202616834384359E-4</v>
      </c>
      <c r="G225">
        <v>1.8745364967056319E-4</v>
      </c>
      <c r="H225">
        <v>1.594199609916713E-4</v>
      </c>
      <c r="I225">
        <v>1.3754844180083561E-4</v>
      </c>
      <c r="J225">
        <v>1.214624315917256E-4</v>
      </c>
      <c r="K225">
        <v>1.107852698580118E-4</v>
      </c>
      <c r="L225">
        <v>1.051402960933596E-4</v>
      </c>
      <c r="M225">
        <v>1.041508497914407E-4</v>
      </c>
      <c r="N225">
        <v>1.0744027044592249E-4</v>
      </c>
      <c r="O225">
        <v>1.146318975504759E-4</v>
      </c>
      <c r="P225">
        <v>1.253490705987676E-4</v>
      </c>
      <c r="Q225">
        <v>1.3921512908446831E-4</v>
      </c>
      <c r="R225">
        <v>1.5585341250124509E-4</v>
      </c>
      <c r="S225">
        <v>1.748872603427681E-4</v>
      </c>
      <c r="T225">
        <v>1.959400121027077E-4</v>
      </c>
      <c r="U225">
        <v>2.1863500727473001E-4</v>
      </c>
      <c r="V225">
        <v>2.425955853525049E-4</v>
      </c>
      <c r="W225">
        <v>2.6744508582970071E-4</v>
      </c>
      <c r="X225">
        <v>2.928068481999879E-4</v>
      </c>
      <c r="Y225">
        <v>3.183042119570353E-4</v>
      </c>
      <c r="Z225">
        <v>3.4356051659451128E-4</v>
      </c>
      <c r="AA225">
        <v>3.68199101606084E-4</v>
      </c>
      <c r="AB225">
        <v>3.9184330648542299E-4</v>
      </c>
      <c r="AC225">
        <v>4.1411647072619838E-4</v>
      </c>
      <c r="AD225">
        <v>4.346419338220764E-4</v>
      </c>
      <c r="AE225">
        <v>4.5304303526672967E-4</v>
      </c>
      <c r="AF225">
        <v>4.6894311455382409E-4</v>
      </c>
      <c r="AG225">
        <v>4.8196551117702768E-4</v>
      </c>
      <c r="AH225">
        <v>4.9173356463001316E-4</v>
      </c>
      <c r="AI225">
        <v>4.9787061440644583E-4</v>
      </c>
      <c r="AJ225">
        <v>4.9999999999999871E-4</v>
      </c>
      <c r="AK225" t="s">
        <v>266</v>
      </c>
    </row>
    <row r="226" spans="1:37" x14ac:dyDescent="0.25">
      <c r="A226" t="s">
        <v>267</v>
      </c>
      <c r="B226" t="s">
        <v>6</v>
      </c>
      <c r="C226">
        <v>1.666210160579612E-10</v>
      </c>
      <c r="D226">
        <v>1.6691190054288901E-10</v>
      </c>
      <c r="E226">
        <v>1.6624926930924719E-10</v>
      </c>
      <c r="F226">
        <v>1.6469309964723811E-10</v>
      </c>
      <c r="G226">
        <v>1.623033688470642E-10</v>
      </c>
      <c r="H226">
        <v>1.5914005419892771E-10</v>
      </c>
      <c r="I226">
        <v>1.5526313299303109E-10</v>
      </c>
      <c r="J226">
        <v>1.5073258251957671E-10</v>
      </c>
      <c r="K226">
        <v>1.4560838006876709E-10</v>
      </c>
      <c r="L226">
        <v>1.399505029308043E-10</v>
      </c>
      <c r="M226">
        <v>1.3381892839589111E-10</v>
      </c>
      <c r="N226">
        <v>1.2727363375422971E-10</v>
      </c>
      <c r="O226">
        <v>1.2037459629602231E-10</v>
      </c>
      <c r="P226">
        <v>1.131817933114715E-10</v>
      </c>
      <c r="Q226">
        <v>1.057552020907798E-10</v>
      </c>
      <c r="R226">
        <v>9.8154799924149137E-11</v>
      </c>
      <c r="S226">
        <v>9.0440564101782302E-11</v>
      </c>
      <c r="T226">
        <v>8.2672471913881557E-11</v>
      </c>
      <c r="U226">
        <v>7.4910500650649537E-11</v>
      </c>
      <c r="V226">
        <v>6.721462760228801E-11</v>
      </c>
      <c r="W226">
        <v>5.9644830058999778E-11</v>
      </c>
      <c r="X226">
        <v>5.2261085310987238E-11</v>
      </c>
      <c r="Y226">
        <v>4.512337064845243E-11</v>
      </c>
      <c r="Z226">
        <v>3.8291663361598187E-11</v>
      </c>
      <c r="AA226">
        <v>3.1825940740626731E-11</v>
      </c>
      <c r="AB226">
        <v>2.5786180075740541E-11</v>
      </c>
      <c r="AC226">
        <v>2.023235865714139E-11</v>
      </c>
      <c r="AD226">
        <v>1.5224453775032771E-11</v>
      </c>
      <c r="AE226">
        <v>1.0822442719615899E-11</v>
      </c>
      <c r="AF226">
        <v>7.0863027810938224E-12</v>
      </c>
      <c r="AG226">
        <v>4.0760112496689808E-12</v>
      </c>
      <c r="AH226">
        <v>1.8515454155434042E-12</v>
      </c>
      <c r="AI226">
        <v>4.728825689197386E-13</v>
      </c>
      <c r="AJ226">
        <v>2.197198502093983E-25</v>
      </c>
      <c r="AK226" t="s">
        <v>268</v>
      </c>
    </row>
    <row r="227" spans="1:37" x14ac:dyDescent="0.25">
      <c r="A227" t="s">
        <v>267</v>
      </c>
      <c r="B227" t="s">
        <v>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269</v>
      </c>
    </row>
    <row r="228" spans="1:37" x14ac:dyDescent="0.25">
      <c r="A228" t="s">
        <v>267</v>
      </c>
      <c r="B228" t="s">
        <v>7</v>
      </c>
      <c r="C228">
        <v>1.508153699851632E-10</v>
      </c>
      <c r="D228">
        <v>1.4461853748704171E-10</v>
      </c>
      <c r="E228">
        <v>1.3835353767295911E-10</v>
      </c>
      <c r="F228">
        <v>1.320368061083993E-10</v>
      </c>
      <c r="G228">
        <v>1.2568477835884631E-10</v>
      </c>
      <c r="H228">
        <v>1.1931388998978381E-10</v>
      </c>
      <c r="I228">
        <v>1.1294057656669601E-10</v>
      </c>
      <c r="J228">
        <v>1.065812736550667E-10</v>
      </c>
      <c r="K228">
        <v>1.002524168203799E-10</v>
      </c>
      <c r="L228">
        <v>9.3970441628119355E-11</v>
      </c>
      <c r="M228">
        <v>8.7751783643769205E-11</v>
      </c>
      <c r="N228">
        <v>8.1612878432813335E-11</v>
      </c>
      <c r="O228">
        <v>7.5570161560735539E-11</v>
      </c>
      <c r="P228">
        <v>6.9640068593019874E-11</v>
      </c>
      <c r="Q228">
        <v>6.3839035095150264E-11</v>
      </c>
      <c r="R228">
        <v>5.8183496632610602E-11</v>
      </c>
      <c r="S228">
        <v>5.2689888770884827E-11</v>
      </c>
      <c r="T228">
        <v>4.7374647075456838E-11</v>
      </c>
      <c r="U228">
        <v>4.225420711181069E-11</v>
      </c>
      <c r="V228">
        <v>3.734500444543014E-11</v>
      </c>
      <c r="W228">
        <v>3.2663474641799203E-11</v>
      </c>
      <c r="X228">
        <v>2.8226053266401842E-11</v>
      </c>
      <c r="Y228">
        <v>2.404917588472198E-11</v>
      </c>
      <c r="Z228">
        <v>2.014927806224346E-11</v>
      </c>
      <c r="AA228">
        <v>1.6542795364450281E-11</v>
      </c>
      <c r="AB228">
        <v>1.3246163356826359E-11</v>
      </c>
      <c r="AC228">
        <v>1.027581760485567E-11</v>
      </c>
      <c r="AD228">
        <v>7.6481936740220843E-12</v>
      </c>
      <c r="AE228">
        <v>5.3797271298095529E-12</v>
      </c>
      <c r="AF228">
        <v>3.486853537701981E-12</v>
      </c>
      <c r="AG228">
        <v>1.9860084631833338E-12</v>
      </c>
      <c r="AH228">
        <v>8.9362747173755297E-13</v>
      </c>
      <c r="AI228">
        <v>2.2614612884847061E-13</v>
      </c>
      <c r="AJ228">
        <v>2.0679515313825719E-25</v>
      </c>
      <c r="AK228" t="s">
        <v>270</v>
      </c>
    </row>
    <row r="229" spans="1:37" x14ac:dyDescent="0.25">
      <c r="A229" t="s">
        <v>267</v>
      </c>
      <c r="B229" t="s">
        <v>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271</v>
      </c>
    </row>
    <row r="230" spans="1:37" x14ac:dyDescent="0.25">
      <c r="A230" t="s">
        <v>267</v>
      </c>
      <c r="B230" t="s">
        <v>14</v>
      </c>
      <c r="C230">
        <v>0.30009589452992758</v>
      </c>
      <c r="D230">
        <v>0.30641849404254051</v>
      </c>
      <c r="E230">
        <v>0.31210028547997121</v>
      </c>
      <c r="F230">
        <v>0.31716960553306461</v>
      </c>
      <c r="G230">
        <v>0.32165479089266558</v>
      </c>
      <c r="H230">
        <v>0.32558417824961899</v>
      </c>
      <c r="I230">
        <v>0.3289861042947701</v>
      </c>
      <c r="J230">
        <v>0.33188890571896368</v>
      </c>
      <c r="K230">
        <v>0.33432091921304458</v>
      </c>
      <c r="L230">
        <v>0.33631048146785819</v>
      </c>
      <c r="M230">
        <v>0.33788592917424881</v>
      </c>
      <c r="N230">
        <v>0.33907559902306211</v>
      </c>
      <c r="O230">
        <v>0.33990782770514261</v>
      </c>
      <c r="P230">
        <v>0.34041095191133519</v>
      </c>
      <c r="Q230">
        <v>0.34061330833248499</v>
      </c>
      <c r="R230">
        <v>0.34054323365943712</v>
      </c>
      <c r="S230">
        <v>0.34022906458303642</v>
      </c>
      <c r="T230">
        <v>0.33969913779412769</v>
      </c>
      <c r="U230">
        <v>0.3389817899835561</v>
      </c>
      <c r="V230">
        <v>0.33810535784216639</v>
      </c>
      <c r="W230">
        <v>0.33709817806080372</v>
      </c>
      <c r="X230">
        <v>0.33598858733031289</v>
      </c>
      <c r="Y230">
        <v>0.33480492234153908</v>
      </c>
      <c r="Z230">
        <v>0.33357551978532712</v>
      </c>
      <c r="AA230">
        <v>0.33232871635252209</v>
      </c>
      <c r="AB230">
        <v>0.33109284873396871</v>
      </c>
      <c r="AC230">
        <v>0.32989625362051211</v>
      </c>
      <c r="AD230">
        <v>0.32876726770299702</v>
      </c>
      <c r="AE230">
        <v>0.32773422767226867</v>
      </c>
      <c r="AF230">
        <v>0.32682547021917202</v>
      </c>
      <c r="AG230">
        <v>0.3260693320345518</v>
      </c>
      <c r="AH230">
        <v>0.32549414980925317</v>
      </c>
      <c r="AI230">
        <v>0.32512826023412122</v>
      </c>
      <c r="AJ230">
        <v>0.32500000000000029</v>
      </c>
      <c r="AK230" t="s">
        <v>272</v>
      </c>
    </row>
    <row r="231" spans="1:37" x14ac:dyDescent="0.25">
      <c r="A231" t="s">
        <v>267</v>
      </c>
      <c r="B231" t="s">
        <v>9</v>
      </c>
      <c r="C231">
        <v>9.88982468552902E-4</v>
      </c>
      <c r="D231">
        <v>9.8291651551849889E-4</v>
      </c>
      <c r="E231">
        <v>9.7471495266745567E-4</v>
      </c>
      <c r="F231">
        <v>9.6452523673453306E-4</v>
      </c>
      <c r="G231">
        <v>9.5249482445449243E-4</v>
      </c>
      <c r="H231">
        <v>9.3877117256209431E-4</v>
      </c>
      <c r="I231">
        <v>9.2350173779210082E-4</v>
      </c>
      <c r="J231">
        <v>9.068339768792716E-4</v>
      </c>
      <c r="K231">
        <v>8.8891534655836913E-4</v>
      </c>
      <c r="L231">
        <v>8.6989330356415369E-4</v>
      </c>
      <c r="M231">
        <v>8.4991530463138698E-4</v>
      </c>
      <c r="N231">
        <v>8.2912880649482898E-4</v>
      </c>
      <c r="O231">
        <v>8.0768126588924224E-4</v>
      </c>
      <c r="P231">
        <v>7.8572013954938686E-4</v>
      </c>
      <c r="Q231">
        <v>7.6339288421002377E-4</v>
      </c>
      <c r="R231">
        <v>7.4084695660591446E-4</v>
      </c>
      <c r="S231">
        <v>7.182298134718202E-4</v>
      </c>
      <c r="T231">
        <v>6.9568891154250117E-4</v>
      </c>
      <c r="U231">
        <v>6.7337170755272016E-4</v>
      </c>
      <c r="V231">
        <v>6.5142565823723714E-4</v>
      </c>
      <c r="W231">
        <v>6.2999822033081262E-4</v>
      </c>
      <c r="X231">
        <v>6.0923685056820851E-4</v>
      </c>
      <c r="Y231">
        <v>5.8928900568418641E-4</v>
      </c>
      <c r="Z231">
        <v>5.7030214241350489E-4</v>
      </c>
      <c r="AA231">
        <v>5.524237174909291E-4</v>
      </c>
      <c r="AB231">
        <v>5.3580118765121621E-4</v>
      </c>
      <c r="AC231">
        <v>5.2058200962912986E-4</v>
      </c>
      <c r="AD231">
        <v>5.0691364015942959E-4</v>
      </c>
      <c r="AE231">
        <v>4.9494353597687721E-4</v>
      </c>
      <c r="AF231">
        <v>4.8481915381623421E-4</v>
      </c>
      <c r="AG231">
        <v>4.766879504122605E-4</v>
      </c>
      <c r="AH231">
        <v>4.7069738249971892E-4</v>
      </c>
      <c r="AI231">
        <v>4.6699490681336797E-4</v>
      </c>
      <c r="AJ231">
        <v>4.6572798008797089E-4</v>
      </c>
      <c r="AK231" t="s">
        <v>273</v>
      </c>
    </row>
    <row r="232" spans="1:37" x14ac:dyDescent="0.25">
      <c r="A232" t="s">
        <v>267</v>
      </c>
      <c r="B232" t="s">
        <v>10</v>
      </c>
      <c r="C232">
        <v>0.94426467563520389</v>
      </c>
      <c r="D232">
        <v>0.944205381535552</v>
      </c>
      <c r="E232">
        <v>0.94415500936932639</v>
      </c>
      <c r="F232">
        <v>0.94411310846494789</v>
      </c>
      <c r="G232">
        <v>0.94407922815083711</v>
      </c>
      <c r="H232">
        <v>0.94405291775541489</v>
      </c>
      <c r="I232">
        <v>0.94403372660710161</v>
      </c>
      <c r="J232">
        <v>0.944021204034318</v>
      </c>
      <c r="K232">
        <v>0.94401489936548444</v>
      </c>
      <c r="L232">
        <v>0.94401436192902199</v>
      </c>
      <c r="M232">
        <v>0.94401914105335116</v>
      </c>
      <c r="N232">
        <v>0.94402878606689222</v>
      </c>
      <c r="O232">
        <v>0.94404284629806601</v>
      </c>
      <c r="P232">
        <v>0.94406087107529324</v>
      </c>
      <c r="Q232">
        <v>0.94408240972699464</v>
      </c>
      <c r="R232">
        <v>0.94410701158159038</v>
      </c>
      <c r="S232">
        <v>0.94413422596750163</v>
      </c>
      <c r="T232">
        <v>0.94416360221314888</v>
      </c>
      <c r="U232">
        <v>0.94419468964695241</v>
      </c>
      <c r="V232">
        <v>0.94422703759733329</v>
      </c>
      <c r="W232">
        <v>0.94426019539271189</v>
      </c>
      <c r="X232">
        <v>0.94429371236150894</v>
      </c>
      <c r="Y232">
        <v>0.94432713783214484</v>
      </c>
      <c r="Z232">
        <v>0.94436002113304041</v>
      </c>
      <c r="AA232">
        <v>0.94439191159261637</v>
      </c>
      <c r="AB232">
        <v>0.94442235853929346</v>
      </c>
      <c r="AC232">
        <v>0.94445091130149161</v>
      </c>
      <c r="AD232">
        <v>0.94447711920763233</v>
      </c>
      <c r="AE232">
        <v>0.94450053158613567</v>
      </c>
      <c r="AF232">
        <v>0.94452069776542258</v>
      </c>
      <c r="AG232">
        <v>0.94453716707391344</v>
      </c>
      <c r="AH232">
        <v>0.94454948884002909</v>
      </c>
      <c r="AI232">
        <v>0.94455721239218982</v>
      </c>
      <c r="AJ232">
        <v>0.94455988705881677</v>
      </c>
      <c r="AK232" t="s">
        <v>274</v>
      </c>
    </row>
    <row r="233" spans="1:37" x14ac:dyDescent="0.25">
      <c r="A233" t="s">
        <v>267</v>
      </c>
      <c r="B233" t="s">
        <v>11</v>
      </c>
      <c r="C233">
        <v>4.97006193366136E-2</v>
      </c>
      <c r="D233">
        <v>4.9700486307833233E-2</v>
      </c>
      <c r="E233">
        <v>4.9701890333172627E-2</v>
      </c>
      <c r="F233">
        <v>4.9704734073855929E-2</v>
      </c>
      <c r="G233">
        <v>4.9708920191107293E-2</v>
      </c>
      <c r="H233">
        <v>4.9714351346150813E-2</v>
      </c>
      <c r="I233">
        <v>4.9720930200210678E-2</v>
      </c>
      <c r="J233">
        <v>4.972855941451098E-2</v>
      </c>
      <c r="K233">
        <v>4.9737141650275887E-2</v>
      </c>
      <c r="L233">
        <v>4.9746579568729549E-2</v>
      </c>
      <c r="M233">
        <v>4.9756775831096077E-2</v>
      </c>
      <c r="N233">
        <v>4.9767633098599613E-2</v>
      </c>
      <c r="O233">
        <v>4.9779054032464277E-2</v>
      </c>
      <c r="P233">
        <v>4.9790941293914252E-2</v>
      </c>
      <c r="Q233">
        <v>4.9803197544173637E-2</v>
      </c>
      <c r="R233">
        <v>4.981572544446658E-2</v>
      </c>
      <c r="S233">
        <v>4.9828427656017242E-2</v>
      </c>
      <c r="T233">
        <v>4.9841206840049709E-2</v>
      </c>
      <c r="U233">
        <v>4.9853965657788192E-2</v>
      </c>
      <c r="V233">
        <v>4.9866606770456769E-2</v>
      </c>
      <c r="W233">
        <v>4.9879032839279573E-2</v>
      </c>
      <c r="X233">
        <v>4.9891146525480781E-2</v>
      </c>
      <c r="Y233">
        <v>4.9902850490284527E-2</v>
      </c>
      <c r="Z233">
        <v>4.9914047394914923E-2</v>
      </c>
      <c r="AA233">
        <v>4.9924639900596132E-2</v>
      </c>
      <c r="AB233">
        <v>4.9934530668552267E-2</v>
      </c>
      <c r="AC233">
        <v>4.9943622360007482E-2</v>
      </c>
      <c r="AD233">
        <v>4.9951817636185877E-2</v>
      </c>
      <c r="AE233">
        <v>4.9959019158311677E-2</v>
      </c>
      <c r="AF233">
        <v>4.9965129587608938E-2</v>
      </c>
      <c r="AG233">
        <v>4.9970051585301843E-2</v>
      </c>
      <c r="AH233">
        <v>4.9973687812614499E-2</v>
      </c>
      <c r="AI233">
        <v>4.9975940930771068E-2</v>
      </c>
      <c r="AJ233">
        <v>4.9976713600995662E-2</v>
      </c>
      <c r="AK233" t="s">
        <v>275</v>
      </c>
    </row>
    <row r="234" spans="1:37" x14ac:dyDescent="0.25">
      <c r="A234" t="s">
        <v>267</v>
      </c>
      <c r="B234" t="s">
        <v>15</v>
      </c>
      <c r="C234">
        <v>4.6507141109282349E-2</v>
      </c>
      <c r="D234">
        <v>4.5449043955914897E-2</v>
      </c>
      <c r="E234">
        <v>4.4485302004163153E-2</v>
      </c>
      <c r="F234">
        <v>4.3611991228825288E-2</v>
      </c>
      <c r="G234">
        <v>4.2825187604699479E-2</v>
      </c>
      <c r="H234">
        <v>4.2120967106583827E-2</v>
      </c>
      <c r="I234">
        <v>4.1495405709276553E-2</v>
      </c>
      <c r="J234">
        <v>4.0944579387575779E-2</v>
      </c>
      <c r="K234">
        <v>4.0464564116279661E-2</v>
      </c>
      <c r="L234">
        <v>4.0051435870186371E-2</v>
      </c>
      <c r="M234">
        <v>3.9701270624094037E-2</v>
      </c>
      <c r="N234">
        <v>3.9410144352800859E-2</v>
      </c>
      <c r="O234">
        <v>3.9174133031104959E-2</v>
      </c>
      <c r="P234">
        <v>3.8989312633804507E-2</v>
      </c>
      <c r="Q234">
        <v>3.8851759135697647E-2</v>
      </c>
      <c r="R234">
        <v>3.8757548511582557E-2</v>
      </c>
      <c r="S234">
        <v>3.8702756736257372E-2</v>
      </c>
      <c r="T234">
        <v>3.8683459784520258E-2</v>
      </c>
      <c r="U234">
        <v>3.8695733631169377E-2</v>
      </c>
      <c r="V234">
        <v>3.8735654251002893E-2</v>
      </c>
      <c r="W234">
        <v>3.8799297618818923E-2</v>
      </c>
      <c r="X234">
        <v>3.8882739709415672E-2</v>
      </c>
      <c r="Y234">
        <v>3.8982056497591282E-2</v>
      </c>
      <c r="Z234">
        <v>3.9093323958143883E-2</v>
      </c>
      <c r="AA234">
        <v>3.9212618065871653E-2</v>
      </c>
      <c r="AB234">
        <v>3.9336014795572749E-2</v>
      </c>
      <c r="AC234">
        <v>3.9459590122045307E-2</v>
      </c>
      <c r="AD234">
        <v>3.9579420020087547E-2</v>
      </c>
      <c r="AE234">
        <v>3.9691580464497563E-2</v>
      </c>
      <c r="AF234">
        <v>3.9792147430073532E-2</v>
      </c>
      <c r="AG234">
        <v>3.9877196891613592E-2</v>
      </c>
      <c r="AH234">
        <v>3.9942804823915899E-2</v>
      </c>
      <c r="AI234">
        <v>3.9985047201778673E-2</v>
      </c>
      <c r="AJ234">
        <v>3.9999999999999973E-2</v>
      </c>
      <c r="AK234" t="s">
        <v>276</v>
      </c>
    </row>
    <row r="235" spans="1:37" x14ac:dyDescent="0.25">
      <c r="A235" t="s">
        <v>267</v>
      </c>
      <c r="B235" t="s">
        <v>16</v>
      </c>
      <c r="C235">
        <v>0.16890466591587641</v>
      </c>
      <c r="D235">
        <v>0.16611672065724231</v>
      </c>
      <c r="E235">
        <v>0.16378801325180531</v>
      </c>
      <c r="F235">
        <v>0.16189483034566721</v>
      </c>
      <c r="G235">
        <v>0.16041345858492981</v>
      </c>
      <c r="H235">
        <v>0.15932018461569469</v>
      </c>
      <c r="I235">
        <v>0.15859129508406369</v>
      </c>
      <c r="J235">
        <v>0.15820307663613831</v>
      </c>
      <c r="K235">
        <v>0.1581318159180205</v>
      </c>
      <c r="L235">
        <v>0.1583537995758118</v>
      </c>
      <c r="M235">
        <v>0.15884531425561399</v>
      </c>
      <c r="N235">
        <v>0.1595826466035288</v>
      </c>
      <c r="O235">
        <v>0.16054208326565789</v>
      </c>
      <c r="P235">
        <v>0.16169991088810301</v>
      </c>
      <c r="Q235">
        <v>0.16303241611696581</v>
      </c>
      <c r="R235">
        <v>0.16451588559834809</v>
      </c>
      <c r="S235">
        <v>0.16612660597835141</v>
      </c>
      <c r="T235">
        <v>0.16784086390307759</v>
      </c>
      <c r="U235">
        <v>0.1696349460186285</v>
      </c>
      <c r="V235">
        <v>0.17148513897110551</v>
      </c>
      <c r="W235">
        <v>0.17336772940661049</v>
      </c>
      <c r="X235">
        <v>0.1752590039712453</v>
      </c>
      <c r="Y235">
        <v>0.17713524931111141</v>
      </c>
      <c r="Z235">
        <v>0.17897275207231059</v>
      </c>
      <c r="AA235">
        <v>0.18074779890094461</v>
      </c>
      <c r="AB235">
        <v>0.18243667644311509</v>
      </c>
      <c r="AC235">
        <v>0.18401567134492389</v>
      </c>
      <c r="AD235">
        <v>0.1854610702524728</v>
      </c>
      <c r="AE235">
        <v>0.1867491598118631</v>
      </c>
      <c r="AF235">
        <v>0.18785622666919691</v>
      </c>
      <c r="AG235">
        <v>0.18875855747057571</v>
      </c>
      <c r="AH235">
        <v>0.18943243886210129</v>
      </c>
      <c r="AI235">
        <v>0.1898541574898755</v>
      </c>
      <c r="AJ235">
        <v>0.18999999999999981</v>
      </c>
      <c r="AK235" t="s">
        <v>277</v>
      </c>
    </row>
    <row r="236" spans="1:37" x14ac:dyDescent="0.25">
      <c r="A236" t="s">
        <v>267</v>
      </c>
      <c r="B236" t="s">
        <v>17</v>
      </c>
      <c r="C236">
        <v>3.3102660070133572E-2</v>
      </c>
      <c r="D236">
        <v>3.2624492022769999E-2</v>
      </c>
      <c r="E236">
        <v>3.2201841699074377E-2</v>
      </c>
      <c r="F236">
        <v>3.1832118103334861E-2</v>
      </c>
      <c r="G236">
        <v>3.1512730239839623E-2</v>
      </c>
      <c r="H236">
        <v>3.1241087112876799E-2</v>
      </c>
      <c r="I236">
        <v>3.1014597726734549E-2</v>
      </c>
      <c r="J236">
        <v>3.0830671085701061E-2</v>
      </c>
      <c r="K236">
        <v>3.0686716194064441E-2</v>
      </c>
      <c r="L236">
        <v>3.058014205611289E-2</v>
      </c>
      <c r="M236">
        <v>3.0508357676134551E-2</v>
      </c>
      <c r="N236">
        <v>3.0468772058417588E-2</v>
      </c>
      <c r="O236">
        <v>3.0458794207250131E-2</v>
      </c>
      <c r="P236">
        <v>3.0475833126920371E-2</v>
      </c>
      <c r="Q236">
        <v>3.051729782171643E-2</v>
      </c>
      <c r="R236">
        <v>3.05805972959265E-2</v>
      </c>
      <c r="S236">
        <v>3.066314055383872E-2</v>
      </c>
      <c r="T236">
        <v>3.0762336599741251E-2</v>
      </c>
      <c r="U236">
        <v>3.087559443792225E-2</v>
      </c>
      <c r="V236">
        <v>3.100032307266987E-2</v>
      </c>
      <c r="W236">
        <v>3.1133931508272272E-2</v>
      </c>
      <c r="X236">
        <v>3.1273828749017643E-2</v>
      </c>
      <c r="Y236">
        <v>3.1417423799194058E-2</v>
      </c>
      <c r="Z236">
        <v>3.156212566308976E-2</v>
      </c>
      <c r="AA236">
        <v>3.1705343344992858E-2</v>
      </c>
      <c r="AB236">
        <v>3.1844485849191542E-2</v>
      </c>
      <c r="AC236">
        <v>3.1976962179973929E-2</v>
      </c>
      <c r="AD236">
        <v>3.2100181341628203E-2</v>
      </c>
      <c r="AE236">
        <v>3.2211552338442508E-2</v>
      </c>
      <c r="AF236">
        <v>3.230848417470502E-2</v>
      </c>
      <c r="AG236">
        <v>3.238838585470389E-2</v>
      </c>
      <c r="AH236">
        <v>3.2448666382727268E-2</v>
      </c>
      <c r="AI236">
        <v>3.2486734763063303E-2</v>
      </c>
      <c r="AJ236">
        <v>3.2500000000000188E-2</v>
      </c>
      <c r="AK236" t="s">
        <v>278</v>
      </c>
    </row>
    <row r="237" spans="1:37" x14ac:dyDescent="0.25">
      <c r="A237" t="s">
        <v>267</v>
      </c>
      <c r="B237" t="s">
        <v>18</v>
      </c>
      <c r="C237">
        <v>0.44844451686738102</v>
      </c>
      <c r="D237">
        <v>0.44654095754458312</v>
      </c>
      <c r="E237">
        <v>0.44465987867826667</v>
      </c>
      <c r="F237">
        <v>0.44280357192161401</v>
      </c>
      <c r="G237">
        <v>0.44097432892780752</v>
      </c>
      <c r="H237">
        <v>0.43917444135002942</v>
      </c>
      <c r="I237">
        <v>0.43740620084146209</v>
      </c>
      <c r="J237">
        <v>0.43567189905528791</v>
      </c>
      <c r="K237">
        <v>0.43397382764468911</v>
      </c>
      <c r="L237">
        <v>0.43231427826284791</v>
      </c>
      <c r="M237">
        <v>0.43069554256294668</v>
      </c>
      <c r="N237">
        <v>0.42911991219816797</v>
      </c>
      <c r="O237">
        <v>0.42758967882169391</v>
      </c>
      <c r="P237">
        <v>0.42610713408670681</v>
      </c>
      <c r="Q237">
        <v>0.42467456964638878</v>
      </c>
      <c r="R237">
        <v>0.42329427715392259</v>
      </c>
      <c r="S237">
        <v>0.42196854826249042</v>
      </c>
      <c r="T237">
        <v>0.42069967462527441</v>
      </c>
      <c r="U237">
        <v>0.41948994789545702</v>
      </c>
      <c r="V237">
        <v>0.41834165972622028</v>
      </c>
      <c r="W237">
        <v>0.41725710177074699</v>
      </c>
      <c r="X237">
        <v>0.41623856568221929</v>
      </c>
      <c r="Y237">
        <v>0.41528834311381918</v>
      </c>
      <c r="Z237">
        <v>0.41440872571872939</v>
      </c>
      <c r="AA237">
        <v>0.41360200515013201</v>
      </c>
      <c r="AB237">
        <v>0.41287047306120961</v>
      </c>
      <c r="AC237">
        <v>0.41221642110514423</v>
      </c>
      <c r="AD237">
        <v>0.41164214093511797</v>
      </c>
      <c r="AE237">
        <v>0.41114992420431362</v>
      </c>
      <c r="AF237">
        <v>0.4107420625659135</v>
      </c>
      <c r="AG237">
        <v>0.41042084767309978</v>
      </c>
      <c r="AH237">
        <v>0.41018857117905461</v>
      </c>
      <c r="AI237">
        <v>0.41004752473696049</v>
      </c>
      <c r="AJ237">
        <v>0.4099999999999997</v>
      </c>
      <c r="AK237" t="s">
        <v>279</v>
      </c>
    </row>
    <row r="238" spans="1:37" x14ac:dyDescent="0.25">
      <c r="A238" t="s">
        <v>267</v>
      </c>
      <c r="B238" t="s">
        <v>12</v>
      </c>
      <c r="C238">
        <v>5.0457222421931829E-3</v>
      </c>
      <c r="D238">
        <v>5.1112153295659402E-3</v>
      </c>
      <c r="E238">
        <v>5.1683850402307564E-3</v>
      </c>
      <c r="F238">
        <v>5.2176319277316948E-3</v>
      </c>
      <c r="G238">
        <v>5.2593565456128177E-3</v>
      </c>
      <c r="H238">
        <v>5.2939594474181824E-3</v>
      </c>
      <c r="I238">
        <v>5.3218411866918546E-3</v>
      </c>
      <c r="J238">
        <v>5.3434023169778907E-3</v>
      </c>
      <c r="K238">
        <v>5.3590433918203556E-3</v>
      </c>
      <c r="L238">
        <v>5.3691649647633118E-3</v>
      </c>
      <c r="M238">
        <v>5.3741675893508164E-3</v>
      </c>
      <c r="N238">
        <v>5.3744518191269292E-3</v>
      </c>
      <c r="O238">
        <v>5.3704182076357142E-3</v>
      </c>
      <c r="P238">
        <v>5.3624673084212322E-3</v>
      </c>
      <c r="Q238">
        <v>5.3509996750275464E-3</v>
      </c>
      <c r="R238">
        <v>5.3364158609987113E-3</v>
      </c>
      <c r="S238">
        <v>5.3191164198787954E-3</v>
      </c>
      <c r="T238">
        <v>5.2995019052118541E-3</v>
      </c>
      <c r="U238">
        <v>5.2779728705419551E-3</v>
      </c>
      <c r="V238">
        <v>5.2549298694131536E-3</v>
      </c>
      <c r="W238">
        <v>5.2307734553695114E-3</v>
      </c>
      <c r="X238">
        <v>5.2059041819550898E-3</v>
      </c>
      <c r="Y238">
        <v>5.1807226027139556E-3</v>
      </c>
      <c r="Z238">
        <v>5.1556292711901616E-3</v>
      </c>
      <c r="AA238">
        <v>5.1310247409277737E-3</v>
      </c>
      <c r="AB238">
        <v>5.1073095654708498E-3</v>
      </c>
      <c r="AC238">
        <v>5.0848842983634551E-3</v>
      </c>
      <c r="AD238">
        <v>5.0641494931496431E-3</v>
      </c>
      <c r="AE238">
        <v>5.0455057033734858E-3</v>
      </c>
      <c r="AF238">
        <v>5.0293534825790352E-3</v>
      </c>
      <c r="AG238">
        <v>5.0160933843103562E-3</v>
      </c>
      <c r="AH238">
        <v>5.0061259621115121E-3</v>
      </c>
      <c r="AI238">
        <v>4.9998517695265593E-3</v>
      </c>
      <c r="AJ238">
        <v>4.9976713600995643E-3</v>
      </c>
      <c r="AK238" t="s">
        <v>280</v>
      </c>
    </row>
    <row r="239" spans="1:37" x14ac:dyDescent="0.25">
      <c r="A239" t="s">
        <v>267</v>
      </c>
      <c r="B239" t="s">
        <v>40</v>
      </c>
      <c r="C239">
        <v>2.9451215073989321E-3</v>
      </c>
      <c r="D239">
        <v>2.8502917769491192E-3</v>
      </c>
      <c r="E239">
        <v>2.764678886719241E-3</v>
      </c>
      <c r="F239">
        <v>2.6878828674939959E-3</v>
      </c>
      <c r="G239">
        <v>2.6195037500580851E-3</v>
      </c>
      <c r="H239">
        <v>2.5591415651962041E-3</v>
      </c>
      <c r="I239">
        <v>2.5063963436930551E-3</v>
      </c>
      <c r="J239">
        <v>2.460868116333339E-3</v>
      </c>
      <c r="K239">
        <v>2.4221569139017498E-3</v>
      </c>
      <c r="L239">
        <v>2.3898627671829929E-3</v>
      </c>
      <c r="M239">
        <v>2.3635857069617631E-3</v>
      </c>
      <c r="N239">
        <v>2.3429257640227622E-3</v>
      </c>
      <c r="O239">
        <v>2.327482969150689E-3</v>
      </c>
      <c r="P239">
        <v>2.3168573531302428E-3</v>
      </c>
      <c r="Q239">
        <v>2.3106489467461218E-3</v>
      </c>
      <c r="R239">
        <v>2.3084577807830279E-3</v>
      </c>
      <c r="S239">
        <v>2.3098838860256591E-3</v>
      </c>
      <c r="T239">
        <v>2.314527293258714E-3</v>
      </c>
      <c r="U239">
        <v>2.3219880332668928E-3</v>
      </c>
      <c r="V239">
        <v>2.3318661368348951E-3</v>
      </c>
      <c r="W239">
        <v>2.3437616347474189E-3</v>
      </c>
      <c r="X239">
        <v>2.3572745577891681E-3</v>
      </c>
      <c r="Y239">
        <v>2.3720049367448341E-3</v>
      </c>
      <c r="Z239">
        <v>2.387552802399124E-3</v>
      </c>
      <c r="AA239">
        <v>2.4035181855367321E-3</v>
      </c>
      <c r="AB239">
        <v>2.4195011169423591E-3</v>
      </c>
      <c r="AC239">
        <v>2.4351016274007059E-3</v>
      </c>
      <c r="AD239">
        <v>2.4499197476964721E-3</v>
      </c>
      <c r="AE239">
        <v>2.4635555086143508E-3</v>
      </c>
      <c r="AF239">
        <v>2.4756089409390522E-3</v>
      </c>
      <c r="AG239">
        <v>2.485680075455268E-3</v>
      </c>
      <c r="AH239">
        <v>2.4933689429476962E-3</v>
      </c>
      <c r="AI239">
        <v>2.4982755742010451E-3</v>
      </c>
      <c r="AJ239">
        <v>2.500000000000004E-3</v>
      </c>
      <c r="AK239" t="s">
        <v>281</v>
      </c>
    </row>
    <row r="240" spans="1:37" x14ac:dyDescent="0.25">
      <c r="A240" t="s">
        <v>282</v>
      </c>
      <c r="B240" t="s">
        <v>6</v>
      </c>
      <c r="C240">
        <v>3.1644122431404891E-6</v>
      </c>
      <c r="D240">
        <v>4.2421152338842974E-6</v>
      </c>
      <c r="E240">
        <v>5.7205659736297521E-6</v>
      </c>
      <c r="F240">
        <v>7.5722125154540976E-6</v>
      </c>
      <c r="G240">
        <v>9.7695029124345861E-6</v>
      </c>
      <c r="H240">
        <v>1.2284885217648481E-5</v>
      </c>
      <c r="I240">
        <v>1.509080748417299E-5</v>
      </c>
      <c r="J240">
        <v>1.8159717765085361E-5</v>
      </c>
      <c r="K240">
        <v>2.146406411346287E-5</v>
      </c>
      <c r="L240">
        <v>2.4976294582382751E-5</v>
      </c>
      <c r="M240">
        <v>2.8668857224922211E-5</v>
      </c>
      <c r="N240">
        <v>3.2514200094158528E-5</v>
      </c>
      <c r="O240">
        <v>3.6484771243168957E-5</v>
      </c>
      <c r="P240">
        <v>4.0553018725030657E-5</v>
      </c>
      <c r="Q240">
        <v>4.4691390592820989E-5</v>
      </c>
      <c r="R240">
        <v>4.8872334899617169E-5</v>
      </c>
      <c r="S240">
        <v>5.3068299698496313E-5</v>
      </c>
      <c r="T240">
        <v>5.725173304253589E-5</v>
      </c>
      <c r="U240">
        <v>6.1395082984812887E-5</v>
      </c>
      <c r="V240">
        <v>6.5470797578404805E-5</v>
      </c>
      <c r="W240">
        <v>6.9451324876388686E-5</v>
      </c>
      <c r="X240">
        <v>7.3309112931841761E-5</v>
      </c>
      <c r="Y240">
        <v>7.701660979784149E-5</v>
      </c>
      <c r="Z240">
        <v>8.0546263527464943E-5</v>
      </c>
      <c r="AA240">
        <v>8.3870522173789392E-5</v>
      </c>
      <c r="AB240">
        <v>8.6961833789892147E-5</v>
      </c>
      <c r="AC240">
        <v>8.97926464288504E-5</v>
      </c>
      <c r="AD240">
        <v>9.2335408143741314E-5</v>
      </c>
      <c r="AE240">
        <v>9.4562566987642187E-5</v>
      </c>
      <c r="AF240">
        <v>9.6446571013630454E-5</v>
      </c>
      <c r="AG240">
        <v>9.7959868274783061E-5</v>
      </c>
      <c r="AH240">
        <v>9.9074906824177388E-5</v>
      </c>
      <c r="AI240">
        <v>9.9764134714890666E-5</v>
      </c>
      <c r="AJ240">
        <v>1.000000000000001E-4</v>
      </c>
      <c r="AK240" t="s">
        <v>283</v>
      </c>
    </row>
    <row r="241" spans="1:37" x14ac:dyDescent="0.25">
      <c r="A241" t="s">
        <v>282</v>
      </c>
      <c r="B241" t="s">
        <v>13</v>
      </c>
      <c r="C241">
        <v>6.5883817541388277E-3</v>
      </c>
      <c r="D241">
        <v>6.6254977749667576E-3</v>
      </c>
      <c r="E241">
        <v>6.6575487459725339E-3</v>
      </c>
      <c r="F241">
        <v>6.6847837679670811E-3</v>
      </c>
      <c r="G241">
        <v>6.7074519417613214E-3</v>
      </c>
      <c r="H241">
        <v>6.7258023681661828E-3</v>
      </c>
      <c r="I241">
        <v>6.7400841479925916E-3</v>
      </c>
      <c r="J241">
        <v>6.7505463820514717E-3</v>
      </c>
      <c r="K241">
        <v>6.7574381711537493E-3</v>
      </c>
      <c r="L241">
        <v>6.76100861611035E-3</v>
      </c>
      <c r="M241">
        <v>6.7615068177322019E-3</v>
      </c>
      <c r="N241">
        <v>6.7591818768302303E-3</v>
      </c>
      <c r="O241">
        <v>6.7542828942153566E-3</v>
      </c>
      <c r="P241">
        <v>6.7470589706985114E-3</v>
      </c>
      <c r="Q241">
        <v>6.7377592070906184E-3</v>
      </c>
      <c r="R241">
        <v>6.7266327042025996E-3</v>
      </c>
      <c r="S241">
        <v>6.7139285628453893E-3</v>
      </c>
      <c r="T241">
        <v>6.6998958838299077E-3</v>
      </c>
      <c r="U241">
        <v>6.6847837679670794E-3</v>
      </c>
      <c r="V241">
        <v>6.668841316067836E-3</v>
      </c>
      <c r="W241">
        <v>6.6523176289430934E-3</v>
      </c>
      <c r="X241">
        <v>6.6354618074037893E-3</v>
      </c>
      <c r="Y241">
        <v>6.618522952260837E-3</v>
      </c>
      <c r="Z241">
        <v>6.601750164325175E-3</v>
      </c>
      <c r="AA241">
        <v>6.5853925444077166E-3</v>
      </c>
      <c r="AB241">
        <v>6.569699193319397E-3</v>
      </c>
      <c r="AC241">
        <v>6.5549192118711372E-3</v>
      </c>
      <c r="AD241">
        <v>6.541301700873867E-3</v>
      </c>
      <c r="AE241">
        <v>6.5290957611385059E-3</v>
      </c>
      <c r="AF241">
        <v>6.5185504934759837E-3</v>
      </c>
      <c r="AG241">
        <v>6.5099149986972233E-3</v>
      </c>
      <c r="AH241">
        <v>6.5034383776131554E-3</v>
      </c>
      <c r="AI241">
        <v>6.4993697310347012E-3</v>
      </c>
      <c r="AJ241">
        <v>6.4979581597727903E-3</v>
      </c>
      <c r="AK241" t="s">
        <v>284</v>
      </c>
    </row>
    <row r="242" spans="1:37" x14ac:dyDescent="0.25">
      <c r="A242" t="s">
        <v>282</v>
      </c>
      <c r="B242" t="s">
        <v>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285</v>
      </c>
    </row>
    <row r="243" spans="1:37" x14ac:dyDescent="0.25">
      <c r="A243" t="s">
        <v>282</v>
      </c>
      <c r="B243" t="s">
        <v>8</v>
      </c>
      <c r="C243">
        <v>1.3921562075260191E-2</v>
      </c>
      <c r="D243">
        <v>1.2851928855631059E-2</v>
      </c>
      <c r="E243">
        <v>1.1892311291789149E-2</v>
      </c>
      <c r="F243">
        <v>1.103781350175442E-2</v>
      </c>
      <c r="G243">
        <v>1.0283539603546801E-2</v>
      </c>
      <c r="H243">
        <v>9.6245937151862773E-3</v>
      </c>
      <c r="I243">
        <v>9.0560799546927674E-3</v>
      </c>
      <c r="J243">
        <v>8.5731024400862391E-3</v>
      </c>
      <c r="K243">
        <v>8.1707652893866205E-3</v>
      </c>
      <c r="L243">
        <v>7.8441726206138936E-3</v>
      </c>
      <c r="M243">
        <v>7.5884285517879768E-3</v>
      </c>
      <c r="N243">
        <v>7.3986372009288452E-3</v>
      </c>
      <c r="O243">
        <v>7.2699026860564408E-3</v>
      </c>
      <c r="P243">
        <v>7.1973291251907039E-3</v>
      </c>
      <c r="Q243">
        <v>7.1760206363515851E-3</v>
      </c>
      <c r="R243">
        <v>7.2010813375590456E-3</v>
      </c>
      <c r="S243">
        <v>7.2676153468330213E-3</v>
      </c>
      <c r="T243">
        <v>7.3707267821934829E-3</v>
      </c>
      <c r="U243">
        <v>7.5055197616603394E-3</v>
      </c>
      <c r="V243">
        <v>7.6670984032535926E-3</v>
      </c>
      <c r="W243">
        <v>7.8505668249931725E-3</v>
      </c>
      <c r="X243">
        <v>8.0510291448989933E-3</v>
      </c>
      <c r="Y243">
        <v>8.2635894809910664E-3</v>
      </c>
      <c r="Z243">
        <v>8.4833519512892957E-3</v>
      </c>
      <c r="AA243">
        <v>8.7054206738136474E-3</v>
      </c>
      <c r="AB243">
        <v>8.9248997665840428E-3</v>
      </c>
      <c r="AC243">
        <v>9.1368933476205262E-3</v>
      </c>
      <c r="AD243">
        <v>9.336505534942946E-3</v>
      </c>
      <c r="AE243">
        <v>9.5188404465712511E-3</v>
      </c>
      <c r="AF243">
        <v>9.6790022005254391E-3</v>
      </c>
      <c r="AG243">
        <v>9.812094914825471E-3</v>
      </c>
      <c r="AH243">
        <v>9.9132227074912871E-3</v>
      </c>
      <c r="AI243">
        <v>9.9774896965428E-3</v>
      </c>
      <c r="AJ243">
        <v>9.9999999999999672E-3</v>
      </c>
      <c r="AK243" t="s">
        <v>286</v>
      </c>
    </row>
    <row r="244" spans="1:37" x14ac:dyDescent="0.25">
      <c r="A244" t="s">
        <v>282</v>
      </c>
      <c r="B244" t="s">
        <v>14</v>
      </c>
      <c r="C244">
        <v>0.13022248871277989</v>
      </c>
      <c r="D244">
        <v>0.13446792208433209</v>
      </c>
      <c r="E244">
        <v>0.13829989967980141</v>
      </c>
      <c r="F244">
        <v>0.14173638023448781</v>
      </c>
      <c r="G244">
        <v>0.1447953224836917</v>
      </c>
      <c r="H244">
        <v>0.14749468516271311</v>
      </c>
      <c r="I244">
        <v>0.14985242700685239</v>
      </c>
      <c r="J244">
        <v>0.15188650675140949</v>
      </c>
      <c r="K244">
        <v>0.15361488313168481</v>
      </c>
      <c r="L244">
        <v>0.15505551488297839</v>
      </c>
      <c r="M244">
        <v>0.15622636074059049</v>
      </c>
      <c r="N244">
        <v>0.15714537943982129</v>
      </c>
      <c r="O244">
        <v>0.157830529715971</v>
      </c>
      <c r="P244">
        <v>0.15829977030433981</v>
      </c>
      <c r="Q244">
        <v>0.15857105994022769</v>
      </c>
      <c r="R244">
        <v>0.15866235735893511</v>
      </c>
      <c r="S244">
        <v>0.1585916212957621</v>
      </c>
      <c r="T244">
        <v>0.15837681048600891</v>
      </c>
      <c r="U244">
        <v>0.15803588366497559</v>
      </c>
      <c r="V244">
        <v>0.15758679956796259</v>
      </c>
      <c r="W244">
        <v>0.15704751693026989</v>
      </c>
      <c r="X244">
        <v>0.15643599448719769</v>
      </c>
      <c r="Y244">
        <v>0.15577019097404629</v>
      </c>
      <c r="Z244">
        <v>0.15506806512611579</v>
      </c>
      <c r="AA244">
        <v>0.15434757567870619</v>
      </c>
      <c r="AB244">
        <v>0.15362668136711799</v>
      </c>
      <c r="AC244">
        <v>0.15292334092665119</v>
      </c>
      <c r="AD244">
        <v>0.15225551309260621</v>
      </c>
      <c r="AE244">
        <v>0.15164115660028279</v>
      </c>
      <c r="AF244">
        <v>0.1510982301849815</v>
      </c>
      <c r="AG244">
        <v>0.15064469258200239</v>
      </c>
      <c r="AH244">
        <v>0.1502985025266457</v>
      </c>
      <c r="AI244">
        <v>0.15007761875421141</v>
      </c>
      <c r="AJ244">
        <v>0.15000000000000011</v>
      </c>
      <c r="AK244" t="s">
        <v>287</v>
      </c>
    </row>
    <row r="245" spans="1:37" x14ac:dyDescent="0.25">
      <c r="A245" t="s">
        <v>282</v>
      </c>
      <c r="B245" t="s">
        <v>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288</v>
      </c>
    </row>
    <row r="246" spans="1:37" x14ac:dyDescent="0.25">
      <c r="A246" t="s">
        <v>282</v>
      </c>
      <c r="B246" t="s">
        <v>10</v>
      </c>
      <c r="C246">
        <v>0.88076672175921011</v>
      </c>
      <c r="D246">
        <v>0.88211833452765964</v>
      </c>
      <c r="E246">
        <v>0.88333471788960161</v>
      </c>
      <c r="F246">
        <v>0.88442181780975726</v>
      </c>
      <c r="G246">
        <v>0.88538558025284742</v>
      </c>
      <c r="H246">
        <v>0.8862319511835931</v>
      </c>
      <c r="I246">
        <v>0.88696687656671547</v>
      </c>
      <c r="J246">
        <v>0.88759630236693543</v>
      </c>
      <c r="K246">
        <v>0.88812617454897447</v>
      </c>
      <c r="L246">
        <v>0.88856243907755283</v>
      </c>
      <c r="M246">
        <v>0.8889110419173919</v>
      </c>
      <c r="N246">
        <v>0.8891779290332128</v>
      </c>
      <c r="O246">
        <v>0.88936904638973657</v>
      </c>
      <c r="P246">
        <v>0.88949033995168403</v>
      </c>
      <c r="Q246">
        <v>0.88954775568377631</v>
      </c>
      <c r="R246">
        <v>0.88954723955073434</v>
      </c>
      <c r="S246">
        <v>0.88949473751727925</v>
      </c>
      <c r="T246">
        <v>0.88939619554813198</v>
      </c>
      <c r="U246">
        <v>0.88925755960801367</v>
      </c>
      <c r="V246">
        <v>0.88908477566164534</v>
      </c>
      <c r="W246">
        <v>0.88888378967374782</v>
      </c>
      <c r="X246">
        <v>0.88866054760904223</v>
      </c>
      <c r="Y246">
        <v>0.88842099543224962</v>
      </c>
      <c r="Z246">
        <v>0.88817107910809112</v>
      </c>
      <c r="AA246">
        <v>0.88791674460128767</v>
      </c>
      <c r="AB246">
        <v>0.88766393787656017</v>
      </c>
      <c r="AC246">
        <v>0.88741860489862989</v>
      </c>
      <c r="AD246">
        <v>0.88718669163221753</v>
      </c>
      <c r="AE246">
        <v>0.886974144042044</v>
      </c>
      <c r="AF246">
        <v>0.88678690809283112</v>
      </c>
      <c r="AG246">
        <v>0.8866309297492988</v>
      </c>
      <c r="AH246">
        <v>0.8865121549761692</v>
      </c>
      <c r="AI246">
        <v>0.88643652973816245</v>
      </c>
      <c r="AJ246">
        <v>0.88641000000000003</v>
      </c>
      <c r="AK246" t="s">
        <v>289</v>
      </c>
    </row>
    <row r="247" spans="1:37" x14ac:dyDescent="0.25">
      <c r="A247" t="s">
        <v>282</v>
      </c>
      <c r="B247" t="s">
        <v>11</v>
      </c>
      <c r="C247">
        <v>9.7862969084356696E-2</v>
      </c>
      <c r="D247">
        <v>9.8013148280851073E-2</v>
      </c>
      <c r="E247">
        <v>9.8148301987733513E-2</v>
      </c>
      <c r="F247">
        <v>9.8269090867750833E-2</v>
      </c>
      <c r="G247">
        <v>9.837617558364968E-2</v>
      </c>
      <c r="H247">
        <v>9.847021679817701E-2</v>
      </c>
      <c r="I247">
        <v>9.8551875174079553E-2</v>
      </c>
      <c r="J247">
        <v>9.8621811374103932E-2</v>
      </c>
      <c r="K247">
        <v>9.8680686060997141E-2</v>
      </c>
      <c r="L247">
        <v>9.8729159897505858E-2</v>
      </c>
      <c r="M247">
        <v>9.8767893546376842E-2</v>
      </c>
      <c r="N247">
        <v>9.8797547670356936E-2</v>
      </c>
      <c r="O247">
        <v>9.8818782932192969E-2</v>
      </c>
      <c r="P247">
        <v>9.8832259994631522E-2</v>
      </c>
      <c r="Q247">
        <v>9.8838639520419588E-2</v>
      </c>
      <c r="R247">
        <v>9.8838582172303832E-2</v>
      </c>
      <c r="S247">
        <v>9.8832748613031027E-2</v>
      </c>
      <c r="T247">
        <v>9.8821799505348001E-2</v>
      </c>
      <c r="U247">
        <v>9.880639551200153E-2</v>
      </c>
      <c r="V247">
        <v>9.8787197295738385E-2</v>
      </c>
      <c r="W247">
        <v>9.8764865519305328E-2</v>
      </c>
      <c r="X247">
        <v>9.8740060845449146E-2</v>
      </c>
      <c r="Y247">
        <v>9.8713443936916612E-2</v>
      </c>
      <c r="Z247">
        <v>9.8685675456454597E-2</v>
      </c>
      <c r="AA247">
        <v>9.8657416066809764E-2</v>
      </c>
      <c r="AB247">
        <v>9.8629326430728886E-2</v>
      </c>
      <c r="AC247">
        <v>9.8602067210958891E-2</v>
      </c>
      <c r="AD247">
        <v>9.8576299070246398E-2</v>
      </c>
      <c r="AE247">
        <v>9.8552682671338251E-2</v>
      </c>
      <c r="AF247">
        <v>9.8531878676981266E-2</v>
      </c>
      <c r="AG247">
        <v>9.8514547749922118E-2</v>
      </c>
      <c r="AH247">
        <v>9.8501350552907679E-2</v>
      </c>
      <c r="AI247">
        <v>9.8492947748684695E-2</v>
      </c>
      <c r="AJ247">
        <v>9.8490000000000008E-2</v>
      </c>
      <c r="AK247" t="s">
        <v>290</v>
      </c>
    </row>
    <row r="248" spans="1:37" x14ac:dyDescent="0.25">
      <c r="A248" t="s">
        <v>282</v>
      </c>
      <c r="B248" t="s">
        <v>15</v>
      </c>
      <c r="C248">
        <v>0.187343318477702</v>
      </c>
      <c r="D248">
        <v>0.18673554582621921</v>
      </c>
      <c r="E248">
        <v>0.1861848329523913</v>
      </c>
      <c r="F248">
        <v>0.18568874416076619</v>
      </c>
      <c r="G248">
        <v>0.18524484375589151</v>
      </c>
      <c r="H248">
        <v>0.18485069604231499</v>
      </c>
      <c r="I248">
        <v>0.18450386532458449</v>
      </c>
      <c r="J248">
        <v>0.1842019159072478</v>
      </c>
      <c r="K248">
        <v>0.18394241209485249</v>
      </c>
      <c r="L248">
        <v>0.18372291819194661</v>
      </c>
      <c r="M248">
        <v>0.1835409985030777</v>
      </c>
      <c r="N248">
        <v>0.18339421733279371</v>
      </c>
      <c r="O248">
        <v>0.18328013898564219</v>
      </c>
      <c r="P248">
        <v>0.18319632776617109</v>
      </c>
      <c r="Q248">
        <v>0.183140347978928</v>
      </c>
      <c r="R248">
        <v>0.18310976392846071</v>
      </c>
      <c r="S248">
        <v>0.18310213991931731</v>
      </c>
      <c r="T248">
        <v>0.18311504025604519</v>
      </c>
      <c r="U248">
        <v>0.1831460292431922</v>
      </c>
      <c r="V248">
        <v>0.18319267118530619</v>
      </c>
      <c r="W248">
        <v>0.1832525303869349</v>
      </c>
      <c r="X248">
        <v>0.18332317115262589</v>
      </c>
      <c r="Y248">
        <v>0.1834021577869272</v>
      </c>
      <c r="Z248">
        <v>0.18348705459438669</v>
      </c>
      <c r="AA248">
        <v>0.18357542587955161</v>
      </c>
      <c r="AB248">
        <v>0.18366483594697031</v>
      </c>
      <c r="AC248">
        <v>0.18375284910119019</v>
      </c>
      <c r="AD248">
        <v>0.18383702964675919</v>
      </c>
      <c r="AE248">
        <v>0.18391494188822499</v>
      </c>
      <c r="AF248">
        <v>0.1839841501301353</v>
      </c>
      <c r="AG248">
        <v>0.18404221867703791</v>
      </c>
      <c r="AH248">
        <v>0.1840867118334806</v>
      </c>
      <c r="AI248">
        <v>0.18411519390401129</v>
      </c>
      <c r="AJ248">
        <v>0.18412522919317759</v>
      </c>
      <c r="AK248" t="s">
        <v>291</v>
      </c>
    </row>
    <row r="249" spans="1:37" x14ac:dyDescent="0.25">
      <c r="A249" t="s">
        <v>282</v>
      </c>
      <c r="B249" t="s">
        <v>16</v>
      </c>
      <c r="C249">
        <v>4.5643703620665173E-2</v>
      </c>
      <c r="D249">
        <v>4.4013406549061357E-2</v>
      </c>
      <c r="E249">
        <v>4.2552627773651881E-2</v>
      </c>
      <c r="F249">
        <v>4.125378856264629E-2</v>
      </c>
      <c r="G249">
        <v>4.0109310184254218E-2</v>
      </c>
      <c r="H249">
        <v>3.91116139066853E-2</v>
      </c>
      <c r="I249">
        <v>3.8253120998149141E-2</v>
      </c>
      <c r="J249">
        <v>3.7526252726855357E-2</v>
      </c>
      <c r="K249">
        <v>3.6923430361013587E-2</v>
      </c>
      <c r="L249">
        <v>3.6437075168833412E-2</v>
      </c>
      <c r="M249">
        <v>3.6059608418524493E-2</v>
      </c>
      <c r="N249">
        <v>3.5783451378296423E-2</v>
      </c>
      <c r="O249">
        <v>3.5601025316358802E-2</v>
      </c>
      <c r="P249">
        <v>3.5504751500921257E-2</v>
      </c>
      <c r="Q249">
        <v>3.5487051200193437E-2</v>
      </c>
      <c r="R249">
        <v>3.5540345682384927E-2</v>
      </c>
      <c r="S249">
        <v>3.5657056215705377E-2</v>
      </c>
      <c r="T249">
        <v>3.5829604068364378E-2</v>
      </c>
      <c r="U249">
        <v>3.6050410508571509E-2</v>
      </c>
      <c r="V249">
        <v>3.6311896804536503E-2</v>
      </c>
      <c r="W249">
        <v>3.6606484224468869E-2</v>
      </c>
      <c r="X249">
        <v>3.6926594036578261E-2</v>
      </c>
      <c r="Y249">
        <v>3.7264647509074322E-2</v>
      </c>
      <c r="Z249">
        <v>3.7613065910166617E-2</v>
      </c>
      <c r="AA249">
        <v>3.79642705080648E-2</v>
      </c>
      <c r="AB249">
        <v>3.8310682570978513E-2</v>
      </c>
      <c r="AC249">
        <v>3.8644723367117287E-2</v>
      </c>
      <c r="AD249">
        <v>3.8958814164690797E-2</v>
      </c>
      <c r="AE249">
        <v>3.9245376231908727E-2</v>
      </c>
      <c r="AF249">
        <v>3.9496830836980551E-2</v>
      </c>
      <c r="AG249">
        <v>3.9705599248116008E-2</v>
      </c>
      <c r="AH249">
        <v>3.9864102733524642E-2</v>
      </c>
      <c r="AI249">
        <v>3.9964762561416102E-2</v>
      </c>
      <c r="AJ249">
        <v>4.0000000000000008E-2</v>
      </c>
      <c r="AK249" t="s">
        <v>292</v>
      </c>
    </row>
    <row r="250" spans="1:37" x14ac:dyDescent="0.25">
      <c r="A250" t="s">
        <v>282</v>
      </c>
      <c r="B250" t="s">
        <v>17</v>
      </c>
      <c r="C250">
        <v>5.7243791757075621E-3</v>
      </c>
      <c r="D250">
        <v>5.7058083446900323E-3</v>
      </c>
      <c r="E250">
        <v>5.6889810068786262E-3</v>
      </c>
      <c r="F250">
        <v>5.673822738245635E-3</v>
      </c>
      <c r="G250">
        <v>5.6602591147633507E-3</v>
      </c>
      <c r="H250">
        <v>5.6482157124040696E-3</v>
      </c>
      <c r="I250">
        <v>5.6376181071400838E-3</v>
      </c>
      <c r="J250">
        <v>5.6283918749436834E-3</v>
      </c>
      <c r="K250">
        <v>5.6204625917871624E-3</v>
      </c>
      <c r="L250">
        <v>5.6137558336428134E-3</v>
      </c>
      <c r="M250">
        <v>5.6081971764829304E-3</v>
      </c>
      <c r="N250">
        <v>5.6037121962798087E-3</v>
      </c>
      <c r="O250">
        <v>5.6002264690057334E-3</v>
      </c>
      <c r="P250">
        <v>5.5976655706330052E-3</v>
      </c>
      <c r="Q250">
        <v>5.5959550771339118E-3</v>
      </c>
      <c r="R250">
        <v>5.5950205644807478E-3</v>
      </c>
      <c r="S250">
        <v>5.5947876086458077E-3</v>
      </c>
      <c r="T250">
        <v>5.595181785601382E-3</v>
      </c>
      <c r="U250">
        <v>5.5961286713197634E-3</v>
      </c>
      <c r="V250">
        <v>5.5975538417732456E-3</v>
      </c>
      <c r="W250">
        <v>5.5993828729341217E-3</v>
      </c>
      <c r="X250">
        <v>5.6015413407746826E-3</v>
      </c>
      <c r="Y250">
        <v>5.6039548212672256E-3</v>
      </c>
      <c r="Z250">
        <v>5.6065488903840376E-3</v>
      </c>
      <c r="AA250">
        <v>5.6092491240974148E-3</v>
      </c>
      <c r="AB250">
        <v>5.611981098379651E-3</v>
      </c>
      <c r="AC250">
        <v>5.6146703892030357E-3</v>
      </c>
      <c r="AD250">
        <v>5.6172425725398659E-3</v>
      </c>
      <c r="AE250">
        <v>5.6196232243624312E-3</v>
      </c>
      <c r="AF250">
        <v>5.6217379206430244E-3</v>
      </c>
      <c r="AG250">
        <v>5.6235122373539384E-3</v>
      </c>
      <c r="AH250">
        <v>5.6248717504674643E-3</v>
      </c>
      <c r="AI250">
        <v>5.625742035955901E-3</v>
      </c>
      <c r="AJ250">
        <v>5.6260486697915372E-3</v>
      </c>
      <c r="AK250" t="s">
        <v>293</v>
      </c>
    </row>
    <row r="251" spans="1:37" x14ac:dyDescent="0.25">
      <c r="A251" t="s">
        <v>282</v>
      </c>
      <c r="B251" t="s">
        <v>18</v>
      </c>
      <c r="C251">
        <v>0.62447772825900649</v>
      </c>
      <c r="D251">
        <v>0.62245181942073047</v>
      </c>
      <c r="E251">
        <v>0.62061610984130422</v>
      </c>
      <c r="F251">
        <v>0.61896248053588709</v>
      </c>
      <c r="G251">
        <v>0.6174828125196381</v>
      </c>
      <c r="H251">
        <v>0.61616898680771637</v>
      </c>
      <c r="I251">
        <v>0.61501288441528146</v>
      </c>
      <c r="J251">
        <v>0.61400638635749227</v>
      </c>
      <c r="K251">
        <v>0.61314137364950816</v>
      </c>
      <c r="L251">
        <v>0.61240972730648835</v>
      </c>
      <c r="M251">
        <v>0.61180332834359208</v>
      </c>
      <c r="N251">
        <v>0.61131405777597858</v>
      </c>
      <c r="O251">
        <v>0.61093379661880698</v>
      </c>
      <c r="P251">
        <v>0.61065442588723651</v>
      </c>
      <c r="Q251">
        <v>0.6104678265964264</v>
      </c>
      <c r="R251">
        <v>0.61036587976153578</v>
      </c>
      <c r="S251">
        <v>0.61034046639772388</v>
      </c>
      <c r="T251">
        <v>0.61038346752015027</v>
      </c>
      <c r="U251">
        <v>0.61048676414397374</v>
      </c>
      <c r="V251">
        <v>0.61064223728435363</v>
      </c>
      <c r="W251">
        <v>0.61084176795644907</v>
      </c>
      <c r="X251">
        <v>0.61107723717541962</v>
      </c>
      <c r="Y251">
        <v>0.61134052595642407</v>
      </c>
      <c r="Z251">
        <v>0.61162351531462178</v>
      </c>
      <c r="AA251">
        <v>0.61191808626517219</v>
      </c>
      <c r="AB251">
        <v>0.6122161198232341</v>
      </c>
      <c r="AC251">
        <v>0.61250949700396706</v>
      </c>
      <c r="AD251">
        <v>0.6127900988225301</v>
      </c>
      <c r="AE251">
        <v>0.61304980629408257</v>
      </c>
      <c r="AF251">
        <v>0.61328050043378368</v>
      </c>
      <c r="AG251">
        <v>0.61347406225679257</v>
      </c>
      <c r="AH251">
        <v>0.61362237277826837</v>
      </c>
      <c r="AI251">
        <v>0.61371731301337051</v>
      </c>
      <c r="AJ251">
        <v>0.61375076397725792</v>
      </c>
      <c r="AK251" t="s">
        <v>294</v>
      </c>
    </row>
    <row r="252" spans="1:37" x14ac:dyDescent="0.25">
      <c r="A252" t="s">
        <v>282</v>
      </c>
      <c r="B252" t="s">
        <v>12</v>
      </c>
      <c r="C252">
        <v>7.4455826689298994E-3</v>
      </c>
      <c r="D252">
        <v>7.0123462206244484E-3</v>
      </c>
      <c r="E252">
        <v>6.6189482649021613E-3</v>
      </c>
      <c r="F252">
        <v>6.2637056082222023E-3</v>
      </c>
      <c r="G252">
        <v>5.9449350570437466E-3</v>
      </c>
      <c r="H252">
        <v>5.6609534178259759E-3</v>
      </c>
      <c r="I252">
        <v>5.4100774970280542E-3</v>
      </c>
      <c r="J252">
        <v>5.1906241011091458E-3</v>
      </c>
      <c r="K252">
        <v>5.0009100365284286E-3</v>
      </c>
      <c r="L252">
        <v>4.8392521097450824E-3</v>
      </c>
      <c r="M252">
        <v>4.7039671272182636E-3</v>
      </c>
      <c r="N252">
        <v>4.5933718954071587E-3</v>
      </c>
      <c r="O252">
        <v>4.5057832207709278E-3</v>
      </c>
      <c r="P252">
        <v>4.4395179097687486E-3</v>
      </c>
      <c r="Q252">
        <v>4.3928927688597933E-3</v>
      </c>
      <c r="R252">
        <v>4.3642246045032251E-3</v>
      </c>
      <c r="S252">
        <v>4.3518302231582238E-3</v>
      </c>
      <c r="T252">
        <v>4.3540264312839682E-3</v>
      </c>
      <c r="U252">
        <v>4.3691300353396112E-3</v>
      </c>
      <c r="V252">
        <v>4.3954578417843343E-3</v>
      </c>
      <c r="W252">
        <v>4.4313266570773077E-3</v>
      </c>
      <c r="X252">
        <v>4.4750532876777086E-3</v>
      </c>
      <c r="Y252">
        <v>4.5249545400447063E-3</v>
      </c>
      <c r="Z252">
        <v>4.5793472206374659E-3</v>
      </c>
      <c r="AA252">
        <v>4.6365481359151688E-3</v>
      </c>
      <c r="AB252">
        <v>4.6948740923369826E-3</v>
      </c>
      <c r="AC252">
        <v>4.7526418963620741E-3</v>
      </c>
      <c r="AD252">
        <v>4.8081683544496136E-3</v>
      </c>
      <c r="AE252">
        <v>4.8597702730587868E-3</v>
      </c>
      <c r="AF252">
        <v>4.9057644586487422E-3</v>
      </c>
      <c r="AG252">
        <v>4.944467717678684E-3</v>
      </c>
      <c r="AH252">
        <v>4.9741968566077537E-3</v>
      </c>
      <c r="AI252">
        <v>4.9932686818951431E-3</v>
      </c>
      <c r="AJ252">
        <v>5.0000000000000079E-3</v>
      </c>
      <c r="AK252" t="s">
        <v>295</v>
      </c>
    </row>
    <row r="253" spans="1:37" x14ac:dyDescent="0.25">
      <c r="A253" t="s">
        <v>282</v>
      </c>
      <c r="B253" t="s">
        <v>40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296</v>
      </c>
    </row>
    <row r="254" spans="1:37" x14ac:dyDescent="0.25">
      <c r="A254" t="s">
        <v>297</v>
      </c>
      <c r="B254" t="s">
        <v>6</v>
      </c>
      <c r="C254">
        <v>5.2645260606451613E-4</v>
      </c>
      <c r="D254">
        <v>5.4089556180780211E-4</v>
      </c>
      <c r="E254">
        <v>5.5341566003791595E-4</v>
      </c>
      <c r="F254">
        <v>5.6410677880129655E-4</v>
      </c>
      <c r="G254">
        <v>5.7306279614438105E-4</v>
      </c>
      <c r="H254">
        <v>5.8037759011360618E-4</v>
      </c>
      <c r="I254">
        <v>5.8614503875540811E-4</v>
      </c>
      <c r="J254">
        <v>5.9045902011622552E-4</v>
      </c>
      <c r="K254">
        <v>5.9341341224249599E-4</v>
      </c>
      <c r="L254">
        <v>5.9510209318065505E-4</v>
      </c>
      <c r="M254">
        <v>5.9561894097714019E-4</v>
      </c>
      <c r="N254">
        <v>5.9505783367839039E-4</v>
      </c>
      <c r="O254">
        <v>5.9351264933084054E-4</v>
      </c>
      <c r="P254">
        <v>5.9107726598092952E-4</v>
      </c>
      <c r="Q254">
        <v>5.8784556167509449E-4</v>
      </c>
      <c r="R254">
        <v>5.8391141445976956E-4</v>
      </c>
      <c r="S254">
        <v>5.7936870238139645E-4</v>
      </c>
      <c r="T254">
        <v>5.7431130348641003E-4</v>
      </c>
      <c r="U254">
        <v>5.688330958212468E-4</v>
      </c>
      <c r="V254">
        <v>5.630279574323462E-4</v>
      </c>
      <c r="W254">
        <v>5.5698976636614419E-4</v>
      </c>
      <c r="X254">
        <v>5.5081240066907737E-4</v>
      </c>
      <c r="Y254">
        <v>5.4458973838758377E-4</v>
      </c>
      <c r="Z254">
        <v>5.3841565756809859E-4</v>
      </c>
      <c r="AA254">
        <v>5.3238403625706289E-4</v>
      </c>
      <c r="AB254">
        <v>5.2658875250091123E-4</v>
      </c>
      <c r="AC254">
        <v>5.2112368434607988E-4</v>
      </c>
      <c r="AD254">
        <v>5.1608270983900979E-4</v>
      </c>
      <c r="AE254">
        <v>5.115597070261339E-4</v>
      </c>
      <c r="AF254">
        <v>5.0764855395389261E-4</v>
      </c>
      <c r="AG254">
        <v>5.0444312866872198E-4</v>
      </c>
      <c r="AH254">
        <v>5.0203730921705766E-4</v>
      </c>
      <c r="AI254">
        <v>5.0052497364533744E-4</v>
      </c>
      <c r="AJ254">
        <v>5.0000000000000315E-4</v>
      </c>
      <c r="AK254" t="s">
        <v>298</v>
      </c>
    </row>
    <row r="255" spans="1:37" x14ac:dyDescent="0.25">
      <c r="A255" t="s">
        <v>297</v>
      </c>
      <c r="B255" t="s">
        <v>13</v>
      </c>
      <c r="C255">
        <v>9.8811788258790653E-2</v>
      </c>
      <c r="D255">
        <v>9.6421908279300653E-2</v>
      </c>
      <c r="E255">
        <v>9.4470336262265697E-2</v>
      </c>
      <c r="F255">
        <v>9.293391011950547E-2</v>
      </c>
      <c r="G255">
        <v>9.1789467762839486E-2</v>
      </c>
      <c r="H255">
        <v>9.1013847104087678E-2</v>
      </c>
      <c r="I255">
        <v>9.0583886055069535E-2</v>
      </c>
      <c r="J255">
        <v>9.0476422527604808E-2</v>
      </c>
      <c r="K255">
        <v>9.0668294433513083E-2</v>
      </c>
      <c r="L255">
        <v>9.1136339684614098E-2</v>
      </c>
      <c r="M255">
        <v>9.1857396192727481E-2</v>
      </c>
      <c r="N255">
        <v>9.2808301869672982E-2</v>
      </c>
      <c r="O255">
        <v>9.3965894627270133E-2</v>
      </c>
      <c r="P255">
        <v>9.530701237733874E-2</v>
      </c>
      <c r="Q255">
        <v>9.6808493031698445E-2</v>
      </c>
      <c r="R255">
        <v>9.8447174502168847E-2</v>
      </c>
      <c r="S255">
        <v>0.10019989470056979</v>
      </c>
      <c r="T255">
        <v>0.10204349153872069</v>
      </c>
      <c r="U255">
        <v>0.10395480292844141</v>
      </c>
      <c r="V255">
        <v>0.1059106667815515</v>
      </c>
      <c r="W255">
        <v>0.1078879210098708</v>
      </c>
      <c r="X255">
        <v>0.1098634035252188</v>
      </c>
      <c r="Y255">
        <v>0.1118139522394153</v>
      </c>
      <c r="Z255">
        <v>0.11371640506427989</v>
      </c>
      <c r="AA255">
        <v>0.1155475999116323</v>
      </c>
      <c r="AB255">
        <v>0.1172843746932922</v>
      </c>
      <c r="AC255">
        <v>0.1189035673210791</v>
      </c>
      <c r="AD255">
        <v>0.1203820157068128</v>
      </c>
      <c r="AE255">
        <v>0.1216965577623131</v>
      </c>
      <c r="AF255">
        <v>0.1228240313993995</v>
      </c>
      <c r="AG255">
        <v>0.1237412745298918</v>
      </c>
      <c r="AH255">
        <v>0.1244251250656094</v>
      </c>
      <c r="AI255">
        <v>0.1248524209183723</v>
      </c>
      <c r="AJ255">
        <v>0.125</v>
      </c>
      <c r="AK255" t="s">
        <v>299</v>
      </c>
    </row>
    <row r="256" spans="1:37" x14ac:dyDescent="0.25">
      <c r="A256" t="s">
        <v>297</v>
      </c>
      <c r="B256" t="s">
        <v>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300</v>
      </c>
    </row>
    <row r="257" spans="1:37" x14ac:dyDescent="0.25">
      <c r="A257" t="s">
        <v>297</v>
      </c>
      <c r="B257" t="s">
        <v>8</v>
      </c>
      <c r="C257">
        <v>8.211057277414115E-3</v>
      </c>
      <c r="D257">
        <v>7.1191320686361994E-3</v>
      </c>
      <c r="E257">
        <v>6.1714180697908681E-3</v>
      </c>
      <c r="F257">
        <v>5.3608916290759957E-3</v>
      </c>
      <c r="G257">
        <v>4.6805290946896087E-3</v>
      </c>
      <c r="H257">
        <v>4.1233068148295608E-3</v>
      </c>
      <c r="I257">
        <v>3.682201137693688E-3</v>
      </c>
      <c r="J257">
        <v>3.3501884114801061E-3</v>
      </c>
      <c r="K257">
        <v>3.120244984386514E-3</v>
      </c>
      <c r="L257">
        <v>2.9853472046110531E-3</v>
      </c>
      <c r="M257">
        <v>2.9384714203514769E-3</v>
      </c>
      <c r="N257">
        <v>2.9725939798057629E-3</v>
      </c>
      <c r="O257">
        <v>3.080691231171888E-3</v>
      </c>
      <c r="P257">
        <v>3.255739522647713E-3</v>
      </c>
      <c r="Q257">
        <v>3.4907152024310811E-3</v>
      </c>
      <c r="R257">
        <v>3.7785946187201022E-3</v>
      </c>
      <c r="S257">
        <v>4.1123541197125631E-3</v>
      </c>
      <c r="T257">
        <v>4.484970053606323E-3</v>
      </c>
      <c r="U257">
        <v>4.889418768599503E-3</v>
      </c>
      <c r="V257">
        <v>5.3186766128898262E-3</v>
      </c>
      <c r="W257">
        <v>5.7657199346754038E-3</v>
      </c>
      <c r="X257">
        <v>6.2235250821539674E-3</v>
      </c>
      <c r="Y257">
        <v>6.6850684035235754E-3</v>
      </c>
      <c r="Z257">
        <v>7.1433262469821181E-3</v>
      </c>
      <c r="AA257">
        <v>7.591274960727379E-3</v>
      </c>
      <c r="AB257">
        <v>8.0218908929575294E-3</v>
      </c>
      <c r="AC257">
        <v>8.428150391870344E-3</v>
      </c>
      <c r="AD257">
        <v>8.8030298056637306E-3</v>
      </c>
      <c r="AE257">
        <v>9.1395054825355714E-3</v>
      </c>
      <c r="AF257">
        <v>9.4305537706839832E-3</v>
      </c>
      <c r="AG257">
        <v>9.6691510183066348E-3</v>
      </c>
      <c r="AH257">
        <v>9.8482735736016413E-3</v>
      </c>
      <c r="AI257">
        <v>9.9608977847667878E-3</v>
      </c>
      <c r="AJ257">
        <v>1.000000000000008E-2</v>
      </c>
      <c r="AK257" t="s">
        <v>301</v>
      </c>
    </row>
    <row r="258" spans="1:37" x14ac:dyDescent="0.25">
      <c r="A258" t="s">
        <v>297</v>
      </c>
      <c r="B258" t="s">
        <v>14</v>
      </c>
      <c r="C258">
        <v>1.3979615277934379E-2</v>
      </c>
      <c r="D258">
        <v>1.2912370569979461E-2</v>
      </c>
      <c r="E258">
        <v>1.2037145596227591E-2</v>
      </c>
      <c r="F258">
        <v>1.1343832776111579E-2</v>
      </c>
      <c r="G258">
        <v>1.0822324529064229E-2</v>
      </c>
      <c r="H258">
        <v>1.046251327451833E-2</v>
      </c>
      <c r="I258">
        <v>1.025429143190669E-2</v>
      </c>
      <c r="J258">
        <v>1.01875514206621E-2</v>
      </c>
      <c r="K258">
        <v>1.0252185660217379E-2</v>
      </c>
      <c r="L258">
        <v>1.043808657000532E-2</v>
      </c>
      <c r="M258">
        <v>1.0735146569458721E-2</v>
      </c>
      <c r="N258">
        <v>1.1133258078010419E-2</v>
      </c>
      <c r="O258">
        <v>1.1622313515093151E-2</v>
      </c>
      <c r="P258">
        <v>1.219220530013978E-2</v>
      </c>
      <c r="Q258">
        <v>1.2832825852583069E-2</v>
      </c>
      <c r="R258">
        <v>1.353406759185582E-2</v>
      </c>
      <c r="S258">
        <v>1.428582293739087E-2</v>
      </c>
      <c r="T258">
        <v>1.5077984308620991E-2</v>
      </c>
      <c r="U258">
        <v>1.5900444124978971E-2</v>
      </c>
      <c r="V258">
        <v>1.6743094805897672E-2</v>
      </c>
      <c r="W258">
        <v>1.759582877080983E-2</v>
      </c>
      <c r="X258">
        <v>1.8448538439148301E-2</v>
      </c>
      <c r="Y258">
        <v>1.929111623034584E-2</v>
      </c>
      <c r="Z258">
        <v>2.011345456383528E-2</v>
      </c>
      <c r="AA258">
        <v>2.0905445859049371E-2</v>
      </c>
      <c r="AB258">
        <v>2.1656982535421049E-2</v>
      </c>
      <c r="AC258">
        <v>2.235795701238296E-2</v>
      </c>
      <c r="AD258">
        <v>2.2998261709367959E-2</v>
      </c>
      <c r="AE258">
        <v>2.356778904580889E-2</v>
      </c>
      <c r="AF258">
        <v>2.4056431441138511E-2</v>
      </c>
      <c r="AG258">
        <v>2.4454081314789631E-2</v>
      </c>
      <c r="AH258">
        <v>2.4750631086195039E-2</v>
      </c>
      <c r="AI258">
        <v>2.4935973174787601E-2</v>
      </c>
      <c r="AJ258">
        <v>2.5000000000000019E-2</v>
      </c>
      <c r="AK258" t="s">
        <v>302</v>
      </c>
    </row>
    <row r="259" spans="1:37" x14ac:dyDescent="0.25">
      <c r="A259" t="s">
        <v>297</v>
      </c>
      <c r="B259" t="s">
        <v>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303</v>
      </c>
    </row>
    <row r="260" spans="1:37" x14ac:dyDescent="0.25">
      <c r="A260" t="s">
        <v>297</v>
      </c>
      <c r="B260" t="s">
        <v>10</v>
      </c>
      <c r="C260">
        <v>0.83819670182479533</v>
      </c>
      <c r="D260">
        <v>0.83760974100311414</v>
      </c>
      <c r="E260">
        <v>0.83718254675987225</v>
      </c>
      <c r="F260">
        <v>0.83690612114070151</v>
      </c>
      <c r="G260">
        <v>0.83677146619123322</v>
      </c>
      <c r="H260">
        <v>0.83676958395709911</v>
      </c>
      <c r="I260">
        <v>0.83689147648393025</v>
      </c>
      <c r="J260">
        <v>0.83712814581735817</v>
      </c>
      <c r="K260">
        <v>0.83747059400301516</v>
      </c>
      <c r="L260">
        <v>0.83790982308653184</v>
      </c>
      <c r="M260">
        <v>0.83843683511354017</v>
      </c>
      <c r="N260">
        <v>0.83904263212967189</v>
      </c>
      <c r="O260">
        <v>0.83971821618055786</v>
      </c>
      <c r="P260">
        <v>0.84045458931183015</v>
      </c>
      <c r="Q260">
        <v>0.84124275356912026</v>
      </c>
      <c r="R260">
        <v>0.84207371099805928</v>
      </c>
      <c r="S260">
        <v>0.84293846364427916</v>
      </c>
      <c r="T260">
        <v>0.84382801355341119</v>
      </c>
      <c r="U260">
        <v>0.84473336277108713</v>
      </c>
      <c r="V260">
        <v>0.84564551334293847</v>
      </c>
      <c r="W260">
        <v>0.84655546731459619</v>
      </c>
      <c r="X260">
        <v>0.84745422673169235</v>
      </c>
      <c r="Y260">
        <v>0.84833279363985847</v>
      </c>
      <c r="Z260">
        <v>0.84918217008472596</v>
      </c>
      <c r="AA260">
        <v>0.84999335811192622</v>
      </c>
      <c r="AB260">
        <v>0.85075735976709088</v>
      </c>
      <c r="AC260">
        <v>0.85146517709585134</v>
      </c>
      <c r="AD260">
        <v>0.85210781214383946</v>
      </c>
      <c r="AE260">
        <v>0.85267626695668652</v>
      </c>
      <c r="AF260">
        <v>0.85316154358002394</v>
      </c>
      <c r="AG260">
        <v>0.85355464405948345</v>
      </c>
      <c r="AH260">
        <v>0.85384657044069601</v>
      </c>
      <c r="AI260">
        <v>0.85402832476929413</v>
      </c>
      <c r="AJ260">
        <v>0.85409090909090879</v>
      </c>
      <c r="AK260" t="s">
        <v>304</v>
      </c>
    </row>
    <row r="261" spans="1:37" x14ac:dyDescent="0.25">
      <c r="A261" t="s">
        <v>297</v>
      </c>
      <c r="B261" t="s">
        <v>11</v>
      </c>
      <c r="C261">
        <v>8.3819670182479586E-2</v>
      </c>
      <c r="D261">
        <v>8.3760974100311511E-2</v>
      </c>
      <c r="E261">
        <v>8.3718254675987314E-2</v>
      </c>
      <c r="F261">
        <v>8.3690612114070251E-2</v>
      </c>
      <c r="G261">
        <v>8.3677146619123413E-2</v>
      </c>
      <c r="H261">
        <v>8.3676958395709988E-2</v>
      </c>
      <c r="I261">
        <v>8.3689147648393108E-2</v>
      </c>
      <c r="J261">
        <v>8.3712814581735934E-2</v>
      </c>
      <c r="K261">
        <v>8.3747059400301666E-2</v>
      </c>
      <c r="L261">
        <v>8.3790982308653311E-2</v>
      </c>
      <c r="M261">
        <v>8.3843683511354156E-2</v>
      </c>
      <c r="N261">
        <v>8.3904263212967345E-2</v>
      </c>
      <c r="O261">
        <v>8.397182161805597E-2</v>
      </c>
      <c r="P261">
        <v>8.4045458931183162E-2</v>
      </c>
      <c r="Q261">
        <v>8.4124275356912206E-2</v>
      </c>
      <c r="R261">
        <v>8.4207371099806069E-2</v>
      </c>
      <c r="S261">
        <v>8.4293846364428091E-2</v>
      </c>
      <c r="T261">
        <v>8.4382801355341305E-2</v>
      </c>
      <c r="U261">
        <v>8.4473336277108929E-2</v>
      </c>
      <c r="V261">
        <v>8.456455133429408E-2</v>
      </c>
      <c r="W261">
        <v>8.4655546731459849E-2</v>
      </c>
      <c r="X261">
        <v>8.4745422673169452E-2</v>
      </c>
      <c r="Y261">
        <v>8.4833279363986075E-2</v>
      </c>
      <c r="Z261">
        <v>8.4918217008472865E-2</v>
      </c>
      <c r="AA261">
        <v>8.4999335811192886E-2</v>
      </c>
      <c r="AB261">
        <v>8.5075735976709324E-2</v>
      </c>
      <c r="AC261">
        <v>8.5146517709585423E-2</v>
      </c>
      <c r="AD261">
        <v>8.5210781214384204E-2</v>
      </c>
      <c r="AE261">
        <v>8.5267626695668924E-2</v>
      </c>
      <c r="AF261">
        <v>8.5316154358002716E-2</v>
      </c>
      <c r="AG261">
        <v>8.5355464405948669E-2</v>
      </c>
      <c r="AH261">
        <v>8.5384657044069959E-2</v>
      </c>
      <c r="AI261">
        <v>8.5402832476929758E-2</v>
      </c>
      <c r="AJ261">
        <v>8.5409090909091268E-2</v>
      </c>
      <c r="AK261" t="s">
        <v>305</v>
      </c>
    </row>
    <row r="262" spans="1:37" x14ac:dyDescent="0.25">
      <c r="A262" t="s">
        <v>297</v>
      </c>
      <c r="B262" t="s">
        <v>15</v>
      </c>
      <c r="C262">
        <v>0.22763216451092549</v>
      </c>
      <c r="D262">
        <v>0.22935404296250569</v>
      </c>
      <c r="E262">
        <v>0.2308643809110125</v>
      </c>
      <c r="F262">
        <v>0.2321732464539355</v>
      </c>
      <c r="G262">
        <v>0.23329070768876389</v>
      </c>
      <c r="H262">
        <v>0.23422683271298719</v>
      </c>
      <c r="I262">
        <v>0.23499168962409481</v>
      </c>
      <c r="J262">
        <v>0.23559534651957581</v>
      </c>
      <c r="K262">
        <v>0.23604787149691961</v>
      </c>
      <c r="L262">
        <v>0.23635933265361589</v>
      </c>
      <c r="M262">
        <v>0.23653979808715361</v>
      </c>
      <c r="N262">
        <v>0.2365993358950223</v>
      </c>
      <c r="O262">
        <v>0.23654801417471119</v>
      </c>
      <c r="P262">
        <v>0.23639590102370969</v>
      </c>
      <c r="Q262">
        <v>0.23615306453950741</v>
      </c>
      <c r="R262">
        <v>0.23582957281959341</v>
      </c>
      <c r="S262">
        <v>0.23543549396145699</v>
      </c>
      <c r="T262">
        <v>0.23498089606258771</v>
      </c>
      <c r="U262">
        <v>0.23447584722047471</v>
      </c>
      <c r="V262">
        <v>0.23393041553260749</v>
      </c>
      <c r="W262">
        <v>0.23335466909647551</v>
      </c>
      <c r="X262">
        <v>0.2327586760095679</v>
      </c>
      <c r="Y262">
        <v>0.23215250436937401</v>
      </c>
      <c r="Z262">
        <v>0.2315462222733834</v>
      </c>
      <c r="AA262">
        <v>0.23094989781908529</v>
      </c>
      <c r="AB262">
        <v>0.23037359910396901</v>
      </c>
      <c r="AC262">
        <v>0.22982739422552401</v>
      </c>
      <c r="AD262">
        <v>0.2293213512812394</v>
      </c>
      <c r="AE262">
        <v>0.22886553836860479</v>
      </c>
      <c r="AF262">
        <v>0.2284700235851094</v>
      </c>
      <c r="AG262">
        <v>0.2281448750282426</v>
      </c>
      <c r="AH262">
        <v>0.2279001607954938</v>
      </c>
      <c r="AI262">
        <v>0.22774594898435241</v>
      </c>
      <c r="AJ262">
        <v>0.22769230769230761</v>
      </c>
      <c r="AK262" t="s">
        <v>306</v>
      </c>
    </row>
    <row r="263" spans="1:37" x14ac:dyDescent="0.25">
      <c r="A263" t="s">
        <v>297</v>
      </c>
      <c r="B263" t="s">
        <v>16</v>
      </c>
      <c r="C263">
        <v>0.13790355091336901</v>
      </c>
      <c r="D263">
        <v>0.1361473953132234</v>
      </c>
      <c r="E263">
        <v>0.1343985621605715</v>
      </c>
      <c r="F263">
        <v>0.13266001760856869</v>
      </c>
      <c r="G263">
        <v>0.13093472781036999</v>
      </c>
      <c r="H263">
        <v>0.12922565891913079</v>
      </c>
      <c r="I263">
        <v>0.12753577708800609</v>
      </c>
      <c r="J263">
        <v>0.12586804847015121</v>
      </c>
      <c r="K263">
        <v>0.1242254392187212</v>
      </c>
      <c r="L263">
        <v>0.12261091548687141</v>
      </c>
      <c r="M263">
        <v>0.1210274434277568</v>
      </c>
      <c r="N263">
        <v>0.1194779891945329</v>
      </c>
      <c r="O263">
        <v>0.11796551894035449</v>
      </c>
      <c r="P263">
        <v>0.11649299881837701</v>
      </c>
      <c r="Q263">
        <v>0.1150633949817557</v>
      </c>
      <c r="R263">
        <v>0.1136796735836456</v>
      </c>
      <c r="S263">
        <v>0.11234480077720189</v>
      </c>
      <c r="T263">
        <v>0.11106174271557991</v>
      </c>
      <c r="U263">
        <v>0.1098334655519346</v>
      </c>
      <c r="V263">
        <v>0.10866293543942129</v>
      </c>
      <c r="W263">
        <v>0.1075531185311953</v>
      </c>
      <c r="X263">
        <v>0.1065069809804116</v>
      </c>
      <c r="Y263">
        <v>0.1055274889402255</v>
      </c>
      <c r="Z263">
        <v>0.1046176085637921</v>
      </c>
      <c r="AA263">
        <v>0.1037803060042666</v>
      </c>
      <c r="AB263">
        <v>0.1030185474148043</v>
      </c>
      <c r="AC263">
        <v>0.1023352989485603</v>
      </c>
      <c r="AD263">
        <v>0.1017335267586897</v>
      </c>
      <c r="AE263">
        <v>0.1012161969983478</v>
      </c>
      <c r="AF263">
        <v>0.1007862758206898</v>
      </c>
      <c r="AG263">
        <v>0.10044672937887079</v>
      </c>
      <c r="AH263">
        <v>0.10020052382604611</v>
      </c>
      <c r="AI263">
        <v>0.1000506253153708</v>
      </c>
      <c r="AJ263">
        <v>0.1000000000000001</v>
      </c>
      <c r="AK263" t="s">
        <v>307</v>
      </c>
    </row>
    <row r="264" spans="1:37" x14ac:dyDescent="0.25">
      <c r="A264" t="s">
        <v>297</v>
      </c>
      <c r="B264" t="s">
        <v>17</v>
      </c>
      <c r="C264">
        <v>5.6908041127731387E-2</v>
      </c>
      <c r="D264">
        <v>5.7338510740626417E-2</v>
      </c>
      <c r="E264">
        <v>5.7716095227753117E-2</v>
      </c>
      <c r="F264">
        <v>5.8043311613483882E-2</v>
      </c>
      <c r="G264">
        <v>5.8322676922191008E-2</v>
      </c>
      <c r="H264">
        <v>5.8556708178246812E-2</v>
      </c>
      <c r="I264">
        <v>5.8747922406023702E-2</v>
      </c>
      <c r="J264">
        <v>5.8898836629893959E-2</v>
      </c>
      <c r="K264">
        <v>5.9011967874229909E-2</v>
      </c>
      <c r="L264">
        <v>5.9089833163403972E-2</v>
      </c>
      <c r="M264">
        <v>5.9134949521788389E-2</v>
      </c>
      <c r="N264">
        <v>5.9149833973755568E-2</v>
      </c>
      <c r="O264">
        <v>5.9137003543677798E-2</v>
      </c>
      <c r="P264">
        <v>5.9098975255927437E-2</v>
      </c>
      <c r="Q264">
        <v>5.9038266134876852E-2</v>
      </c>
      <c r="R264">
        <v>5.8957393204898352E-2</v>
      </c>
      <c r="S264">
        <v>5.8858873490364248E-2</v>
      </c>
      <c r="T264">
        <v>5.8745224015646913E-2</v>
      </c>
      <c r="U264">
        <v>5.861896180511867E-2</v>
      </c>
      <c r="V264">
        <v>5.8482603883151893E-2</v>
      </c>
      <c r="W264">
        <v>5.8338667274118891E-2</v>
      </c>
      <c r="X264">
        <v>5.8189669002391982E-2</v>
      </c>
      <c r="Y264">
        <v>5.803812609234351E-2</v>
      </c>
      <c r="Z264">
        <v>5.7886555568345863E-2</v>
      </c>
      <c r="AA264">
        <v>5.7737474454771322E-2</v>
      </c>
      <c r="AB264">
        <v>5.7593399775992239E-2</v>
      </c>
      <c r="AC264">
        <v>5.7456848556380967E-2</v>
      </c>
      <c r="AD264">
        <v>5.733033782030985E-2</v>
      </c>
      <c r="AE264">
        <v>5.7216384592151191E-2</v>
      </c>
      <c r="AF264">
        <v>5.711750589627735E-2</v>
      </c>
      <c r="AG264">
        <v>5.7036218757060657E-2</v>
      </c>
      <c r="AH264">
        <v>5.6975040198873471E-2</v>
      </c>
      <c r="AI264">
        <v>5.6936487246088109E-2</v>
      </c>
      <c r="AJ264">
        <v>5.692307692307691E-2</v>
      </c>
      <c r="AK264" t="s">
        <v>308</v>
      </c>
    </row>
    <row r="265" spans="1:37" x14ac:dyDescent="0.25">
      <c r="A265" t="s">
        <v>297</v>
      </c>
      <c r="B265" t="s">
        <v>18</v>
      </c>
      <c r="C265">
        <v>0.45526432902185132</v>
      </c>
      <c r="D265">
        <v>0.45870808592501139</v>
      </c>
      <c r="E265">
        <v>0.4617287618220251</v>
      </c>
      <c r="F265">
        <v>0.46434649290787111</v>
      </c>
      <c r="G265">
        <v>0.46658141537752812</v>
      </c>
      <c r="H265">
        <v>0.46845366542597461</v>
      </c>
      <c r="I265">
        <v>0.46998337924818961</v>
      </c>
      <c r="J265">
        <v>0.47119069303915168</v>
      </c>
      <c r="K265">
        <v>0.47209574299383927</v>
      </c>
      <c r="L265">
        <v>0.47271866530723172</v>
      </c>
      <c r="M265">
        <v>0.47307959617430712</v>
      </c>
      <c r="N265">
        <v>0.47319867179004432</v>
      </c>
      <c r="O265">
        <v>0.47309602834942238</v>
      </c>
      <c r="P265">
        <v>0.47279180204741961</v>
      </c>
      <c r="Q265">
        <v>0.47230612907901481</v>
      </c>
      <c r="R265">
        <v>0.47165914563918682</v>
      </c>
      <c r="S265">
        <v>0.47087098792291399</v>
      </c>
      <c r="T265">
        <v>0.4699617921251753</v>
      </c>
      <c r="U265">
        <v>0.46895169444094947</v>
      </c>
      <c r="V265">
        <v>0.46786083106521509</v>
      </c>
      <c r="W265">
        <v>0.46670933819295102</v>
      </c>
      <c r="X265">
        <v>0.46551735201913569</v>
      </c>
      <c r="Y265">
        <v>0.46430500873874808</v>
      </c>
      <c r="Z265">
        <v>0.4630924445467669</v>
      </c>
      <c r="AA265">
        <v>0.46189979563817057</v>
      </c>
      <c r="AB265">
        <v>0.46074719820793791</v>
      </c>
      <c r="AC265">
        <v>0.45965478845104779</v>
      </c>
      <c r="AD265">
        <v>0.45864270256247869</v>
      </c>
      <c r="AE265">
        <v>0.45773107673720959</v>
      </c>
      <c r="AF265">
        <v>0.4569400471702188</v>
      </c>
      <c r="AG265">
        <v>0.45628975005648542</v>
      </c>
      <c r="AH265">
        <v>0.45580032159098782</v>
      </c>
      <c r="AI265">
        <v>0.45549189796870487</v>
      </c>
      <c r="AJ265">
        <v>0.45538461538461528</v>
      </c>
      <c r="AK265" t="s">
        <v>309</v>
      </c>
    </row>
    <row r="266" spans="1:37" x14ac:dyDescent="0.25">
      <c r="A266" t="s">
        <v>297</v>
      </c>
      <c r="B266" t="s">
        <v>12</v>
      </c>
      <c r="C266">
        <v>6.9246118109246427E-2</v>
      </c>
      <c r="D266">
        <v>7.0969257266130348E-2</v>
      </c>
      <c r="E266">
        <v>7.2374364834311519E-2</v>
      </c>
      <c r="F266">
        <v>7.3478268337350827E-2</v>
      </c>
      <c r="G266">
        <v>7.4297795298809297E-2</v>
      </c>
      <c r="H266">
        <v>7.4849773242247827E-2</v>
      </c>
      <c r="I266">
        <v>7.5151029691227555E-2</v>
      </c>
      <c r="J266">
        <v>7.5218392169309478E-2</v>
      </c>
      <c r="K266">
        <v>7.5068688200054329E-2</v>
      </c>
      <c r="L266">
        <v>7.4718745307023118E-2</v>
      </c>
      <c r="M266">
        <v>7.4185391013776969E-2</v>
      </c>
      <c r="N266">
        <v>7.3485452843876725E-2</v>
      </c>
      <c r="O266">
        <v>7.2635758320883481E-2</v>
      </c>
      <c r="P266">
        <v>7.1653134968357901E-2</v>
      </c>
      <c r="Q266">
        <v>7.0554410309861357E-2</v>
      </c>
      <c r="R266">
        <v>6.9356411868954707E-2</v>
      </c>
      <c r="S266">
        <v>6.8075967169198753E-2</v>
      </c>
      <c r="T266">
        <v>6.6729903734154647E-2</v>
      </c>
      <c r="U266">
        <v>6.5335049087383246E-2</v>
      </c>
      <c r="V266">
        <v>6.390823075244538E-2</v>
      </c>
      <c r="W266">
        <v>6.2466276252902388E-2</v>
      </c>
      <c r="X266">
        <v>6.1026013112315057E-2</v>
      </c>
      <c r="Y266">
        <v>5.9604268854244212E-2</v>
      </c>
      <c r="Z266">
        <v>5.8217871002250968E-2</v>
      </c>
      <c r="AA266">
        <v>5.6883647079896488E-2</v>
      </c>
      <c r="AB266">
        <v>5.5618424610741318E-2</v>
      </c>
      <c r="AC266">
        <v>5.4439031118346713E-2</v>
      </c>
      <c r="AD266">
        <v>5.3362294126273593E-2</v>
      </c>
      <c r="AE266">
        <v>5.2405041158082893E-2</v>
      </c>
      <c r="AF266">
        <v>5.1584099737335611E-2</v>
      </c>
      <c r="AG266">
        <v>5.0916297387592638E-2</v>
      </c>
      <c r="AH266">
        <v>5.041846163241516E-2</v>
      </c>
      <c r="AI266">
        <v>5.0107419995363847E-2</v>
      </c>
      <c r="AJ266">
        <v>4.9999999999999843E-2</v>
      </c>
      <c r="AK266" t="s">
        <v>310</v>
      </c>
    </row>
    <row r="267" spans="1:37" x14ac:dyDescent="0.25">
      <c r="A267" t="s">
        <v>297</v>
      </c>
      <c r="B267" t="s">
        <v>40</v>
      </c>
      <c r="C267">
        <v>9.5005108893977848E-3</v>
      </c>
      <c r="D267">
        <v>9.1176862093530955E-3</v>
      </c>
      <c r="E267">
        <v>8.7847180201444733E-3</v>
      </c>
      <c r="F267">
        <v>8.4991885205238701E-3</v>
      </c>
      <c r="G267">
        <v>8.2586799092432342E-3</v>
      </c>
      <c r="H267">
        <v>8.060774385054514E-3</v>
      </c>
      <c r="I267">
        <v>7.9030541467096597E-3</v>
      </c>
      <c r="J267">
        <v>7.7831013929606186E-3</v>
      </c>
      <c r="K267">
        <v>7.6984983225593306E-3</v>
      </c>
      <c r="L267">
        <v>7.6468271342577656E-3</v>
      </c>
      <c r="M267">
        <v>7.6256700268078539E-3</v>
      </c>
      <c r="N267">
        <v>7.6326091989615454E-3</v>
      </c>
      <c r="O267">
        <v>7.6652268494708034E-3</v>
      </c>
      <c r="P267">
        <v>7.7211051770875571E-3</v>
      </c>
      <c r="Q267">
        <v>7.7978263805637757E-3</v>
      </c>
      <c r="R267">
        <v>7.892972658651385E-3</v>
      </c>
      <c r="S267">
        <v>8.0041262101023594E-3</v>
      </c>
      <c r="T267">
        <v>8.128869233668623E-3</v>
      </c>
      <c r="U267">
        <v>8.2647839281021433E-3</v>
      </c>
      <c r="V267">
        <v>8.4094524921548616E-3</v>
      </c>
      <c r="W267">
        <v>8.5604571245787228E-3</v>
      </c>
      <c r="X267">
        <v>8.7153800241256806E-3</v>
      </c>
      <c r="Y267">
        <v>8.8718033895476799E-3</v>
      </c>
      <c r="Z267">
        <v>9.027309419596688E-3</v>
      </c>
      <c r="AA267">
        <v>9.1794803130246221E-3</v>
      </c>
      <c r="AB267">
        <v>9.3258982685834498E-3</v>
      </c>
      <c r="AC267">
        <v>9.4641454850251262E-3</v>
      </c>
      <c r="AD267">
        <v>9.5918041611015841E-3</v>
      </c>
      <c r="AE267">
        <v>9.7064564955647702E-3</v>
      </c>
      <c r="AF267">
        <v>9.8056846871666468E-3</v>
      </c>
      <c r="AG267">
        <v>9.8870709346591604E-3</v>
      </c>
      <c r="AH267">
        <v>9.9481974367942594E-3</v>
      </c>
      <c r="AI267">
        <v>9.9866463923238991E-3</v>
      </c>
      <c r="AJ267">
        <v>1.0000000000000011E-2</v>
      </c>
      <c r="AK267" t="s">
        <v>311</v>
      </c>
    </row>
    <row r="268" spans="1:37" x14ac:dyDescent="0.25">
      <c r="A268" t="s">
        <v>312</v>
      </c>
      <c r="B268" t="s">
        <v>6</v>
      </c>
      <c r="C268">
        <v>2.3388830572482729E-3</v>
      </c>
      <c r="D268">
        <v>2.3234837127546161E-3</v>
      </c>
      <c r="E268">
        <v>2.310866617168476E-3</v>
      </c>
      <c r="F268">
        <v>2.300885192023555E-3</v>
      </c>
      <c r="G268">
        <v>2.2933928588535551E-3</v>
      </c>
      <c r="H268">
        <v>2.2882430391921761E-3</v>
      </c>
      <c r="I268">
        <v>2.285289154573118E-3</v>
      </c>
      <c r="J268">
        <v>2.2843846265300821E-3</v>
      </c>
      <c r="K268">
        <v>2.285382876596772E-3</v>
      </c>
      <c r="L268">
        <v>2.2881373263068882E-3</v>
      </c>
      <c r="M268">
        <v>2.2925013971941289E-3</v>
      </c>
      <c r="N268">
        <v>2.2983285107921981E-3</v>
      </c>
      <c r="O268">
        <v>2.3054720886347959E-3</v>
      </c>
      <c r="P268">
        <v>2.3137855522556219E-3</v>
      </c>
      <c r="Q268">
        <v>2.3231223231883788E-3</v>
      </c>
      <c r="R268">
        <v>2.3333358229667691E-3</v>
      </c>
      <c r="S268">
        <v>2.3442794731244909E-3</v>
      </c>
      <c r="T268">
        <v>2.3558066951952471E-3</v>
      </c>
      <c r="U268">
        <v>2.3677709107127378E-3</v>
      </c>
      <c r="V268">
        <v>2.380025541210664E-3</v>
      </c>
      <c r="W268">
        <v>2.3924240082227278E-3</v>
      </c>
      <c r="X268">
        <v>2.4048197332826289E-3</v>
      </c>
      <c r="Y268">
        <v>2.41706613792407E-3</v>
      </c>
      <c r="Z268">
        <v>2.4290166436807502E-3</v>
      </c>
      <c r="AA268">
        <v>2.4405246720863721E-3</v>
      </c>
      <c r="AB268">
        <v>2.4514436446746359E-3</v>
      </c>
      <c r="AC268">
        <v>2.4616269829792451E-3</v>
      </c>
      <c r="AD268">
        <v>2.4709281085338961E-3</v>
      </c>
      <c r="AE268">
        <v>2.4792004428722948E-3</v>
      </c>
      <c r="AF268">
        <v>2.4862974075281368E-3</v>
      </c>
      <c r="AG268">
        <v>2.4920724240351279E-3</v>
      </c>
      <c r="AH268">
        <v>2.496378913926971E-3</v>
      </c>
      <c r="AI268">
        <v>2.4990702987373599E-3</v>
      </c>
      <c r="AJ268">
        <v>2.5000000000000009E-3</v>
      </c>
      <c r="AK268" t="s">
        <v>313</v>
      </c>
    </row>
    <row r="269" spans="1:37" x14ac:dyDescent="0.25">
      <c r="A269" t="s">
        <v>312</v>
      </c>
      <c r="B269" t="s">
        <v>13</v>
      </c>
      <c r="C269">
        <v>7.3637608919168249E-2</v>
      </c>
      <c r="D269">
        <v>7.4709078517246175E-2</v>
      </c>
      <c r="E269">
        <v>7.5683750214967344E-2</v>
      </c>
      <c r="F269">
        <v>7.6565677015581909E-2</v>
      </c>
      <c r="G269">
        <v>7.7358911922339985E-2</v>
      </c>
      <c r="H269">
        <v>7.8067507938491654E-2</v>
      </c>
      <c r="I269">
        <v>7.8695518067287057E-2</v>
      </c>
      <c r="J269">
        <v>7.9246995311976307E-2</v>
      </c>
      <c r="K269">
        <v>7.9725992675809515E-2</v>
      </c>
      <c r="L269">
        <v>8.0136563162036781E-2</v>
      </c>
      <c r="M269">
        <v>8.0482759773908188E-2</v>
      </c>
      <c r="N269">
        <v>8.0768635514673934E-2</v>
      </c>
      <c r="O269">
        <v>8.0998243387584046E-2</v>
      </c>
      <c r="P269">
        <v>8.1175636395888637E-2</v>
      </c>
      <c r="Q269">
        <v>8.1304867542837916E-2</v>
      </c>
      <c r="R269">
        <v>8.1389989831681858E-2</v>
      </c>
      <c r="S269">
        <v>8.1435056265670672E-2</v>
      </c>
      <c r="T269">
        <v>8.1444119848054511E-2</v>
      </c>
      <c r="U269">
        <v>8.1421233582083363E-2</v>
      </c>
      <c r="V269">
        <v>8.1370450471007327E-2</v>
      </c>
      <c r="W269">
        <v>8.129582351807664E-2</v>
      </c>
      <c r="X269">
        <v>8.1201405726541415E-2</v>
      </c>
      <c r="Y269">
        <v>8.1091250099651596E-2</v>
      </c>
      <c r="Z269">
        <v>8.096940964065745E-2</v>
      </c>
      <c r="AA269">
        <v>8.0839937352809088E-2</v>
      </c>
      <c r="AB269">
        <v>8.070688623935654E-2</v>
      </c>
      <c r="AC269">
        <v>8.057430930354989E-2</v>
      </c>
      <c r="AD269">
        <v>8.0446259548639376E-2</v>
      </c>
      <c r="AE269">
        <v>8.032678997787504E-2</v>
      </c>
      <c r="AF269">
        <v>8.0219953594507037E-2</v>
      </c>
      <c r="AG269">
        <v>8.0129803401785341E-2</v>
      </c>
      <c r="AH269">
        <v>8.0060392402960243E-2</v>
      </c>
      <c r="AI269">
        <v>8.0015773601281787E-2</v>
      </c>
      <c r="AJ269">
        <v>8.0000000000000099E-2</v>
      </c>
      <c r="AK269" t="s">
        <v>314</v>
      </c>
    </row>
    <row r="270" spans="1:37" x14ac:dyDescent="0.25">
      <c r="A270" t="s">
        <v>312</v>
      </c>
      <c r="B270" t="s">
        <v>7</v>
      </c>
      <c r="C270">
        <v>0.18464337586113341</v>
      </c>
      <c r="D270">
        <v>0.18498171684399009</v>
      </c>
      <c r="E270">
        <v>0.18525285101605349</v>
      </c>
      <c r="F270">
        <v>0.18546038478637841</v>
      </c>
      <c r="G270">
        <v>0.18560792456402</v>
      </c>
      <c r="H270">
        <v>0.18569907675803279</v>
      </c>
      <c r="I270">
        <v>0.185737447777472</v>
      </c>
      <c r="J270">
        <v>0.18572664403139219</v>
      </c>
      <c r="K270">
        <v>0.18567027192884841</v>
      </c>
      <c r="L270">
        <v>0.18557193787889559</v>
      </c>
      <c r="M270">
        <v>0.18543524829058861</v>
      </c>
      <c r="N270">
        <v>0.1852638095729823</v>
      </c>
      <c r="O270">
        <v>0.18506122813513151</v>
      </c>
      <c r="P270">
        <v>0.18483111038609121</v>
      </c>
      <c r="Q270">
        <v>0.18457706273491609</v>
      </c>
      <c r="R270">
        <v>0.18430269159066129</v>
      </c>
      <c r="S270">
        <v>0.1840116033623817</v>
      </c>
      <c r="T270">
        <v>0.183707404459132</v>
      </c>
      <c r="U270">
        <v>0.18339370128996721</v>
      </c>
      <c r="V270">
        <v>0.183074100263942</v>
      </c>
      <c r="W270">
        <v>0.18275220779011159</v>
      </c>
      <c r="X270">
        <v>0.18243163027753059</v>
      </c>
      <c r="Y270">
        <v>0.18211597413525421</v>
      </c>
      <c r="Z270">
        <v>0.18180884577233691</v>
      </c>
      <c r="AA270">
        <v>0.18151385159783379</v>
      </c>
      <c r="AB270">
        <v>0.18123459802079969</v>
      </c>
      <c r="AC270">
        <v>0.18097469145028969</v>
      </c>
      <c r="AD270">
        <v>0.1807377382953585</v>
      </c>
      <c r="AE270">
        <v>0.18052734496506101</v>
      </c>
      <c r="AF270">
        <v>0.18034711786845209</v>
      </c>
      <c r="AG270">
        <v>0.1802006634145866</v>
      </c>
      <c r="AH270">
        <v>0.18009158801251951</v>
      </c>
      <c r="AI270">
        <v>0.18002349807130569</v>
      </c>
      <c r="AJ270">
        <v>0.18</v>
      </c>
      <c r="AK270" t="s">
        <v>315</v>
      </c>
    </row>
    <row r="271" spans="1:37" x14ac:dyDescent="0.25">
      <c r="A271" t="s">
        <v>312</v>
      </c>
      <c r="B271" t="s">
        <v>8</v>
      </c>
      <c r="C271">
        <v>0.33756032878931308</v>
      </c>
      <c r="D271">
        <v>0.34011031625374633</v>
      </c>
      <c r="E271">
        <v>0.34235997306849297</v>
      </c>
      <c r="F271">
        <v>0.34432338733251222</v>
      </c>
      <c r="G271">
        <v>0.34601464714476238</v>
      </c>
      <c r="H271">
        <v>0.34744784060420231</v>
      </c>
      <c r="I271">
        <v>0.34863705580979071</v>
      </c>
      <c r="J271">
        <v>0.34959638086048628</v>
      </c>
      <c r="K271">
        <v>0.35033990385524799</v>
      </c>
      <c r="L271">
        <v>0.35088171289303421</v>
      </c>
      <c r="M271">
        <v>0.35123589607280398</v>
      </c>
      <c r="N271">
        <v>0.35141654149351592</v>
      </c>
      <c r="O271">
        <v>0.35143773725412858</v>
      </c>
      <c r="P271">
        <v>0.35131357145360093</v>
      </c>
      <c r="Q271">
        <v>0.35105813219089138</v>
      </c>
      <c r="R271">
        <v>0.35068550756495909</v>
      </c>
      <c r="S271">
        <v>0.35020978567476269</v>
      </c>
      <c r="T271">
        <v>0.34964505461926049</v>
      </c>
      <c r="U271">
        <v>0.34900540249741158</v>
      </c>
      <c r="V271">
        <v>0.34830491740817482</v>
      </c>
      <c r="W271">
        <v>0.34755768745050852</v>
      </c>
      <c r="X271">
        <v>0.34677780072337178</v>
      </c>
      <c r="Y271">
        <v>0.34597934532572311</v>
      </c>
      <c r="Z271">
        <v>0.34517640935652122</v>
      </c>
      <c r="AA271">
        <v>0.34438308091472492</v>
      </c>
      <c r="AB271">
        <v>0.34361344809929301</v>
      </c>
      <c r="AC271">
        <v>0.34288159900918419</v>
      </c>
      <c r="AD271">
        <v>0.342201621743357</v>
      </c>
      <c r="AE271">
        <v>0.34158760440077029</v>
      </c>
      <c r="AF271">
        <v>0.34105363508038289</v>
      </c>
      <c r="AG271">
        <v>0.34061380188115342</v>
      </c>
      <c r="AH271">
        <v>0.34028219290204048</v>
      </c>
      <c r="AI271">
        <v>0.34007289624200321</v>
      </c>
      <c r="AJ271">
        <v>0.33999999999999991</v>
      </c>
      <c r="AK271" t="s">
        <v>316</v>
      </c>
    </row>
    <row r="272" spans="1:37" x14ac:dyDescent="0.25">
      <c r="A272" t="s">
        <v>312</v>
      </c>
      <c r="B272" t="s">
        <v>14</v>
      </c>
      <c r="C272">
        <v>8.5826219786385143E-3</v>
      </c>
      <c r="D272">
        <v>8.6499356476911413E-3</v>
      </c>
      <c r="E272">
        <v>8.7167732833467737E-3</v>
      </c>
      <c r="F272">
        <v>8.7830335975878741E-3</v>
      </c>
      <c r="G272">
        <v>8.8486153023968738E-3</v>
      </c>
      <c r="H272">
        <v>8.9134171097562283E-3</v>
      </c>
      <c r="I272">
        <v>8.9773377316483879E-3</v>
      </c>
      <c r="J272">
        <v>9.040275880055796E-3</v>
      </c>
      <c r="K272">
        <v>9.1021302669609012E-3</v>
      </c>
      <c r="L272">
        <v>9.1627996043461522E-3</v>
      </c>
      <c r="M272">
        <v>9.2221826041939906E-3</v>
      </c>
      <c r="N272">
        <v>9.2801779784868789E-3</v>
      </c>
      <c r="O272">
        <v>9.3366844392072552E-3</v>
      </c>
      <c r="P272">
        <v>9.3916006983375648E-3</v>
      </c>
      <c r="Q272">
        <v>9.4448254678602631E-3</v>
      </c>
      <c r="R272">
        <v>9.4962574597577867E-3</v>
      </c>
      <c r="S272">
        <v>9.5457953860125944E-3</v>
      </c>
      <c r="T272">
        <v>9.5933379586071298E-3</v>
      </c>
      <c r="U272">
        <v>9.6387838895238363E-3</v>
      </c>
      <c r="V272">
        <v>9.6820318907451727E-3</v>
      </c>
      <c r="W272">
        <v>9.7229806742535757E-3</v>
      </c>
      <c r="X272">
        <v>9.7615289520314955E-3</v>
      </c>
      <c r="Y272">
        <v>9.7975754360613843E-3</v>
      </c>
      <c r="Z272">
        <v>9.831018838325687E-3</v>
      </c>
      <c r="AA272">
        <v>9.8617578708068507E-3</v>
      </c>
      <c r="AB272">
        <v>9.8896912454873257E-3</v>
      </c>
      <c r="AC272">
        <v>9.9147176743495605E-3</v>
      </c>
      <c r="AD272">
        <v>9.9367358693759986E-3</v>
      </c>
      <c r="AE272">
        <v>9.9556445425490834E-3</v>
      </c>
      <c r="AF272">
        <v>9.9713424058512738E-3</v>
      </c>
      <c r="AG272">
        <v>9.9837281712650168E-3</v>
      </c>
      <c r="AH272">
        <v>9.9927005507727523E-3</v>
      </c>
      <c r="AI272">
        <v>9.9981582563569323E-3</v>
      </c>
      <c r="AJ272">
        <v>1.0000000000000011E-2</v>
      </c>
      <c r="AK272" t="s">
        <v>317</v>
      </c>
    </row>
    <row r="273" spans="1:37" x14ac:dyDescent="0.25">
      <c r="A273" t="s">
        <v>312</v>
      </c>
      <c r="B273" t="s">
        <v>9</v>
      </c>
      <c r="C273">
        <v>3.9086531595019853E-5</v>
      </c>
      <c r="D273">
        <v>3.9616250892640168E-5</v>
      </c>
      <c r="E273">
        <v>4.0416292033730437E-5</v>
      </c>
      <c r="F273">
        <v>4.1468455384535443E-5</v>
      </c>
      <c r="G273">
        <v>4.2754541311299873E-5</v>
      </c>
      <c r="H273">
        <v>4.4256350180268508E-5</v>
      </c>
      <c r="I273">
        <v>4.5955682357686152E-5</v>
      </c>
      <c r="J273">
        <v>4.7834338209797512E-5</v>
      </c>
      <c r="K273">
        <v>4.987411810284735E-5</v>
      </c>
      <c r="L273">
        <v>5.2056822403080367E-5</v>
      </c>
      <c r="M273">
        <v>5.4364251476741432E-5</v>
      </c>
      <c r="N273">
        <v>5.677820569007522E-5</v>
      </c>
      <c r="O273">
        <v>5.9280485409326437E-5</v>
      </c>
      <c r="P273">
        <v>6.1852891000739948E-5</v>
      </c>
      <c r="Q273">
        <v>6.4477222830560427E-5</v>
      </c>
      <c r="R273">
        <v>6.7135281265032708E-5</v>
      </c>
      <c r="S273">
        <v>6.9808866670401413E-5</v>
      </c>
      <c r="T273">
        <v>7.2479779412911377E-5</v>
      </c>
      <c r="U273">
        <v>7.5129819858807409E-5</v>
      </c>
      <c r="V273">
        <v>7.7740788374334129E-5</v>
      </c>
      <c r="W273">
        <v>8.0294485325736414E-5</v>
      </c>
      <c r="X273">
        <v>8.2772711079258924E-5</v>
      </c>
      <c r="Y273">
        <v>8.5157266001146482E-5</v>
      </c>
      <c r="Z273">
        <v>8.7429950457643734E-5</v>
      </c>
      <c r="AA273">
        <v>8.9572564814995652E-5</v>
      </c>
      <c r="AB273">
        <v>9.1566909439446694E-5</v>
      </c>
      <c r="AC273">
        <v>9.3394784697241857E-5</v>
      </c>
      <c r="AD273">
        <v>9.5037990954625816E-5</v>
      </c>
      <c r="AE273">
        <v>9.6478328577843204E-5</v>
      </c>
      <c r="AF273">
        <v>9.7697597933139033E-5</v>
      </c>
      <c r="AG273">
        <v>9.8677599386757787E-5</v>
      </c>
      <c r="AH273">
        <v>9.9400133304944439E-5</v>
      </c>
      <c r="AI273">
        <v>9.9847000053943511E-5</v>
      </c>
      <c r="AJ273">
        <v>9.9999999999999883E-5</v>
      </c>
      <c r="AK273" t="s">
        <v>318</v>
      </c>
    </row>
    <row r="274" spans="1:37" x14ac:dyDescent="0.25">
      <c r="A274" t="s">
        <v>312</v>
      </c>
      <c r="B274" t="s">
        <v>10</v>
      </c>
      <c r="C274">
        <v>0.3659265889281989</v>
      </c>
      <c r="D274">
        <v>0.36445498756171429</v>
      </c>
      <c r="E274">
        <v>0.36322765595309242</v>
      </c>
      <c r="F274">
        <v>0.36223195880614789</v>
      </c>
      <c r="G274">
        <v>0.3614552608246957</v>
      </c>
      <c r="H274">
        <v>0.36088492671255112</v>
      </c>
      <c r="I274">
        <v>0.36050832117352882</v>
      </c>
      <c r="J274">
        <v>0.36031280891144368</v>
      </c>
      <c r="K274">
        <v>0.36028575463011098</v>
      </c>
      <c r="L274">
        <v>0.36041452303334548</v>
      </c>
      <c r="M274">
        <v>0.36068647882496202</v>
      </c>
      <c r="N274">
        <v>0.36108898670877582</v>
      </c>
      <c r="O274">
        <v>0.36160941138860142</v>
      </c>
      <c r="P274">
        <v>0.36223511756825422</v>
      </c>
      <c r="Q274">
        <v>0.36295346995154881</v>
      </c>
      <c r="R274">
        <v>0.36375183324230043</v>
      </c>
      <c r="S274">
        <v>0.36461757214432378</v>
      </c>
      <c r="T274">
        <v>0.36553805136143402</v>
      </c>
      <c r="U274">
        <v>0.36650063559744611</v>
      </c>
      <c r="V274">
        <v>0.36749268955617448</v>
      </c>
      <c r="W274">
        <v>0.3685015779414349</v>
      </c>
      <c r="X274">
        <v>0.36951466545704181</v>
      </c>
      <c r="Y274">
        <v>0.37051931680681022</v>
      </c>
      <c r="Z274">
        <v>0.37150289669455522</v>
      </c>
      <c r="AA274">
        <v>0.37245276982409148</v>
      </c>
      <c r="AB274">
        <v>0.37335630089923427</v>
      </c>
      <c r="AC274">
        <v>0.37420085462379832</v>
      </c>
      <c r="AD274">
        <v>0.37497379570159872</v>
      </c>
      <c r="AE274">
        <v>0.37566248883645031</v>
      </c>
      <c r="AF274">
        <v>0.37625429873216809</v>
      </c>
      <c r="AG274">
        <v>0.37673659009256699</v>
      </c>
      <c r="AH274">
        <v>0.37709672762146218</v>
      </c>
      <c r="AI274">
        <v>0.37732207602266798</v>
      </c>
      <c r="AJ274">
        <v>0.37740000000000012</v>
      </c>
      <c r="AK274" t="s">
        <v>319</v>
      </c>
    </row>
    <row r="275" spans="1:37" x14ac:dyDescent="0.25">
      <c r="A275" t="s">
        <v>312</v>
      </c>
      <c r="B275" t="s">
        <v>11</v>
      </c>
      <c r="C275">
        <v>1.9260583581766501E-2</v>
      </c>
      <c r="D275">
        <v>1.9184685213083939E-2</v>
      </c>
      <c r="E275">
        <v>1.912219849499934E-2</v>
      </c>
      <c r="F275">
        <v>1.90724201120928E-2</v>
      </c>
      <c r="G275">
        <v>1.9034646748944409E-2</v>
      </c>
      <c r="H275">
        <v>1.9008175090134281E-2</v>
      </c>
      <c r="I275">
        <v>1.8992301820242509E-2</v>
      </c>
      <c r="J275">
        <v>1.8986323623849201E-2</v>
      </c>
      <c r="K275">
        <v>1.8989537185534471E-2</v>
      </c>
      <c r="L275">
        <v>1.9001239189878411E-2</v>
      </c>
      <c r="M275">
        <v>1.9020726321461109E-2</v>
      </c>
      <c r="N275">
        <v>1.904729526486269E-2</v>
      </c>
      <c r="O275">
        <v>1.9080242704663249E-2</v>
      </c>
      <c r="P275">
        <v>1.911886532544289E-2</v>
      </c>
      <c r="Q275">
        <v>1.9162459811781701E-2</v>
      </c>
      <c r="R275">
        <v>1.9210322848259801E-2</v>
      </c>
      <c r="S275">
        <v>1.9261751119457299E-2</v>
      </c>
      <c r="T275">
        <v>1.931604130995428E-2</v>
      </c>
      <c r="U275">
        <v>1.9372490104330849E-2</v>
      </c>
      <c r="V275">
        <v>1.9430394187167101E-2</v>
      </c>
      <c r="W275">
        <v>1.948905024304317E-2</v>
      </c>
      <c r="X275">
        <v>1.954775495653913E-2</v>
      </c>
      <c r="Y275">
        <v>1.9605805012235088E-2</v>
      </c>
      <c r="Z275">
        <v>1.966249709471115E-2</v>
      </c>
      <c r="AA275">
        <v>1.9717127888547421E-2</v>
      </c>
      <c r="AB275">
        <v>1.9768994078324009E-2</v>
      </c>
      <c r="AC275">
        <v>1.9817392348620989E-2</v>
      </c>
      <c r="AD275">
        <v>1.9861619384018502E-2</v>
      </c>
      <c r="AE275">
        <v>1.9900971869096611E-2</v>
      </c>
      <c r="AF275">
        <v>1.9934746488435452E-2</v>
      </c>
      <c r="AG275">
        <v>1.9962239926615111E-2</v>
      </c>
      <c r="AH275">
        <v>1.9982748868215699E-2</v>
      </c>
      <c r="AI275">
        <v>1.9995569997817288E-2</v>
      </c>
      <c r="AJ275">
        <v>2.0000000000000032E-2</v>
      </c>
      <c r="AK275" t="s">
        <v>320</v>
      </c>
    </row>
    <row r="276" spans="1:37" x14ac:dyDescent="0.25">
      <c r="A276" t="s">
        <v>312</v>
      </c>
      <c r="B276" t="s">
        <v>15</v>
      </c>
      <c r="C276">
        <v>4.855624779978209E-3</v>
      </c>
      <c r="D276">
        <v>4.8938996257442396E-3</v>
      </c>
      <c r="E276">
        <v>4.928260068167923E-3</v>
      </c>
      <c r="F276">
        <v>4.95887988112656E-3</v>
      </c>
      <c r="G276">
        <v>4.985932838497434E-3</v>
      </c>
      <c r="H276">
        <v>5.0095927141578372E-3</v>
      </c>
      <c r="I276">
        <v>5.0300332819850652E-3</v>
      </c>
      <c r="J276">
        <v>5.047428315856404E-3</v>
      </c>
      <c r="K276">
        <v>5.0619515896491484E-3</v>
      </c>
      <c r="L276">
        <v>5.0737768772405878E-3</v>
      </c>
      <c r="M276">
        <v>5.0830779525080118E-3</v>
      </c>
      <c r="N276">
        <v>5.0900285893287107E-3</v>
      </c>
      <c r="O276">
        <v>5.0948025615799803E-3</v>
      </c>
      <c r="P276">
        <v>5.0975736431391073E-3</v>
      </c>
      <c r="Q276">
        <v>5.0985156078833848E-3</v>
      </c>
      <c r="R276">
        <v>5.0978022296901014E-3</v>
      </c>
      <c r="S276">
        <v>5.0956072824365501E-3</v>
      </c>
      <c r="T276">
        <v>5.0921045400000187E-3</v>
      </c>
      <c r="U276">
        <v>5.0874677762578029E-3</v>
      </c>
      <c r="V276">
        <v>5.0818707650871903E-3</v>
      </c>
      <c r="W276">
        <v>5.0754872803654739E-3</v>
      </c>
      <c r="X276">
        <v>5.0684910959699434E-3</v>
      </c>
      <c r="Y276">
        <v>5.0610559857778882E-3</v>
      </c>
      <c r="Z276">
        <v>5.0533557236666004E-3</v>
      </c>
      <c r="AA276">
        <v>5.0455640835133731E-3</v>
      </c>
      <c r="AB276">
        <v>5.0378548391954974E-3</v>
      </c>
      <c r="AC276">
        <v>5.0304017645902621E-3</v>
      </c>
      <c r="AD276">
        <v>5.0233786335749601E-3</v>
      </c>
      <c r="AE276">
        <v>5.0169592200268757E-3</v>
      </c>
      <c r="AF276">
        <v>5.0113172978233107E-3</v>
      </c>
      <c r="AG276">
        <v>5.0066266408415501E-3</v>
      </c>
      <c r="AH276">
        <v>5.0030610229588827E-3</v>
      </c>
      <c r="AI276">
        <v>5.0007942180526023E-3</v>
      </c>
      <c r="AJ276">
        <v>5.0000000000000018E-3</v>
      </c>
      <c r="AK276" t="s">
        <v>321</v>
      </c>
    </row>
    <row r="277" spans="1:37" x14ac:dyDescent="0.25">
      <c r="A277" t="s">
        <v>312</v>
      </c>
      <c r="B277" t="s">
        <v>16</v>
      </c>
      <c r="C277">
        <v>7.3637608919168249E-2</v>
      </c>
      <c r="D277">
        <v>7.4709078517246175E-2</v>
      </c>
      <c r="E277">
        <v>7.5683750214967344E-2</v>
      </c>
      <c r="F277">
        <v>7.6565677015581909E-2</v>
      </c>
      <c r="G277">
        <v>7.7358911922339985E-2</v>
      </c>
      <c r="H277">
        <v>7.8067507938491654E-2</v>
      </c>
      <c r="I277">
        <v>7.8695518067287057E-2</v>
      </c>
      <c r="J277">
        <v>7.9246995311976307E-2</v>
      </c>
      <c r="K277">
        <v>7.9725992675809515E-2</v>
      </c>
      <c r="L277">
        <v>8.0136563162036781E-2</v>
      </c>
      <c r="M277">
        <v>8.0482759773908188E-2</v>
      </c>
      <c r="N277">
        <v>8.0768635514673934E-2</v>
      </c>
      <c r="O277">
        <v>8.0998243387584046E-2</v>
      </c>
      <c r="P277">
        <v>8.1175636395888637E-2</v>
      </c>
      <c r="Q277">
        <v>8.1304867542837916E-2</v>
      </c>
      <c r="R277">
        <v>8.1389989831681858E-2</v>
      </c>
      <c r="S277">
        <v>8.1435056265670672E-2</v>
      </c>
      <c r="T277">
        <v>8.1444119848054511E-2</v>
      </c>
      <c r="U277">
        <v>8.1421233582083363E-2</v>
      </c>
      <c r="V277">
        <v>8.1370450471007327E-2</v>
      </c>
      <c r="W277">
        <v>8.129582351807664E-2</v>
      </c>
      <c r="X277">
        <v>8.1201405726541415E-2</v>
      </c>
      <c r="Y277">
        <v>8.1091250099651596E-2</v>
      </c>
      <c r="Z277">
        <v>8.096940964065745E-2</v>
      </c>
      <c r="AA277">
        <v>8.0839937352809088E-2</v>
      </c>
      <c r="AB277">
        <v>8.070688623935654E-2</v>
      </c>
      <c r="AC277">
        <v>8.057430930354989E-2</v>
      </c>
      <c r="AD277">
        <v>8.0446259548639376E-2</v>
      </c>
      <c r="AE277">
        <v>8.032678997787504E-2</v>
      </c>
      <c r="AF277">
        <v>8.0219953594507037E-2</v>
      </c>
      <c r="AG277">
        <v>8.0129803401785341E-2</v>
      </c>
      <c r="AH277">
        <v>8.0060392402960243E-2</v>
      </c>
      <c r="AI277">
        <v>8.0015773601281787E-2</v>
      </c>
      <c r="AJ277">
        <v>8.0000000000000099E-2</v>
      </c>
      <c r="AK277" t="s">
        <v>322</v>
      </c>
    </row>
    <row r="278" spans="1:37" x14ac:dyDescent="0.25">
      <c r="A278" t="s">
        <v>312</v>
      </c>
      <c r="B278" t="s">
        <v>17</v>
      </c>
      <c r="C278">
        <v>0.21898071985503689</v>
      </c>
      <c r="D278">
        <v>0.21711685072254391</v>
      </c>
      <c r="E278">
        <v>0.21554301738639881</v>
      </c>
      <c r="F278">
        <v>0.21424444493110409</v>
      </c>
      <c r="G278">
        <v>0.21320635844116251</v>
      </c>
      <c r="H278">
        <v>0.21241398300107611</v>
      </c>
      <c r="I278">
        <v>0.21185254369534759</v>
      </c>
      <c r="J278">
        <v>0.21150726560847949</v>
      </c>
      <c r="K278">
        <v>0.21136337382497411</v>
      </c>
      <c r="L278">
        <v>0.21140609342933389</v>
      </c>
      <c r="M278">
        <v>0.2116206495060616</v>
      </c>
      <c r="N278">
        <v>0.2119922671396596</v>
      </c>
      <c r="O278">
        <v>0.21250617141463021</v>
      </c>
      <c r="P278">
        <v>0.2131475874154761</v>
      </c>
      <c r="Q278">
        <v>0.21390174022669961</v>
      </c>
      <c r="R278">
        <v>0.21475385493280319</v>
      </c>
      <c r="S278">
        <v>0.21568915661828961</v>
      </c>
      <c r="T278">
        <v>0.21669287036766099</v>
      </c>
      <c r="U278">
        <v>0.2177502212654199</v>
      </c>
      <c r="V278">
        <v>0.21884643439606891</v>
      </c>
      <c r="W278">
        <v>0.21996673484411061</v>
      </c>
      <c r="X278">
        <v>0.22109634769404729</v>
      </c>
      <c r="Y278">
        <v>0.22222049803038121</v>
      </c>
      <c r="Z278">
        <v>0.2233244109376154</v>
      </c>
      <c r="AA278">
        <v>0.22439331150025191</v>
      </c>
      <c r="AB278">
        <v>0.22541242480279361</v>
      </c>
      <c r="AC278">
        <v>0.2263669759297422</v>
      </c>
      <c r="AD278">
        <v>0.22724218996560111</v>
      </c>
      <c r="AE278">
        <v>0.22802329199487231</v>
      </c>
      <c r="AF278">
        <v>0.2286955071020581</v>
      </c>
      <c r="AG278">
        <v>0.22924406037166151</v>
      </c>
      <c r="AH278">
        <v>0.22965417688818451</v>
      </c>
      <c r="AI278">
        <v>0.22991108173613001</v>
      </c>
      <c r="AJ278">
        <v>0.23000000000000009</v>
      </c>
      <c r="AK278" t="s">
        <v>323</v>
      </c>
    </row>
    <row r="279" spans="1:37" x14ac:dyDescent="0.25">
      <c r="A279" t="s">
        <v>312</v>
      </c>
      <c r="B279" t="s">
        <v>18</v>
      </c>
      <c r="C279">
        <v>0.6115874101917117</v>
      </c>
      <c r="D279">
        <v>0.61115597121078025</v>
      </c>
      <c r="E279">
        <v>0.61063118002431682</v>
      </c>
      <c r="F279">
        <v>0.6100198071676407</v>
      </c>
      <c r="G279">
        <v>0.60932862317607017</v>
      </c>
      <c r="H279">
        <v>0.6085643985849245</v>
      </c>
      <c r="I279">
        <v>0.60773390392952276</v>
      </c>
      <c r="J279">
        <v>0.60684390974518343</v>
      </c>
      <c r="K279">
        <v>0.60590118656722569</v>
      </c>
      <c r="L279">
        <v>0.60491250493096815</v>
      </c>
      <c r="M279">
        <v>0.60388463537172987</v>
      </c>
      <c r="N279">
        <v>0.60282434842482957</v>
      </c>
      <c r="O279">
        <v>0.60173841462558675</v>
      </c>
      <c r="P279">
        <v>0.60063360450931969</v>
      </c>
      <c r="Q279">
        <v>0.59951668861134721</v>
      </c>
      <c r="R279">
        <v>0.59839443746698862</v>
      </c>
      <c r="S279">
        <v>0.59727362161156239</v>
      </c>
      <c r="T279">
        <v>0.5961610115803877</v>
      </c>
      <c r="U279">
        <v>0.59506337790878316</v>
      </c>
      <c r="V279">
        <v>0.59398749113206806</v>
      </c>
      <c r="W279">
        <v>0.59294012178556099</v>
      </c>
      <c r="X279">
        <v>0.59192804040458102</v>
      </c>
      <c r="Y279">
        <v>0.59095801752444677</v>
      </c>
      <c r="Z279">
        <v>0.59003682368047727</v>
      </c>
      <c r="AA279">
        <v>0.58917122940799149</v>
      </c>
      <c r="AB279">
        <v>0.58836800524230837</v>
      </c>
      <c r="AC279">
        <v>0.58763392171874673</v>
      </c>
      <c r="AD279">
        <v>0.58697574937262509</v>
      </c>
      <c r="AE279">
        <v>0.5864002587392626</v>
      </c>
      <c r="AF279">
        <v>0.58591422035397855</v>
      </c>
      <c r="AG279">
        <v>0.58552440475209122</v>
      </c>
      <c r="AH279">
        <v>0.58523758246891955</v>
      </c>
      <c r="AI279">
        <v>0.58506052403978293</v>
      </c>
      <c r="AJ279">
        <v>0.58499999999999963</v>
      </c>
      <c r="AK279" t="s">
        <v>324</v>
      </c>
    </row>
    <row r="280" spans="1:37" x14ac:dyDescent="0.25">
      <c r="A280" t="s">
        <v>312</v>
      </c>
      <c r="B280" t="s">
        <v>12</v>
      </c>
      <c r="C280">
        <v>9.0231153250744822E-2</v>
      </c>
      <c r="D280">
        <v>8.8905194163818091E-2</v>
      </c>
      <c r="E280">
        <v>8.768603855815961E-2</v>
      </c>
      <c r="F280">
        <v>8.6569495315460654E-2</v>
      </c>
      <c r="G280">
        <v>8.5551373317412735E-2</v>
      </c>
      <c r="H280">
        <v>8.4627481445707115E-2</v>
      </c>
      <c r="I280">
        <v>8.3793628582035276E-2</v>
      </c>
      <c r="J280">
        <v>8.3045623608088592E-2</v>
      </c>
      <c r="K280">
        <v>8.237927540555845E-2</v>
      </c>
      <c r="L280">
        <v>8.1790392856136249E-2</v>
      </c>
      <c r="M280">
        <v>8.1274784841513334E-2</v>
      </c>
      <c r="N280">
        <v>8.0828260243381175E-2</v>
      </c>
      <c r="O280">
        <v>8.0446627943431118E-2</v>
      </c>
      <c r="P280">
        <v>8.012569682335452E-2</v>
      </c>
      <c r="Q280">
        <v>7.9861275764842823E-2</v>
      </c>
      <c r="R280">
        <v>7.9649173649587429E-2</v>
      </c>
      <c r="S280">
        <v>7.9485199359279737E-2</v>
      </c>
      <c r="T280">
        <v>7.9365161775611009E-2</v>
      </c>
      <c r="U280">
        <v>7.9284869780272799E-2</v>
      </c>
      <c r="V280">
        <v>7.924013225495645E-2</v>
      </c>
      <c r="W280">
        <v>7.9226758081353307E-2</v>
      </c>
      <c r="X280">
        <v>7.92405561411548E-2</v>
      </c>
      <c r="Y280">
        <v>7.9277335316052369E-2</v>
      </c>
      <c r="Z280">
        <v>7.9332904487737235E-2</v>
      </c>
      <c r="AA280">
        <v>7.9403072537900937E-2</v>
      </c>
      <c r="AB280">
        <v>7.9483648348234862E-2</v>
      </c>
      <c r="AC280">
        <v>7.9570440800430367E-2</v>
      </c>
      <c r="AD280">
        <v>7.9659258776178854E-2</v>
      </c>
      <c r="AE280">
        <v>7.9745911157171681E-2</v>
      </c>
      <c r="AF280">
        <v>7.982620682510029E-2</v>
      </c>
      <c r="AG280">
        <v>7.9895954661656013E-2</v>
      </c>
      <c r="AH280">
        <v>7.9950963548530304E-2</v>
      </c>
      <c r="AI280">
        <v>7.9987042367414538E-2</v>
      </c>
      <c r="AJ280">
        <v>8.0000000000000099E-2</v>
      </c>
      <c r="AK280" t="s">
        <v>325</v>
      </c>
    </row>
    <row r="281" spans="1:37" x14ac:dyDescent="0.25">
      <c r="A281" t="s">
        <v>312</v>
      </c>
      <c r="B281" t="s">
        <v>40</v>
      </c>
      <c r="C281">
        <v>8.7184053562980989E-3</v>
      </c>
      <c r="D281">
        <v>8.7651857587481771E-3</v>
      </c>
      <c r="E281">
        <v>8.8132688078349231E-3</v>
      </c>
      <c r="F281">
        <v>8.8624803913770218E-3</v>
      </c>
      <c r="G281">
        <v>8.9126463971931375E-3</v>
      </c>
      <c r="H281">
        <v>8.9635927131019484E-3</v>
      </c>
      <c r="I281">
        <v>9.0151452269221308E-3</v>
      </c>
      <c r="J281">
        <v>9.0671298264723525E-3</v>
      </c>
      <c r="K281">
        <v>9.1193723995712968E-3</v>
      </c>
      <c r="L281">
        <v>9.1716988340376296E-3</v>
      </c>
      <c r="M281">
        <v>9.2239350176900256E-3</v>
      </c>
      <c r="N281">
        <v>9.2759068383471647E-3</v>
      </c>
      <c r="O281">
        <v>9.3274401838277215E-3</v>
      </c>
      <c r="P281">
        <v>9.378360941950362E-3</v>
      </c>
      <c r="Q281">
        <v>9.428495000533766E-3</v>
      </c>
      <c r="R281">
        <v>9.4776682473966048E-3</v>
      </c>
      <c r="S281">
        <v>9.5257065703575634E-3</v>
      </c>
      <c r="T281">
        <v>9.5724358572352973E-3</v>
      </c>
      <c r="U281">
        <v>9.6176819958484899E-3</v>
      </c>
      <c r="V281">
        <v>9.6612708740158263E-3</v>
      </c>
      <c r="W281">
        <v>9.703028379555962E-3</v>
      </c>
      <c r="X281">
        <v>9.7427804002875856E-3</v>
      </c>
      <c r="Y281">
        <v>9.7803528240293612E-3</v>
      </c>
      <c r="Z281">
        <v>9.8155715385999671E-3</v>
      </c>
      <c r="AA281">
        <v>9.8482624318180778E-3</v>
      </c>
      <c r="AB281">
        <v>9.8782513915023681E-3</v>
      </c>
      <c r="AC281">
        <v>9.9053643054715142E-3</v>
      </c>
      <c r="AD281">
        <v>9.929427061544184E-3</v>
      </c>
      <c r="AE281">
        <v>9.9502655475390504E-3</v>
      </c>
      <c r="AF281">
        <v>9.9677056512747966E-3</v>
      </c>
      <c r="AG281">
        <v>9.9815732605700955E-3</v>
      </c>
      <c r="AH281">
        <v>9.991694263243615E-3</v>
      </c>
      <c r="AI281">
        <v>9.9978945471140314E-3</v>
      </c>
      <c r="AJ281">
        <v>1.0000000000000019E-2</v>
      </c>
      <c r="AK281" t="s">
        <v>326</v>
      </c>
    </row>
    <row r="282" spans="1:37" x14ac:dyDescent="0.25">
      <c r="A282" t="s">
        <v>327</v>
      </c>
      <c r="B282" t="s">
        <v>6</v>
      </c>
      <c r="C282">
        <v>1.095584902872101E-3</v>
      </c>
      <c r="D282">
        <v>1.0519581182286851E-3</v>
      </c>
      <c r="E282">
        <v>1.013173005950453E-3</v>
      </c>
      <c r="F282">
        <v>9.790073695530835E-4</v>
      </c>
      <c r="G282">
        <v>9.4923901255225443E-4</v>
      </c>
      <c r="H282">
        <v>9.2364573846364544E-4</v>
      </c>
      <c r="I282">
        <v>9.0200535080293585E-4</v>
      </c>
      <c r="J282">
        <v>8.8409565308580451E-4</v>
      </c>
      <c r="K282">
        <v>8.6969444882792758E-4</v>
      </c>
      <c r="L282">
        <v>8.5857954154498696E-4</v>
      </c>
      <c r="M282">
        <v>8.5052873475266076E-4</v>
      </c>
      <c r="N282">
        <v>8.4531983196662697E-4</v>
      </c>
      <c r="O282">
        <v>8.4273063670256586E-4</v>
      </c>
      <c r="P282">
        <v>8.4253895247615588E-4</v>
      </c>
      <c r="Q282">
        <v>8.4452258280307392E-4</v>
      </c>
      <c r="R282">
        <v>8.4845933119900093E-4</v>
      </c>
      <c r="S282">
        <v>8.5412700117961618E-4</v>
      </c>
      <c r="T282">
        <v>8.6130339626059498E-4</v>
      </c>
      <c r="U282">
        <v>8.6976631995762236E-4</v>
      </c>
      <c r="V282">
        <v>8.7929357578636874E-4</v>
      </c>
      <c r="W282">
        <v>8.8966296726252121E-4</v>
      </c>
      <c r="X282">
        <v>9.0065229790175334E-4</v>
      </c>
      <c r="Y282">
        <v>9.1203937121974734E-4</v>
      </c>
      <c r="Z282">
        <v>9.2360199073218035E-4</v>
      </c>
      <c r="AA282">
        <v>9.3511795995472895E-4</v>
      </c>
      <c r="AB282">
        <v>9.4636508240307754E-4</v>
      </c>
      <c r="AC282">
        <v>9.5712116159289956E-4</v>
      </c>
      <c r="AD282">
        <v>9.6716400103987637E-4</v>
      </c>
      <c r="AE282">
        <v>9.7627140425968673E-4</v>
      </c>
      <c r="AF282">
        <v>9.8422117476801166E-4</v>
      </c>
      <c r="AG282">
        <v>9.9079111608052581E-4</v>
      </c>
      <c r="AH282">
        <v>9.9575903171290935E-4</v>
      </c>
      <c r="AI282">
        <v>9.9890272518084059E-4</v>
      </c>
      <c r="AJ282">
        <v>9.9999999999999959E-4</v>
      </c>
      <c r="AK282" t="s">
        <v>328</v>
      </c>
    </row>
    <row r="283" spans="1:37" x14ac:dyDescent="0.25">
      <c r="A283" t="s">
        <v>327</v>
      </c>
      <c r="B283" t="s">
        <v>13</v>
      </c>
      <c r="C283">
        <v>3.8789343830702129E-2</v>
      </c>
      <c r="D283">
        <v>3.9700972685367653E-2</v>
      </c>
      <c r="E283">
        <v>4.056217505261616E-2</v>
      </c>
      <c r="F283">
        <v>4.1374371769933277E-2</v>
      </c>
      <c r="G283">
        <v>4.2138983674804613E-2</v>
      </c>
      <c r="H283">
        <v>4.2857431604715807E-2</v>
      </c>
      <c r="I283">
        <v>4.3531136397152448E-2</v>
      </c>
      <c r="J283">
        <v>4.4133711919995322E-2</v>
      </c>
      <c r="K283">
        <v>4.4699242487344588E-2</v>
      </c>
      <c r="L283">
        <v>4.5229622155238763E-2</v>
      </c>
      <c r="M283">
        <v>4.5726106468965307E-2</v>
      </c>
      <c r="N283">
        <v>4.6189906648435877E-2</v>
      </c>
      <c r="O283">
        <v>4.6622194013748897E-2</v>
      </c>
      <c r="P283">
        <v>4.7024104126256253E-2</v>
      </c>
      <c r="Q283">
        <v>4.7396740666537922E-2</v>
      </c>
      <c r="R283">
        <v>4.7741179067912858E-2</v>
      </c>
      <c r="S283">
        <v>4.8058469921597818E-2</v>
      </c>
      <c r="T283">
        <v>4.8349642167336018E-2</v>
      </c>
      <c r="U283">
        <v>4.8615706081231717E-2</v>
      </c>
      <c r="V283">
        <v>4.8857656070625213E-2</v>
      </c>
      <c r="W283">
        <v>4.9060643048382577E-2</v>
      </c>
      <c r="X283">
        <v>4.9233701276974837E-2</v>
      </c>
      <c r="Y283">
        <v>4.9384749767862363E-2</v>
      </c>
      <c r="Z283">
        <v>4.9515209358530793E-2</v>
      </c>
      <c r="AA283">
        <v>4.9626500886465773E-2</v>
      </c>
      <c r="AB283">
        <v>4.9720045189152837E-2</v>
      </c>
      <c r="AC283">
        <v>4.9797263104077658E-2</v>
      </c>
      <c r="AD283">
        <v>4.985957546872586E-2</v>
      </c>
      <c r="AE283">
        <v>4.9908403120583027E-2</v>
      </c>
      <c r="AF283">
        <v>4.9945166897134803E-2</v>
      </c>
      <c r="AG283">
        <v>4.9971287635866772E-2</v>
      </c>
      <c r="AH283">
        <v>4.9988186174264551E-2</v>
      </c>
      <c r="AI283">
        <v>4.9997283349813758E-2</v>
      </c>
      <c r="AJ283">
        <v>5.0000000000000051E-2</v>
      </c>
      <c r="AK283" t="s">
        <v>329</v>
      </c>
    </row>
    <row r="284" spans="1:37" x14ac:dyDescent="0.25">
      <c r="A284" t="s">
        <v>327</v>
      </c>
      <c r="B284" t="s">
        <v>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330</v>
      </c>
    </row>
    <row r="285" spans="1:37" x14ac:dyDescent="0.25">
      <c r="A285" t="s">
        <v>327</v>
      </c>
      <c r="B285" t="s">
        <v>8</v>
      </c>
      <c r="C285">
        <v>3.4948430526044759E-2</v>
      </c>
      <c r="D285">
        <v>3.2214344190349353E-2</v>
      </c>
      <c r="E285">
        <v>2.9789423429234199E-2</v>
      </c>
      <c r="F285">
        <v>2.7659378835656341E-2</v>
      </c>
      <c r="G285">
        <v>2.5809921002572789E-2</v>
      </c>
      <c r="H285">
        <v>2.4226760522940569E-2</v>
      </c>
      <c r="I285">
        <v>2.2895607989716769E-2</v>
      </c>
      <c r="J285">
        <v>2.180217399585832E-2</v>
      </c>
      <c r="K285">
        <v>2.0932169134322259E-2</v>
      </c>
      <c r="L285">
        <v>2.0271303998065669E-2</v>
      </c>
      <c r="M285">
        <v>1.980528918004551E-2</v>
      </c>
      <c r="N285">
        <v>1.9519835273218909E-2</v>
      </c>
      <c r="O285">
        <v>1.9400652870542739E-2</v>
      </c>
      <c r="P285">
        <v>1.943345256497411E-2</v>
      </c>
      <c r="Q285">
        <v>1.960394494947007E-2</v>
      </c>
      <c r="R285">
        <v>1.9897840616987589E-2</v>
      </c>
      <c r="S285">
        <v>2.030085016048374E-2</v>
      </c>
      <c r="T285">
        <v>2.0798684172915499E-2</v>
      </c>
      <c r="U285">
        <v>2.1377053247239888E-2</v>
      </c>
      <c r="V285">
        <v>2.2021667976413872E-2</v>
      </c>
      <c r="W285">
        <v>2.2718238953394709E-2</v>
      </c>
      <c r="X285">
        <v>2.345247677113926E-2</v>
      </c>
      <c r="Y285">
        <v>2.421009202260449E-2</v>
      </c>
      <c r="Z285">
        <v>2.4976795300747472E-2</v>
      </c>
      <c r="AA285">
        <v>2.5738297198525259E-2</v>
      </c>
      <c r="AB285">
        <v>2.6480308308894959E-2</v>
      </c>
      <c r="AC285">
        <v>2.7188539224813381E-2</v>
      </c>
      <c r="AD285">
        <v>2.7848700539237849E-2</v>
      </c>
      <c r="AE285">
        <v>2.8446502845125E-2</v>
      </c>
      <c r="AF285">
        <v>2.8967656735432029E-2</v>
      </c>
      <c r="AG285">
        <v>2.9397872803116148E-2</v>
      </c>
      <c r="AH285">
        <v>2.9722861641134159E-2</v>
      </c>
      <c r="AI285">
        <v>2.992833384244321E-2</v>
      </c>
      <c r="AJ285">
        <v>3.0000000000000041E-2</v>
      </c>
      <c r="AK285" t="s">
        <v>331</v>
      </c>
    </row>
    <row r="286" spans="1:37" x14ac:dyDescent="0.25">
      <c r="A286" t="s">
        <v>327</v>
      </c>
      <c r="B286" t="s">
        <v>14</v>
      </c>
      <c r="C286">
        <v>1.029211125869829E-2</v>
      </c>
      <c r="D286">
        <v>8.2003072300402702E-3</v>
      </c>
      <c r="E286">
        <v>6.4193627294015674E-3</v>
      </c>
      <c r="F286">
        <v>4.9336259222684132E-3</v>
      </c>
      <c r="G286">
        <v>3.7274449741270272E-3</v>
      </c>
      <c r="H286">
        <v>2.7851680504636239E-3</v>
      </c>
      <c r="I286">
        <v>2.091143316764397E-3</v>
      </c>
      <c r="J286">
        <v>1.628692761288762E-3</v>
      </c>
      <c r="K286">
        <v>1.3836718771386401E-3</v>
      </c>
      <c r="L286">
        <v>1.34003804002141E-3</v>
      </c>
      <c r="M286">
        <v>1.4819098755321229E-3</v>
      </c>
      <c r="N286">
        <v>1.7935581965101851E-3</v>
      </c>
      <c r="O286">
        <v>2.2593717892402019E-3</v>
      </c>
      <c r="P286">
        <v>2.8638262332207811E-3</v>
      </c>
      <c r="Q286">
        <v>3.5914556492538251E-3</v>
      </c>
      <c r="R286">
        <v>4.4268272939277237E-3</v>
      </c>
      <c r="S286">
        <v>5.3545189394176348E-3</v>
      </c>
      <c r="T286">
        <v>6.3590989960783696E-3</v>
      </c>
      <c r="U286">
        <v>7.4251093516776454E-3</v>
      </c>
      <c r="V286">
        <v>8.5370509154028586E-3</v>
      </c>
      <c r="W286">
        <v>9.6762496634996194E-3</v>
      </c>
      <c r="X286">
        <v>1.082778763760976E-2</v>
      </c>
      <c r="Y286">
        <v>1.1977148449463661E-2</v>
      </c>
      <c r="Z286">
        <v>1.310868026454746E-2</v>
      </c>
      <c r="AA286">
        <v>1.4206731248347411E-2</v>
      </c>
      <c r="AB286">
        <v>1.5255649566349691E-2</v>
      </c>
      <c r="AC286">
        <v>1.6239783384040619E-2</v>
      </c>
      <c r="AD286">
        <v>1.7143480866906351E-2</v>
      </c>
      <c r="AE286">
        <v>1.7951090180433091E-2</v>
      </c>
      <c r="AF286">
        <v>1.8646959490107119E-2</v>
      </c>
      <c r="AG286">
        <v>1.9215436961414568E-2</v>
      </c>
      <c r="AH286">
        <v>1.9640870759841809E-2</v>
      </c>
      <c r="AI286">
        <v>1.990760905087488E-2</v>
      </c>
      <c r="AJ286">
        <v>2.0000000000000059E-2</v>
      </c>
      <c r="AK286" t="s">
        <v>332</v>
      </c>
    </row>
    <row r="287" spans="1:37" x14ac:dyDescent="0.25">
      <c r="A287" t="s">
        <v>327</v>
      </c>
      <c r="B287" t="s">
        <v>9</v>
      </c>
      <c r="C287">
        <v>2.183147709063736E-3</v>
      </c>
      <c r="D287">
        <v>2.2118157301332761E-3</v>
      </c>
      <c r="E287">
        <v>2.2362083445624549E-3</v>
      </c>
      <c r="F287">
        <v>2.2565410183781232E-3</v>
      </c>
      <c r="G287">
        <v>2.2730292176071291E-3</v>
      </c>
      <c r="H287">
        <v>2.2858884082763231E-3</v>
      </c>
      <c r="I287">
        <v>2.2953340564125521E-3</v>
      </c>
      <c r="J287">
        <v>2.3015816280426652E-3</v>
      </c>
      <c r="K287">
        <v>2.304846589193511E-3</v>
      </c>
      <c r="L287">
        <v>2.305344405891939E-3</v>
      </c>
      <c r="M287">
        <v>2.3032905441648E-3</v>
      </c>
      <c r="N287">
        <v>2.2989004700389392E-3</v>
      </c>
      <c r="O287">
        <v>2.292389649541207E-3</v>
      </c>
      <c r="P287">
        <v>2.2839735486984542E-3</v>
      </c>
      <c r="Q287">
        <v>2.2738676335375282E-3</v>
      </c>
      <c r="R287">
        <v>2.2622873700852771E-3</v>
      </c>
      <c r="S287">
        <v>2.24944822436855E-3</v>
      </c>
      <c r="T287">
        <v>2.235565662414197E-3</v>
      </c>
      <c r="U287">
        <v>2.220855150249067E-3</v>
      </c>
      <c r="V287">
        <v>2.2055321539000078E-3</v>
      </c>
      <c r="W287">
        <v>2.1898121393938669E-3</v>
      </c>
      <c r="X287">
        <v>2.1739105727574971E-3</v>
      </c>
      <c r="Y287">
        <v>2.1580429200177449E-3</v>
      </c>
      <c r="Z287">
        <v>2.1424246472014582E-3</v>
      </c>
      <c r="AA287">
        <v>2.127271220335489E-3</v>
      </c>
      <c r="AB287">
        <v>2.1127981054466839E-3</v>
      </c>
      <c r="AC287">
        <v>2.099220768561894E-3</v>
      </c>
      <c r="AD287">
        <v>2.086754675707965E-3</v>
      </c>
      <c r="AE287">
        <v>2.0756152929117459E-3</v>
      </c>
      <c r="AF287">
        <v>2.0660180862000889E-3</v>
      </c>
      <c r="AG287">
        <v>2.0581785215998418E-3</v>
      </c>
      <c r="AH287">
        <v>2.052312065137851E-3</v>
      </c>
      <c r="AI287">
        <v>2.048634182840966E-3</v>
      </c>
      <c r="AJ287">
        <v>2.047360340736039E-3</v>
      </c>
      <c r="AK287" t="s">
        <v>333</v>
      </c>
    </row>
    <row r="288" spans="1:37" x14ac:dyDescent="0.25">
      <c r="A288" t="s">
        <v>327</v>
      </c>
      <c r="B288" t="s">
        <v>10</v>
      </c>
      <c r="C288">
        <v>0.53252817106261818</v>
      </c>
      <c r="D288">
        <v>0.53998120310041753</v>
      </c>
      <c r="E288">
        <v>0.54655831653752507</v>
      </c>
      <c r="F288">
        <v>0.55230056833744068</v>
      </c>
      <c r="G288">
        <v>0.55724901546366379</v>
      </c>
      <c r="H288">
        <v>0.56144471487969472</v>
      </c>
      <c r="I288">
        <v>0.56492872354903323</v>
      </c>
      <c r="J288">
        <v>0.56774209843517931</v>
      </c>
      <c r="K288">
        <v>0.56992589650163272</v>
      </c>
      <c r="L288">
        <v>0.57152117471189323</v>
      </c>
      <c r="M288">
        <v>0.57256899002946082</v>
      </c>
      <c r="N288">
        <v>0.57311039941783548</v>
      </c>
      <c r="O288">
        <v>0.57318645984051697</v>
      </c>
      <c r="P288">
        <v>0.57283822826100539</v>
      </c>
      <c r="Q288">
        <v>0.57210676164280017</v>
      </c>
      <c r="R288">
        <v>0.57103311694940129</v>
      </c>
      <c r="S288">
        <v>0.56965835114430907</v>
      </c>
      <c r="T288">
        <v>0.56802352119102317</v>
      </c>
      <c r="U288">
        <v>0.56616968405304324</v>
      </c>
      <c r="V288">
        <v>0.56413789669386938</v>
      </c>
      <c r="W288">
        <v>0.56196921607700134</v>
      </c>
      <c r="X288">
        <v>0.5597046991659389</v>
      </c>
      <c r="Y288">
        <v>0.55738540292418237</v>
      </c>
      <c r="Z288">
        <v>0.55505238431523163</v>
      </c>
      <c r="AA288">
        <v>0.5527467003025861</v>
      </c>
      <c r="AB288">
        <v>0.55050940784974578</v>
      </c>
      <c r="AC288">
        <v>0.54838156392021054</v>
      </c>
      <c r="AD288">
        <v>0.54640422547748069</v>
      </c>
      <c r="AE288">
        <v>0.54461844948505556</v>
      </c>
      <c r="AF288">
        <v>0.54306529290643546</v>
      </c>
      <c r="AG288">
        <v>0.54178581270511994</v>
      </c>
      <c r="AH288">
        <v>0.54082106584460876</v>
      </c>
      <c r="AI288">
        <v>0.54021210928840224</v>
      </c>
      <c r="AJ288">
        <v>0.54000000000000015</v>
      </c>
      <c r="AK288" t="s">
        <v>334</v>
      </c>
    </row>
    <row r="289" spans="1:37" x14ac:dyDescent="0.25">
      <c r="A289" t="s">
        <v>327</v>
      </c>
      <c r="B289" t="s">
        <v>11</v>
      </c>
      <c r="C289">
        <v>1.091573854531868E-2</v>
      </c>
      <c r="D289">
        <v>1.105907865066637E-2</v>
      </c>
      <c r="E289">
        <v>1.1181041722812269E-2</v>
      </c>
      <c r="F289">
        <v>1.128270509189061E-2</v>
      </c>
      <c r="G289">
        <v>1.136514608803565E-2</v>
      </c>
      <c r="H289">
        <v>1.142944204138161E-2</v>
      </c>
      <c r="I289">
        <v>1.1476670282062749E-2</v>
      </c>
      <c r="J289">
        <v>1.1507908140213321E-2</v>
      </c>
      <c r="K289">
        <v>1.152423294596755E-2</v>
      </c>
      <c r="L289">
        <v>1.152672202945969E-2</v>
      </c>
      <c r="M289">
        <v>1.1516452720823991E-2</v>
      </c>
      <c r="N289">
        <v>1.1494502350194689E-2</v>
      </c>
      <c r="O289">
        <v>1.1461948247706031E-2</v>
      </c>
      <c r="P289">
        <v>1.141986774349227E-2</v>
      </c>
      <c r="Q289">
        <v>1.1369338167687631E-2</v>
      </c>
      <c r="R289">
        <v>1.131143685042638E-2</v>
      </c>
      <c r="S289">
        <v>1.1247241121842749E-2</v>
      </c>
      <c r="T289">
        <v>1.117782831207099E-2</v>
      </c>
      <c r="U289">
        <v>1.110427575124533E-2</v>
      </c>
      <c r="V289">
        <v>1.102766076950003E-2</v>
      </c>
      <c r="W289">
        <v>1.094906069696934E-2</v>
      </c>
      <c r="X289">
        <v>1.086955286378748E-2</v>
      </c>
      <c r="Y289">
        <v>1.0790214600088719E-2</v>
      </c>
      <c r="Z289">
        <v>1.0712123236007299E-2</v>
      </c>
      <c r="AA289">
        <v>1.063635610167744E-2</v>
      </c>
      <c r="AB289">
        <v>1.056399052723341E-2</v>
      </c>
      <c r="AC289">
        <v>1.0496103842809461E-2</v>
      </c>
      <c r="AD289">
        <v>1.043377337853982E-2</v>
      </c>
      <c r="AE289">
        <v>1.037807646455873E-2</v>
      </c>
      <c r="AF289">
        <v>1.033009043100044E-2</v>
      </c>
      <c r="AG289">
        <v>1.0290892607999201E-2</v>
      </c>
      <c r="AH289">
        <v>1.026156032568926E-2</v>
      </c>
      <c r="AI289">
        <v>1.024317091420484E-2</v>
      </c>
      <c r="AJ289">
        <v>1.0236801703680199E-2</v>
      </c>
      <c r="AK289" t="s">
        <v>335</v>
      </c>
    </row>
    <row r="290" spans="1:37" x14ac:dyDescent="0.25">
      <c r="A290" t="s">
        <v>327</v>
      </c>
      <c r="B290" t="s">
        <v>15</v>
      </c>
      <c r="C290">
        <v>0.44862308779814652</v>
      </c>
      <c r="D290">
        <v>0.44922494673745472</v>
      </c>
      <c r="E290">
        <v>0.44904431235060871</v>
      </c>
      <c r="F290">
        <v>0.44812969490949489</v>
      </c>
      <c r="G290">
        <v>0.44652960468600039</v>
      </c>
      <c r="H290">
        <v>0.44429255195201189</v>
      </c>
      <c r="I290">
        <v>0.44146704697941591</v>
      </c>
      <c r="J290">
        <v>0.43782574272851998</v>
      </c>
      <c r="K290">
        <v>0.43375218180718761</v>
      </c>
      <c r="L290">
        <v>0.42929591153866042</v>
      </c>
      <c r="M290">
        <v>0.42450027982821331</v>
      </c>
      <c r="N290">
        <v>0.41940849959812082</v>
      </c>
      <c r="O290">
        <v>0.41406372723263168</v>
      </c>
      <c r="P290">
        <v>0.40850913313074472</v>
      </c>
      <c r="Q290">
        <v>0.40278796454045018</v>
      </c>
      <c r="R290">
        <v>0.39694360079254382</v>
      </c>
      <c r="S290">
        <v>0.39101960100274652</v>
      </c>
      <c r="T290">
        <v>0.38505974426738232</v>
      </c>
      <c r="U290">
        <v>0.37910806234003408</v>
      </c>
      <c r="V290">
        <v>0.37320886474432818</v>
      </c>
      <c r="W290">
        <v>0.36728824456589498</v>
      </c>
      <c r="X290">
        <v>0.36145718864060122</v>
      </c>
      <c r="Y290">
        <v>0.3558138448268881</v>
      </c>
      <c r="Z290">
        <v>0.35040672339664281</v>
      </c>
      <c r="AA290">
        <v>0.34528433462175212</v>
      </c>
      <c r="AB290">
        <v>0.34049518877410251</v>
      </c>
      <c r="AC290">
        <v>0.33608779612558121</v>
      </c>
      <c r="AD290">
        <v>0.33211066694807412</v>
      </c>
      <c r="AE290">
        <v>0.3286123115134687</v>
      </c>
      <c r="AF290">
        <v>0.32564124009365147</v>
      </c>
      <c r="AG290">
        <v>0.32324596296050939</v>
      </c>
      <c r="AH290">
        <v>0.32147499038592908</v>
      </c>
      <c r="AI290">
        <v>0.32037683264179728</v>
      </c>
      <c r="AJ290">
        <v>0.32000000000000051</v>
      </c>
      <c r="AK290" t="s">
        <v>336</v>
      </c>
    </row>
    <row r="291" spans="1:37" x14ac:dyDescent="0.25">
      <c r="A291" t="s">
        <v>327</v>
      </c>
      <c r="B291" t="s">
        <v>16</v>
      </c>
      <c r="C291">
        <v>0.31183780286259</v>
      </c>
      <c r="D291">
        <v>0.30941821936739072</v>
      </c>
      <c r="E291">
        <v>0.3073963926879773</v>
      </c>
      <c r="F291">
        <v>0.30575179365531457</v>
      </c>
      <c r="G291">
        <v>0.30446389310036759</v>
      </c>
      <c r="H291">
        <v>0.30351216185410068</v>
      </c>
      <c r="I291">
        <v>0.30287607074747919</v>
      </c>
      <c r="J291">
        <v>0.3023445948069628</v>
      </c>
      <c r="K291">
        <v>0.30212561888779121</v>
      </c>
      <c r="L291">
        <v>0.30219948122264179</v>
      </c>
      <c r="M291">
        <v>0.30254269028268638</v>
      </c>
      <c r="N291">
        <v>0.30313197117016849</v>
      </c>
      <c r="O291">
        <v>0.30394421546174721</v>
      </c>
      <c r="P291">
        <v>0.30495643552732149</v>
      </c>
      <c r="Q291">
        <v>0.30614572317209549</v>
      </c>
      <c r="R291">
        <v>0.30748921248388639</v>
      </c>
      <c r="S291">
        <v>0.3089640467982992</v>
      </c>
      <c r="T291">
        <v>0.3105473497216118</v>
      </c>
      <c r="U291">
        <v>0.3122162001752245</v>
      </c>
      <c r="V291">
        <v>0.31394761144646233</v>
      </c>
      <c r="W291">
        <v>0.31561667525781578</v>
      </c>
      <c r="X291">
        <v>0.31725168596164949</v>
      </c>
      <c r="Y291">
        <v>0.31887387010056528</v>
      </c>
      <c r="Z291">
        <v>0.32046269850552822</v>
      </c>
      <c r="AA291">
        <v>0.3219976420075028</v>
      </c>
      <c r="AB291">
        <v>0.32345817143745409</v>
      </c>
      <c r="AC291">
        <v>0.32482375762634669</v>
      </c>
      <c r="AD291">
        <v>0.32607387140514571</v>
      </c>
      <c r="AE291">
        <v>0.3271879836048156</v>
      </c>
      <c r="AF291">
        <v>0.32814556505632148</v>
      </c>
      <c r="AG291">
        <v>0.328926086590628</v>
      </c>
      <c r="AH291">
        <v>0.3295090190387</v>
      </c>
      <c r="AI291">
        <v>0.32987383323150232</v>
      </c>
      <c r="AJ291">
        <v>0.33</v>
      </c>
      <c r="AK291" t="s">
        <v>337</v>
      </c>
    </row>
    <row r="292" spans="1:37" x14ac:dyDescent="0.25">
      <c r="A292" t="s">
        <v>327</v>
      </c>
      <c r="B292" t="s">
        <v>17</v>
      </c>
      <c r="C292">
        <v>8.2787534422563078E-2</v>
      </c>
      <c r="D292">
        <v>8.4541456198172799E-2</v>
      </c>
      <c r="E292">
        <v>8.6311515532699681E-2</v>
      </c>
      <c r="F292">
        <v>8.8093260991873923E-2</v>
      </c>
      <c r="G292">
        <v>8.9882241141425762E-2</v>
      </c>
      <c r="H292">
        <v>9.167400454708538E-2</v>
      </c>
      <c r="I292">
        <v>9.3464099774583032E-2</v>
      </c>
      <c r="J292">
        <v>9.5188100995563907E-2</v>
      </c>
      <c r="K292">
        <v>9.6911433897683405E-2</v>
      </c>
      <c r="L292">
        <v>9.8630752016810791E-2</v>
      </c>
      <c r="M292">
        <v>0.10034138701667041</v>
      </c>
      <c r="N292">
        <v>0.1020386091391004</v>
      </c>
      <c r="O292">
        <v>0.10371762280323479</v>
      </c>
      <c r="P292">
        <v>0.1053735629495663</v>
      </c>
      <c r="Q292">
        <v>0.1070014921409599</v>
      </c>
      <c r="R292">
        <v>0.1085963984364811</v>
      </c>
      <c r="S292">
        <v>0.110153194057173</v>
      </c>
      <c r="T292">
        <v>0.1116667148656684</v>
      </c>
      <c r="U292">
        <v>0.1131317206837313</v>
      </c>
      <c r="V292">
        <v>0.11454289647348451</v>
      </c>
      <c r="W292">
        <v>0.11585747106146441</v>
      </c>
      <c r="X292">
        <v>0.1170883715041585</v>
      </c>
      <c r="Y292">
        <v>0.118246380820374</v>
      </c>
      <c r="Z292">
        <v>0.1193270475758413</v>
      </c>
      <c r="AA292">
        <v>0.1203259203362905</v>
      </c>
      <c r="AB292">
        <v>0.1212385476674518</v>
      </c>
      <c r="AC292">
        <v>0.12206047813505549</v>
      </c>
      <c r="AD292">
        <v>0.12278726030483179</v>
      </c>
      <c r="AE292">
        <v>0.1234144427425108</v>
      </c>
      <c r="AF292">
        <v>0.12393757401382299</v>
      </c>
      <c r="AG292">
        <v>0.1243522026844983</v>
      </c>
      <c r="AH292">
        <v>0.1246538773202671</v>
      </c>
      <c r="AI292">
        <v>0.12483814648685949</v>
      </c>
      <c r="AJ292">
        <v>0.1249005587500058</v>
      </c>
      <c r="AK292" t="s">
        <v>338</v>
      </c>
    </row>
    <row r="293" spans="1:37" x14ac:dyDescent="0.25">
      <c r="A293" t="s">
        <v>327</v>
      </c>
      <c r="B293" t="s">
        <v>18</v>
      </c>
      <c r="C293">
        <v>0.1003940987935666</v>
      </c>
      <c r="D293">
        <v>0.10329800571180239</v>
      </c>
      <c r="E293">
        <v>0.10611836544789049</v>
      </c>
      <c r="F293">
        <v>0.1088548094765979</v>
      </c>
      <c r="G293">
        <v>0.1115069692726916</v>
      </c>
      <c r="H293">
        <v>0.11407447631093851</v>
      </c>
      <c r="I293">
        <v>0.11655696206610559</v>
      </c>
      <c r="J293">
        <v>0.1188791567876691</v>
      </c>
      <c r="K293">
        <v>0.1211278510428546</v>
      </c>
      <c r="L293">
        <v>0.123304195026627</v>
      </c>
      <c r="M293">
        <v>0.1254076265279325</v>
      </c>
      <c r="N293">
        <v>0.12743745524766409</v>
      </c>
      <c r="O293">
        <v>0.1293928686993972</v>
      </c>
      <c r="P293">
        <v>0.13127293803289039</v>
      </c>
      <c r="Q293">
        <v>0.1330766238307026</v>
      </c>
      <c r="R293">
        <v>0.13480278192524819</v>
      </c>
      <c r="S293">
        <v>0.1364501692807657</v>
      </c>
      <c r="T293">
        <v>0.1380174499819232</v>
      </c>
      <c r="U293">
        <v>0.13950320136810079</v>
      </c>
      <c r="V293">
        <v>0.14090592034969679</v>
      </c>
      <c r="W293">
        <v>0.1421781537845761</v>
      </c>
      <c r="X293">
        <v>0.14334109726558381</v>
      </c>
      <c r="Y293">
        <v>0.14441312305978329</v>
      </c>
      <c r="Z293">
        <v>0.14539386264194151</v>
      </c>
      <c r="AA293">
        <v>0.1462829474868256</v>
      </c>
      <c r="AB293">
        <v>0.14708000906920249</v>
      </c>
      <c r="AC293">
        <v>0.147784678863839</v>
      </c>
      <c r="AD293">
        <v>0.14839658834550229</v>
      </c>
      <c r="AE293">
        <v>0.1489153689889593</v>
      </c>
      <c r="AF293">
        <v>0.149340652268977</v>
      </c>
      <c r="AG293">
        <v>0.1496720696603222</v>
      </c>
      <c r="AH293">
        <v>0.14990925263776211</v>
      </c>
      <c r="AI293">
        <v>0.15005183267606351</v>
      </c>
      <c r="AJ293">
        <v>0.15009944124999361</v>
      </c>
      <c r="AK293" t="s">
        <v>339</v>
      </c>
    </row>
    <row r="294" spans="1:37" x14ac:dyDescent="0.25">
      <c r="A294" t="s">
        <v>327</v>
      </c>
      <c r="B294" t="s">
        <v>12</v>
      </c>
      <c r="C294">
        <v>0.41832892725408272</v>
      </c>
      <c r="D294">
        <v>0.41348160021020469</v>
      </c>
      <c r="E294">
        <v>0.40922183695991537</v>
      </c>
      <c r="F294">
        <v>0.40552179934708132</v>
      </c>
      <c r="G294">
        <v>0.40235364921556832</v>
      </c>
      <c r="H294">
        <v>0.39968954840924309</v>
      </c>
      <c r="I294">
        <v>0.39750165877197158</v>
      </c>
      <c r="J294">
        <v>0.39576214214762062</v>
      </c>
      <c r="K294">
        <v>0.39444316038005611</v>
      </c>
      <c r="L294">
        <v>0.39351687531314439</v>
      </c>
      <c r="M294">
        <v>0.39295544879075223</v>
      </c>
      <c r="N294">
        <v>0.3927310426567453</v>
      </c>
      <c r="O294">
        <v>0.3928158187549905</v>
      </c>
      <c r="P294">
        <v>0.39318193892935371</v>
      </c>
      <c r="Q294">
        <v>0.39380156502370162</v>
      </c>
      <c r="R294">
        <v>0.3946468588819006</v>
      </c>
      <c r="S294">
        <v>0.39568998234781633</v>
      </c>
      <c r="T294">
        <v>0.3969030972653157</v>
      </c>
      <c r="U294">
        <v>0.39825836547826499</v>
      </c>
      <c r="V294">
        <v>0.39972794883053042</v>
      </c>
      <c r="W294">
        <v>0.40128400916597817</v>
      </c>
      <c r="X294">
        <v>0.40289870832847491</v>
      </c>
      <c r="Y294">
        <v>0.40454420816188691</v>
      </c>
      <c r="Z294">
        <v>0.40619267051008001</v>
      </c>
      <c r="AA294">
        <v>0.40781625721692089</v>
      </c>
      <c r="AB294">
        <v>0.40938713012627598</v>
      </c>
      <c r="AC294">
        <v>0.41087745108201179</v>
      </c>
      <c r="AD294">
        <v>0.41225938192799377</v>
      </c>
      <c r="AE294">
        <v>0.41350508450808932</v>
      </c>
      <c r="AF294">
        <v>0.41458672066616398</v>
      </c>
      <c r="AG294">
        <v>0.41547645224608443</v>
      </c>
      <c r="AH294">
        <v>0.41614644109171722</v>
      </c>
      <c r="AI294">
        <v>0.41656884904692798</v>
      </c>
      <c r="AJ294">
        <v>0.41671583795558359</v>
      </c>
      <c r="AK294" t="s">
        <v>340</v>
      </c>
    </row>
    <row r="295" spans="1:37" x14ac:dyDescent="0.25">
      <c r="A295" t="s">
        <v>327</v>
      </c>
      <c r="B295" t="s">
        <v>40</v>
      </c>
      <c r="C295">
        <v>7.2760210337334281E-3</v>
      </c>
      <c r="D295">
        <v>5.6160920697715189E-3</v>
      </c>
      <c r="E295">
        <v>4.1478761988062249E-3</v>
      </c>
      <c r="F295">
        <v>2.8624432745169579E-3</v>
      </c>
      <c r="G295">
        <v>1.750863150583101E-3</v>
      </c>
      <c r="H295">
        <v>8.0420568068406012E-4</v>
      </c>
      <c r="I295">
        <v>1.354071849922478E-5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3.2256261836648148E-4</v>
      </c>
      <c r="X295">
        <v>8.0016771342252034E-4</v>
      </c>
      <c r="Y295">
        <v>1.290882975063205E-3</v>
      </c>
      <c r="Z295">
        <v>1.785778256967811E-3</v>
      </c>
      <c r="AA295">
        <v>2.2759234128157538E-3</v>
      </c>
      <c r="AB295">
        <v>2.7523882962865341E-3</v>
      </c>
      <c r="AC295">
        <v>3.2062427610594509E-3</v>
      </c>
      <c r="AD295">
        <v>3.628556660813981E-3</v>
      </c>
      <c r="AE295">
        <v>4.0103998492293669E-3</v>
      </c>
      <c r="AF295">
        <v>4.3428421799851973E-3</v>
      </c>
      <c r="AG295">
        <v>4.6169535067607402E-3</v>
      </c>
      <c r="AH295">
        <v>4.8238036832354706E-3</v>
      </c>
      <c r="AI295">
        <v>4.9544625630887499E-3</v>
      </c>
      <c r="AJ295">
        <v>4.9999999999999654E-3</v>
      </c>
      <c r="AK295" t="s">
        <v>341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CH43"/>
  <sheetViews>
    <sheetView workbookViewId="0">
      <selection activeCell="E6" sqref="E6"/>
    </sheetView>
  </sheetViews>
  <sheetFormatPr defaultRowHeight="15" x14ac:dyDescent="0.25"/>
  <sheetData>
    <row r="1" spans="1:86" x14ac:dyDescent="0.25">
      <c r="A1" s="1" t="s">
        <v>23</v>
      </c>
      <c r="B1" s="1" t="s">
        <v>24</v>
      </c>
      <c r="C1" s="1">
        <v>1990</v>
      </c>
      <c r="D1" s="1">
        <v>1991</v>
      </c>
      <c r="E1" s="1">
        <v>1992</v>
      </c>
      <c r="F1" s="1">
        <v>1993</v>
      </c>
      <c r="G1" s="1">
        <v>1994</v>
      </c>
      <c r="H1" s="1">
        <v>1995</v>
      </c>
      <c r="I1" s="1">
        <v>1996</v>
      </c>
      <c r="J1" s="1">
        <v>1997</v>
      </c>
      <c r="K1" s="1">
        <v>1998</v>
      </c>
      <c r="L1" s="1">
        <v>1999</v>
      </c>
      <c r="M1" s="1">
        <v>2000</v>
      </c>
      <c r="N1" s="1">
        <v>2001</v>
      </c>
      <c r="O1" s="1">
        <v>2002</v>
      </c>
      <c r="P1" s="1">
        <v>2003</v>
      </c>
      <c r="Q1" s="1">
        <v>2004</v>
      </c>
      <c r="R1" s="1">
        <v>2005</v>
      </c>
      <c r="S1" s="1">
        <v>2006</v>
      </c>
      <c r="T1" s="1">
        <v>2007</v>
      </c>
      <c r="U1" s="1">
        <v>2008</v>
      </c>
      <c r="V1" s="1">
        <v>2009</v>
      </c>
      <c r="W1" s="1">
        <v>2010</v>
      </c>
      <c r="X1" s="1">
        <v>2011</v>
      </c>
      <c r="Y1" s="1">
        <v>2012</v>
      </c>
      <c r="Z1" s="1">
        <v>2013</v>
      </c>
      <c r="AA1" s="1">
        <v>2014</v>
      </c>
      <c r="AB1" s="1">
        <v>2015</v>
      </c>
      <c r="AC1" s="1">
        <v>2016</v>
      </c>
      <c r="AD1" s="1">
        <v>2017</v>
      </c>
      <c r="AE1" s="1">
        <v>2018</v>
      </c>
      <c r="AF1" s="1">
        <v>2019</v>
      </c>
      <c r="AG1" s="1">
        <v>2020</v>
      </c>
      <c r="AH1" s="1">
        <v>2021</v>
      </c>
      <c r="AI1" s="1">
        <v>2022</v>
      </c>
      <c r="AJ1" s="1">
        <v>2023</v>
      </c>
      <c r="AK1" s="1">
        <v>2024</v>
      </c>
      <c r="AL1" s="1">
        <v>2025</v>
      </c>
      <c r="AM1" s="1">
        <v>2026</v>
      </c>
      <c r="AN1" s="1">
        <v>2027</v>
      </c>
      <c r="AO1" s="1">
        <v>2028</v>
      </c>
      <c r="AP1" s="1">
        <v>2029</v>
      </c>
      <c r="AQ1" s="1">
        <v>2030</v>
      </c>
      <c r="AR1" s="1">
        <v>2031</v>
      </c>
      <c r="AS1" s="1">
        <v>2032</v>
      </c>
      <c r="AT1" s="1">
        <v>2033</v>
      </c>
      <c r="AU1" s="1">
        <v>2034</v>
      </c>
      <c r="AV1" s="1">
        <v>2035</v>
      </c>
      <c r="AW1" s="1">
        <v>2036</v>
      </c>
      <c r="AX1" s="1">
        <v>2037</v>
      </c>
      <c r="AY1" s="1">
        <v>2038</v>
      </c>
      <c r="AZ1" s="1">
        <v>2039</v>
      </c>
      <c r="BA1" s="1">
        <v>2040</v>
      </c>
      <c r="BB1" s="1">
        <v>2041</v>
      </c>
      <c r="BC1" s="1">
        <v>2042</v>
      </c>
      <c r="BD1" s="1">
        <v>2043</v>
      </c>
      <c r="BE1" s="1">
        <v>2044</v>
      </c>
      <c r="BF1" s="1">
        <v>2045</v>
      </c>
      <c r="BG1" s="1">
        <v>2046</v>
      </c>
      <c r="BH1" s="1">
        <v>2047</v>
      </c>
      <c r="BI1" s="1">
        <v>2048</v>
      </c>
      <c r="BJ1" s="1">
        <v>2049</v>
      </c>
      <c r="BK1" s="1">
        <v>2050</v>
      </c>
      <c r="BL1">
        <v>2051</v>
      </c>
      <c r="BM1">
        <v>2052</v>
      </c>
      <c r="BN1">
        <v>2053</v>
      </c>
      <c r="BO1">
        <v>2054</v>
      </c>
      <c r="BP1">
        <v>2055</v>
      </c>
      <c r="BQ1">
        <v>2056</v>
      </c>
      <c r="BR1">
        <v>2057</v>
      </c>
      <c r="BS1">
        <v>2058</v>
      </c>
      <c r="BT1">
        <v>2059</v>
      </c>
      <c r="BU1">
        <v>2060</v>
      </c>
      <c r="BV1">
        <v>2061</v>
      </c>
      <c r="BW1">
        <v>2062</v>
      </c>
      <c r="BX1">
        <v>2063</v>
      </c>
      <c r="BY1">
        <v>2064</v>
      </c>
      <c r="BZ1">
        <v>2065</v>
      </c>
      <c r="CA1">
        <v>2066</v>
      </c>
      <c r="CB1">
        <v>2067</v>
      </c>
      <c r="CC1">
        <v>2068</v>
      </c>
      <c r="CD1">
        <v>2069</v>
      </c>
      <c r="CE1">
        <v>2070</v>
      </c>
      <c r="CH1" s="1" t="s">
        <v>25</v>
      </c>
    </row>
    <row r="2" spans="1:86" x14ac:dyDescent="0.25">
      <c r="A2" t="s">
        <v>26</v>
      </c>
      <c r="B2" t="s">
        <v>0</v>
      </c>
      <c r="C2">
        <v>262.74252438596699</v>
      </c>
      <c r="D2">
        <v>266.36598846151401</v>
      </c>
      <c r="E2">
        <v>274.66696634785802</v>
      </c>
      <c r="F2">
        <v>281.35922463938402</v>
      </c>
      <c r="G2">
        <v>290.83572481058201</v>
      </c>
      <c r="H2">
        <v>301.57371861055901</v>
      </c>
      <c r="I2">
        <v>308.09308986050098</v>
      </c>
      <c r="J2">
        <v>310.89166549292901</v>
      </c>
      <c r="K2">
        <v>314.42639214807201</v>
      </c>
      <c r="L2">
        <v>321.15740444103301</v>
      </c>
      <c r="M2">
        <v>328.65614598576599</v>
      </c>
      <c r="N2">
        <v>329.97523382362402</v>
      </c>
      <c r="O2">
        <v>334.26499805766002</v>
      </c>
      <c r="P2">
        <v>344.54387357117901</v>
      </c>
      <c r="Q2">
        <v>362.839331884682</v>
      </c>
      <c r="R2">
        <v>368.554249650683</v>
      </c>
      <c r="S2">
        <v>368.14510236554702</v>
      </c>
      <c r="T2">
        <v>377.76844703143797</v>
      </c>
      <c r="U2">
        <v>386.73712193335399</v>
      </c>
      <c r="V2">
        <v>389.361475978523</v>
      </c>
      <c r="W2">
        <v>395.01377731228098</v>
      </c>
      <c r="X2">
        <v>403.66927206833401</v>
      </c>
      <c r="Y2">
        <v>409.731199291466</v>
      </c>
      <c r="Z2">
        <v>416.85019070684399</v>
      </c>
      <c r="AA2">
        <v>421.44832893694598</v>
      </c>
      <c r="AB2">
        <v>425.79854823190902</v>
      </c>
      <c r="AC2">
        <v>433.09078573206398</v>
      </c>
      <c r="AD2">
        <v>452.72061335370802</v>
      </c>
      <c r="AE2">
        <v>461.08933586747202</v>
      </c>
      <c r="AF2">
        <v>467.660757560381</v>
      </c>
      <c r="AG2">
        <v>466.50665924359902</v>
      </c>
      <c r="AH2">
        <v>475.81840692649001</v>
      </c>
      <c r="AI2">
        <v>484.41099343057698</v>
      </c>
      <c r="AJ2">
        <v>492.68521826842601</v>
      </c>
      <c r="AK2">
        <v>501.107758390041</v>
      </c>
      <c r="AL2">
        <v>509.49189958614801</v>
      </c>
      <c r="AM2">
        <v>518.19921045356602</v>
      </c>
      <c r="AN2">
        <v>527.03957084093395</v>
      </c>
      <c r="AO2">
        <v>536.02381210911597</v>
      </c>
      <c r="AP2">
        <v>545.16894864492394</v>
      </c>
      <c r="AQ2">
        <v>554.49273773981497</v>
      </c>
      <c r="AR2">
        <v>564.00744385434598</v>
      </c>
      <c r="AS2">
        <v>573.73982845144496</v>
      </c>
      <c r="AT2">
        <v>583.68358716261901</v>
      </c>
      <c r="AU2">
        <v>593.82432031733197</v>
      </c>
      <c r="AV2">
        <v>604.15366407501494</v>
      </c>
      <c r="AW2">
        <v>614.67148061900605</v>
      </c>
      <c r="AX2">
        <v>625.36097407703198</v>
      </c>
      <c r="AY2">
        <v>636.232974286944</v>
      </c>
      <c r="AZ2">
        <v>647.30331765646702</v>
      </c>
      <c r="BA2">
        <v>658.58545892124698</v>
      </c>
      <c r="BB2">
        <v>670.08583909365495</v>
      </c>
      <c r="BC2">
        <v>681.83819904850998</v>
      </c>
      <c r="BD2">
        <v>693.85387251123598</v>
      </c>
      <c r="BE2">
        <v>706.14467180236602</v>
      </c>
      <c r="BF2">
        <v>718.72122128237902</v>
      </c>
      <c r="BG2">
        <v>731.59365157517902</v>
      </c>
      <c r="BH2">
        <v>744.73308232210695</v>
      </c>
      <c r="BI2">
        <v>758.13745232753001</v>
      </c>
      <c r="BJ2">
        <v>771.80493288921696</v>
      </c>
      <c r="BK2">
        <v>785.73796912116495</v>
      </c>
      <c r="BL2">
        <v>799.98404086792698</v>
      </c>
      <c r="BM2">
        <v>814.553237419271</v>
      </c>
      <c r="BN2">
        <v>829.456481671039</v>
      </c>
      <c r="BO2">
        <v>844.705391345973</v>
      </c>
      <c r="BP2">
        <v>860.310836275067</v>
      </c>
      <c r="BQ2">
        <v>876.28281204254802</v>
      </c>
      <c r="BR2">
        <v>892.62949270548302</v>
      </c>
      <c r="BS2">
        <v>909.35814326690695</v>
      </c>
      <c r="BT2">
        <v>926.47457125328503</v>
      </c>
      <c r="BU2">
        <v>943.98556104111799</v>
      </c>
      <c r="BV2">
        <v>961.900330303121</v>
      </c>
      <c r="BW2">
        <v>980.22842450678695</v>
      </c>
      <c r="BX2">
        <v>998.97773237886202</v>
      </c>
      <c r="BY2">
        <v>1018.1563897751701</v>
      </c>
      <c r="BZ2">
        <v>1037.77334344066</v>
      </c>
      <c r="CA2">
        <v>1057.8386855758599</v>
      </c>
      <c r="CB2">
        <v>1078.3637471412501</v>
      </c>
      <c r="CC2">
        <v>1099.3584503591301</v>
      </c>
      <c r="CD2">
        <v>1120.83292398195</v>
      </c>
      <c r="CE2">
        <v>1142.7988531691899</v>
      </c>
      <c r="CH2" t="s">
        <v>342</v>
      </c>
    </row>
    <row r="3" spans="1:86" x14ac:dyDescent="0.25">
      <c r="A3" t="s">
        <v>26</v>
      </c>
      <c r="B3" t="s">
        <v>1</v>
      </c>
      <c r="C3">
        <v>270.45565346452202</v>
      </c>
      <c r="D3">
        <v>270.70809958107998</v>
      </c>
      <c r="E3">
        <v>281.44757836228899</v>
      </c>
      <c r="F3">
        <v>287.38890926927701</v>
      </c>
      <c r="G3">
        <v>297.79128103878497</v>
      </c>
      <c r="H3">
        <v>317.46346886807999</v>
      </c>
      <c r="I3">
        <v>324.46648758894003</v>
      </c>
      <c r="J3">
        <v>346.46115337652998</v>
      </c>
      <c r="K3">
        <v>362.66155514781502</v>
      </c>
      <c r="L3">
        <v>362.58088046639</v>
      </c>
      <c r="M3">
        <v>375.92595226028999</v>
      </c>
      <c r="N3">
        <v>377.707745440731</v>
      </c>
      <c r="O3">
        <v>404.27328858439</v>
      </c>
      <c r="P3">
        <v>425.15499979518398</v>
      </c>
      <c r="Q3">
        <v>442.832665148996</v>
      </c>
      <c r="R3">
        <v>461.29044302392799</v>
      </c>
      <c r="S3">
        <v>481.27048921057599</v>
      </c>
      <c r="T3">
        <v>504.607576430216</v>
      </c>
      <c r="U3">
        <v>524.65992382798095</v>
      </c>
      <c r="V3">
        <v>529.54452705971505</v>
      </c>
      <c r="W3">
        <v>561.19979633493006</v>
      </c>
      <c r="X3">
        <v>567.46947037480402</v>
      </c>
      <c r="Y3">
        <v>590.85311086520301</v>
      </c>
      <c r="Z3">
        <v>625.11975033522504</v>
      </c>
      <c r="AA3">
        <v>679.71917042641405</v>
      </c>
      <c r="AB3">
        <v>716.36557248481199</v>
      </c>
      <c r="AC3">
        <v>738.88682046914596</v>
      </c>
      <c r="AD3">
        <v>724.92922768004496</v>
      </c>
      <c r="AE3">
        <v>744.61035057831396</v>
      </c>
      <c r="AF3">
        <v>763.32931101467</v>
      </c>
      <c r="AG3">
        <v>779.47216300109005</v>
      </c>
      <c r="AH3">
        <v>799.29642372674596</v>
      </c>
      <c r="AI3">
        <v>819.25221419136506</v>
      </c>
      <c r="AJ3">
        <v>839.35207942908301</v>
      </c>
      <c r="AK3">
        <v>859.649318793053</v>
      </c>
      <c r="AL3">
        <v>880.03830095519902</v>
      </c>
      <c r="AM3">
        <v>900.58869183720299</v>
      </c>
      <c r="AN3">
        <v>921.23980676626604</v>
      </c>
      <c r="AO3">
        <v>942.00547991091298</v>
      </c>
      <c r="AP3">
        <v>962.91482711681601</v>
      </c>
      <c r="AQ3">
        <v>983.99317312969902</v>
      </c>
      <c r="AR3">
        <v>1005.24342701221</v>
      </c>
      <c r="AS3">
        <v>1026.6390651101301</v>
      </c>
      <c r="AT3">
        <v>1048.1012537709</v>
      </c>
      <c r="AU3">
        <v>1069.5234832496701</v>
      </c>
      <c r="AV3">
        <v>1090.83417884085</v>
      </c>
      <c r="AW3">
        <v>1112.0055099246999</v>
      </c>
      <c r="AX3">
        <v>1133.05757118721</v>
      </c>
      <c r="AY3">
        <v>1154.04369453561</v>
      </c>
      <c r="AZ3">
        <v>1175.04343334653</v>
      </c>
      <c r="BA3">
        <v>1196.12104451099</v>
      </c>
      <c r="BB3">
        <v>1217.29615180468</v>
      </c>
      <c r="BC3">
        <v>1238.5762041207699</v>
      </c>
      <c r="BD3">
        <v>1259.98427085401</v>
      </c>
      <c r="BE3">
        <v>1281.54266463865</v>
      </c>
      <c r="BF3">
        <v>1303.2697674731501</v>
      </c>
      <c r="BG3">
        <v>1325.1858789507601</v>
      </c>
      <c r="BH3">
        <v>1347.2998017058301</v>
      </c>
      <c r="BI3">
        <v>1369.6243417078099</v>
      </c>
      <c r="BJ3">
        <v>1392.17220206048</v>
      </c>
      <c r="BK3">
        <v>1414.95775351932</v>
      </c>
      <c r="BL3">
        <v>1438.0010214563599</v>
      </c>
      <c r="BM3">
        <v>1461.3155262226401</v>
      </c>
      <c r="BN3">
        <v>1484.9178452824301</v>
      </c>
      <c r="BO3">
        <v>1508.82690957458</v>
      </c>
      <c r="BP3">
        <v>1533.05695210915</v>
      </c>
      <c r="BQ3">
        <v>1557.61686320013</v>
      </c>
      <c r="BR3">
        <v>1582.5055489776501</v>
      </c>
      <c r="BS3">
        <v>1607.7163414603999</v>
      </c>
      <c r="BT3">
        <v>1633.2342967806201</v>
      </c>
      <c r="BU3">
        <v>1659.0480111434099</v>
      </c>
      <c r="BV3">
        <v>1685.15667598288</v>
      </c>
      <c r="BW3">
        <v>1711.5597942454999</v>
      </c>
      <c r="BX3">
        <v>1738.2474844926101</v>
      </c>
      <c r="BY3">
        <v>1765.2097109460101</v>
      </c>
      <c r="BZ3">
        <v>1792.4389894559999</v>
      </c>
      <c r="CA3">
        <v>1819.9319767885299</v>
      </c>
      <c r="CB3">
        <v>1847.68988445732</v>
      </c>
      <c r="CC3">
        <v>1875.70555046392</v>
      </c>
      <c r="CD3">
        <v>1903.97125904683</v>
      </c>
      <c r="CE3">
        <v>1932.4852674292999</v>
      </c>
      <c r="CH3" t="s">
        <v>343</v>
      </c>
    </row>
    <row r="4" spans="1:86" x14ac:dyDescent="0.25">
      <c r="A4" t="s">
        <v>42</v>
      </c>
      <c r="B4" t="s">
        <v>0</v>
      </c>
      <c r="C4">
        <v>0.56127600708511005</v>
      </c>
      <c r="D4">
        <v>0.57881097021458305</v>
      </c>
      <c r="E4">
        <v>0.60625741257880805</v>
      </c>
      <c r="F4">
        <v>0.60809638219893503</v>
      </c>
      <c r="G4">
        <v>0.62737978434039898</v>
      </c>
      <c r="H4">
        <v>0.65586360754425299</v>
      </c>
      <c r="I4">
        <v>0.67535744606064296</v>
      </c>
      <c r="J4">
        <v>0.66622618630802299</v>
      </c>
      <c r="K4">
        <v>0.66352217490959198</v>
      </c>
      <c r="L4">
        <v>0.68506189150735797</v>
      </c>
      <c r="M4">
        <v>0.70615104881404001</v>
      </c>
      <c r="N4">
        <v>0.72740214867011099</v>
      </c>
      <c r="O4">
        <v>0.95673963563464903</v>
      </c>
      <c r="P4">
        <v>1.0120858626093701</v>
      </c>
      <c r="Q4">
        <v>3.1764540671435202</v>
      </c>
      <c r="R4">
        <v>3.1316533442647398</v>
      </c>
      <c r="S4">
        <v>3.34254997127305</v>
      </c>
      <c r="T4">
        <v>3.5867591931366198</v>
      </c>
      <c r="U4">
        <v>3.4288501140569601</v>
      </c>
      <c r="V4">
        <v>2.8639273815838999</v>
      </c>
      <c r="W4">
        <v>2.3443849896590998</v>
      </c>
      <c r="X4">
        <v>2.9204595452544599</v>
      </c>
      <c r="Y4">
        <v>5.2999159608684803</v>
      </c>
      <c r="Z4">
        <v>5.7890619118090703</v>
      </c>
      <c r="AA4">
        <v>6.5033757104543497</v>
      </c>
      <c r="AB4">
        <v>6.75859241235118</v>
      </c>
      <c r="AC4">
        <v>6.3540288040842103</v>
      </c>
      <c r="AD4">
        <v>6.7075972250004501</v>
      </c>
      <c r="AE4">
        <v>7.0510880907739297</v>
      </c>
      <c r="AF4">
        <v>7.3890376754998996</v>
      </c>
      <c r="AG4">
        <v>7.7204394432109504</v>
      </c>
      <c r="AH4">
        <v>8.0456518968929203</v>
      </c>
      <c r="AI4">
        <v>8.3630511359254704</v>
      </c>
      <c r="AJ4">
        <v>8.6717173771934295</v>
      </c>
      <c r="AK4">
        <v>8.9724117671503905</v>
      </c>
      <c r="AL4">
        <v>9.2612117800241691</v>
      </c>
      <c r="AM4">
        <v>9.5419700372185492</v>
      </c>
      <c r="AN4">
        <v>9.8115374780669402</v>
      </c>
      <c r="AO4">
        <v>10.0702678634114</v>
      </c>
      <c r="AP4">
        <v>10.3173273862062</v>
      </c>
      <c r="AQ4">
        <v>10.551530649241601</v>
      </c>
      <c r="AR4">
        <v>10.7733080133287</v>
      </c>
      <c r="AS4">
        <v>10.982956540545301</v>
      </c>
      <c r="AT4">
        <v>11.178622744462</v>
      </c>
      <c r="AU4">
        <v>11.3608211885399</v>
      </c>
      <c r="AV4">
        <v>11.531586792539899</v>
      </c>
      <c r="AW4">
        <v>11.6889413970957</v>
      </c>
      <c r="AX4">
        <v>11.832847075827299</v>
      </c>
      <c r="AY4">
        <v>11.964225924057301</v>
      </c>
      <c r="AZ4">
        <v>12.0819691172143</v>
      </c>
      <c r="BA4">
        <v>12.1880844873188</v>
      </c>
      <c r="BB4">
        <v>12.2808410035933</v>
      </c>
      <c r="BC4">
        <v>12.362203810436201</v>
      </c>
      <c r="BD4">
        <v>12.4300869603602</v>
      </c>
      <c r="BE4">
        <v>12.4853548322021</v>
      </c>
      <c r="BF4">
        <v>12.526320471201901</v>
      </c>
      <c r="BG4">
        <v>12.5541689228656</v>
      </c>
      <c r="BH4">
        <v>12.568579500652101</v>
      </c>
      <c r="BI4">
        <v>12.568865869099101</v>
      </c>
      <c r="BJ4">
        <v>12.555695564911201</v>
      </c>
      <c r="BK4">
        <v>12.5269877878969</v>
      </c>
      <c r="BL4">
        <v>12.483641136117599</v>
      </c>
      <c r="BM4">
        <v>12.4260003756708</v>
      </c>
      <c r="BN4">
        <v>12.3547123378651</v>
      </c>
      <c r="BO4">
        <v>12.2690187058958</v>
      </c>
      <c r="BP4">
        <v>12.1722431785451</v>
      </c>
      <c r="BQ4">
        <v>12.062048044823101</v>
      </c>
      <c r="BR4">
        <v>11.941853799306701</v>
      </c>
      <c r="BS4">
        <v>11.808986425975</v>
      </c>
      <c r="BT4">
        <v>11.667233306340799</v>
      </c>
      <c r="BU4">
        <v>11.5154350990412</v>
      </c>
      <c r="BV4">
        <v>11.355405858613899</v>
      </c>
      <c r="BW4">
        <v>11.186743197782</v>
      </c>
      <c r="BX4">
        <v>11.0105173778307</v>
      </c>
      <c r="BY4">
        <v>10.8294972746189</v>
      </c>
      <c r="BZ4">
        <v>10.6427191496866</v>
      </c>
      <c r="CA4">
        <v>10.4518312434812</v>
      </c>
      <c r="CB4">
        <v>10.2578260088271</v>
      </c>
      <c r="CC4">
        <v>10.060533617083401</v>
      </c>
      <c r="CD4">
        <v>9.8604904132037792</v>
      </c>
      <c r="CE4">
        <v>9.6596037664144596</v>
      </c>
      <c r="CH4" t="s">
        <v>344</v>
      </c>
    </row>
    <row r="5" spans="1:86" x14ac:dyDescent="0.25">
      <c r="A5" t="s">
        <v>42</v>
      </c>
      <c r="B5" t="s">
        <v>1</v>
      </c>
      <c r="C5">
        <v>4.3449923394038E-3</v>
      </c>
      <c r="D5">
        <v>4.6045078671128996E-3</v>
      </c>
      <c r="E5">
        <v>4.8979420047713003E-3</v>
      </c>
      <c r="F5">
        <v>5.1646407606252996E-3</v>
      </c>
      <c r="G5">
        <v>5.4209962873036002E-3</v>
      </c>
      <c r="H5">
        <v>5.5274967000443001E-3</v>
      </c>
      <c r="I5">
        <v>5.6239087364193998E-3</v>
      </c>
      <c r="J5">
        <v>5.9980723252988999E-3</v>
      </c>
      <c r="K5">
        <v>5.7290006917732001E-3</v>
      </c>
      <c r="L5">
        <v>5.930903262214E-3</v>
      </c>
      <c r="M5">
        <v>6.4151300664164997E-3</v>
      </c>
      <c r="N5">
        <v>6.4467418152332001E-3</v>
      </c>
      <c r="O5">
        <v>6.5321292249698E-3</v>
      </c>
      <c r="P5">
        <v>6.7307363168666997E-3</v>
      </c>
      <c r="Q5">
        <v>0.69137006822019098</v>
      </c>
      <c r="R5">
        <v>0.70294375626136396</v>
      </c>
      <c r="S5">
        <v>0.75290951909583803</v>
      </c>
      <c r="T5">
        <v>0.75858547131310206</v>
      </c>
      <c r="U5">
        <v>0.60454625496773995</v>
      </c>
      <c r="V5">
        <v>0.50180232177869599</v>
      </c>
      <c r="W5">
        <v>0.50832143618532299</v>
      </c>
      <c r="X5">
        <v>0.72872942773154503</v>
      </c>
      <c r="Y5">
        <v>0.94851379358134402</v>
      </c>
      <c r="Z5">
        <v>0.85973687920128605</v>
      </c>
      <c r="AA5">
        <v>1.0186293864056599</v>
      </c>
      <c r="AB5">
        <v>1.09550244</v>
      </c>
      <c r="AC5">
        <v>1.0890439701300001</v>
      </c>
      <c r="AD5">
        <v>0.99692117918029399</v>
      </c>
      <c r="AE5">
        <v>1.0259707253444801</v>
      </c>
      <c r="AF5">
        <v>1.07167358340193</v>
      </c>
      <c r="AG5">
        <v>1.09908091411919</v>
      </c>
      <c r="AH5">
        <v>1.14032585021143</v>
      </c>
      <c r="AI5">
        <v>1.1835304115393599</v>
      </c>
      <c r="AJ5">
        <v>1.21927951461382</v>
      </c>
      <c r="AK5">
        <v>1.25282404427758</v>
      </c>
      <c r="AL5">
        <v>1.2843385923061299</v>
      </c>
      <c r="AM5">
        <v>1.3124995332402201</v>
      </c>
      <c r="AN5">
        <v>1.3396055467693699</v>
      </c>
      <c r="AO5">
        <v>1.36336682679034</v>
      </c>
      <c r="AP5">
        <v>1.38844660780386</v>
      </c>
      <c r="AQ5">
        <v>1.41009160053074</v>
      </c>
      <c r="AR5">
        <v>1.4283596973285599</v>
      </c>
      <c r="AS5">
        <v>1.44799132250817</v>
      </c>
      <c r="AT5">
        <v>1.4641817269169599</v>
      </c>
      <c r="AU5">
        <v>1.4793365013733299</v>
      </c>
      <c r="AV5">
        <v>1.4959641564424799</v>
      </c>
      <c r="AW5">
        <v>1.50689937954266</v>
      </c>
      <c r="AX5">
        <v>1.5191981310246201</v>
      </c>
      <c r="AY5">
        <v>1.5305899022376901</v>
      </c>
      <c r="AZ5">
        <v>1.54101036834009</v>
      </c>
      <c r="BA5">
        <v>1.5506074764678901</v>
      </c>
      <c r="BB5">
        <v>1.55927187439009</v>
      </c>
      <c r="BC5">
        <v>1.56479737829777</v>
      </c>
      <c r="BD5">
        <v>1.5717443029448199</v>
      </c>
      <c r="BE5">
        <v>1.57782927471221</v>
      </c>
      <c r="BF5">
        <v>1.58294294136894</v>
      </c>
      <c r="BG5">
        <v>1.5848212267485</v>
      </c>
      <c r="BH5">
        <v>1.5881402303199601</v>
      </c>
      <c r="BI5">
        <v>1.58815952777249</v>
      </c>
      <c r="BJ5">
        <v>1.58961954341692</v>
      </c>
      <c r="BK5">
        <v>1.5900310641405699</v>
      </c>
      <c r="BL5">
        <v>1.5894610119104999</v>
      </c>
      <c r="BM5">
        <v>1.5879287189084901</v>
      </c>
      <c r="BN5">
        <v>1.58547281490245</v>
      </c>
      <c r="BO5">
        <v>1.58203544253172</v>
      </c>
      <c r="BP5">
        <v>1.5778353413898401</v>
      </c>
      <c r="BQ5">
        <v>1.57270530215486</v>
      </c>
      <c r="BR5">
        <v>1.56687049717527</v>
      </c>
      <c r="BS5">
        <v>1.56013798746423</v>
      </c>
      <c r="BT5">
        <v>1.55275867557976</v>
      </c>
      <c r="BU5">
        <v>1.54464254255574</v>
      </c>
      <c r="BV5">
        <v>1.53590540905746</v>
      </c>
      <c r="BW5">
        <v>1.52650871626822</v>
      </c>
      <c r="BX5">
        <v>1.5165168252569501</v>
      </c>
      <c r="BY5">
        <v>1.5061163144312799</v>
      </c>
      <c r="BZ5">
        <v>1.49523003048745</v>
      </c>
      <c r="CA5">
        <v>1.4839673623032601</v>
      </c>
      <c r="CB5">
        <v>1.4723926715082001</v>
      </c>
      <c r="CC5">
        <v>1.4604866975789601</v>
      </c>
      <c r="CD5">
        <v>1.4482816400076901</v>
      </c>
      <c r="CE5">
        <v>1.4359126181759301</v>
      </c>
      <c r="CH5" t="s">
        <v>345</v>
      </c>
    </row>
    <row r="6" spans="1:86" x14ac:dyDescent="0.25">
      <c r="A6" t="s">
        <v>57</v>
      </c>
      <c r="B6" t="s">
        <v>0</v>
      </c>
      <c r="C6">
        <v>492.29573804900002</v>
      </c>
      <c r="D6">
        <v>481.03492681</v>
      </c>
      <c r="E6">
        <v>501.87537458100002</v>
      </c>
      <c r="F6">
        <v>509.66021382399998</v>
      </c>
      <c r="G6">
        <v>523.68345142199996</v>
      </c>
      <c r="H6">
        <v>545.58323869699996</v>
      </c>
      <c r="I6">
        <v>549.48143794800001</v>
      </c>
      <c r="J6">
        <v>575.70384003200002</v>
      </c>
      <c r="K6">
        <v>585.91742414399903</v>
      </c>
      <c r="L6">
        <v>598.46257066399903</v>
      </c>
      <c r="M6">
        <v>609.97794484999997</v>
      </c>
      <c r="N6">
        <v>608.49975001999996</v>
      </c>
      <c r="O6">
        <v>627.79743649099998</v>
      </c>
      <c r="P6">
        <v>631.82612118700001</v>
      </c>
      <c r="Q6">
        <v>642.96359593099999</v>
      </c>
      <c r="R6">
        <v>660.56233799299901</v>
      </c>
      <c r="S6">
        <v>666.64454927400004</v>
      </c>
      <c r="T6">
        <v>689.36922548999996</v>
      </c>
      <c r="U6">
        <v>689.52318924999997</v>
      </c>
      <c r="V6">
        <v>696.17861134199995</v>
      </c>
      <c r="W6">
        <v>723.44953099300005</v>
      </c>
      <c r="X6">
        <v>736.14953993999995</v>
      </c>
      <c r="Y6">
        <v>741.55835448899995</v>
      </c>
      <c r="Z6">
        <v>751.81088156199996</v>
      </c>
      <c r="AA6">
        <v>742.31692193599997</v>
      </c>
      <c r="AB6">
        <v>761.75065276099997</v>
      </c>
      <c r="AC6">
        <v>779.22917705685597</v>
      </c>
      <c r="AD6">
        <v>793.69452104766401</v>
      </c>
      <c r="AE6">
        <v>804.53248517688905</v>
      </c>
      <c r="AF6">
        <v>814.34890697914705</v>
      </c>
      <c r="AG6">
        <v>797.99685498657595</v>
      </c>
      <c r="AH6">
        <v>814.42761274100201</v>
      </c>
      <c r="AI6">
        <v>833.05392993067505</v>
      </c>
      <c r="AJ6">
        <v>845.84177978218895</v>
      </c>
      <c r="AK6">
        <v>856.49472258298795</v>
      </c>
      <c r="AL6">
        <v>866.84776836393303</v>
      </c>
      <c r="AM6">
        <v>877.19635621369503</v>
      </c>
      <c r="AN6">
        <v>887.76110475908297</v>
      </c>
      <c r="AO6">
        <v>898.54105430390905</v>
      </c>
      <c r="AP6">
        <v>909.53700137209205</v>
      </c>
      <c r="AQ6">
        <v>920.75140030287798</v>
      </c>
      <c r="AR6">
        <v>932.19346142399797</v>
      </c>
      <c r="AS6">
        <v>943.82011528604801</v>
      </c>
      <c r="AT6">
        <v>955.62062535201096</v>
      </c>
      <c r="AU6">
        <v>967.57713725860003</v>
      </c>
      <c r="AV6">
        <v>979.67554215441601</v>
      </c>
      <c r="AW6">
        <v>991.91060479841997</v>
      </c>
      <c r="AX6">
        <v>1004.28566299276</v>
      </c>
      <c r="AY6">
        <v>1016.80637596184</v>
      </c>
      <c r="AZ6">
        <v>1029.4812883524901</v>
      </c>
      <c r="BA6">
        <v>1042.3190936751701</v>
      </c>
      <c r="BB6">
        <v>1055.3239542162801</v>
      </c>
      <c r="BC6">
        <v>1068.49843102164</v>
      </c>
      <c r="BD6">
        <v>1081.8432365190399</v>
      </c>
      <c r="BE6">
        <v>1095.35615730374</v>
      </c>
      <c r="BF6">
        <v>1109.0353684582101</v>
      </c>
      <c r="BG6">
        <v>1122.8850767208301</v>
      </c>
      <c r="BH6">
        <v>1136.91170485666</v>
      </c>
      <c r="BI6">
        <v>1151.12063544139</v>
      </c>
      <c r="BJ6">
        <v>1165.5167763905099</v>
      </c>
      <c r="BK6">
        <v>1180.11138859415</v>
      </c>
      <c r="BL6">
        <v>1194.9267736755601</v>
      </c>
      <c r="BM6">
        <v>1209.9735545984699</v>
      </c>
      <c r="BN6">
        <v>1225.2645024089099</v>
      </c>
      <c r="BO6">
        <v>1240.8140498601001</v>
      </c>
      <c r="BP6">
        <v>1256.6349122214499</v>
      </c>
      <c r="BQ6">
        <v>1272.7349819302799</v>
      </c>
      <c r="BR6">
        <v>1289.12146135376</v>
      </c>
      <c r="BS6">
        <v>1305.8054122517599</v>
      </c>
      <c r="BT6">
        <v>1322.7979838697199</v>
      </c>
      <c r="BU6">
        <v>1340.1081886831601</v>
      </c>
      <c r="BV6">
        <v>1357.74339245792</v>
      </c>
      <c r="BW6">
        <v>1375.7068519756399</v>
      </c>
      <c r="BX6">
        <v>1393.99784802916</v>
      </c>
      <c r="BY6">
        <v>1412.61305654948</v>
      </c>
      <c r="BZ6">
        <v>1431.55045548048</v>
      </c>
      <c r="CA6">
        <v>1450.8136007415001</v>
      </c>
      <c r="CB6">
        <v>1470.40639035306</v>
      </c>
      <c r="CC6">
        <v>1490.32765003445</v>
      </c>
      <c r="CD6">
        <v>1510.57506405767</v>
      </c>
      <c r="CE6">
        <v>1531.1482490052799</v>
      </c>
      <c r="CH6" t="s">
        <v>346</v>
      </c>
    </row>
    <row r="7" spans="1:86" x14ac:dyDescent="0.25">
      <c r="A7" t="s">
        <v>57</v>
      </c>
      <c r="B7" t="s">
        <v>1</v>
      </c>
      <c r="C7">
        <v>674.63437995200002</v>
      </c>
      <c r="D7">
        <v>660.198090912</v>
      </c>
      <c r="E7">
        <v>644.97477527499996</v>
      </c>
      <c r="F7">
        <v>664.39469909000002</v>
      </c>
      <c r="G7">
        <v>727.26438938799902</v>
      </c>
      <c r="H7">
        <v>752.46161969999901</v>
      </c>
      <c r="I7">
        <v>766.48896511399903</v>
      </c>
      <c r="J7">
        <v>809.61333783199996</v>
      </c>
      <c r="K7">
        <v>816.16295628999899</v>
      </c>
      <c r="L7">
        <v>828.248604233999</v>
      </c>
      <c r="M7">
        <v>862.96140560200001</v>
      </c>
      <c r="N7">
        <v>845.90954552999995</v>
      </c>
      <c r="O7">
        <v>877.55411356699994</v>
      </c>
      <c r="P7">
        <v>933.88081550799996</v>
      </c>
      <c r="Q7">
        <v>977.71252174599999</v>
      </c>
      <c r="R7">
        <v>1007.568282051</v>
      </c>
      <c r="S7">
        <v>1017.797723989</v>
      </c>
      <c r="T7">
        <v>1019.948957072</v>
      </c>
      <c r="U7">
        <v>992.32287338599997</v>
      </c>
      <c r="V7">
        <v>905.21562400799996</v>
      </c>
      <c r="W7">
        <v>973.58436564099998</v>
      </c>
      <c r="X7">
        <v>1002.1403136169999</v>
      </c>
      <c r="Y7">
        <v>1049.5525937560001</v>
      </c>
      <c r="Z7">
        <v>1091.0253239619999</v>
      </c>
      <c r="AA7">
        <v>1150.1740907190001</v>
      </c>
      <c r="AB7">
        <v>1183.489389506</v>
      </c>
      <c r="AD7">
        <v>1130.90727321299</v>
      </c>
      <c r="AE7">
        <v>1151.6374385786601</v>
      </c>
      <c r="AF7">
        <v>1172.06101061084</v>
      </c>
      <c r="AG7">
        <v>1208.20521473505</v>
      </c>
      <c r="AH7">
        <v>1214.6129069245201</v>
      </c>
      <c r="AI7">
        <v>1289.5818377025601</v>
      </c>
      <c r="AJ7">
        <v>1327.6333528068501</v>
      </c>
      <c r="AK7">
        <v>1351.2098110757699</v>
      </c>
      <c r="AL7">
        <v>1371.5293512794501</v>
      </c>
      <c r="AM7">
        <v>1390.5937976749101</v>
      </c>
      <c r="AN7">
        <v>1409.4919277044701</v>
      </c>
      <c r="AO7">
        <v>1428.2021873454601</v>
      </c>
      <c r="AP7">
        <v>1446.73467658758</v>
      </c>
      <c r="AQ7">
        <v>1465.0353977732</v>
      </c>
      <c r="AR7">
        <v>1483.1044603662899</v>
      </c>
      <c r="AS7">
        <v>1500.93903972728</v>
      </c>
      <c r="AT7">
        <v>1518.46596633235</v>
      </c>
      <c r="AU7">
        <v>1535.62646436711</v>
      </c>
      <c r="AV7">
        <v>1552.3623799224599</v>
      </c>
      <c r="AW7">
        <v>1568.6446709715599</v>
      </c>
      <c r="AX7">
        <v>1584.4907422255001</v>
      </c>
      <c r="AY7">
        <v>1599.94842948473</v>
      </c>
      <c r="AZ7">
        <v>1615.0252323534501</v>
      </c>
      <c r="BA7">
        <v>1629.7856545059401</v>
      </c>
      <c r="BB7">
        <v>1644.23411931551</v>
      </c>
      <c r="BC7">
        <v>1658.36597277396</v>
      </c>
      <c r="BD7">
        <v>1672.23471327532</v>
      </c>
      <c r="BE7">
        <v>1685.85657230947</v>
      </c>
      <c r="BF7">
        <v>1699.26970033866</v>
      </c>
      <c r="BG7">
        <v>1712.51279521372</v>
      </c>
      <c r="BH7">
        <v>1725.5844911453</v>
      </c>
      <c r="BI7">
        <v>1738.5147960546401</v>
      </c>
      <c r="BJ7">
        <v>1751.31342244348</v>
      </c>
      <c r="BK7">
        <v>1763.97216173372</v>
      </c>
      <c r="BL7">
        <v>1778.0460742857599</v>
      </c>
      <c r="BM7">
        <v>1792.09813685927</v>
      </c>
      <c r="BN7">
        <v>1806.18007867452</v>
      </c>
      <c r="BO7">
        <v>1820.33380618056</v>
      </c>
      <c r="BP7">
        <v>1834.61093352078</v>
      </c>
      <c r="BQ7">
        <v>1849.0013739492099</v>
      </c>
      <c r="BR7">
        <v>1863.5654555809599</v>
      </c>
      <c r="BS7">
        <v>1878.29113406683</v>
      </c>
      <c r="BT7">
        <v>1893.2223197907199</v>
      </c>
      <c r="BU7">
        <v>1908.39200923257</v>
      </c>
      <c r="BV7">
        <v>1923.7878718316299</v>
      </c>
      <c r="BW7">
        <v>1939.41344510369</v>
      </c>
      <c r="BX7">
        <v>1955.23341179815</v>
      </c>
      <c r="BY7">
        <v>1971.1991365794399</v>
      </c>
      <c r="BZ7">
        <v>1987.28726813395</v>
      </c>
      <c r="CA7">
        <v>2003.4663629926399</v>
      </c>
      <c r="CB7">
        <v>2019.72531991498</v>
      </c>
      <c r="CC7">
        <v>2036.02701441055</v>
      </c>
      <c r="CD7">
        <v>2052.3470245584199</v>
      </c>
      <c r="CE7">
        <v>2068.6340606590302</v>
      </c>
      <c r="CH7" t="s">
        <v>347</v>
      </c>
    </row>
    <row r="8" spans="1:86" x14ac:dyDescent="0.25">
      <c r="A8" t="s">
        <v>72</v>
      </c>
      <c r="B8" t="s">
        <v>0</v>
      </c>
      <c r="C8">
        <v>1.075593</v>
      </c>
      <c r="D8">
        <v>1.1229389999999999</v>
      </c>
      <c r="E8">
        <v>1.0294695</v>
      </c>
      <c r="F8">
        <v>0.93600000000000005</v>
      </c>
      <c r="G8">
        <v>0.81499999999999995</v>
      </c>
      <c r="H8">
        <v>0.68899999999999995</v>
      </c>
      <c r="I8">
        <v>6.9649925552941099</v>
      </c>
      <c r="J8">
        <v>13.2409851105882</v>
      </c>
      <c r="K8">
        <v>19.516977665882301</v>
      </c>
      <c r="L8">
        <v>25.7929702211764</v>
      </c>
      <c r="M8">
        <v>32.068962776470499</v>
      </c>
      <c r="N8">
        <v>32.929495143355098</v>
      </c>
      <c r="O8">
        <v>33.454788367320198</v>
      </c>
      <c r="P8">
        <v>34.0870828954248</v>
      </c>
      <c r="Q8">
        <v>35.673765302832201</v>
      </c>
      <c r="R8">
        <v>42.044631262745099</v>
      </c>
      <c r="S8">
        <v>43.802931669716699</v>
      </c>
      <c r="T8">
        <v>79.366072355555502</v>
      </c>
      <c r="U8">
        <v>84.581392289760302</v>
      </c>
      <c r="V8">
        <v>86.3210971389978</v>
      </c>
      <c r="W8">
        <v>91.953522891939002</v>
      </c>
      <c r="X8">
        <v>99.680591495860497</v>
      </c>
      <c r="Y8">
        <v>111.967024285403</v>
      </c>
      <c r="Z8">
        <v>132.04840846623</v>
      </c>
      <c r="AA8">
        <v>128.84195103834401</v>
      </c>
      <c r="AB8">
        <v>81.690890216993395</v>
      </c>
      <c r="AC8">
        <v>134.08843827535199</v>
      </c>
      <c r="AD8">
        <v>135.54734757063201</v>
      </c>
      <c r="AE8">
        <v>145.37136078339299</v>
      </c>
      <c r="AF8">
        <v>146.81857079373299</v>
      </c>
      <c r="AG8">
        <v>126.27914732135299</v>
      </c>
      <c r="AH8">
        <v>139.364476662903</v>
      </c>
      <c r="AI8">
        <v>148.86915173957101</v>
      </c>
      <c r="AJ8">
        <v>157.64080504155299</v>
      </c>
      <c r="AK8">
        <v>165.96298425870901</v>
      </c>
      <c r="AL8">
        <v>173.80358237654599</v>
      </c>
      <c r="AM8">
        <v>181.119382607331</v>
      </c>
      <c r="AN8">
        <v>188.45836643514701</v>
      </c>
      <c r="AO8">
        <v>195.792748722982</v>
      </c>
      <c r="AP8">
        <v>203.090460710315</v>
      </c>
      <c r="AQ8">
        <v>210.32555807223</v>
      </c>
      <c r="AR8">
        <v>217.492646242213</v>
      </c>
      <c r="AS8">
        <v>224.587217408377</v>
      </c>
      <c r="AT8">
        <v>231.67278702979701</v>
      </c>
      <c r="AU8">
        <v>238.83275333708301</v>
      </c>
      <c r="AV8">
        <v>246.129327838199</v>
      </c>
      <c r="AW8">
        <v>253.58841123956401</v>
      </c>
      <c r="AX8">
        <v>261.20613450336901</v>
      </c>
      <c r="AY8">
        <v>268.97451369701798</v>
      </c>
      <c r="AZ8">
        <v>276.87045738452798</v>
      </c>
      <c r="BA8">
        <v>284.873008418182</v>
      </c>
      <c r="BB8">
        <v>292.97966067022702</v>
      </c>
      <c r="BC8">
        <v>301.238336841067</v>
      </c>
      <c r="BD8">
        <v>309.64735539483002</v>
      </c>
      <c r="BE8">
        <v>318.205442621104</v>
      </c>
      <c r="BF8">
        <v>326.91268924401601</v>
      </c>
      <c r="BG8">
        <v>335.77085603707201</v>
      </c>
      <c r="BH8">
        <v>344.73598006180703</v>
      </c>
      <c r="BI8">
        <v>353.80325035756499</v>
      </c>
      <c r="BJ8">
        <v>362.96536851881302</v>
      </c>
      <c r="BK8">
        <v>372.21499986463402</v>
      </c>
      <c r="BL8">
        <v>381.65824701023899</v>
      </c>
      <c r="BM8">
        <v>391.296007406591</v>
      </c>
      <c r="BN8">
        <v>401.12901645619797</v>
      </c>
      <c r="BO8">
        <v>411.15759606941998</v>
      </c>
      <c r="BP8">
        <v>421.38301680228398</v>
      </c>
      <c r="BQ8">
        <v>431.80693094539498</v>
      </c>
      <c r="BR8">
        <v>442.43152677653302</v>
      </c>
      <c r="BS8">
        <v>453.25879041261601</v>
      </c>
      <c r="BT8">
        <v>464.29057896925599</v>
      </c>
      <c r="BU8">
        <v>475.52954108551802</v>
      </c>
      <c r="BV8">
        <v>486.97830671655402</v>
      </c>
      <c r="BW8">
        <v>498.64038065321802</v>
      </c>
      <c r="BX8">
        <v>510.52053125876103</v>
      </c>
      <c r="BY8">
        <v>522.62405243434205</v>
      </c>
      <c r="BZ8">
        <v>534.95600757600698</v>
      </c>
      <c r="CA8">
        <v>547.52037439451794</v>
      </c>
      <c r="CB8">
        <v>560.32093853554898</v>
      </c>
      <c r="CC8">
        <v>573.36298048189406</v>
      </c>
      <c r="CD8">
        <v>586.65171731934004</v>
      </c>
      <c r="CE8">
        <v>600.19234907478597</v>
      </c>
      <c r="CH8" t="s">
        <v>348</v>
      </c>
    </row>
    <row r="9" spans="1:86" x14ac:dyDescent="0.25">
      <c r="A9" t="s">
        <v>72</v>
      </c>
      <c r="B9" t="s">
        <v>1</v>
      </c>
      <c r="C9">
        <v>9.8081890000000005</v>
      </c>
      <c r="D9">
        <v>9.2932290000000002</v>
      </c>
      <c r="E9">
        <v>9.8067170000000008</v>
      </c>
      <c r="F9">
        <v>8.8545660000000002</v>
      </c>
      <c r="G9">
        <v>8.6165880000000001</v>
      </c>
      <c r="H9">
        <v>8.8059999999999992</v>
      </c>
      <c r="I9">
        <v>9.2767680000000006</v>
      </c>
      <c r="J9">
        <v>8.0783930000000002</v>
      </c>
      <c r="K9">
        <v>8.5185469999999999</v>
      </c>
      <c r="L9">
        <v>9.4223269999999992</v>
      </c>
      <c r="M9">
        <v>12.633956</v>
      </c>
      <c r="N9">
        <v>14.421863</v>
      </c>
      <c r="O9">
        <v>15.865779</v>
      </c>
      <c r="P9">
        <v>15.747068000000001</v>
      </c>
      <c r="Q9">
        <v>15.716564999999999</v>
      </c>
      <c r="R9">
        <v>17.715965000000001</v>
      </c>
      <c r="S9">
        <v>15.890855</v>
      </c>
      <c r="T9">
        <v>38.425732000000004</v>
      </c>
      <c r="U9">
        <v>43.790520999999998</v>
      </c>
      <c r="V9">
        <v>38.871126359999998</v>
      </c>
      <c r="W9">
        <v>40.431018520000002</v>
      </c>
      <c r="X9">
        <v>16.627302</v>
      </c>
      <c r="Y9">
        <v>16.692070000000001</v>
      </c>
      <c r="Z9">
        <v>17.791546</v>
      </c>
      <c r="AA9">
        <v>18.289885999999999</v>
      </c>
      <c r="AB9">
        <v>14.946527</v>
      </c>
      <c r="AC9">
        <v>14.944882</v>
      </c>
      <c r="AD9">
        <v>22.7442209042181</v>
      </c>
      <c r="AE9">
        <v>23.4348778010031</v>
      </c>
      <c r="AF9">
        <v>22.452074115967001</v>
      </c>
      <c r="AG9">
        <v>18.780533178752599</v>
      </c>
      <c r="AH9">
        <v>18.240913048965201</v>
      </c>
      <c r="AI9">
        <v>19.095221283438601</v>
      </c>
      <c r="AJ9">
        <v>19.674950849609601</v>
      </c>
      <c r="AK9">
        <v>20.056599848181101</v>
      </c>
      <c r="AL9">
        <v>20.1888418007468</v>
      </c>
      <c r="AM9">
        <v>20.0555623612589</v>
      </c>
      <c r="AN9">
        <v>19.896120208708702</v>
      </c>
      <c r="AO9">
        <v>19.708762258156</v>
      </c>
      <c r="AP9">
        <v>19.494078053683801</v>
      </c>
      <c r="AQ9">
        <v>19.250187186521401</v>
      </c>
      <c r="AR9">
        <v>18.977392505563</v>
      </c>
      <c r="AS9">
        <v>18.673206864713801</v>
      </c>
      <c r="AT9">
        <v>18.338188280297199</v>
      </c>
      <c r="AU9">
        <v>17.9711896250457</v>
      </c>
      <c r="AV9">
        <v>17.572338569301898</v>
      </c>
      <c r="AW9">
        <v>17.1416034120498</v>
      </c>
      <c r="AX9">
        <v>16.6774705152122</v>
      </c>
      <c r="AY9">
        <v>16.180800570751799</v>
      </c>
      <c r="AZ9">
        <v>15.649920395976601</v>
      </c>
      <c r="BA9">
        <v>15.084543035813899</v>
      </c>
      <c r="BB9">
        <v>14.484190289561599</v>
      </c>
      <c r="BC9">
        <v>13.84872049887</v>
      </c>
      <c r="BD9">
        <v>13.1778787561933</v>
      </c>
      <c r="BE9">
        <v>12.4704381186435</v>
      </c>
      <c r="BF9">
        <v>11.725649757406901</v>
      </c>
      <c r="BG9">
        <v>10.943115460657699</v>
      </c>
      <c r="BH9">
        <v>10.120299621183699</v>
      </c>
      <c r="BI9">
        <v>9.2567081444602994</v>
      </c>
      <c r="BJ9">
        <v>8.3518946174288793</v>
      </c>
      <c r="BK9">
        <v>7.4049504934055204</v>
      </c>
      <c r="BL9">
        <v>7.5550889351046298</v>
      </c>
      <c r="BM9">
        <v>7.7077961323167496</v>
      </c>
      <c r="BN9">
        <v>7.8635922546392196</v>
      </c>
      <c r="BO9">
        <v>8.0217310414577696</v>
      </c>
      <c r="BP9">
        <v>8.1827817874294002</v>
      </c>
      <c r="BQ9">
        <v>8.34690874200572</v>
      </c>
      <c r="BR9">
        <v>8.5138715540730292</v>
      </c>
      <c r="BS9">
        <v>8.6834559837876597</v>
      </c>
      <c r="BT9">
        <v>8.8563348817433507</v>
      </c>
      <c r="BU9">
        <v>9.0319173607862204</v>
      </c>
      <c r="BV9">
        <v>9.2109308289785705</v>
      </c>
      <c r="BW9">
        <v>9.3932701780859702</v>
      </c>
      <c r="BX9">
        <v>9.5784285367411108</v>
      </c>
      <c r="BY9">
        <v>9.7667885510219801</v>
      </c>
      <c r="BZ9">
        <v>9.9587623771259892</v>
      </c>
      <c r="CA9">
        <v>10.1539316830616</v>
      </c>
      <c r="CB9">
        <v>10.3527692156367</v>
      </c>
      <c r="CC9">
        <v>10.554918301960001</v>
      </c>
      <c r="CD9">
        <v>10.7609144352715</v>
      </c>
      <c r="CE9">
        <v>10.9700345362651</v>
      </c>
      <c r="CH9" t="s">
        <v>349</v>
      </c>
    </row>
    <row r="10" spans="1:86" x14ac:dyDescent="0.25">
      <c r="A10" t="s">
        <v>87</v>
      </c>
      <c r="B10" t="s">
        <v>0</v>
      </c>
      <c r="C10">
        <v>893.27634160166394</v>
      </c>
      <c r="D10">
        <v>984.99415733518197</v>
      </c>
      <c r="E10">
        <v>1102.8885081502001</v>
      </c>
      <c r="F10">
        <v>1239.08167572244</v>
      </c>
      <c r="G10">
        <v>1362.78430635827</v>
      </c>
      <c r="H10">
        <v>1459.79700706475</v>
      </c>
      <c r="I10">
        <v>1538.2655634052701</v>
      </c>
      <c r="J10">
        <v>1696.4208482280801</v>
      </c>
      <c r="K10">
        <v>1831.3104980312</v>
      </c>
      <c r="L10">
        <v>1982.90144225689</v>
      </c>
      <c r="M10">
        <v>2173.8083802854399</v>
      </c>
      <c r="N10">
        <v>2368.5123114282601</v>
      </c>
      <c r="O10">
        <v>2582.56923492029</v>
      </c>
      <c r="P10">
        <v>2681.0491499114401</v>
      </c>
      <c r="Q10">
        <v>3075.3634999015999</v>
      </c>
      <c r="R10">
        <v>3351.6112221128901</v>
      </c>
      <c r="S10">
        <v>3702.9846316254302</v>
      </c>
      <c r="T10">
        <v>4140.66206371715</v>
      </c>
      <c r="U10">
        <v>4521.2298143734997</v>
      </c>
      <c r="V10">
        <v>4929.6719087150004</v>
      </c>
      <c r="W10">
        <v>5507.4009401499998</v>
      </c>
      <c r="X10">
        <v>6118.3756868</v>
      </c>
      <c r="Y10">
        <v>6693.8339243999999</v>
      </c>
      <c r="Z10">
        <v>6485.5265240999997</v>
      </c>
      <c r="AA10">
        <v>7043.6318610199996</v>
      </c>
      <c r="AB10">
        <v>7608.8149999999996</v>
      </c>
      <c r="AC10">
        <v>8240.19</v>
      </c>
      <c r="AD10">
        <v>8587.7331670192907</v>
      </c>
      <c r="AE10">
        <v>9077.0609064053606</v>
      </c>
      <c r="AF10">
        <v>9555.6676384546099</v>
      </c>
      <c r="AG10">
        <v>9741.3255015174309</v>
      </c>
      <c r="AH10">
        <v>10424.633680298701</v>
      </c>
      <c r="AI10">
        <v>10927.355895634901</v>
      </c>
      <c r="AJ10">
        <v>11461.476921519599</v>
      </c>
      <c r="AK10">
        <v>12009.109452967299</v>
      </c>
      <c r="AL10">
        <v>12569.5104608369</v>
      </c>
      <c r="AM10">
        <v>12974.482657226699</v>
      </c>
      <c r="AN10">
        <v>13371.8708501746</v>
      </c>
      <c r="AO10">
        <v>13761.248506023499</v>
      </c>
      <c r="AP10">
        <v>14142.2988098351</v>
      </c>
      <c r="AQ10">
        <v>14514.6900129196</v>
      </c>
      <c r="AR10">
        <v>14878.0163133878</v>
      </c>
      <c r="AS10">
        <v>15231.052455853</v>
      </c>
      <c r="AT10">
        <v>15572.998863516101</v>
      </c>
      <c r="AU10">
        <v>15902.8870628728</v>
      </c>
      <c r="AV10">
        <v>16219.890573165399</v>
      </c>
      <c r="AW10">
        <v>16523.559142054299</v>
      </c>
      <c r="AX10">
        <v>16814.703769960601</v>
      </c>
      <c r="AY10">
        <v>17093.6043408775</v>
      </c>
      <c r="AZ10">
        <v>17360.726574538901</v>
      </c>
      <c r="BA10">
        <v>17616.685458096999</v>
      </c>
      <c r="BB10">
        <v>17862.241908617001</v>
      </c>
      <c r="BC10">
        <v>18097.4916721839</v>
      </c>
      <c r="BD10">
        <v>18323.413262295999</v>
      </c>
      <c r="BE10">
        <v>18541.011626203301</v>
      </c>
      <c r="BF10">
        <v>18751.337168567301</v>
      </c>
      <c r="BG10">
        <v>18955.526923405399</v>
      </c>
      <c r="BH10">
        <v>19155.841138212301</v>
      </c>
      <c r="BI10">
        <v>19353.546631889301</v>
      </c>
      <c r="BJ10">
        <v>19549.7353764449</v>
      </c>
      <c r="BK10">
        <v>19745.2289948529</v>
      </c>
      <c r="BL10">
        <v>19939.965634040698</v>
      </c>
      <c r="BM10">
        <v>20133.7894801574</v>
      </c>
      <c r="BN10">
        <v>20326.557106281402</v>
      </c>
      <c r="BO10">
        <v>20518.136931824902</v>
      </c>
      <c r="BP10">
        <v>20708.400998704899</v>
      </c>
      <c r="BQ10">
        <v>20897.206753507799</v>
      </c>
      <c r="BR10">
        <v>21084.418194275098</v>
      </c>
      <c r="BS10">
        <v>21269.933910849799</v>
      </c>
      <c r="BT10">
        <v>21453.6743898102</v>
      </c>
      <c r="BU10">
        <v>21635.562246849699</v>
      </c>
      <c r="BV10">
        <v>21815.497113078</v>
      </c>
      <c r="BW10">
        <v>21993.3745610646</v>
      </c>
      <c r="BX10">
        <v>22169.118721831001</v>
      </c>
      <c r="BY10">
        <v>22342.6637028039</v>
      </c>
      <c r="BZ10">
        <v>22513.938946065999</v>
      </c>
      <c r="CA10">
        <v>22682.867718077599</v>
      </c>
      <c r="CB10">
        <v>22849.351442354899</v>
      </c>
      <c r="CC10">
        <v>23013.266226377698</v>
      </c>
      <c r="CD10">
        <v>23174.463665697102</v>
      </c>
      <c r="CE10">
        <v>23332.792388062699</v>
      </c>
      <c r="CH10" t="s">
        <v>350</v>
      </c>
    </row>
    <row r="11" spans="1:86" x14ac:dyDescent="0.25">
      <c r="A11" t="s">
        <v>87</v>
      </c>
      <c r="B11" t="s">
        <v>1</v>
      </c>
      <c r="C11">
        <v>1806.67</v>
      </c>
      <c r="D11">
        <v>1899.61</v>
      </c>
      <c r="E11">
        <v>2018.356</v>
      </c>
      <c r="F11">
        <v>2151.2910000000002</v>
      </c>
      <c r="G11">
        <v>2316.7779999999998</v>
      </c>
      <c r="H11">
        <v>2397.0880000000002</v>
      </c>
      <c r="I11">
        <v>2533.5830000000001</v>
      </c>
      <c r="J11">
        <v>2350.98</v>
      </c>
      <c r="K11">
        <v>2316.8449999999898</v>
      </c>
      <c r="L11">
        <v>2355.3270000000002</v>
      </c>
      <c r="M11">
        <v>2724.7359999999999</v>
      </c>
      <c r="N11">
        <v>2683.712</v>
      </c>
      <c r="O11">
        <v>2895.3049999999998</v>
      </c>
      <c r="P11">
        <v>3155.4105599999998</v>
      </c>
      <c r="Q11">
        <v>3719.01999999999</v>
      </c>
      <c r="R11">
        <v>4170.6400000000003</v>
      </c>
      <c r="S11">
        <v>4626.2551095310901</v>
      </c>
      <c r="T11">
        <v>5273.2917092218804</v>
      </c>
      <c r="U11">
        <v>7744.9804729249199</v>
      </c>
      <c r="V11">
        <v>8260.9312603770304</v>
      </c>
      <c r="W11">
        <v>9583.8422989320406</v>
      </c>
      <c r="X11">
        <v>10996.87113</v>
      </c>
      <c r="Y11">
        <v>12039.236038564601</v>
      </c>
      <c r="Z11">
        <v>11930.8432063865</v>
      </c>
      <c r="AA11">
        <v>12573.2630064845</v>
      </c>
      <c r="AB11">
        <v>12302.466066291199</v>
      </c>
      <c r="AC11">
        <v>12752.526333944799</v>
      </c>
      <c r="AD11">
        <v>14205.1893588934</v>
      </c>
      <c r="AE11">
        <v>15132.237895762701</v>
      </c>
      <c r="AF11">
        <v>16095.241592628099</v>
      </c>
      <c r="AG11">
        <v>16524.309002358001</v>
      </c>
      <c r="AH11">
        <v>17726.295421847601</v>
      </c>
      <c r="AI11">
        <v>18785.566350774399</v>
      </c>
      <c r="AJ11">
        <v>19968.824055467201</v>
      </c>
      <c r="AK11">
        <v>21216.9349071453</v>
      </c>
      <c r="AL11">
        <v>22528.693966651899</v>
      </c>
      <c r="AM11">
        <v>23316.557024289399</v>
      </c>
      <c r="AN11">
        <v>24088.672353674599</v>
      </c>
      <c r="AO11">
        <v>24843.919408169299</v>
      </c>
      <c r="AP11">
        <v>25581.525250869101</v>
      </c>
      <c r="AQ11">
        <v>26300.6450256139</v>
      </c>
      <c r="AR11">
        <v>27000.234413799</v>
      </c>
      <c r="AS11">
        <v>27677.4797874793</v>
      </c>
      <c r="AT11">
        <v>28330.376415242699</v>
      </c>
      <c r="AU11">
        <v>28956.569526747498</v>
      </c>
      <c r="AV11">
        <v>29553.887518776999</v>
      </c>
      <c r="AW11">
        <v>30121.036234914802</v>
      </c>
      <c r="AX11">
        <v>30659.747535468101</v>
      </c>
      <c r="AY11">
        <v>31170.428962883001</v>
      </c>
      <c r="AZ11">
        <v>31653.9742592804</v>
      </c>
      <c r="BA11">
        <v>32111.7197290638</v>
      </c>
      <c r="BB11">
        <v>32545.5727219006</v>
      </c>
      <c r="BC11">
        <v>32955.545224333298</v>
      </c>
      <c r="BD11">
        <v>33344.130047031103</v>
      </c>
      <c r="BE11">
        <v>33713.6785913489</v>
      </c>
      <c r="BF11">
        <v>34066.801653799099</v>
      </c>
      <c r="BG11">
        <v>34406.5012780201</v>
      </c>
      <c r="BH11">
        <v>34738.200008887201</v>
      </c>
      <c r="BI11">
        <v>35065.201043007</v>
      </c>
      <c r="BJ11">
        <v>35390.520839755802</v>
      </c>
      <c r="BK11">
        <v>35716.357404631701</v>
      </c>
      <c r="BL11">
        <v>36236.155970601001</v>
      </c>
      <c r="BM11">
        <v>36763.4420443622</v>
      </c>
      <c r="BN11">
        <v>37298.229425873498</v>
      </c>
      <c r="BO11">
        <v>37840.622848527499</v>
      </c>
      <c r="BP11">
        <v>38390.818018010701</v>
      </c>
      <c r="BQ11">
        <v>38948.925222567399</v>
      </c>
      <c r="BR11">
        <v>39514.881158401797</v>
      </c>
      <c r="BS11">
        <v>40089.066472257</v>
      </c>
      <c r="BT11">
        <v>40671.335442212498</v>
      </c>
      <c r="BU11">
        <v>41261.986379732698</v>
      </c>
      <c r="BV11">
        <v>41861.055955375203</v>
      </c>
      <c r="BW11">
        <v>42468.760314587103</v>
      </c>
      <c r="BX11">
        <v>43085.054048357801</v>
      </c>
      <c r="BY11">
        <v>43710.247739402403</v>
      </c>
      <c r="BZ11">
        <v>44344.302290341002</v>
      </c>
      <c r="CA11">
        <v>44987.446471152602</v>
      </c>
      <c r="CB11">
        <v>45639.824106947002</v>
      </c>
      <c r="CC11">
        <v>46301.494124696903</v>
      </c>
      <c r="CD11">
        <v>46972.6070297896</v>
      </c>
      <c r="CE11">
        <v>47653.316739529197</v>
      </c>
      <c r="CH11" t="s">
        <v>351</v>
      </c>
    </row>
    <row r="12" spans="1:86" x14ac:dyDescent="0.25">
      <c r="A12" t="s">
        <v>102</v>
      </c>
      <c r="B12" t="s">
        <v>0</v>
      </c>
      <c r="C12">
        <v>1.48124738843312E-2</v>
      </c>
      <c r="D12">
        <v>5.2655773297015198</v>
      </c>
      <c r="E12">
        <v>5.8860633821526296</v>
      </c>
      <c r="F12">
        <v>1.76067264566773E-2</v>
      </c>
      <c r="G12">
        <v>6.9373669377521701</v>
      </c>
      <c r="H12">
        <v>7.0874634025410597</v>
      </c>
      <c r="I12">
        <v>7.2837553823377901</v>
      </c>
      <c r="J12">
        <v>7.8162167832271496</v>
      </c>
      <c r="K12">
        <v>7.8971118199674102</v>
      </c>
      <c r="L12">
        <v>7.9839704921848202</v>
      </c>
      <c r="M12">
        <v>8.2521056045809598</v>
      </c>
      <c r="N12">
        <v>8.45498611430647</v>
      </c>
      <c r="O12">
        <v>8.4623837869487595</v>
      </c>
      <c r="P12">
        <v>8.4153947765802304</v>
      </c>
      <c r="Q12">
        <v>8.5603411045052002</v>
      </c>
      <c r="R12">
        <v>8.7116182868273793</v>
      </c>
      <c r="S12">
        <v>33.734170152589897</v>
      </c>
      <c r="T12">
        <v>34.769583499049197</v>
      </c>
      <c r="U12">
        <v>34.489930687762701</v>
      </c>
      <c r="V12">
        <v>34.945161676400097</v>
      </c>
      <c r="W12">
        <v>36.449630543731701</v>
      </c>
      <c r="X12">
        <v>37.766103838112002</v>
      </c>
      <c r="Y12">
        <v>38.999383482636397</v>
      </c>
      <c r="Z12">
        <v>28.396039993868001</v>
      </c>
      <c r="AA12">
        <v>29.145446132064698</v>
      </c>
      <c r="AB12">
        <v>43.561727900000001</v>
      </c>
      <c r="AC12">
        <v>44.484906615339902</v>
      </c>
      <c r="AD12">
        <v>43.505309758872897</v>
      </c>
      <c r="AE12">
        <v>45.214166839671996</v>
      </c>
      <c r="AF12">
        <v>44.271698035126597</v>
      </c>
      <c r="AG12">
        <v>39.044117189657399</v>
      </c>
      <c r="AH12">
        <v>41.225768628708401</v>
      </c>
      <c r="AI12">
        <v>43.260894598150898</v>
      </c>
      <c r="AJ12">
        <v>44.943696596087499</v>
      </c>
      <c r="AK12">
        <v>46.645564101755703</v>
      </c>
      <c r="AL12">
        <v>48.427508122615301</v>
      </c>
      <c r="AM12">
        <v>49.787792544576902</v>
      </c>
      <c r="AN12">
        <v>51.275100807083703</v>
      </c>
      <c r="AO12">
        <v>52.746857423946402</v>
      </c>
      <c r="AP12">
        <v>54.211383677489003</v>
      </c>
      <c r="AQ12">
        <v>55.810934836232001</v>
      </c>
      <c r="AR12">
        <v>57.265184308617599</v>
      </c>
      <c r="AS12">
        <v>58.843695585616103</v>
      </c>
      <c r="AT12">
        <v>60.403018135519403</v>
      </c>
      <c r="AU12">
        <v>61.938303897670103</v>
      </c>
      <c r="AV12">
        <v>63.5722136192554</v>
      </c>
      <c r="AW12">
        <v>65.0515463650366</v>
      </c>
      <c r="AX12">
        <v>66.624579327875907</v>
      </c>
      <c r="AY12">
        <v>68.166281351913696</v>
      </c>
      <c r="AZ12">
        <v>69.676780996508896</v>
      </c>
      <c r="BA12">
        <v>71.156025128974505</v>
      </c>
      <c r="BB12">
        <v>72.714116192331204</v>
      </c>
      <c r="BC12">
        <v>74.128549062940095</v>
      </c>
      <c r="BD12">
        <v>75.617598648216102</v>
      </c>
      <c r="BE12">
        <v>77.071658183663899</v>
      </c>
      <c r="BF12">
        <v>78.390289418926699</v>
      </c>
      <c r="BG12">
        <v>79.976145745246697</v>
      </c>
      <c r="BH12">
        <v>81.423819950027706</v>
      </c>
      <c r="BI12">
        <v>82.930008851428198</v>
      </c>
      <c r="BJ12">
        <v>84.397669241901895</v>
      </c>
      <c r="BK12">
        <v>85.828666634505296</v>
      </c>
      <c r="BL12">
        <v>87.254503670955302</v>
      </c>
      <c r="BM12">
        <v>88.675330663734997</v>
      </c>
      <c r="BN12">
        <v>90.091464134871302</v>
      </c>
      <c r="BO12">
        <v>91.503096927702799</v>
      </c>
      <c r="BP12">
        <v>92.9104691899838</v>
      </c>
      <c r="BQ12">
        <v>94.313955817997595</v>
      </c>
      <c r="BR12">
        <v>95.713763533982402</v>
      </c>
      <c r="BS12">
        <v>97.109891573515995</v>
      </c>
      <c r="BT12">
        <v>98.502304487777806</v>
      </c>
      <c r="BU12">
        <v>99.890620935509304</v>
      </c>
      <c r="BV12">
        <v>101.275016616603</v>
      </c>
      <c r="BW12">
        <v>102.655236942594</v>
      </c>
      <c r="BX12">
        <v>104.03086455485099</v>
      </c>
      <c r="BY12">
        <v>105.401126299464</v>
      </c>
      <c r="BZ12">
        <v>106.765319459156</v>
      </c>
      <c r="CA12">
        <v>108.123146889043</v>
      </c>
      <c r="CB12">
        <v>109.474337255254</v>
      </c>
      <c r="CC12">
        <v>110.817979036705</v>
      </c>
      <c r="CD12">
        <v>112.153048995362</v>
      </c>
      <c r="CE12">
        <v>113.478699306517</v>
      </c>
      <c r="CH12" t="s">
        <v>352</v>
      </c>
    </row>
    <row r="13" spans="1:86" x14ac:dyDescent="0.25">
      <c r="A13" t="s">
        <v>102</v>
      </c>
      <c r="B13" t="s">
        <v>1</v>
      </c>
      <c r="C13">
        <v>8.33520211702585E-2</v>
      </c>
      <c r="D13">
        <v>8.8330410788214797E-2</v>
      </c>
      <c r="E13">
        <v>9.3959495155609196E-2</v>
      </c>
      <c r="F13">
        <v>9.9075702183737305E-2</v>
      </c>
      <c r="G13">
        <v>0.103993490206749</v>
      </c>
      <c r="H13">
        <v>0.106036537458387</v>
      </c>
      <c r="I13">
        <v>0.107886054665616</v>
      </c>
      <c r="J13">
        <v>0.11506380987098</v>
      </c>
      <c r="K13">
        <v>0.109902082820149</v>
      </c>
      <c r="L13">
        <v>0.113775274303847</v>
      </c>
      <c r="M13">
        <v>0.123064423669904</v>
      </c>
      <c r="N13">
        <v>0.123670846639332</v>
      </c>
      <c r="O13">
        <v>0.12530887327507401</v>
      </c>
      <c r="P13">
        <v>0.12911884605183199</v>
      </c>
      <c r="Q13">
        <v>0.13896633215330501</v>
      </c>
      <c r="R13">
        <v>0.14862881553454099</v>
      </c>
      <c r="S13">
        <v>0.15859966919742</v>
      </c>
      <c r="T13">
        <v>0.16838232119977301</v>
      </c>
      <c r="U13">
        <v>0.17227241493390399</v>
      </c>
      <c r="V13">
        <v>0.169165974796151</v>
      </c>
      <c r="W13">
        <v>0.18096600228488099</v>
      </c>
      <c r="X13">
        <v>0.190250638587005</v>
      </c>
      <c r="Y13">
        <v>0.19323493107659401</v>
      </c>
      <c r="Z13">
        <v>0.20039968048660101</v>
      </c>
      <c r="AA13">
        <v>0.206083880237207</v>
      </c>
      <c r="AB13">
        <v>0.23121998101998001</v>
      </c>
      <c r="AC13">
        <v>0.235731073080652</v>
      </c>
      <c r="AD13">
        <v>0.228957366834596</v>
      </c>
      <c r="AE13">
        <v>0.23606102288313199</v>
      </c>
      <c r="AF13">
        <v>0.23313665939113401</v>
      </c>
      <c r="AG13">
        <v>0.215078714828042</v>
      </c>
      <c r="AH13">
        <v>0.22331915686366699</v>
      </c>
      <c r="AI13">
        <v>0.231171629979668</v>
      </c>
      <c r="AJ13">
        <v>0.237858241793034</v>
      </c>
      <c r="AK13">
        <v>0.24473207873717501</v>
      </c>
      <c r="AL13">
        <v>0.252050751129272</v>
      </c>
      <c r="AM13">
        <v>0.25786029667541799</v>
      </c>
      <c r="AN13">
        <v>0.26425079677617802</v>
      </c>
      <c r="AO13">
        <v>0.270641296876937</v>
      </c>
      <c r="AP13">
        <v>0.27703179697769797</v>
      </c>
      <c r="AQ13">
        <v>0.284003251633072</v>
      </c>
      <c r="AR13">
        <v>0.29039375173383197</v>
      </c>
      <c r="AS13">
        <v>0.29736520638920599</v>
      </c>
      <c r="AT13">
        <v>0.30433666104458001</v>
      </c>
      <c r="AU13">
        <v>0.31130811569995498</v>
      </c>
      <c r="AV13">
        <v>0.31886052490994299</v>
      </c>
      <c r="AW13">
        <v>0.32583197956531801</v>
      </c>
      <c r="AX13">
        <v>0.33338438877530702</v>
      </c>
      <c r="AY13">
        <v>0.34093679798529603</v>
      </c>
      <c r="AZ13">
        <v>0.34848920719528498</v>
      </c>
      <c r="BA13">
        <v>0.35604161640527399</v>
      </c>
      <c r="BB13">
        <v>0.36417498016987698</v>
      </c>
      <c r="BC13">
        <v>0.37172738937986499</v>
      </c>
      <c r="BD13">
        <v>0.37986075314446899</v>
      </c>
      <c r="BE13">
        <v>0.38799411690907298</v>
      </c>
      <c r="BF13">
        <v>0.39554652611906099</v>
      </c>
      <c r="BG13">
        <v>0.40484179899289402</v>
      </c>
      <c r="BH13">
        <v>0.413556117312112</v>
      </c>
      <c r="BI13">
        <v>0.42285139018594498</v>
      </c>
      <c r="BJ13">
        <v>0.432146663059777</v>
      </c>
      <c r="BK13">
        <v>0.44144193593360898</v>
      </c>
      <c r="BL13">
        <v>0.45093367428429898</v>
      </c>
      <c r="BM13">
        <v>0.46062603061862301</v>
      </c>
      <c r="BN13">
        <v>0.47052324521100403</v>
      </c>
      <c r="BO13">
        <v>0.48062964795857499</v>
      </c>
      <c r="BP13">
        <v>0.49094966027544601</v>
      </c>
      <c r="BQ13">
        <v>0.50148779702701995</v>
      </c>
      <c r="BR13">
        <v>0.51224866850518003</v>
      </c>
      <c r="BS13">
        <v>0.52323698244522898</v>
      </c>
      <c r="BT13">
        <v>0.53445754608546403</v>
      </c>
      <c r="BU13">
        <v>0.54591526827027503</v>
      </c>
      <c r="BV13">
        <v>0.55761516159769797</v>
      </c>
      <c r="BW13">
        <v>0.569562344612357</v>
      </c>
      <c r="BX13">
        <v>0.58176204404476495</v>
      </c>
      <c r="BY13">
        <v>0.59421959709793604</v>
      </c>
      <c r="BZ13">
        <v>0.60694045378234995</v>
      </c>
      <c r="CA13">
        <v>0.61993017930025196</v>
      </c>
      <c r="CB13">
        <v>0.63319445648035499</v>
      </c>
      <c r="CC13">
        <v>0.64673908826400195</v>
      </c>
      <c r="CD13">
        <v>0.66057000024386703</v>
      </c>
      <c r="CE13">
        <v>0.67469324325633295</v>
      </c>
      <c r="CH13" t="s">
        <v>353</v>
      </c>
    </row>
    <row r="14" spans="1:86" x14ac:dyDescent="0.25">
      <c r="A14" t="s">
        <v>117</v>
      </c>
      <c r="B14" t="s">
        <v>0</v>
      </c>
      <c r="C14">
        <v>259.77225415999999</v>
      </c>
      <c r="D14">
        <v>304.73160501107299</v>
      </c>
      <c r="E14">
        <v>314.60265348168298</v>
      </c>
      <c r="F14">
        <v>319.90290498902499</v>
      </c>
      <c r="G14">
        <v>332.34809146471099</v>
      </c>
      <c r="H14">
        <v>343.19315693685201</v>
      </c>
      <c r="I14">
        <v>350.26032491933597</v>
      </c>
      <c r="J14">
        <v>360.11835802555998</v>
      </c>
      <c r="K14">
        <v>367.35451544662902</v>
      </c>
      <c r="L14">
        <v>371.67199627162802</v>
      </c>
      <c r="M14">
        <v>374.68351594277601</v>
      </c>
      <c r="N14">
        <v>397.823555731064</v>
      </c>
      <c r="O14">
        <v>402.01285361839098</v>
      </c>
      <c r="P14">
        <v>409.510304172205</v>
      </c>
      <c r="Q14">
        <v>422.002487586656</v>
      </c>
      <c r="R14">
        <v>439.587342060259</v>
      </c>
      <c r="S14">
        <v>462.65883088409799</v>
      </c>
      <c r="T14">
        <v>494.47808262255802</v>
      </c>
      <c r="U14">
        <v>517.03280962859697</v>
      </c>
      <c r="V14">
        <v>529.84003251558397</v>
      </c>
      <c r="W14">
        <v>551.28860590793704</v>
      </c>
      <c r="X14">
        <v>565.056968049646</v>
      </c>
      <c r="Y14">
        <v>594.33862050830896</v>
      </c>
      <c r="Z14">
        <v>619.99241229359495</v>
      </c>
      <c r="AA14">
        <v>657.15077200872304</v>
      </c>
      <c r="AB14">
        <v>674.04424381425997</v>
      </c>
      <c r="AC14">
        <v>720.31042043374805</v>
      </c>
      <c r="AD14">
        <v>734.76146163896794</v>
      </c>
      <c r="AE14">
        <v>765.25453494069905</v>
      </c>
      <c r="AF14">
        <v>796.18106888593502</v>
      </c>
      <c r="AG14">
        <v>786.70952298582597</v>
      </c>
      <c r="AH14">
        <v>817.23214505939598</v>
      </c>
      <c r="AI14">
        <v>856.55179814399798</v>
      </c>
      <c r="AJ14">
        <v>892.78786612904605</v>
      </c>
      <c r="AK14">
        <v>930.07303531627201</v>
      </c>
      <c r="AL14">
        <v>969.12502128470101</v>
      </c>
      <c r="AM14">
        <v>1003.92070997854</v>
      </c>
      <c r="AN14">
        <v>1039.62717613824</v>
      </c>
      <c r="AO14">
        <v>1076.2729652447099</v>
      </c>
      <c r="AP14">
        <v>1113.8745127894599</v>
      </c>
      <c r="AQ14">
        <v>1152.4106249449101</v>
      </c>
      <c r="AR14">
        <v>1191.87381384015</v>
      </c>
      <c r="AS14">
        <v>1232.3468731236801</v>
      </c>
      <c r="AT14">
        <v>1273.8427438517001</v>
      </c>
      <c r="AU14">
        <v>1316.37819426586</v>
      </c>
      <c r="AV14">
        <v>1359.97179633685</v>
      </c>
      <c r="AW14">
        <v>1404.6157435197299</v>
      </c>
      <c r="AX14">
        <v>1450.28379378617</v>
      </c>
      <c r="AY14">
        <v>1497.0131932982599</v>
      </c>
      <c r="AZ14">
        <v>1544.78083686113</v>
      </c>
      <c r="BA14">
        <v>1593.55746215973</v>
      </c>
      <c r="BB14">
        <v>1643.3306841394401</v>
      </c>
      <c r="BC14">
        <v>1694.08297669284</v>
      </c>
      <c r="BD14">
        <v>1745.7988029353901</v>
      </c>
      <c r="BE14">
        <v>1798.430534956</v>
      </c>
      <c r="BF14">
        <v>1851.8284980307501</v>
      </c>
      <c r="BG14">
        <v>1905.8437893842299</v>
      </c>
      <c r="BH14">
        <v>1960.4156278232199</v>
      </c>
      <c r="BI14">
        <v>2015.5246440968799</v>
      </c>
      <c r="BJ14">
        <v>2071.1557250227202</v>
      </c>
      <c r="BK14">
        <v>2127.2891514796302</v>
      </c>
      <c r="BL14">
        <v>2185.04963504846</v>
      </c>
      <c r="BM14">
        <v>2244.48868828797</v>
      </c>
      <c r="BN14">
        <v>2305.6599306666899</v>
      </c>
      <c r="BO14">
        <v>2368.61875614478</v>
      </c>
      <c r="BP14">
        <v>2433.4221062597999</v>
      </c>
      <c r="BQ14">
        <v>2500.1282221332799</v>
      </c>
      <c r="BR14">
        <v>2568.7971042408299</v>
      </c>
      <c r="BS14">
        <v>2639.4909420454401</v>
      </c>
      <c r="BT14">
        <v>2712.27389659255</v>
      </c>
      <c r="BU14">
        <v>2787.21181437021</v>
      </c>
      <c r="BV14">
        <v>2864.3722024128001</v>
      </c>
      <c r="BW14">
        <v>2943.8243036026201</v>
      </c>
      <c r="BX14">
        <v>3025.63945723495</v>
      </c>
      <c r="BY14">
        <v>3109.8910196172801</v>
      </c>
      <c r="BZ14">
        <v>3196.6545010994701</v>
      </c>
      <c r="CA14">
        <v>3286.0075333837199</v>
      </c>
      <c r="CB14">
        <v>3378.0301645291001</v>
      </c>
      <c r="CC14">
        <v>3472.8050138999101</v>
      </c>
      <c r="CD14">
        <v>3570.4172470215999</v>
      </c>
      <c r="CE14">
        <v>3670.9542691073798</v>
      </c>
      <c r="CH14" t="s">
        <v>354</v>
      </c>
    </row>
    <row r="15" spans="1:86" x14ac:dyDescent="0.25">
      <c r="A15" t="s">
        <v>117</v>
      </c>
      <c r="B15" t="s">
        <v>1</v>
      </c>
      <c r="C15">
        <v>62.2242602275252</v>
      </c>
      <c r="D15">
        <v>80.584023386716893</v>
      </c>
      <c r="E15">
        <v>85.553488243910095</v>
      </c>
      <c r="F15">
        <v>90.735523176962801</v>
      </c>
      <c r="G15">
        <v>96.170038511559497</v>
      </c>
      <c r="H15">
        <v>103.18107141722599</v>
      </c>
      <c r="I15">
        <v>110.303685371489</v>
      </c>
      <c r="J15">
        <v>114.889157865173</v>
      </c>
      <c r="K15">
        <v>102.18468296282499</v>
      </c>
      <c r="L15">
        <v>101.94180924185</v>
      </c>
      <c r="M15">
        <v>106.24718980909</v>
      </c>
      <c r="N15">
        <v>110.165521579585</v>
      </c>
      <c r="O15">
        <v>113.91315635654099</v>
      </c>
      <c r="P15">
        <v>118.424082267898</v>
      </c>
      <c r="Q15">
        <v>123.634366268158</v>
      </c>
      <c r="R15">
        <v>129.35804925983399</v>
      </c>
      <c r="S15">
        <v>186.272506117885</v>
      </c>
      <c r="T15">
        <v>202.335998172903</v>
      </c>
      <c r="U15">
        <v>150.94685669651</v>
      </c>
      <c r="V15">
        <v>156.90285316657099</v>
      </c>
      <c r="W15">
        <v>206.68002346836201</v>
      </c>
      <c r="X15">
        <v>174.53473711427199</v>
      </c>
      <c r="Y15">
        <v>215.549339554314</v>
      </c>
      <c r="Z15">
        <v>193.27957653134601</v>
      </c>
      <c r="AA15">
        <v>224.81215727725501</v>
      </c>
      <c r="AB15">
        <v>228.926670406374</v>
      </c>
      <c r="AC15">
        <v>247.894891065905</v>
      </c>
      <c r="AD15">
        <v>257.64549672067602</v>
      </c>
      <c r="AE15">
        <v>270.39401185774301</v>
      </c>
      <c r="AF15">
        <v>283.35772721821598</v>
      </c>
      <c r="AG15">
        <v>278.185204789387</v>
      </c>
      <c r="AH15">
        <v>291.00434879616</v>
      </c>
      <c r="AI15">
        <v>307.79742744503199</v>
      </c>
      <c r="AJ15">
        <v>323.224669030462</v>
      </c>
      <c r="AK15">
        <v>339.142022213953</v>
      </c>
      <c r="AL15">
        <v>355.87116040980197</v>
      </c>
      <c r="AM15">
        <v>370.70527945234397</v>
      </c>
      <c r="AN15">
        <v>385.96678154977701</v>
      </c>
      <c r="AO15">
        <v>401.668784156306</v>
      </c>
      <c r="AP15">
        <v>417.81915774445702</v>
      </c>
      <c r="AQ15">
        <v>434.40880208037498</v>
      </c>
      <c r="AR15">
        <v>451.43451978459399</v>
      </c>
      <c r="AS15">
        <v>468.93369560160698</v>
      </c>
      <c r="AT15">
        <v>486.91264230625001</v>
      </c>
      <c r="AU15">
        <v>505.37947632331401</v>
      </c>
      <c r="AV15">
        <v>524.34305193439002</v>
      </c>
      <c r="AW15">
        <v>543.80017176001297</v>
      </c>
      <c r="AX15">
        <v>563.73927604366395</v>
      </c>
      <c r="AY15">
        <v>584.17741747581204</v>
      </c>
      <c r="AZ15">
        <v>605.10451201353601</v>
      </c>
      <c r="BA15">
        <v>626.50768815489403</v>
      </c>
      <c r="BB15">
        <v>648.38145296593905</v>
      </c>
      <c r="BC15">
        <v>670.71809994232103</v>
      </c>
      <c r="BD15">
        <v>693.51107035693894</v>
      </c>
      <c r="BE15">
        <v>716.73945826714703</v>
      </c>
      <c r="BF15">
        <v>740.33628267240294</v>
      </c>
      <c r="BG15">
        <v>764.23464455624901</v>
      </c>
      <c r="BH15">
        <v>788.40691528076002</v>
      </c>
      <c r="BI15">
        <v>812.84391262798999</v>
      </c>
      <c r="BJ15">
        <v>837.53817604586004</v>
      </c>
      <c r="BK15">
        <v>862.48019538006304</v>
      </c>
      <c r="BL15">
        <v>888.17498628218198</v>
      </c>
      <c r="BM15">
        <v>914.64526804474201</v>
      </c>
      <c r="BN15">
        <v>941.91444564803396</v>
      </c>
      <c r="BO15">
        <v>970.00663045475801</v>
      </c>
      <c r="BP15">
        <v>998.94666152925004</v>
      </c>
      <c r="BQ15">
        <v>1028.7601276001401</v>
      </c>
      <c r="BR15">
        <v>1059.47338968588</v>
      </c>
      <c r="BS15">
        <v>1091.1136044031</v>
      </c>
      <c r="BT15">
        <v>1123.70874797843</v>
      </c>
      <c r="BU15">
        <v>1157.2876409850601</v>
      </c>
      <c r="BV15">
        <v>1191.8799738258399</v>
      </c>
      <c r="BW15">
        <v>1227.5163329854799</v>
      </c>
      <c r="BX15">
        <v>1264.2282280750701</v>
      </c>
      <c r="BY15">
        <v>1302.0481196928299</v>
      </c>
      <c r="BZ15">
        <v>1341.0094481256999</v>
      </c>
      <c r="CA15">
        <v>1381.1466629172301</v>
      </c>
      <c r="CB15">
        <v>1422.4952533277699</v>
      </c>
      <c r="CC15">
        <v>1465.0917797140401</v>
      </c>
      <c r="CD15">
        <v>1508.97390585572</v>
      </c>
      <c r="CE15">
        <v>1554.18043225772</v>
      </c>
      <c r="CH15" t="s">
        <v>355</v>
      </c>
    </row>
    <row r="16" spans="1:86" x14ac:dyDescent="0.25">
      <c r="A16" t="s">
        <v>132</v>
      </c>
      <c r="B16" t="s">
        <v>0</v>
      </c>
      <c r="C16">
        <v>1295.3559746220001</v>
      </c>
      <c r="D16">
        <v>1327.8016200659999</v>
      </c>
      <c r="E16">
        <v>1350.2344765390001</v>
      </c>
      <c r="F16">
        <v>1352.790966193</v>
      </c>
      <c r="G16">
        <v>1364.4750514443499</v>
      </c>
      <c r="H16">
        <v>1385.4084861220001</v>
      </c>
      <c r="I16">
        <v>1405.9481894989999</v>
      </c>
      <c r="J16">
        <v>1416.286823597</v>
      </c>
      <c r="K16">
        <v>1421.925930293</v>
      </c>
      <c r="L16">
        <v>1422.1054016620001</v>
      </c>
      <c r="M16">
        <v>1417.322833189</v>
      </c>
      <c r="N16">
        <v>1422.8570033440001</v>
      </c>
      <c r="O16">
        <v>1423.1798266177</v>
      </c>
      <c r="P16">
        <v>1424.1926717639999</v>
      </c>
      <c r="Q16">
        <v>1416.1295902889001</v>
      </c>
      <c r="R16">
        <v>1409.2386031819999</v>
      </c>
      <c r="S16">
        <v>1401.12449071999</v>
      </c>
      <c r="T16">
        <v>1410.595916728</v>
      </c>
      <c r="U16">
        <v>1392.8702009670001</v>
      </c>
      <c r="V16">
        <v>1368.7936822659999</v>
      </c>
      <c r="W16">
        <v>1347.20162598</v>
      </c>
      <c r="X16">
        <v>1336.913949</v>
      </c>
      <c r="Y16">
        <v>1377.5758370000001</v>
      </c>
      <c r="Z16">
        <v>1391.616395</v>
      </c>
      <c r="AA16">
        <v>1380.0840350000001</v>
      </c>
      <c r="AB16">
        <v>1398.449117333</v>
      </c>
      <c r="AC16">
        <v>1416.108512028</v>
      </c>
      <c r="AD16">
        <v>1394.2327423991801</v>
      </c>
      <c r="AE16">
        <v>1391.3898680433199</v>
      </c>
      <c r="AF16">
        <v>1388.0687507600401</v>
      </c>
      <c r="AG16">
        <v>1381.7397111621599</v>
      </c>
      <c r="AH16">
        <v>1378.54808695513</v>
      </c>
      <c r="AI16">
        <v>1374.6276472684999</v>
      </c>
      <c r="AJ16">
        <v>1369.79703663394</v>
      </c>
      <c r="AK16">
        <v>1364.5179873140401</v>
      </c>
      <c r="AL16">
        <v>1358.74213807246</v>
      </c>
      <c r="AM16">
        <v>1352.85691943655</v>
      </c>
      <c r="AN16">
        <v>1346.70696357419</v>
      </c>
      <c r="AO16">
        <v>1340.32292496021</v>
      </c>
      <c r="AP16">
        <v>1333.74282669682</v>
      </c>
      <c r="AQ16">
        <v>1326.9982001282799</v>
      </c>
      <c r="AR16">
        <v>1320.1115806091</v>
      </c>
      <c r="AS16">
        <v>1313.0957797741301</v>
      </c>
      <c r="AT16">
        <v>1305.95268382429</v>
      </c>
      <c r="AU16">
        <v>1298.6783983000601</v>
      </c>
      <c r="AV16">
        <v>1291.27544093132</v>
      </c>
      <c r="AW16">
        <v>1283.75686364802</v>
      </c>
      <c r="AX16">
        <v>1276.1406538096601</v>
      </c>
      <c r="AY16">
        <v>1268.4490957504099</v>
      </c>
      <c r="AZ16">
        <v>1260.7079818012401</v>
      </c>
      <c r="BA16">
        <v>1252.93963412227</v>
      </c>
      <c r="BB16">
        <v>1245.1559497083799</v>
      </c>
      <c r="BC16">
        <v>1237.36583766577</v>
      </c>
      <c r="BD16">
        <v>1229.58389631195</v>
      </c>
      <c r="BE16">
        <v>1221.82464531908</v>
      </c>
      <c r="BF16">
        <v>1214.0992160885301</v>
      </c>
      <c r="BG16">
        <v>1206.41329067679</v>
      </c>
      <c r="BH16">
        <v>1198.7651481928499</v>
      </c>
      <c r="BI16">
        <v>1191.15616502393</v>
      </c>
      <c r="BJ16">
        <v>1183.5864472563201</v>
      </c>
      <c r="BK16">
        <v>1176.0532426539901</v>
      </c>
      <c r="BL16">
        <v>1168.5516387698799</v>
      </c>
      <c r="BM16">
        <v>1161.0724681136501</v>
      </c>
      <c r="BN16">
        <v>1153.5857231560899</v>
      </c>
      <c r="BO16">
        <v>1146.05273131439</v>
      </c>
      <c r="BP16">
        <v>1138.44375251664</v>
      </c>
      <c r="BQ16">
        <v>1130.75172399755</v>
      </c>
      <c r="BR16">
        <v>1122.9789876914799</v>
      </c>
      <c r="BS16">
        <v>1115.1196310902901</v>
      </c>
      <c r="BT16">
        <v>1107.1698926036099</v>
      </c>
      <c r="BU16">
        <v>1099.1309854055501</v>
      </c>
      <c r="BV16">
        <v>1091.0050675857599</v>
      </c>
      <c r="BW16">
        <v>1082.80320908208</v>
      </c>
      <c r="BX16">
        <v>1074.5474057265401</v>
      </c>
      <c r="BY16">
        <v>1066.2666696014201</v>
      </c>
      <c r="BZ16">
        <v>1057.98846367335</v>
      </c>
      <c r="CA16">
        <v>1049.7282992036801</v>
      </c>
      <c r="CB16">
        <v>1041.50286826142</v>
      </c>
      <c r="CC16">
        <v>1033.34272364659</v>
      </c>
      <c r="CD16">
        <v>1025.28302636784</v>
      </c>
      <c r="CE16">
        <v>1017.35434581161</v>
      </c>
      <c r="CH16" t="s">
        <v>356</v>
      </c>
    </row>
    <row r="17" spans="1:86" x14ac:dyDescent="0.25">
      <c r="A17" t="s">
        <v>132</v>
      </c>
      <c r="B17" t="s">
        <v>1</v>
      </c>
      <c r="C17">
        <v>461.12696984799999</v>
      </c>
      <c r="D17">
        <v>471.55557874700003</v>
      </c>
      <c r="E17">
        <v>469.30958490900002</v>
      </c>
      <c r="F17">
        <v>449.50997323199999</v>
      </c>
      <c r="G17">
        <v>458.98508436226098</v>
      </c>
      <c r="H17">
        <v>466.83694588899999</v>
      </c>
      <c r="I17">
        <v>477.61582904099998</v>
      </c>
      <c r="J17">
        <v>472.843529553</v>
      </c>
      <c r="K17">
        <v>457.13461132800001</v>
      </c>
      <c r="L17">
        <v>463.58380751200002</v>
      </c>
      <c r="M17">
        <v>479.07156337599997</v>
      </c>
      <c r="N17">
        <v>481.59207606000001</v>
      </c>
      <c r="O17">
        <v>471.89474250400002</v>
      </c>
      <c r="P17">
        <v>461.654875038</v>
      </c>
      <c r="Q17">
        <v>465.892757356</v>
      </c>
      <c r="R17">
        <v>463.81542888299998</v>
      </c>
      <c r="S17">
        <v>468.49809268600001</v>
      </c>
      <c r="T17">
        <v>469.199514561</v>
      </c>
      <c r="U17">
        <v>447.518902341</v>
      </c>
      <c r="V17">
        <v>417.21405152199998</v>
      </c>
      <c r="W17">
        <v>449.00556659443299</v>
      </c>
      <c r="X17">
        <v>431.26506327609599</v>
      </c>
      <c r="Y17">
        <v>410.72460349988</v>
      </c>
      <c r="Z17">
        <v>422.693506936853</v>
      </c>
      <c r="AA17">
        <v>417.04625933852799</v>
      </c>
      <c r="AB17">
        <v>409.044627268</v>
      </c>
      <c r="AC17">
        <v>414.83300000000003</v>
      </c>
      <c r="AD17">
        <v>467.43702368861</v>
      </c>
      <c r="AE17">
        <v>467.50763433038702</v>
      </c>
      <c r="AF17">
        <v>467.57081752732802</v>
      </c>
      <c r="AG17">
        <v>467.10726046371701</v>
      </c>
      <c r="AH17">
        <v>467.37466017458701</v>
      </c>
      <c r="AI17">
        <v>467.58809689864398</v>
      </c>
      <c r="AJ17">
        <v>467.69737650136102</v>
      </c>
      <c r="AK17">
        <v>467.78953563298597</v>
      </c>
      <c r="AL17">
        <v>467.84538406675102</v>
      </c>
      <c r="AM17">
        <v>467.94666706709501</v>
      </c>
      <c r="AN17">
        <v>468.05592151524701</v>
      </c>
      <c r="AO17">
        <v>468.17153646921201</v>
      </c>
      <c r="AP17">
        <v>468.29206570128599</v>
      </c>
      <c r="AQ17">
        <v>468.41627656933701</v>
      </c>
      <c r="AR17">
        <v>468.54309028524102</v>
      </c>
      <c r="AS17">
        <v>468.672378335649</v>
      </c>
      <c r="AT17">
        <v>468.803251987392</v>
      </c>
      <c r="AU17">
        <v>468.93514650574798</v>
      </c>
      <c r="AV17">
        <v>469.06787364580902</v>
      </c>
      <c r="AW17">
        <v>469.20153658026601</v>
      </c>
      <c r="AX17">
        <v>469.33517598410901</v>
      </c>
      <c r="AY17">
        <v>469.46884977884798</v>
      </c>
      <c r="AZ17">
        <v>469.602664757269</v>
      </c>
      <c r="BA17">
        <v>469.73681097432399</v>
      </c>
      <c r="BB17">
        <v>469.87148391510999</v>
      </c>
      <c r="BC17">
        <v>470.00663289830698</v>
      </c>
      <c r="BD17">
        <v>470.141941165655</v>
      </c>
      <c r="BE17">
        <v>470.27700326658697</v>
      </c>
      <c r="BF17">
        <v>470.41164724661797</v>
      </c>
      <c r="BG17">
        <v>470.54619348410199</v>
      </c>
      <c r="BH17">
        <v>470.68010620506999</v>
      </c>
      <c r="BI17">
        <v>470.81441894646599</v>
      </c>
      <c r="BJ17">
        <v>470.950603276653</v>
      </c>
      <c r="BK17">
        <v>471.09034977970202</v>
      </c>
      <c r="BL17">
        <v>471.23166247618599</v>
      </c>
      <c r="BM17">
        <v>471.374558919045</v>
      </c>
      <c r="BN17">
        <v>471.519056857941</v>
      </c>
      <c r="BO17">
        <v>471.66517424146201</v>
      </c>
      <c r="BP17">
        <v>471.81292921935398</v>
      </c>
      <c r="BQ17">
        <v>471.96234014477602</v>
      </c>
      <c r="BR17">
        <v>472.113425576574</v>
      </c>
      <c r="BS17">
        <v>472.26620428159498</v>
      </c>
      <c r="BT17">
        <v>472.420695237009</v>
      </c>
      <c r="BU17">
        <v>472.576917632674</v>
      </c>
      <c r="BV17">
        <v>472.734890873513</v>
      </c>
      <c r="BW17">
        <v>472.89463458192898</v>
      </c>
      <c r="BX17">
        <v>473.05616860024298</v>
      </c>
      <c r="BY17">
        <v>473.21951299315299</v>
      </c>
      <c r="BZ17">
        <v>473.384688050232</v>
      </c>
      <c r="CA17">
        <v>473.55171428844602</v>
      </c>
      <c r="CB17">
        <v>473.72061245470098</v>
      </c>
      <c r="CC17">
        <v>473.89140352842401</v>
      </c>
      <c r="CD17">
        <v>474.06410872416598</v>
      </c>
      <c r="CE17">
        <v>474.238749494236</v>
      </c>
      <c r="CH17" t="s">
        <v>357</v>
      </c>
    </row>
    <row r="18" spans="1:86" x14ac:dyDescent="0.25">
      <c r="A18" t="s">
        <v>147</v>
      </c>
      <c r="B18" t="s">
        <v>0</v>
      </c>
      <c r="C18">
        <v>45.620699999999999</v>
      </c>
      <c r="D18">
        <v>50.3309</v>
      </c>
      <c r="E18">
        <v>53.517200000000003</v>
      </c>
      <c r="F18">
        <v>351.01228333333302</v>
      </c>
      <c r="G18">
        <v>381.34666666666601</v>
      </c>
      <c r="H18">
        <v>411.35520000000002</v>
      </c>
      <c r="I18">
        <v>420.623983333333</v>
      </c>
      <c r="J18">
        <v>417.90285</v>
      </c>
      <c r="K18">
        <v>389.18483333333302</v>
      </c>
      <c r="L18">
        <v>434.92208333333298</v>
      </c>
      <c r="M18">
        <v>498.61041666666603</v>
      </c>
      <c r="N18">
        <v>538.52373333333298</v>
      </c>
      <c r="O18">
        <v>564.25321666666605</v>
      </c>
      <c r="P18">
        <v>589.09119999999996</v>
      </c>
      <c r="Q18">
        <v>615.90644999999995</v>
      </c>
      <c r="R18">
        <v>622.15404999999998</v>
      </c>
      <c r="S18">
        <v>629.02453333333301</v>
      </c>
      <c r="T18">
        <v>647.06023333333303</v>
      </c>
      <c r="U18">
        <v>614.26978333333295</v>
      </c>
      <c r="V18">
        <v>596.44366666666599</v>
      </c>
      <c r="W18">
        <v>595.58645000000001</v>
      </c>
      <c r="X18">
        <v>648.03111666666598</v>
      </c>
      <c r="Y18">
        <v>669.61008333333302</v>
      </c>
      <c r="Z18">
        <v>691.80313333333299</v>
      </c>
      <c r="AA18">
        <v>704.65073333333305</v>
      </c>
      <c r="AB18">
        <v>700.08943313089003</v>
      </c>
      <c r="AC18">
        <v>710.34092006289404</v>
      </c>
      <c r="AD18">
        <v>720.91319072737394</v>
      </c>
      <c r="AE18">
        <v>730.20416210423798</v>
      </c>
      <c r="AF18">
        <v>737.32056873942201</v>
      </c>
      <c r="AG18">
        <v>733.89916243362097</v>
      </c>
      <c r="AH18">
        <v>744.65706969835605</v>
      </c>
      <c r="AI18">
        <v>754.95567962963901</v>
      </c>
      <c r="AJ18">
        <v>765.46516510740798</v>
      </c>
      <c r="AK18">
        <v>775.08518121653105</v>
      </c>
      <c r="AL18">
        <v>784.11255457648599</v>
      </c>
      <c r="AM18">
        <v>793.67218687951595</v>
      </c>
      <c r="AN18">
        <v>803.01820394137997</v>
      </c>
      <c r="AO18">
        <v>812.14654828943105</v>
      </c>
      <c r="AP18">
        <v>821.04413696843505</v>
      </c>
      <c r="AQ18">
        <v>829.697566516351</v>
      </c>
      <c r="AR18">
        <v>838.10659280508503</v>
      </c>
      <c r="AS18">
        <v>846.27464428913595</v>
      </c>
      <c r="AT18">
        <v>854.19566024630706</v>
      </c>
      <c r="AU18">
        <v>861.85746461586803</v>
      </c>
      <c r="AV18">
        <v>869.25093020173097</v>
      </c>
      <c r="AW18">
        <v>876.37881802850598</v>
      </c>
      <c r="AX18">
        <v>883.198047447985</v>
      </c>
      <c r="AY18">
        <v>889.71155802174997</v>
      </c>
      <c r="AZ18">
        <v>895.91960530222002</v>
      </c>
      <c r="BA18">
        <v>901.82478607623898</v>
      </c>
      <c r="BB18">
        <v>907.43237597078803</v>
      </c>
      <c r="BC18">
        <v>912.74981324950204</v>
      </c>
      <c r="BD18">
        <v>917.80161573225405</v>
      </c>
      <c r="BE18">
        <v>922.62608831276304</v>
      </c>
      <c r="BF18">
        <v>927.27018783601295</v>
      </c>
      <c r="BG18">
        <v>931.78270523772505</v>
      </c>
      <c r="BH18">
        <v>936.25869662021205</v>
      </c>
      <c r="BI18">
        <v>940.72323492890905</v>
      </c>
      <c r="BJ18">
        <v>945.19465602855098</v>
      </c>
      <c r="BK18">
        <v>949.69265482656397</v>
      </c>
      <c r="BL18">
        <v>954.17419445609005</v>
      </c>
      <c r="BM18">
        <v>958.64897941277297</v>
      </c>
      <c r="BN18">
        <v>963.12760081690305</v>
      </c>
      <c r="BO18">
        <v>967.62256344944205</v>
      </c>
      <c r="BP18">
        <v>972.14655648514497</v>
      </c>
      <c r="BQ18">
        <v>976.70741202931094</v>
      </c>
      <c r="BR18">
        <v>981.31506941165503</v>
      </c>
      <c r="BS18">
        <v>985.98795270604103</v>
      </c>
      <c r="BT18">
        <v>990.74718036209401</v>
      </c>
      <c r="BU18">
        <v>995.61045828872795</v>
      </c>
      <c r="BV18">
        <v>1000.5888604978099</v>
      </c>
      <c r="BW18">
        <v>1005.68879808933</v>
      </c>
      <c r="BX18">
        <v>1010.9180802326</v>
      </c>
      <c r="BY18">
        <v>1016.28310401664</v>
      </c>
      <c r="BZ18">
        <v>1021.78922524903</v>
      </c>
      <c r="CA18">
        <v>1027.44359989498</v>
      </c>
      <c r="CB18">
        <v>1033.2517022306599</v>
      </c>
      <c r="CC18">
        <v>1039.2147849298699</v>
      </c>
      <c r="CD18">
        <v>1045.33204880622</v>
      </c>
      <c r="CE18">
        <v>1051.60374676796</v>
      </c>
      <c r="CH18" t="s">
        <v>358</v>
      </c>
    </row>
    <row r="19" spans="1:86" x14ac:dyDescent="0.25">
      <c r="A19" t="s">
        <v>147</v>
      </c>
      <c r="B19" t="s">
        <v>1</v>
      </c>
      <c r="C19">
        <v>13.7339</v>
      </c>
      <c r="D19">
        <v>14.572100000000001</v>
      </c>
      <c r="E19">
        <v>14.350099999999999</v>
      </c>
      <c r="F19">
        <v>82.998099999999994</v>
      </c>
      <c r="G19">
        <v>90.372100000000003</v>
      </c>
      <c r="H19">
        <v>96.3583</v>
      </c>
      <c r="I19">
        <v>101.405</v>
      </c>
      <c r="J19">
        <v>108.114</v>
      </c>
      <c r="K19">
        <v>94.167400000000001</v>
      </c>
      <c r="L19">
        <v>98.140299999999996</v>
      </c>
      <c r="M19">
        <v>105.8669</v>
      </c>
      <c r="N19">
        <v>119.79559999999999</v>
      </c>
      <c r="O19">
        <v>117.56229999999999</v>
      </c>
      <c r="P19">
        <v>121.48439999999999</v>
      </c>
      <c r="Q19">
        <v>122.0335</v>
      </c>
      <c r="R19">
        <v>127.1323</v>
      </c>
      <c r="S19">
        <v>133.25299999999999</v>
      </c>
      <c r="T19">
        <v>139.60990000000001</v>
      </c>
      <c r="U19">
        <v>140.9066</v>
      </c>
      <c r="V19">
        <v>140.10720000000001</v>
      </c>
      <c r="W19">
        <v>143.14150000000001</v>
      </c>
      <c r="X19">
        <v>144.4579</v>
      </c>
      <c r="Y19">
        <v>147.21729999999999</v>
      </c>
      <c r="Z19">
        <v>149.0427</v>
      </c>
      <c r="AA19">
        <v>150.6465</v>
      </c>
      <c r="AD19">
        <v>162.68529450640801</v>
      </c>
      <c r="AE19">
        <v>165.513239387319</v>
      </c>
      <c r="AF19">
        <v>167.68944959632199</v>
      </c>
      <c r="AG19">
        <v>166.46859566907099</v>
      </c>
      <c r="AH19">
        <v>169.87133753776001</v>
      </c>
      <c r="AI19">
        <v>173.15322718717701</v>
      </c>
      <c r="AJ19">
        <v>176.53029163642699</v>
      </c>
      <c r="AK19">
        <v>179.64580826660699</v>
      </c>
      <c r="AL19">
        <v>182.596442170513</v>
      </c>
      <c r="AM19">
        <v>185.74589159381301</v>
      </c>
      <c r="AN19">
        <v>188.84989001319701</v>
      </c>
      <c r="AO19">
        <v>191.90715259463201</v>
      </c>
      <c r="AP19">
        <v>194.913985440273</v>
      </c>
      <c r="AQ19">
        <v>197.867069395535</v>
      </c>
      <c r="AR19">
        <v>200.76570850864999</v>
      </c>
      <c r="AS19">
        <v>203.61247244768401</v>
      </c>
      <c r="AT19">
        <v>206.41142985374199</v>
      </c>
      <c r="AU19">
        <v>209.16648876367401</v>
      </c>
      <c r="AV19">
        <v>211.880486519302</v>
      </c>
      <c r="AW19">
        <v>214.55652813620699</v>
      </c>
      <c r="AX19">
        <v>217.179570349252</v>
      </c>
      <c r="AY19">
        <v>219.74897074142001</v>
      </c>
      <c r="AZ19">
        <v>222.26173136663499</v>
      </c>
      <c r="BA19">
        <v>224.716246182356</v>
      </c>
      <c r="BB19">
        <v>227.11406769637301</v>
      </c>
      <c r="BC19">
        <v>229.457819111503</v>
      </c>
      <c r="BD19">
        <v>231.75376399365601</v>
      </c>
      <c r="BE19">
        <v>234.01234161935</v>
      </c>
      <c r="BF19">
        <v>236.247096280683</v>
      </c>
      <c r="BG19">
        <v>238.472107617266</v>
      </c>
      <c r="BH19">
        <v>240.717622763625</v>
      </c>
      <c r="BI19">
        <v>242.99290323174799</v>
      </c>
      <c r="BJ19">
        <v>245.305765095336</v>
      </c>
      <c r="BK19">
        <v>247.66327494156801</v>
      </c>
      <c r="BL19">
        <v>250.05025330956099</v>
      </c>
      <c r="BM19">
        <v>252.46706855144399</v>
      </c>
      <c r="BN19">
        <v>254.914093623696</v>
      </c>
      <c r="BO19">
        <v>257.39170614469401</v>
      </c>
      <c r="BP19">
        <v>259.900288452989</v>
      </c>
      <c r="BQ19">
        <v>262.44022766630701</v>
      </c>
      <c r="BR19">
        <v>265.01191574128802</v>
      </c>
      <c r="BS19">
        <v>267.61574953397201</v>
      </c>
      <c r="BT19">
        <v>270.25213086103901</v>
      </c>
      <c r="BU19">
        <v>272.92146656181899</v>
      </c>
      <c r="BV19">
        <v>275.62416856107399</v>
      </c>
      <c r="BW19">
        <v>278.36065393256001</v>
      </c>
      <c r="BX19">
        <v>281.131344963397</v>
      </c>
      <c r="BY19">
        <v>283.93666921923</v>
      </c>
      <c r="BZ19">
        <v>286.77705961020899</v>
      </c>
      <c r="CA19">
        <v>289.65295445779901</v>
      </c>
      <c r="CB19">
        <v>292.56479756241498</v>
      </c>
      <c r="CC19">
        <v>295.51303827191498</v>
      </c>
      <c r="CD19">
        <v>298.498131550935</v>
      </c>
      <c r="CE19">
        <v>301.52053805110199</v>
      </c>
      <c r="CH19" t="s">
        <v>359</v>
      </c>
    </row>
    <row r="20" spans="1:86" x14ac:dyDescent="0.25">
      <c r="A20" t="s">
        <v>162</v>
      </c>
      <c r="B20" t="s">
        <v>0</v>
      </c>
      <c r="C20">
        <v>44.986899209727902</v>
      </c>
      <c r="D20">
        <v>48.982624894601102</v>
      </c>
      <c r="E20">
        <v>52.417108080203803</v>
      </c>
      <c r="F20">
        <v>56.663539990298098</v>
      </c>
      <c r="G20">
        <v>62.3102424294946</v>
      </c>
      <c r="H20">
        <v>68.984558427037598</v>
      </c>
      <c r="I20">
        <v>77.393519986131807</v>
      </c>
      <c r="J20">
        <v>86.520480699851802</v>
      </c>
      <c r="K20">
        <v>88.771961597048502</v>
      </c>
      <c r="L20">
        <v>97.938164374275203</v>
      </c>
      <c r="M20">
        <v>106.79785719499699</v>
      </c>
      <c r="N20">
        <v>115.18734332807701</v>
      </c>
      <c r="O20">
        <v>125.266263916136</v>
      </c>
      <c r="P20">
        <v>135.16753062669</v>
      </c>
      <c r="Q20">
        <v>146.755019415085</v>
      </c>
      <c r="R20">
        <v>159.539435848697</v>
      </c>
      <c r="S20">
        <v>170.57756350363101</v>
      </c>
      <c r="T20">
        <v>188.98926850425701</v>
      </c>
      <c r="U20">
        <v>201.47040098143299</v>
      </c>
      <c r="V20">
        <v>219.18623680996501</v>
      </c>
      <c r="W20">
        <v>233.66365266937601</v>
      </c>
      <c r="X20">
        <v>249.326944304715</v>
      </c>
      <c r="Y20">
        <v>263.10206533476401</v>
      </c>
      <c r="Z20">
        <v>268.99725974328697</v>
      </c>
      <c r="AA20">
        <v>280.73620817468299</v>
      </c>
      <c r="AB20">
        <v>298.32972589757401</v>
      </c>
      <c r="AC20">
        <v>320.67839800402999</v>
      </c>
      <c r="AD20">
        <v>341.02601430268402</v>
      </c>
      <c r="AE20">
        <v>357.885168601484</v>
      </c>
      <c r="AF20">
        <v>373.54614604090602</v>
      </c>
      <c r="AG20">
        <v>350.62173204906497</v>
      </c>
      <c r="AH20">
        <v>376.38347989331902</v>
      </c>
      <c r="AI20">
        <v>399.05838596197498</v>
      </c>
      <c r="AJ20">
        <v>421.10303269306598</v>
      </c>
      <c r="AK20">
        <v>442.08190772372802</v>
      </c>
      <c r="AL20">
        <v>462.31036763264899</v>
      </c>
      <c r="AM20">
        <v>480.30747218276701</v>
      </c>
      <c r="AN20">
        <v>498.37345073642899</v>
      </c>
      <c r="AO20">
        <v>516.48788252613895</v>
      </c>
      <c r="AP20">
        <v>534.63208886944903</v>
      </c>
      <c r="AQ20">
        <v>553.23035412541105</v>
      </c>
      <c r="AR20">
        <v>573.93063248829901</v>
      </c>
      <c r="AS20">
        <v>591.96897145064702</v>
      </c>
      <c r="AT20">
        <v>609.56988080229803</v>
      </c>
      <c r="AU20">
        <v>626.75081959930299</v>
      </c>
      <c r="AV20">
        <v>647.303729518453</v>
      </c>
      <c r="AW20">
        <v>667.23799281068</v>
      </c>
      <c r="AX20">
        <v>683.062330923471</v>
      </c>
      <c r="AY20">
        <v>701.97764626197795</v>
      </c>
      <c r="AZ20">
        <v>720.37153696187704</v>
      </c>
      <c r="BA20">
        <v>738.27554370984399</v>
      </c>
      <c r="BB20">
        <v>758.83577383562294</v>
      </c>
      <c r="BC20">
        <v>775.74754091731802</v>
      </c>
      <c r="BD20">
        <v>792.24644094991402</v>
      </c>
      <c r="BE20">
        <v>811.21202063237899</v>
      </c>
      <c r="BF20">
        <v>826.878321442627</v>
      </c>
      <c r="BG20">
        <v>844.89639923661503</v>
      </c>
      <c r="BH20">
        <v>862.436672803806</v>
      </c>
      <c r="BI20">
        <v>879.52482399911696</v>
      </c>
      <c r="BJ20">
        <v>896.18356563580801</v>
      </c>
      <c r="BK20">
        <v>910.01990642662702</v>
      </c>
      <c r="BL20">
        <v>923.88449013863305</v>
      </c>
      <c r="BM20">
        <v>937.77168604759299</v>
      </c>
      <c r="BN20">
        <v>951.67223030874004</v>
      </c>
      <c r="BO20">
        <v>965.57424793706696</v>
      </c>
      <c r="BP20">
        <v>979.46626433553399</v>
      </c>
      <c r="BQ20">
        <v>993.33996701833303</v>
      </c>
      <c r="BR20">
        <v>1007.1875552066</v>
      </c>
      <c r="BS20">
        <v>1020.99765146117</v>
      </c>
      <c r="BT20">
        <v>1034.7572039920201</v>
      </c>
      <c r="BU20">
        <v>1048.45364317036</v>
      </c>
      <c r="BV20">
        <v>1062.0780173532601</v>
      </c>
      <c r="BW20">
        <v>1075.6210454818799</v>
      </c>
      <c r="BX20">
        <v>1089.0717279631101</v>
      </c>
      <c r="BY20">
        <v>1102.4190694454401</v>
      </c>
      <c r="BZ20">
        <v>1115.65262403822</v>
      </c>
      <c r="CA20">
        <v>1128.76424596733</v>
      </c>
      <c r="CB20">
        <v>1141.7482308757201</v>
      </c>
      <c r="CC20">
        <v>1154.60070083899</v>
      </c>
      <c r="CD20">
        <v>1167.3199157433301</v>
      </c>
      <c r="CE20">
        <v>1179.9050782618399</v>
      </c>
      <c r="CH20" t="s">
        <v>360</v>
      </c>
    </row>
    <row r="21" spans="1:86" x14ac:dyDescent="0.25">
      <c r="A21" t="s">
        <v>162</v>
      </c>
      <c r="B21" t="s">
        <v>1</v>
      </c>
      <c r="C21">
        <v>38.166266987022098</v>
      </c>
      <c r="D21">
        <v>41.303690791243802</v>
      </c>
      <c r="E21">
        <v>42.6207187572195</v>
      </c>
      <c r="F21">
        <v>45.687699416158601</v>
      </c>
      <c r="G21">
        <v>51.6636353526441</v>
      </c>
      <c r="H21">
        <v>57.900350833001099</v>
      </c>
      <c r="I21">
        <v>67.236039109409106</v>
      </c>
      <c r="J21">
        <v>74.845923394702396</v>
      </c>
      <c r="K21">
        <v>76.534560290310793</v>
      </c>
      <c r="L21">
        <v>83.359615296730595</v>
      </c>
      <c r="M21">
        <v>86.566987230114904</v>
      </c>
      <c r="N21">
        <v>89.864827943239007</v>
      </c>
      <c r="O21">
        <v>93.027659566673805</v>
      </c>
      <c r="P21">
        <v>96.545978180959096</v>
      </c>
      <c r="Q21">
        <v>101.159801141107</v>
      </c>
      <c r="R21">
        <v>105.43897034710901</v>
      </c>
      <c r="S21">
        <v>109.590234874142</v>
      </c>
      <c r="T21">
        <v>114.121927346988</v>
      </c>
      <c r="U21">
        <v>118.71181409093801</v>
      </c>
      <c r="V21">
        <v>122.488381029255</v>
      </c>
      <c r="W21">
        <v>126.17595557417501</v>
      </c>
      <c r="X21">
        <v>129.90137117813001</v>
      </c>
      <c r="Y21">
        <v>133.99631461991601</v>
      </c>
      <c r="Z21">
        <v>144.98876724525601</v>
      </c>
      <c r="AA21">
        <v>150.50409626649</v>
      </c>
      <c r="AB21">
        <v>3.1537769207978399</v>
      </c>
      <c r="AC21">
        <v>162.250699666549</v>
      </c>
      <c r="AD21">
        <v>170.27965572935699</v>
      </c>
      <c r="AE21">
        <v>177.290674159438</v>
      </c>
      <c r="AF21">
        <v>183.95019971455301</v>
      </c>
      <c r="AG21">
        <v>174.581331367318</v>
      </c>
      <c r="AH21">
        <v>185.232765484846</v>
      </c>
      <c r="AI21">
        <v>195.00165220406501</v>
      </c>
      <c r="AJ21">
        <v>204.838921130318</v>
      </c>
      <c r="AK21">
        <v>214.507230648172</v>
      </c>
      <c r="AL21">
        <v>224.11169283902001</v>
      </c>
      <c r="AM21">
        <v>232.85861376282901</v>
      </c>
      <c r="AN21">
        <v>241.86279706674901</v>
      </c>
      <c r="AO21">
        <v>251.124242750782</v>
      </c>
      <c r="AP21">
        <v>260.642950814926</v>
      </c>
      <c r="AQ21">
        <v>270.67618363929603</v>
      </c>
      <c r="AR21">
        <v>282.25299074433502</v>
      </c>
      <c r="AS21">
        <v>292.543485948816</v>
      </c>
      <c r="AT21">
        <v>302.83398115329697</v>
      </c>
      <c r="AU21">
        <v>313.12447635777801</v>
      </c>
      <c r="AV21">
        <v>325.98759536337798</v>
      </c>
      <c r="AW21">
        <v>338.85071436897903</v>
      </c>
      <c r="AX21">
        <v>349.14120957346</v>
      </c>
      <c r="AY21">
        <v>362.00432857905997</v>
      </c>
      <c r="AZ21">
        <v>374.86744758466102</v>
      </c>
      <c r="BA21">
        <v>387.73056659026298</v>
      </c>
      <c r="BB21">
        <v>403.16630939698302</v>
      </c>
      <c r="BC21">
        <v>416.02942840258402</v>
      </c>
      <c r="BD21">
        <v>428.89254740818399</v>
      </c>
      <c r="BE21">
        <v>444.32829021490602</v>
      </c>
      <c r="BF21">
        <v>457.19140922050701</v>
      </c>
      <c r="BG21">
        <v>472.627152027227</v>
      </c>
      <c r="BH21">
        <v>488.06289483394897</v>
      </c>
      <c r="BI21">
        <v>503.49863764066902</v>
      </c>
      <c r="BJ21">
        <v>518.93438044739105</v>
      </c>
      <c r="BK21">
        <v>531.79749945299204</v>
      </c>
      <c r="BL21">
        <v>544.99385988360802</v>
      </c>
      <c r="BM21">
        <v>558.532094936779</v>
      </c>
      <c r="BN21">
        <v>572.42106146801098</v>
      </c>
      <c r="BO21">
        <v>586.66984578502695</v>
      </c>
      <c r="BP21">
        <v>601.28776959211996</v>
      </c>
      <c r="BQ21">
        <v>616.28439608851704</v>
      </c>
      <c r="BR21">
        <v>631.66953622471601</v>
      </c>
      <c r="BS21">
        <v>647.45325512092097</v>
      </c>
      <c r="BT21">
        <v>663.64587865174201</v>
      </c>
      <c r="BU21">
        <v>680.258000201497</v>
      </c>
      <c r="BV21">
        <v>697.30048759450995</v>
      </c>
      <c r="BW21">
        <v>714.78449020495702</v>
      </c>
      <c r="BX21">
        <v>732.72144625090903</v>
      </c>
      <c r="BY21">
        <v>751.12309027732601</v>
      </c>
      <c r="BZ21">
        <v>770.00146083292498</v>
      </c>
      <c r="CA21">
        <v>789.36890834592305</v>
      </c>
      <c r="CB21">
        <v>809.23810320381699</v>
      </c>
      <c r="CC21">
        <v>829.62204404248496</v>
      </c>
      <c r="CD21">
        <v>850.53406625003095</v>
      </c>
      <c r="CE21">
        <v>871.98785069093196</v>
      </c>
      <c r="CH21" t="s">
        <v>361</v>
      </c>
    </row>
    <row r="22" spans="1:86" x14ac:dyDescent="0.25">
      <c r="A22" t="s">
        <v>177</v>
      </c>
      <c r="B22" t="s">
        <v>0</v>
      </c>
      <c r="C22">
        <v>285.262</v>
      </c>
      <c r="D22">
        <v>291.33100000000002</v>
      </c>
      <c r="E22">
        <v>312.017</v>
      </c>
      <c r="F22">
        <v>333.03500000000003</v>
      </c>
      <c r="G22">
        <v>379.67</v>
      </c>
      <c r="H22">
        <v>396.82799999999997</v>
      </c>
      <c r="I22">
        <v>392.26499999999999</v>
      </c>
      <c r="J22">
        <v>323.15300000000002</v>
      </c>
      <c r="K22">
        <v>365.68</v>
      </c>
      <c r="L22">
        <v>387.72800000000001</v>
      </c>
      <c r="M22">
        <v>395.09800000000001</v>
      </c>
      <c r="N22">
        <v>389.39600000000002</v>
      </c>
      <c r="O22">
        <v>407.26400000000001</v>
      </c>
      <c r="P22">
        <v>413.791</v>
      </c>
      <c r="Q22">
        <v>427.18400000000003</v>
      </c>
      <c r="R22">
        <v>440.57299999999998</v>
      </c>
      <c r="S22">
        <v>456.17200000000003</v>
      </c>
      <c r="T22">
        <v>473.62099999999998</v>
      </c>
      <c r="U22">
        <v>487.87599999999998</v>
      </c>
      <c r="V22">
        <v>458.40899999999999</v>
      </c>
      <c r="W22">
        <v>474.50200000000001</v>
      </c>
      <c r="X22">
        <v>488.94799999999998</v>
      </c>
      <c r="Y22">
        <v>506.41699999999997</v>
      </c>
      <c r="Z22">
        <v>512.65499999999997</v>
      </c>
      <c r="AA22">
        <v>524.26199999999994</v>
      </c>
      <c r="AB22">
        <v>542.69899999999996</v>
      </c>
      <c r="AC22">
        <v>555.85699999999997</v>
      </c>
      <c r="AD22">
        <v>568.96831473222505</v>
      </c>
      <c r="AE22">
        <v>580.08846485537595</v>
      </c>
      <c r="AF22">
        <v>580.74083315806195</v>
      </c>
      <c r="AG22">
        <v>535.04248038281003</v>
      </c>
      <c r="AH22">
        <v>558.05164647038896</v>
      </c>
      <c r="AI22">
        <v>571.58843178377299</v>
      </c>
      <c r="AJ22">
        <v>583.62038684995503</v>
      </c>
      <c r="AK22">
        <v>595.19146721821301</v>
      </c>
      <c r="AL22">
        <v>606.80973329325298</v>
      </c>
      <c r="AM22">
        <v>621.84580417585801</v>
      </c>
      <c r="AN22">
        <v>636.83699427952399</v>
      </c>
      <c r="AO22">
        <v>651.73136938049299</v>
      </c>
      <c r="AP22">
        <v>666.483880104886</v>
      </c>
      <c r="AQ22">
        <v>681.05267763926201</v>
      </c>
      <c r="AR22">
        <v>695.39889698583499</v>
      </c>
      <c r="AS22">
        <v>709.45968483717297</v>
      </c>
      <c r="AT22">
        <v>723.19491438852197</v>
      </c>
      <c r="AU22">
        <v>736.56094553381195</v>
      </c>
      <c r="AV22">
        <v>749.514464699634</v>
      </c>
      <c r="AW22">
        <v>762.01475189671896</v>
      </c>
      <c r="AX22">
        <v>774.02516526972295</v>
      </c>
      <c r="AY22">
        <v>785.50842000693001</v>
      </c>
      <c r="AZ22">
        <v>796.43101679358995</v>
      </c>
      <c r="BA22">
        <v>806.76143391122696</v>
      </c>
      <c r="BB22">
        <v>816.46958083776099</v>
      </c>
      <c r="BC22">
        <v>825.52685398516599</v>
      </c>
      <c r="BD22">
        <v>833.91021998152701</v>
      </c>
      <c r="BE22">
        <v>841.60243457280706</v>
      </c>
      <c r="BF22">
        <v>848.592200911036</v>
      </c>
      <c r="BG22">
        <v>854.87398120178898</v>
      </c>
      <c r="BH22">
        <v>860.44400033119996</v>
      </c>
      <c r="BI22">
        <v>865.29789962612301</v>
      </c>
      <c r="BJ22">
        <v>869.42951915152196</v>
      </c>
      <c r="BK22">
        <v>872.83257621451196</v>
      </c>
      <c r="BL22">
        <v>875.50816184892096</v>
      </c>
      <c r="BM22">
        <v>877.42252687129098</v>
      </c>
      <c r="BN22">
        <v>878.54286709480698</v>
      </c>
      <c r="BO22">
        <v>878.83728211515802</v>
      </c>
      <c r="BP22">
        <v>878.27332425146699</v>
      </c>
      <c r="BQ22">
        <v>876.81610121924996</v>
      </c>
      <c r="BR22">
        <v>874.43028701668197</v>
      </c>
      <c r="BS22">
        <v>871.08300830383905</v>
      </c>
      <c r="BT22">
        <v>866.74241609792205</v>
      </c>
      <c r="BU22">
        <v>861.37523730865496</v>
      </c>
      <c r="BV22">
        <v>854.94688495577395</v>
      </c>
      <c r="BW22">
        <v>847.420656486589</v>
      </c>
      <c r="BX22">
        <v>838.75898288006897</v>
      </c>
      <c r="BY22">
        <v>828.92273056959004</v>
      </c>
      <c r="BZ22">
        <v>817.87264109333898</v>
      </c>
      <c r="CA22">
        <v>805.57020472045497</v>
      </c>
      <c r="CB22">
        <v>791.977036082018</v>
      </c>
      <c r="CC22">
        <v>777.05312982786495</v>
      </c>
      <c r="CD22">
        <v>760.75744089791897</v>
      </c>
      <c r="CE22">
        <v>743.04904258290503</v>
      </c>
      <c r="CH22" t="s">
        <v>362</v>
      </c>
    </row>
    <row r="23" spans="1:86" x14ac:dyDescent="0.25">
      <c r="A23" t="s">
        <v>177</v>
      </c>
      <c r="B23" t="s">
        <v>1</v>
      </c>
      <c r="C23">
        <v>177.50829999999999</v>
      </c>
      <c r="D23">
        <v>124.92400000000001</v>
      </c>
      <c r="E23">
        <v>134.298</v>
      </c>
      <c r="F23">
        <v>140.29300000000001</v>
      </c>
      <c r="G23">
        <v>158.32</v>
      </c>
      <c r="H23">
        <v>202.72200000000001</v>
      </c>
      <c r="I23">
        <v>170.83799999999999</v>
      </c>
      <c r="J23">
        <v>154.083</v>
      </c>
      <c r="K23">
        <v>179.08500000000001</v>
      </c>
      <c r="L23">
        <v>197.98500000000001</v>
      </c>
      <c r="M23">
        <v>291.57</v>
      </c>
      <c r="N23">
        <v>247.048</v>
      </c>
      <c r="O23">
        <v>252.19499999999999</v>
      </c>
      <c r="P23">
        <v>259.71300000000002</v>
      </c>
      <c r="Q23">
        <v>269.84500000000003</v>
      </c>
      <c r="R23">
        <v>326.02699999999999</v>
      </c>
      <c r="S23">
        <v>283.24400000000003</v>
      </c>
      <c r="T23">
        <v>299.68599999999901</v>
      </c>
      <c r="U23">
        <v>301.995</v>
      </c>
      <c r="V23">
        <v>280.892</v>
      </c>
      <c r="W23">
        <v>346.17599999999902</v>
      </c>
      <c r="X23">
        <v>354.91</v>
      </c>
      <c r="Y23">
        <v>357.673</v>
      </c>
      <c r="Z23">
        <v>359.20100000000002</v>
      </c>
      <c r="AA23">
        <v>367.80509999999998</v>
      </c>
      <c r="AB23">
        <v>375.37849999999997</v>
      </c>
      <c r="AC23">
        <v>375.7441</v>
      </c>
      <c r="AD23">
        <v>399.35026125085398</v>
      </c>
      <c r="AE23">
        <v>409.445884823673</v>
      </c>
      <c r="AF23">
        <v>412.48777476467802</v>
      </c>
      <c r="AG23">
        <v>385.929282308582</v>
      </c>
      <c r="AH23">
        <v>402.70400057942402</v>
      </c>
      <c r="AI23">
        <v>411.97148535179298</v>
      </c>
      <c r="AJ23">
        <v>419.55690493909998</v>
      </c>
      <c r="AK23">
        <v>426.52789068323898</v>
      </c>
      <c r="AL23">
        <v>433.40364539542998</v>
      </c>
      <c r="AM23">
        <v>443.82273529342899</v>
      </c>
      <c r="AN23">
        <v>454.37857648322</v>
      </c>
      <c r="AO23">
        <v>465.06905171380703</v>
      </c>
      <c r="AP23">
        <v>475.893927870759</v>
      </c>
      <c r="AQ23">
        <v>486.85086800911</v>
      </c>
      <c r="AR23">
        <v>497.94104048569102</v>
      </c>
      <c r="AS23">
        <v>509.141694797517</v>
      </c>
      <c r="AT23">
        <v>520.44009664977796</v>
      </c>
      <c r="AU23">
        <v>531.82572894647205</v>
      </c>
      <c r="AV23">
        <v>543.28744786390905</v>
      </c>
      <c r="AW23">
        <v>554.81527999858497</v>
      </c>
      <c r="AX23">
        <v>566.40323048620098</v>
      </c>
      <c r="AY23">
        <v>578.04255297712803</v>
      </c>
      <c r="AZ23">
        <v>589.71893746111505</v>
      </c>
      <c r="BA23">
        <v>601.41888784366404</v>
      </c>
      <c r="BB23">
        <v>613.12868617934896</v>
      </c>
      <c r="BC23">
        <v>624.82544341271296</v>
      </c>
      <c r="BD23">
        <v>636.49108420885204</v>
      </c>
      <c r="BE23">
        <v>648.10342315262699</v>
      </c>
      <c r="BF23">
        <v>659.64970427308799</v>
      </c>
      <c r="BG23">
        <v>671.12111803580399</v>
      </c>
      <c r="BH23">
        <v>682.51338093711104</v>
      </c>
      <c r="BI23">
        <v>693.82772820822095</v>
      </c>
      <c r="BJ23">
        <v>705.06753768081899</v>
      </c>
      <c r="BK23">
        <v>716.23707802957995</v>
      </c>
      <c r="BL23">
        <v>728.78425790687197</v>
      </c>
      <c r="BM23">
        <v>741.50440998832698</v>
      </c>
      <c r="BN23">
        <v>754.40728305541404</v>
      </c>
      <c r="BO23">
        <v>767.50033110094103</v>
      </c>
      <c r="BP23">
        <v>780.79106445654998</v>
      </c>
      <c r="BQ23">
        <v>794.28637584222201</v>
      </c>
      <c r="BR23">
        <v>807.99340358022403</v>
      </c>
      <c r="BS23">
        <v>821.92203882817296</v>
      </c>
      <c r="BT23">
        <v>836.08132557603301</v>
      </c>
      <c r="BU23">
        <v>850.47711679272697</v>
      </c>
      <c r="BV23">
        <v>865.12110788635505</v>
      </c>
      <c r="BW23">
        <v>880.01874934299894</v>
      </c>
      <c r="BX23">
        <v>895.17863701259</v>
      </c>
      <c r="BY23">
        <v>910.61084576954704</v>
      </c>
      <c r="BZ23">
        <v>926.31995735649002</v>
      </c>
      <c r="CA23">
        <v>942.31719442074802</v>
      </c>
      <c r="CB23">
        <v>958.61128919516204</v>
      </c>
      <c r="CC23">
        <v>975.20949843266203</v>
      </c>
      <c r="CD23">
        <v>992.12375255625898</v>
      </c>
      <c r="CE23">
        <v>1009.3590754006</v>
      </c>
      <c r="CH23" t="s">
        <v>363</v>
      </c>
    </row>
    <row r="24" spans="1:86" x14ac:dyDescent="0.25">
      <c r="A24" t="s">
        <v>192</v>
      </c>
      <c r="B24" t="s">
        <v>0</v>
      </c>
      <c r="N24">
        <v>51.719615848265398</v>
      </c>
      <c r="O24">
        <v>56.834357943678697</v>
      </c>
      <c r="P24">
        <v>58.600882937712697</v>
      </c>
      <c r="Q24">
        <v>60.535792727597602</v>
      </c>
      <c r="R24">
        <v>61.020142356483497</v>
      </c>
      <c r="S24">
        <v>61.007071056619097</v>
      </c>
      <c r="T24">
        <v>62.0940152658697</v>
      </c>
      <c r="U24">
        <v>61.933256713715402</v>
      </c>
      <c r="V24">
        <v>61.739966188836902</v>
      </c>
      <c r="W24">
        <v>62.050065748923998</v>
      </c>
      <c r="X24">
        <v>64.076157165992001</v>
      </c>
      <c r="Y24">
        <v>64.873099756457606</v>
      </c>
      <c r="Z24">
        <v>66.229319393605806</v>
      </c>
      <c r="AA24">
        <v>67.223260787111201</v>
      </c>
      <c r="AB24">
        <v>68.858192095110098</v>
      </c>
      <c r="AC24">
        <v>70.329573403108697</v>
      </c>
      <c r="AD24">
        <v>71.618711220278897</v>
      </c>
      <c r="AE24">
        <v>72.732020466062195</v>
      </c>
      <c r="AF24">
        <v>73.696709603349305</v>
      </c>
      <c r="AG24">
        <v>72.412231950304999</v>
      </c>
      <c r="AH24">
        <v>73.973267551588904</v>
      </c>
      <c r="AI24">
        <v>75.095553221976601</v>
      </c>
      <c r="AJ24">
        <v>76.237830954651301</v>
      </c>
      <c r="AK24">
        <v>77.369985573156498</v>
      </c>
      <c r="AL24">
        <v>78.516159822322194</v>
      </c>
      <c r="AM24">
        <v>79.669825495509897</v>
      </c>
      <c r="AN24">
        <v>80.829248551436805</v>
      </c>
      <c r="AO24">
        <v>81.994730922350399</v>
      </c>
      <c r="AP24">
        <v>83.166439416082994</v>
      </c>
      <c r="AQ24">
        <v>84.344581120350398</v>
      </c>
      <c r="AR24">
        <v>85.528973937171202</v>
      </c>
      <c r="AS24">
        <v>86.718098729259395</v>
      </c>
      <c r="AT24">
        <v>87.909635541198099</v>
      </c>
      <c r="AU24">
        <v>89.100920630051903</v>
      </c>
      <c r="AV24">
        <v>90.290145980051506</v>
      </c>
      <c r="AW24">
        <v>91.477236508573</v>
      </c>
      <c r="AX24">
        <v>92.659820788583502</v>
      </c>
      <c r="AY24">
        <v>93.840080424143693</v>
      </c>
      <c r="AZ24">
        <v>95.020840461939997</v>
      </c>
      <c r="BA24">
        <v>96.204929122465103</v>
      </c>
      <c r="BB24">
        <v>97.393267420116004</v>
      </c>
      <c r="BC24">
        <v>98.589536734537106</v>
      </c>
      <c r="BD24">
        <v>99.792834165626303</v>
      </c>
      <c r="BE24">
        <v>101.00289715779</v>
      </c>
      <c r="BF24">
        <v>102.219371325192</v>
      </c>
      <c r="BG24">
        <v>103.442456135892</v>
      </c>
      <c r="BH24">
        <v>104.66878398278099</v>
      </c>
      <c r="BI24">
        <v>105.89854671821</v>
      </c>
      <c r="BJ24">
        <v>107.132873306188</v>
      </c>
      <c r="BK24">
        <v>108.373001755435</v>
      </c>
      <c r="BL24">
        <v>109.623447827071</v>
      </c>
      <c r="BM24">
        <v>110.885209982044</v>
      </c>
      <c r="BN24">
        <v>112.15988681922801</v>
      </c>
      <c r="BO24">
        <v>113.448767996683</v>
      </c>
      <c r="BP24">
        <v>114.753733256525</v>
      </c>
      <c r="BQ24">
        <v>116.075160700342</v>
      </c>
      <c r="BR24">
        <v>117.414100313877</v>
      </c>
      <c r="BS24">
        <v>118.77091722594599</v>
      </c>
      <c r="BT24">
        <v>120.146352182181</v>
      </c>
      <c r="BU24">
        <v>121.540800538258</v>
      </c>
      <c r="BV24">
        <v>122.95476989600201</v>
      </c>
      <c r="BW24">
        <v>124.388043576301</v>
      </c>
      <c r="BX24">
        <v>125.840009267052</v>
      </c>
      <c r="BY24">
        <v>127.30976933019799</v>
      </c>
      <c r="BZ24">
        <v>128.79604872170799</v>
      </c>
      <c r="CA24">
        <v>130.29856341834801</v>
      </c>
      <c r="CB24">
        <v>131.81712971843001</v>
      </c>
      <c r="CC24">
        <v>133.35090479662799</v>
      </c>
      <c r="CD24">
        <v>134.898876893584</v>
      </c>
      <c r="CE24">
        <v>136.46059129133599</v>
      </c>
      <c r="CH24" t="s">
        <v>364</v>
      </c>
    </row>
    <row r="25" spans="1:86" x14ac:dyDescent="0.25">
      <c r="A25" t="s">
        <v>192</v>
      </c>
      <c r="B25" t="s">
        <v>1</v>
      </c>
      <c r="C25">
        <v>2.7440000000000002</v>
      </c>
      <c r="D25">
        <v>2.3639999999999999</v>
      </c>
      <c r="E25">
        <v>2.4750000000000001</v>
      </c>
      <c r="F25">
        <v>2.5</v>
      </c>
      <c r="G25">
        <v>2.835</v>
      </c>
      <c r="H25">
        <v>3.202</v>
      </c>
      <c r="I25">
        <v>3.26</v>
      </c>
      <c r="J25">
        <v>3.5049999999999999</v>
      </c>
      <c r="K25">
        <v>3.5474000000000001</v>
      </c>
      <c r="L25">
        <v>3.6713</v>
      </c>
      <c r="M25">
        <v>27.857700000000001</v>
      </c>
      <c r="N25">
        <v>27.2188970247668</v>
      </c>
      <c r="O25">
        <v>27.165514602766098</v>
      </c>
      <c r="P25">
        <v>27.112132180765499</v>
      </c>
      <c r="Q25">
        <v>27.058749758764801</v>
      </c>
      <c r="R25">
        <v>27.005367336764198</v>
      </c>
      <c r="S25">
        <v>26.9519849147635</v>
      </c>
      <c r="T25">
        <v>26.7</v>
      </c>
      <c r="U25">
        <v>26.845220070762199</v>
      </c>
      <c r="V25">
        <v>26.7918376487616</v>
      </c>
      <c r="W25">
        <v>26.738455226761001</v>
      </c>
      <c r="X25">
        <v>26.685072804760299</v>
      </c>
      <c r="Y25">
        <v>26.3</v>
      </c>
      <c r="Z25">
        <v>26.578307960758998</v>
      </c>
      <c r="AA25">
        <v>26.524925538758399</v>
      </c>
      <c r="AB25">
        <v>26.471543116757701</v>
      </c>
      <c r="AC25">
        <v>4.8781606947571499</v>
      </c>
      <c r="AD25">
        <v>26.150657697403801</v>
      </c>
      <c r="AE25">
        <v>26.055907514658699</v>
      </c>
      <c r="AF25">
        <v>25.978670662950101</v>
      </c>
      <c r="AG25">
        <v>26.1702363691683</v>
      </c>
      <c r="AH25">
        <v>26.062424505223898</v>
      </c>
      <c r="AI25">
        <v>25.981869064474601</v>
      </c>
      <c r="AJ25">
        <v>25.893801600908098</v>
      </c>
      <c r="AK25">
        <v>25.8068452721635</v>
      </c>
      <c r="AL25">
        <v>25.7166739855878</v>
      </c>
      <c r="AM25">
        <v>25.624745108022701</v>
      </c>
      <c r="AN25">
        <v>25.531333349490801</v>
      </c>
      <c r="AO25">
        <v>25.436291152030499</v>
      </c>
      <c r="AP25">
        <v>25.339458754146101</v>
      </c>
      <c r="AQ25">
        <v>25.240737061935601</v>
      </c>
      <c r="AR25">
        <v>25.1399861560222</v>
      </c>
      <c r="AS25">
        <v>25.037162591222</v>
      </c>
      <c r="AT25">
        <v>24.932192588554098</v>
      </c>
      <c r="AU25">
        <v>24.824912508884399</v>
      </c>
      <c r="AV25">
        <v>24.715182549528201</v>
      </c>
      <c r="AW25">
        <v>24.6027504691274</v>
      </c>
      <c r="AX25">
        <v>24.4879257529219</v>
      </c>
      <c r="AY25">
        <v>24.370519563548601</v>
      </c>
      <c r="AZ25">
        <v>24.2502498964712</v>
      </c>
      <c r="BA25">
        <v>24.1268722656087</v>
      </c>
      <c r="BB25">
        <v>24.0001768502418</v>
      </c>
      <c r="BC25">
        <v>23.869501688633399</v>
      </c>
      <c r="BD25">
        <v>23.734878709744301</v>
      </c>
      <c r="BE25">
        <v>23.5964324390897</v>
      </c>
      <c r="BF25">
        <v>23.454217954768801</v>
      </c>
      <c r="BG25">
        <v>23.308228642742201</v>
      </c>
      <c r="BH25">
        <v>23.159275280637999</v>
      </c>
      <c r="BI25">
        <v>23.007407927679701</v>
      </c>
      <c r="BJ25">
        <v>22.852689417243798</v>
      </c>
      <c r="BK25">
        <v>22.695087820369402</v>
      </c>
      <c r="BL25">
        <v>22.526908112269201</v>
      </c>
      <c r="BM25">
        <v>22.354604473220501</v>
      </c>
      <c r="BN25">
        <v>22.1780946030627</v>
      </c>
      <c r="BO25">
        <v>21.997250863924801</v>
      </c>
      <c r="BP25">
        <v>21.8119818207403</v>
      </c>
      <c r="BQ25">
        <v>21.622191302633802</v>
      </c>
      <c r="BR25">
        <v>21.427757874276899</v>
      </c>
      <c r="BS25">
        <v>21.228555129881201</v>
      </c>
      <c r="BT25">
        <v>21.024471984286102</v>
      </c>
      <c r="BU25">
        <v>20.815392135593701</v>
      </c>
      <c r="BV25">
        <v>20.601214350228599</v>
      </c>
      <c r="BW25">
        <v>20.381770681185301</v>
      </c>
      <c r="BX25">
        <v>20.1569692231872</v>
      </c>
      <c r="BY25">
        <v>19.926671498977498</v>
      </c>
      <c r="BZ25">
        <v>19.690733144151</v>
      </c>
      <c r="CA25">
        <v>19.449024175805899</v>
      </c>
      <c r="CB25">
        <v>19.201388019456299</v>
      </c>
      <c r="CC25">
        <v>18.947702596020399</v>
      </c>
      <c r="CD25">
        <v>18.687798515943602</v>
      </c>
      <c r="CE25">
        <v>18.421540571431201</v>
      </c>
      <c r="CH25" t="s">
        <v>365</v>
      </c>
    </row>
    <row r="26" spans="1:86" x14ac:dyDescent="0.25">
      <c r="A26" t="s">
        <v>207</v>
      </c>
      <c r="B26" t="s">
        <v>0</v>
      </c>
      <c r="C26">
        <v>3.1902089098925401</v>
      </c>
      <c r="D26">
        <v>3.4934169815692502</v>
      </c>
      <c r="E26">
        <v>3.9749708254601801</v>
      </c>
      <c r="F26">
        <v>4.69531375014222</v>
      </c>
      <c r="G26">
        <v>4.9736107601540702</v>
      </c>
      <c r="H26">
        <v>5.5919436174825696</v>
      </c>
      <c r="I26">
        <v>5.9832650244184604</v>
      </c>
      <c r="J26">
        <v>5.8037061788638198</v>
      </c>
      <c r="K26">
        <v>5.6392093335647901</v>
      </c>
      <c r="L26">
        <v>5.75071727590863</v>
      </c>
      <c r="M26">
        <v>5.6526602486040698</v>
      </c>
      <c r="N26">
        <v>5.6707305003422404</v>
      </c>
      <c r="O26">
        <v>5.6870280327635001</v>
      </c>
      <c r="P26">
        <v>5.8137376948568198</v>
      </c>
      <c r="Q26">
        <v>5.9698751128835204</v>
      </c>
      <c r="R26">
        <v>6.3095655368144001</v>
      </c>
      <c r="S26">
        <v>6.4559960377221497</v>
      </c>
      <c r="T26">
        <v>7.0804839681232297</v>
      </c>
      <c r="U26">
        <v>7.0889671584168203</v>
      </c>
      <c r="V26">
        <v>7.5218247379996601</v>
      </c>
      <c r="W26">
        <v>9.3486362812897195</v>
      </c>
      <c r="X26">
        <v>8.2985558767219008</v>
      </c>
      <c r="Y26">
        <v>8.6554171244996603</v>
      </c>
      <c r="Z26">
        <v>8.9667762346300108</v>
      </c>
      <c r="AA26">
        <v>10.1840274828355</v>
      </c>
      <c r="AB26">
        <v>12.2241097546614</v>
      </c>
      <c r="AC26">
        <v>10.888473749999999</v>
      </c>
      <c r="AD26">
        <v>12.1785601242214</v>
      </c>
      <c r="AE26">
        <v>12.060890591745901</v>
      </c>
      <c r="AF26">
        <v>12.6833593892413</v>
      </c>
      <c r="AG26">
        <v>12.2304725043854</v>
      </c>
      <c r="AH26">
        <v>12.3724206265642</v>
      </c>
      <c r="AI26">
        <v>12.738026903043201</v>
      </c>
      <c r="AJ26">
        <v>13.1279596120982</v>
      </c>
      <c r="AK26">
        <v>13.502236789473599</v>
      </c>
      <c r="AL26">
        <v>13.944174315847899</v>
      </c>
      <c r="AM26">
        <v>14.845636907931301</v>
      </c>
      <c r="AN26">
        <v>15.7886206834911</v>
      </c>
      <c r="AO26">
        <v>16.7731339931645</v>
      </c>
      <c r="AP26">
        <v>17.799185262148001</v>
      </c>
      <c r="AQ26">
        <v>18.9083586764927</v>
      </c>
      <c r="AR26">
        <v>20.0590849619994</v>
      </c>
      <c r="AS26">
        <v>21.251372916660898</v>
      </c>
      <c r="AT26">
        <v>22.4852381979216</v>
      </c>
      <c r="AU26">
        <v>23.8022752810109</v>
      </c>
      <c r="AV26">
        <v>25.1609237642813</v>
      </c>
      <c r="AW26">
        <v>26.602769101291699</v>
      </c>
      <c r="AX26">
        <v>28.0862390354722</v>
      </c>
      <c r="AY26">
        <v>29.6529091039999</v>
      </c>
      <c r="AZ26">
        <v>31.261199072464599</v>
      </c>
      <c r="BA26">
        <v>32.952684478043302</v>
      </c>
      <c r="BB26">
        <v>34.685792915047699</v>
      </c>
      <c r="BC26">
        <v>36.502107152903001</v>
      </c>
      <c r="BD26">
        <v>38.401632037961399</v>
      </c>
      <c r="BE26">
        <v>40.342796730279098</v>
      </c>
      <c r="BF26">
        <v>42.242456940394597</v>
      </c>
      <c r="BG26">
        <v>44.308492889208203</v>
      </c>
      <c r="BH26">
        <v>46.790361676863903</v>
      </c>
      <c r="BI26">
        <v>48.856561283253299</v>
      </c>
      <c r="BJ26">
        <v>51.338610802555301</v>
      </c>
      <c r="BK26">
        <v>53.4050071708321</v>
      </c>
      <c r="BL26">
        <v>55.5540023466896</v>
      </c>
      <c r="BM26">
        <v>57.788873745781601</v>
      </c>
      <c r="BN26">
        <v>60.113020407049603</v>
      </c>
      <c r="BO26">
        <v>62.529976498096801</v>
      </c>
      <c r="BP26">
        <v>65.043417569188605</v>
      </c>
      <c r="BQ26">
        <v>67.657170300531803</v>
      </c>
      <c r="BR26">
        <v>70.375218295343501</v>
      </c>
      <c r="BS26">
        <v>73.201705418671395</v>
      </c>
      <c r="BT26">
        <v>76.140942655827104</v>
      </c>
      <c r="BU26">
        <v>79.197407912502101</v>
      </c>
      <c r="BV26">
        <v>82.375754871228807</v>
      </c>
      <c r="BW26">
        <v>85.680816748176596</v>
      </c>
      <c r="BX26">
        <v>89.117620096473601</v>
      </c>
      <c r="BY26">
        <v>92.691386224799004</v>
      </c>
      <c r="BZ26">
        <v>96.407548351606195</v>
      </c>
      <c r="CA26">
        <v>100.271754161339</v>
      </c>
      <c r="CB26">
        <v>104.28987562095701</v>
      </c>
      <c r="CC26">
        <v>108.46802726267001</v>
      </c>
      <c r="CD26">
        <v>112.81256647779701</v>
      </c>
      <c r="CE26">
        <v>117.330098501771</v>
      </c>
      <c r="CH26" t="s">
        <v>366</v>
      </c>
    </row>
    <row r="27" spans="1:86" x14ac:dyDescent="0.25">
      <c r="A27" t="s">
        <v>207</v>
      </c>
      <c r="B27" t="s">
        <v>1</v>
      </c>
      <c r="C27">
        <v>0.79414847826691004</v>
      </c>
      <c r="D27">
        <v>0.86917507741949196</v>
      </c>
      <c r="E27">
        <v>0.98866688773639499</v>
      </c>
      <c r="F27">
        <v>1.1676175898199399</v>
      </c>
      <c r="G27">
        <v>1.3219852338526099</v>
      </c>
      <c r="H27">
        <v>1.2773334817047699</v>
      </c>
      <c r="I27">
        <v>1.85822952573681</v>
      </c>
      <c r="J27">
        <v>1.7850490269505701</v>
      </c>
      <c r="K27">
        <v>1.7172331936176299</v>
      </c>
      <c r="L27">
        <v>1.7485597831428901</v>
      </c>
      <c r="M27">
        <v>1.7044003688893301</v>
      </c>
      <c r="N27">
        <v>1.5705631545323999</v>
      </c>
      <c r="O27">
        <v>1.56749727556535</v>
      </c>
      <c r="P27">
        <v>1.5764941378917501</v>
      </c>
      <c r="Q27">
        <v>1.8006570851393999</v>
      </c>
      <c r="R27">
        <v>2.0533248109042601</v>
      </c>
      <c r="S27">
        <v>1.91866097537015</v>
      </c>
      <c r="T27">
        <v>1.95553293317804</v>
      </c>
      <c r="U27">
        <v>1.9661402087870901</v>
      </c>
      <c r="V27">
        <v>1.8111140606671601</v>
      </c>
      <c r="W27">
        <v>2.00371354844741</v>
      </c>
      <c r="X27">
        <v>2.0588986881757601</v>
      </c>
      <c r="Y27">
        <v>2.19418703851214</v>
      </c>
      <c r="Z27">
        <v>2.0911532553458598</v>
      </c>
      <c r="AA27">
        <v>2.3204145748676201</v>
      </c>
      <c r="AB27">
        <v>2.3761117903537299</v>
      </c>
      <c r="AC27">
        <v>2.4449999999999998</v>
      </c>
      <c r="AD27">
        <v>2.7343485954130902</v>
      </c>
      <c r="AE27">
        <v>2.7158955845844099</v>
      </c>
      <c r="AF27">
        <v>2.8273851539077501</v>
      </c>
      <c r="AG27">
        <v>2.7501228823666701</v>
      </c>
      <c r="AH27">
        <v>2.77729110657766</v>
      </c>
      <c r="AI27">
        <v>2.843735526923</v>
      </c>
      <c r="AJ27">
        <v>2.9144644667871602</v>
      </c>
      <c r="AK27">
        <v>2.9824585543099098</v>
      </c>
      <c r="AL27">
        <v>3.06234189370806</v>
      </c>
      <c r="AM27">
        <v>3.2229006169459899</v>
      </c>
      <c r="AN27">
        <v>3.3907574639674598</v>
      </c>
      <c r="AO27">
        <v>3.56591243477247</v>
      </c>
      <c r="AP27">
        <v>3.7483655293610201</v>
      </c>
      <c r="AQ27">
        <v>3.9454148715166699</v>
      </c>
      <c r="AR27">
        <v>4.1497623374558499</v>
      </c>
      <c r="AS27">
        <v>4.3614079271785702</v>
      </c>
      <c r="AT27">
        <v>4.5803516406848397</v>
      </c>
      <c r="AU27">
        <v>4.8138916017581899</v>
      </c>
      <c r="AV27">
        <v>5.0547296866150804</v>
      </c>
      <c r="AW27">
        <v>5.3101640190390604</v>
      </c>
      <c r="AX27">
        <v>5.5728964752465702</v>
      </c>
      <c r="AY27">
        <v>5.8502251790211597</v>
      </c>
      <c r="AZ27">
        <v>6.1348520065793002</v>
      </c>
      <c r="BA27">
        <v>6.4340750817045498</v>
      </c>
      <c r="BB27">
        <v>6.7405962806133202</v>
      </c>
      <c r="BC27">
        <v>7.0617137270891597</v>
      </c>
      <c r="BD27">
        <v>7.3974274211321003</v>
      </c>
      <c r="BE27">
        <v>7.7404392389585697</v>
      </c>
      <c r="BF27">
        <v>8.0761529330015094</v>
      </c>
      <c r="BG27">
        <v>8.4410591221786202</v>
      </c>
      <c r="BH27">
        <v>8.8789465491911699</v>
      </c>
      <c r="BI27">
        <v>9.2438527383682896</v>
      </c>
      <c r="BJ27">
        <v>9.6817401653807895</v>
      </c>
      <c r="BK27">
        <v>10.0466463545579</v>
      </c>
      <c r="BL27">
        <v>10.4260329480674</v>
      </c>
      <c r="BM27">
        <v>10.820474565128899</v>
      </c>
      <c r="BN27">
        <v>11.2305686273119</v>
      </c>
      <c r="BO27">
        <v>11.656936263391</v>
      </c>
      <c r="BP27">
        <v>12.100223250108201</v>
      </c>
      <c r="BQ27">
        <v>12.561100990266601</v>
      </c>
      <c r="BR27">
        <v>13.0402675296376</v>
      </c>
      <c r="BS27">
        <v>13.5384486142217</v>
      </c>
      <c r="BT27">
        <v>14.0563987894639</v>
      </c>
      <c r="BU27">
        <v>14.5949025430888</v>
      </c>
      <c r="BV27">
        <v>15.154775493286101</v>
      </c>
      <c r="BW27">
        <v>15.7368656240467</v>
      </c>
      <c r="BX27">
        <v>16.342054569520101</v>
      </c>
      <c r="BY27">
        <v>16.971258949337699</v>
      </c>
      <c r="BZ27">
        <v>17.625431756925799</v>
      </c>
      <c r="CA27">
        <v>18.3055638029102</v>
      </c>
      <c r="CB27">
        <v>19.0126852157988</v>
      </c>
      <c r="CC27">
        <v>19.7478670022148</v>
      </c>
      <c r="CD27">
        <v>20.512222669044</v>
      </c>
      <c r="CE27">
        <v>21.306909909953799</v>
      </c>
      <c r="CH27" t="s">
        <v>367</v>
      </c>
    </row>
    <row r="28" spans="1:86" x14ac:dyDescent="0.25">
      <c r="A28" t="s">
        <v>222</v>
      </c>
      <c r="B28" t="s">
        <v>0</v>
      </c>
      <c r="C28">
        <v>26.909535154713801</v>
      </c>
      <c r="D28">
        <v>27.463875455729799</v>
      </c>
      <c r="E28">
        <v>29.583774322825398</v>
      </c>
      <c r="F28">
        <v>31.067011120225999</v>
      </c>
      <c r="G28">
        <v>33.325962883474098</v>
      </c>
      <c r="H28">
        <v>36.6114990888981</v>
      </c>
      <c r="I28">
        <v>38.655100089548597</v>
      </c>
      <c r="J28">
        <v>39.967408812581397</v>
      </c>
      <c r="K28">
        <v>41.228391289230601</v>
      </c>
      <c r="L28">
        <v>42.3540695908329</v>
      </c>
      <c r="M28">
        <v>43.432957871711501</v>
      </c>
      <c r="N28">
        <v>44.316081672938402</v>
      </c>
      <c r="O28">
        <v>45.104901621601798</v>
      </c>
      <c r="P28">
        <v>47.120746711469501</v>
      </c>
      <c r="Q28">
        <v>47.604465234927297</v>
      </c>
      <c r="R28">
        <v>49.474365323486602</v>
      </c>
      <c r="S28">
        <v>50.263291677578799</v>
      </c>
      <c r="T28">
        <v>52.1994423999707</v>
      </c>
      <c r="U28">
        <v>54.906551948664003</v>
      </c>
      <c r="V28">
        <v>57.0155883456815</v>
      </c>
      <c r="W28">
        <v>59.7079932897418</v>
      </c>
      <c r="X28">
        <v>63.138833919230002</v>
      </c>
      <c r="Y28">
        <v>67.409415534964097</v>
      </c>
      <c r="Z28">
        <v>69.901993056752801</v>
      </c>
      <c r="AA28">
        <v>77.193156925535405</v>
      </c>
      <c r="AB28">
        <v>79.263034978893998</v>
      </c>
      <c r="AC28">
        <v>82.880972916356299</v>
      </c>
      <c r="AD28">
        <v>80.936982664091502</v>
      </c>
      <c r="AE28">
        <v>83.828130288289103</v>
      </c>
      <c r="AF28">
        <v>85.587563805403803</v>
      </c>
      <c r="AG28">
        <v>76.003797333167697</v>
      </c>
      <c r="AH28">
        <v>80.614262373604205</v>
      </c>
      <c r="AI28">
        <v>84.021198238882803</v>
      </c>
      <c r="AJ28">
        <v>87.502603438325195</v>
      </c>
      <c r="AK28">
        <v>90.425475143079296</v>
      </c>
      <c r="AL28">
        <v>93.388101389067302</v>
      </c>
      <c r="AM28">
        <v>96.288887223830002</v>
      </c>
      <c r="AN28">
        <v>99.193449617893805</v>
      </c>
      <c r="AO28">
        <v>102.284041245678</v>
      </c>
      <c r="AP28">
        <v>105.372863946462</v>
      </c>
      <c r="AQ28">
        <v>108.641449170291</v>
      </c>
      <c r="AR28">
        <v>111.721379402124</v>
      </c>
      <c r="AS28">
        <v>114.98218209019799</v>
      </c>
      <c r="AT28">
        <v>118.23950497516699</v>
      </c>
      <c r="AU28">
        <v>121.67744721445401</v>
      </c>
      <c r="AV28">
        <v>125.111776365773</v>
      </c>
      <c r="AW28">
        <v>128.54231316794599</v>
      </c>
      <c r="AX28">
        <v>131.96900421414699</v>
      </c>
      <c r="AY28">
        <v>135.57630764855799</v>
      </c>
      <c r="AZ28">
        <v>138.99625132263699</v>
      </c>
      <c r="BA28">
        <v>142.59748959909501</v>
      </c>
      <c r="BB28">
        <v>146.38007588475901</v>
      </c>
      <c r="BC28">
        <v>150.15971922203499</v>
      </c>
      <c r="BD28">
        <v>154.12052991412</v>
      </c>
      <c r="BE28">
        <v>157.89401242556099</v>
      </c>
      <c r="BF28">
        <v>161.84842172888301</v>
      </c>
      <c r="BG28">
        <v>165.799543029273</v>
      </c>
      <c r="BH28">
        <v>169.93153585708799</v>
      </c>
      <c r="BI28">
        <v>174.060125044578</v>
      </c>
      <c r="BJ28">
        <v>178.18521817471199</v>
      </c>
      <c r="BK28">
        <v>182.49091254728401</v>
      </c>
      <c r="BL28">
        <v>186.90547049501001</v>
      </c>
      <c r="BM28">
        <v>191.431836519493</v>
      </c>
      <c r="BN28">
        <v>196.07295925047799</v>
      </c>
      <c r="BO28">
        <v>200.831866465552</v>
      </c>
      <c r="BP28">
        <v>205.71169883358101</v>
      </c>
      <c r="BQ28">
        <v>210.715721888481</v>
      </c>
      <c r="BR28">
        <v>215.84733341789999</v>
      </c>
      <c r="BS28">
        <v>221.11002725819901</v>
      </c>
      <c r="BT28">
        <v>226.507431921143</v>
      </c>
      <c r="BU28">
        <v>232.043257331799</v>
      </c>
      <c r="BV28">
        <v>237.72132243879301</v>
      </c>
      <c r="BW28">
        <v>243.54552994940801</v>
      </c>
      <c r="BX28">
        <v>249.519834632011</v>
      </c>
      <c r="BY28">
        <v>255.64829342503501</v>
      </c>
      <c r="BZ28">
        <v>261.935123978033</v>
      </c>
      <c r="CA28">
        <v>268.38467549446801</v>
      </c>
      <c r="CB28">
        <v>275.00150135635403</v>
      </c>
      <c r="CC28">
        <v>281.79034126819403</v>
      </c>
      <c r="CD28">
        <v>288.75610533935298</v>
      </c>
      <c r="CE28">
        <v>295.90379555440802</v>
      </c>
      <c r="CH28" t="s">
        <v>368</v>
      </c>
    </row>
    <row r="29" spans="1:86" x14ac:dyDescent="0.25">
      <c r="A29" t="s">
        <v>222</v>
      </c>
      <c r="B29" t="s">
        <v>1</v>
      </c>
      <c r="C29">
        <v>13.0652672374387</v>
      </c>
      <c r="D29">
        <v>13.367371752043599</v>
      </c>
      <c r="E29">
        <v>16.5982904632152</v>
      </c>
      <c r="F29">
        <v>19.4843610354223</v>
      </c>
      <c r="G29">
        <v>22.266744196185201</v>
      </c>
      <c r="H29">
        <v>25.821084850136199</v>
      </c>
      <c r="I29">
        <v>27.144622942779201</v>
      </c>
      <c r="J29">
        <v>27.319872970027198</v>
      </c>
      <c r="K29">
        <v>27.2850598910081</v>
      </c>
      <c r="L29">
        <v>27.574617057220699</v>
      </c>
      <c r="M29">
        <v>28.210920583106201</v>
      </c>
      <c r="N29">
        <v>34.0846587066303</v>
      </c>
      <c r="O29">
        <v>33.945186793823702</v>
      </c>
      <c r="P29">
        <v>35.510742746593998</v>
      </c>
      <c r="Q29">
        <v>35.300342376929997</v>
      </c>
      <c r="R29">
        <v>36.772658191643899</v>
      </c>
      <c r="S29">
        <v>37.326014370572203</v>
      </c>
      <c r="T29">
        <v>38.682370488646598</v>
      </c>
      <c r="U29">
        <v>40.326878387829197</v>
      </c>
      <c r="V29">
        <v>39.891858000908201</v>
      </c>
      <c r="W29">
        <v>43.238252936666498</v>
      </c>
      <c r="X29">
        <v>47.377910756125303</v>
      </c>
      <c r="Y29">
        <v>49.922606575516802</v>
      </c>
      <c r="Z29">
        <v>52.050525517470803</v>
      </c>
      <c r="AA29">
        <v>62.608003655076402</v>
      </c>
      <c r="AB29">
        <v>68.463888531702906</v>
      </c>
      <c r="AC29">
        <v>71.908699433175897</v>
      </c>
      <c r="AD29">
        <v>66.120158747763895</v>
      </c>
      <c r="AE29">
        <v>68.818241667218004</v>
      </c>
      <c r="AF29">
        <v>70.370151256013003</v>
      </c>
      <c r="AG29">
        <v>60.349188875783902</v>
      </c>
      <c r="AH29">
        <v>64.880466203010798</v>
      </c>
      <c r="AI29">
        <v>68.210644677061794</v>
      </c>
      <c r="AJ29">
        <v>71.637398326860193</v>
      </c>
      <c r="AK29">
        <v>74.498457889450194</v>
      </c>
      <c r="AL29">
        <v>77.394877213813601</v>
      </c>
      <c r="AM29">
        <v>80.220519374235906</v>
      </c>
      <c r="AN29">
        <v>83.046161534658097</v>
      </c>
      <c r="AO29">
        <v>86.060179839108599</v>
      </c>
      <c r="AP29">
        <v>89.074198143558903</v>
      </c>
      <c r="AQ29">
        <v>92.276592592037403</v>
      </c>
      <c r="AR29">
        <v>95.290610896487905</v>
      </c>
      <c r="AS29">
        <v>98.493005344966406</v>
      </c>
      <c r="AT29">
        <v>101.695399793444</v>
      </c>
      <c r="AU29">
        <v>105.08617038595099</v>
      </c>
      <c r="AV29">
        <v>108.476940978458</v>
      </c>
      <c r="AW29">
        <v>111.867711570965</v>
      </c>
      <c r="AX29">
        <v>115.258482163471</v>
      </c>
      <c r="AY29">
        <v>118.837628900006</v>
      </c>
      <c r="AZ29">
        <v>122.22839949251301</v>
      </c>
      <c r="BA29">
        <v>125.807546229048</v>
      </c>
      <c r="BB29">
        <v>129.57506910961101</v>
      </c>
      <c r="BC29">
        <v>133.34259199017399</v>
      </c>
      <c r="BD29">
        <v>137.29849101476501</v>
      </c>
      <c r="BE29">
        <v>141.06601389532801</v>
      </c>
      <c r="BF29">
        <v>145.021912919919</v>
      </c>
      <c r="BG29">
        <v>148.97781194450999</v>
      </c>
      <c r="BH29">
        <v>153.122087113129</v>
      </c>
      <c r="BI29">
        <v>157.266362281749</v>
      </c>
      <c r="BJ29">
        <v>161.410637450368</v>
      </c>
      <c r="BK29">
        <v>165.74328876301499</v>
      </c>
      <c r="BL29">
        <v>170.19101049158701</v>
      </c>
      <c r="BM29">
        <v>174.75685877876899</v>
      </c>
      <c r="BN29">
        <v>179.44397093501101</v>
      </c>
      <c r="BO29">
        <v>184.25556759424799</v>
      </c>
      <c r="BP29">
        <v>189.19495492688301</v>
      </c>
      <c r="BQ29">
        <v>194.26552691153901</v>
      </c>
      <c r="BR29">
        <v>199.47076766715</v>
      </c>
      <c r="BS29">
        <v>204.81425384698599</v>
      </c>
      <c r="BT29">
        <v>210.29965709626299</v>
      </c>
      <c r="BU29">
        <v>215.93074657502501</v>
      </c>
      <c r="BV29">
        <v>221.711391548027</v>
      </c>
      <c r="BW29">
        <v>227.64556404340601</v>
      </c>
      <c r="BX29">
        <v>233.73734158196501</v>
      </c>
      <c r="BY29">
        <v>239.99090997893799</v>
      </c>
      <c r="BZ29">
        <v>246.410566220173</v>
      </c>
      <c r="CA29">
        <v>253.00072141469599</v>
      </c>
      <c r="CB29">
        <v>259.76590382570299</v>
      </c>
      <c r="CC29">
        <v>266.71076198203599</v>
      </c>
      <c r="CD29">
        <v>273.84006787231402</v>
      </c>
      <c r="CE29">
        <v>281.15872022388101</v>
      </c>
      <c r="CH29" t="s">
        <v>369</v>
      </c>
    </row>
    <row r="30" spans="1:86" x14ac:dyDescent="0.25">
      <c r="A30" t="s">
        <v>237</v>
      </c>
      <c r="B30" t="s">
        <v>0</v>
      </c>
      <c r="C30">
        <v>53.254817742285702</v>
      </c>
      <c r="D30">
        <v>56.988718696428499</v>
      </c>
      <c r="E30">
        <v>62.891741307857103</v>
      </c>
      <c r="F30">
        <v>68.068637725999906</v>
      </c>
      <c r="G30">
        <v>74.439351073714207</v>
      </c>
      <c r="H30">
        <v>78.499154813142795</v>
      </c>
      <c r="I30">
        <v>85.650492560802903</v>
      </c>
      <c r="J30">
        <v>90.787498525288498</v>
      </c>
      <c r="K30">
        <v>92.600946628017496</v>
      </c>
      <c r="L30">
        <v>97.602291253878803</v>
      </c>
      <c r="M30">
        <v>99.712620738980405</v>
      </c>
      <c r="N30">
        <v>100.257543593923</v>
      </c>
      <c r="O30">
        <v>107.838378570621</v>
      </c>
      <c r="P30">
        <v>108.599079519485</v>
      </c>
      <c r="Q30">
        <v>116.049358435209</v>
      </c>
      <c r="R30">
        <v>113.359716922498</v>
      </c>
      <c r="S30">
        <v>110.856850862185</v>
      </c>
      <c r="T30">
        <v>110.68952901285699</v>
      </c>
      <c r="U30">
        <v>111.949622102571</v>
      </c>
      <c r="V30">
        <v>116.953062866571</v>
      </c>
      <c r="W30">
        <v>124.575411929857</v>
      </c>
      <c r="X30">
        <v>127.64546681057099</v>
      </c>
      <c r="Y30">
        <v>130.80945489771401</v>
      </c>
      <c r="Z30">
        <v>133.86233215347499</v>
      </c>
      <c r="AA30">
        <v>138.30262093751699</v>
      </c>
      <c r="AB30">
        <v>145.59359424267001</v>
      </c>
      <c r="AC30">
        <v>155.13465462246799</v>
      </c>
      <c r="AD30">
        <v>158.67530670523499</v>
      </c>
      <c r="AE30">
        <v>163.81265217923101</v>
      </c>
      <c r="AF30">
        <v>168.82489043311</v>
      </c>
      <c r="AG30">
        <v>163.78194462342299</v>
      </c>
      <c r="AH30">
        <v>169.26036680549799</v>
      </c>
      <c r="AI30">
        <v>174.77166857227101</v>
      </c>
      <c r="AJ30">
        <v>180.372592918284</v>
      </c>
      <c r="AK30">
        <v>186.05712382206499</v>
      </c>
      <c r="AL30">
        <v>191.8198864604</v>
      </c>
      <c r="AM30">
        <v>196.97304242205399</v>
      </c>
      <c r="AN30">
        <v>202.15732389322099</v>
      </c>
      <c r="AO30">
        <v>207.36453531771301</v>
      </c>
      <c r="AP30">
        <v>212.51394484322299</v>
      </c>
      <c r="AQ30">
        <v>217.536258952932</v>
      </c>
      <c r="AR30">
        <v>222.57712214215101</v>
      </c>
      <c r="AS30">
        <v>228.15311376546299</v>
      </c>
      <c r="AT30">
        <v>232.93350584756399</v>
      </c>
      <c r="AU30">
        <v>238.20988057701899</v>
      </c>
      <c r="AV30">
        <v>242.74560601264901</v>
      </c>
      <c r="AW30">
        <v>247.743157049725</v>
      </c>
      <c r="AX30">
        <v>252.600596684104</v>
      </c>
      <c r="AY30">
        <v>257.32587622318903</v>
      </c>
      <c r="AZ30">
        <v>262.43980640950298</v>
      </c>
      <c r="BA30">
        <v>266.90849901468101</v>
      </c>
      <c r="BB30">
        <v>271.74538957073202</v>
      </c>
      <c r="BC30">
        <v>276.44422919693</v>
      </c>
      <c r="BD30">
        <v>281.01140160396898</v>
      </c>
      <c r="BE30">
        <v>285.45252275379897</v>
      </c>
      <c r="BF30">
        <v>289.77238164710002</v>
      </c>
      <c r="BG30">
        <v>293.97550502656702</v>
      </c>
      <c r="BH30">
        <v>298.46222073942698</v>
      </c>
      <c r="BI30">
        <v>302.81488348723002</v>
      </c>
      <c r="BJ30">
        <v>306.664234685125</v>
      </c>
      <c r="BK30">
        <v>310.77009623258499</v>
      </c>
      <c r="BL30">
        <v>314.85171621826498</v>
      </c>
      <c r="BM30">
        <v>318.90802932815001</v>
      </c>
      <c r="BN30">
        <v>322.93843093724303</v>
      </c>
      <c r="BO30">
        <v>326.94279139538003</v>
      </c>
      <c r="BP30">
        <v>330.92087582933101</v>
      </c>
      <c r="BQ30">
        <v>334.87138799154502</v>
      </c>
      <c r="BR30">
        <v>338.79280054836403</v>
      </c>
      <c r="BS30">
        <v>342.684180842714</v>
      </c>
      <c r="BT30">
        <v>346.544587686444</v>
      </c>
      <c r="BU30">
        <v>350.37302860734502</v>
      </c>
      <c r="BV30">
        <v>354.16835956753499</v>
      </c>
      <c r="BW30">
        <v>357.929097992072</v>
      </c>
      <c r="BX30">
        <v>361.65347319237901</v>
      </c>
      <c r="BY30">
        <v>365.33939145782699</v>
      </c>
      <c r="BZ30">
        <v>368.98497827285797</v>
      </c>
      <c r="CA30">
        <v>372.58865268733302</v>
      </c>
      <c r="CB30">
        <v>376.14896113225302</v>
      </c>
      <c r="CC30">
        <v>379.66422895352599</v>
      </c>
      <c r="CD30">
        <v>383.13267789306701</v>
      </c>
      <c r="CE30">
        <v>386.55258434358598</v>
      </c>
      <c r="CH30" t="s">
        <v>370</v>
      </c>
    </row>
    <row r="31" spans="1:86" x14ac:dyDescent="0.25">
      <c r="A31" t="s">
        <v>237</v>
      </c>
      <c r="B31" t="s">
        <v>1</v>
      </c>
      <c r="C31">
        <v>26.745357670337299</v>
      </c>
      <c r="D31">
        <v>30.956359533697299</v>
      </c>
      <c r="E31">
        <v>37.233064061376602</v>
      </c>
      <c r="F31">
        <v>37.536538960597902</v>
      </c>
      <c r="G31">
        <v>42.405411561085899</v>
      </c>
      <c r="H31">
        <v>42.673160465173702</v>
      </c>
      <c r="I31">
        <v>45.022437365059901</v>
      </c>
      <c r="J31">
        <v>48.313149905487101</v>
      </c>
      <c r="K31">
        <v>49.075958146984298</v>
      </c>
      <c r="L31">
        <v>52.684471199093302</v>
      </c>
      <c r="M31">
        <v>54.098636462013403</v>
      </c>
      <c r="N31">
        <v>52.4072048095898</v>
      </c>
      <c r="O31">
        <v>57.714444733190703</v>
      </c>
      <c r="P31">
        <v>56.275474605114198</v>
      </c>
      <c r="Q31">
        <v>62.007679004422698</v>
      </c>
      <c r="R31">
        <v>56.071191713890101</v>
      </c>
      <c r="S31">
        <v>51.692942739853997</v>
      </c>
      <c r="T31">
        <v>53.9992596296117</v>
      </c>
      <c r="U31">
        <v>53.892814596837503</v>
      </c>
      <c r="V31">
        <v>59.057045897312101</v>
      </c>
      <c r="W31">
        <v>64.663114985092093</v>
      </c>
      <c r="X31">
        <v>64.208701668851106</v>
      </c>
      <c r="Y31">
        <v>63.954246251983101</v>
      </c>
      <c r="Z31">
        <v>63.490291915037801</v>
      </c>
      <c r="AA31">
        <v>65.045550313222805</v>
      </c>
      <c r="AB31">
        <v>66.495821606187405</v>
      </c>
      <c r="AC31">
        <v>50.679612367819303</v>
      </c>
      <c r="AD31">
        <v>78.665701031170101</v>
      </c>
      <c r="AE31">
        <v>81.994575527709998</v>
      </c>
      <c r="AF31">
        <v>85.336588426261699</v>
      </c>
      <c r="AG31">
        <v>79.577903692052303</v>
      </c>
      <c r="AH31">
        <v>83.156926254363498</v>
      </c>
      <c r="AI31">
        <v>86.914357668644399</v>
      </c>
      <c r="AJ31">
        <v>90.916022124853498</v>
      </c>
      <c r="AK31">
        <v>95.177794770716304</v>
      </c>
      <c r="AL31">
        <v>99.716582638560098</v>
      </c>
      <c r="AM31">
        <v>103.769498508852</v>
      </c>
      <c r="AN31">
        <v>108.01092209404</v>
      </c>
      <c r="AO31">
        <v>112.440853394127</v>
      </c>
      <c r="AP31">
        <v>116.965038551661</v>
      </c>
      <c r="AQ31">
        <v>121.489223709196</v>
      </c>
      <c r="AR31">
        <v>126.20191658162901</v>
      </c>
      <c r="AS31">
        <v>131.85714802854699</v>
      </c>
      <c r="AT31">
        <v>136.56984090097899</v>
      </c>
      <c r="AU31">
        <v>142.22507234789799</v>
      </c>
      <c r="AV31">
        <v>146.93776522032999</v>
      </c>
      <c r="AW31">
        <v>152.592996667249</v>
      </c>
      <c r="AX31">
        <v>158.24822811416701</v>
      </c>
      <c r="AY31">
        <v>163.90345956108601</v>
      </c>
      <c r="AZ31">
        <v>170.50122958249099</v>
      </c>
      <c r="BA31">
        <v>176.15646102941</v>
      </c>
      <c r="BB31">
        <v>182.75423105081501</v>
      </c>
      <c r="BC31">
        <v>189.35200107221999</v>
      </c>
      <c r="BD31">
        <v>195.949771093625</v>
      </c>
      <c r="BE31">
        <v>202.54754111502999</v>
      </c>
      <c r="BF31">
        <v>209.145311136435</v>
      </c>
      <c r="BG31">
        <v>215.74308115784001</v>
      </c>
      <c r="BH31">
        <v>223.283389753732</v>
      </c>
      <c r="BI31">
        <v>230.82369834962299</v>
      </c>
      <c r="BJ31">
        <v>237.421468371028</v>
      </c>
      <c r="BK31">
        <v>244.96177696692001</v>
      </c>
      <c r="BL31">
        <v>252.77018542399799</v>
      </c>
      <c r="BM31">
        <v>260.85622618177302</v>
      </c>
      <c r="BN31">
        <v>269.22977061093502</v>
      </c>
      <c r="BO31">
        <v>277.90104106424502</v>
      </c>
      <c r="BP31">
        <v>286.88062335589501</v>
      </c>
      <c r="BQ31">
        <v>296.179479684581</v>
      </c>
      <c r="BR31">
        <v>305.80896201606498</v>
      </c>
      <c r="BS31">
        <v>315.78082594155802</v>
      </c>
      <c r="BT31">
        <v>326.10724502884602</v>
      </c>
      <c r="BU31">
        <v>336.80082568368101</v>
      </c>
      <c r="BV31">
        <v>347.87462253957801</v>
      </c>
      <c r="BW31">
        <v>359.34215439479499</v>
      </c>
      <c r="BX31">
        <v>371.217420715976</v>
      </c>
      <c r="BY31">
        <v>383.51491872857599</v>
      </c>
      <c r="BZ31">
        <v>396.24966111495701</v>
      </c>
      <c r="CA31">
        <v>409.43719434174398</v>
      </c>
      <c r="CB31">
        <v>423.093617638816</v>
      </c>
      <c r="CC31">
        <v>437.23560265311698</v>
      </c>
      <c r="CD31">
        <v>451.88041380125998</v>
      </c>
      <c r="CE31">
        <v>467.04592934578102</v>
      </c>
      <c r="CH31" t="s">
        <v>371</v>
      </c>
    </row>
    <row r="32" spans="1:86" x14ac:dyDescent="0.25">
      <c r="A32" t="s">
        <v>252</v>
      </c>
      <c r="B32" t="s">
        <v>0</v>
      </c>
      <c r="C32">
        <v>541.99999999999898</v>
      </c>
      <c r="D32">
        <v>699.66565074643597</v>
      </c>
      <c r="E32">
        <v>672.56511472888496</v>
      </c>
      <c r="F32">
        <v>698.05719588043701</v>
      </c>
      <c r="G32">
        <v>672.01337596671306</v>
      </c>
      <c r="H32">
        <v>657.63353086793302</v>
      </c>
      <c r="I32">
        <v>666.81235385001798</v>
      </c>
      <c r="J32">
        <v>684.82511066486904</v>
      </c>
      <c r="K32">
        <v>683.30350234171999</v>
      </c>
      <c r="L32">
        <v>687.36340331639303</v>
      </c>
      <c r="M32">
        <v>726.72691839115203</v>
      </c>
      <c r="N32">
        <v>733.79055758568904</v>
      </c>
      <c r="O32">
        <v>750.58810010204695</v>
      </c>
      <c r="P32">
        <v>769.77085962514502</v>
      </c>
      <c r="Q32">
        <v>833.86599629514205</v>
      </c>
      <c r="R32">
        <v>841.53279508220305</v>
      </c>
      <c r="S32">
        <v>867.14721194410902</v>
      </c>
      <c r="T32">
        <v>933.57396957110495</v>
      </c>
      <c r="U32">
        <v>1023.51461178198</v>
      </c>
      <c r="V32">
        <v>1006.47154039488</v>
      </c>
      <c r="W32">
        <v>1068.5374726375001</v>
      </c>
      <c r="X32">
        <v>1116.61712103278</v>
      </c>
      <c r="Y32">
        <v>1168.96179243289</v>
      </c>
      <c r="Z32">
        <v>1213.7625481335799</v>
      </c>
      <c r="AA32">
        <v>1203.94279854415</v>
      </c>
      <c r="AB32">
        <v>1252.43604097399</v>
      </c>
      <c r="AC32">
        <v>1292.5927991808501</v>
      </c>
      <c r="AD32">
        <v>1184.14959173849</v>
      </c>
      <c r="AE32">
        <v>1212.05900496559</v>
      </c>
      <c r="AF32">
        <v>1228.5420519111699</v>
      </c>
      <c r="AG32">
        <v>1182.2014057356</v>
      </c>
      <c r="AH32">
        <v>1219.3973291587699</v>
      </c>
      <c r="AI32">
        <v>1269.48469910875</v>
      </c>
      <c r="AJ32">
        <v>1297.6882375846001</v>
      </c>
      <c r="AK32">
        <v>1325.23232580422</v>
      </c>
      <c r="AL32">
        <v>1350.6281838980301</v>
      </c>
      <c r="AM32">
        <v>1375.3834617846301</v>
      </c>
      <c r="AN32">
        <v>1394.0636732156199</v>
      </c>
      <c r="AO32">
        <v>1412.8085416819599</v>
      </c>
      <c r="AP32">
        <v>1437.81456402968</v>
      </c>
      <c r="AQ32">
        <v>1456.7004344028701</v>
      </c>
      <c r="AR32">
        <v>1475.64844518258</v>
      </c>
      <c r="AS32">
        <v>1500.89681772628</v>
      </c>
      <c r="AT32">
        <v>1519.97448720796</v>
      </c>
      <c r="AU32">
        <v>1539.10447124336</v>
      </c>
      <c r="AV32">
        <v>1564.5663749615201</v>
      </c>
      <c r="AW32">
        <v>1583.8030747944699</v>
      </c>
      <c r="AX32">
        <v>1603.08265873611</v>
      </c>
      <c r="AY32">
        <v>1622.4018332538601</v>
      </c>
      <c r="AZ32">
        <v>1641.75734868163</v>
      </c>
      <c r="BA32">
        <v>1661.1463342248201</v>
      </c>
      <c r="BB32">
        <v>1680.5661597831399</v>
      </c>
      <c r="BC32">
        <v>1693.64388873027</v>
      </c>
      <c r="BD32">
        <v>1713.1101918300401</v>
      </c>
      <c r="BE32">
        <v>1732.60663152752</v>
      </c>
      <c r="BF32">
        <v>1745.73093800621</v>
      </c>
      <c r="BG32">
        <v>1765.27784364068</v>
      </c>
      <c r="BH32">
        <v>1784.85562588379</v>
      </c>
      <c r="BI32">
        <v>1804.4666401372799</v>
      </c>
      <c r="BJ32">
        <v>1824.11429347232</v>
      </c>
      <c r="BK32">
        <v>1850.2608076705801</v>
      </c>
      <c r="BL32">
        <v>1876.8107309447901</v>
      </c>
      <c r="BM32">
        <v>1903.7714469034199</v>
      </c>
      <c r="BN32">
        <v>1931.1519683890499</v>
      </c>
      <c r="BO32">
        <v>1958.9618037881301</v>
      </c>
      <c r="BP32">
        <v>1987.2101030405199</v>
      </c>
      <c r="BQ32">
        <v>2015.90516565285</v>
      </c>
      <c r="BR32">
        <v>2045.0546078807299</v>
      </c>
      <c r="BS32">
        <v>2074.6658798981098</v>
      </c>
      <c r="BT32">
        <v>2104.7460288409202</v>
      </c>
      <c r="BU32">
        <v>2135.3017178305299</v>
      </c>
      <c r="BV32">
        <v>2166.3400686251798</v>
      </c>
      <c r="BW32">
        <v>2197.8673044347001</v>
      </c>
      <c r="BX32">
        <v>2229.8880293900802</v>
      </c>
      <c r="BY32">
        <v>2262.4056738290101</v>
      </c>
      <c r="BZ32">
        <v>2295.4236027398501</v>
      </c>
      <c r="CA32">
        <v>2328.9468838593002</v>
      </c>
      <c r="CB32">
        <v>2362.9799868687201</v>
      </c>
      <c r="CC32">
        <v>2397.5245860485402</v>
      </c>
      <c r="CD32">
        <v>2432.5810758144498</v>
      </c>
      <c r="CE32">
        <v>2468.15045491809</v>
      </c>
      <c r="CH32" t="s">
        <v>372</v>
      </c>
    </row>
    <row r="33" spans="1:86" x14ac:dyDescent="0.25">
      <c r="A33" t="s">
        <v>252</v>
      </c>
      <c r="B33" t="s">
        <v>1</v>
      </c>
      <c r="C33">
        <v>5399.6</v>
      </c>
      <c r="D33">
        <v>5033</v>
      </c>
      <c r="E33">
        <v>4371.8999999999996</v>
      </c>
      <c r="F33">
        <v>3835.8</v>
      </c>
      <c r="G33">
        <v>3314.6</v>
      </c>
      <c r="H33">
        <v>3270.9</v>
      </c>
      <c r="I33">
        <v>3193.4</v>
      </c>
      <c r="J33">
        <v>3083.9</v>
      </c>
      <c r="K33">
        <v>3035.2</v>
      </c>
      <c r="L33">
        <v>3250.6</v>
      </c>
      <c r="M33">
        <v>3515.4</v>
      </c>
      <c r="N33">
        <v>3557.6</v>
      </c>
      <c r="O33">
        <v>3779.9</v>
      </c>
      <c r="P33">
        <v>4117.2</v>
      </c>
      <c r="Q33">
        <v>4491.4272515426101</v>
      </c>
      <c r="R33">
        <v>4609.8999999999996</v>
      </c>
      <c r="S33">
        <v>4719.7</v>
      </c>
      <c r="T33">
        <v>4848.5</v>
      </c>
      <c r="U33">
        <v>4864</v>
      </c>
      <c r="V33">
        <v>4347.6000000000004</v>
      </c>
      <c r="W33">
        <v>4651.7153506900004</v>
      </c>
      <c r="X33">
        <v>4838.4501322300002</v>
      </c>
      <c r="Y33">
        <v>4990.7077864093999</v>
      </c>
      <c r="Z33">
        <v>5032.9517020635203</v>
      </c>
      <c r="AA33">
        <v>5046.5</v>
      </c>
      <c r="AB33">
        <v>5044.2506183799997</v>
      </c>
      <c r="AC33">
        <v>5136.3999999999996</v>
      </c>
      <c r="AD33">
        <v>5092.3967597804703</v>
      </c>
      <c r="AE33">
        <v>5165.7729587501699</v>
      </c>
      <c r="AF33">
        <v>5209.0316545592796</v>
      </c>
      <c r="AG33">
        <v>5087.6810300387497</v>
      </c>
      <c r="AH33">
        <v>5185.1660317369096</v>
      </c>
      <c r="AI33">
        <v>5315.6984490107498</v>
      </c>
      <c r="AJ33">
        <v>5388.7263159978702</v>
      </c>
      <c r="AK33">
        <v>5459.7372228491604</v>
      </c>
      <c r="AL33">
        <v>5524.9252353386401</v>
      </c>
      <c r="AM33">
        <v>5588.2169823241402</v>
      </c>
      <c r="AN33">
        <v>5635.6857925632503</v>
      </c>
      <c r="AO33">
        <v>5683.1546028023804</v>
      </c>
      <c r="AP33">
        <v>5746.4463497878796</v>
      </c>
      <c r="AQ33">
        <v>5793.9151600269997</v>
      </c>
      <c r="AR33">
        <v>5841.3839702661298</v>
      </c>
      <c r="AS33">
        <v>5904.67571725162</v>
      </c>
      <c r="AT33">
        <v>5952.1445274907401</v>
      </c>
      <c r="AU33">
        <v>5999.6133377298602</v>
      </c>
      <c r="AV33">
        <v>6062.9050847153603</v>
      </c>
      <c r="AW33">
        <v>6110.3738949544804</v>
      </c>
      <c r="AX33">
        <v>6157.8427051935996</v>
      </c>
      <c r="AY33">
        <v>6205.3115154327297</v>
      </c>
      <c r="AZ33">
        <v>6252.7803256718498</v>
      </c>
      <c r="BA33">
        <v>6300.2491359109699</v>
      </c>
      <c r="BB33">
        <v>6347.7179461501</v>
      </c>
      <c r="BC33">
        <v>6379.3638196428401</v>
      </c>
      <c r="BD33">
        <v>6426.8326298819602</v>
      </c>
      <c r="BE33">
        <v>6474.3014401210903</v>
      </c>
      <c r="BF33">
        <v>6505.9473136138404</v>
      </c>
      <c r="BG33">
        <v>6553.4161238529596</v>
      </c>
      <c r="BH33">
        <v>6600.8849340920797</v>
      </c>
      <c r="BI33">
        <v>6648.3537443311998</v>
      </c>
      <c r="BJ33">
        <v>6695.8225545703299</v>
      </c>
      <c r="BK33">
        <v>6759.11430155582</v>
      </c>
      <c r="BL33">
        <v>6823.2306967105096</v>
      </c>
      <c r="BM33">
        <v>6888.1824846359395</v>
      </c>
      <c r="BN33">
        <v>6953.9805499284703</v>
      </c>
      <c r="BO33">
        <v>7020.6359190033199</v>
      </c>
      <c r="BP33">
        <v>7088.1597619423401</v>
      </c>
      <c r="BQ33">
        <v>7156.5633943659004</v>
      </c>
      <c r="BR33">
        <v>7225.8582793291798</v>
      </c>
      <c r="BS33">
        <v>7296.0560292431301</v>
      </c>
      <c r="BT33">
        <v>7367.1684078204498</v>
      </c>
      <c r="BU33">
        <v>7439.2073320469899</v>
      </c>
      <c r="BV33">
        <v>7512.1848741787499</v>
      </c>
      <c r="BW33">
        <v>7586.1132637650098</v>
      </c>
      <c r="BX33">
        <v>7661.0048896976596</v>
      </c>
      <c r="BY33">
        <v>7736.8723022874201</v>
      </c>
      <c r="BZ33">
        <v>7813.7282153669403</v>
      </c>
      <c r="CA33">
        <v>7891.58550842144</v>
      </c>
      <c r="CB33">
        <v>7970.45722874701</v>
      </c>
      <c r="CC33">
        <v>8050.3565936370896</v>
      </c>
      <c r="CD33">
        <v>8131.2969925973903</v>
      </c>
      <c r="CE33">
        <v>8213.2919895897503</v>
      </c>
      <c r="CH33" t="s">
        <v>373</v>
      </c>
    </row>
    <row r="34" spans="1:86" x14ac:dyDescent="0.25">
      <c r="A34" t="s">
        <v>267</v>
      </c>
      <c r="B34" t="s">
        <v>0</v>
      </c>
      <c r="C34">
        <v>9.5846021013333296</v>
      </c>
      <c r="D34">
        <v>9.9450188053333299</v>
      </c>
      <c r="E34">
        <v>9.9359166144</v>
      </c>
      <c r="F34">
        <v>10.4933174421333</v>
      </c>
      <c r="G34">
        <v>11.047267261866599</v>
      </c>
      <c r="H34">
        <v>11.6606644117333</v>
      </c>
      <c r="I34">
        <v>12.240426370133299</v>
      </c>
      <c r="J34">
        <v>12.559528983466601</v>
      </c>
      <c r="K34">
        <v>12.4866901226666</v>
      </c>
      <c r="L34">
        <v>12.678617171200001</v>
      </c>
      <c r="M34">
        <v>23.416737306400002</v>
      </c>
      <c r="N34">
        <v>23.911113536799999</v>
      </c>
      <c r="O34">
        <v>23.773391781600001</v>
      </c>
      <c r="P34">
        <v>23.841325302133299</v>
      </c>
      <c r="Q34">
        <v>24.253923279466601</v>
      </c>
      <c r="R34">
        <v>25.215910214133299</v>
      </c>
      <c r="S34">
        <v>26.427248033866601</v>
      </c>
      <c r="T34">
        <v>28.198539952000001</v>
      </c>
      <c r="U34">
        <v>30.240456987999998</v>
      </c>
      <c r="V34">
        <v>30.7501491533333</v>
      </c>
      <c r="W34">
        <v>31.924322667999999</v>
      </c>
      <c r="X34">
        <v>32.692886534133301</v>
      </c>
      <c r="Y34">
        <v>33.477185263999999</v>
      </c>
      <c r="Z34">
        <v>33.902955890133299</v>
      </c>
      <c r="AA34">
        <v>34.1425661938666</v>
      </c>
      <c r="AB34">
        <v>34.095942505333298</v>
      </c>
      <c r="AC34">
        <v>35.906724592528199</v>
      </c>
      <c r="AD34">
        <v>36.111752092826002</v>
      </c>
      <c r="AE34">
        <v>36.555157099325498</v>
      </c>
      <c r="AF34">
        <v>36.845897672714997</v>
      </c>
      <c r="AG34">
        <v>36.722761293875102</v>
      </c>
      <c r="AH34">
        <v>37.258939276730899</v>
      </c>
      <c r="AI34">
        <v>37.662380633916001</v>
      </c>
      <c r="AJ34">
        <v>38.0672205822477</v>
      </c>
      <c r="AK34">
        <v>38.460870414185699</v>
      </c>
      <c r="AL34">
        <v>38.844105842287902</v>
      </c>
      <c r="AM34">
        <v>39.269214203500901</v>
      </c>
      <c r="AN34">
        <v>39.666787573392298</v>
      </c>
      <c r="AO34">
        <v>40.062779421092898</v>
      </c>
      <c r="AP34">
        <v>40.442780753883099</v>
      </c>
      <c r="AQ34">
        <v>40.806134234794797</v>
      </c>
      <c r="AR34">
        <v>41.152465485096002</v>
      </c>
      <c r="AS34">
        <v>41.481503152598002</v>
      </c>
      <c r="AT34">
        <v>41.781529145916998</v>
      </c>
      <c r="AU34">
        <v>42.075311509128902</v>
      </c>
      <c r="AV34">
        <v>42.3618546131203</v>
      </c>
      <c r="AW34">
        <v>42.6297858799172</v>
      </c>
      <c r="AX34">
        <v>42.8791589804827</v>
      </c>
      <c r="AY34">
        <v>43.110287119361402</v>
      </c>
      <c r="AZ34">
        <v>43.333701752615298</v>
      </c>
      <c r="BA34">
        <v>43.529814202144202</v>
      </c>
      <c r="BB34">
        <v>43.718640613847597</v>
      </c>
      <c r="BC34">
        <v>43.881491656671201</v>
      </c>
      <c r="BD34">
        <v>44.037932108874401</v>
      </c>
      <c r="BE34">
        <v>44.179601820155597</v>
      </c>
      <c r="BF34">
        <v>44.298873659345404</v>
      </c>
      <c r="BG34">
        <v>44.422293685342403</v>
      </c>
      <c r="BH34">
        <v>44.524514820280302</v>
      </c>
      <c r="BI34">
        <v>44.623445652879902</v>
      </c>
      <c r="BJ34">
        <v>44.711328751527397</v>
      </c>
      <c r="BK34">
        <v>44.789247474295003</v>
      </c>
      <c r="BL34">
        <v>44.860812365606598</v>
      </c>
      <c r="BM34">
        <v>44.926477623508099</v>
      </c>
      <c r="BN34">
        <v>44.986898712059102</v>
      </c>
      <c r="BO34">
        <v>45.042711793090596</v>
      </c>
      <c r="BP34">
        <v>45.094539354237497</v>
      </c>
      <c r="BQ34">
        <v>45.142739056607297</v>
      </c>
      <c r="BR34">
        <v>45.187625582389501</v>
      </c>
      <c r="BS34">
        <v>45.229469711329799</v>
      </c>
      <c r="BT34">
        <v>45.2681755233328</v>
      </c>
      <c r="BU34">
        <v>45.303875858538298</v>
      </c>
      <c r="BV34">
        <v>45.336624915920403</v>
      </c>
      <c r="BW34">
        <v>45.366910254747097</v>
      </c>
      <c r="BX34">
        <v>45.394768427167897</v>
      </c>
      <c r="BY34">
        <v>45.420255762749598</v>
      </c>
      <c r="BZ34">
        <v>45.443550139387298</v>
      </c>
      <c r="CA34">
        <v>45.464724308794302</v>
      </c>
      <c r="CB34">
        <v>45.484216425599499</v>
      </c>
      <c r="CC34">
        <v>45.502042085380801</v>
      </c>
      <c r="CD34">
        <v>45.518358867722903</v>
      </c>
      <c r="CE34">
        <v>45.533326923746301</v>
      </c>
      <c r="CH34" t="s">
        <v>374</v>
      </c>
    </row>
    <row r="35" spans="1:86" x14ac:dyDescent="0.25">
      <c r="A35" t="s">
        <v>267</v>
      </c>
      <c r="B35" t="s">
        <v>1</v>
      </c>
      <c r="C35">
        <v>2.9612603693545698</v>
      </c>
      <c r="D35">
        <v>3.0488138443125399</v>
      </c>
      <c r="E35">
        <v>3.13899878932131</v>
      </c>
      <c r="F35">
        <v>3.2322817894792499</v>
      </c>
      <c r="G35">
        <v>3.3282811667762999</v>
      </c>
      <c r="H35">
        <v>3.4267852997969301</v>
      </c>
      <c r="I35">
        <v>3.5281418561711502</v>
      </c>
      <c r="J35">
        <v>3.6326701023351999</v>
      </c>
      <c r="K35">
        <v>3.7389961309367599</v>
      </c>
      <c r="L35">
        <v>3.8497750136693201</v>
      </c>
      <c r="M35">
        <v>3.96405879636036</v>
      </c>
      <c r="N35">
        <v>4.08020361170996</v>
      </c>
      <c r="O35">
        <v>4.2007101281429202</v>
      </c>
      <c r="P35">
        <v>4.3251860945667202</v>
      </c>
      <c r="Q35">
        <v>4.4538065145487797</v>
      </c>
      <c r="R35">
        <v>4.58590628959168</v>
      </c>
      <c r="S35">
        <v>4.7222210131981104</v>
      </c>
      <c r="T35">
        <v>4.8626050286728297</v>
      </c>
      <c r="U35">
        <v>5.0054018653660499</v>
      </c>
      <c r="V35">
        <v>5.1522940933536603</v>
      </c>
      <c r="W35">
        <v>5.3071421268682002</v>
      </c>
      <c r="X35">
        <v>5.4643937761279702</v>
      </c>
      <c r="Y35">
        <v>5.6252831976286002</v>
      </c>
      <c r="Z35">
        <v>5.7913000303833302</v>
      </c>
      <c r="AA35">
        <v>5.96182680687635</v>
      </c>
      <c r="AB35">
        <v>6.1372739742608804</v>
      </c>
      <c r="AC35">
        <v>6.3174575017137302</v>
      </c>
      <c r="AD35">
        <v>6.0203758352466599</v>
      </c>
      <c r="AE35">
        <v>6.1047996674411502</v>
      </c>
      <c r="AF35">
        <v>6.10053021688001</v>
      </c>
      <c r="AG35">
        <v>5.8362076697889096</v>
      </c>
      <c r="AH35">
        <v>5.9911594337212604</v>
      </c>
      <c r="AI35">
        <v>6.0584100547980597</v>
      </c>
      <c r="AJ35">
        <v>6.1259759361816597</v>
      </c>
      <c r="AK35">
        <v>6.1909304692825202</v>
      </c>
      <c r="AL35">
        <v>6.2575311352246601</v>
      </c>
      <c r="AM35">
        <v>6.3574927530296801</v>
      </c>
      <c r="AN35">
        <v>6.4467981493958</v>
      </c>
      <c r="AO35">
        <v>6.5419475591412004</v>
      </c>
      <c r="AP35">
        <v>6.6350298535139496</v>
      </c>
      <c r="AQ35">
        <v>6.72631064972283</v>
      </c>
      <c r="AR35">
        <v>6.8160044784377698</v>
      </c>
      <c r="AS35">
        <v>6.9042981188525596</v>
      </c>
      <c r="AT35">
        <v>6.9846545148861399</v>
      </c>
      <c r="AU35">
        <v>7.0708385619192002</v>
      </c>
      <c r="AV35">
        <v>7.1624731570686802</v>
      </c>
      <c r="AW35">
        <v>7.2529680277477899</v>
      </c>
      <c r="AX35">
        <v>7.3424481372577102</v>
      </c>
      <c r="AY35">
        <v>7.43100212532031</v>
      </c>
      <c r="AZ35">
        <v>7.5244256842422796</v>
      </c>
      <c r="BA35">
        <v>7.6111493954922302</v>
      </c>
      <c r="BB35">
        <v>7.7025923723688399</v>
      </c>
      <c r="BC35">
        <v>7.7877361052802696</v>
      </c>
      <c r="BD35">
        <v>7.8774075405243398</v>
      </c>
      <c r="BE35">
        <v>7.9661268291309897</v>
      </c>
      <c r="BF35">
        <v>8.0489025923913395</v>
      </c>
      <c r="BG35">
        <v>8.1407276728092395</v>
      </c>
      <c r="BH35">
        <v>8.2266701193935798</v>
      </c>
      <c r="BI35">
        <v>8.3163485058077793</v>
      </c>
      <c r="BJ35">
        <v>8.4049108977510496</v>
      </c>
      <c r="BK35">
        <v>8.4923393422218503</v>
      </c>
      <c r="BL35">
        <v>8.5803587882954897</v>
      </c>
      <c r="BM35">
        <v>8.6689207453508104</v>
      </c>
      <c r="BN35">
        <v>8.7579575566362493</v>
      </c>
      <c r="BO35">
        <v>8.8474041753758801</v>
      </c>
      <c r="BP35">
        <v>8.9371975189083397</v>
      </c>
      <c r="BQ35">
        <v>9.0273009741719896</v>
      </c>
      <c r="BR35">
        <v>9.1176824597531692</v>
      </c>
      <c r="BS35">
        <v>9.2083144546827302</v>
      </c>
      <c r="BT35">
        <v>9.2992053978712708</v>
      </c>
      <c r="BU35">
        <v>9.3903414827126106</v>
      </c>
      <c r="BV35">
        <v>9.4817166804457091</v>
      </c>
      <c r="BW35">
        <v>9.5732829842959806</v>
      </c>
      <c r="BX35">
        <v>9.6650363939701691</v>
      </c>
      <c r="BY35">
        <v>9.7569710506324707</v>
      </c>
      <c r="BZ35">
        <v>9.8490693984765301</v>
      </c>
      <c r="CA35">
        <v>9.9413241484847106</v>
      </c>
      <c r="CB35">
        <v>10.0336927875691</v>
      </c>
      <c r="CC35">
        <v>10.126173750517101</v>
      </c>
      <c r="CD35">
        <v>10.2187518099873</v>
      </c>
      <c r="CE35">
        <v>10.3114115594426</v>
      </c>
      <c r="CH35" t="s">
        <v>375</v>
      </c>
    </row>
    <row r="36" spans="1:86" x14ac:dyDescent="0.25">
      <c r="A36" t="s">
        <v>282</v>
      </c>
      <c r="B36" t="s">
        <v>0</v>
      </c>
      <c r="C36">
        <v>48.913378179831199</v>
      </c>
      <c r="D36">
        <v>68.940292766670794</v>
      </c>
      <c r="E36">
        <v>75.754460769022401</v>
      </c>
      <c r="F36">
        <v>82.960512209238701</v>
      </c>
      <c r="G36">
        <v>89.084773393580704</v>
      </c>
      <c r="H36">
        <v>94.264078057325605</v>
      </c>
      <c r="I36">
        <v>99.969625620916503</v>
      </c>
      <c r="J36">
        <v>104.56599641741001</v>
      </c>
      <c r="K36">
        <v>107.181455614489</v>
      </c>
      <c r="L36">
        <v>116.026061289648</v>
      </c>
      <c r="M36">
        <v>121.803679571762</v>
      </c>
      <c r="N36">
        <v>123.947633362456</v>
      </c>
      <c r="O36">
        <v>127.857482963832</v>
      </c>
      <c r="P36">
        <v>129.969328055304</v>
      </c>
      <c r="Q36">
        <v>136.32137326886101</v>
      </c>
      <c r="R36">
        <v>142.10325849332301</v>
      </c>
      <c r="S36">
        <v>143.555823572984</v>
      </c>
      <c r="T36">
        <v>146.48581500625201</v>
      </c>
      <c r="U36">
        <v>148.069772811967</v>
      </c>
      <c r="V36">
        <v>148.76939560119601</v>
      </c>
      <c r="W36">
        <v>152.03020891310601</v>
      </c>
      <c r="X36">
        <v>157.04513629172601</v>
      </c>
      <c r="Y36">
        <v>160.75479209023499</v>
      </c>
      <c r="Z36">
        <v>164.38223159154799</v>
      </c>
      <c r="AA36">
        <v>168.780281278871</v>
      </c>
      <c r="AB36">
        <v>172.47997085275</v>
      </c>
      <c r="AC36">
        <v>179.31984624215301</v>
      </c>
      <c r="AD36">
        <v>186.56117848682999</v>
      </c>
      <c r="AE36">
        <v>193.980434385704</v>
      </c>
      <c r="AF36">
        <v>197.45520869984301</v>
      </c>
      <c r="AG36">
        <v>197.582669896037</v>
      </c>
      <c r="AH36">
        <v>201.754206919464</v>
      </c>
      <c r="AI36">
        <v>204.602257358526</v>
      </c>
      <c r="AJ36">
        <v>207.49520736166801</v>
      </c>
      <c r="AK36">
        <v>210.43566849343401</v>
      </c>
      <c r="AL36">
        <v>213.42558242959399</v>
      </c>
      <c r="AM36">
        <v>216.379086249495</v>
      </c>
      <c r="AN36">
        <v>219.362331660677</v>
      </c>
      <c r="AO36">
        <v>222.137647894623</v>
      </c>
      <c r="AP36">
        <v>224.795811741363</v>
      </c>
      <c r="AQ36">
        <v>227.24962565254199</v>
      </c>
      <c r="AR36">
        <v>229.60767658481799</v>
      </c>
      <c r="AS36">
        <v>232.09438252071601</v>
      </c>
      <c r="AT36">
        <v>234.27038767960801</v>
      </c>
      <c r="AU36">
        <v>236.25895080133799</v>
      </c>
      <c r="AV36">
        <v>237.987407553178</v>
      </c>
      <c r="AW36">
        <v>239.677329780479</v>
      </c>
      <c r="AX36">
        <v>241.468910131603</v>
      </c>
      <c r="AY36">
        <v>242.95812154038299</v>
      </c>
      <c r="AZ36">
        <v>244.295588991286</v>
      </c>
      <c r="BA36">
        <v>245.47364050946399</v>
      </c>
      <c r="BB36">
        <v>246.46885157847899</v>
      </c>
      <c r="BC36">
        <v>247.42193983391701</v>
      </c>
      <c r="BD36">
        <v>248.18062470157099</v>
      </c>
      <c r="BE36">
        <v>248.85409149501299</v>
      </c>
      <c r="BF36">
        <v>249.41751088861</v>
      </c>
      <c r="BG36">
        <v>249.998819637982</v>
      </c>
      <c r="BH36">
        <v>250.47903949915801</v>
      </c>
      <c r="BI36">
        <v>250.932813960602</v>
      </c>
      <c r="BJ36">
        <v>251.372750335506</v>
      </c>
      <c r="BK36">
        <v>251.701889908293</v>
      </c>
      <c r="BL36">
        <v>252.027066773857</v>
      </c>
      <c r="BM36">
        <v>252.349463602817</v>
      </c>
      <c r="BN36">
        <v>252.67045626347999</v>
      </c>
      <c r="BO36">
        <v>252.99142364353801</v>
      </c>
      <c r="BP36">
        <v>253.31341483787699</v>
      </c>
      <c r="BQ36">
        <v>253.63736607112801</v>
      </c>
      <c r="BR36">
        <v>253.96390160474201</v>
      </c>
      <c r="BS36">
        <v>254.29346745643701</v>
      </c>
      <c r="BT36">
        <v>254.626349229635</v>
      </c>
      <c r="BU36">
        <v>254.962764231362</v>
      </c>
      <c r="BV36">
        <v>255.30307542326</v>
      </c>
      <c r="BW36">
        <v>255.647601243281</v>
      </c>
      <c r="BX36">
        <v>255.995801404189</v>
      </c>
      <c r="BY36">
        <v>256.34699897774698</v>
      </c>
      <c r="BZ36">
        <v>256.70066269112402</v>
      </c>
      <c r="CA36">
        <v>257.056912088741</v>
      </c>
      <c r="CB36">
        <v>257.41604802929402</v>
      </c>
      <c r="CC36">
        <v>257.777854374284</v>
      </c>
      <c r="CD36">
        <v>258.14202588984398</v>
      </c>
      <c r="CE36">
        <v>258.508554547014</v>
      </c>
      <c r="CH36" t="s">
        <v>376</v>
      </c>
    </row>
    <row r="37" spans="1:86" x14ac:dyDescent="0.25">
      <c r="A37" t="s">
        <v>282</v>
      </c>
      <c r="B37" t="s">
        <v>1</v>
      </c>
      <c r="C37">
        <v>11.543208546000001</v>
      </c>
      <c r="D37">
        <v>11.813845887999999</v>
      </c>
      <c r="E37">
        <v>12.219981969000001</v>
      </c>
      <c r="F37">
        <v>12.866925255</v>
      </c>
      <c r="G37">
        <v>13.091450345</v>
      </c>
      <c r="H37">
        <v>13.912915965</v>
      </c>
      <c r="I37">
        <v>13.516941761</v>
      </c>
      <c r="J37">
        <v>13.584426161</v>
      </c>
      <c r="K37">
        <v>18.725643188999999</v>
      </c>
      <c r="L37">
        <v>20.959148677999998</v>
      </c>
      <c r="M37">
        <v>20.731820603999999</v>
      </c>
      <c r="N37">
        <v>29.718241327000001</v>
      </c>
      <c r="O37">
        <v>30.064008380000001</v>
      </c>
      <c r="P37">
        <v>30.218335771</v>
      </c>
      <c r="Q37">
        <v>32.425420807999998</v>
      </c>
      <c r="R37">
        <v>32.643718886000002</v>
      </c>
      <c r="S37">
        <v>32.600404873000002</v>
      </c>
      <c r="T37">
        <v>31.751478120000002</v>
      </c>
      <c r="U37">
        <v>31.417831334999999</v>
      </c>
      <c r="V37">
        <v>30.130574537000001</v>
      </c>
      <c r="W37">
        <v>30.790700158</v>
      </c>
      <c r="X37">
        <v>30.721417264999999</v>
      </c>
      <c r="Y37">
        <v>30.927264429000001</v>
      </c>
      <c r="Z37">
        <v>39.471204618999998</v>
      </c>
      <c r="AA37">
        <v>38.818576143999998</v>
      </c>
      <c r="AB37">
        <v>38.768751051999999</v>
      </c>
      <c r="AC37">
        <v>38.532688999999998</v>
      </c>
      <c r="AD37">
        <v>42.286740822526603</v>
      </c>
      <c r="AE37">
        <v>44.429760240807802</v>
      </c>
      <c r="AF37">
        <v>45.413178990132202</v>
      </c>
      <c r="AG37">
        <v>45.413178990132202</v>
      </c>
      <c r="AH37">
        <v>46.610181722643098</v>
      </c>
      <c r="AI37">
        <v>47.420851823236099</v>
      </c>
      <c r="AJ37">
        <v>48.248545995941498</v>
      </c>
      <c r="AK37">
        <v>49.093621746273797</v>
      </c>
      <c r="AL37">
        <v>49.956444087363103</v>
      </c>
      <c r="AM37">
        <v>50.811708056557798</v>
      </c>
      <c r="AN37">
        <v>51.679230297303697</v>
      </c>
      <c r="AO37">
        <v>52.489320173586798</v>
      </c>
      <c r="AP37">
        <v>53.2692598139392</v>
      </c>
      <c r="AQ37">
        <v>53.993834419518201</v>
      </c>
      <c r="AR37">
        <v>54.695246657066903</v>
      </c>
      <c r="AS37">
        <v>55.439940535239899</v>
      </c>
      <c r="AT37">
        <v>56.099047266695202</v>
      </c>
      <c r="AU37">
        <v>56.709809136761201</v>
      </c>
      <c r="AV37">
        <v>57.251456116489699</v>
      </c>
      <c r="AW37">
        <v>57.789526923422102</v>
      </c>
      <c r="AX37">
        <v>58.365350892242802</v>
      </c>
      <c r="AY37">
        <v>58.859865130033597</v>
      </c>
      <c r="AZ37">
        <v>59.317499080929998</v>
      </c>
      <c r="BA37">
        <v>59.735930069159402</v>
      </c>
      <c r="BB37">
        <v>60.1081861214141</v>
      </c>
      <c r="BC37">
        <v>60.475479704709301</v>
      </c>
      <c r="BD37">
        <v>60.792133925944903</v>
      </c>
      <c r="BE37">
        <v>61.089358648293697</v>
      </c>
      <c r="BF37">
        <v>61.359000535587597</v>
      </c>
      <c r="BG37">
        <v>61.638349446298697</v>
      </c>
      <c r="BH37">
        <v>61.891979725382399</v>
      </c>
      <c r="BI37">
        <v>62.141368803373503</v>
      </c>
      <c r="BJ37">
        <v>62.389641276984698</v>
      </c>
      <c r="BK37">
        <v>62.607694109504799</v>
      </c>
      <c r="BL37">
        <v>62.826621244925803</v>
      </c>
      <c r="BM37">
        <v>63.0464261888457</v>
      </c>
      <c r="BN37">
        <v>63.267112460918497</v>
      </c>
      <c r="BO37">
        <v>63.488683594910398</v>
      </c>
      <c r="BP37">
        <v>63.711143138756903</v>
      </c>
      <c r="BQ37">
        <v>63.934494654618803</v>
      </c>
      <c r="BR37">
        <v>64.158741718940306</v>
      </c>
      <c r="BS37">
        <v>64.383887922505195</v>
      </c>
      <c r="BT37">
        <v>64.609936870495005</v>
      </c>
      <c r="BU37">
        <v>64.836892182546705</v>
      </c>
      <c r="BV37">
        <v>65.064757492810401</v>
      </c>
      <c r="BW37">
        <v>65.293536450007593</v>
      </c>
      <c r="BX37">
        <v>65.523232717489805</v>
      </c>
      <c r="BY37">
        <v>65.753849973297093</v>
      </c>
      <c r="BZ37">
        <v>65.985391910216805</v>
      </c>
      <c r="CA37">
        <v>66.2178622358431</v>
      </c>
      <c r="CB37">
        <v>66.451264672635801</v>
      </c>
      <c r="CC37">
        <v>66.685602957980507</v>
      </c>
      <c r="CD37">
        <v>66.920880844248103</v>
      </c>
      <c r="CE37">
        <v>67.157102098855006</v>
      </c>
      <c r="CH37" t="s">
        <v>377</v>
      </c>
    </row>
    <row r="38" spans="1:86" x14ac:dyDescent="0.25">
      <c r="A38" t="s">
        <v>297</v>
      </c>
      <c r="B38" t="s">
        <v>0</v>
      </c>
      <c r="C38">
        <v>32.495232004934103</v>
      </c>
      <c r="D38">
        <v>70.452847330033194</v>
      </c>
      <c r="E38">
        <v>74.095792715536305</v>
      </c>
      <c r="F38">
        <v>77.195865967572701</v>
      </c>
      <c r="G38">
        <v>78.9154835102525</v>
      </c>
      <c r="H38">
        <v>80.915295145120893</v>
      </c>
      <c r="I38">
        <v>82.498440376340497</v>
      </c>
      <c r="J38">
        <v>81.746550410977406</v>
      </c>
      <c r="K38">
        <v>78.952950478314193</v>
      </c>
      <c r="L38">
        <v>79.878335783089497</v>
      </c>
      <c r="M38">
        <v>81.803416285013199</v>
      </c>
      <c r="N38">
        <v>83.881820549349698</v>
      </c>
      <c r="O38">
        <v>86.576397414736903</v>
      </c>
      <c r="P38">
        <v>89.603133937801204</v>
      </c>
      <c r="Q38">
        <v>254.284221161674</v>
      </c>
      <c r="R38">
        <v>264.21690961186403</v>
      </c>
      <c r="S38">
        <v>274.62802936178502</v>
      </c>
      <c r="T38">
        <v>276.58151835059999</v>
      </c>
      <c r="U38">
        <v>299.39115056385202</v>
      </c>
      <c r="V38">
        <v>316.41264380080599</v>
      </c>
      <c r="W38">
        <v>346.39968323049999</v>
      </c>
      <c r="X38">
        <v>347.105212200643</v>
      </c>
      <c r="Y38">
        <v>376.87537283573403</v>
      </c>
      <c r="Z38">
        <v>393.96163649963597</v>
      </c>
      <c r="AA38">
        <v>407.06188108907799</v>
      </c>
      <c r="AB38">
        <v>401.98885009649302</v>
      </c>
      <c r="AC38">
        <v>433.78273218731101</v>
      </c>
      <c r="AD38">
        <v>468.74071782561299</v>
      </c>
      <c r="AE38">
        <v>494.79393470023098</v>
      </c>
      <c r="AF38">
        <v>509.87685206897203</v>
      </c>
      <c r="AG38">
        <v>463.38554801937801</v>
      </c>
      <c r="AH38">
        <v>480.62225453272799</v>
      </c>
      <c r="AI38">
        <v>510.37876115285798</v>
      </c>
      <c r="AJ38">
        <v>538.38284859767896</v>
      </c>
      <c r="AK38">
        <v>566.53584662053197</v>
      </c>
      <c r="AL38">
        <v>590.90879856591596</v>
      </c>
      <c r="AM38">
        <v>617.24173740483195</v>
      </c>
      <c r="AN38">
        <v>643.34550407434403</v>
      </c>
      <c r="AO38">
        <v>666.51744516271503</v>
      </c>
      <c r="AP38">
        <v>699.24202295434895</v>
      </c>
      <c r="AQ38">
        <v>724.33782406504497</v>
      </c>
      <c r="AR38">
        <v>748.52328619296202</v>
      </c>
      <c r="AS38">
        <v>777.54026551062896</v>
      </c>
      <c r="AT38">
        <v>799.83971587666394</v>
      </c>
      <c r="AU38">
        <v>826.63850906330401</v>
      </c>
      <c r="AV38">
        <v>852.30782329270198</v>
      </c>
      <c r="AW38">
        <v>876.90826245217897</v>
      </c>
      <c r="AX38">
        <v>900.49319704601896</v>
      </c>
      <c r="AY38">
        <v>923.10889169473899</v>
      </c>
      <c r="AZ38">
        <v>949.131378257503</v>
      </c>
      <c r="BA38">
        <v>969.77423015612499</v>
      </c>
      <c r="BB38">
        <v>993.58296265727995</v>
      </c>
      <c r="BC38">
        <v>1016.27818253618</v>
      </c>
      <c r="BD38">
        <v>1037.9099396506799</v>
      </c>
      <c r="BE38">
        <v>1058.52361832969</v>
      </c>
      <c r="BF38">
        <v>1078.1603468175001</v>
      </c>
      <c r="BG38">
        <v>1096.8575543660099</v>
      </c>
      <c r="BH38">
        <v>1117.8477583558199</v>
      </c>
      <c r="BI38">
        <v>1137.73341856756</v>
      </c>
      <c r="BJ38">
        <v>1153.6059489050899</v>
      </c>
      <c r="BK38">
        <v>1171.53849020656</v>
      </c>
      <c r="BL38">
        <v>1189.12669821175</v>
      </c>
      <c r="BM38">
        <v>1206.3629495376599</v>
      </c>
      <c r="BN38">
        <v>1223.24204515309</v>
      </c>
      <c r="BO38">
        <v>1239.76109056733</v>
      </c>
      <c r="BP38">
        <v>1255.91879122558</v>
      </c>
      <c r="BQ38">
        <v>1271.7133887483701</v>
      </c>
      <c r="BR38">
        <v>1287.14535038534</v>
      </c>
      <c r="BS38">
        <v>1302.2210281416001</v>
      </c>
      <c r="BT38">
        <v>1316.94948365138</v>
      </c>
      <c r="BU38">
        <v>1331.3408712895</v>
      </c>
      <c r="BV38">
        <v>1345.40327245652</v>
      </c>
      <c r="BW38">
        <v>1359.1435285345599</v>
      </c>
      <c r="BX38">
        <v>1372.57122433226</v>
      </c>
      <c r="BY38">
        <v>1385.6958092103</v>
      </c>
      <c r="BZ38">
        <v>1398.52723487507</v>
      </c>
      <c r="CA38">
        <v>1411.07530253653</v>
      </c>
      <c r="CB38">
        <v>1423.35032977627</v>
      </c>
      <c r="CC38">
        <v>1435.36450868217</v>
      </c>
      <c r="CD38">
        <v>1447.1309525735201</v>
      </c>
      <c r="CE38">
        <v>1458.6618854835001</v>
      </c>
      <c r="CH38" t="s">
        <v>378</v>
      </c>
    </row>
    <row r="39" spans="1:86" x14ac:dyDescent="0.25">
      <c r="A39" t="s">
        <v>297</v>
      </c>
      <c r="B39" t="s">
        <v>1</v>
      </c>
      <c r="C39">
        <v>68.665695407514207</v>
      </c>
      <c r="D39">
        <v>87.179737394161506</v>
      </c>
      <c r="E39">
        <v>92.656342540311599</v>
      </c>
      <c r="F39">
        <v>98.981467111671094</v>
      </c>
      <c r="G39">
        <v>105.64181972001199</v>
      </c>
      <c r="H39">
        <v>113.10827876605801</v>
      </c>
      <c r="I39">
        <v>118.75076834012999</v>
      </c>
      <c r="J39">
        <v>116.12963405491401</v>
      </c>
      <c r="K39">
        <v>108.070381970558</v>
      </c>
      <c r="L39">
        <v>112.462672248769</v>
      </c>
      <c r="M39">
        <v>117.213164353601</v>
      </c>
      <c r="N39">
        <v>121.10517720526001</v>
      </c>
      <c r="O39">
        <v>127.77236099757</v>
      </c>
      <c r="P39">
        <v>135.92356698603999</v>
      </c>
      <c r="Q39">
        <v>143.71536964961899</v>
      </c>
      <c r="R39">
        <v>149.35235038602301</v>
      </c>
      <c r="S39">
        <v>184.638506116885</v>
      </c>
      <c r="T39">
        <v>200.63199817190301</v>
      </c>
      <c r="U39">
        <v>167.473886895032</v>
      </c>
      <c r="V39">
        <v>167.17964376076199</v>
      </c>
      <c r="W39">
        <v>203.146023467362</v>
      </c>
      <c r="X39">
        <v>180.25953715589</v>
      </c>
      <c r="Y39">
        <v>210.700339553314</v>
      </c>
      <c r="Z39">
        <v>197.70597671668401</v>
      </c>
      <c r="AA39">
        <v>220.10115727625501</v>
      </c>
      <c r="AB39">
        <v>223.83992472990801</v>
      </c>
      <c r="AC39">
        <v>230.54923698988199</v>
      </c>
      <c r="AD39">
        <v>237.86007962622699</v>
      </c>
      <c r="AE39">
        <v>247.853684451563</v>
      </c>
      <c r="AF39">
        <v>254.00472455465501</v>
      </c>
      <c r="AG39">
        <v>236.59518467529301</v>
      </c>
      <c r="AH39">
        <v>242.45158571232301</v>
      </c>
      <c r="AI39">
        <v>254.048079490703</v>
      </c>
      <c r="AJ39">
        <v>265.33188195579697</v>
      </c>
      <c r="AK39">
        <v>277.07733292703102</v>
      </c>
      <c r="AL39">
        <v>287.45520145377299</v>
      </c>
      <c r="AM39">
        <v>299.10788223898902</v>
      </c>
      <c r="AN39">
        <v>311.07606179654903</v>
      </c>
      <c r="AO39">
        <v>322.050282760568</v>
      </c>
      <c r="AP39">
        <v>338.24616229018102</v>
      </c>
      <c r="AQ39">
        <v>351.15608364435099</v>
      </c>
      <c r="AR39">
        <v>364.05273656944303</v>
      </c>
      <c r="AS39">
        <v>380.20167903119602</v>
      </c>
      <c r="AT39">
        <v>393.06903084207602</v>
      </c>
      <c r="AU39">
        <v>409.18535508234697</v>
      </c>
      <c r="AV39">
        <v>425.284264509455</v>
      </c>
      <c r="AW39">
        <v>441.36603554900603</v>
      </c>
      <c r="AX39">
        <v>457.430115349787</v>
      </c>
      <c r="AY39">
        <v>473.476503911799</v>
      </c>
      <c r="AZ39">
        <v>492.759425750942</v>
      </c>
      <c r="BA39">
        <v>508.76849685617498</v>
      </c>
      <c r="BB39">
        <v>528.01050770566496</v>
      </c>
      <c r="BC39">
        <v>547.23068093229597</v>
      </c>
      <c r="BD39">
        <v>566.42901653607396</v>
      </c>
      <c r="BE39">
        <v>585.605514516997</v>
      </c>
      <c r="BF39">
        <v>604.75962202385199</v>
      </c>
      <c r="BG39">
        <v>623.89133905663903</v>
      </c>
      <c r="BH39">
        <v>646.24162170218096</v>
      </c>
      <c r="BI39">
        <v>668.56536748957103</v>
      </c>
      <c r="BJ39">
        <v>687.62521386485901</v>
      </c>
      <c r="BK39">
        <v>709.89782091517998</v>
      </c>
      <c r="BL39">
        <v>733.28545843082998</v>
      </c>
      <c r="BM39">
        <v>757.43460405442499</v>
      </c>
      <c r="BN39">
        <v>782.37018864315303</v>
      </c>
      <c r="BO39">
        <v>808.11719747894006</v>
      </c>
      <c r="BP39">
        <v>834.70291044497196</v>
      </c>
      <c r="BQ39">
        <v>862.15389105246697</v>
      </c>
      <c r="BR39">
        <v>890.49878137241001</v>
      </c>
      <c r="BS39">
        <v>919.76667515634597</v>
      </c>
      <c r="BT39">
        <v>949.98715054206696</v>
      </c>
      <c r="BU39">
        <v>981.19168595216001</v>
      </c>
      <c r="BV39">
        <v>1013.412312836</v>
      </c>
      <c r="BW39">
        <v>1046.6819281007099</v>
      </c>
      <c r="BX39">
        <v>1081.0346077143299</v>
      </c>
      <c r="BY39">
        <v>1116.5059215194699</v>
      </c>
      <c r="BZ39">
        <v>1153.13186716877</v>
      </c>
      <c r="CA39">
        <v>1190.95056960693</v>
      </c>
      <c r="CB39">
        <v>1230.00038835243</v>
      </c>
      <c r="CC39">
        <v>1270.3216196880601</v>
      </c>
      <c r="CD39">
        <v>1311.9557124417599</v>
      </c>
      <c r="CE39">
        <v>1354.94531451124</v>
      </c>
      <c r="CH39" t="s">
        <v>379</v>
      </c>
    </row>
    <row r="40" spans="1:86" x14ac:dyDescent="0.25">
      <c r="A40" t="s">
        <v>312</v>
      </c>
      <c r="B40" t="s">
        <v>0</v>
      </c>
      <c r="C40">
        <v>6011.8725220799997</v>
      </c>
      <c r="D40">
        <v>6074.3720573680002</v>
      </c>
      <c r="E40">
        <v>6230.3304544160001</v>
      </c>
      <c r="F40">
        <v>6352.3377536300004</v>
      </c>
      <c r="G40">
        <v>6475.9228829519998</v>
      </c>
      <c r="H40">
        <v>6525.1272535519902</v>
      </c>
      <c r="I40">
        <v>6691.7629411793996</v>
      </c>
      <c r="J40">
        <v>6896.40286458439</v>
      </c>
      <c r="K40">
        <v>7087.0374887790204</v>
      </c>
      <c r="L40">
        <v>7279.7354232873604</v>
      </c>
      <c r="M40">
        <v>7923.4468920046502</v>
      </c>
      <c r="N40">
        <v>7923.5939153278696</v>
      </c>
      <c r="O40">
        <v>8097.6695734671503</v>
      </c>
      <c r="P40">
        <v>8192.1495157578502</v>
      </c>
      <c r="Q40">
        <v>8401.1215129668199</v>
      </c>
      <c r="R40">
        <v>8442.3864622747897</v>
      </c>
      <c r="S40">
        <v>8561.5705346446503</v>
      </c>
      <c r="T40">
        <v>8627.3337752023708</v>
      </c>
      <c r="U40">
        <v>8511.0502752103203</v>
      </c>
      <c r="V40">
        <v>7431.7903932869203</v>
      </c>
      <c r="W40">
        <v>7419.8343050875301</v>
      </c>
      <c r="X40">
        <v>7400.9048738149604</v>
      </c>
      <c r="Y40">
        <v>7508.2252616382302</v>
      </c>
      <c r="Z40">
        <v>7574.4543909186305</v>
      </c>
      <c r="AA40">
        <v>7709.6997618377</v>
      </c>
      <c r="AB40">
        <v>7786.7967594560796</v>
      </c>
      <c r="AC40">
        <v>7864.6647270506401</v>
      </c>
      <c r="AD40">
        <v>8716.9802393784703</v>
      </c>
      <c r="AE40">
        <v>8810.1172441594899</v>
      </c>
      <c r="AF40">
        <v>8892.2412896873993</v>
      </c>
      <c r="AG40">
        <v>8873.8477380754193</v>
      </c>
      <c r="AH40">
        <v>9002.4710146954603</v>
      </c>
      <c r="AI40">
        <v>9087.2457457390592</v>
      </c>
      <c r="AJ40">
        <v>9168.6268636718196</v>
      </c>
      <c r="AK40">
        <v>9243.1618803104993</v>
      </c>
      <c r="AL40">
        <v>9316.1086924287902</v>
      </c>
      <c r="AM40">
        <v>9388.1174580762199</v>
      </c>
      <c r="AN40">
        <v>9460.7847082955104</v>
      </c>
      <c r="AO40">
        <v>9533.9863675602792</v>
      </c>
      <c r="AP40">
        <v>9607.6287453541408</v>
      </c>
      <c r="AQ40">
        <v>9681.6220081602005</v>
      </c>
      <c r="AR40">
        <v>9755.9824569105895</v>
      </c>
      <c r="AS40">
        <v>9830.6379976645894</v>
      </c>
      <c r="AT40">
        <v>9905.3120558371593</v>
      </c>
      <c r="AU40">
        <v>9979.6160848378495</v>
      </c>
      <c r="AV40">
        <v>10053.2631320569</v>
      </c>
      <c r="AW40">
        <v>10126.172469978599</v>
      </c>
      <c r="AX40">
        <v>10198.426878680801</v>
      </c>
      <c r="AY40">
        <v>10270.08224926</v>
      </c>
      <c r="AZ40">
        <v>10341.237041447799</v>
      </c>
      <c r="BA40">
        <v>10411.963103865701</v>
      </c>
      <c r="BB40">
        <v>10482.251880841801</v>
      </c>
      <c r="BC40">
        <v>10552.091064989399</v>
      </c>
      <c r="BD40">
        <v>10621.5334550678</v>
      </c>
      <c r="BE40">
        <v>10690.6343999663</v>
      </c>
      <c r="BF40">
        <v>10759.4381369401</v>
      </c>
      <c r="BG40">
        <v>10827.9624743738</v>
      </c>
      <c r="BH40">
        <v>10896.244269862</v>
      </c>
      <c r="BI40">
        <v>10964.3625894735</v>
      </c>
      <c r="BJ40">
        <v>11032.404209721801</v>
      </c>
      <c r="BK40">
        <v>11100.4456000911</v>
      </c>
      <c r="BL40">
        <v>11168.569313280501</v>
      </c>
      <c r="BM40">
        <v>11236.8408145004</v>
      </c>
      <c r="BN40">
        <v>11305.373933430301</v>
      </c>
      <c r="BO40">
        <v>11374.2905936765</v>
      </c>
      <c r="BP40">
        <v>11443.6864062936</v>
      </c>
      <c r="BQ40">
        <v>11513.615212688101</v>
      </c>
      <c r="BR40">
        <v>11584.091699659301</v>
      </c>
      <c r="BS40">
        <v>11655.116054267901</v>
      </c>
      <c r="BT40">
        <v>11726.665257127201</v>
      </c>
      <c r="BU40">
        <v>11798.711288771299</v>
      </c>
      <c r="BV40">
        <v>11871.2449189581</v>
      </c>
      <c r="BW40">
        <v>11944.242330102399</v>
      </c>
      <c r="BX40">
        <v>12017.636533278899</v>
      </c>
      <c r="BY40">
        <v>12091.3394587414</v>
      </c>
      <c r="BZ40">
        <v>12165.2658114801</v>
      </c>
      <c r="CA40">
        <v>12239.3736970222</v>
      </c>
      <c r="CB40">
        <v>12313.6071192134</v>
      </c>
      <c r="CC40">
        <v>12387.8489007313</v>
      </c>
      <c r="CD40">
        <v>12461.959694123399</v>
      </c>
      <c r="CE40">
        <v>12535.8257381157</v>
      </c>
      <c r="CH40" t="s">
        <v>380</v>
      </c>
    </row>
    <row r="41" spans="1:86" x14ac:dyDescent="0.25">
      <c r="A41" t="s">
        <v>312</v>
      </c>
      <c r="B41" t="s">
        <v>1</v>
      </c>
      <c r="C41">
        <v>6796.8008100045799</v>
      </c>
      <c r="D41">
        <v>6827.06685191004</v>
      </c>
      <c r="E41">
        <v>7015.2510255940997</v>
      </c>
      <c r="F41">
        <v>7093.6631559948601</v>
      </c>
      <c r="G41">
        <v>7429.9675970239796</v>
      </c>
      <c r="H41">
        <v>7721.26535970232</v>
      </c>
      <c r="I41">
        <v>7875.71564615023</v>
      </c>
      <c r="J41">
        <v>7949.3148473245701</v>
      </c>
      <c r="K41">
        <v>7976.8611824392001</v>
      </c>
      <c r="L41">
        <v>8004.4076598044103</v>
      </c>
      <c r="M41">
        <v>8031.95383324459</v>
      </c>
      <c r="N41">
        <v>8059.50270882106</v>
      </c>
      <c r="O41">
        <v>8087.0471494767899</v>
      </c>
      <c r="P41">
        <v>8145.5500258144602</v>
      </c>
      <c r="Q41">
        <v>8204.0525784925794</v>
      </c>
      <c r="R41">
        <v>8207.5977198849196</v>
      </c>
      <c r="S41">
        <v>8197.4559726566695</v>
      </c>
      <c r="T41">
        <v>8307.1181320820906</v>
      </c>
      <c r="U41">
        <v>8825.3025316033309</v>
      </c>
      <c r="V41">
        <v>7909.5440054134897</v>
      </c>
      <c r="W41">
        <v>8283.378851599</v>
      </c>
      <c r="X41">
        <v>8617.1088627036097</v>
      </c>
      <c r="Y41">
        <v>7211.4374160975103</v>
      </c>
      <c r="Z41">
        <v>7418.6163315391004</v>
      </c>
      <c r="AA41">
        <v>7755.2815168053903</v>
      </c>
      <c r="AB41">
        <v>7683.9664403725201</v>
      </c>
      <c r="AD41">
        <v>8361.7766082154794</v>
      </c>
      <c r="AE41">
        <v>8422.67090417484</v>
      </c>
      <c r="AF41">
        <v>8471.9161739971896</v>
      </c>
      <c r="AG41">
        <v>8397.4444794336596</v>
      </c>
      <c r="AH41">
        <v>8505.35396485622</v>
      </c>
      <c r="AI41">
        <v>8560.9485085714696</v>
      </c>
      <c r="AJ41">
        <v>8613.3741632949495</v>
      </c>
      <c r="AK41">
        <v>8657.6784002888708</v>
      </c>
      <c r="AL41">
        <v>8700.4483116016399</v>
      </c>
      <c r="AM41">
        <v>8742.4481437022405</v>
      </c>
      <c r="AN41">
        <v>8785.8046747226199</v>
      </c>
      <c r="AO41">
        <v>8830.3166891036308</v>
      </c>
      <c r="AP41">
        <v>8875.8287568624291</v>
      </c>
      <c r="AQ41">
        <v>8922.2468970791906</v>
      </c>
      <c r="AR41">
        <v>8969.5530365000996</v>
      </c>
      <c r="AS41">
        <v>9017.8062144209598</v>
      </c>
      <c r="AT41">
        <v>9067.1112557138895</v>
      </c>
      <c r="AU41">
        <v>9117.5802145525595</v>
      </c>
      <c r="AV41">
        <v>9169.3203255762601</v>
      </c>
      <c r="AW41">
        <v>9222.4352087735497</v>
      </c>
      <c r="AX41">
        <v>9277.0345085509107</v>
      </c>
      <c r="AY41">
        <v>9333.2025667594808</v>
      </c>
      <c r="AZ41">
        <v>9390.9911933935091</v>
      </c>
      <c r="BA41">
        <v>9450.4329203099005</v>
      </c>
      <c r="BB41">
        <v>9511.5542549475704</v>
      </c>
      <c r="BC41">
        <v>9574.3913438141408</v>
      </c>
      <c r="BD41">
        <v>9638.9502113275594</v>
      </c>
      <c r="BE41">
        <v>9705.1995305145392</v>
      </c>
      <c r="BF41">
        <v>9773.0899011479905</v>
      </c>
      <c r="BG41">
        <v>9842.5875864874506</v>
      </c>
      <c r="BH41">
        <v>9913.6781279298793</v>
      </c>
      <c r="BI41">
        <v>9986.3289936184101</v>
      </c>
      <c r="BJ41">
        <v>10060.488373558699</v>
      </c>
      <c r="BK41">
        <v>10136.104457756601</v>
      </c>
      <c r="BL41">
        <v>10213.2336192368</v>
      </c>
      <c r="BM41">
        <v>10291.906134664499</v>
      </c>
      <c r="BN41">
        <v>10372.1528865407</v>
      </c>
      <c r="BO41">
        <v>10454.005375324999</v>
      </c>
      <c r="BP41">
        <v>10537.495731801</v>
      </c>
      <c r="BQ41">
        <v>10622.656729689101</v>
      </c>
      <c r="BR41">
        <v>10709.5217985114</v>
      </c>
      <c r="BS41">
        <v>10798.1250367147</v>
      </c>
      <c r="BT41">
        <v>10888.501225055301</v>
      </c>
      <c r="BU41">
        <v>10980.685840252399</v>
      </c>
      <c r="BV41">
        <v>11074.7150689138</v>
      </c>
      <c r="BW41">
        <v>11170.6258217413</v>
      </c>
      <c r="BX41">
        <v>11268.4557480195</v>
      </c>
      <c r="BY41">
        <v>11368.2432503947</v>
      </c>
      <c r="BZ41">
        <v>11470.0274999502</v>
      </c>
      <c r="CA41">
        <v>11573.8484515822</v>
      </c>
      <c r="CB41">
        <v>11679.746859684001</v>
      </c>
      <c r="CC41">
        <v>11787.764294144201</v>
      </c>
      <c r="CD41">
        <v>11897.9431566645</v>
      </c>
      <c r="CE41">
        <v>12010.3266974042</v>
      </c>
      <c r="CH41" t="s">
        <v>381</v>
      </c>
    </row>
    <row r="42" spans="1:86" x14ac:dyDescent="0.25">
      <c r="A42" t="s">
        <v>327</v>
      </c>
      <c r="B42" t="s">
        <v>0</v>
      </c>
      <c r="H42">
        <v>19.428000000000001</v>
      </c>
      <c r="I42">
        <v>21.6325</v>
      </c>
      <c r="J42">
        <v>22.870799999999999</v>
      </c>
      <c r="K42">
        <v>24.076599999999999</v>
      </c>
      <c r="L42">
        <v>25.363800000000001</v>
      </c>
      <c r="M42">
        <v>26.968699999999998</v>
      </c>
      <c r="N42">
        <v>28.6905</v>
      </c>
      <c r="O42">
        <v>31.367899999999999</v>
      </c>
      <c r="P42">
        <v>37.215499999999999</v>
      </c>
      <c r="Q42">
        <v>92.895399999999995</v>
      </c>
      <c r="R42">
        <v>110.83904</v>
      </c>
      <c r="S42">
        <v>123.99773999999999</v>
      </c>
      <c r="T42">
        <v>143.14591999999999</v>
      </c>
      <c r="U42">
        <v>163.85682</v>
      </c>
      <c r="V42">
        <v>184.87719999999999</v>
      </c>
      <c r="W42">
        <v>206.37880000000001</v>
      </c>
      <c r="X42">
        <v>227.87576000000001</v>
      </c>
      <c r="Y42">
        <v>245.20876000000001</v>
      </c>
      <c r="Z42">
        <v>106.337</v>
      </c>
      <c r="AA42">
        <v>115.3758</v>
      </c>
      <c r="AB42">
        <v>292.55562328776898</v>
      </c>
      <c r="AC42">
        <v>333.64733669557</v>
      </c>
      <c r="AD42">
        <v>252.00909219187901</v>
      </c>
      <c r="AE42">
        <v>268.48798048645699</v>
      </c>
      <c r="AF42">
        <v>285.92383308562199</v>
      </c>
      <c r="AG42">
        <v>290.34167244677201</v>
      </c>
      <c r="AH42">
        <v>308.45523241909598</v>
      </c>
      <c r="AI42">
        <v>329.75607028185198</v>
      </c>
      <c r="AJ42">
        <v>351.99724425195598</v>
      </c>
      <c r="AK42">
        <v>374.83457604309399</v>
      </c>
      <c r="AL42">
        <v>398.177108206713</v>
      </c>
      <c r="AM42">
        <v>416.59784806279998</v>
      </c>
      <c r="AN42">
        <v>436.417600469533</v>
      </c>
      <c r="AO42">
        <v>456.93278992935501</v>
      </c>
      <c r="AP42">
        <v>478.84416711079098</v>
      </c>
      <c r="AQ42">
        <v>501.44820287510902</v>
      </c>
      <c r="AR42">
        <v>525.44705654016195</v>
      </c>
      <c r="AS42">
        <v>550.13898366426895</v>
      </c>
      <c r="AT42">
        <v>575.52489565719804</v>
      </c>
      <c r="AU42">
        <v>603.01094338715097</v>
      </c>
      <c r="AV42">
        <v>630.49098470788397</v>
      </c>
      <c r="AW42">
        <v>659.37013835663004</v>
      </c>
      <c r="AX42">
        <v>688.94611252814002</v>
      </c>
      <c r="AY42">
        <v>719.92198571571805</v>
      </c>
      <c r="AZ42">
        <v>748.786449500451</v>
      </c>
      <c r="BA42">
        <v>783.96898109017002</v>
      </c>
      <c r="BB42">
        <v>819.14821437901298</v>
      </c>
      <c r="BC42">
        <v>854.32421125718395</v>
      </c>
      <c r="BD42">
        <v>889.49691383498396</v>
      </c>
      <c r="BE42">
        <v>924.66611526263603</v>
      </c>
      <c r="BF42">
        <v>959.83161763267003</v>
      </c>
      <c r="BG42">
        <v>994.99343977101398</v>
      </c>
      <c r="BH42">
        <v>1030.15154684971</v>
      </c>
      <c r="BI42">
        <v>1072.32967726068</v>
      </c>
      <c r="BJ42">
        <v>1107.4791710111299</v>
      </c>
      <c r="BK42">
        <v>1149.6478345737901</v>
      </c>
      <c r="BL42">
        <v>1193.4534494182001</v>
      </c>
      <c r="BM42">
        <v>1238.95993670803</v>
      </c>
      <c r="BN42">
        <v>1286.23351995389</v>
      </c>
      <c r="BO42">
        <v>1335.34301202967</v>
      </c>
      <c r="BP42">
        <v>1386.35998219209</v>
      </c>
      <c r="BQ42">
        <v>1439.3589270310399</v>
      </c>
      <c r="BR42">
        <v>1494.4173499625999</v>
      </c>
      <c r="BS42">
        <v>1551.6158254331699</v>
      </c>
      <c r="BT42">
        <v>1611.0381282459</v>
      </c>
      <c r="BU42">
        <v>1672.7713039297</v>
      </c>
      <c r="BV42">
        <v>1736.90574386715</v>
      </c>
      <c r="BW42">
        <v>1803.5353698502599</v>
      </c>
      <c r="BX42">
        <v>1872.7579002533</v>
      </c>
      <c r="BY42">
        <v>1944.6748850419499</v>
      </c>
      <c r="BZ42">
        <v>2019.39182092492</v>
      </c>
      <c r="CA42">
        <v>2097.0182042578099</v>
      </c>
      <c r="CB42">
        <v>2177.6678104307998</v>
      </c>
      <c r="CC42">
        <v>2261.45897453308</v>
      </c>
      <c r="CD42">
        <v>2348.5146697455898</v>
      </c>
      <c r="CE42">
        <v>2438.9625931523101</v>
      </c>
      <c r="CH42" t="s">
        <v>382</v>
      </c>
    </row>
    <row r="43" spans="1:86" x14ac:dyDescent="0.25">
      <c r="A43" t="s">
        <v>327</v>
      </c>
      <c r="B43" t="s">
        <v>1</v>
      </c>
      <c r="H43">
        <v>15.5223</v>
      </c>
      <c r="I43">
        <v>16.461499999999901</v>
      </c>
      <c r="J43">
        <v>18.1586</v>
      </c>
      <c r="K43">
        <v>21.012899999999998</v>
      </c>
      <c r="L43">
        <v>22.355499999999999</v>
      </c>
      <c r="M43">
        <v>24.298400000000001</v>
      </c>
      <c r="N43">
        <v>28.215299999999999</v>
      </c>
      <c r="O43">
        <v>29.040199999999999</v>
      </c>
      <c r="P43">
        <v>30.609499999999901</v>
      </c>
      <c r="Q43">
        <v>34.158799999999999</v>
      </c>
      <c r="R43">
        <v>38.688000000000002</v>
      </c>
      <c r="S43">
        <v>42.9086</v>
      </c>
      <c r="T43">
        <v>50.859699999999997</v>
      </c>
      <c r="U43">
        <v>57.094999999999899</v>
      </c>
      <c r="V43">
        <v>66.807499999999905</v>
      </c>
      <c r="W43">
        <v>71.940100000000001</v>
      </c>
      <c r="X43">
        <v>78.791299999999893</v>
      </c>
      <c r="Y43">
        <v>84.246599999999901</v>
      </c>
      <c r="Z43">
        <v>88.033199999999994</v>
      </c>
      <c r="AA43">
        <v>92.710599999999999</v>
      </c>
      <c r="AB43">
        <v>97.475300000000004</v>
      </c>
      <c r="AD43">
        <v>121.63696344672201</v>
      </c>
      <c r="AE43">
        <v>132.71143935781799</v>
      </c>
      <c r="AF43">
        <v>144.44251011399399</v>
      </c>
      <c r="AG43">
        <v>147.31159484750501</v>
      </c>
      <c r="AH43">
        <v>159.51811584622601</v>
      </c>
      <c r="AI43">
        <v>173.903227562897</v>
      </c>
      <c r="AJ43">
        <v>188.93528052001599</v>
      </c>
      <c r="AK43">
        <v>204.37820959129601</v>
      </c>
      <c r="AL43">
        <v>220.16894028253</v>
      </c>
      <c r="AM43">
        <v>232.61012203926001</v>
      </c>
      <c r="AN43">
        <v>246.00831777727799</v>
      </c>
      <c r="AO43">
        <v>259.88502050593598</v>
      </c>
      <c r="AP43">
        <v>274.71873721588298</v>
      </c>
      <c r="AQ43">
        <v>290.03096091647302</v>
      </c>
      <c r="AR43">
        <v>306.30019859834999</v>
      </c>
      <c r="AS43">
        <v>323.04794327087097</v>
      </c>
      <c r="AT43">
        <v>340.27419493403403</v>
      </c>
      <c r="AU43">
        <v>358.93596756912802</v>
      </c>
      <c r="AV43">
        <v>377.59774020422202</v>
      </c>
      <c r="AW43">
        <v>397.21652682060198</v>
      </c>
      <c r="AX43">
        <v>417.313820427628</v>
      </c>
      <c r="AY43">
        <v>438.368128015938</v>
      </c>
      <c r="AZ43">
        <v>457.98691463232001</v>
      </c>
      <c r="BA43">
        <v>481.91226416449001</v>
      </c>
      <c r="BB43">
        <v>505.837613696662</v>
      </c>
      <c r="BC43">
        <v>529.76296322883502</v>
      </c>
      <c r="BD43">
        <v>553.68831276100696</v>
      </c>
      <c r="BE43">
        <v>577.613662293179</v>
      </c>
      <c r="BF43">
        <v>601.53901182534901</v>
      </c>
      <c r="BG43">
        <v>625.46436135752197</v>
      </c>
      <c r="BH43">
        <v>649.38971088969402</v>
      </c>
      <c r="BI43">
        <v>678.10013032829897</v>
      </c>
      <c r="BJ43">
        <v>702.02547986047102</v>
      </c>
      <c r="BK43">
        <v>730.73589929907905</v>
      </c>
      <c r="BL43">
        <v>760.56490650802198</v>
      </c>
      <c r="BM43">
        <v>791.55608282900198</v>
      </c>
      <c r="BN43">
        <v>823.75470757807295</v>
      </c>
      <c r="BO43">
        <v>857.20782420048295</v>
      </c>
      <c r="BP43">
        <v>891.96430900298799</v>
      </c>
      <c r="BQ43">
        <v>928.07494256403197</v>
      </c>
      <c r="BR43">
        <v>965.59248392615496</v>
      </c>
      <c r="BS43">
        <v>1004.5717476790099</v>
      </c>
      <c r="BT43">
        <v>1045.0696840456101</v>
      </c>
      <c r="BU43">
        <v>1087.1454620888301</v>
      </c>
      <c r="BV43">
        <v>1130.8605561597201</v>
      </c>
      <c r="BW43">
        <v>1176.27883571388</v>
      </c>
      <c r="BX43">
        <v>1223.4666586272999</v>
      </c>
      <c r="BY43">
        <v>1272.4929681477299</v>
      </c>
      <c r="BZ43">
        <v>1323.4293936235099</v>
      </c>
      <c r="CA43">
        <v>1376.3503551567801</v>
      </c>
      <c r="CB43">
        <v>1431.3331723342101</v>
      </c>
      <c r="CC43">
        <v>1488.4581771938699</v>
      </c>
      <c r="CD43">
        <v>1547.8088315935199</v>
      </c>
      <c r="CE43">
        <v>1609.4718491516001</v>
      </c>
      <c r="CH43" t="s">
        <v>383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AF379"/>
  <sheetViews>
    <sheetView topLeftCell="A4" workbookViewId="0">
      <selection activeCell="N24" sqref="N24"/>
    </sheetView>
  </sheetViews>
  <sheetFormatPr defaultRowHeight="15" x14ac:dyDescent="0.25"/>
  <sheetData>
    <row r="1" spans="1:32" x14ac:dyDescent="0.25">
      <c r="A1" s="1" t="s">
        <v>23</v>
      </c>
      <c r="B1" s="1" t="s">
        <v>384</v>
      </c>
      <c r="C1" s="1">
        <v>1990</v>
      </c>
      <c r="D1" s="1">
        <v>1991</v>
      </c>
      <c r="E1" s="1">
        <v>1992</v>
      </c>
      <c r="F1" s="1">
        <v>1993</v>
      </c>
      <c r="G1" s="1">
        <v>1994</v>
      </c>
      <c r="H1" s="1">
        <v>1995</v>
      </c>
      <c r="I1" s="1">
        <v>1996</v>
      </c>
      <c r="J1" s="1">
        <v>1997</v>
      </c>
      <c r="K1" s="1">
        <v>1998</v>
      </c>
      <c r="L1" s="1">
        <v>1999</v>
      </c>
      <c r="M1" s="1">
        <v>2000</v>
      </c>
      <c r="N1" s="1">
        <v>2001</v>
      </c>
      <c r="O1" s="1">
        <v>2002</v>
      </c>
      <c r="P1" s="1">
        <v>2003</v>
      </c>
      <c r="Q1" s="1">
        <v>2004</v>
      </c>
      <c r="R1" s="1">
        <v>2005</v>
      </c>
      <c r="S1" s="1">
        <v>2006</v>
      </c>
      <c r="T1" s="1">
        <v>2007</v>
      </c>
      <c r="U1" s="1">
        <v>2008</v>
      </c>
      <c r="V1" s="1">
        <v>2009</v>
      </c>
      <c r="W1" s="1">
        <v>2010</v>
      </c>
      <c r="X1" s="1">
        <v>2011</v>
      </c>
      <c r="Y1" s="1">
        <v>2012</v>
      </c>
      <c r="Z1" s="1">
        <v>2013</v>
      </c>
      <c r="AA1" s="1">
        <v>2014</v>
      </c>
      <c r="AB1" s="1">
        <v>2015</v>
      </c>
      <c r="AC1" s="1">
        <v>2016</v>
      </c>
      <c r="AF1" s="1" t="s">
        <v>25</v>
      </c>
    </row>
    <row r="2" spans="1:32" x14ac:dyDescent="0.25">
      <c r="A2" t="s">
        <v>26</v>
      </c>
      <c r="B2" t="s">
        <v>385</v>
      </c>
      <c r="C2">
        <v>1.650173491598109E-3</v>
      </c>
      <c r="D2">
        <v>1.660935711549814E-3</v>
      </c>
      <c r="E2">
        <v>1.80338645282871E-3</v>
      </c>
      <c r="F2">
        <v>1.9778773002941561E-3</v>
      </c>
      <c r="G2">
        <v>2.1852469881925231E-3</v>
      </c>
      <c r="H2">
        <v>2.1613707317144149E-3</v>
      </c>
      <c r="I2">
        <v>2.2453127761008019E-3</v>
      </c>
      <c r="J2">
        <v>2.333760919860671E-3</v>
      </c>
      <c r="K2">
        <v>2.1780224255588789E-3</v>
      </c>
      <c r="L2">
        <v>2.349527501020467E-3</v>
      </c>
      <c r="M2">
        <v>2.261116836678124E-3</v>
      </c>
      <c r="N2">
        <v>2.118440142301919E-3</v>
      </c>
      <c r="O2">
        <v>1.997182408036975E-3</v>
      </c>
      <c r="P2">
        <v>1.7970210872930059E-3</v>
      </c>
      <c r="Q2">
        <v>1.909561594141845E-3</v>
      </c>
      <c r="R2">
        <v>1.9203411069889621E-3</v>
      </c>
      <c r="S2">
        <v>1.939470673822248E-3</v>
      </c>
      <c r="T2">
        <v>1.887228897229404E-3</v>
      </c>
      <c r="U2">
        <v>1.799913538487873E-3</v>
      </c>
      <c r="V2">
        <v>1.6862510220963991E-3</v>
      </c>
      <c r="W2">
        <v>1.7961562113583021E-3</v>
      </c>
      <c r="X2">
        <v>1.8469539855734489E-3</v>
      </c>
      <c r="Y2">
        <v>1.8407811180131571E-3</v>
      </c>
      <c r="Z2">
        <v>1.7572533093234109E-3</v>
      </c>
      <c r="AA2">
        <v>1.652857237048645E-3</v>
      </c>
      <c r="AB2">
        <v>1.7080263164460489E-3</v>
      </c>
      <c r="AC2">
        <v>1.655965725878165E-3</v>
      </c>
      <c r="AF2" t="s">
        <v>386</v>
      </c>
    </row>
    <row r="3" spans="1:32" x14ac:dyDescent="0.25">
      <c r="A3" t="s">
        <v>26</v>
      </c>
      <c r="B3" t="s">
        <v>387</v>
      </c>
      <c r="C3">
        <v>4.2846159310050161E-2</v>
      </c>
      <c r="D3">
        <v>5.9988392613599721E-2</v>
      </c>
      <c r="E3">
        <v>7.5453251684933928E-2</v>
      </c>
      <c r="F3">
        <v>7.4616369077797617E-2</v>
      </c>
      <c r="G3">
        <v>8.3993776224865854E-2</v>
      </c>
      <c r="H3">
        <v>8.9450990756608825E-2</v>
      </c>
      <c r="I3">
        <v>9.4064824146252654E-2</v>
      </c>
      <c r="J3">
        <v>9.6433847950060089E-2</v>
      </c>
      <c r="K3">
        <v>9.6823516603474588E-2</v>
      </c>
      <c r="L3">
        <v>9.6701980033176441E-2</v>
      </c>
      <c r="M3">
        <v>9.993636052875543E-2</v>
      </c>
      <c r="N3">
        <v>0.1081190391108854</v>
      </c>
      <c r="O3">
        <v>9.8751956528392151E-2</v>
      </c>
      <c r="P3">
        <v>0.1040014288694701</v>
      </c>
      <c r="Q3">
        <v>0.1134077226247806</v>
      </c>
      <c r="R3">
        <v>0.12453859640725121</v>
      </c>
      <c r="S3">
        <v>0.13227866466372359</v>
      </c>
      <c r="T3">
        <v>0.14033278179901551</v>
      </c>
      <c r="U3">
        <v>0.14801417223255561</v>
      </c>
      <c r="V3">
        <v>0.15057015914065211</v>
      </c>
      <c r="W3">
        <v>0.15245875168341119</v>
      </c>
      <c r="X3">
        <v>0.15992533624039601</v>
      </c>
      <c r="Y3">
        <v>0.16213211746969169</v>
      </c>
      <c r="Z3">
        <v>0.16713159665900071</v>
      </c>
      <c r="AA3">
        <v>0.1681226631610328</v>
      </c>
      <c r="AB3">
        <v>0.16471369902784849</v>
      </c>
      <c r="AC3">
        <v>0.16494448475691539</v>
      </c>
      <c r="AF3" t="s">
        <v>388</v>
      </c>
    </row>
    <row r="4" spans="1:32" x14ac:dyDescent="0.25">
      <c r="A4" t="s">
        <v>26</v>
      </c>
      <c r="B4" t="s">
        <v>389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F4" t="s">
        <v>390</v>
      </c>
    </row>
    <row r="5" spans="1:32" x14ac:dyDescent="0.25">
      <c r="A5" t="s">
        <v>26</v>
      </c>
      <c r="B5" t="s">
        <v>391</v>
      </c>
      <c r="C5">
        <v>0.32506388406578268</v>
      </c>
      <c r="D5">
        <v>0.33661144465231041</v>
      </c>
      <c r="E5">
        <v>0.35286317471688411</v>
      </c>
      <c r="F5">
        <v>0.3507030770241053</v>
      </c>
      <c r="G5">
        <v>0.34996767177909011</v>
      </c>
      <c r="H5">
        <v>0.33451082564714818</v>
      </c>
      <c r="I5">
        <v>0.33980327486678019</v>
      </c>
      <c r="J5">
        <v>0.34525896502763759</v>
      </c>
      <c r="K5">
        <v>0.3462927018951692</v>
      </c>
      <c r="L5">
        <v>0.35292316959382558</v>
      </c>
      <c r="M5">
        <v>0.3553038880524097</v>
      </c>
      <c r="N5">
        <v>0.36412796576230488</v>
      </c>
      <c r="O5">
        <v>0.37230420473001669</v>
      </c>
      <c r="P5">
        <v>0.37769806324130839</v>
      </c>
      <c r="Q5">
        <v>0.38095703699554018</v>
      </c>
      <c r="R5">
        <v>0.3987600280512601</v>
      </c>
      <c r="S5">
        <v>0.39359302979642818</v>
      </c>
      <c r="T5">
        <v>0.39428886781194572</v>
      </c>
      <c r="U5">
        <v>0.41684144350942359</v>
      </c>
      <c r="V5">
        <v>0.44786224364708721</v>
      </c>
      <c r="W5">
        <v>0.46084122212626433</v>
      </c>
      <c r="X5">
        <v>0.461400298973209</v>
      </c>
      <c r="Y5">
        <v>0.49196194055421633</v>
      </c>
      <c r="Z5">
        <v>0.5102469871770513</v>
      </c>
      <c r="AA5">
        <v>0.54099724925772419</v>
      </c>
      <c r="AB5">
        <v>0.56060387389432564</v>
      </c>
      <c r="AC5">
        <v>0.55961209287433189</v>
      </c>
      <c r="AF5" t="s">
        <v>392</v>
      </c>
    </row>
    <row r="6" spans="1:32" x14ac:dyDescent="0.25">
      <c r="A6" t="s">
        <v>26</v>
      </c>
      <c r="B6" t="s">
        <v>393</v>
      </c>
      <c r="C6">
        <v>3.7941427160374748E-2</v>
      </c>
      <c r="D6">
        <v>3.749064192824391E-2</v>
      </c>
      <c r="E6">
        <v>3.5994306314220938E-2</v>
      </c>
      <c r="F6">
        <v>3.433780353333362E-2</v>
      </c>
      <c r="G6">
        <v>3.3935746036294387E-2</v>
      </c>
      <c r="H6">
        <v>3.3954014164748671E-2</v>
      </c>
      <c r="I6">
        <v>3.4350997718533637E-2</v>
      </c>
      <c r="J6">
        <v>3.4913777743122071E-2</v>
      </c>
      <c r="K6">
        <v>3.4415444544233953E-2</v>
      </c>
      <c r="L6">
        <v>3.4332578197512453E-2</v>
      </c>
      <c r="M6">
        <v>3.4690613631169168E-2</v>
      </c>
      <c r="N6">
        <v>3.6302551885051021E-2</v>
      </c>
      <c r="O6">
        <v>3.5407437971798177E-2</v>
      </c>
      <c r="P6">
        <v>3.4369608677080853E-2</v>
      </c>
      <c r="Q6">
        <v>3.281113840104969E-2</v>
      </c>
      <c r="R6">
        <v>3.2191335098205688E-2</v>
      </c>
      <c r="S6">
        <v>3.3582231412972889E-2</v>
      </c>
      <c r="T6">
        <v>3.4344084796240577E-2</v>
      </c>
      <c r="U6">
        <v>3.6279882206664213E-2</v>
      </c>
      <c r="V6">
        <v>3.7926868756666933E-2</v>
      </c>
      <c r="W6">
        <v>3.734024661359938E-2</v>
      </c>
      <c r="X6">
        <v>3.7093939678086739E-2</v>
      </c>
      <c r="Y6">
        <v>3.723330557704322E-2</v>
      </c>
      <c r="Z6">
        <v>3.6517506178859481E-2</v>
      </c>
      <c r="AA6">
        <v>3.6157811689233987E-2</v>
      </c>
      <c r="AB6">
        <v>3.6812394641381183E-2</v>
      </c>
      <c r="AC6">
        <v>3.7285550641313017E-2</v>
      </c>
      <c r="AF6" t="s">
        <v>394</v>
      </c>
    </row>
    <row r="7" spans="1:32" x14ac:dyDescent="0.25">
      <c r="A7" t="s">
        <v>26</v>
      </c>
      <c r="B7" t="s">
        <v>395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F7" t="s">
        <v>396</v>
      </c>
    </row>
    <row r="8" spans="1:32" x14ac:dyDescent="0.25">
      <c r="A8" t="s">
        <v>26</v>
      </c>
      <c r="B8" t="s">
        <v>397</v>
      </c>
      <c r="C8">
        <v>0.31211416130519698</v>
      </c>
      <c r="D8">
        <v>0.30274462225104132</v>
      </c>
      <c r="E8">
        <v>0.29082568841463508</v>
      </c>
      <c r="F8">
        <v>0.30086992044518263</v>
      </c>
      <c r="G8">
        <v>0.30355341483605258</v>
      </c>
      <c r="H8">
        <v>0.3067036452539893</v>
      </c>
      <c r="I8">
        <v>0.31790522682845462</v>
      </c>
      <c r="J8">
        <v>0.3144125822472319</v>
      </c>
      <c r="K8">
        <v>0.3160470115944492</v>
      </c>
      <c r="L8">
        <v>0.33113900675875763</v>
      </c>
      <c r="M8">
        <v>0.33880552544903841</v>
      </c>
      <c r="N8">
        <v>0.34291726460365152</v>
      </c>
      <c r="O8">
        <v>0.33857975572466381</v>
      </c>
      <c r="P8">
        <v>0.33636793464354769</v>
      </c>
      <c r="Q8">
        <v>0.33870077384169051</v>
      </c>
      <c r="R8">
        <v>0.33808893270230511</v>
      </c>
      <c r="S8">
        <v>0.33669676326988252</v>
      </c>
      <c r="T8">
        <v>0.33707589889249451</v>
      </c>
      <c r="U8">
        <v>0.33516589465711011</v>
      </c>
      <c r="V8">
        <v>0.32983807068364462</v>
      </c>
      <c r="W8">
        <v>0.31721111280416459</v>
      </c>
      <c r="X8">
        <v>0.32364768669974509</v>
      </c>
      <c r="Y8">
        <v>0.31941714431013901</v>
      </c>
      <c r="Z8">
        <v>0.30818011883087021</v>
      </c>
      <c r="AA8">
        <v>0.29030848570482509</v>
      </c>
      <c r="AB8">
        <v>0.27925831673214818</v>
      </c>
      <c r="AC8">
        <v>0.27807707861872683</v>
      </c>
      <c r="AF8" t="s">
        <v>398</v>
      </c>
    </row>
    <row r="9" spans="1:32" x14ac:dyDescent="0.25">
      <c r="A9" t="s">
        <v>26</v>
      </c>
      <c r="B9" t="s">
        <v>399</v>
      </c>
      <c r="C9">
        <v>1.2870687064131831E-2</v>
      </c>
      <c r="D9">
        <v>1.248431431963057E-2</v>
      </c>
      <c r="E9">
        <v>1.199281189338702E-2</v>
      </c>
      <c r="F9">
        <v>1.240700702866732E-2</v>
      </c>
      <c r="G9">
        <v>1.251766659117743E-2</v>
      </c>
      <c r="H9">
        <v>1.264757300016452E-2</v>
      </c>
      <c r="I9">
        <v>1.3109493889833179E-2</v>
      </c>
      <c r="J9">
        <v>1.2965467309164209E-2</v>
      </c>
      <c r="K9">
        <v>1.303286645750306E-2</v>
      </c>
      <c r="L9">
        <v>1.365521677355701E-2</v>
      </c>
      <c r="M9">
        <v>1.397136187418715E-2</v>
      </c>
      <c r="N9">
        <v>1.414091812798563E-2</v>
      </c>
      <c r="O9">
        <v>1.396205178246037E-2</v>
      </c>
      <c r="P9">
        <v>1.38708426657133E-2</v>
      </c>
      <c r="Q9">
        <v>1.3967042220275901E-2</v>
      </c>
      <c r="R9">
        <v>1.394181165782702E-2</v>
      </c>
      <c r="S9">
        <v>1.388440260906732E-2</v>
      </c>
      <c r="T9">
        <v>1.390003706773173E-2</v>
      </c>
      <c r="U9">
        <v>1.382127400647877E-2</v>
      </c>
      <c r="V9">
        <v>1.360156992509875E-2</v>
      </c>
      <c r="W9">
        <v>1.308087063109958E-2</v>
      </c>
      <c r="X9">
        <v>1.3346296358752381E-2</v>
      </c>
      <c r="Y9">
        <v>1.3171841002479961E-2</v>
      </c>
      <c r="Z9">
        <v>1.2708458508489491E-2</v>
      </c>
      <c r="AA9">
        <v>1.1971483946590729E-2</v>
      </c>
      <c r="AB9">
        <v>1.1515806875552511E-2</v>
      </c>
      <c r="AC9">
        <v>1.14670960255145E-2</v>
      </c>
      <c r="AF9" t="s">
        <v>400</v>
      </c>
    </row>
    <row r="10" spans="1:32" x14ac:dyDescent="0.25">
      <c r="A10" t="s">
        <v>26</v>
      </c>
      <c r="B10" t="s">
        <v>401</v>
      </c>
      <c r="C10">
        <v>0.32498484836932878</v>
      </c>
      <c r="D10">
        <v>0.3152289365706718</v>
      </c>
      <c r="E10">
        <v>0.30281850030802221</v>
      </c>
      <c r="F10">
        <v>0.31327692747384989</v>
      </c>
      <c r="G10">
        <v>0.31607108142723001</v>
      </c>
      <c r="H10">
        <v>0.31935121825415369</v>
      </c>
      <c r="I10">
        <v>0.33101472071828758</v>
      </c>
      <c r="J10">
        <v>0.32737804955639599</v>
      </c>
      <c r="K10">
        <v>0.32907987805195238</v>
      </c>
      <c r="L10">
        <v>0.34479422353231448</v>
      </c>
      <c r="M10">
        <v>0.35277688732322549</v>
      </c>
      <c r="N10">
        <v>0.35705818273163709</v>
      </c>
      <c r="O10">
        <v>0.35254180750712411</v>
      </c>
      <c r="P10">
        <v>0.35023877730926112</v>
      </c>
      <c r="Q10">
        <v>0.35266781606196629</v>
      </c>
      <c r="R10">
        <v>0.35203074436013199</v>
      </c>
      <c r="S10">
        <v>0.35058116587894972</v>
      </c>
      <c r="T10">
        <v>0.35097593596022619</v>
      </c>
      <c r="U10">
        <v>0.34898716866358892</v>
      </c>
      <c r="V10">
        <v>0.34343964060874338</v>
      </c>
      <c r="W10">
        <v>0.33029198343526428</v>
      </c>
      <c r="X10">
        <v>0.33699398305849748</v>
      </c>
      <c r="Y10">
        <v>0.33258898531261888</v>
      </c>
      <c r="Z10">
        <v>0.32088857733935972</v>
      </c>
      <c r="AA10">
        <v>0.30227996965141579</v>
      </c>
      <c r="AB10">
        <v>0.29077412360770077</v>
      </c>
      <c r="AC10">
        <v>0.28954417464424131</v>
      </c>
      <c r="AF10" t="s">
        <v>402</v>
      </c>
    </row>
    <row r="11" spans="1:32" x14ac:dyDescent="0.25">
      <c r="A11" t="s">
        <v>26</v>
      </c>
      <c r="B11" t="s">
        <v>403</v>
      </c>
      <c r="C11">
        <v>7.1779282946583733E-3</v>
      </c>
      <c r="D11">
        <v>6.3709196031428959E-3</v>
      </c>
      <c r="E11">
        <v>6.1690430104872846E-3</v>
      </c>
      <c r="F11">
        <v>6.0291209473661081E-3</v>
      </c>
      <c r="G11">
        <v>5.7446925518388238E-3</v>
      </c>
      <c r="H11">
        <v>5.4833634282433104E-3</v>
      </c>
      <c r="I11">
        <v>5.196315114581242E-3</v>
      </c>
      <c r="J11">
        <v>5.1301519379670386E-3</v>
      </c>
      <c r="K11">
        <v>4.8793044490918966E-3</v>
      </c>
      <c r="L11">
        <v>4.592664229617298E-3</v>
      </c>
      <c r="M11">
        <v>4.5418360839784861E-3</v>
      </c>
      <c r="N11">
        <v>4.6566985790734089E-3</v>
      </c>
      <c r="O11">
        <v>4.8750804172080194E-3</v>
      </c>
      <c r="P11">
        <v>4.6401414759818984E-3</v>
      </c>
      <c r="Q11">
        <v>4.6289054325794436E-3</v>
      </c>
      <c r="R11">
        <v>4.9109327156896159E-3</v>
      </c>
      <c r="S11">
        <v>5.348636683775037E-3</v>
      </c>
      <c r="T11">
        <v>5.7825961673365319E-3</v>
      </c>
      <c r="U11">
        <v>6.1882055621406383E-3</v>
      </c>
      <c r="V11">
        <v>6.5808167693966434E-3</v>
      </c>
      <c r="W11">
        <v>6.979707817260746E-3</v>
      </c>
      <c r="X11">
        <v>7.0762335957765014E-3</v>
      </c>
      <c r="Y11">
        <v>7.1026035543357811E-3</v>
      </c>
      <c r="Z11">
        <v>7.2102528940199357E-3</v>
      </c>
      <c r="AA11">
        <v>7.3057913424164466E-3</v>
      </c>
      <c r="AB11">
        <v>7.3549818397266381E-3</v>
      </c>
      <c r="AC11">
        <v>7.3936596039194174E-3</v>
      </c>
      <c r="AF11" t="s">
        <v>404</v>
      </c>
    </row>
    <row r="12" spans="1:32" x14ac:dyDescent="0.25">
      <c r="A12" t="s">
        <v>26</v>
      </c>
      <c r="B12" t="s">
        <v>405</v>
      </c>
      <c r="C12">
        <v>6.7493906893923983E-2</v>
      </c>
      <c r="D12">
        <v>6.3968670572962724E-2</v>
      </c>
      <c r="E12">
        <v>6.03218959328541E-2</v>
      </c>
      <c r="F12">
        <v>5.8664340038451362E-2</v>
      </c>
      <c r="G12">
        <v>5.6067895595366048E-2</v>
      </c>
      <c r="H12">
        <v>5.3377454555436632E-2</v>
      </c>
      <c r="I12">
        <v>5.3943045187546959E-2</v>
      </c>
      <c r="J12">
        <v>5.2839010917965293E-2</v>
      </c>
      <c r="K12">
        <v>5.2747816560037512E-2</v>
      </c>
      <c r="L12">
        <v>5.1841649229928628E-2</v>
      </c>
      <c r="M12">
        <v>5.1715713322785142E-2</v>
      </c>
      <c r="N12">
        <v>5.2321084531901707E-2</v>
      </c>
      <c r="O12">
        <v>5.1911815359161027E-2</v>
      </c>
      <c r="P12">
        <v>5.1340085645376031E-2</v>
      </c>
      <c r="Q12">
        <v>4.8951585536322992E-2</v>
      </c>
      <c r="R12">
        <v>4.8409893246254512E-2</v>
      </c>
      <c r="S12">
        <v>4.9624848145638847E-2</v>
      </c>
      <c r="T12">
        <v>4.9056240774327138E-2</v>
      </c>
      <c r="U12">
        <v>4.8830940547087948E-2</v>
      </c>
      <c r="V12">
        <v>4.9420852411472739E-2</v>
      </c>
      <c r="W12">
        <v>4.9469067206847579E-2</v>
      </c>
      <c r="X12">
        <v>4.937075213961048E-2</v>
      </c>
      <c r="Y12">
        <v>4.981928543237972E-2</v>
      </c>
      <c r="Z12">
        <v>4.9859926863632317E-2</v>
      </c>
      <c r="AA12">
        <v>5.0237287848414948E-2</v>
      </c>
      <c r="AB12">
        <v>5.0033708578867887E-2</v>
      </c>
      <c r="AC12">
        <v>4.98997384893081E-2</v>
      </c>
      <c r="AF12" t="s">
        <v>406</v>
      </c>
    </row>
    <row r="13" spans="1:32" x14ac:dyDescent="0.25">
      <c r="A13" t="s">
        <v>26</v>
      </c>
      <c r="B13" t="s">
        <v>407</v>
      </c>
      <c r="C13">
        <v>8.1150821365029074E-2</v>
      </c>
      <c r="D13">
        <v>7.7698680838032552E-2</v>
      </c>
      <c r="E13">
        <v>7.5893556093599171E-2</v>
      </c>
      <c r="F13">
        <v>7.5560230533768299E-2</v>
      </c>
      <c r="G13">
        <v>7.5481705243529956E-2</v>
      </c>
      <c r="H13">
        <v>7.7114267521745633E-2</v>
      </c>
      <c r="I13">
        <v>7.7326880642490214E-2</v>
      </c>
      <c r="J13">
        <v>7.6748127156315654E-2</v>
      </c>
      <c r="K13">
        <v>7.8297778317708844E-2</v>
      </c>
      <c r="L13">
        <v>7.8271581158295772E-2</v>
      </c>
      <c r="M13">
        <v>7.7806098638313295E-2</v>
      </c>
      <c r="N13">
        <v>7.8173974879082217E-2</v>
      </c>
      <c r="O13">
        <v>7.9910875563459549E-2</v>
      </c>
      <c r="P13">
        <v>7.9799006716820706E-2</v>
      </c>
      <c r="Q13">
        <v>7.8039085255416613E-2</v>
      </c>
      <c r="R13">
        <v>7.7116533517404093E-2</v>
      </c>
      <c r="S13">
        <v>7.8726776486581523E-2</v>
      </c>
      <c r="T13">
        <v>7.9474080113666551E-2</v>
      </c>
      <c r="U13">
        <v>8.1974679047522175E-2</v>
      </c>
      <c r="V13">
        <v>8.431174108904127E-2</v>
      </c>
      <c r="W13">
        <v>8.827636619265912E-2</v>
      </c>
      <c r="X13">
        <v>8.8812544758898798E-2</v>
      </c>
      <c r="Y13">
        <v>9.0078885490821978E-2</v>
      </c>
      <c r="Z13">
        <v>9.0963737497374353E-2</v>
      </c>
      <c r="AA13">
        <v>9.21666376506933E-2</v>
      </c>
      <c r="AB13">
        <v>9.3636719834136087E-2</v>
      </c>
      <c r="AC13">
        <v>9.4558900876066179E-2</v>
      </c>
      <c r="AF13" t="s">
        <v>408</v>
      </c>
    </row>
    <row r="14" spans="1:32" x14ac:dyDescent="0.25">
      <c r="A14" t="s">
        <v>26</v>
      </c>
      <c r="B14" t="s">
        <v>409</v>
      </c>
      <c r="C14">
        <v>0.7613890634551217</v>
      </c>
      <c r="D14">
        <v>0.75267185416436388</v>
      </c>
      <c r="E14">
        <v>0.74455878457839497</v>
      </c>
      <c r="F14">
        <v>0.74925416913389276</v>
      </c>
      <c r="G14">
        <v>0.74319259654277703</v>
      </c>
      <c r="H14">
        <v>0.73901087557319545</v>
      </c>
      <c r="I14">
        <v>0.73356937982678005</v>
      </c>
      <c r="J14">
        <v>0.732335958029801</v>
      </c>
      <c r="K14">
        <v>0.73116036261880479</v>
      </c>
      <c r="L14">
        <v>0.73256831479509898</v>
      </c>
      <c r="M14">
        <v>0.72966655307904915</v>
      </c>
      <c r="N14">
        <v>0.71872739334437874</v>
      </c>
      <c r="O14">
        <v>0.72746738309092684</v>
      </c>
      <c r="P14">
        <v>0.72401365709004373</v>
      </c>
      <c r="Q14">
        <v>0.72035758381267312</v>
      </c>
      <c r="R14">
        <v>0.71105663749203318</v>
      </c>
      <c r="S14">
        <v>0.69866849232627004</v>
      </c>
      <c r="T14">
        <v>0.68937656013480386</v>
      </c>
      <c r="U14">
        <v>0.67712862116974493</v>
      </c>
      <c r="V14">
        <v>0.66956831430304808</v>
      </c>
      <c r="W14">
        <v>0.66384804395693875</v>
      </c>
      <c r="X14">
        <v>0.65612956187076044</v>
      </c>
      <c r="Y14">
        <v>0.65209260514885425</v>
      </c>
      <c r="Z14">
        <v>0.64681144879025987</v>
      </c>
      <c r="AA14">
        <v>0.64445544803380561</v>
      </c>
      <c r="AB14">
        <v>0.64588722441293733</v>
      </c>
      <c r="AC14">
        <v>0.64436377774963083</v>
      </c>
      <c r="AF14" t="s">
        <v>410</v>
      </c>
    </row>
    <row r="15" spans="1:32" x14ac:dyDescent="0.25">
      <c r="A15" t="s">
        <v>26</v>
      </c>
      <c r="B15" t="s">
        <v>411</v>
      </c>
      <c r="C15">
        <v>0.91721172000873319</v>
      </c>
      <c r="D15">
        <v>0.90071012517850191</v>
      </c>
      <c r="E15">
        <v>0.88694327961533559</v>
      </c>
      <c r="F15">
        <v>0.88950786065347864</v>
      </c>
      <c r="G15">
        <v>0.88048688993351154</v>
      </c>
      <c r="H15">
        <v>0.87498596107862081</v>
      </c>
      <c r="I15">
        <v>0.87003562077139829</v>
      </c>
      <c r="J15">
        <v>0.8670532480420492</v>
      </c>
      <c r="K15">
        <v>0.86708526194564295</v>
      </c>
      <c r="L15">
        <v>0.86727420941294053</v>
      </c>
      <c r="M15">
        <v>0.86373020112412591</v>
      </c>
      <c r="N15">
        <v>0.85387915133443604</v>
      </c>
      <c r="O15">
        <v>0.86416515443075537</v>
      </c>
      <c r="P15">
        <v>0.8597928909282222</v>
      </c>
      <c r="Q15">
        <v>0.85197716003699231</v>
      </c>
      <c r="R15">
        <v>0.84149399697138128</v>
      </c>
      <c r="S15">
        <v>0.83236875364226537</v>
      </c>
      <c r="T15">
        <v>0.82368947719013408</v>
      </c>
      <c r="U15">
        <v>0.81412244632649577</v>
      </c>
      <c r="V15">
        <v>0.80988172457295893</v>
      </c>
      <c r="W15">
        <v>0.80857318517370613</v>
      </c>
      <c r="X15">
        <v>0.80138909236504619</v>
      </c>
      <c r="Y15">
        <v>0.7990933796263916</v>
      </c>
      <c r="Z15">
        <v>0.79484536604528644</v>
      </c>
      <c r="AA15">
        <v>0.79416516487533007</v>
      </c>
      <c r="AB15">
        <v>0.79691263466566808</v>
      </c>
      <c r="AC15">
        <v>0.79621607671892458</v>
      </c>
      <c r="AF15" t="s">
        <v>412</v>
      </c>
    </row>
    <row r="16" spans="1:32" x14ac:dyDescent="0.25">
      <c r="A16" t="s">
        <v>26</v>
      </c>
      <c r="B16" t="s">
        <v>413</v>
      </c>
      <c r="C16">
        <v>0.3483010940732903</v>
      </c>
      <c r="D16">
        <v>0.34649868306546799</v>
      </c>
      <c r="E16">
        <v>0.34251493852226511</v>
      </c>
      <c r="F16">
        <v>0.33404211820175039</v>
      </c>
      <c r="G16">
        <v>0.33177599980548722</v>
      </c>
      <c r="H16">
        <v>0.34397658536698328</v>
      </c>
      <c r="I16">
        <v>0.3269366916388311</v>
      </c>
      <c r="J16">
        <v>0.32502922449610588</v>
      </c>
      <c r="K16">
        <v>0.3224493976273195</v>
      </c>
      <c r="L16">
        <v>0.29993307937283942</v>
      </c>
      <c r="M16">
        <v>0.28965810778768658</v>
      </c>
      <c r="N16">
        <v>0.27669541136375608</v>
      </c>
      <c r="O16">
        <v>0.27315680535482167</v>
      </c>
      <c r="P16">
        <v>0.27026613836213792</v>
      </c>
      <c r="Q16">
        <v>0.26446558534835157</v>
      </c>
      <c r="R16">
        <v>0.2472888864816189</v>
      </c>
      <c r="S16">
        <v>0.25388633365079971</v>
      </c>
      <c r="T16">
        <v>0.25284796733059872</v>
      </c>
      <c r="U16">
        <v>0.2323714742884998</v>
      </c>
      <c r="V16">
        <v>0.20701186472207289</v>
      </c>
      <c r="W16">
        <v>0.20707063822711311</v>
      </c>
      <c r="X16">
        <v>0.19975876398272041</v>
      </c>
      <c r="Y16">
        <v>0.1736082930151516</v>
      </c>
      <c r="Z16">
        <v>0.16710718217426559</v>
      </c>
      <c r="AA16">
        <v>0.15506992385381149</v>
      </c>
      <c r="AB16">
        <v>0.14691397618152741</v>
      </c>
      <c r="AC16">
        <v>0.1491877667555486</v>
      </c>
      <c r="AF16" t="s">
        <v>414</v>
      </c>
    </row>
    <row r="17" spans="1:32" x14ac:dyDescent="0.25">
      <c r="A17" t="s">
        <v>26</v>
      </c>
      <c r="B17" t="s">
        <v>415</v>
      </c>
      <c r="C17">
        <v>2.000693520841952E-3</v>
      </c>
      <c r="D17">
        <v>1.810840279654043E-3</v>
      </c>
      <c r="E17">
        <v>1.6091623855091801E-3</v>
      </c>
      <c r="F17">
        <v>1.5379667353906069E-3</v>
      </c>
      <c r="G17">
        <v>1.583587805327963E-3</v>
      </c>
      <c r="H17">
        <v>1.609034000021466E-3</v>
      </c>
      <c r="I17">
        <v>1.5485573638155689E-3</v>
      </c>
      <c r="J17">
        <v>1.5991262647688559E-3</v>
      </c>
      <c r="K17">
        <v>1.675776906648396E-3</v>
      </c>
      <c r="L17">
        <v>1.6912323563700461E-3</v>
      </c>
      <c r="M17">
        <v>1.6428247159490639E-3</v>
      </c>
      <c r="N17">
        <v>1.699257669627603E-3</v>
      </c>
      <c r="O17">
        <v>1.6754510690541269E-3</v>
      </c>
      <c r="P17">
        <v>1.836071525227147E-3</v>
      </c>
      <c r="Q17">
        <v>1.8039789371774491E-3</v>
      </c>
      <c r="R17">
        <v>1.7760715231618339E-3</v>
      </c>
      <c r="S17">
        <v>1.7703502810384329E-3</v>
      </c>
      <c r="T17">
        <v>1.6336562146099429E-3</v>
      </c>
      <c r="U17">
        <v>1.5834992342843449E-3</v>
      </c>
      <c r="V17">
        <v>1.621247529721967E-3</v>
      </c>
      <c r="W17">
        <v>1.627816529283316E-3</v>
      </c>
      <c r="X17">
        <v>1.591631716470763E-3</v>
      </c>
      <c r="Y17">
        <v>1.541197326873633E-3</v>
      </c>
      <c r="Z17">
        <v>1.50553111685335E-3</v>
      </c>
      <c r="AA17">
        <v>1.554360274402859E-3</v>
      </c>
      <c r="AB17">
        <v>1.561271665102604E-3</v>
      </c>
      <c r="AC17">
        <v>1.5538878828467871E-3</v>
      </c>
      <c r="AF17" t="s">
        <v>416</v>
      </c>
    </row>
    <row r="18" spans="1:32" x14ac:dyDescent="0.25">
      <c r="A18" t="s">
        <v>26</v>
      </c>
      <c r="B18" t="s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F18" t="s">
        <v>343</v>
      </c>
    </row>
    <row r="19" spans="1:32" x14ac:dyDescent="0.25">
      <c r="A19" t="s">
        <v>26</v>
      </c>
      <c r="B19" t="s">
        <v>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F19" t="s">
        <v>342</v>
      </c>
    </row>
    <row r="20" spans="1:32" x14ac:dyDescent="0.25">
      <c r="A20" t="s">
        <v>42</v>
      </c>
      <c r="B20" t="s">
        <v>385</v>
      </c>
      <c r="Q20">
        <v>9.5253120686475054E-4</v>
      </c>
      <c r="R20">
        <v>1.001988254569421E-3</v>
      </c>
      <c r="S20">
        <v>9.982508324103388E-4</v>
      </c>
      <c r="T20">
        <v>1.0518944493683271E-3</v>
      </c>
      <c r="U20">
        <v>1.3504123425322179E-3</v>
      </c>
      <c r="V20">
        <v>1.597572371714977E-3</v>
      </c>
      <c r="W20">
        <v>1.6870919772404461E-3</v>
      </c>
      <c r="X20">
        <v>1.237200274906989E-3</v>
      </c>
      <c r="Y20">
        <v>9.6543308542351139E-4</v>
      </c>
      <c r="Z20">
        <v>1.1046168420306159E-3</v>
      </c>
      <c r="AA20">
        <v>9.58755822376462E-4</v>
      </c>
      <c r="AB20">
        <v>9.1282316085028535E-4</v>
      </c>
      <c r="AC20">
        <v>9.2741893596769609E-4</v>
      </c>
      <c r="AF20" t="s">
        <v>417</v>
      </c>
    </row>
    <row r="21" spans="1:32" x14ac:dyDescent="0.25">
      <c r="A21" t="s">
        <v>42</v>
      </c>
      <c r="B21" t="s">
        <v>387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F21" t="s">
        <v>418</v>
      </c>
    </row>
    <row r="22" spans="1:32" x14ac:dyDescent="0.25">
      <c r="A22" t="s">
        <v>42</v>
      </c>
      <c r="B22" t="s">
        <v>389</v>
      </c>
      <c r="Q22">
        <v>1.4464033749310569E-9</v>
      </c>
      <c r="R22">
        <v>1.4225889213648351E-9</v>
      </c>
      <c r="S22">
        <v>1.328180843298263E-9</v>
      </c>
      <c r="T22">
        <v>1.3182430165305059E-9</v>
      </c>
      <c r="U22">
        <v>1.654133148262346E-9</v>
      </c>
      <c r="V22">
        <v>1.9928166064584619E-9</v>
      </c>
      <c r="W22">
        <v>1.9672591569312071E-9</v>
      </c>
      <c r="X22">
        <v>1.372251430977462E-9</v>
      </c>
      <c r="Y22">
        <v>1.0542809253455949E-9</v>
      </c>
      <c r="Z22">
        <v>1.1631465675044919E-9</v>
      </c>
      <c r="AA22">
        <v>9.8171132047211251E-10</v>
      </c>
      <c r="AB22">
        <v>9.1282316085028539E-10</v>
      </c>
      <c r="AC22">
        <v>9.1823657026504557E-10</v>
      </c>
      <c r="AF22" t="s">
        <v>419</v>
      </c>
    </row>
    <row r="23" spans="1:32" x14ac:dyDescent="0.25">
      <c r="A23" t="s">
        <v>42</v>
      </c>
      <c r="B23" t="s">
        <v>391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F23" t="s">
        <v>420</v>
      </c>
    </row>
    <row r="24" spans="1:32" x14ac:dyDescent="0.25">
      <c r="A24" t="s">
        <v>42</v>
      </c>
      <c r="B24" t="s">
        <v>393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F24" t="s">
        <v>421</v>
      </c>
    </row>
    <row r="25" spans="1:32" x14ac:dyDescent="0.25">
      <c r="A25" t="s">
        <v>42</v>
      </c>
      <c r="B25" t="s">
        <v>395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F25" t="s">
        <v>422</v>
      </c>
    </row>
    <row r="26" spans="1:32" x14ac:dyDescent="0.25">
      <c r="A26" t="s">
        <v>42</v>
      </c>
      <c r="B26" t="s">
        <v>397</v>
      </c>
      <c r="Q26">
        <v>0.94004604751418019</v>
      </c>
      <c r="R26">
        <v>0.93952922138828998</v>
      </c>
      <c r="S26">
        <v>0.93956827753954009</v>
      </c>
      <c r="T26">
        <v>0.93900770175177017</v>
      </c>
      <c r="U26">
        <v>0.9358881894491119</v>
      </c>
      <c r="V26">
        <v>0.93330536682240262</v>
      </c>
      <c r="W26">
        <v>0.93236988696894108</v>
      </c>
      <c r="X26">
        <v>0.93707125582358308</v>
      </c>
      <c r="Y26">
        <v>0.93991122325575727</v>
      </c>
      <c r="Z26">
        <v>0.938456752895791</v>
      </c>
      <c r="AA26">
        <v>0.93998100072354041</v>
      </c>
      <c r="AB26">
        <v>0.94046099710193243</v>
      </c>
      <c r="AC26">
        <v>0.9403520874839002</v>
      </c>
      <c r="AF26" t="s">
        <v>423</v>
      </c>
    </row>
    <row r="27" spans="1:32" x14ac:dyDescent="0.25">
      <c r="A27" t="s">
        <v>42</v>
      </c>
      <c r="B27" t="s">
        <v>399</v>
      </c>
      <c r="Q27">
        <v>4.9476107763904251E-2</v>
      </c>
      <c r="R27">
        <v>4.9448906388857378E-2</v>
      </c>
      <c r="S27">
        <v>4.9450961975765262E-2</v>
      </c>
      <c r="T27">
        <v>4.9421457986935299E-2</v>
      </c>
      <c r="U27">
        <v>4.9257273128900637E-2</v>
      </c>
      <c r="V27">
        <v>4.9121335095915923E-2</v>
      </c>
      <c r="W27">
        <v>4.9072099314154793E-2</v>
      </c>
      <c r="X27">
        <v>4.9319539780188583E-2</v>
      </c>
      <c r="Y27">
        <v>4.9469011750303007E-2</v>
      </c>
      <c r="Z27">
        <v>4.9392460678725852E-2</v>
      </c>
      <c r="AA27">
        <v>4.9472684248607388E-2</v>
      </c>
      <c r="AB27">
        <v>4.949794721589118E-2</v>
      </c>
      <c r="AC27">
        <v>4.9492215130731619E-2</v>
      </c>
      <c r="AF27" t="s">
        <v>424</v>
      </c>
    </row>
    <row r="28" spans="1:32" x14ac:dyDescent="0.25">
      <c r="A28" t="s">
        <v>42</v>
      </c>
      <c r="B28" t="s">
        <v>401</v>
      </c>
      <c r="Q28">
        <v>0.98952215527808451</v>
      </c>
      <c r="R28">
        <v>0.98897812777714744</v>
      </c>
      <c r="S28">
        <v>0.98901923951530535</v>
      </c>
      <c r="T28">
        <v>0.98842915973870549</v>
      </c>
      <c r="U28">
        <v>0.9851454625780125</v>
      </c>
      <c r="V28">
        <v>0.98242670191831849</v>
      </c>
      <c r="W28">
        <v>0.98144198628309587</v>
      </c>
      <c r="X28">
        <v>0.98639079560377163</v>
      </c>
      <c r="Y28">
        <v>0.9893802350060602</v>
      </c>
      <c r="Z28">
        <v>0.98784921357451683</v>
      </c>
      <c r="AA28">
        <v>0.9894536849721477</v>
      </c>
      <c r="AB28">
        <v>0.98995894431782372</v>
      </c>
      <c r="AC28">
        <v>0.98984430261463185</v>
      </c>
      <c r="AF28" t="s">
        <v>425</v>
      </c>
    </row>
    <row r="29" spans="1:32" x14ac:dyDescent="0.25">
      <c r="A29" t="s">
        <v>42</v>
      </c>
      <c r="B29" t="s">
        <v>403</v>
      </c>
      <c r="Q29">
        <v>8.1515423968603622E-4</v>
      </c>
      <c r="R29">
        <v>9.656241184989704E-4</v>
      </c>
      <c r="S29">
        <v>1.159144974136122E-3</v>
      </c>
      <c r="T29">
        <v>1.723087519180602E-3</v>
      </c>
      <c r="U29">
        <v>1.9126820309565309E-3</v>
      </c>
      <c r="V29">
        <v>1.1218859879830621E-3</v>
      </c>
      <c r="W29">
        <v>2.088010297622578E-3</v>
      </c>
      <c r="X29">
        <v>2.1226796344682311E-3</v>
      </c>
      <c r="Y29">
        <v>1.895450548771665E-3</v>
      </c>
      <c r="Z29">
        <v>1.902143413401669E-3</v>
      </c>
      <c r="AA29">
        <v>1.906961299362878E-3</v>
      </c>
      <c r="AB29">
        <v>1.9104437733779549E-3</v>
      </c>
      <c r="AF29" t="s">
        <v>426</v>
      </c>
    </row>
    <row r="30" spans="1:32" x14ac:dyDescent="0.25">
      <c r="A30" t="s">
        <v>42</v>
      </c>
      <c r="B30" t="s">
        <v>405</v>
      </c>
      <c r="Q30">
        <v>0.1356833723673441</v>
      </c>
      <c r="R30">
        <v>0.13650553014844169</v>
      </c>
      <c r="S30">
        <v>0.1404723950383219</v>
      </c>
      <c r="T30">
        <v>0.15728516179159929</v>
      </c>
      <c r="U30">
        <v>0.13898070319444811</v>
      </c>
      <c r="V30">
        <v>0.15416033340755489</v>
      </c>
      <c r="W30">
        <v>0.17636693709599449</v>
      </c>
      <c r="X30">
        <v>0.1367784740073141</v>
      </c>
      <c r="Y30">
        <v>0.1221365812379232</v>
      </c>
      <c r="Z30">
        <v>0.1225678473583328</v>
      </c>
      <c r="AA30">
        <v>0.1228782960379238</v>
      </c>
      <c r="AB30">
        <v>0.1231026951765493</v>
      </c>
      <c r="AF30" t="s">
        <v>427</v>
      </c>
    </row>
    <row r="31" spans="1:32" x14ac:dyDescent="0.25">
      <c r="A31" t="s">
        <v>42</v>
      </c>
      <c r="B31" t="s">
        <v>407</v>
      </c>
      <c r="Q31">
        <v>0.29344530195555041</v>
      </c>
      <c r="R31">
        <v>0.30245949797307442</v>
      </c>
      <c r="S31">
        <v>0.3035311475968927</v>
      </c>
      <c r="T31">
        <v>0.28482722207256528</v>
      </c>
      <c r="U31">
        <v>0.23665464872467021</v>
      </c>
      <c r="V31">
        <v>0.23453327450860759</v>
      </c>
      <c r="W31">
        <v>0.28993975676488781</v>
      </c>
      <c r="X31">
        <v>0.33534958138781362</v>
      </c>
      <c r="Y31">
        <v>0.43349699231033212</v>
      </c>
      <c r="Z31">
        <v>0.43502767676365511</v>
      </c>
      <c r="AA31">
        <v>0.43612954622410149</v>
      </c>
      <c r="AB31">
        <v>0.43692600172240698</v>
      </c>
      <c r="AF31" t="s">
        <v>428</v>
      </c>
    </row>
    <row r="32" spans="1:32" x14ac:dyDescent="0.25">
      <c r="A32" t="s">
        <v>42</v>
      </c>
      <c r="B32" t="s">
        <v>409</v>
      </c>
      <c r="Q32">
        <v>0.48379646353413508</v>
      </c>
      <c r="R32">
        <v>0.48151659208844189</v>
      </c>
      <c r="S32">
        <v>0.46837637613427069</v>
      </c>
      <c r="T32">
        <v>0.4686203186231741</v>
      </c>
      <c r="U32">
        <v>0.5294178614991828</v>
      </c>
      <c r="V32">
        <v>0.51311500573504176</v>
      </c>
      <c r="W32">
        <v>0.42198166272082299</v>
      </c>
      <c r="X32">
        <v>0.43740700376044112</v>
      </c>
      <c r="Y32">
        <v>0.39058336069729022</v>
      </c>
      <c r="Z32">
        <v>0.39196251646665231</v>
      </c>
      <c r="AA32">
        <v>0.3929553073845713</v>
      </c>
      <c r="AB32">
        <v>0.39367291851150449</v>
      </c>
      <c r="AF32" t="s">
        <v>429</v>
      </c>
    </row>
    <row r="33" spans="1:32" x14ac:dyDescent="0.25">
      <c r="A33" t="s">
        <v>42</v>
      </c>
      <c r="B33" t="s">
        <v>411</v>
      </c>
      <c r="Q33">
        <v>0.9137402920967157</v>
      </c>
      <c r="R33">
        <v>0.92144724432845704</v>
      </c>
      <c r="S33">
        <v>0.91353906374362137</v>
      </c>
      <c r="T33">
        <v>0.91245579000651922</v>
      </c>
      <c r="U33">
        <v>0.90696589544925765</v>
      </c>
      <c r="V33">
        <v>0.90293049963918726</v>
      </c>
      <c r="W33">
        <v>0.89037636687932797</v>
      </c>
      <c r="X33">
        <v>0.91165773879003709</v>
      </c>
      <c r="Y33">
        <v>0.94811238479431725</v>
      </c>
      <c r="Z33">
        <v>0.95146018400204191</v>
      </c>
      <c r="AA33">
        <v>0.95387011094595942</v>
      </c>
      <c r="AB33">
        <v>0.95561205918383874</v>
      </c>
      <c r="AF33" t="s">
        <v>430</v>
      </c>
    </row>
    <row r="34" spans="1:32" x14ac:dyDescent="0.25">
      <c r="A34" t="s">
        <v>42</v>
      </c>
      <c r="B34" t="s">
        <v>413</v>
      </c>
      <c r="Q34">
        <v>9.5253120686475071E-3</v>
      </c>
      <c r="R34">
        <v>1.0019882545694209E-2</v>
      </c>
      <c r="S34">
        <v>9.982508324103391E-3</v>
      </c>
      <c r="T34">
        <v>1.051894449368327E-2</v>
      </c>
      <c r="U34">
        <v>1.350412342532217E-2</v>
      </c>
      <c r="V34">
        <v>1.5975723717149771E-2</v>
      </c>
      <c r="W34">
        <v>1.6870919772404451E-2</v>
      </c>
      <c r="X34">
        <v>1.2372002749069889E-2</v>
      </c>
      <c r="Y34">
        <v>9.6543308542351124E-3</v>
      </c>
      <c r="Z34">
        <v>1.104616842030616E-2</v>
      </c>
      <c r="AA34">
        <v>9.5875582237646192E-3</v>
      </c>
      <c r="AB34">
        <v>9.1282316085028528E-3</v>
      </c>
      <c r="AC34">
        <v>9.2282775311637085E-3</v>
      </c>
      <c r="AF34" t="s">
        <v>431</v>
      </c>
    </row>
    <row r="35" spans="1:32" x14ac:dyDescent="0.25">
      <c r="A35" t="s">
        <v>42</v>
      </c>
      <c r="B35" t="s">
        <v>415</v>
      </c>
      <c r="Q35">
        <v>8.6259707903284258E-2</v>
      </c>
      <c r="R35">
        <v>7.8552755671543198E-2</v>
      </c>
      <c r="S35">
        <v>8.6460936256378684E-2</v>
      </c>
      <c r="T35">
        <v>8.7544209993480726E-2</v>
      </c>
      <c r="U35">
        <v>9.3034104550742333E-2</v>
      </c>
      <c r="V35">
        <v>9.7069500360812716E-2</v>
      </c>
      <c r="W35">
        <v>0.10962363312067221</v>
      </c>
      <c r="X35">
        <v>8.8342261209963163E-2</v>
      </c>
      <c r="Y35">
        <v>5.1887615205682719E-2</v>
      </c>
      <c r="Z35">
        <v>4.8539815997958112E-2</v>
      </c>
      <c r="AA35">
        <v>4.6129889054040321E-2</v>
      </c>
      <c r="AB35">
        <v>4.4387940816161132E-2</v>
      </c>
      <c r="AF35" t="s">
        <v>432</v>
      </c>
    </row>
    <row r="36" spans="1:32" x14ac:dyDescent="0.25">
      <c r="A36" t="s">
        <v>42</v>
      </c>
      <c r="B36" t="s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F36" t="s">
        <v>345</v>
      </c>
    </row>
    <row r="37" spans="1:32" x14ac:dyDescent="0.25">
      <c r="A37" t="s">
        <v>42</v>
      </c>
      <c r="B37" t="s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F37" t="s">
        <v>344</v>
      </c>
    </row>
    <row r="38" spans="1:32" x14ac:dyDescent="0.25">
      <c r="A38" t="s">
        <v>57</v>
      </c>
      <c r="B38" t="s">
        <v>385</v>
      </c>
      <c r="C38">
        <v>2.5998526789055621E-3</v>
      </c>
      <c r="D38">
        <v>2.3830074967752441E-3</v>
      </c>
      <c r="E38">
        <v>2.32253889210055E-3</v>
      </c>
      <c r="F38">
        <v>2.4776055592475692E-3</v>
      </c>
      <c r="G38">
        <v>2.4731569787344769E-3</v>
      </c>
      <c r="H38">
        <v>2.7177011550639772E-3</v>
      </c>
      <c r="I38">
        <v>2.8421308305149541E-3</v>
      </c>
      <c r="J38">
        <v>2.9284045583398868E-3</v>
      </c>
      <c r="K38">
        <v>2.808259757853559E-3</v>
      </c>
      <c r="L38">
        <v>2.8557259111682862E-3</v>
      </c>
      <c r="M38">
        <v>2.69687842919983E-3</v>
      </c>
      <c r="N38">
        <v>2.568151655788302E-3</v>
      </c>
      <c r="O38">
        <v>2.4510328955751402E-3</v>
      </c>
      <c r="P38">
        <v>1.9864172913659221E-3</v>
      </c>
      <c r="Q38">
        <v>2.0588250178133049E-3</v>
      </c>
      <c r="R38">
        <v>2.2187568225642529E-3</v>
      </c>
      <c r="S38">
        <v>2.188052533927723E-3</v>
      </c>
      <c r="T38">
        <v>1.958112693926717E-3</v>
      </c>
      <c r="U38">
        <v>1.8234952035577341E-3</v>
      </c>
      <c r="V38">
        <v>1.7985847314380991E-3</v>
      </c>
      <c r="W38">
        <v>2.1418010329563018E-3</v>
      </c>
      <c r="X38">
        <v>2.2071290516363072E-3</v>
      </c>
      <c r="Y38">
        <v>2.1753564457683448E-3</v>
      </c>
      <c r="Z38">
        <v>2.0793302870016741E-3</v>
      </c>
      <c r="AA38">
        <v>2.0658472653601991E-3</v>
      </c>
      <c r="AB38">
        <v>1.9286391751705931E-3</v>
      </c>
      <c r="AF38" t="s">
        <v>433</v>
      </c>
    </row>
    <row r="39" spans="1:32" x14ac:dyDescent="0.25">
      <c r="A39" t="s">
        <v>57</v>
      </c>
      <c r="B39" t="s">
        <v>387</v>
      </c>
      <c r="C39">
        <v>0.1356418373692147</v>
      </c>
      <c r="D39">
        <v>0.1205883315036535</v>
      </c>
      <c r="E39">
        <v>0.12390067807354441</v>
      </c>
      <c r="F39">
        <v>0.1198806514237719</v>
      </c>
      <c r="G39">
        <v>0.1253320241870883</v>
      </c>
      <c r="H39">
        <v>0.13470431235299629</v>
      </c>
      <c r="I39">
        <v>0.14945073723813659</v>
      </c>
      <c r="J39">
        <v>0.159559005190749</v>
      </c>
      <c r="K39">
        <v>0.16494092856376391</v>
      </c>
      <c r="L39">
        <v>0.16645731894222279</v>
      </c>
      <c r="M39">
        <v>0.17194338235588419</v>
      </c>
      <c r="N39">
        <v>0.16850421055494261</v>
      </c>
      <c r="O39">
        <v>0.151473141610006</v>
      </c>
      <c r="P39">
        <v>0.14296093809845239</v>
      </c>
      <c r="Q39">
        <v>0.1585862600080121</v>
      </c>
      <c r="R39">
        <v>0.16648710753649629</v>
      </c>
      <c r="S39">
        <v>0.17809900567446299</v>
      </c>
      <c r="T39">
        <v>0.18326010696256789</v>
      </c>
      <c r="U39">
        <v>0.18795664601355541</v>
      </c>
      <c r="V39">
        <v>0.17622326799656829</v>
      </c>
      <c r="W39">
        <v>0.18838423713252589</v>
      </c>
      <c r="X39">
        <v>0.19983264950758509</v>
      </c>
      <c r="Y39">
        <v>0.21080280608222701</v>
      </c>
      <c r="Z39">
        <v>0.20733430417519871</v>
      </c>
      <c r="AA39">
        <v>0.22511723774822889</v>
      </c>
      <c r="AB39">
        <v>0.23138106854409229</v>
      </c>
      <c r="AF39" t="s">
        <v>434</v>
      </c>
    </row>
    <row r="40" spans="1:32" x14ac:dyDescent="0.25">
      <c r="A40" t="s">
        <v>57</v>
      </c>
      <c r="B40" t="s">
        <v>389</v>
      </c>
      <c r="C40">
        <v>0.14836332534241939</v>
      </c>
      <c r="D40">
        <v>0.14761175674618821</v>
      </c>
      <c r="E40">
        <v>0.15595493631066801</v>
      </c>
      <c r="F40">
        <v>0.1472317586729408</v>
      </c>
      <c r="G40">
        <v>0.1350966738281785</v>
      </c>
      <c r="H40">
        <v>0.13489192982423159</v>
      </c>
      <c r="I40">
        <v>0.13370968750314249</v>
      </c>
      <c r="J40">
        <v>0.1242333782066115</v>
      </c>
      <c r="K40">
        <v>0.1234557378810977</v>
      </c>
      <c r="L40">
        <v>0.1100973784125294</v>
      </c>
      <c r="M40">
        <v>0.10198370335995011</v>
      </c>
      <c r="N40">
        <v>0.1010167108901238</v>
      </c>
      <c r="O40">
        <v>0.1038887500959101</v>
      </c>
      <c r="P40">
        <v>0.1203825992922294</v>
      </c>
      <c r="Q40">
        <v>0.124058961404517</v>
      </c>
      <c r="R40">
        <v>0.1110257259907847</v>
      </c>
      <c r="S40">
        <v>0.1197290946204916</v>
      </c>
      <c r="T40">
        <v>0.12016581726976371</v>
      </c>
      <c r="U40">
        <v>0.1232572616034244</v>
      </c>
      <c r="V40">
        <v>0.13427187597783419</v>
      </c>
      <c r="W40">
        <v>0.1259870272456998</v>
      </c>
      <c r="X40">
        <v>0.14923159757961371</v>
      </c>
      <c r="Y40">
        <v>0.15552817550174991</v>
      </c>
      <c r="Z40">
        <v>0.15920803686684171</v>
      </c>
      <c r="AA40">
        <v>0.16575838522046671</v>
      </c>
      <c r="AB40">
        <v>0.1790991975758017</v>
      </c>
      <c r="AF40" t="s">
        <v>435</v>
      </c>
    </row>
    <row r="41" spans="1:32" x14ac:dyDescent="0.25">
      <c r="A41" t="s">
        <v>57</v>
      </c>
      <c r="B41" t="s">
        <v>391</v>
      </c>
      <c r="C41">
        <v>0.36812235987390662</v>
      </c>
      <c r="D41">
        <v>0.39469820283793189</v>
      </c>
      <c r="E41">
        <v>0.388646206966966</v>
      </c>
      <c r="F41">
        <v>0.38551481574253749</v>
      </c>
      <c r="G41">
        <v>0.39576666230311258</v>
      </c>
      <c r="H41">
        <v>0.37274592172797322</v>
      </c>
      <c r="I41">
        <v>0.36793484686117489</v>
      </c>
      <c r="J41">
        <v>0.37750736767558202</v>
      </c>
      <c r="K41">
        <v>0.36502024222494139</v>
      </c>
      <c r="L41">
        <v>0.3623791195852149</v>
      </c>
      <c r="M41">
        <v>0.37372586758386611</v>
      </c>
      <c r="N41">
        <v>0.38208695209544408</v>
      </c>
      <c r="O41">
        <v>0.36215088629487208</v>
      </c>
      <c r="P41">
        <v>0.34079616447295308</v>
      </c>
      <c r="Q41">
        <v>0.34662336061196758</v>
      </c>
      <c r="R41">
        <v>0.34949492384097869</v>
      </c>
      <c r="S41">
        <v>0.34631340952360917</v>
      </c>
      <c r="T41">
        <v>0.35181368392209589</v>
      </c>
      <c r="U41">
        <v>0.3427231288537565</v>
      </c>
      <c r="V41">
        <v>0.3312238455103711</v>
      </c>
      <c r="W41">
        <v>0.35058595027383621</v>
      </c>
      <c r="X41">
        <v>0.35133902430210268</v>
      </c>
      <c r="Y41">
        <v>0.35355445949787939</v>
      </c>
      <c r="Z41">
        <v>0.35391662459106121</v>
      </c>
      <c r="AA41">
        <v>0.36121662220741307</v>
      </c>
      <c r="AB41">
        <v>0.34780455460763832</v>
      </c>
      <c r="AF41" t="s">
        <v>436</v>
      </c>
    </row>
    <row r="42" spans="1:32" x14ac:dyDescent="0.25">
      <c r="A42" t="s">
        <v>57</v>
      </c>
      <c r="B42" t="s">
        <v>393</v>
      </c>
      <c r="C42">
        <v>3.6198160216910692E-3</v>
      </c>
      <c r="D42">
        <v>2.8325801808944122E-3</v>
      </c>
      <c r="E42">
        <v>2.643269758169605E-3</v>
      </c>
      <c r="F42">
        <v>2.62827853473094E-3</v>
      </c>
      <c r="G42">
        <v>2.6022953299355482E-3</v>
      </c>
      <c r="H42">
        <v>2.594187100359289E-3</v>
      </c>
      <c r="I42">
        <v>2.6738300851193429E-3</v>
      </c>
      <c r="J42">
        <v>2.5986816414440492E-3</v>
      </c>
      <c r="K42">
        <v>2.4716383919043249E-3</v>
      </c>
      <c r="L42">
        <v>2.5234928198172879E-3</v>
      </c>
      <c r="M42">
        <v>2.5386278521607772E-3</v>
      </c>
      <c r="N42">
        <v>2.5522754938666031E-3</v>
      </c>
      <c r="O42">
        <v>2.5437297242338979E-3</v>
      </c>
      <c r="P42">
        <v>2.2690467391671639E-3</v>
      </c>
      <c r="Q42">
        <v>2.2097736310291421E-3</v>
      </c>
      <c r="R42">
        <v>2.2381748322073841E-3</v>
      </c>
      <c r="S42">
        <v>2.1757936843249158E-3</v>
      </c>
      <c r="T42">
        <v>2.1077311639016261E-3</v>
      </c>
      <c r="U42">
        <v>2.2831617914291918E-3</v>
      </c>
      <c r="V42">
        <v>2.0301571708379968E-3</v>
      </c>
      <c r="W42">
        <v>1.9404988736022599E-3</v>
      </c>
      <c r="X42">
        <v>1.9077509715138381E-3</v>
      </c>
      <c r="Y42">
        <v>1.8525865047352499E-3</v>
      </c>
      <c r="Z42">
        <v>1.816166849252231E-3</v>
      </c>
      <c r="AA42">
        <v>1.787938494704595E-3</v>
      </c>
      <c r="AB42">
        <v>1.771407737045112E-3</v>
      </c>
      <c r="AF42" t="s">
        <v>437</v>
      </c>
    </row>
    <row r="43" spans="1:32" x14ac:dyDescent="0.25">
      <c r="A43" t="s">
        <v>57</v>
      </c>
      <c r="B43" t="s">
        <v>395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F43" t="s">
        <v>438</v>
      </c>
    </row>
    <row r="44" spans="1:32" x14ac:dyDescent="0.25">
      <c r="A44" t="s">
        <v>57</v>
      </c>
      <c r="B44" t="s">
        <v>397</v>
      </c>
      <c r="C44">
        <v>0.1895008796668442</v>
      </c>
      <c r="D44">
        <v>0.18001966963009849</v>
      </c>
      <c r="E44">
        <v>0.19279390641010991</v>
      </c>
      <c r="F44">
        <v>0.20748255776921329</v>
      </c>
      <c r="G44">
        <v>0.2181681314028299</v>
      </c>
      <c r="H44">
        <v>0.2266842809346945</v>
      </c>
      <c r="I44">
        <v>0.23242614850789589</v>
      </c>
      <c r="J44">
        <v>0.24057680403638171</v>
      </c>
      <c r="K44">
        <v>0.24895385070209361</v>
      </c>
      <c r="L44">
        <v>0.26000778567138788</v>
      </c>
      <c r="M44">
        <v>0.26378386906318491</v>
      </c>
      <c r="N44">
        <v>0.26265942573598761</v>
      </c>
      <c r="O44">
        <v>0.25436259273099249</v>
      </c>
      <c r="P44">
        <v>0.2625007361878931</v>
      </c>
      <c r="Q44">
        <v>0.26717674960550708</v>
      </c>
      <c r="R44">
        <v>0.26608920821991439</v>
      </c>
      <c r="S44">
        <v>0.26283615726369142</v>
      </c>
      <c r="T44">
        <v>0.26537974385054702</v>
      </c>
      <c r="U44">
        <v>0.27309584993440439</v>
      </c>
      <c r="V44">
        <v>0.28394614977981031</v>
      </c>
      <c r="W44">
        <v>0.28558627723637398</v>
      </c>
      <c r="X44">
        <v>0.2868669024485726</v>
      </c>
      <c r="Y44">
        <v>0.28383658178777837</v>
      </c>
      <c r="Z44">
        <v>0.28546769632521179</v>
      </c>
      <c r="AA44">
        <v>0.28227249161915657</v>
      </c>
      <c r="AB44">
        <v>0.28495027097071429</v>
      </c>
      <c r="AF44" t="s">
        <v>439</v>
      </c>
    </row>
    <row r="45" spans="1:32" x14ac:dyDescent="0.25">
      <c r="A45" t="s">
        <v>57</v>
      </c>
      <c r="B45" t="s">
        <v>399</v>
      </c>
      <c r="C45">
        <v>9.9737305087812724E-3</v>
      </c>
      <c r="D45">
        <v>9.4747194542157132E-3</v>
      </c>
      <c r="E45">
        <v>1.014704770579526E-2</v>
      </c>
      <c r="F45">
        <v>1.092013461943228E-2</v>
      </c>
      <c r="G45">
        <v>1.148253323172789E-2</v>
      </c>
      <c r="H45">
        <v>1.193075162814182E-2</v>
      </c>
      <c r="I45">
        <v>1.2232955184626099E-2</v>
      </c>
      <c r="J45">
        <v>1.2661937054546411E-2</v>
      </c>
      <c r="K45">
        <v>1.3102834247478609E-2</v>
      </c>
      <c r="L45">
        <v>1.3684620298494101E-2</v>
      </c>
      <c r="M45">
        <v>1.388336152964131E-2</v>
      </c>
      <c r="N45">
        <v>1.3824180301894079E-2</v>
      </c>
      <c r="O45">
        <v>1.3387504880578551E-2</v>
      </c>
      <c r="P45">
        <v>1.3815828220415429E-2</v>
      </c>
      <c r="Q45">
        <v>1.4061934189763529E-2</v>
      </c>
      <c r="R45">
        <v>1.4004695169469179E-2</v>
      </c>
      <c r="S45">
        <v>1.3833481961246921E-2</v>
      </c>
      <c r="T45">
        <v>1.3967354939502481E-2</v>
      </c>
      <c r="U45">
        <v>1.437346578602128E-2</v>
      </c>
      <c r="V45">
        <v>1.4944534198937379E-2</v>
      </c>
      <c r="W45">
        <v>1.503085669665126E-2</v>
      </c>
      <c r="X45">
        <v>1.509825802360909E-2</v>
      </c>
      <c r="Y45">
        <v>1.4938767462514661E-2</v>
      </c>
      <c r="Z45">
        <v>1.502461559606378E-2</v>
      </c>
      <c r="AA45">
        <v>1.4856446927324031E-2</v>
      </c>
      <c r="AB45">
        <v>1.499738268266918E-2</v>
      </c>
      <c r="AF45" t="s">
        <v>440</v>
      </c>
    </row>
    <row r="46" spans="1:32" x14ac:dyDescent="0.25">
      <c r="A46" t="s">
        <v>57</v>
      </c>
      <c r="B46" t="s">
        <v>401</v>
      </c>
      <c r="C46">
        <v>0.19947461017562551</v>
      </c>
      <c r="D46">
        <v>0.18949438908431429</v>
      </c>
      <c r="E46">
        <v>0.2029409541159051</v>
      </c>
      <c r="F46">
        <v>0.21840269238864549</v>
      </c>
      <c r="G46">
        <v>0.22965066463455769</v>
      </c>
      <c r="H46">
        <v>0.23861503256283631</v>
      </c>
      <c r="I46">
        <v>0.244659103692522</v>
      </c>
      <c r="J46">
        <v>0.25323874109092809</v>
      </c>
      <c r="K46">
        <v>0.26205668494957218</v>
      </c>
      <c r="L46">
        <v>0.27369240596988192</v>
      </c>
      <c r="M46">
        <v>0.27766723059282622</v>
      </c>
      <c r="N46">
        <v>0.27648360603788158</v>
      </c>
      <c r="O46">
        <v>0.26775009761157098</v>
      </c>
      <c r="P46">
        <v>0.27631656440830848</v>
      </c>
      <c r="Q46">
        <v>0.28123868379527062</v>
      </c>
      <c r="R46">
        <v>0.28009390338938361</v>
      </c>
      <c r="S46">
        <v>0.27666963922493842</v>
      </c>
      <c r="T46">
        <v>0.27934709879004949</v>
      </c>
      <c r="U46">
        <v>0.28746931572042572</v>
      </c>
      <c r="V46">
        <v>0.29889068397874757</v>
      </c>
      <c r="W46">
        <v>0.3006171339330253</v>
      </c>
      <c r="X46">
        <v>0.30196516047218169</v>
      </c>
      <c r="Y46">
        <v>0.29877534925029309</v>
      </c>
      <c r="Z46">
        <v>0.30049231192127562</v>
      </c>
      <c r="AA46">
        <v>0.29712893854648059</v>
      </c>
      <c r="AB46">
        <v>0.29994765365338361</v>
      </c>
      <c r="AF46" t="s">
        <v>441</v>
      </c>
    </row>
    <row r="47" spans="1:32" x14ac:dyDescent="0.25">
      <c r="A47" t="s">
        <v>57</v>
      </c>
      <c r="B47" t="s">
        <v>403</v>
      </c>
      <c r="C47">
        <v>3.2573283741091229E-3</v>
      </c>
      <c r="D47">
        <v>3.0845713175959642E-3</v>
      </c>
      <c r="E47">
        <v>2.8745239437269168E-3</v>
      </c>
      <c r="F47">
        <v>2.8291502277200129E-3</v>
      </c>
      <c r="G47">
        <v>2.7437307825909241E-3</v>
      </c>
      <c r="H47">
        <v>2.562451966704246E-3</v>
      </c>
      <c r="I47">
        <v>2.5209581003737009E-3</v>
      </c>
      <c r="J47">
        <v>2.4919613770862758E-3</v>
      </c>
      <c r="K47">
        <v>2.5676404199753929E-3</v>
      </c>
      <c r="L47">
        <v>2.6049841049713279E-3</v>
      </c>
      <c r="M47">
        <v>2.7026577943000851E-3</v>
      </c>
      <c r="N47">
        <v>3.0462368767432942E-3</v>
      </c>
      <c r="O47">
        <v>3.5076193322932888E-3</v>
      </c>
      <c r="P47">
        <v>3.7253734090290239E-3</v>
      </c>
      <c r="Q47">
        <v>3.9760446721688854E-3</v>
      </c>
      <c r="R47">
        <v>4.1982830453609491E-3</v>
      </c>
      <c r="S47">
        <v>4.412212334449093E-3</v>
      </c>
      <c r="T47">
        <v>4.6351132903108558E-3</v>
      </c>
      <c r="U47">
        <v>4.7406042856302684E-3</v>
      </c>
      <c r="V47">
        <v>4.1804177887480344E-3</v>
      </c>
      <c r="W47">
        <v>4.1926715037560076E-3</v>
      </c>
      <c r="X47">
        <v>4.1951855967358358E-3</v>
      </c>
      <c r="Y47">
        <v>4.3233652774490551E-3</v>
      </c>
      <c r="Z47">
        <v>4.2586570632603482E-3</v>
      </c>
      <c r="AA47">
        <v>4.1658959867637464E-3</v>
      </c>
      <c r="AB47">
        <v>4.1017855641803129E-3</v>
      </c>
      <c r="AF47" t="s">
        <v>442</v>
      </c>
    </row>
    <row r="48" spans="1:32" x14ac:dyDescent="0.25">
      <c r="A48" t="s">
        <v>57</v>
      </c>
      <c r="B48" t="s">
        <v>405</v>
      </c>
      <c r="C48">
        <v>7.2453795690690631E-2</v>
      </c>
      <c r="D48">
        <v>7.37697971129158E-2</v>
      </c>
      <c r="E48">
        <v>7.1952371736007256E-2</v>
      </c>
      <c r="F48">
        <v>6.8016483848925446E-2</v>
      </c>
      <c r="G48">
        <v>6.4702044347579993E-2</v>
      </c>
      <c r="H48">
        <v>8.0634937699089401E-2</v>
      </c>
      <c r="I48">
        <v>6.977700289782747E-2</v>
      </c>
      <c r="J48">
        <v>7.5955762918950495E-2</v>
      </c>
      <c r="K48">
        <v>7.2996761563261653E-2</v>
      </c>
      <c r="L48">
        <v>7.2593018602313347E-2</v>
      </c>
      <c r="M48">
        <v>7.7977984144486895E-2</v>
      </c>
      <c r="N48">
        <v>7.6157355097478424E-2</v>
      </c>
      <c r="O48">
        <v>8.6266086801353781E-2</v>
      </c>
      <c r="P48">
        <v>9.1699386864779867E-2</v>
      </c>
      <c r="Q48">
        <v>8.0215100821252161E-2</v>
      </c>
      <c r="R48">
        <v>8.656876248613192E-2</v>
      </c>
      <c r="S48">
        <v>9.036850407853407E-2</v>
      </c>
      <c r="T48">
        <v>7.8419262402632736E-2</v>
      </c>
      <c r="U48">
        <v>8.1794488097413923E-2</v>
      </c>
      <c r="V48">
        <v>8.9350394902382557E-2</v>
      </c>
      <c r="W48">
        <v>9.2682424527895324E-2</v>
      </c>
      <c r="X48">
        <v>9.6558646890947633E-2</v>
      </c>
      <c r="Y48">
        <v>9.0005475161820267E-2</v>
      </c>
      <c r="Z48">
        <v>8.7251396046188257E-2</v>
      </c>
      <c r="AA48">
        <v>8.0057274537146644E-2</v>
      </c>
      <c r="AB48">
        <v>7.6276182937817585E-2</v>
      </c>
      <c r="AF48" t="s">
        <v>443</v>
      </c>
    </row>
    <row r="49" spans="1:32" x14ac:dyDescent="0.25">
      <c r="A49" t="s">
        <v>57</v>
      </c>
      <c r="B49" t="s">
        <v>407</v>
      </c>
      <c r="C49">
        <v>0.1525290808561216</v>
      </c>
      <c r="D49">
        <v>0.16109217241642729</v>
      </c>
      <c r="E49">
        <v>0.17095378568759151</v>
      </c>
      <c r="F49">
        <v>0.17950956087499051</v>
      </c>
      <c r="G49">
        <v>0.19088882775951019</v>
      </c>
      <c r="H49">
        <v>0.19263873389880579</v>
      </c>
      <c r="I49">
        <v>0.20419352853302039</v>
      </c>
      <c r="J49">
        <v>0.21120455546768879</v>
      </c>
      <c r="K49">
        <v>0.22380389028978989</v>
      </c>
      <c r="L49">
        <v>0.23111020092124199</v>
      </c>
      <c r="M49">
        <v>0.23462798915163111</v>
      </c>
      <c r="N49">
        <v>0.23879014400617951</v>
      </c>
      <c r="O49">
        <v>0.24449173931630161</v>
      </c>
      <c r="P49">
        <v>0.25022449506200151</v>
      </c>
      <c r="Q49">
        <v>0.25439184421811811</v>
      </c>
      <c r="R49">
        <v>0.2556182576348901</v>
      </c>
      <c r="S49">
        <v>0.25127387456842598</v>
      </c>
      <c r="T49">
        <v>0.25799214012720673</v>
      </c>
      <c r="U49">
        <v>0.25934842721897627</v>
      </c>
      <c r="V49">
        <v>0.26649903710968409</v>
      </c>
      <c r="W49">
        <v>0.2694956072131125</v>
      </c>
      <c r="X49">
        <v>0.27184462070479692</v>
      </c>
      <c r="Y49">
        <v>0.27566670160282358</v>
      </c>
      <c r="Z49">
        <v>0.28681453400221568</v>
      </c>
      <c r="AA49">
        <v>0.29109928179251487</v>
      </c>
      <c r="AB49">
        <v>0.29809644200232149</v>
      </c>
      <c r="AF49" t="s">
        <v>444</v>
      </c>
    </row>
    <row r="50" spans="1:32" x14ac:dyDescent="0.25">
      <c r="A50" t="s">
        <v>57</v>
      </c>
      <c r="B50" t="s">
        <v>409</v>
      </c>
      <c r="C50">
        <v>0.63249814168817275</v>
      </c>
      <c r="D50">
        <v>0.63863254746851306</v>
      </c>
      <c r="E50">
        <v>0.62767537080096014</v>
      </c>
      <c r="F50">
        <v>0.62713587508986124</v>
      </c>
      <c r="G50">
        <v>0.61373107759329504</v>
      </c>
      <c r="H50">
        <v>0.58686537698204522</v>
      </c>
      <c r="I50">
        <v>0.57138394314552254</v>
      </c>
      <c r="J50">
        <v>0.54819003340408134</v>
      </c>
      <c r="K50">
        <v>0.53321914077130517</v>
      </c>
      <c r="L50">
        <v>0.52471098460943344</v>
      </c>
      <c r="M50">
        <v>0.51020935870153705</v>
      </c>
      <c r="N50">
        <v>0.51094977797078966</v>
      </c>
      <c r="O50">
        <v>0.51171768321581146</v>
      </c>
      <c r="P50">
        <v>0.50912075982657012</v>
      </c>
      <c r="Q50">
        <v>0.50062097664941951</v>
      </c>
      <c r="R50">
        <v>0.48488941446491352</v>
      </c>
      <c r="S50">
        <v>0.47367060965980262</v>
      </c>
      <c r="T50">
        <v>0.47358564605338022</v>
      </c>
      <c r="U50">
        <v>0.46387667259299498</v>
      </c>
      <c r="V50">
        <v>0.46171672503177907</v>
      </c>
      <c r="W50">
        <v>0.4433045607491079</v>
      </c>
      <c r="X50">
        <v>0.42566114632842078</v>
      </c>
      <c r="Y50">
        <v>0.41734906537094502</v>
      </c>
      <c r="Z50">
        <v>0.41252494186388478</v>
      </c>
      <c r="AA50">
        <v>0.39777237144064109</v>
      </c>
      <c r="AB50">
        <v>0.3883731132145431</v>
      </c>
      <c r="AF50" t="s">
        <v>445</v>
      </c>
    </row>
    <row r="51" spans="1:32" x14ac:dyDescent="0.25">
      <c r="A51" t="s">
        <v>57</v>
      </c>
      <c r="B51" t="s">
        <v>411</v>
      </c>
      <c r="C51">
        <v>0.86073834660909421</v>
      </c>
      <c r="D51">
        <v>0.87657908831545206</v>
      </c>
      <c r="E51">
        <v>0.87345605216828581</v>
      </c>
      <c r="F51">
        <v>0.87749107004149718</v>
      </c>
      <c r="G51">
        <v>0.87206568048297617</v>
      </c>
      <c r="H51">
        <v>0.86270150054664452</v>
      </c>
      <c r="I51">
        <v>0.84787543267674403</v>
      </c>
      <c r="J51">
        <v>0.837842313167807</v>
      </c>
      <c r="K51">
        <v>0.83258743304433214</v>
      </c>
      <c r="L51">
        <v>0.83101918823796017</v>
      </c>
      <c r="M51">
        <v>0.82551798979195512</v>
      </c>
      <c r="N51">
        <v>0.82894351395119092</v>
      </c>
      <c r="O51">
        <v>0.84598312866575998</v>
      </c>
      <c r="P51">
        <v>0.85477001516238049</v>
      </c>
      <c r="Q51">
        <v>0.83920396636095862</v>
      </c>
      <c r="R51">
        <v>0.83127471763129646</v>
      </c>
      <c r="S51">
        <v>0.81972520064121168</v>
      </c>
      <c r="T51">
        <v>0.81463216187353049</v>
      </c>
      <c r="U51">
        <v>0.80976019219501538</v>
      </c>
      <c r="V51">
        <v>0.82174657483259372</v>
      </c>
      <c r="W51">
        <v>0.8096752639938718</v>
      </c>
      <c r="X51">
        <v>0.7982595995209012</v>
      </c>
      <c r="Y51">
        <v>0.7873446074130378</v>
      </c>
      <c r="Z51">
        <v>0.79084952897554917</v>
      </c>
      <c r="AA51">
        <v>0.77309482375706651</v>
      </c>
      <c r="AB51">
        <v>0.76684752371886256</v>
      </c>
      <c r="AF51" t="s">
        <v>446</v>
      </c>
    </row>
    <row r="52" spans="1:32" x14ac:dyDescent="0.25">
      <c r="A52" t="s">
        <v>57</v>
      </c>
      <c r="B52" t="s">
        <v>413</v>
      </c>
      <c r="C52">
        <v>0.28143985192914289</v>
      </c>
      <c r="D52">
        <v>0.26581264383479042</v>
      </c>
      <c r="E52">
        <v>0.2501353637143604</v>
      </c>
      <c r="F52">
        <v>0.24637312763662861</v>
      </c>
      <c r="G52">
        <v>0.23701284225541669</v>
      </c>
      <c r="H52">
        <v>0.25102941472989532</v>
      </c>
      <c r="I52">
        <v>0.25085423111264571</v>
      </c>
      <c r="J52">
        <v>0.2420921084685384</v>
      </c>
      <c r="K52">
        <v>0.24665907518653529</v>
      </c>
      <c r="L52">
        <v>0.25097537012120552</v>
      </c>
      <c r="M52">
        <v>0.2439263200341576</v>
      </c>
      <c r="N52">
        <v>0.23784457932076219</v>
      </c>
      <c r="O52">
        <v>0.26375923310207128</v>
      </c>
      <c r="P52">
        <v>0.26051825453514288</v>
      </c>
      <c r="Q52">
        <v>0.2460201691704314</v>
      </c>
      <c r="R52">
        <v>0.25716668995628872</v>
      </c>
      <c r="S52">
        <v>0.25509980409703298</v>
      </c>
      <c r="T52">
        <v>0.24671528732416409</v>
      </c>
      <c r="U52">
        <v>0.2447267986188357</v>
      </c>
      <c r="V52">
        <v>0.2338150098016088</v>
      </c>
      <c r="W52">
        <v>0.22066808751448239</v>
      </c>
      <c r="X52">
        <v>0.1952570885944655</v>
      </c>
      <c r="Y52">
        <v>0.18996665930430909</v>
      </c>
      <c r="Z52">
        <v>0.18430369633381999</v>
      </c>
      <c r="AA52">
        <v>0.1738302067602793</v>
      </c>
      <c r="AB52">
        <v>0.17121995498800599</v>
      </c>
      <c r="AF52" t="s">
        <v>447</v>
      </c>
    </row>
    <row r="53" spans="1:32" x14ac:dyDescent="0.25">
      <c r="A53" t="s">
        <v>57</v>
      </c>
      <c r="B53" t="s">
        <v>415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F53" t="s">
        <v>448</v>
      </c>
    </row>
    <row r="54" spans="1:32" x14ac:dyDescent="0.25">
      <c r="A54" t="s">
        <v>57</v>
      </c>
      <c r="B54" t="s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F54" t="s">
        <v>347</v>
      </c>
    </row>
    <row r="55" spans="1:32" x14ac:dyDescent="0.25">
      <c r="A55" t="s">
        <v>57</v>
      </c>
      <c r="B55" t="s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F55" t="s">
        <v>346</v>
      </c>
    </row>
    <row r="56" spans="1:32" x14ac:dyDescent="0.25">
      <c r="A56" t="s">
        <v>72</v>
      </c>
      <c r="B56" t="s">
        <v>385</v>
      </c>
      <c r="T56">
        <v>1.2140041990611921E-3</v>
      </c>
      <c r="U56">
        <v>1.0890713083774449E-3</v>
      </c>
      <c r="V56">
        <v>1.228058059287994E-3</v>
      </c>
      <c r="W56">
        <v>1.2269292690576519E-3</v>
      </c>
      <c r="AF56" t="s">
        <v>449</v>
      </c>
    </row>
    <row r="57" spans="1:32" x14ac:dyDescent="0.25">
      <c r="A57" t="s">
        <v>72</v>
      </c>
      <c r="B57" t="s">
        <v>387</v>
      </c>
      <c r="T57">
        <v>5.511079067142257E-2</v>
      </c>
      <c r="U57">
        <v>5.9837629329408858E-2</v>
      </c>
      <c r="V57">
        <v>6.4149381594204899E-2</v>
      </c>
      <c r="W57">
        <v>6.9876191775174221E-2</v>
      </c>
      <c r="X57">
        <v>7.4547531154132277E-2</v>
      </c>
      <c r="Y57">
        <v>7.8656399562349891E-2</v>
      </c>
      <c r="Z57">
        <v>7.6612805239429635E-2</v>
      </c>
      <c r="AA57">
        <v>8.1269267622963853E-2</v>
      </c>
      <c r="AF57" t="s">
        <v>450</v>
      </c>
    </row>
    <row r="58" spans="1:32" x14ac:dyDescent="0.25">
      <c r="A58" t="s">
        <v>72</v>
      </c>
      <c r="B58" t="s">
        <v>389</v>
      </c>
      <c r="T58">
        <v>0</v>
      </c>
      <c r="U58">
        <v>0</v>
      </c>
      <c r="V58">
        <v>0</v>
      </c>
      <c r="W58">
        <v>0</v>
      </c>
      <c r="AF58" t="s">
        <v>451</v>
      </c>
    </row>
    <row r="59" spans="1:32" x14ac:dyDescent="0.25">
      <c r="A59" t="s">
        <v>72</v>
      </c>
      <c r="B59" t="s">
        <v>391</v>
      </c>
      <c r="T59">
        <v>0.1029778691008411</v>
      </c>
      <c r="U59">
        <v>9.8103422884600958E-2</v>
      </c>
      <c r="V59">
        <v>0.1037273775567536</v>
      </c>
      <c r="W59">
        <v>9.972541250736712E-2</v>
      </c>
      <c r="AF59" t="s">
        <v>452</v>
      </c>
    </row>
    <row r="60" spans="1:32" x14ac:dyDescent="0.25">
      <c r="A60" t="s">
        <v>72</v>
      </c>
      <c r="B60" t="s">
        <v>393</v>
      </c>
      <c r="T60">
        <v>9.2230846037168242E-3</v>
      </c>
      <c r="U60">
        <v>8.9736049437422975E-3</v>
      </c>
      <c r="V60">
        <v>9.7311089390742685E-3</v>
      </c>
      <c r="W60">
        <v>9.1350496814259375E-3</v>
      </c>
      <c r="X60">
        <v>8.5431074115903845E-3</v>
      </c>
      <c r="Y60">
        <v>8.3417328089317056E-3</v>
      </c>
      <c r="Z60">
        <v>6.5262429892927118E-3</v>
      </c>
      <c r="AA60">
        <v>5.1424399790625432E-3</v>
      </c>
      <c r="AF60" t="s">
        <v>453</v>
      </c>
    </row>
    <row r="61" spans="1:32" x14ac:dyDescent="0.25">
      <c r="A61" t="s">
        <v>72</v>
      </c>
      <c r="B61" t="s">
        <v>395</v>
      </c>
      <c r="T61">
        <v>0</v>
      </c>
      <c r="U61">
        <v>0</v>
      </c>
      <c r="V61">
        <v>0</v>
      </c>
      <c r="W61">
        <v>0</v>
      </c>
      <c r="AF61" t="s">
        <v>454</v>
      </c>
    </row>
    <row r="62" spans="1:32" x14ac:dyDescent="0.25">
      <c r="A62" t="s">
        <v>72</v>
      </c>
      <c r="B62" t="s">
        <v>397</v>
      </c>
      <c r="T62">
        <v>0.57367703496188427</v>
      </c>
      <c r="U62">
        <v>0.60395444941155163</v>
      </c>
      <c r="V62">
        <v>0.59173642530897819</v>
      </c>
      <c r="W62">
        <v>0.60703030540423797</v>
      </c>
      <c r="AF62" t="s">
        <v>455</v>
      </c>
    </row>
    <row r="63" spans="1:32" x14ac:dyDescent="0.25">
      <c r="A63" t="s">
        <v>72</v>
      </c>
      <c r="B63" t="s">
        <v>399</v>
      </c>
      <c r="T63">
        <v>0</v>
      </c>
      <c r="U63">
        <v>0</v>
      </c>
      <c r="V63">
        <v>0</v>
      </c>
      <c r="W63">
        <v>0</v>
      </c>
      <c r="AF63" t="s">
        <v>456</v>
      </c>
    </row>
    <row r="64" spans="1:32" x14ac:dyDescent="0.25">
      <c r="A64" t="s">
        <v>72</v>
      </c>
      <c r="B64" t="s">
        <v>401</v>
      </c>
      <c r="T64">
        <v>0.57367703496188427</v>
      </c>
      <c r="U64">
        <v>0.60395444941155163</v>
      </c>
      <c r="V64">
        <v>0.59173642530897819</v>
      </c>
      <c r="W64">
        <v>0.60703030540423797</v>
      </c>
      <c r="AF64" t="s">
        <v>457</v>
      </c>
    </row>
    <row r="65" spans="1:32" x14ac:dyDescent="0.25">
      <c r="A65" t="s">
        <v>72</v>
      </c>
      <c r="B65" t="s">
        <v>403</v>
      </c>
      <c r="T65">
        <v>1.772215706604187E-3</v>
      </c>
      <c r="U65">
        <v>2.3014386153171322E-3</v>
      </c>
      <c r="V65">
        <v>2.478333135057758E-3</v>
      </c>
      <c r="W65">
        <v>2.4740562523378599E-3</v>
      </c>
      <c r="X65">
        <v>2.516311902442368E-3</v>
      </c>
      <c r="Y65">
        <v>2.6539284444212418E-3</v>
      </c>
      <c r="Z65">
        <v>2.499795814714005E-3</v>
      </c>
      <c r="AA65">
        <v>2.89717146101212E-3</v>
      </c>
      <c r="AF65" t="s">
        <v>458</v>
      </c>
    </row>
    <row r="66" spans="1:32" x14ac:dyDescent="0.25">
      <c r="A66" t="s">
        <v>72</v>
      </c>
      <c r="B66" t="s">
        <v>405</v>
      </c>
      <c r="T66">
        <v>0.41130925383023498</v>
      </c>
      <c r="U66">
        <v>0.40727113928308217</v>
      </c>
      <c r="V66">
        <v>0.39336849420857839</v>
      </c>
      <c r="W66">
        <v>0.38200967070375708</v>
      </c>
      <c r="X66">
        <v>0.37829818657893832</v>
      </c>
      <c r="Y66">
        <v>0.3916435153998889</v>
      </c>
      <c r="Z66">
        <v>0.44176223460442471</v>
      </c>
      <c r="AA66">
        <v>0.39171258734649322</v>
      </c>
      <c r="AF66" t="s">
        <v>459</v>
      </c>
    </row>
    <row r="67" spans="1:32" x14ac:dyDescent="0.25">
      <c r="A67" t="s">
        <v>72</v>
      </c>
      <c r="B67" t="s">
        <v>407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F67" t="s">
        <v>460</v>
      </c>
    </row>
    <row r="68" spans="1:32" x14ac:dyDescent="0.25">
      <c r="A68" t="s">
        <v>72</v>
      </c>
      <c r="B68" t="s">
        <v>409</v>
      </c>
      <c r="T68">
        <v>0.52258465518802155</v>
      </c>
      <c r="U68">
        <v>0.52161618782844965</v>
      </c>
      <c r="V68">
        <v>0.53027268212308454</v>
      </c>
      <c r="W68">
        <v>0.536505031587305</v>
      </c>
      <c r="X68">
        <v>0.53609486295289654</v>
      </c>
      <c r="Y68">
        <v>0.51870442378440806</v>
      </c>
      <c r="Z68">
        <v>0.47259892135213921</v>
      </c>
      <c r="AA68">
        <v>0.51897853359046864</v>
      </c>
      <c r="AF68" t="s">
        <v>461</v>
      </c>
    </row>
    <row r="69" spans="1:32" x14ac:dyDescent="0.25">
      <c r="A69" t="s">
        <v>72</v>
      </c>
      <c r="B69" t="s">
        <v>411</v>
      </c>
      <c r="T69">
        <v>0.93566612472486088</v>
      </c>
      <c r="U69">
        <v>0.93118876572684905</v>
      </c>
      <c r="V69">
        <v>0.92611950946672073</v>
      </c>
      <c r="W69">
        <v>0.9209887585433999</v>
      </c>
      <c r="X69">
        <v>0.91690936143427726</v>
      </c>
      <c r="Y69">
        <v>0.91300186762871838</v>
      </c>
      <c r="Z69">
        <v>0.91686095177127758</v>
      </c>
      <c r="AA69">
        <v>0.91358829239797357</v>
      </c>
      <c r="AF69" t="s">
        <v>462</v>
      </c>
    </row>
    <row r="70" spans="1:32" x14ac:dyDescent="0.25">
      <c r="A70" t="s">
        <v>72</v>
      </c>
      <c r="B70" t="s">
        <v>413</v>
      </c>
      <c r="T70">
        <v>0.3221310917382133</v>
      </c>
      <c r="U70">
        <v>0.29685305639546961</v>
      </c>
      <c r="V70">
        <v>0.30330813907497989</v>
      </c>
      <c r="W70">
        <v>0.29201735281933727</v>
      </c>
      <c r="AF70" t="s">
        <v>463</v>
      </c>
    </row>
    <row r="71" spans="1:32" x14ac:dyDescent="0.25">
      <c r="A71" t="s">
        <v>72</v>
      </c>
      <c r="B71" t="s">
        <v>415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F71" t="s">
        <v>464</v>
      </c>
    </row>
    <row r="72" spans="1:32" x14ac:dyDescent="0.25">
      <c r="A72" t="s">
        <v>72</v>
      </c>
      <c r="B72" t="s">
        <v>1</v>
      </c>
      <c r="T72">
        <v>1</v>
      </c>
      <c r="U72">
        <v>1</v>
      </c>
      <c r="V72">
        <v>1</v>
      </c>
      <c r="W72">
        <v>1</v>
      </c>
      <c r="AF72" t="s">
        <v>349</v>
      </c>
    </row>
    <row r="73" spans="1:32" x14ac:dyDescent="0.25">
      <c r="A73" t="s">
        <v>72</v>
      </c>
      <c r="B73" t="s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F73" t="s">
        <v>348</v>
      </c>
    </row>
    <row r="74" spans="1:32" x14ac:dyDescent="0.25">
      <c r="A74" t="s">
        <v>87</v>
      </c>
      <c r="B74" t="s">
        <v>385</v>
      </c>
      <c r="C74">
        <v>4.5276669231237578E-4</v>
      </c>
      <c r="D74">
        <v>5.316880833434232E-4</v>
      </c>
      <c r="E74">
        <v>6.6489757010160754E-4</v>
      </c>
      <c r="F74">
        <v>7.7209452370692751E-4</v>
      </c>
      <c r="G74">
        <v>8.0197584749164589E-4</v>
      </c>
      <c r="H74">
        <v>9.3029542511580707E-4</v>
      </c>
      <c r="I74">
        <v>9.8398197335552062E-4</v>
      </c>
      <c r="J74">
        <v>1.2377816910394809E-3</v>
      </c>
      <c r="K74">
        <v>1.4437737526679609E-3</v>
      </c>
      <c r="L74">
        <v>1.7976272509082601E-3</v>
      </c>
      <c r="M74">
        <v>1.844949382252079E-3</v>
      </c>
      <c r="N74">
        <v>1.629086876684234E-3</v>
      </c>
      <c r="O74">
        <v>1.7804687243658259E-3</v>
      </c>
      <c r="P74">
        <v>1.8349434692897771E-3</v>
      </c>
      <c r="Q74">
        <v>1.930616130055768E-3</v>
      </c>
      <c r="R74">
        <v>1.891795983350277E-3</v>
      </c>
      <c r="S74">
        <v>2.0378309835480651E-3</v>
      </c>
      <c r="T74">
        <v>2.2070972064083621E-3</v>
      </c>
      <c r="U74">
        <v>1.5442553072678271E-3</v>
      </c>
      <c r="V74">
        <v>1.5280444543275221E-3</v>
      </c>
      <c r="W74">
        <v>1.8666642711758219E-3</v>
      </c>
      <c r="X74">
        <v>1.5814498319032309E-3</v>
      </c>
      <c r="Y74">
        <v>1.3612937023165059E-3</v>
      </c>
      <c r="Z74">
        <v>1.427324180313119E-3</v>
      </c>
      <c r="AA74">
        <v>1.49341893908652E-3</v>
      </c>
      <c r="AB74">
        <v>1.6912869247419559E-3</v>
      </c>
      <c r="AC74">
        <v>1.744360248117103E-3</v>
      </c>
      <c r="AF74" t="s">
        <v>465</v>
      </c>
    </row>
    <row r="75" spans="1:32" x14ac:dyDescent="0.25">
      <c r="A75" t="s">
        <v>87</v>
      </c>
      <c r="B75" t="s">
        <v>387</v>
      </c>
      <c r="C75">
        <v>2.5801646060248751E-2</v>
      </c>
      <c r="D75">
        <v>3.059104439920694E-2</v>
      </c>
      <c r="E75">
        <v>3.6823305075610623E-2</v>
      </c>
      <c r="F75">
        <v>3.8544674605209939E-2</v>
      </c>
      <c r="G75">
        <v>4.0474490161540651E-2</v>
      </c>
      <c r="H75">
        <v>4.6670872505068788E-2</v>
      </c>
      <c r="I75">
        <v>4.8615792863782009E-2</v>
      </c>
      <c r="J75">
        <v>4.5597176007825077E-2</v>
      </c>
      <c r="K75">
        <v>4.3697669011361878E-2</v>
      </c>
      <c r="L75">
        <v>4.3234624864876711E-2</v>
      </c>
      <c r="M75">
        <v>4.4646989532378133E-2</v>
      </c>
      <c r="N75">
        <v>4.6077446789452831E-2</v>
      </c>
      <c r="O75">
        <v>4.912549808327419E-2</v>
      </c>
      <c r="P75">
        <v>4.7115510733614273E-2</v>
      </c>
      <c r="Q75">
        <v>5.7954124774421772E-2</v>
      </c>
      <c r="R75">
        <v>6.1013341479112658E-2</v>
      </c>
      <c r="S75">
        <v>6.4020249631967605E-2</v>
      </c>
      <c r="T75">
        <v>6.7422207247065574E-2</v>
      </c>
      <c r="U75">
        <v>6.3761397923973145E-2</v>
      </c>
      <c r="V75">
        <v>6.84677484526513E-2</v>
      </c>
      <c r="W75">
        <v>7.3337605195128455E-2</v>
      </c>
      <c r="X75">
        <v>7.4153061731534464E-2</v>
      </c>
      <c r="Y75">
        <v>7.5080091181833147E-2</v>
      </c>
      <c r="Z75">
        <v>8.7221284809794089E-2</v>
      </c>
      <c r="AA75">
        <v>8.9927900861115365E-2</v>
      </c>
      <c r="AB75">
        <v>9.5712670106974596E-2</v>
      </c>
      <c r="AC75">
        <v>0.1016736264576424</v>
      </c>
      <c r="AF75" t="s">
        <v>466</v>
      </c>
    </row>
    <row r="76" spans="1:32" x14ac:dyDescent="0.25">
      <c r="A76" t="s">
        <v>87</v>
      </c>
      <c r="B76" t="s">
        <v>389</v>
      </c>
      <c r="C76">
        <v>3.4704733017097762E-2</v>
      </c>
      <c r="D76">
        <v>3.2690920767947107E-2</v>
      </c>
      <c r="E76">
        <v>3.056943373716034E-2</v>
      </c>
      <c r="F76">
        <v>2.8262099362661761E-2</v>
      </c>
      <c r="G76">
        <v>2.6415996698863679E-2</v>
      </c>
      <c r="H76">
        <v>2.461319734611328E-2</v>
      </c>
      <c r="I76">
        <v>2.308982969967828E-2</v>
      </c>
      <c r="J76">
        <v>2.462802746088865E-2</v>
      </c>
      <c r="K76">
        <v>2.615625991380521E-2</v>
      </c>
      <c r="L76">
        <v>2.665999243417155E-2</v>
      </c>
      <c r="M76">
        <v>2.334171090336825E-2</v>
      </c>
      <c r="N76">
        <v>2.4331970047456651E-2</v>
      </c>
      <c r="O76">
        <v>2.358991539751424E-2</v>
      </c>
      <c r="P76">
        <v>2.3420090221159671E-2</v>
      </c>
      <c r="Q76">
        <v>2.1914375292415751E-2</v>
      </c>
      <c r="R76">
        <v>2.608712331920281E-2</v>
      </c>
      <c r="S76">
        <v>3.352967570065811E-2</v>
      </c>
      <c r="T76">
        <v>3.5383806189894937E-2</v>
      </c>
      <c r="U76">
        <v>2.5100517097962391E-2</v>
      </c>
      <c r="V76">
        <v>2.448174301450445E-2</v>
      </c>
      <c r="W76">
        <v>2.2926015378667591E-2</v>
      </c>
      <c r="X76">
        <v>2.6238733416893281E-2</v>
      </c>
      <c r="Y76">
        <v>2.667147619135378E-2</v>
      </c>
      <c r="Z76">
        <v>2.9301278254113879E-2</v>
      </c>
      <c r="AA76">
        <v>3.4424437491105589E-2</v>
      </c>
      <c r="AB76">
        <v>3.7919226721397727E-2</v>
      </c>
      <c r="AC76">
        <v>3.2903284338500177E-2</v>
      </c>
      <c r="AF76" t="s">
        <v>467</v>
      </c>
    </row>
    <row r="77" spans="1:32" x14ac:dyDescent="0.25">
      <c r="A77" t="s">
        <v>87</v>
      </c>
      <c r="B77" t="s">
        <v>391</v>
      </c>
      <c r="C77">
        <v>0.58795352776101895</v>
      </c>
      <c r="D77">
        <v>0.57759224261822173</v>
      </c>
      <c r="E77">
        <v>0.57351379043142048</v>
      </c>
      <c r="F77">
        <v>0.56202996247369597</v>
      </c>
      <c r="G77">
        <v>0.54523998415040209</v>
      </c>
      <c r="H77">
        <v>0.54438885848162433</v>
      </c>
      <c r="I77">
        <v>0.51729901882038198</v>
      </c>
      <c r="J77">
        <v>0.56444121174999362</v>
      </c>
      <c r="K77">
        <v>0.54212085832241719</v>
      </c>
      <c r="L77">
        <v>0.5481319578979903</v>
      </c>
      <c r="M77">
        <v>0.50538804493352751</v>
      </c>
      <c r="N77">
        <v>0.54752894498366445</v>
      </c>
      <c r="O77">
        <v>0.54082039716022989</v>
      </c>
      <c r="P77">
        <v>0.54657546687046632</v>
      </c>
      <c r="Q77">
        <v>0.5186527633623913</v>
      </c>
      <c r="R77">
        <v>0.49695010837665199</v>
      </c>
      <c r="S77">
        <v>0.474561161894621</v>
      </c>
      <c r="T77">
        <v>0.45127410566694071</v>
      </c>
      <c r="U77">
        <v>0.324161975581165</v>
      </c>
      <c r="V77">
        <v>0.30552450376942197</v>
      </c>
      <c r="W77">
        <v>0.28844520086771952</v>
      </c>
      <c r="X77">
        <v>0.26794699011808831</v>
      </c>
      <c r="Y77">
        <v>0.24243304024031509</v>
      </c>
      <c r="Z77">
        <v>0.24452496846395019</v>
      </c>
      <c r="AA77">
        <v>0.21895820059508619</v>
      </c>
      <c r="AB77">
        <v>0.19308567787954939</v>
      </c>
      <c r="AC77">
        <v>0.18656930695111959</v>
      </c>
      <c r="AF77" t="s">
        <v>468</v>
      </c>
    </row>
    <row r="78" spans="1:32" x14ac:dyDescent="0.25">
      <c r="A78" t="s">
        <v>87</v>
      </c>
      <c r="B78" t="s">
        <v>393</v>
      </c>
      <c r="C78">
        <v>0.29247724117662133</v>
      </c>
      <c r="D78">
        <v>0.28711845435217431</v>
      </c>
      <c r="E78">
        <v>0.28581674182887529</v>
      </c>
      <c r="F78">
        <v>0.28111948294038491</v>
      </c>
      <c r="G78">
        <v>0.2668067120406139</v>
      </c>
      <c r="H78">
        <v>0.24288993489097671</v>
      </c>
      <c r="I78">
        <v>0.21762172147892159</v>
      </c>
      <c r="J78">
        <v>0.21131902521384299</v>
      </c>
      <c r="K78">
        <v>0.20605025767376431</v>
      </c>
      <c r="L78">
        <v>0.20857819313967529</v>
      </c>
      <c r="M78">
        <v>0.20850917868873181</v>
      </c>
      <c r="N78">
        <v>0.2012579785631553</v>
      </c>
      <c r="O78">
        <v>0.1924207851935231</v>
      </c>
      <c r="P78">
        <v>0.178609556641592</v>
      </c>
      <c r="Q78">
        <v>0.18574064497360271</v>
      </c>
      <c r="R78">
        <v>0.18086703970929169</v>
      </c>
      <c r="S78">
        <v>0.17883201981027941</v>
      </c>
      <c r="T78">
        <v>0.17427913432572631</v>
      </c>
      <c r="U78">
        <v>0.1720462103335455</v>
      </c>
      <c r="V78">
        <v>0.15982581936276891</v>
      </c>
      <c r="W78">
        <v>0.15909824534694861</v>
      </c>
      <c r="X78">
        <v>0.1571053175720788</v>
      </c>
      <c r="Y78">
        <v>0.14658755043552299</v>
      </c>
      <c r="Z78">
        <v>0.16337329807575429</v>
      </c>
      <c r="AA78">
        <v>0.1647552323712656</v>
      </c>
      <c r="AB78">
        <v>0.1571939914428199</v>
      </c>
      <c r="AC78">
        <v>0.15265788774287969</v>
      </c>
      <c r="AF78" t="s">
        <v>469</v>
      </c>
    </row>
    <row r="79" spans="1:32" x14ac:dyDescent="0.25">
      <c r="A79" t="s">
        <v>87</v>
      </c>
      <c r="B79" t="s">
        <v>395</v>
      </c>
      <c r="C79">
        <v>1.8568666412489579E-4</v>
      </c>
      <c r="D79">
        <v>1.8027781621361361E-4</v>
      </c>
      <c r="E79">
        <v>1.8587594862543391E-4</v>
      </c>
      <c r="F79">
        <v>1.8902294326679031E-4</v>
      </c>
      <c r="G79">
        <v>1.9345048087551691E-4</v>
      </c>
      <c r="H79">
        <v>1.956628121374681E-4</v>
      </c>
      <c r="I79">
        <v>1.975934400488876E-4</v>
      </c>
      <c r="J79">
        <v>2.2400164043223539E-4</v>
      </c>
      <c r="K79">
        <v>2.3643800504142919E-4</v>
      </c>
      <c r="L79">
        <v>2.4279352372648979E-4</v>
      </c>
      <c r="M79">
        <v>2.247291746164298E-4</v>
      </c>
      <c r="N79">
        <v>2.3564659412321159E-4</v>
      </c>
      <c r="O79">
        <v>2.340245423443911E-4</v>
      </c>
      <c r="P79">
        <v>2.2476895104208609E-4</v>
      </c>
      <c r="Q79">
        <v>2.1062180179366971E-4</v>
      </c>
      <c r="R79">
        <v>2.0822980368757519E-4</v>
      </c>
      <c r="S79">
        <v>2.1063479782658999E-4</v>
      </c>
      <c r="T79">
        <v>2.1510935638752391E-4</v>
      </c>
      <c r="U79">
        <v>4.2395653370640889E-4</v>
      </c>
      <c r="V79">
        <v>4.4972736922971562E-4</v>
      </c>
      <c r="W79">
        <v>4.522854657057117E-4</v>
      </c>
      <c r="X79">
        <v>4.6670927190193591E-4</v>
      </c>
      <c r="Y79">
        <v>4.940129848785658E-4</v>
      </c>
      <c r="Z79">
        <v>4.6670963771519992E-4</v>
      </c>
      <c r="AA79">
        <v>4.5167360183924178E-4</v>
      </c>
      <c r="AB79">
        <v>4.7061948300302281E-4</v>
      </c>
      <c r="AC79">
        <v>4.7848621772032178E-4</v>
      </c>
      <c r="AF79" t="s">
        <v>470</v>
      </c>
    </row>
    <row r="80" spans="1:32" x14ac:dyDescent="0.25">
      <c r="A80" t="s">
        <v>87</v>
      </c>
      <c r="B80" t="s">
        <v>397</v>
      </c>
      <c r="C80">
        <v>0.18011606420114901</v>
      </c>
      <c r="D80">
        <v>0.17486948172720521</v>
      </c>
      <c r="E80">
        <v>0.18029967016667081</v>
      </c>
      <c r="F80">
        <v>0.1833522549687866</v>
      </c>
      <c r="G80">
        <v>0.18764696644925141</v>
      </c>
      <c r="H80">
        <v>0.189792927773344</v>
      </c>
      <c r="I80">
        <v>0.19166563684742091</v>
      </c>
      <c r="J80">
        <v>0.21728159121926829</v>
      </c>
      <c r="K80">
        <v>0.2293448648901863</v>
      </c>
      <c r="L80">
        <v>0.23550971801469511</v>
      </c>
      <c r="M80">
        <v>0.2179872993779369</v>
      </c>
      <c r="N80">
        <v>0.2285771962995152</v>
      </c>
      <c r="O80">
        <v>0.2270038060740594</v>
      </c>
      <c r="P80">
        <v>0.2180258825108235</v>
      </c>
      <c r="Q80">
        <v>0.20430314773985961</v>
      </c>
      <c r="R80">
        <v>0.20198290957694789</v>
      </c>
      <c r="S80">
        <v>0.20431575389179221</v>
      </c>
      <c r="T80">
        <v>0.20865607569589811</v>
      </c>
      <c r="U80">
        <v>0.4112378376952166</v>
      </c>
      <c r="V80">
        <v>0.43623554815282412</v>
      </c>
      <c r="W80">
        <v>0.43871690173454042</v>
      </c>
      <c r="X80">
        <v>0.4527079937448778</v>
      </c>
      <c r="Y80">
        <v>0.47919259533220881</v>
      </c>
      <c r="Z80">
        <v>0.45270834858374381</v>
      </c>
      <c r="AA80">
        <v>0.43812339378406462</v>
      </c>
      <c r="AB80">
        <v>0.45650089851293207</v>
      </c>
      <c r="AC80">
        <v>0.46413163118871209</v>
      </c>
      <c r="AF80" t="s">
        <v>471</v>
      </c>
    </row>
    <row r="81" spans="1:32" x14ac:dyDescent="0.25">
      <c r="A81" t="s">
        <v>87</v>
      </c>
      <c r="B81" t="s">
        <v>399</v>
      </c>
      <c r="C81">
        <v>5.5705999237468714E-3</v>
      </c>
      <c r="D81">
        <v>5.4083344864084108E-3</v>
      </c>
      <c r="E81">
        <v>5.5762784587630194E-3</v>
      </c>
      <c r="F81">
        <v>5.6706882980037104E-3</v>
      </c>
      <c r="G81">
        <v>5.8035144262655082E-3</v>
      </c>
      <c r="H81">
        <v>5.8698843641240414E-3</v>
      </c>
      <c r="I81">
        <v>5.9278032014666261E-3</v>
      </c>
      <c r="J81">
        <v>6.7200492129670603E-3</v>
      </c>
      <c r="K81">
        <v>7.0931401512428754E-3</v>
      </c>
      <c r="L81">
        <v>7.2838057117946926E-3</v>
      </c>
      <c r="M81">
        <v>6.7418752384928926E-3</v>
      </c>
      <c r="N81">
        <v>7.0693978236963497E-3</v>
      </c>
      <c r="O81">
        <v>7.0207362703317341E-3</v>
      </c>
      <c r="P81">
        <v>6.7430685312625822E-3</v>
      </c>
      <c r="Q81">
        <v>6.3186540538100943E-3</v>
      </c>
      <c r="R81">
        <v>6.2468941106272532E-3</v>
      </c>
      <c r="S81">
        <v>6.3190439347976992E-3</v>
      </c>
      <c r="T81">
        <v>6.4532806916257164E-3</v>
      </c>
      <c r="U81">
        <v>1.271869601119226E-2</v>
      </c>
      <c r="V81">
        <v>1.349182107689147E-2</v>
      </c>
      <c r="W81">
        <v>1.356856397117135E-2</v>
      </c>
      <c r="X81">
        <v>1.4001278157058081E-2</v>
      </c>
      <c r="Y81">
        <v>1.482038954635697E-2</v>
      </c>
      <c r="Z81">
        <v>1.400128913145599E-2</v>
      </c>
      <c r="AA81">
        <v>1.355020805517726E-2</v>
      </c>
      <c r="AB81">
        <v>1.411858449009068E-2</v>
      </c>
      <c r="AC81">
        <v>1.435458653160966E-2</v>
      </c>
      <c r="AF81" t="s">
        <v>472</v>
      </c>
    </row>
    <row r="82" spans="1:32" x14ac:dyDescent="0.25">
      <c r="A82" t="s">
        <v>87</v>
      </c>
      <c r="B82" t="s">
        <v>401</v>
      </c>
      <c r="C82">
        <v>0.1858723507890207</v>
      </c>
      <c r="D82">
        <v>0.18045809402982721</v>
      </c>
      <c r="E82">
        <v>0.18606182457405929</v>
      </c>
      <c r="F82">
        <v>0.1892119662100572</v>
      </c>
      <c r="G82">
        <v>0.19364393135639241</v>
      </c>
      <c r="H82">
        <v>0.19585847494960559</v>
      </c>
      <c r="I82">
        <v>0.1977910334889364</v>
      </c>
      <c r="J82">
        <v>0.2242256420726676</v>
      </c>
      <c r="K82">
        <v>0.2366744430464707</v>
      </c>
      <c r="L82">
        <v>0.24303631725021621</v>
      </c>
      <c r="M82">
        <v>0.22495390379104621</v>
      </c>
      <c r="N82">
        <v>0.2358822407173348</v>
      </c>
      <c r="O82">
        <v>0.23425856688673549</v>
      </c>
      <c r="P82">
        <v>0.22499371999312809</v>
      </c>
      <c r="Q82">
        <v>0.21083242359546339</v>
      </c>
      <c r="R82">
        <v>0.2084380334912628</v>
      </c>
      <c r="S82">
        <v>0.21084543262441649</v>
      </c>
      <c r="T82">
        <v>0.2153244657439114</v>
      </c>
      <c r="U82">
        <v>0.4243804902401152</v>
      </c>
      <c r="V82">
        <v>0.45017709659894528</v>
      </c>
      <c r="W82">
        <v>0.4527377511714174</v>
      </c>
      <c r="X82">
        <v>0.46717598117383768</v>
      </c>
      <c r="Y82">
        <v>0.49450699786344432</v>
      </c>
      <c r="Z82">
        <v>0.46717634735291502</v>
      </c>
      <c r="AA82">
        <v>0.45212527544108111</v>
      </c>
      <c r="AB82">
        <v>0.47109010248602579</v>
      </c>
      <c r="AC82">
        <v>0.47896470393804208</v>
      </c>
      <c r="AF82" t="s">
        <v>473</v>
      </c>
    </row>
    <row r="83" spans="1:32" x14ac:dyDescent="0.25">
      <c r="A83" t="s">
        <v>87</v>
      </c>
      <c r="B83" t="s">
        <v>403</v>
      </c>
      <c r="C83">
        <v>1.8496087168791139E-2</v>
      </c>
      <c r="D83">
        <v>1.8637580466898292E-2</v>
      </c>
      <c r="E83">
        <v>1.849477554328836E-2</v>
      </c>
      <c r="F83">
        <v>1.8291032972389071E-2</v>
      </c>
      <c r="G83">
        <v>1.8478577424484489E-2</v>
      </c>
      <c r="H83">
        <v>1.9167288477661901E-2</v>
      </c>
      <c r="I83">
        <v>2.02106053141053E-2</v>
      </c>
      <c r="J83">
        <v>2.0362660861828731E-2</v>
      </c>
      <c r="K83">
        <v>2.0958665907733091E-2</v>
      </c>
      <c r="L83">
        <v>2.1507106305952119E-2</v>
      </c>
      <c r="M83">
        <v>2.1798135219282751E-2</v>
      </c>
      <c r="N83">
        <v>2.22291289419831E-2</v>
      </c>
      <c r="O83">
        <v>2.265184644616907E-2</v>
      </c>
      <c r="P83">
        <v>2.4244224503575079E-2</v>
      </c>
      <c r="Q83">
        <v>2.3484110088901979E-2</v>
      </c>
      <c r="R83">
        <v>2.3942771338215089E-2</v>
      </c>
      <c r="S83">
        <v>2.4078733204769841E-2</v>
      </c>
      <c r="T83">
        <v>2.392617348900971E-2</v>
      </c>
      <c r="U83">
        <v>2.4346915174102559E-2</v>
      </c>
      <c r="V83">
        <v>2.481075612953559E-2</v>
      </c>
      <c r="W83">
        <v>2.467566196729426E-2</v>
      </c>
      <c r="X83">
        <v>2.4679528408294672E-2</v>
      </c>
      <c r="Y83">
        <v>2.5064298523814751E-2</v>
      </c>
      <c r="Z83">
        <v>2.8743704432828501E-2</v>
      </c>
      <c r="AA83">
        <v>2.940687121175084E-2</v>
      </c>
      <c r="AB83">
        <v>3.024725269309346E-2</v>
      </c>
      <c r="AC83">
        <v>3.1032961618603451E-2</v>
      </c>
      <c r="AF83" t="s">
        <v>474</v>
      </c>
    </row>
    <row r="84" spans="1:32" x14ac:dyDescent="0.25">
      <c r="A84" t="s">
        <v>87</v>
      </c>
      <c r="B84" t="s">
        <v>405</v>
      </c>
      <c r="C84">
        <v>0.29333811699319251</v>
      </c>
      <c r="D84">
        <v>0.29154893748499461</v>
      </c>
      <c r="E84">
        <v>0.28947985008519028</v>
      </c>
      <c r="F84">
        <v>0.29866473473932242</v>
      </c>
      <c r="G84">
        <v>0.3096821690937851</v>
      </c>
      <c r="H84">
        <v>0.31532466347876448</v>
      </c>
      <c r="I84">
        <v>0.31911199969486059</v>
      </c>
      <c r="J84">
        <v>0.3266524344939522</v>
      </c>
      <c r="K84">
        <v>0.32451132707364228</v>
      </c>
      <c r="L84">
        <v>0.31263480210817501</v>
      </c>
      <c r="M84">
        <v>0.30625606471927458</v>
      </c>
      <c r="N84">
        <v>0.30428720869320552</v>
      </c>
      <c r="O84">
        <v>0.3022493993366609</v>
      </c>
      <c r="P84">
        <v>0.28703688629707502</v>
      </c>
      <c r="Q84">
        <v>0.28446718575803809</v>
      </c>
      <c r="R84">
        <v>0.27724217948351931</v>
      </c>
      <c r="S84">
        <v>0.27358595316538042</v>
      </c>
      <c r="T84">
        <v>0.2778967861402859</v>
      </c>
      <c r="U84">
        <v>0.27594516121116031</v>
      </c>
      <c r="V84">
        <v>0.27408390964343049</v>
      </c>
      <c r="W84">
        <v>0.27273867407210939</v>
      </c>
      <c r="X84">
        <v>0.27393294328360929</v>
      </c>
      <c r="Y84">
        <v>0.27588891819803152</v>
      </c>
      <c r="Z84">
        <v>0.17347771161203129</v>
      </c>
      <c r="AA84">
        <v>0.15612400274433899</v>
      </c>
      <c r="AB84">
        <v>0.1411875568008947</v>
      </c>
      <c r="AC84">
        <v>0.1241318464744138</v>
      </c>
      <c r="AF84" t="s">
        <v>475</v>
      </c>
    </row>
    <row r="85" spans="1:32" x14ac:dyDescent="0.25">
      <c r="A85" t="s">
        <v>87</v>
      </c>
      <c r="B85" t="s">
        <v>407</v>
      </c>
      <c r="C85">
        <v>1.8496087168791139E-2</v>
      </c>
      <c r="D85">
        <v>1.8637580466898292E-2</v>
      </c>
      <c r="E85">
        <v>1.849477554328836E-2</v>
      </c>
      <c r="F85">
        <v>1.8291032972389071E-2</v>
      </c>
      <c r="G85">
        <v>1.8478577424484489E-2</v>
      </c>
      <c r="H85">
        <v>1.9167288477661901E-2</v>
      </c>
      <c r="I85">
        <v>2.02106053141053E-2</v>
      </c>
      <c r="J85">
        <v>2.0362660861828731E-2</v>
      </c>
      <c r="K85">
        <v>2.0958665907733091E-2</v>
      </c>
      <c r="L85">
        <v>2.1507106305952119E-2</v>
      </c>
      <c r="M85">
        <v>2.1798135219282751E-2</v>
      </c>
      <c r="N85">
        <v>2.22291289419831E-2</v>
      </c>
      <c r="O85">
        <v>2.265184644616907E-2</v>
      </c>
      <c r="P85">
        <v>2.4244224503575079E-2</v>
      </c>
      <c r="Q85">
        <v>2.3484110088901979E-2</v>
      </c>
      <c r="R85">
        <v>2.3942771338215089E-2</v>
      </c>
      <c r="S85">
        <v>2.4078733204769841E-2</v>
      </c>
      <c r="T85">
        <v>2.392617348900971E-2</v>
      </c>
      <c r="U85">
        <v>2.4346915174102559E-2</v>
      </c>
      <c r="V85">
        <v>2.481075612953559E-2</v>
      </c>
      <c r="W85">
        <v>2.467566196729426E-2</v>
      </c>
      <c r="X85">
        <v>2.4679528408294672E-2</v>
      </c>
      <c r="Y85">
        <v>2.5064298523814751E-2</v>
      </c>
      <c r="Z85">
        <v>2.8743704432828501E-2</v>
      </c>
      <c r="AA85">
        <v>2.940687121175084E-2</v>
      </c>
      <c r="AB85">
        <v>3.024725269309346E-2</v>
      </c>
      <c r="AC85">
        <v>3.1032961618603451E-2</v>
      </c>
      <c r="AF85" t="s">
        <v>476</v>
      </c>
    </row>
    <row r="86" spans="1:32" x14ac:dyDescent="0.25">
      <c r="A86" t="s">
        <v>87</v>
      </c>
      <c r="B86" t="s">
        <v>409</v>
      </c>
      <c r="C86">
        <v>0.33292956903824028</v>
      </c>
      <c r="D86">
        <v>0.33547644840416913</v>
      </c>
      <c r="E86">
        <v>0.33290595977919041</v>
      </c>
      <c r="F86">
        <v>0.32923859350300322</v>
      </c>
      <c r="G86">
        <v>0.33261439364072082</v>
      </c>
      <c r="H86">
        <v>0.34501119259791418</v>
      </c>
      <c r="I86">
        <v>0.36379089565389539</v>
      </c>
      <c r="J86">
        <v>0.36652789551291698</v>
      </c>
      <c r="K86">
        <v>0.37725598633919571</v>
      </c>
      <c r="L86">
        <v>0.38712791350713799</v>
      </c>
      <c r="M86">
        <v>0.39236643394708948</v>
      </c>
      <c r="N86">
        <v>0.40012432095569578</v>
      </c>
      <c r="O86">
        <v>0.40773323603104339</v>
      </c>
      <c r="P86">
        <v>0.43639604106435131</v>
      </c>
      <c r="Q86">
        <v>0.42271398160023571</v>
      </c>
      <c r="R86">
        <v>0.43096988408787168</v>
      </c>
      <c r="S86">
        <v>0.43341719768585701</v>
      </c>
      <c r="T86">
        <v>0.4306711228021749</v>
      </c>
      <c r="U86">
        <v>0.43824447313384601</v>
      </c>
      <c r="V86">
        <v>0.44659361033164041</v>
      </c>
      <c r="W86">
        <v>0.4441619154112969</v>
      </c>
      <c r="X86">
        <v>0.44423151134930422</v>
      </c>
      <c r="Y86">
        <v>0.45115737342866558</v>
      </c>
      <c r="Z86">
        <v>0.51738667979091313</v>
      </c>
      <c r="AA86">
        <v>0.52932368181151523</v>
      </c>
      <c r="AB86">
        <v>0.54445054847568275</v>
      </c>
      <c r="AC86">
        <v>0.55859330913486227</v>
      </c>
      <c r="AF86" t="s">
        <v>477</v>
      </c>
    </row>
    <row r="87" spans="1:32" x14ac:dyDescent="0.25">
      <c r="A87" t="s">
        <v>87</v>
      </c>
      <c r="B87" t="s">
        <v>411</v>
      </c>
      <c r="C87">
        <v>0.66325986036901496</v>
      </c>
      <c r="D87">
        <v>0.66430054682296036</v>
      </c>
      <c r="E87">
        <v>0.6593753609509575</v>
      </c>
      <c r="F87">
        <v>0.66448539418710373</v>
      </c>
      <c r="G87">
        <v>0.67925371758347497</v>
      </c>
      <c r="H87">
        <v>0.69867043303200271</v>
      </c>
      <c r="I87">
        <v>0.72332410597696639</v>
      </c>
      <c r="J87">
        <v>0.73390565173052669</v>
      </c>
      <c r="K87">
        <v>0.74368464522830413</v>
      </c>
      <c r="L87">
        <v>0.74277692822721708</v>
      </c>
      <c r="M87">
        <v>0.74221876910492979</v>
      </c>
      <c r="N87">
        <v>0.74886978753286748</v>
      </c>
      <c r="O87">
        <v>0.75528632826004249</v>
      </c>
      <c r="P87">
        <v>0.7719213763685765</v>
      </c>
      <c r="Q87">
        <v>0.75414938753607774</v>
      </c>
      <c r="R87">
        <v>0.75609760624782119</v>
      </c>
      <c r="S87">
        <v>0.75516061726077688</v>
      </c>
      <c r="T87">
        <v>0.75642025592048012</v>
      </c>
      <c r="U87">
        <v>0.76288346469321133</v>
      </c>
      <c r="V87">
        <v>0.77029903223414209</v>
      </c>
      <c r="W87">
        <v>0.76625191341799492</v>
      </c>
      <c r="X87">
        <v>0.76752351144950304</v>
      </c>
      <c r="Y87">
        <v>0.7771748886743266</v>
      </c>
      <c r="Z87">
        <v>0.74835180026860149</v>
      </c>
      <c r="AA87">
        <v>0.74426142697935582</v>
      </c>
      <c r="AB87">
        <v>0.74613261066276437</v>
      </c>
      <c r="AC87">
        <v>0.74479107884648299</v>
      </c>
      <c r="AF87" t="s">
        <v>478</v>
      </c>
    </row>
    <row r="88" spans="1:32" x14ac:dyDescent="0.25">
      <c r="A88" t="s">
        <v>87</v>
      </c>
      <c r="B88" t="s">
        <v>413</v>
      </c>
      <c r="C88">
        <v>0.19101662174055031</v>
      </c>
      <c r="D88">
        <v>0.2087270545006607</v>
      </c>
      <c r="E88">
        <v>0.2091900536872584</v>
      </c>
      <c r="F88">
        <v>0.21972387742987809</v>
      </c>
      <c r="G88">
        <v>0.23389811194685031</v>
      </c>
      <c r="H88">
        <v>0.23420917379754111</v>
      </c>
      <c r="I88">
        <v>0.26083613601764771</v>
      </c>
      <c r="J88">
        <v>0.18546733702541071</v>
      </c>
      <c r="K88">
        <v>0.19360466496463949</v>
      </c>
      <c r="L88">
        <v>0.18037410516671351</v>
      </c>
      <c r="M88">
        <v>0.244471390989806</v>
      </c>
      <c r="N88">
        <v>0.1906277573748599</v>
      </c>
      <c r="O88">
        <v>0.19955065183115411</v>
      </c>
      <c r="P88">
        <v>0.20317577944595569</v>
      </c>
      <c r="Q88">
        <v>0.24666982161967399</v>
      </c>
      <c r="R88">
        <v>0.26663293882953221</v>
      </c>
      <c r="S88">
        <v>0.2790258987967566</v>
      </c>
      <c r="T88">
        <v>0.29581052519284468</v>
      </c>
      <c r="U88">
        <v>0.22481276177348961</v>
      </c>
      <c r="V88">
        <v>0.21828861216280071</v>
      </c>
      <c r="W88">
        <v>0.23402436831101939</v>
      </c>
      <c r="X88">
        <v>0.23705684545927749</v>
      </c>
      <c r="Y88">
        <v>0.23502719200257</v>
      </c>
      <c r="Z88">
        <v>0.25757008174870838</v>
      </c>
      <c r="AA88">
        <v>0.29299866753364051</v>
      </c>
      <c r="AB88">
        <v>0.29621370598828461</v>
      </c>
      <c r="AC88">
        <v>0.29981834452422068</v>
      </c>
      <c r="AF88" t="s">
        <v>479</v>
      </c>
    </row>
    <row r="89" spans="1:32" x14ac:dyDescent="0.25">
      <c r="A89" t="s">
        <v>87</v>
      </c>
      <c r="B89" t="s">
        <v>415</v>
      </c>
      <c r="C89">
        <v>1.8461252394114981E-2</v>
      </c>
      <c r="D89">
        <v>1.798995442565867E-2</v>
      </c>
      <c r="E89">
        <v>1.7984592144556701E-2</v>
      </c>
      <c r="F89">
        <v>1.5850448267301569E-2</v>
      </c>
      <c r="G89">
        <v>1.3465080214370919E-2</v>
      </c>
      <c r="H89">
        <v>1.176875957195188E-2</v>
      </c>
      <c r="I89">
        <v>1.043837968032932E-2</v>
      </c>
      <c r="J89">
        <v>9.1781470478053129E-3</v>
      </c>
      <c r="K89">
        <v>6.5674280865696448E-3</v>
      </c>
      <c r="L89">
        <v>5.4102537682304613E-3</v>
      </c>
      <c r="M89">
        <v>4.6250626739601638E-3</v>
      </c>
      <c r="N89">
        <v>3.7947871145242321E-3</v>
      </c>
      <c r="O89">
        <v>3.1673884631605812E-3</v>
      </c>
      <c r="P89">
        <v>2.3535562562172442E-3</v>
      </c>
      <c r="Q89">
        <v>2.1558427158975282E-3</v>
      </c>
      <c r="R89">
        <v>2.022012563774538E-3</v>
      </c>
      <c r="S89">
        <v>1.9871132969758172E-3</v>
      </c>
      <c r="T89">
        <v>1.878402506728041E-3</v>
      </c>
      <c r="U89">
        <v>1.30892704927012E-3</v>
      </c>
      <c r="V89">
        <v>1.4073999504377779E-3</v>
      </c>
      <c r="W89">
        <v>1.3122360399283311E-3</v>
      </c>
      <c r="X89">
        <v>1.218109246883784E-3</v>
      </c>
      <c r="Y89">
        <v>1.1574697083173431E-3</v>
      </c>
      <c r="Z89">
        <v>1.053616845850192E-3</v>
      </c>
      <c r="AA89">
        <v>1.0554397882633589E-3</v>
      </c>
      <c r="AB89">
        <v>9.6072778744127677E-4</v>
      </c>
      <c r="AC89">
        <v>8.7740695299501565E-4</v>
      </c>
      <c r="AF89" t="s">
        <v>480</v>
      </c>
    </row>
    <row r="90" spans="1:32" x14ac:dyDescent="0.25">
      <c r="A90" t="s">
        <v>87</v>
      </c>
      <c r="B90" t="s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F90" t="s">
        <v>351</v>
      </c>
    </row>
    <row r="91" spans="1:32" x14ac:dyDescent="0.25">
      <c r="A91" t="s">
        <v>87</v>
      </c>
      <c r="B91" t="s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F91" t="s">
        <v>350</v>
      </c>
    </row>
    <row r="92" spans="1:32" x14ac:dyDescent="0.25">
      <c r="A92" t="s">
        <v>102</v>
      </c>
      <c r="B92" t="s">
        <v>385</v>
      </c>
      <c r="D92">
        <v>4.7389288653659229E-3</v>
      </c>
      <c r="E92">
        <v>4.7389288685800801E-3</v>
      </c>
      <c r="F92">
        <v>4.7389288711845558E-3</v>
      </c>
      <c r="G92">
        <v>4.7389288734464739E-3</v>
      </c>
      <c r="H92">
        <v>4.7389288743244764E-3</v>
      </c>
      <c r="I92">
        <v>4.7389288750906327E-3</v>
      </c>
      <c r="J92">
        <v>4.7389288778307264E-3</v>
      </c>
      <c r="K92">
        <v>4.7389288758963961E-3</v>
      </c>
      <c r="L92">
        <v>4.7389288773642896E-3</v>
      </c>
      <c r="M92">
        <v>4.7389288805082391E-3</v>
      </c>
      <c r="N92">
        <v>4.7389288806970646E-3</v>
      </c>
      <c r="O92">
        <v>4.7389288811979669E-3</v>
      </c>
      <c r="P92">
        <v>4.7389288823138816E-3</v>
      </c>
      <c r="Q92">
        <v>4.7389288849146744E-3</v>
      </c>
      <c r="R92">
        <v>4.7389288871316267E-3</v>
      </c>
      <c r="S92">
        <v>4.7389288891361327E-3</v>
      </c>
      <c r="T92">
        <v>4.7389288908720861E-3</v>
      </c>
      <c r="U92">
        <v>4.7389288915076046E-3</v>
      </c>
      <c r="V92">
        <v>4.7389288910024644E-3</v>
      </c>
      <c r="W92">
        <v>4.7389288928291022E-3</v>
      </c>
      <c r="X92">
        <v>4.7389288941070756E-3</v>
      </c>
      <c r="Y92">
        <v>4.7389288944917661E-3</v>
      </c>
      <c r="Z92">
        <v>4.7389288953685613E-3</v>
      </c>
      <c r="AA92">
        <v>4.7389288960208026E-3</v>
      </c>
      <c r="AB92">
        <v>4.3248857455515004E-3</v>
      </c>
      <c r="AC92">
        <v>4.2845433433989534E-3</v>
      </c>
      <c r="AF92" t="s">
        <v>481</v>
      </c>
    </row>
    <row r="93" spans="1:32" x14ac:dyDescent="0.25">
      <c r="A93" t="s">
        <v>102</v>
      </c>
      <c r="B93" t="s">
        <v>387</v>
      </c>
      <c r="S93">
        <v>2.227985899067343E-5</v>
      </c>
      <c r="T93">
        <v>2.2949709669876531E-5</v>
      </c>
      <c r="U93">
        <v>2.3670291823164651E-5</v>
      </c>
      <c r="V93">
        <v>2.2940672953803289E-5</v>
      </c>
      <c r="W93">
        <v>2.3527948131564241E-5</v>
      </c>
      <c r="X93">
        <v>2.3872842488253631E-5</v>
      </c>
      <c r="Y93">
        <v>2.3480540370893389E-5</v>
      </c>
      <c r="Z93">
        <v>3.3444094200658288E-5</v>
      </c>
      <c r="AA93">
        <v>3.3508385860175698E-5</v>
      </c>
      <c r="AB93">
        <v>2.2955930542874539E-5</v>
      </c>
      <c r="AC93">
        <v>2.27043300041843E-5</v>
      </c>
      <c r="AF93" t="s">
        <v>482</v>
      </c>
    </row>
    <row r="94" spans="1:32" x14ac:dyDescent="0.25">
      <c r="A94" t="s">
        <v>102</v>
      </c>
      <c r="B94" t="s">
        <v>389</v>
      </c>
      <c r="D94">
        <v>1.1321129281257929E-8</v>
      </c>
      <c r="E94">
        <v>1.064288391869144E-8</v>
      </c>
      <c r="F94">
        <v>1.009329207826845E-8</v>
      </c>
      <c r="G94">
        <v>9.615986520039829E-9</v>
      </c>
      <c r="H94">
        <v>9.4307115638553531E-9</v>
      </c>
      <c r="I94">
        <v>9.2690385527528422E-9</v>
      </c>
      <c r="J94">
        <v>8.6908299066516491E-9</v>
      </c>
      <c r="K94">
        <v>9.0990086296768403E-9</v>
      </c>
      <c r="L94">
        <v>8.7892558916571513E-9</v>
      </c>
      <c r="M94">
        <v>8.1258252399759399E-9</v>
      </c>
      <c r="N94">
        <v>8.0859800605744303E-9</v>
      </c>
      <c r="O94">
        <v>7.9802808361769206E-9</v>
      </c>
      <c r="P94">
        <v>7.7448027966309769E-9</v>
      </c>
      <c r="Q94">
        <v>7.1959875784648256E-9</v>
      </c>
      <c r="R94">
        <v>6.7281704183910263E-9</v>
      </c>
      <c r="S94">
        <v>6.3051833907372776E-9</v>
      </c>
      <c r="T94">
        <v>5.9388657483440511E-9</v>
      </c>
      <c r="U94">
        <v>5.8047598646809976E-9</v>
      </c>
      <c r="V94">
        <v>5.9113542259607653E-9</v>
      </c>
      <c r="W94">
        <v>5.5258998230273943E-9</v>
      </c>
      <c r="X94">
        <v>5.2562241442500189E-9</v>
      </c>
      <c r="Y94">
        <v>5.1750477743779254E-9</v>
      </c>
      <c r="Z94">
        <v>4.9900279160717522E-9</v>
      </c>
      <c r="AA94">
        <v>4.8523931073550143E-9</v>
      </c>
      <c r="AB94">
        <v>4.3248857455515002E-9</v>
      </c>
      <c r="AC94">
        <v>4.2421221221771813E-9</v>
      </c>
      <c r="AF94" t="s">
        <v>483</v>
      </c>
    </row>
    <row r="95" spans="1:32" x14ac:dyDescent="0.25">
      <c r="A95" t="s">
        <v>102</v>
      </c>
      <c r="B95" t="s">
        <v>391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t="s">
        <v>484</v>
      </c>
    </row>
    <row r="96" spans="1:32" x14ac:dyDescent="0.25">
      <c r="A96" t="s">
        <v>102</v>
      </c>
      <c r="B96" t="s">
        <v>393</v>
      </c>
      <c r="S96">
        <v>0.4508722538170547</v>
      </c>
      <c r="T96">
        <v>0.45686852994469679</v>
      </c>
      <c r="U96">
        <v>0.44763969344472698</v>
      </c>
      <c r="V96">
        <v>0.44898186894341741</v>
      </c>
      <c r="W96">
        <v>0.45725200094973689</v>
      </c>
      <c r="X96">
        <v>0.46161654839297528</v>
      </c>
      <c r="Y96">
        <v>0.46450634298015259</v>
      </c>
      <c r="Z96">
        <v>0.65730114142783846</v>
      </c>
      <c r="AA96">
        <v>0.6655709750367701</v>
      </c>
      <c r="AB96">
        <v>0.45275465301274243</v>
      </c>
      <c r="AC96">
        <v>0.44451899541992268</v>
      </c>
      <c r="AF96" t="s">
        <v>485</v>
      </c>
    </row>
    <row r="97" spans="1:32" x14ac:dyDescent="0.25">
      <c r="A97" t="s">
        <v>102</v>
      </c>
      <c r="B97" t="s">
        <v>395</v>
      </c>
      <c r="D97">
        <v>9.4683893413904539E-4</v>
      </c>
      <c r="E97">
        <v>9.4683893478123471E-4</v>
      </c>
      <c r="F97">
        <v>9.4683893530160936E-4</v>
      </c>
      <c r="G97">
        <v>9.4683893575354114E-4</v>
      </c>
      <c r="H97">
        <v>9.4683893592896657E-4</v>
      </c>
      <c r="I97">
        <v>9.4683893608204432E-4</v>
      </c>
      <c r="J97">
        <v>9.4683893662951546E-4</v>
      </c>
      <c r="K97">
        <v>9.4683893624303609E-4</v>
      </c>
      <c r="L97">
        <v>9.4683893653632124E-4</v>
      </c>
      <c r="M97">
        <v>9.4683893716448347E-4</v>
      </c>
      <c r="N97">
        <v>9.4683893720221013E-4</v>
      </c>
      <c r="O97">
        <v>9.4683893730229121E-4</v>
      </c>
      <c r="P97">
        <v>9.4683893752525077E-4</v>
      </c>
      <c r="Q97">
        <v>9.4683893804488968E-4</v>
      </c>
      <c r="R97">
        <v>9.4683893848783766E-4</v>
      </c>
      <c r="S97">
        <v>9.4683893888833815E-4</v>
      </c>
      <c r="T97">
        <v>9.4683893923518158E-4</v>
      </c>
      <c r="U97">
        <v>9.4683893936215846E-4</v>
      </c>
      <c r="V97">
        <v>9.4683893926123083E-4</v>
      </c>
      <c r="W97">
        <v>9.4683893962619399E-4</v>
      </c>
      <c r="X97">
        <v>9.4683893988153358E-4</v>
      </c>
      <c r="Y97">
        <v>9.4683893995839462E-4</v>
      </c>
      <c r="Z97">
        <v>9.4683894013357871E-4</v>
      </c>
      <c r="AA97">
        <v>9.4683894026389678E-4</v>
      </c>
      <c r="AB97">
        <v>9.5138845271772274E-4</v>
      </c>
      <c r="AC97">
        <v>9.5209431204731118E-4</v>
      </c>
      <c r="AF97" t="s">
        <v>486</v>
      </c>
    </row>
    <row r="98" spans="1:32" x14ac:dyDescent="0.25">
      <c r="A98" t="s">
        <v>102</v>
      </c>
      <c r="B98" t="s">
        <v>397</v>
      </c>
      <c r="D98">
        <v>0.86084084747791512</v>
      </c>
      <c r="E98">
        <v>0.86084084806177641</v>
      </c>
      <c r="F98">
        <v>0.8608408485348874</v>
      </c>
      <c r="G98">
        <v>0.86084084894577173</v>
      </c>
      <c r="H98">
        <v>0.86084084910526359</v>
      </c>
      <c r="I98">
        <v>0.86084084924443816</v>
      </c>
      <c r="J98">
        <v>0.86084084974218456</v>
      </c>
      <c r="K98">
        <v>0.86084084939080774</v>
      </c>
      <c r="L98">
        <v>0.860840849657455</v>
      </c>
      <c r="M98">
        <v>0.86084085022856283</v>
      </c>
      <c r="N98">
        <v>0.8608408502628635</v>
      </c>
      <c r="O98">
        <v>0.86084085035385449</v>
      </c>
      <c r="P98">
        <v>0.86084085055656334</v>
      </c>
      <c r="Q98">
        <v>0.86084085102900532</v>
      </c>
      <c r="R98">
        <v>0.86084085143172118</v>
      </c>
      <c r="S98">
        <v>0.86084085179584591</v>
      </c>
      <c r="T98">
        <v>0.86084085211118722</v>
      </c>
      <c r="U98">
        <v>0.86084085222663143</v>
      </c>
      <c r="V98">
        <v>0.86084085213487027</v>
      </c>
      <c r="W98">
        <v>0.86084085246668518</v>
      </c>
      <c r="X98">
        <v>0.86084085269883304</v>
      </c>
      <c r="Y98">
        <v>0.86084085276871336</v>
      </c>
      <c r="Z98">
        <v>0.86084085292798584</v>
      </c>
      <c r="AA98">
        <v>0.8608408530464674</v>
      </c>
      <c r="AB98">
        <v>0.8649771491103001</v>
      </c>
      <c r="AC98">
        <v>0.86479277169582658</v>
      </c>
      <c r="AF98" t="s">
        <v>487</v>
      </c>
    </row>
    <row r="99" spans="1:32" x14ac:dyDescent="0.25">
      <c r="A99" t="s">
        <v>102</v>
      </c>
      <c r="B99" t="s">
        <v>399</v>
      </c>
      <c r="D99">
        <v>8.6084084747791501E-2</v>
      </c>
      <c r="E99">
        <v>8.6084084806177658E-2</v>
      </c>
      <c r="F99">
        <v>8.6084084853488757E-2</v>
      </c>
      <c r="G99">
        <v>8.6084084894577195E-2</v>
      </c>
      <c r="H99">
        <v>8.6084084910526354E-2</v>
      </c>
      <c r="I99">
        <v>8.6084084924443832E-2</v>
      </c>
      <c r="J99">
        <v>8.6084084974218461E-2</v>
      </c>
      <c r="K99">
        <v>8.6084084939080791E-2</v>
      </c>
      <c r="L99">
        <v>8.608408496574553E-2</v>
      </c>
      <c r="M99">
        <v>8.6084085022856291E-2</v>
      </c>
      <c r="N99">
        <v>8.6084085026286367E-2</v>
      </c>
      <c r="O99">
        <v>8.6084085035385449E-2</v>
      </c>
      <c r="P99">
        <v>8.6084085055656331E-2</v>
      </c>
      <c r="Q99">
        <v>8.608408510290054E-2</v>
      </c>
      <c r="R99">
        <v>8.6084085143172187E-2</v>
      </c>
      <c r="S99">
        <v>8.6084085179584643E-2</v>
      </c>
      <c r="T99">
        <v>8.6084085211118738E-2</v>
      </c>
      <c r="U99">
        <v>8.6084085222663129E-2</v>
      </c>
      <c r="V99">
        <v>8.6084085213487038E-2</v>
      </c>
      <c r="W99">
        <v>8.608408524666851E-2</v>
      </c>
      <c r="X99">
        <v>8.6084085269883356E-2</v>
      </c>
      <c r="Y99">
        <v>8.6084085276871336E-2</v>
      </c>
      <c r="Z99">
        <v>8.6084085292798582E-2</v>
      </c>
      <c r="AA99">
        <v>8.6084085304646743E-2</v>
      </c>
      <c r="AB99">
        <v>8.649771491103006E-2</v>
      </c>
      <c r="AC99">
        <v>8.7337259078724194E-2</v>
      </c>
      <c r="AF99" t="s">
        <v>488</v>
      </c>
    </row>
    <row r="100" spans="1:32" x14ac:dyDescent="0.25">
      <c r="A100" t="s">
        <v>102</v>
      </c>
      <c r="B100" t="s">
        <v>401</v>
      </c>
      <c r="D100">
        <v>0.94787177115984567</v>
      </c>
      <c r="E100">
        <v>0.94787177180273519</v>
      </c>
      <c r="F100">
        <v>0.94787177232367781</v>
      </c>
      <c r="G100">
        <v>0.94787177277610246</v>
      </c>
      <c r="H100">
        <v>0.94787177295171909</v>
      </c>
      <c r="I100">
        <v>0.94787177310496407</v>
      </c>
      <c r="J100">
        <v>0.94787177365303266</v>
      </c>
      <c r="K100">
        <v>0.94787177326613115</v>
      </c>
      <c r="L100">
        <v>0.94787177355973695</v>
      </c>
      <c r="M100">
        <v>0.94787177418858348</v>
      </c>
      <c r="N100">
        <v>0.94787177422635216</v>
      </c>
      <c r="O100">
        <v>0.94787177432654235</v>
      </c>
      <c r="P100">
        <v>0.94787177454974503</v>
      </c>
      <c r="Q100">
        <v>0.94787177506995079</v>
      </c>
      <c r="R100">
        <v>0.94787177551338087</v>
      </c>
      <c r="S100">
        <v>0.94787177591431893</v>
      </c>
      <c r="T100">
        <v>0.94787177626154129</v>
      </c>
      <c r="U100">
        <v>0.94787177638865672</v>
      </c>
      <c r="V100">
        <v>0.94787177628761843</v>
      </c>
      <c r="W100">
        <v>0.94787177665298017</v>
      </c>
      <c r="X100">
        <v>0.94787177690859792</v>
      </c>
      <c r="Y100">
        <v>0.94787177698554315</v>
      </c>
      <c r="Z100">
        <v>0.94787177716091786</v>
      </c>
      <c r="AA100">
        <v>0.94787177729137795</v>
      </c>
      <c r="AB100">
        <v>0.95242625247404822</v>
      </c>
      <c r="AC100">
        <v>0.95308212508659818</v>
      </c>
      <c r="AF100" t="s">
        <v>489</v>
      </c>
    </row>
    <row r="101" spans="1:32" x14ac:dyDescent="0.25">
      <c r="A101" t="s">
        <v>102</v>
      </c>
      <c r="B101" t="s">
        <v>403</v>
      </c>
      <c r="S101">
        <v>2.4958594451607078E-3</v>
      </c>
      <c r="T101">
        <v>2.5006517780800448E-3</v>
      </c>
      <c r="U101">
        <v>2.595010654276433E-3</v>
      </c>
      <c r="V101">
        <v>2.6325384913622441E-3</v>
      </c>
      <c r="W101">
        <v>2.6594524047012609E-3</v>
      </c>
      <c r="X101">
        <v>2.6896956391220341E-3</v>
      </c>
      <c r="Y101">
        <v>2.7235614954603279E-3</v>
      </c>
      <c r="Z101">
        <v>4.0540023476815451E-3</v>
      </c>
      <c r="AA101">
        <v>4.2551418097374711E-3</v>
      </c>
      <c r="AB101">
        <v>3.0512655582700132E-3</v>
      </c>
      <c r="AC101">
        <v>3.2208031296348831E-3</v>
      </c>
      <c r="AF101" t="s">
        <v>490</v>
      </c>
    </row>
    <row r="102" spans="1:32" x14ac:dyDescent="0.25">
      <c r="A102" t="s">
        <v>102</v>
      </c>
      <c r="B102" t="s">
        <v>405</v>
      </c>
      <c r="S102">
        <v>0.28373115028376</v>
      </c>
      <c r="T102">
        <v>0.27720176746619812</v>
      </c>
      <c r="U102">
        <v>0.27640154125860261</v>
      </c>
      <c r="V102">
        <v>0.27110877573641728</v>
      </c>
      <c r="W102">
        <v>0.25996374609699602</v>
      </c>
      <c r="X102">
        <v>0.25238048226677939</v>
      </c>
      <c r="Y102">
        <v>0.2459156182371442</v>
      </c>
      <c r="Z102">
        <v>0.34144470503963698</v>
      </c>
      <c r="AA102">
        <v>0.33317246049347332</v>
      </c>
      <c r="AB102">
        <v>0.22295035041527819</v>
      </c>
      <c r="AC102">
        <v>0.22137586287732791</v>
      </c>
      <c r="AF102" t="s">
        <v>491</v>
      </c>
    </row>
    <row r="103" spans="1:32" x14ac:dyDescent="0.25">
      <c r="A103" t="s">
        <v>102</v>
      </c>
      <c r="B103" t="s">
        <v>407</v>
      </c>
      <c r="S103">
        <v>1.2479297225803539E-2</v>
      </c>
      <c r="T103">
        <v>1.250325889040022E-2</v>
      </c>
      <c r="U103">
        <v>1.297505327138216E-2</v>
      </c>
      <c r="V103">
        <v>1.3162692456811219E-2</v>
      </c>
      <c r="W103">
        <v>1.329726202350631E-2</v>
      </c>
      <c r="X103">
        <v>1.344847819561017E-2</v>
      </c>
      <c r="Y103">
        <v>1.361780747730164E-2</v>
      </c>
      <c r="Z103">
        <v>2.0270011738407728E-2</v>
      </c>
      <c r="AA103">
        <v>2.127570904868735E-2</v>
      </c>
      <c r="AB103">
        <v>1.5256327791350071E-2</v>
      </c>
      <c r="AC103">
        <v>1.5363662003760379E-2</v>
      </c>
      <c r="AF103" t="s">
        <v>492</v>
      </c>
    </row>
    <row r="104" spans="1:32" x14ac:dyDescent="0.25">
      <c r="A104" t="s">
        <v>102</v>
      </c>
      <c r="B104" t="s">
        <v>409</v>
      </c>
      <c r="S104">
        <v>0.2495859445160708</v>
      </c>
      <c r="T104">
        <v>0.25006517780800452</v>
      </c>
      <c r="U104">
        <v>0.25950106542764317</v>
      </c>
      <c r="V104">
        <v>0.2632538491362244</v>
      </c>
      <c r="W104">
        <v>0.26594524047012608</v>
      </c>
      <c r="X104">
        <v>0.26896956391220339</v>
      </c>
      <c r="Y104">
        <v>0.27235614954603282</v>
      </c>
      <c r="Z104">
        <v>0.40540023476815451</v>
      </c>
      <c r="AA104">
        <v>0.42551418097374699</v>
      </c>
      <c r="AB104">
        <v>0.30512655582700149</v>
      </c>
      <c r="AC104">
        <v>0.3146733667092721</v>
      </c>
      <c r="AF104" t="s">
        <v>493</v>
      </c>
    </row>
    <row r="105" spans="1:32" x14ac:dyDescent="0.25">
      <c r="A105" t="s">
        <v>102</v>
      </c>
      <c r="B105" t="s">
        <v>411</v>
      </c>
      <c r="S105">
        <v>0.54829225147079508</v>
      </c>
      <c r="T105">
        <v>0.54227085594268298</v>
      </c>
      <c r="U105">
        <v>0.5514726706119043</v>
      </c>
      <c r="V105">
        <v>0.55015785582081522</v>
      </c>
      <c r="W105">
        <v>0.5418657009953296</v>
      </c>
      <c r="X105">
        <v>0.5374882200137151</v>
      </c>
      <c r="Y105">
        <v>0.53461313675593891</v>
      </c>
      <c r="Z105">
        <v>0.77116895389388074</v>
      </c>
      <c r="AA105">
        <v>0.78421749232564519</v>
      </c>
      <c r="AB105">
        <v>0.54638449959189983</v>
      </c>
      <c r="AC105">
        <v>0.55463369471999535</v>
      </c>
      <c r="AF105" t="s">
        <v>494</v>
      </c>
    </row>
    <row r="106" spans="1:32" x14ac:dyDescent="0.25">
      <c r="A106" t="s">
        <v>102</v>
      </c>
      <c r="B106" t="s">
        <v>413</v>
      </c>
      <c r="D106">
        <v>4.7389288653659233E-2</v>
      </c>
      <c r="E106">
        <v>4.7389288685800807E-2</v>
      </c>
      <c r="F106">
        <v>4.7389288711845563E-2</v>
      </c>
      <c r="G106">
        <v>4.7389288734464748E-2</v>
      </c>
      <c r="H106">
        <v>4.7389288743244773E-2</v>
      </c>
      <c r="I106">
        <v>4.7389288750906318E-2</v>
      </c>
      <c r="J106">
        <v>4.7389288778307247E-2</v>
      </c>
      <c r="K106">
        <v>4.738928875896397E-2</v>
      </c>
      <c r="L106">
        <v>4.7389288773642887E-2</v>
      </c>
      <c r="M106">
        <v>4.7389288805082391E-2</v>
      </c>
      <c r="N106">
        <v>4.7389288806970631E-2</v>
      </c>
      <c r="O106">
        <v>4.7389288811979652E-2</v>
      </c>
      <c r="P106">
        <v>4.7389288823138823E-2</v>
      </c>
      <c r="Q106">
        <v>4.7389288849146741E-2</v>
      </c>
      <c r="R106">
        <v>4.7389288871316271E-2</v>
      </c>
      <c r="S106">
        <v>4.7389288891361341E-2</v>
      </c>
      <c r="T106">
        <v>4.7389288908720857E-2</v>
      </c>
      <c r="U106">
        <v>4.738928891507603E-2</v>
      </c>
      <c r="V106">
        <v>4.738928891002462E-2</v>
      </c>
      <c r="W106">
        <v>4.7389288928290987E-2</v>
      </c>
      <c r="X106">
        <v>4.7389288941070758E-2</v>
      </c>
      <c r="Y106">
        <v>4.7389288944917653E-2</v>
      </c>
      <c r="Z106">
        <v>4.7389288953685597E-2</v>
      </c>
      <c r="AA106">
        <v>4.7389288960208033E-2</v>
      </c>
      <c r="AB106">
        <v>4.3248857455515002E-2</v>
      </c>
      <c r="AC106">
        <v>4.2633327327880673E-2</v>
      </c>
      <c r="AF106" t="s">
        <v>495</v>
      </c>
    </row>
    <row r="107" spans="1:32" x14ac:dyDescent="0.25">
      <c r="A107" t="s">
        <v>102</v>
      </c>
      <c r="B107" t="s">
        <v>415</v>
      </c>
      <c r="S107">
        <v>8.1321485315958035E-4</v>
      </c>
      <c r="T107">
        <v>8.3766440295049297E-4</v>
      </c>
      <c r="U107">
        <v>8.6396565154550956E-4</v>
      </c>
      <c r="V107">
        <v>8.3733456281381987E-4</v>
      </c>
      <c r="W107">
        <v>8.5877010680209431E-4</v>
      </c>
      <c r="X107">
        <v>8.7135875082125763E-4</v>
      </c>
      <c r="Y107">
        <v>8.5703972353760882E-4</v>
      </c>
      <c r="Z107">
        <v>1.220709438324027E-3</v>
      </c>
      <c r="AA107">
        <v>1.223056083896413E-3</v>
      </c>
      <c r="AB107">
        <v>8.3789146481492061E-4</v>
      </c>
      <c r="AC107">
        <v>8.2460553007771323E-4</v>
      </c>
      <c r="AF107" t="s">
        <v>496</v>
      </c>
    </row>
    <row r="108" spans="1:32" x14ac:dyDescent="0.25">
      <c r="A108" t="s">
        <v>102</v>
      </c>
      <c r="B108" t="s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F108" t="s">
        <v>353</v>
      </c>
    </row>
    <row r="109" spans="1:32" x14ac:dyDescent="0.25">
      <c r="A109" t="s">
        <v>102</v>
      </c>
      <c r="B109" t="s">
        <v>0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F109" t="s">
        <v>352</v>
      </c>
    </row>
    <row r="110" spans="1:32" x14ac:dyDescent="0.25">
      <c r="A110" t="s">
        <v>117</v>
      </c>
      <c r="B110" t="s">
        <v>385</v>
      </c>
      <c r="S110">
        <v>5.1342386116845517E-4</v>
      </c>
      <c r="T110">
        <v>4.8006897094858417E-4</v>
      </c>
      <c r="U110">
        <v>6.5358895654340241E-4</v>
      </c>
      <c r="V110">
        <v>6.3863089535179363E-4</v>
      </c>
      <c r="W110">
        <v>4.9241837447073079E-4</v>
      </c>
      <c r="X110">
        <v>5.9224699073243874E-4</v>
      </c>
      <c r="Y110">
        <v>4.8706848367621719E-4</v>
      </c>
      <c r="Z110">
        <v>5.5169969849243924E-4</v>
      </c>
      <c r="AA110">
        <v>4.8174909281691221E-4</v>
      </c>
      <c r="AB110">
        <v>4.8050321006606862E-4</v>
      </c>
      <c r="AC110">
        <v>4.5058188451238871E-4</v>
      </c>
      <c r="AF110" t="s">
        <v>497</v>
      </c>
    </row>
    <row r="111" spans="1:32" x14ac:dyDescent="0.25">
      <c r="A111" t="s">
        <v>117</v>
      </c>
      <c r="B111" t="s">
        <v>387</v>
      </c>
      <c r="N111">
        <v>9.0990113571964015E-2</v>
      </c>
      <c r="O111">
        <v>9.1452745801382532E-2</v>
      </c>
      <c r="P111">
        <v>9.1185092077255267E-2</v>
      </c>
      <c r="Q111">
        <v>8.9872257437712932E-2</v>
      </c>
      <c r="R111">
        <v>8.7628922131386927E-2</v>
      </c>
      <c r="S111">
        <v>8.4563661407453444E-2</v>
      </c>
      <c r="T111">
        <v>8.0361784988427429E-2</v>
      </c>
      <c r="U111">
        <v>7.8060351870110997E-2</v>
      </c>
      <c r="V111">
        <v>7.7367012259723963E-2</v>
      </c>
      <c r="W111">
        <v>7.5522014233464579E-2</v>
      </c>
      <c r="X111">
        <v>7.4836304375316146E-2</v>
      </c>
      <c r="Y111">
        <v>7.226410065994894E-2</v>
      </c>
      <c r="Z111">
        <v>7.0359406300381483E-2</v>
      </c>
      <c r="AA111">
        <v>6.7421048903373679E-2</v>
      </c>
      <c r="AB111">
        <v>6.6761196186997135E-2</v>
      </c>
      <c r="AC111">
        <v>6.4971988010139411E-2</v>
      </c>
      <c r="AF111" t="s">
        <v>498</v>
      </c>
    </row>
    <row r="112" spans="1:32" x14ac:dyDescent="0.25">
      <c r="A112" t="s">
        <v>117</v>
      </c>
      <c r="B112" t="s">
        <v>389</v>
      </c>
      <c r="S112">
        <v>5.3684787993732854E-12</v>
      </c>
      <c r="T112">
        <v>4.9422742815416437E-12</v>
      </c>
      <c r="U112">
        <v>6.6248481212866232E-12</v>
      </c>
      <c r="V112">
        <v>6.3733703996980776E-12</v>
      </c>
      <c r="W112">
        <v>4.838396973344032E-12</v>
      </c>
      <c r="X112">
        <v>5.7295184702703298E-12</v>
      </c>
      <c r="Y112">
        <v>4.6393090420396288E-12</v>
      </c>
      <c r="Z112">
        <v>5.1738523953037426E-12</v>
      </c>
      <c r="AA112">
        <v>4.4481580182815603E-12</v>
      </c>
      <c r="AB112">
        <v>4.3682110006006234E-12</v>
      </c>
      <c r="AC112">
        <v>4.0339677663390756E-12</v>
      </c>
      <c r="AF112" t="s">
        <v>499</v>
      </c>
    </row>
    <row r="113" spans="1:32" x14ac:dyDescent="0.25">
      <c r="A113" t="s">
        <v>117</v>
      </c>
      <c r="B113" t="s">
        <v>391</v>
      </c>
      <c r="S113">
        <v>2.4340682876358471E-2</v>
      </c>
      <c r="T113">
        <v>2.17657759359094E-2</v>
      </c>
      <c r="U113">
        <v>3.6112047109133391E-2</v>
      </c>
      <c r="V113">
        <v>3.5818341646303202E-2</v>
      </c>
      <c r="W113">
        <v>3.2393067736538293E-2</v>
      </c>
      <c r="X113">
        <v>3.7115820650411191E-2</v>
      </c>
      <c r="Y113">
        <v>3.3885513243057427E-2</v>
      </c>
      <c r="Z113">
        <v>4.0206006963905382E-2</v>
      </c>
      <c r="AA113">
        <v>3.187550035900566E-2</v>
      </c>
      <c r="AB113">
        <v>3.2834402352647507E-2</v>
      </c>
      <c r="AC113">
        <v>3.172371664602671E-2</v>
      </c>
      <c r="AF113" t="s">
        <v>500</v>
      </c>
    </row>
    <row r="114" spans="1:32" x14ac:dyDescent="0.25">
      <c r="A114" t="s">
        <v>117</v>
      </c>
      <c r="B114" t="s">
        <v>393</v>
      </c>
      <c r="N114">
        <v>4.5562260974443963E-2</v>
      </c>
      <c r="O114">
        <v>4.0606559723326233E-2</v>
      </c>
      <c r="P114">
        <v>3.3162125186206037E-2</v>
      </c>
      <c r="Q114">
        <v>3.3770488419392508E-2</v>
      </c>
      <c r="R114">
        <v>3.2729476341536133E-2</v>
      </c>
      <c r="S114">
        <v>3.3065040541357962E-2</v>
      </c>
      <c r="T114">
        <v>3.2177529316592873E-2</v>
      </c>
      <c r="U114">
        <v>3.5179438637686682E-2</v>
      </c>
      <c r="V114">
        <v>3.8218567034012073E-2</v>
      </c>
      <c r="W114">
        <v>3.6580805407336381E-2</v>
      </c>
      <c r="X114">
        <v>3.7542876133749632E-2</v>
      </c>
      <c r="Y114">
        <v>3.533940047516454E-2</v>
      </c>
      <c r="Z114">
        <v>3.5074252472790522E-2</v>
      </c>
      <c r="AA114">
        <v>3.404389432983012E-2</v>
      </c>
      <c r="AB114">
        <v>3.4433669777716877E-2</v>
      </c>
      <c r="AC114">
        <v>3.3878103782137667E-2</v>
      </c>
      <c r="AF114" t="s">
        <v>501</v>
      </c>
    </row>
    <row r="115" spans="1:32" x14ac:dyDescent="0.25">
      <c r="A115" t="s">
        <v>117</v>
      </c>
      <c r="B115" t="s">
        <v>395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F115" t="s">
        <v>502</v>
      </c>
    </row>
    <row r="116" spans="1:32" x14ac:dyDescent="0.25">
      <c r="A116" t="s">
        <v>117</v>
      </c>
      <c r="B116" t="s">
        <v>397</v>
      </c>
      <c r="S116">
        <v>0.86470717025833532</v>
      </c>
      <c r="T116">
        <v>0.8725517102623449</v>
      </c>
      <c r="U116">
        <v>0.83566671657892755</v>
      </c>
      <c r="V116">
        <v>0.83891246183875068</v>
      </c>
      <c r="W116">
        <v>0.86274645596294153</v>
      </c>
      <c r="X116">
        <v>0.84562853248799807</v>
      </c>
      <c r="Y116">
        <v>0.86338699203442615</v>
      </c>
      <c r="Z116">
        <v>0.84957097600929565</v>
      </c>
      <c r="AA116">
        <v>0.86732827270557344</v>
      </c>
      <c r="AB116">
        <v>0.86721219352724044</v>
      </c>
      <c r="AC116">
        <v>0.87267907794283295</v>
      </c>
      <c r="AF116" t="s">
        <v>503</v>
      </c>
    </row>
    <row r="117" spans="1:32" x14ac:dyDescent="0.25">
      <c r="A117" t="s">
        <v>117</v>
      </c>
      <c r="B117" t="s">
        <v>399</v>
      </c>
      <c r="S117">
        <v>3.6029465427430622E-2</v>
      </c>
      <c r="T117">
        <v>3.6356321260931038E-2</v>
      </c>
      <c r="U117">
        <v>3.4819446524121979E-2</v>
      </c>
      <c r="V117">
        <v>3.4954685909947922E-2</v>
      </c>
      <c r="W117">
        <v>3.5947768998455892E-2</v>
      </c>
      <c r="X117">
        <v>3.5234522186999927E-2</v>
      </c>
      <c r="Y117">
        <v>3.5974458001434437E-2</v>
      </c>
      <c r="Z117">
        <v>3.5398790667053988E-2</v>
      </c>
      <c r="AA117">
        <v>3.61386780293989E-2</v>
      </c>
      <c r="AB117">
        <v>3.6133841396968347E-2</v>
      </c>
      <c r="AC117">
        <v>3.6361628247618037E-2</v>
      </c>
      <c r="AF117" t="s">
        <v>504</v>
      </c>
    </row>
    <row r="118" spans="1:32" x14ac:dyDescent="0.25">
      <c r="A118" t="s">
        <v>117</v>
      </c>
      <c r="B118" t="s">
        <v>401</v>
      </c>
      <c r="S118">
        <v>0.9007366356857659</v>
      </c>
      <c r="T118">
        <v>0.90890803152327559</v>
      </c>
      <c r="U118">
        <v>0.87048616310304971</v>
      </c>
      <c r="V118">
        <v>0.87386714774869856</v>
      </c>
      <c r="W118">
        <v>0.89869422496139773</v>
      </c>
      <c r="X118">
        <v>0.88086305467499793</v>
      </c>
      <c r="Y118">
        <v>0.89936145003586065</v>
      </c>
      <c r="Z118">
        <v>0.88496976667634975</v>
      </c>
      <c r="AA118">
        <v>0.9034669507349723</v>
      </c>
      <c r="AB118">
        <v>0.90334603492420895</v>
      </c>
      <c r="AC118">
        <v>0.90904070619045085</v>
      </c>
      <c r="AF118" t="s">
        <v>505</v>
      </c>
    </row>
    <row r="119" spans="1:32" x14ac:dyDescent="0.25">
      <c r="A119" t="s">
        <v>117</v>
      </c>
      <c r="B119" t="s">
        <v>403</v>
      </c>
      <c r="N119">
        <v>0.53801512672289209</v>
      </c>
      <c r="O119">
        <v>0.53314842254634531</v>
      </c>
      <c r="P119">
        <v>0.52246978542456346</v>
      </c>
      <c r="Q119">
        <v>0.50336934911166831</v>
      </c>
      <c r="R119">
        <v>0.4739983714577416</v>
      </c>
      <c r="S119">
        <v>0.4418939396646166</v>
      </c>
      <c r="T119">
        <v>0.41406961389285102</v>
      </c>
      <c r="U119">
        <v>0.3894407540493206</v>
      </c>
      <c r="V119">
        <v>0.37802132617094908</v>
      </c>
      <c r="W119">
        <v>0.36394808486582741</v>
      </c>
      <c r="X119">
        <v>0.35596278111558532</v>
      </c>
      <c r="Y119">
        <v>0.35647868229374979</v>
      </c>
      <c r="Z119">
        <v>0.34935552040542889</v>
      </c>
      <c r="AA119">
        <v>0.34498001616081159</v>
      </c>
      <c r="AB119">
        <v>0.33763557440643621</v>
      </c>
      <c r="AC119">
        <v>0.34834371087083982</v>
      </c>
      <c r="AF119" t="s">
        <v>506</v>
      </c>
    </row>
    <row r="120" spans="1:32" x14ac:dyDescent="0.25">
      <c r="A120" t="s">
        <v>117</v>
      </c>
      <c r="B120" t="s">
        <v>405</v>
      </c>
      <c r="N120">
        <v>6.9932721678269388E-2</v>
      </c>
      <c r="O120">
        <v>7.2628014495565121E-2</v>
      </c>
      <c r="P120">
        <v>7.9669471531247399E-2</v>
      </c>
      <c r="Q120">
        <v>9.0405393338269885E-2</v>
      </c>
      <c r="R120">
        <v>0.1032496163044164</v>
      </c>
      <c r="S120">
        <v>0.119288593831738</v>
      </c>
      <c r="T120">
        <v>0.14352756786224091</v>
      </c>
      <c r="U120">
        <v>0.16281280992683819</v>
      </c>
      <c r="V120">
        <v>0.1667306560823178</v>
      </c>
      <c r="W120">
        <v>0.16685354083911719</v>
      </c>
      <c r="X120">
        <v>0.1630988068302216</v>
      </c>
      <c r="Y120">
        <v>0.1563987250239619</v>
      </c>
      <c r="Z120">
        <v>0.1507507351166425</v>
      </c>
      <c r="AA120">
        <v>0.14922728338314761</v>
      </c>
      <c r="AB120">
        <v>0.1457221755120667</v>
      </c>
      <c r="AC120">
        <v>0.1349986879343554</v>
      </c>
      <c r="AF120" t="s">
        <v>507</v>
      </c>
    </row>
    <row r="121" spans="1:32" x14ac:dyDescent="0.25">
      <c r="A121" t="s">
        <v>117</v>
      </c>
      <c r="B121" t="s">
        <v>407</v>
      </c>
      <c r="N121">
        <v>0.1076030253445784</v>
      </c>
      <c r="O121">
        <v>0.1066296845092691</v>
      </c>
      <c r="P121">
        <v>0.1044939570849127</v>
      </c>
      <c r="Q121">
        <v>0.1006738698223337</v>
      </c>
      <c r="R121">
        <v>9.4799674291548314E-2</v>
      </c>
      <c r="S121">
        <v>8.8378787932923322E-2</v>
      </c>
      <c r="T121">
        <v>8.2813922778570193E-2</v>
      </c>
      <c r="U121">
        <v>7.7888150809864151E-2</v>
      </c>
      <c r="V121">
        <v>7.5604265234189824E-2</v>
      </c>
      <c r="W121">
        <v>7.278961697316548E-2</v>
      </c>
      <c r="X121">
        <v>7.1192556223117071E-2</v>
      </c>
      <c r="Y121">
        <v>7.1295736458749981E-2</v>
      </c>
      <c r="Z121">
        <v>6.9871104081085766E-2</v>
      </c>
      <c r="AA121">
        <v>6.8996003232162317E-2</v>
      </c>
      <c r="AB121">
        <v>6.7527114881287278E-2</v>
      </c>
      <c r="AC121">
        <v>6.7860499426769846E-2</v>
      </c>
      <c r="AF121" t="s">
        <v>508</v>
      </c>
    </row>
    <row r="122" spans="1:32" x14ac:dyDescent="0.25">
      <c r="A122" t="s">
        <v>117</v>
      </c>
      <c r="B122" t="s">
        <v>409</v>
      </c>
      <c r="N122">
        <v>0.1373779143961647</v>
      </c>
      <c r="O122">
        <v>0.1450730427225623</v>
      </c>
      <c r="P122">
        <v>0.15869796363578509</v>
      </c>
      <c r="Q122">
        <v>0.1718422465960199</v>
      </c>
      <c r="R122">
        <v>0.1978816698231402</v>
      </c>
      <c r="S122">
        <v>0.2235356588317409</v>
      </c>
      <c r="T122">
        <v>0.23832845233295219</v>
      </c>
      <c r="U122">
        <v>0.24823589815159949</v>
      </c>
      <c r="V122">
        <v>0.25583709427998519</v>
      </c>
      <c r="W122">
        <v>0.27636500544951043</v>
      </c>
      <c r="X122">
        <v>0.28958030256804718</v>
      </c>
      <c r="Y122">
        <v>0.30078339864757381</v>
      </c>
      <c r="Z122">
        <v>0.31742103290581342</v>
      </c>
      <c r="AA122">
        <v>0.32853513130337458</v>
      </c>
      <c r="AB122">
        <v>0.34126069141447257</v>
      </c>
      <c r="AC122">
        <v>0.3436840236034942</v>
      </c>
      <c r="AF122" t="s">
        <v>509</v>
      </c>
    </row>
    <row r="123" spans="1:32" x14ac:dyDescent="0.25">
      <c r="A123" t="s">
        <v>117</v>
      </c>
      <c r="B123" t="s">
        <v>411</v>
      </c>
      <c r="N123">
        <v>0.85292878814190454</v>
      </c>
      <c r="O123">
        <v>0.85747916427374182</v>
      </c>
      <c r="P123">
        <v>0.86533117767650858</v>
      </c>
      <c r="Q123">
        <v>0.86629085886829182</v>
      </c>
      <c r="R123">
        <v>0.86992933187684651</v>
      </c>
      <c r="S123">
        <v>0.87309698026101867</v>
      </c>
      <c r="T123">
        <v>0.87873955686661409</v>
      </c>
      <c r="U123">
        <v>0.87837761293762273</v>
      </c>
      <c r="V123">
        <v>0.87619334176744168</v>
      </c>
      <c r="W123">
        <v>0.87995624812762041</v>
      </c>
      <c r="X123">
        <v>0.87983444673697098</v>
      </c>
      <c r="Y123">
        <v>0.88495654242403554</v>
      </c>
      <c r="Z123">
        <v>0.88739839250897046</v>
      </c>
      <c r="AA123">
        <v>0.89173843407949616</v>
      </c>
      <c r="AB123">
        <v>0.89214555621426272</v>
      </c>
      <c r="AC123">
        <v>0.89488692183545937</v>
      </c>
      <c r="AF123" t="s">
        <v>510</v>
      </c>
    </row>
    <row r="124" spans="1:32" x14ac:dyDescent="0.25">
      <c r="A124" t="s">
        <v>117</v>
      </c>
      <c r="B124" t="s">
        <v>413</v>
      </c>
      <c r="S124">
        <v>7.4409257571339232E-2</v>
      </c>
      <c r="T124">
        <v>6.8846123564923312E-2</v>
      </c>
      <c r="U124">
        <v>9.2748200824649282E-2</v>
      </c>
      <c r="V124">
        <v>8.9675879703273551E-2</v>
      </c>
      <c r="W124">
        <v>6.8420288922755104E-2</v>
      </c>
      <c r="X124">
        <v>8.1428877678129077E-2</v>
      </c>
      <c r="Y124">
        <v>6.6265968232766578E-2</v>
      </c>
      <c r="Z124">
        <v>7.4272526656078516E-2</v>
      </c>
      <c r="AA124">
        <v>6.4175799808757206E-2</v>
      </c>
      <c r="AB124">
        <v>6.3339059508709036E-2</v>
      </c>
      <c r="AC124">
        <v>5.8784995274976173E-2</v>
      </c>
      <c r="AF124" t="s">
        <v>511</v>
      </c>
    </row>
    <row r="125" spans="1:32" x14ac:dyDescent="0.25">
      <c r="A125" t="s">
        <v>117</v>
      </c>
      <c r="B125" t="s">
        <v>415</v>
      </c>
      <c r="N125">
        <v>1.051883731168755E-2</v>
      </c>
      <c r="O125">
        <v>1.046153020154934E-2</v>
      </c>
      <c r="P125">
        <v>1.0321605060029901E-2</v>
      </c>
      <c r="Q125">
        <v>1.006639527460243E-2</v>
      </c>
      <c r="R125">
        <v>9.7122696502305525E-3</v>
      </c>
      <c r="S125">
        <v>9.2743177901699111E-3</v>
      </c>
      <c r="T125">
        <v>8.7211288283652773E-3</v>
      </c>
      <c r="U125">
        <v>8.3825965545797406E-3</v>
      </c>
      <c r="V125">
        <v>8.2210789388220493E-3</v>
      </c>
      <c r="W125">
        <v>7.9409322315787314E-3</v>
      </c>
      <c r="X125">
        <v>7.7863727539630488E-3</v>
      </c>
      <c r="Y125">
        <v>7.4399564408508742E-3</v>
      </c>
      <c r="Z125">
        <v>7.1679487178572922E-3</v>
      </c>
      <c r="AA125">
        <v>6.7966226872999743E-3</v>
      </c>
      <c r="AB125">
        <v>6.6595778210229717E-3</v>
      </c>
      <c r="AC125">
        <v>6.2629863722637232E-3</v>
      </c>
      <c r="AF125" t="s">
        <v>512</v>
      </c>
    </row>
    <row r="126" spans="1:32" x14ac:dyDescent="0.25">
      <c r="A126" t="s">
        <v>117</v>
      </c>
      <c r="B126" t="s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F126" t="s">
        <v>355</v>
      </c>
    </row>
    <row r="127" spans="1:32" x14ac:dyDescent="0.25">
      <c r="A127" t="s">
        <v>117</v>
      </c>
      <c r="B127" t="s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F127" t="s">
        <v>354</v>
      </c>
    </row>
    <row r="128" spans="1:32" x14ac:dyDescent="0.25">
      <c r="A128" t="s">
        <v>132</v>
      </c>
      <c r="B128" t="s">
        <v>385</v>
      </c>
      <c r="C128">
        <v>1.7327114921588129E-3</v>
      </c>
      <c r="D128">
        <v>1.721960330015851E-3</v>
      </c>
      <c r="E128">
        <v>1.7131548680300169E-3</v>
      </c>
      <c r="F128">
        <v>1.819759401818246E-3</v>
      </c>
      <c r="G128">
        <v>1.8976651522569919E-3</v>
      </c>
      <c r="H128">
        <v>1.9792777931070169E-3</v>
      </c>
      <c r="I128">
        <v>2.0162648334616511E-3</v>
      </c>
      <c r="J128">
        <v>2.07468208548266E-3</v>
      </c>
      <c r="K128">
        <v>2.1547263663508729E-3</v>
      </c>
      <c r="L128">
        <v>2.2412344503061721E-3</v>
      </c>
      <c r="M128">
        <v>2.243923626826259E-3</v>
      </c>
      <c r="N128">
        <v>2.063987447908425E-3</v>
      </c>
      <c r="O128">
        <v>2.1000445877855899E-3</v>
      </c>
      <c r="P128">
        <v>2.2246055560779352E-3</v>
      </c>
      <c r="Q128">
        <v>2.2730552971245098E-3</v>
      </c>
      <c r="R128">
        <v>2.319888328405365E-3</v>
      </c>
      <c r="S128">
        <v>2.3372560467047579E-3</v>
      </c>
      <c r="T128">
        <v>2.4424577699579228E-3</v>
      </c>
      <c r="U128">
        <v>2.4133058835067102E-3</v>
      </c>
      <c r="V128">
        <v>2.5023126526814718E-3</v>
      </c>
      <c r="W128">
        <v>2.300639628668708E-3</v>
      </c>
      <c r="X128">
        <v>2.3025282698688732E-3</v>
      </c>
      <c r="Y128">
        <v>2.47854643068709E-3</v>
      </c>
      <c r="Z128">
        <v>2.6023584037791481E-3</v>
      </c>
      <c r="AA128">
        <v>2.697542478343641E-3</v>
      </c>
      <c r="AB128">
        <v>2.7380875467805429E-3</v>
      </c>
      <c r="AC128">
        <v>2.6420270325649121E-3</v>
      </c>
      <c r="AF128" t="s">
        <v>513</v>
      </c>
    </row>
    <row r="129" spans="1:32" x14ac:dyDescent="0.25">
      <c r="A129" t="s">
        <v>132</v>
      </c>
      <c r="B129" t="s">
        <v>387</v>
      </c>
      <c r="C129">
        <v>3.9853471950105898E-2</v>
      </c>
      <c r="D129">
        <v>4.1684849727212113E-2</v>
      </c>
      <c r="E129">
        <v>4.1978865882086533E-2</v>
      </c>
      <c r="F129">
        <v>4.2222729473676127E-2</v>
      </c>
      <c r="G129">
        <v>4.4918481972332142E-2</v>
      </c>
      <c r="H129">
        <v>4.6927661156447413E-2</v>
      </c>
      <c r="I129">
        <v>4.9114550959809121E-2</v>
      </c>
      <c r="J129">
        <v>5.1719955858915159E-2</v>
      </c>
      <c r="K129">
        <v>5.3442841417443793E-2</v>
      </c>
      <c r="L129">
        <v>5.5796711627187273E-2</v>
      </c>
      <c r="M129">
        <v>5.6233085457794173E-2</v>
      </c>
      <c r="N129">
        <v>5.7252964850681418E-2</v>
      </c>
      <c r="O129">
        <v>5.9010442973739322E-2</v>
      </c>
      <c r="P129">
        <v>5.8547150714322108E-2</v>
      </c>
      <c r="Q129">
        <v>5.7774652994369603E-2</v>
      </c>
      <c r="R129">
        <v>5.906906950465466E-2</v>
      </c>
      <c r="S129">
        <v>6.1202391770294677E-2</v>
      </c>
      <c r="T129">
        <v>5.9792391995321173E-2</v>
      </c>
      <c r="U129">
        <v>5.8117728373972069E-2</v>
      </c>
      <c r="V129">
        <v>5.4964775170097027E-2</v>
      </c>
      <c r="W129">
        <v>5.4764647382555411E-2</v>
      </c>
      <c r="X129">
        <v>5.3276379570484957E-2</v>
      </c>
      <c r="Y129">
        <v>5.6571366821963169E-2</v>
      </c>
      <c r="Z129">
        <v>6.0482841609522719E-2</v>
      </c>
      <c r="AA129">
        <v>6.2899500174277423E-2</v>
      </c>
      <c r="AB129">
        <v>6.3127157247851909E-2</v>
      </c>
      <c r="AC129">
        <v>6.3338728117345366E-2</v>
      </c>
      <c r="AF129" t="s">
        <v>514</v>
      </c>
    </row>
    <row r="130" spans="1:32" x14ac:dyDescent="0.25">
      <c r="A130" t="s">
        <v>132</v>
      </c>
      <c r="B130" t="s">
        <v>389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F130" t="s">
        <v>515</v>
      </c>
    </row>
    <row r="131" spans="1:32" x14ac:dyDescent="0.25">
      <c r="A131" t="s">
        <v>132</v>
      </c>
      <c r="B131" t="s">
        <v>391</v>
      </c>
      <c r="C131">
        <v>5.8977266085660868E-2</v>
      </c>
      <c r="D131">
        <v>5.7590505178967237E-2</v>
      </c>
      <c r="E131">
        <v>5.6824432863801462E-2</v>
      </c>
      <c r="F131">
        <v>5.6579816944069182E-2</v>
      </c>
      <c r="G131">
        <v>5.3364034768215357E-2</v>
      </c>
      <c r="H131">
        <v>5.3768280812050963E-2</v>
      </c>
      <c r="I131">
        <v>5.2275530838524001E-2</v>
      </c>
      <c r="J131">
        <v>5.2063937563600747E-2</v>
      </c>
      <c r="K131">
        <v>5.0137605930597247E-2</v>
      </c>
      <c r="L131">
        <v>4.8622852297136213E-2</v>
      </c>
      <c r="M131">
        <v>4.6205222125920341E-2</v>
      </c>
      <c r="N131">
        <v>4.6083297677088443E-2</v>
      </c>
      <c r="O131">
        <v>4.6898755181220109E-2</v>
      </c>
      <c r="P131">
        <v>4.9374801897464543E-2</v>
      </c>
      <c r="Q131">
        <v>4.8242795461242938E-2</v>
      </c>
      <c r="R131">
        <v>4.9184612195715897E-2</v>
      </c>
      <c r="S131">
        <v>4.9501977408355463E-2</v>
      </c>
      <c r="T131">
        <v>4.9730950855377348E-2</v>
      </c>
      <c r="U131">
        <v>4.9731356337305292E-2</v>
      </c>
      <c r="V131">
        <v>4.9283261014318368E-2</v>
      </c>
      <c r="W131">
        <v>4.5429906704085157E-2</v>
      </c>
      <c r="X131">
        <v>4.6370700302234363E-2</v>
      </c>
      <c r="Y131">
        <v>4.9842397620102487E-2</v>
      </c>
      <c r="Z131">
        <v>4.9849272946479901E-2</v>
      </c>
      <c r="AA131">
        <v>5.0423123404471831E-2</v>
      </c>
      <c r="AB131">
        <v>5.2607951713545091E-2</v>
      </c>
      <c r="AC131">
        <v>5.1261592014135812E-2</v>
      </c>
      <c r="AF131" t="s">
        <v>516</v>
      </c>
    </row>
    <row r="132" spans="1:32" x14ac:dyDescent="0.25">
      <c r="A132" t="s">
        <v>132</v>
      </c>
      <c r="B132" t="s">
        <v>393</v>
      </c>
      <c r="C132">
        <v>0.29912834123691001</v>
      </c>
      <c r="D132">
        <v>0.30131270135075849</v>
      </c>
      <c r="E132">
        <v>0.29791742692801931</v>
      </c>
      <c r="F132">
        <v>0.29770103516683571</v>
      </c>
      <c r="G132">
        <v>0.29046511812763942</v>
      </c>
      <c r="H132">
        <v>0.2887641392466328</v>
      </c>
      <c r="I132">
        <v>0.28603921112008102</v>
      </c>
      <c r="J132">
        <v>0.27906690185551281</v>
      </c>
      <c r="K132">
        <v>0.27352921113117051</v>
      </c>
      <c r="L132">
        <v>0.27079624375938399</v>
      </c>
      <c r="M132">
        <v>0.27124481028433051</v>
      </c>
      <c r="N132">
        <v>0.27087799272462643</v>
      </c>
      <c r="O132">
        <v>0.26857895597664178</v>
      </c>
      <c r="P132">
        <v>0.27029937074679078</v>
      </c>
      <c r="Q132">
        <v>0.27198309084228939</v>
      </c>
      <c r="R132">
        <v>0.27761674078230858</v>
      </c>
      <c r="S132">
        <v>0.28256423153131388</v>
      </c>
      <c r="T132">
        <v>0.28749800009395571</v>
      </c>
      <c r="U132">
        <v>0.2904688927361046</v>
      </c>
      <c r="V132">
        <v>0.2876732023982842</v>
      </c>
      <c r="W132">
        <v>0.29206188250684412</v>
      </c>
      <c r="X132">
        <v>0.29550641482610479</v>
      </c>
      <c r="Y132">
        <v>0.29355612891749622</v>
      </c>
      <c r="Z132">
        <v>0.29777396306113513</v>
      </c>
      <c r="AA132">
        <v>0.29995969701946451</v>
      </c>
      <c r="AB132">
        <v>0.30568577340537351</v>
      </c>
      <c r="AC132">
        <v>0.30491942978410841</v>
      </c>
      <c r="AF132" t="s">
        <v>517</v>
      </c>
    </row>
    <row r="133" spans="1:32" x14ac:dyDescent="0.25">
      <c r="A133" t="s">
        <v>132</v>
      </c>
      <c r="B133" t="s">
        <v>395</v>
      </c>
      <c r="C133">
        <v>4.0855942592128833E-4</v>
      </c>
      <c r="D133">
        <v>4.1392477368083931E-4</v>
      </c>
      <c r="E133">
        <v>4.1261038156645692E-4</v>
      </c>
      <c r="F133">
        <v>4.216663173325332E-4</v>
      </c>
      <c r="G133">
        <v>4.2460111542461749E-4</v>
      </c>
      <c r="H133">
        <v>4.3329828117514359E-4</v>
      </c>
      <c r="I133">
        <v>4.3909660400816541E-4</v>
      </c>
      <c r="J133">
        <v>4.4415626736904278E-4</v>
      </c>
      <c r="K133">
        <v>4.5072923224307192E-4</v>
      </c>
      <c r="L133">
        <v>4.537727060877156E-4</v>
      </c>
      <c r="M133">
        <v>4.4664721464309528E-4</v>
      </c>
      <c r="N133">
        <v>4.4381956369293719E-4</v>
      </c>
      <c r="O133">
        <v>4.5132414038959081E-4</v>
      </c>
      <c r="P133">
        <v>4.7529733913507209E-4</v>
      </c>
      <c r="Q133">
        <v>4.7929804304405781E-4</v>
      </c>
      <c r="R133">
        <v>4.9183944723060606E-4</v>
      </c>
      <c r="S133">
        <v>5.0400714109194162E-4</v>
      </c>
      <c r="T133">
        <v>5.1474107028152115E-4</v>
      </c>
      <c r="U133">
        <v>5.2754887226832069E-4</v>
      </c>
      <c r="V133">
        <v>5.4663862919480141E-4</v>
      </c>
      <c r="W133">
        <v>5.5105966416934659E-4</v>
      </c>
      <c r="X133">
        <v>5.452304891763179E-4</v>
      </c>
      <c r="Y133">
        <v>5.1429320237523569E-4</v>
      </c>
      <c r="Z133">
        <v>5.0970050948333625E-4</v>
      </c>
      <c r="AA133">
        <v>5.0728364545295896E-4</v>
      </c>
      <c r="AB133">
        <v>5.0317047847283215E-4</v>
      </c>
      <c r="AC133">
        <v>5.1062036487496871E-4</v>
      </c>
      <c r="AF133" t="s">
        <v>518</v>
      </c>
    </row>
    <row r="134" spans="1:32" x14ac:dyDescent="0.25">
      <c r="A134" t="s">
        <v>132</v>
      </c>
      <c r="B134" t="s">
        <v>397</v>
      </c>
      <c r="C134">
        <v>0.39221704888443681</v>
      </c>
      <c r="D134">
        <v>0.3973677827336059</v>
      </c>
      <c r="E134">
        <v>0.39610596630379852</v>
      </c>
      <c r="F134">
        <v>0.40479966463923189</v>
      </c>
      <c r="G134">
        <v>0.40761707080763282</v>
      </c>
      <c r="H134">
        <v>0.41596634992813769</v>
      </c>
      <c r="I134">
        <v>0.42153273984783879</v>
      </c>
      <c r="J134">
        <v>0.426390016674281</v>
      </c>
      <c r="K134">
        <v>0.43270006295334901</v>
      </c>
      <c r="L134">
        <v>0.4356217978442069</v>
      </c>
      <c r="M134">
        <v>0.42878132605737129</v>
      </c>
      <c r="N134">
        <v>0.42606678114521979</v>
      </c>
      <c r="O134">
        <v>0.43327117477400701</v>
      </c>
      <c r="P134">
        <v>0.45628544556966949</v>
      </c>
      <c r="Q134">
        <v>0.46012612132229552</v>
      </c>
      <c r="R134">
        <v>0.47216586934138188</v>
      </c>
      <c r="S134">
        <v>0.48384685544826378</v>
      </c>
      <c r="T134">
        <v>0.4941514274702602</v>
      </c>
      <c r="U134">
        <v>0.50644691737758785</v>
      </c>
      <c r="V134">
        <v>0.52477308402700917</v>
      </c>
      <c r="W134">
        <v>0.52901727760257256</v>
      </c>
      <c r="X134">
        <v>0.52342126960926516</v>
      </c>
      <c r="Y134">
        <v>0.49372147428022628</v>
      </c>
      <c r="Z134">
        <v>0.48931248910400282</v>
      </c>
      <c r="AA134">
        <v>0.48699229963484081</v>
      </c>
      <c r="AB134">
        <v>0.48304365933391868</v>
      </c>
      <c r="AC134">
        <v>0.49019555027996969</v>
      </c>
      <c r="AF134" t="s">
        <v>519</v>
      </c>
    </row>
    <row r="135" spans="1:32" x14ac:dyDescent="0.25">
      <c r="A135" t="s">
        <v>132</v>
      </c>
      <c r="B135" t="s">
        <v>399</v>
      </c>
      <c r="C135">
        <v>1.634237703685153E-2</v>
      </c>
      <c r="D135">
        <v>1.655699094723358E-2</v>
      </c>
      <c r="E135">
        <v>1.6504415262658272E-2</v>
      </c>
      <c r="F135">
        <v>1.6866652693301329E-2</v>
      </c>
      <c r="G135">
        <v>1.69840446169847E-2</v>
      </c>
      <c r="H135">
        <v>1.7331931247005741E-2</v>
      </c>
      <c r="I135">
        <v>1.7563864160326619E-2</v>
      </c>
      <c r="J135">
        <v>1.7766250694761711E-2</v>
      </c>
      <c r="K135">
        <v>1.8029169289722868E-2</v>
      </c>
      <c r="L135">
        <v>1.815090824350862E-2</v>
      </c>
      <c r="M135">
        <v>1.786588858572381E-2</v>
      </c>
      <c r="N135">
        <v>1.7752782547717481E-2</v>
      </c>
      <c r="O135">
        <v>1.805296561558363E-2</v>
      </c>
      <c r="P135">
        <v>1.901189356540289E-2</v>
      </c>
      <c r="Q135">
        <v>1.9171921721762311E-2</v>
      </c>
      <c r="R135">
        <v>1.9673577889224251E-2</v>
      </c>
      <c r="S135">
        <v>2.016028564367766E-2</v>
      </c>
      <c r="T135">
        <v>2.0589642811260848E-2</v>
      </c>
      <c r="U135">
        <v>2.110195489073283E-2</v>
      </c>
      <c r="V135">
        <v>2.1865545167792051E-2</v>
      </c>
      <c r="W135">
        <v>2.2042386566773861E-2</v>
      </c>
      <c r="X135">
        <v>2.1809219567052718E-2</v>
      </c>
      <c r="Y135">
        <v>2.0571728095009428E-2</v>
      </c>
      <c r="Z135">
        <v>2.038802037933345E-2</v>
      </c>
      <c r="AA135">
        <v>2.029134581811837E-2</v>
      </c>
      <c r="AB135">
        <v>2.0126819138913281E-2</v>
      </c>
      <c r="AC135">
        <v>2.0424814594998741E-2</v>
      </c>
      <c r="AF135" t="s">
        <v>520</v>
      </c>
    </row>
    <row r="136" spans="1:32" x14ac:dyDescent="0.25">
      <c r="A136" t="s">
        <v>132</v>
      </c>
      <c r="B136" t="s">
        <v>401</v>
      </c>
      <c r="C136">
        <v>0.40896798534720957</v>
      </c>
      <c r="D136">
        <v>0.41433869845452043</v>
      </c>
      <c r="E136">
        <v>0.41302299194802322</v>
      </c>
      <c r="F136">
        <v>0.42208798364986583</v>
      </c>
      <c r="G136">
        <v>0.42502571654004212</v>
      </c>
      <c r="H136">
        <v>0.43373157945631852</v>
      </c>
      <c r="I136">
        <v>0.43953570061217351</v>
      </c>
      <c r="J136">
        <v>0.44460042363641172</v>
      </c>
      <c r="K136">
        <v>0.45117996147531492</v>
      </c>
      <c r="L136">
        <v>0.45422647879380329</v>
      </c>
      <c r="M136">
        <v>0.4470938618577382</v>
      </c>
      <c r="N136">
        <v>0.44426338325663012</v>
      </c>
      <c r="O136">
        <v>0.45177546452998019</v>
      </c>
      <c r="P136">
        <v>0.47577263647420748</v>
      </c>
      <c r="Q136">
        <v>0.47977734108710168</v>
      </c>
      <c r="R136">
        <v>0.49233128667783682</v>
      </c>
      <c r="S136">
        <v>0.50451114823303334</v>
      </c>
      <c r="T136">
        <v>0.51525581135180265</v>
      </c>
      <c r="U136">
        <v>0.52807642114058884</v>
      </c>
      <c r="V136">
        <v>0.5471852678239959</v>
      </c>
      <c r="W136">
        <v>0.55161072383351573</v>
      </c>
      <c r="X136">
        <v>0.54577571966549432</v>
      </c>
      <c r="Y136">
        <v>0.51480749557761107</v>
      </c>
      <c r="Z136">
        <v>0.51021020999281952</v>
      </c>
      <c r="AA136">
        <v>0.50779092909841195</v>
      </c>
      <c r="AB136">
        <v>0.50367364895130484</v>
      </c>
      <c r="AC136">
        <v>0.51113098523984346</v>
      </c>
      <c r="AF136" t="s">
        <v>521</v>
      </c>
    </row>
    <row r="137" spans="1:32" x14ac:dyDescent="0.25">
      <c r="A137" t="s">
        <v>132</v>
      </c>
      <c r="B137" t="s">
        <v>403</v>
      </c>
      <c r="C137">
        <v>2.196033440026238E-2</v>
      </c>
      <c r="D137">
        <v>2.1955383001019398E-2</v>
      </c>
      <c r="E137">
        <v>2.217734401140831E-2</v>
      </c>
      <c r="F137">
        <v>2.228942289240431E-2</v>
      </c>
      <c r="G137">
        <v>2.2576783845116619E-2</v>
      </c>
      <c r="H137">
        <v>2.2692953553195359E-2</v>
      </c>
      <c r="I137">
        <v>2.2820997539370051E-2</v>
      </c>
      <c r="J137">
        <v>2.3070812092865468E-2</v>
      </c>
      <c r="K137">
        <v>2.3314605372950031E-2</v>
      </c>
      <c r="L137">
        <v>2.3380566335272451E-2</v>
      </c>
      <c r="M137">
        <v>2.3380234823816261E-2</v>
      </c>
      <c r="N137">
        <v>2.3398672376169528E-2</v>
      </c>
      <c r="O137">
        <v>2.3427679826638782E-2</v>
      </c>
      <c r="P137">
        <v>2.3371869494965079E-2</v>
      </c>
      <c r="Q137">
        <v>2.332997864323982E-2</v>
      </c>
      <c r="R137">
        <v>2.299870367748915E-2</v>
      </c>
      <c r="S137">
        <v>2.2701059980951909E-2</v>
      </c>
      <c r="T137">
        <v>2.2573838527009581E-2</v>
      </c>
      <c r="U137">
        <v>2.2474444230944239E-2</v>
      </c>
      <c r="V137">
        <v>2.2740910222108179E-2</v>
      </c>
      <c r="W137">
        <v>2.2590940924114081E-2</v>
      </c>
      <c r="X137">
        <v>2.259000941301996E-2</v>
      </c>
      <c r="Y137">
        <v>2.255337677254524E-2</v>
      </c>
      <c r="Z137">
        <v>2.229295689469963E-2</v>
      </c>
      <c r="AA137">
        <v>2.2171304562289541E-2</v>
      </c>
      <c r="AB137">
        <v>2.1996757531308329E-2</v>
      </c>
      <c r="AC137">
        <v>2.2064801941912231E-2</v>
      </c>
      <c r="AF137" t="s">
        <v>522</v>
      </c>
    </row>
    <row r="138" spans="1:32" x14ac:dyDescent="0.25">
      <c r="A138" t="s">
        <v>132</v>
      </c>
      <c r="B138" t="s">
        <v>405</v>
      </c>
      <c r="C138">
        <v>8.5205681034672853E-2</v>
      </c>
      <c r="D138">
        <v>8.1497414496768866E-2</v>
      </c>
      <c r="E138">
        <v>7.8976998330941295E-2</v>
      </c>
      <c r="F138">
        <v>7.6071507403397465E-2</v>
      </c>
      <c r="G138">
        <v>7.3262325739985909E-2</v>
      </c>
      <c r="H138">
        <v>7.0222657775342104E-2</v>
      </c>
      <c r="I138">
        <v>6.749274241308556E-2</v>
      </c>
      <c r="J138">
        <v>6.5593952758847635E-2</v>
      </c>
      <c r="K138">
        <v>6.3598966776958282E-2</v>
      </c>
      <c r="L138">
        <v>6.2362717908498982E-2</v>
      </c>
      <c r="M138">
        <v>6.1599418252198383E-2</v>
      </c>
      <c r="N138">
        <v>6.0688098520834448E-2</v>
      </c>
      <c r="O138">
        <v>6.0555422714792542E-2</v>
      </c>
      <c r="P138">
        <v>6.0659411267014032E-2</v>
      </c>
      <c r="Q138">
        <v>6.0930685716691448E-2</v>
      </c>
      <c r="R138">
        <v>6.2491741853474121E-2</v>
      </c>
      <c r="S138">
        <v>6.3305842976465201E-2</v>
      </c>
      <c r="T138">
        <v>6.3071805996979577E-2</v>
      </c>
      <c r="U138">
        <v>6.4557852510285993E-2</v>
      </c>
      <c r="V138">
        <v>6.385331414980551E-2</v>
      </c>
      <c r="W138">
        <v>6.357919879861515E-2</v>
      </c>
      <c r="X138">
        <v>6.1597831379946212E-2</v>
      </c>
      <c r="Y138">
        <v>6.1240185646490787E-2</v>
      </c>
      <c r="Z138">
        <v>5.9780123530378503E-2</v>
      </c>
      <c r="AA138">
        <v>5.852324782526739E-2</v>
      </c>
      <c r="AB138">
        <v>5.7027459212883068E-2</v>
      </c>
      <c r="AC138">
        <v>5.5841059726951532E-2</v>
      </c>
      <c r="AF138" t="s">
        <v>523</v>
      </c>
    </row>
    <row r="139" spans="1:32" x14ac:dyDescent="0.25">
      <c r="A139" t="s">
        <v>132</v>
      </c>
      <c r="B139" t="s">
        <v>407</v>
      </c>
      <c r="C139">
        <v>0.1098016720013119</v>
      </c>
      <c r="D139">
        <v>0.10977691500509699</v>
      </c>
      <c r="E139">
        <v>0.1108867200570416</v>
      </c>
      <c r="F139">
        <v>0.1114471144620215</v>
      </c>
      <c r="G139">
        <v>0.11288391922558309</v>
      </c>
      <c r="H139">
        <v>0.11346476776597671</v>
      </c>
      <c r="I139">
        <v>0.1141049876968503</v>
      </c>
      <c r="J139">
        <v>0.1153540604643274</v>
      </c>
      <c r="K139">
        <v>0.1165730268647502</v>
      </c>
      <c r="L139">
        <v>0.1169028316763622</v>
      </c>
      <c r="M139">
        <v>0.1169011741190813</v>
      </c>
      <c r="N139">
        <v>0.11699336188084759</v>
      </c>
      <c r="O139">
        <v>0.1171383991331939</v>
      </c>
      <c r="P139">
        <v>0.1168593474748254</v>
      </c>
      <c r="Q139">
        <v>0.1166498932161991</v>
      </c>
      <c r="R139">
        <v>0.1149935183874458</v>
      </c>
      <c r="S139">
        <v>0.11350529990475949</v>
      </c>
      <c r="T139">
        <v>0.1128691926350479</v>
      </c>
      <c r="U139">
        <v>0.11237222115472111</v>
      </c>
      <c r="V139">
        <v>0.1137045511105409</v>
      </c>
      <c r="W139">
        <v>0.1129547046205704</v>
      </c>
      <c r="X139">
        <v>0.1129500470650998</v>
      </c>
      <c r="Y139">
        <v>0.11276688386272619</v>
      </c>
      <c r="Z139">
        <v>0.1114647844734982</v>
      </c>
      <c r="AA139">
        <v>0.1108565228114477</v>
      </c>
      <c r="AB139">
        <v>0.1099837876565416</v>
      </c>
      <c r="AC139">
        <v>0.1103240097095612</v>
      </c>
      <c r="AF139" t="s">
        <v>524</v>
      </c>
    </row>
    <row r="140" spans="1:32" x14ac:dyDescent="0.25">
      <c r="A140" t="s">
        <v>132</v>
      </c>
      <c r="B140" t="s">
        <v>409</v>
      </c>
      <c r="C140">
        <v>0.43920668800524759</v>
      </c>
      <c r="D140">
        <v>0.4391076600203882</v>
      </c>
      <c r="E140">
        <v>0.44354688022816641</v>
      </c>
      <c r="F140">
        <v>0.44578845784808629</v>
      </c>
      <c r="G140">
        <v>0.45153567690233237</v>
      </c>
      <c r="H140">
        <v>0.4538590710639071</v>
      </c>
      <c r="I140">
        <v>0.45641995078740111</v>
      </c>
      <c r="J140">
        <v>0.46141624185730928</v>
      </c>
      <c r="K140">
        <v>0.46629210745900068</v>
      </c>
      <c r="L140">
        <v>0.46761132670544903</v>
      </c>
      <c r="M140">
        <v>0.4676046964763253</v>
      </c>
      <c r="N140">
        <v>0.46797344752339037</v>
      </c>
      <c r="O140">
        <v>0.46855359653277567</v>
      </c>
      <c r="P140">
        <v>0.46743738989930173</v>
      </c>
      <c r="Q140">
        <v>0.46659957286479647</v>
      </c>
      <c r="R140">
        <v>0.45997407354978298</v>
      </c>
      <c r="S140">
        <v>0.45402119961903808</v>
      </c>
      <c r="T140">
        <v>0.45147677054019159</v>
      </c>
      <c r="U140">
        <v>0.44948888461888459</v>
      </c>
      <c r="V140">
        <v>0.45481820444216381</v>
      </c>
      <c r="W140">
        <v>0.45181881848228161</v>
      </c>
      <c r="X140">
        <v>0.45180018826039953</v>
      </c>
      <c r="Y140">
        <v>0.45106753545090472</v>
      </c>
      <c r="Z140">
        <v>0.44585913789399279</v>
      </c>
      <c r="AA140">
        <v>0.44342609124579091</v>
      </c>
      <c r="AB140">
        <v>0.43993515062616673</v>
      </c>
      <c r="AC140">
        <v>0.44129603883824459</v>
      </c>
      <c r="AF140" t="s">
        <v>525</v>
      </c>
    </row>
    <row r="141" spans="1:32" x14ac:dyDescent="0.25">
      <c r="A141" t="s">
        <v>132</v>
      </c>
      <c r="B141" t="s">
        <v>411</v>
      </c>
      <c r="C141">
        <v>0.6561743754414946</v>
      </c>
      <c r="D141">
        <v>0.65233737252327351</v>
      </c>
      <c r="E141">
        <v>0.65558794262755749</v>
      </c>
      <c r="F141">
        <v>0.65559650260590963</v>
      </c>
      <c r="G141">
        <v>0.66025870571301803</v>
      </c>
      <c r="H141">
        <v>0.66023945015842123</v>
      </c>
      <c r="I141">
        <v>0.66083867843670696</v>
      </c>
      <c r="J141">
        <v>0.66543506717334977</v>
      </c>
      <c r="K141">
        <v>0.66977870647365922</v>
      </c>
      <c r="L141">
        <v>0.67025744262558273</v>
      </c>
      <c r="M141">
        <v>0.66948552367142122</v>
      </c>
      <c r="N141">
        <v>0.66905358030124196</v>
      </c>
      <c r="O141">
        <v>0.66967509820740079</v>
      </c>
      <c r="P141">
        <v>0.66832801813610621</v>
      </c>
      <c r="Q141">
        <v>0.66751013044092689</v>
      </c>
      <c r="R141">
        <v>0.66045803746819209</v>
      </c>
      <c r="S141">
        <v>0.65353340248121472</v>
      </c>
      <c r="T141">
        <v>0.6499916076992287</v>
      </c>
      <c r="U141">
        <v>0.64889340251483596</v>
      </c>
      <c r="V141">
        <v>0.65511697992461837</v>
      </c>
      <c r="W141">
        <v>0.65094366282558125</v>
      </c>
      <c r="X141">
        <v>0.64893807611846543</v>
      </c>
      <c r="Y141">
        <v>0.64762798173266689</v>
      </c>
      <c r="Z141">
        <v>0.63939700279256906</v>
      </c>
      <c r="AA141">
        <v>0.63497716644479552</v>
      </c>
      <c r="AB141">
        <v>0.62894315502689968</v>
      </c>
      <c r="AC141">
        <v>0.62952591021666959</v>
      </c>
      <c r="AF141" t="s">
        <v>526</v>
      </c>
    </row>
    <row r="142" spans="1:32" x14ac:dyDescent="0.25">
      <c r="A142" t="s">
        <v>132</v>
      </c>
      <c r="B142" t="s">
        <v>413</v>
      </c>
      <c r="C142">
        <v>0.53032203707497083</v>
      </c>
      <c r="D142">
        <v>0.52634883603649663</v>
      </c>
      <c r="E142">
        <v>0.52843942032014535</v>
      </c>
      <c r="F142">
        <v>0.5195124400042469</v>
      </c>
      <c r="G142">
        <v>0.51971258353948591</v>
      </c>
      <c r="H142">
        <v>0.51052086193852309</v>
      </c>
      <c r="I142">
        <v>0.50617250371584088</v>
      </c>
      <c r="J142">
        <v>0.50126095671450466</v>
      </c>
      <c r="K142">
        <v>0.49652770622773718</v>
      </c>
      <c r="L142">
        <v>0.4949094344587544</v>
      </c>
      <c r="M142">
        <v>0.50445699238951525</v>
      </c>
      <c r="N142">
        <v>0.50758933161837272</v>
      </c>
      <c r="O142">
        <v>0.49922573570101397</v>
      </c>
      <c r="P142">
        <v>0.47262795607225011</v>
      </c>
      <c r="Q142">
        <v>0.46970680815453048</v>
      </c>
      <c r="R142">
        <v>0.45616421279804209</v>
      </c>
      <c r="S142">
        <v>0.44364961831190608</v>
      </c>
      <c r="T142">
        <v>0.43257078002286198</v>
      </c>
      <c r="U142">
        <v>0.41977891663859912</v>
      </c>
      <c r="V142">
        <v>0.40102915850900428</v>
      </c>
      <c r="W142">
        <v>0.40065872983373019</v>
      </c>
      <c r="X142">
        <v>0.40555105176240269</v>
      </c>
      <c r="Y142">
        <v>0.43287156037159957</v>
      </c>
      <c r="Z142">
        <v>0.43733815865692122</v>
      </c>
      <c r="AA142">
        <v>0.43908840501877261</v>
      </c>
      <c r="AB142">
        <v>0.44098031178836927</v>
      </c>
      <c r="AC142">
        <v>0.43496539571345572</v>
      </c>
      <c r="AF142" t="s">
        <v>527</v>
      </c>
    </row>
    <row r="143" spans="1:32" x14ac:dyDescent="0.25">
      <c r="A143" t="s">
        <v>132</v>
      </c>
      <c r="B143" t="s">
        <v>415</v>
      </c>
      <c r="C143">
        <v>4.8438113714887954E-3</v>
      </c>
      <c r="D143">
        <v>4.6650763987560922E-3</v>
      </c>
      <c r="E143">
        <v>4.5157645623366549E-3</v>
      </c>
      <c r="F143">
        <v>4.4797327535785834E-3</v>
      </c>
      <c r="G143">
        <v>4.3576941870105759E-3</v>
      </c>
      <c r="H143">
        <v>4.0687494384985404E-3</v>
      </c>
      <c r="I143">
        <v>4.0075594834030042E-3</v>
      </c>
      <c r="J143">
        <v>3.7780751122221592E-3</v>
      </c>
      <c r="K143">
        <v>3.2492409777265768E-3</v>
      </c>
      <c r="L143">
        <v>3.149601987845176E-3</v>
      </c>
      <c r="M143">
        <v>3.0365805864542121E-3</v>
      </c>
      <c r="N143">
        <v>2.8154621234495751E-3</v>
      </c>
      <c r="O143">
        <v>2.7355028422179732E-3</v>
      </c>
      <c r="P143">
        <v>2.825460402780958E-3</v>
      </c>
      <c r="Q143">
        <v>2.732125722414068E-3</v>
      </c>
      <c r="R143">
        <v>2.8561522448446448E-3</v>
      </c>
      <c r="S143">
        <v>2.6999742171775342E-3</v>
      </c>
      <c r="T143">
        <v>2.7180002114945128E-3</v>
      </c>
      <c r="U143">
        <v>2.5199763750873429E-3</v>
      </c>
      <c r="V143">
        <v>2.2450425069998358E-3</v>
      </c>
      <c r="W143">
        <v>2.2298072850192628E-3</v>
      </c>
      <c r="X143">
        <v>2.2791294849448828E-3</v>
      </c>
      <c r="Y143">
        <v>2.2445225278729958E-3</v>
      </c>
      <c r="Z143">
        <v>2.3461925367730379E-3</v>
      </c>
      <c r="AA143">
        <v>2.163636361462583E-3</v>
      </c>
      <c r="AB143">
        <v>2.2439143198749482E-3</v>
      </c>
      <c r="AC143">
        <v>2.2159318818768281E-3</v>
      </c>
      <c r="AF143" t="s">
        <v>528</v>
      </c>
    </row>
    <row r="144" spans="1:32" x14ac:dyDescent="0.25">
      <c r="A144" t="s">
        <v>132</v>
      </c>
      <c r="B144" t="s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F144" t="s">
        <v>357</v>
      </c>
    </row>
    <row r="145" spans="1:32" x14ac:dyDescent="0.25">
      <c r="A145" t="s">
        <v>132</v>
      </c>
      <c r="B145" t="s">
        <v>0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F145" t="s">
        <v>356</v>
      </c>
    </row>
    <row r="146" spans="1:32" x14ac:dyDescent="0.25">
      <c r="A146" t="s">
        <v>147</v>
      </c>
      <c r="B146" t="s">
        <v>385</v>
      </c>
      <c r="F146">
        <v>1.253040732257726E-3</v>
      </c>
      <c r="G146">
        <v>1.2835819904594449E-3</v>
      </c>
      <c r="H146">
        <v>1.2754479894311131E-3</v>
      </c>
      <c r="I146">
        <v>1.3194615650115871E-3</v>
      </c>
      <c r="J146">
        <v>1.3744750911075349E-3</v>
      </c>
      <c r="K146">
        <v>1.4845902085010309E-3</v>
      </c>
      <c r="L146">
        <v>1.5396325464666399E-3</v>
      </c>
      <c r="M146">
        <v>1.580286189545552E-3</v>
      </c>
      <c r="N146">
        <v>1.4015539802797431E-3</v>
      </c>
      <c r="O146">
        <v>1.446892413639407E-3</v>
      </c>
      <c r="P146">
        <v>1.369723190796514E-3</v>
      </c>
      <c r="Q146">
        <v>1.3397960396120739E-3</v>
      </c>
      <c r="R146">
        <v>1.1845927431502459E-3</v>
      </c>
      <c r="S146">
        <v>1.0866547094624511E-3</v>
      </c>
      <c r="T146">
        <v>9.2328695887612536E-4</v>
      </c>
      <c r="U146">
        <v>7.309806637872179E-4</v>
      </c>
      <c r="V146">
        <v>7.9082302693937203E-4</v>
      </c>
      <c r="W146">
        <v>7.4471763953849854E-4</v>
      </c>
      <c r="X146">
        <v>7.9538744506184788E-4</v>
      </c>
      <c r="Y146">
        <v>7.3768504109231734E-4</v>
      </c>
      <c r="Z146">
        <v>6.991285047841995E-4</v>
      </c>
      <c r="AA146">
        <v>7.3483287032888257E-4</v>
      </c>
      <c r="AF146" t="s">
        <v>529</v>
      </c>
    </row>
    <row r="147" spans="1:32" x14ac:dyDescent="0.25">
      <c r="A147" t="s">
        <v>147</v>
      </c>
      <c r="B147" t="s">
        <v>387</v>
      </c>
      <c r="F147">
        <v>1.5700305264720792E-2</v>
      </c>
      <c r="G147">
        <v>1.699608405300514E-2</v>
      </c>
      <c r="H147">
        <v>1.800268964632026E-2</v>
      </c>
      <c r="I147">
        <v>1.9715708872045219E-2</v>
      </c>
      <c r="J147">
        <v>2.1660775943499789E-2</v>
      </c>
      <c r="K147">
        <v>1.767001026504544E-2</v>
      </c>
      <c r="L147">
        <v>1.7256194356651999E-2</v>
      </c>
      <c r="M147">
        <v>1.612280797048464E-2</v>
      </c>
      <c r="N147">
        <v>1.4620339852554939E-2</v>
      </c>
      <c r="O147">
        <v>1.383935398034801E-2</v>
      </c>
      <c r="P147">
        <v>1.3474484086674531E-2</v>
      </c>
      <c r="Q147">
        <v>1.161069185101081E-2</v>
      </c>
      <c r="R147">
        <v>1.059833975202765E-2</v>
      </c>
      <c r="S147">
        <v>1.057351446175708E-2</v>
      </c>
      <c r="T147">
        <v>1.008545984410416E-2</v>
      </c>
      <c r="U147">
        <v>1.081446651005976E-2</v>
      </c>
      <c r="V147">
        <v>1.1912608678886129E-2</v>
      </c>
      <c r="W147">
        <v>1.344993661289642E-2</v>
      </c>
      <c r="X147">
        <v>1.295431621120457E-2</v>
      </c>
      <c r="Y147">
        <v>1.300727127142774E-2</v>
      </c>
      <c r="Z147">
        <v>1.314391271428182E-2</v>
      </c>
      <c r="AA147">
        <v>1.343871446099869E-2</v>
      </c>
      <c r="AF147" t="s">
        <v>530</v>
      </c>
    </row>
    <row r="148" spans="1:32" x14ac:dyDescent="0.25">
      <c r="A148" t="s">
        <v>147</v>
      </c>
      <c r="B148" t="s">
        <v>389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F148" t="s">
        <v>531</v>
      </c>
    </row>
    <row r="149" spans="1:32" x14ac:dyDescent="0.25">
      <c r="A149" t="s">
        <v>147</v>
      </c>
      <c r="B149" t="s">
        <v>391</v>
      </c>
      <c r="F149">
        <v>0.17660765728372091</v>
      </c>
      <c r="G149">
        <v>0.155694069297936</v>
      </c>
      <c r="H149">
        <v>0.143609839526019</v>
      </c>
      <c r="I149">
        <v>0.1276741778018835</v>
      </c>
      <c r="J149">
        <v>0.1175620178700261</v>
      </c>
      <c r="K149">
        <v>0.11014746079853539</v>
      </c>
      <c r="L149">
        <v>0.1026285837724156</v>
      </c>
      <c r="M149">
        <v>0.1020432259752576</v>
      </c>
      <c r="N149">
        <v>8.7582515551489382E-2</v>
      </c>
      <c r="O149">
        <v>9.1728385715488719E-2</v>
      </c>
      <c r="P149">
        <v>9.1015801205751534E-2</v>
      </c>
      <c r="Q149">
        <v>8.7196548488734649E-2</v>
      </c>
      <c r="R149">
        <v>7.9510085163251198E-2</v>
      </c>
      <c r="S149">
        <v>7.9200468282139988E-2</v>
      </c>
      <c r="T149">
        <v>7.8268088437854322E-2</v>
      </c>
      <c r="U149">
        <v>8.2079902573761632E-2</v>
      </c>
      <c r="V149">
        <v>6.6185749197757146E-2</v>
      </c>
      <c r="W149">
        <v>6.6035356622642635E-2</v>
      </c>
      <c r="X149">
        <v>6.9201476693209529E-2</v>
      </c>
      <c r="Y149">
        <v>6.9768974162683337E-2</v>
      </c>
      <c r="Z149">
        <v>7.0173849507557229E-2</v>
      </c>
      <c r="AA149">
        <v>6.3483718506570017E-2</v>
      </c>
      <c r="AF149" t="s">
        <v>532</v>
      </c>
    </row>
    <row r="150" spans="1:32" x14ac:dyDescent="0.25">
      <c r="A150" t="s">
        <v>147</v>
      </c>
      <c r="B150" t="s">
        <v>393</v>
      </c>
      <c r="F150">
        <v>0.13349960165211691</v>
      </c>
      <c r="G150">
        <v>0.11865843851613581</v>
      </c>
      <c r="H150">
        <v>0.1093945086873826</v>
      </c>
      <c r="I150">
        <v>0.1050819776127047</v>
      </c>
      <c r="J150">
        <v>0.104833455909669</v>
      </c>
      <c r="K150">
        <v>0.10796566669907059</v>
      </c>
      <c r="L150">
        <v>0.1077220536628687</v>
      </c>
      <c r="M150">
        <v>9.939142533624698E-2</v>
      </c>
      <c r="N150">
        <v>0.1098393558884932</v>
      </c>
      <c r="O150">
        <v>9.2031021651538064E-2</v>
      </c>
      <c r="P150">
        <v>8.6545003558022943E-2</v>
      </c>
      <c r="Q150">
        <v>8.5644824794414778E-2</v>
      </c>
      <c r="R150">
        <v>8.7825354508260456E-2</v>
      </c>
      <c r="S150">
        <v>9.9297398893185743E-2</v>
      </c>
      <c r="T150">
        <v>9.4237440131153177E-2</v>
      </c>
      <c r="U150">
        <v>9.2412815248631097E-2</v>
      </c>
      <c r="V150">
        <v>9.3033932793876589E-2</v>
      </c>
      <c r="W150">
        <v>9.8024056793098627E-2</v>
      </c>
      <c r="X150">
        <v>9.7285297539853224E-2</v>
      </c>
      <c r="Y150">
        <v>9.6864132745910214E-2</v>
      </c>
      <c r="Z150">
        <v>9.5913413517352289E-2</v>
      </c>
      <c r="AA150">
        <v>9.5933342296008403E-2</v>
      </c>
      <c r="AF150" t="s">
        <v>533</v>
      </c>
    </row>
    <row r="151" spans="1:32" x14ac:dyDescent="0.25">
      <c r="A151" t="s">
        <v>147</v>
      </c>
      <c r="B151" t="s">
        <v>395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F151" t="s">
        <v>534</v>
      </c>
    </row>
    <row r="152" spans="1:32" x14ac:dyDescent="0.25">
      <c r="A152" t="s">
        <v>147</v>
      </c>
      <c r="B152" t="s">
        <v>397</v>
      </c>
      <c r="F152">
        <v>0.81366363907696948</v>
      </c>
      <c r="G152">
        <v>0.83433139666303113</v>
      </c>
      <c r="H152">
        <v>0.84629909689192562</v>
      </c>
      <c r="I152">
        <v>0.86202691361626871</v>
      </c>
      <c r="J152">
        <v>0.87198037810032136</v>
      </c>
      <c r="K152">
        <v>0.8792095165291185</v>
      </c>
      <c r="L152">
        <v>0.88659640446791033</v>
      </c>
      <c r="M152">
        <v>0.88713549311524642</v>
      </c>
      <c r="N152">
        <v>0.90162401365928058</v>
      </c>
      <c r="O152">
        <v>0.89747601339797634</v>
      </c>
      <c r="P152">
        <v>0.89825762533949882</v>
      </c>
      <c r="Q152">
        <v>0.90206712294101787</v>
      </c>
      <c r="R152">
        <v>0.90982794763902564</v>
      </c>
      <c r="S152">
        <v>0.91023130095676508</v>
      </c>
      <c r="T152">
        <v>0.91131575218467953</v>
      </c>
      <c r="U152">
        <v>0.9077335588576837</v>
      </c>
      <c r="V152">
        <v>0.92340462955081604</v>
      </c>
      <c r="W152">
        <v>0.92359910176114057</v>
      </c>
      <c r="X152">
        <v>0.92041547466727747</v>
      </c>
      <c r="Y152">
        <v>0.91991093522100531</v>
      </c>
      <c r="Z152">
        <v>0.91954839289500268</v>
      </c>
      <c r="AA152">
        <v>0.92613421719399724</v>
      </c>
      <c r="AF152" t="s">
        <v>535</v>
      </c>
    </row>
    <row r="153" spans="1:32" x14ac:dyDescent="0.25">
      <c r="A153" t="s">
        <v>147</v>
      </c>
      <c r="B153" t="s">
        <v>399</v>
      </c>
      <c r="F153">
        <v>8.4756629070517637E-3</v>
      </c>
      <c r="G153">
        <v>8.6909520485732427E-3</v>
      </c>
      <c r="H153">
        <v>8.8156155926242263E-3</v>
      </c>
      <c r="I153">
        <v>8.9794470168361312E-3</v>
      </c>
      <c r="J153">
        <v>9.0831289385450136E-3</v>
      </c>
      <c r="K153">
        <v>9.1584324638449843E-3</v>
      </c>
      <c r="L153">
        <v>9.2353792132073981E-3</v>
      </c>
      <c r="M153">
        <v>9.2409947199504835E-3</v>
      </c>
      <c r="N153">
        <v>9.3919168089508301E-3</v>
      </c>
      <c r="O153">
        <v>9.348708472895588E-3</v>
      </c>
      <c r="P153">
        <v>9.3568502639531162E-3</v>
      </c>
      <c r="Q153">
        <v>9.396532530635604E-3</v>
      </c>
      <c r="R153">
        <v>9.4773744545731814E-3</v>
      </c>
      <c r="S153">
        <v>9.481576051632969E-3</v>
      </c>
      <c r="T153">
        <v>9.4928724185904083E-3</v>
      </c>
      <c r="U153">
        <v>9.4555579047675403E-3</v>
      </c>
      <c r="V153">
        <v>9.6187982244876642E-3</v>
      </c>
      <c r="W153">
        <v>9.6208239766785442E-3</v>
      </c>
      <c r="X153">
        <v>9.5876611944508052E-3</v>
      </c>
      <c r="Y153">
        <v>9.5824055752188088E-3</v>
      </c>
      <c r="Z153">
        <v>9.5786290926562732E-3</v>
      </c>
      <c r="AA153">
        <v>9.6472314291041351E-3</v>
      </c>
      <c r="AF153" t="s">
        <v>536</v>
      </c>
    </row>
    <row r="154" spans="1:32" x14ac:dyDescent="0.25">
      <c r="A154" t="s">
        <v>147</v>
      </c>
      <c r="B154" t="s">
        <v>401</v>
      </c>
      <c r="F154">
        <v>0.82213930198402119</v>
      </c>
      <c r="G154">
        <v>0.84302234871160431</v>
      </c>
      <c r="H154">
        <v>0.85511471248454995</v>
      </c>
      <c r="I154">
        <v>0.87100636063310488</v>
      </c>
      <c r="J154">
        <v>0.88106350703886638</v>
      </c>
      <c r="K154">
        <v>0.88836794899296356</v>
      </c>
      <c r="L154">
        <v>0.89583178368111771</v>
      </c>
      <c r="M154">
        <v>0.89637648783519686</v>
      </c>
      <c r="N154">
        <v>0.91101593046823182</v>
      </c>
      <c r="O154">
        <v>0.90682472187087193</v>
      </c>
      <c r="P154">
        <v>0.90761447560345199</v>
      </c>
      <c r="Q154">
        <v>0.91146365547165331</v>
      </c>
      <c r="R154">
        <v>0.91930532209359861</v>
      </c>
      <c r="S154">
        <v>0.91971287700839766</v>
      </c>
      <c r="T154">
        <v>0.92080862460327007</v>
      </c>
      <c r="U154">
        <v>0.91718911676245118</v>
      </c>
      <c r="V154">
        <v>0.93302342777530345</v>
      </c>
      <c r="W154">
        <v>0.93321992573781887</v>
      </c>
      <c r="X154">
        <v>0.930003135861728</v>
      </c>
      <c r="Y154">
        <v>0.9294933407962237</v>
      </c>
      <c r="Z154">
        <v>0.92912702198765917</v>
      </c>
      <c r="AA154">
        <v>0.93578144862310098</v>
      </c>
      <c r="AF154" t="s">
        <v>537</v>
      </c>
    </row>
    <row r="155" spans="1:32" x14ac:dyDescent="0.25">
      <c r="A155" t="s">
        <v>147</v>
      </c>
      <c r="B155" t="s">
        <v>403</v>
      </c>
      <c r="F155">
        <v>7.9532354447045192E-3</v>
      </c>
      <c r="G155">
        <v>7.9727107443795693E-3</v>
      </c>
      <c r="H155">
        <v>7.9532238804809075E-3</v>
      </c>
      <c r="I155">
        <v>8.3506492081070506E-3</v>
      </c>
      <c r="J155">
        <v>8.8069511849464526E-3</v>
      </c>
      <c r="K155">
        <v>9.692138568263833E-3</v>
      </c>
      <c r="L155">
        <v>6.2732692541671723E-3</v>
      </c>
      <c r="M155">
        <v>5.2768987143436141E-3</v>
      </c>
      <c r="N155">
        <v>4.5512076471776672E-3</v>
      </c>
      <c r="O155">
        <v>4.378560181299217E-3</v>
      </c>
      <c r="P155">
        <v>4.2596120940187193E-3</v>
      </c>
      <c r="Q155">
        <v>3.9864008568184324E-3</v>
      </c>
      <c r="R155">
        <v>3.9870350438127016E-3</v>
      </c>
      <c r="S155">
        <v>4.0372564164958911E-3</v>
      </c>
      <c r="T155">
        <v>4.0560881323413117E-3</v>
      </c>
      <c r="U155">
        <v>4.3420389634988548E-3</v>
      </c>
      <c r="V155">
        <v>4.4890520535328573E-3</v>
      </c>
      <c r="W155">
        <v>4.5053912828272027E-3</v>
      </c>
      <c r="X155">
        <v>4.1472031165581654E-3</v>
      </c>
      <c r="Y155">
        <v>4.595634698352437E-3</v>
      </c>
      <c r="Z155">
        <v>4.4982932042227416E-3</v>
      </c>
      <c r="AA155">
        <v>4.4560137168664447E-3</v>
      </c>
      <c r="AF155" t="s">
        <v>538</v>
      </c>
    </row>
    <row r="156" spans="1:32" x14ac:dyDescent="0.25">
      <c r="A156" t="s">
        <v>147</v>
      </c>
      <c r="B156" t="s">
        <v>405</v>
      </c>
      <c r="F156">
        <v>0.2608464271691916</v>
      </c>
      <c r="G156">
        <v>0.2303746372504458</v>
      </c>
      <c r="H156">
        <v>0.20762153973014069</v>
      </c>
      <c r="I156">
        <v>0.1925881623725767</v>
      </c>
      <c r="J156">
        <v>0.17400862425322061</v>
      </c>
      <c r="K156">
        <v>0.16976329584614669</v>
      </c>
      <c r="L156">
        <v>0.1746459950201808</v>
      </c>
      <c r="M156">
        <v>0.1553742108275917</v>
      </c>
      <c r="N156">
        <v>0.16495094738009691</v>
      </c>
      <c r="O156">
        <v>0.1512482294813679</v>
      </c>
      <c r="P156">
        <v>0.14672159421155839</v>
      </c>
      <c r="Q156">
        <v>0.1511872460501103</v>
      </c>
      <c r="R156">
        <v>0.1741428831010583</v>
      </c>
      <c r="S156">
        <v>0.1735908445754315</v>
      </c>
      <c r="T156">
        <v>0.18218520305708791</v>
      </c>
      <c r="U156">
        <v>0.19009399968585999</v>
      </c>
      <c r="V156">
        <v>0.18759927593050141</v>
      </c>
      <c r="W156">
        <v>0.15525134932132861</v>
      </c>
      <c r="X156">
        <v>0.19210759606785341</v>
      </c>
      <c r="Y156">
        <v>0.19085674361982549</v>
      </c>
      <c r="Z156">
        <v>0.1902668456642819</v>
      </c>
      <c r="AA156">
        <v>0.18903932643320881</v>
      </c>
      <c r="AF156" t="s">
        <v>539</v>
      </c>
    </row>
    <row r="157" spans="1:32" x14ac:dyDescent="0.25">
      <c r="A157" t="s">
        <v>147</v>
      </c>
      <c r="B157" t="s">
        <v>407</v>
      </c>
      <c r="F157">
        <v>2.3226685751785419E-2</v>
      </c>
      <c r="G157">
        <v>2.4994297402188739E-2</v>
      </c>
      <c r="H157">
        <v>2.623230726146163E-2</v>
      </c>
      <c r="I157">
        <v>2.6918617217856381E-2</v>
      </c>
      <c r="J157">
        <v>2.7573049573603049E-2</v>
      </c>
      <c r="K157">
        <v>2.7751749490066629E-2</v>
      </c>
      <c r="L157">
        <v>2.7714159528574561E-2</v>
      </c>
      <c r="M157">
        <v>2.8899476461666379E-2</v>
      </c>
      <c r="N157">
        <v>2.820030215938487E-2</v>
      </c>
      <c r="O157">
        <v>2.9500060448628969E-2</v>
      </c>
      <c r="P157">
        <v>2.9917873497346439E-2</v>
      </c>
      <c r="Q157">
        <v>2.9860164640263139E-2</v>
      </c>
      <c r="R157">
        <v>2.8894907941208459E-2</v>
      </c>
      <c r="S157">
        <v>2.8454953744252481E-2</v>
      </c>
      <c r="T157">
        <v>2.8330141547358269E-2</v>
      </c>
      <c r="U157">
        <v>2.8036619197748261E-2</v>
      </c>
      <c r="V157">
        <v>2.8060460585548459E-2</v>
      </c>
      <c r="W157">
        <v>2.9091467745782331E-2</v>
      </c>
      <c r="X157">
        <v>2.7679670834736419E-2</v>
      </c>
      <c r="Y157">
        <v>2.7731989798540722E-2</v>
      </c>
      <c r="Z157">
        <v>2.7788604985599461E-2</v>
      </c>
      <c r="AA157">
        <v>2.7827584748605021E-2</v>
      </c>
      <c r="AF157" t="s">
        <v>540</v>
      </c>
    </row>
    <row r="158" spans="1:32" x14ac:dyDescent="0.25">
      <c r="A158" t="s">
        <v>147</v>
      </c>
      <c r="B158" t="s">
        <v>409</v>
      </c>
      <c r="F158">
        <v>0.55744045804285003</v>
      </c>
      <c r="G158">
        <v>0.59986313765252974</v>
      </c>
      <c r="H158">
        <v>0.62957537427507904</v>
      </c>
      <c r="I158">
        <v>0.64604681322855306</v>
      </c>
      <c r="J158">
        <v>0.66175318976647324</v>
      </c>
      <c r="K158">
        <v>0.66604198776159895</v>
      </c>
      <c r="L158">
        <v>0.66513982868578947</v>
      </c>
      <c r="M158">
        <v>0.6935874350799931</v>
      </c>
      <c r="N158">
        <v>0.67680725182523693</v>
      </c>
      <c r="O158">
        <v>0.70800145076709498</v>
      </c>
      <c r="P158">
        <v>0.71802896393631421</v>
      </c>
      <c r="Q158">
        <v>0.7166439513663152</v>
      </c>
      <c r="R158">
        <v>0.69347779058900283</v>
      </c>
      <c r="S158">
        <v>0.68291888986205962</v>
      </c>
      <c r="T158">
        <v>0.67992339713659844</v>
      </c>
      <c r="U158">
        <v>0.67287886074595826</v>
      </c>
      <c r="V158">
        <v>0.67345105405316286</v>
      </c>
      <c r="W158">
        <v>0.69819522589877592</v>
      </c>
      <c r="X158">
        <v>0.6643121000336738</v>
      </c>
      <c r="Y158">
        <v>0.66556775516497735</v>
      </c>
      <c r="Z158">
        <v>0.66692651965438732</v>
      </c>
      <c r="AA158">
        <v>0.66786203396652011</v>
      </c>
      <c r="AF158" t="s">
        <v>541</v>
      </c>
    </row>
    <row r="159" spans="1:32" x14ac:dyDescent="0.25">
      <c r="A159" t="s">
        <v>147</v>
      </c>
      <c r="B159" t="s">
        <v>411</v>
      </c>
      <c r="F159">
        <v>0.84946680640853167</v>
      </c>
      <c r="G159">
        <v>0.86320478304954396</v>
      </c>
      <c r="H159">
        <v>0.87138244514716234</v>
      </c>
      <c r="I159">
        <v>0.87390424202709316</v>
      </c>
      <c r="J159">
        <v>0.87214181477824337</v>
      </c>
      <c r="K159">
        <v>0.87324917166607618</v>
      </c>
      <c r="L159">
        <v>0.87377325248871196</v>
      </c>
      <c r="M159">
        <v>0.88313802108359485</v>
      </c>
      <c r="N159">
        <v>0.87450970901189629</v>
      </c>
      <c r="O159">
        <v>0.89312830087839112</v>
      </c>
      <c r="P159">
        <v>0.89892804373923774</v>
      </c>
      <c r="Q159">
        <v>0.90167776291350721</v>
      </c>
      <c r="R159">
        <v>0.90050261667508236</v>
      </c>
      <c r="S159">
        <v>0.88900194459823945</v>
      </c>
      <c r="T159">
        <v>0.89449482987338602</v>
      </c>
      <c r="U159">
        <v>0.8953515185930655</v>
      </c>
      <c r="V159">
        <v>0.8935998426227455</v>
      </c>
      <c r="W159">
        <v>0.88704343424871401</v>
      </c>
      <c r="X159">
        <v>0.8882465700528217</v>
      </c>
      <c r="Y159">
        <v>0.88875212328169606</v>
      </c>
      <c r="Z159">
        <v>0.88948026350849141</v>
      </c>
      <c r="AA159">
        <v>0.88918495886520044</v>
      </c>
      <c r="AF159" t="s">
        <v>542</v>
      </c>
    </row>
    <row r="160" spans="1:32" x14ac:dyDescent="0.25">
      <c r="A160" t="s">
        <v>147</v>
      </c>
      <c r="B160" t="s">
        <v>413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F160" t="s">
        <v>543</v>
      </c>
    </row>
    <row r="161" spans="1:32" x14ac:dyDescent="0.25">
      <c r="A161" t="s">
        <v>147</v>
      </c>
      <c r="B161" t="s">
        <v>415</v>
      </c>
      <c r="F161">
        <v>1.3332866746306169E-3</v>
      </c>
      <c r="G161">
        <v>1.1406943813153389E-3</v>
      </c>
      <c r="H161">
        <v>1.220356519134801E-3</v>
      </c>
      <c r="I161">
        <v>1.29807148815694E-3</v>
      </c>
      <c r="J161">
        <v>1.3639533685879379E-3</v>
      </c>
      <c r="K161">
        <v>1.115151369807576E-3</v>
      </c>
      <c r="L161">
        <v>1.2484994917672031E-3</v>
      </c>
      <c r="M161">
        <v>1.347745609673551E-3</v>
      </c>
      <c r="N161">
        <v>1.030595247055655E-3</v>
      </c>
      <c r="O161">
        <v>1.0013234897228321E-3</v>
      </c>
      <c r="P161">
        <v>1.0524686160648809E-3</v>
      </c>
      <c r="Q161">
        <v>1.066720441066983E-3</v>
      </c>
      <c r="R161">
        <v>1.0736890646295719E-3</v>
      </c>
      <c r="S161">
        <v>1.1271420468178879E-3</v>
      </c>
      <c r="T161">
        <v>1.182270151356852E-3</v>
      </c>
      <c r="U161">
        <v>1.42119964824359E-3</v>
      </c>
      <c r="V161">
        <v>1.4536159044916789E-3</v>
      </c>
      <c r="W161">
        <v>1.482572345290931E-3</v>
      </c>
      <c r="X161">
        <v>1.5138161961204179E-3</v>
      </c>
      <c r="Y161">
        <v>1.376472700966147E-3</v>
      </c>
      <c r="Z161">
        <v>1.4624102598745101E-3</v>
      </c>
      <c r="AA161">
        <v>1.442984377792459E-3</v>
      </c>
      <c r="AF161" t="s">
        <v>544</v>
      </c>
    </row>
    <row r="162" spans="1:32" x14ac:dyDescent="0.25">
      <c r="A162" t="s">
        <v>147</v>
      </c>
      <c r="B162" t="s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F162" t="s">
        <v>359</v>
      </c>
    </row>
    <row r="163" spans="1:32" x14ac:dyDescent="0.25">
      <c r="A163" t="s">
        <v>147</v>
      </c>
      <c r="B163" t="s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F163" t="s">
        <v>358</v>
      </c>
    </row>
    <row r="164" spans="1:32" x14ac:dyDescent="0.25">
      <c r="A164" t="s">
        <v>162</v>
      </c>
      <c r="B164" t="s">
        <v>385</v>
      </c>
      <c r="L164">
        <v>1.7089809861943708E-2</v>
      </c>
      <c r="M164">
        <v>2.153062107897416E-2</v>
      </c>
      <c r="N164">
        <v>1.9749050219302421E-2</v>
      </c>
      <c r="O164">
        <v>2.0678312331627528E-2</v>
      </c>
      <c r="P164">
        <v>2.2564482136342861E-2</v>
      </c>
      <c r="Q164">
        <v>2.5693654699601901E-2</v>
      </c>
      <c r="R164">
        <v>2.4446189027780649E-2</v>
      </c>
      <c r="S164">
        <v>2.3701053319056781E-2</v>
      </c>
      <c r="T164">
        <v>2.3321793294881921E-2</v>
      </c>
      <c r="U164">
        <v>2.059156469572123E-2</v>
      </c>
      <c r="V164">
        <v>2.3294152278153839E-2</v>
      </c>
      <c r="W164">
        <v>2.0326045580594861E-2</v>
      </c>
      <c r="X164">
        <v>1.6884040472584919E-2</v>
      </c>
      <c r="Y164">
        <v>1.4507554845529669E-2</v>
      </c>
      <c r="Z164">
        <v>1.4911450583912271E-2</v>
      </c>
      <c r="AA164">
        <v>1.457302949493431E-2</v>
      </c>
      <c r="AF164" t="s">
        <v>545</v>
      </c>
    </row>
    <row r="165" spans="1:32" x14ac:dyDescent="0.25">
      <c r="A165" t="s">
        <v>162</v>
      </c>
      <c r="B165" t="s">
        <v>387</v>
      </c>
      <c r="L165">
        <v>9.4068714455277813E-2</v>
      </c>
      <c r="M165">
        <v>9.401046254578492E-2</v>
      </c>
      <c r="N165">
        <v>8.7796387732416867E-2</v>
      </c>
      <c r="O165">
        <v>8.5324049771266813E-2</v>
      </c>
      <c r="P165">
        <v>8.3903021950313877E-2</v>
      </c>
      <c r="Q165">
        <v>8.2727598738249961E-2</v>
      </c>
      <c r="R165">
        <v>8.0282012192530658E-2</v>
      </c>
      <c r="S165">
        <v>7.9321056094798489E-2</v>
      </c>
      <c r="T165">
        <v>7.607917122586981E-2</v>
      </c>
      <c r="U165">
        <v>7.47557354660148E-2</v>
      </c>
      <c r="V165">
        <v>9.6033589272531431E-2</v>
      </c>
      <c r="W165">
        <v>9.4877032977690109E-2</v>
      </c>
      <c r="X165">
        <v>9.8875011799251386E-2</v>
      </c>
      <c r="Y165">
        <v>9.7515344880912791E-2</v>
      </c>
      <c r="Z165">
        <v>0.1150509436026786</v>
      </c>
      <c r="AA165">
        <v>0.11567694858866651</v>
      </c>
      <c r="AB165">
        <v>0.1136878247745251</v>
      </c>
      <c r="AC165">
        <v>0.1089030297715412</v>
      </c>
      <c r="AF165" t="s">
        <v>546</v>
      </c>
    </row>
    <row r="166" spans="1:32" x14ac:dyDescent="0.25">
      <c r="A166" t="s">
        <v>162</v>
      </c>
      <c r="B166" t="s">
        <v>389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F166" t="s">
        <v>547</v>
      </c>
    </row>
    <row r="167" spans="1:32" x14ac:dyDescent="0.25">
      <c r="A167" t="s">
        <v>162</v>
      </c>
      <c r="B167" t="s">
        <v>391</v>
      </c>
      <c r="L167">
        <v>1.0880568447579829E-2</v>
      </c>
      <c r="M167">
        <v>9.7612268491427973E-3</v>
      </c>
      <c r="N167">
        <v>1.2173839588175681E-2</v>
      </c>
      <c r="O167">
        <v>1.1888937173651229E-2</v>
      </c>
      <c r="P167">
        <v>9.1769747087687339E-3</v>
      </c>
      <c r="Q167">
        <v>1.019179544018543E-2</v>
      </c>
      <c r="R167">
        <v>1.1168650415716829E-2</v>
      </c>
      <c r="S167">
        <v>1.2026326994495511E-2</v>
      </c>
      <c r="T167">
        <v>1.1875342727777381E-2</v>
      </c>
      <c r="U167">
        <v>1.1375430578169169E-2</v>
      </c>
      <c r="V167">
        <v>1.129990443476773E-2</v>
      </c>
      <c r="W167">
        <v>1.175093141361918E-2</v>
      </c>
      <c r="X167">
        <v>1.182030632990351E-2</v>
      </c>
      <c r="Y167">
        <v>1.167415689332317E-2</v>
      </c>
      <c r="Z167">
        <v>1.2136340169190371E-2</v>
      </c>
      <c r="AA167">
        <v>1.1570861147303751E-2</v>
      </c>
      <c r="AF167" t="s">
        <v>548</v>
      </c>
    </row>
    <row r="168" spans="1:32" x14ac:dyDescent="0.25">
      <c r="A168" t="s">
        <v>162</v>
      </c>
      <c r="B168" t="s">
        <v>393</v>
      </c>
      <c r="L168">
        <v>1.343704988150324E-2</v>
      </c>
      <c r="M168">
        <v>1.1423450170657091E-2</v>
      </c>
      <c r="N168">
        <v>1.0252862561785731E-2</v>
      </c>
      <c r="O168">
        <v>8.9649037569431451E-3</v>
      </c>
      <c r="P168">
        <v>7.5313945241149522E-3</v>
      </c>
      <c r="Q168">
        <v>7.7612336841332919E-3</v>
      </c>
      <c r="R168">
        <v>7.4025584565813778E-3</v>
      </c>
      <c r="S168">
        <v>7.2518329761092322E-3</v>
      </c>
      <c r="T168">
        <v>6.9316105108396184E-3</v>
      </c>
      <c r="U168">
        <v>7.2864301299290137E-3</v>
      </c>
      <c r="V168">
        <v>6.9393043200915482E-3</v>
      </c>
      <c r="W168">
        <v>6.7704154322985608E-3</v>
      </c>
      <c r="X168">
        <v>6.6258382326340416E-3</v>
      </c>
      <c r="Y168">
        <v>5.6708030706699962E-3</v>
      </c>
      <c r="Z168">
        <v>5.3978245034380342E-3</v>
      </c>
      <c r="AA168">
        <v>3.3519010822233488E-3</v>
      </c>
      <c r="AB168">
        <v>2.9128843845026482E-3</v>
      </c>
      <c r="AC168">
        <v>3.8605656249550029E-3</v>
      </c>
      <c r="AF168" t="s">
        <v>549</v>
      </c>
    </row>
    <row r="169" spans="1:32" x14ac:dyDescent="0.25">
      <c r="A169" t="s">
        <v>162</v>
      </c>
      <c r="B169" t="s">
        <v>395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F169" t="s">
        <v>550</v>
      </c>
    </row>
    <row r="170" spans="1:32" x14ac:dyDescent="0.25">
      <c r="A170" t="s">
        <v>162</v>
      </c>
      <c r="B170" t="s">
        <v>397</v>
      </c>
      <c r="L170">
        <v>0.96757577364093361</v>
      </c>
      <c r="M170">
        <v>0.96405253446411476</v>
      </c>
      <c r="N170">
        <v>0.962711707831717</v>
      </c>
      <c r="O170">
        <v>0.96164216753789733</v>
      </c>
      <c r="P170">
        <v>0.9620873706086509</v>
      </c>
      <c r="Q170">
        <v>0.95758619983826276</v>
      </c>
      <c r="R170">
        <v>0.95791140006972142</v>
      </c>
      <c r="S170">
        <v>0.95759313934004031</v>
      </c>
      <c r="T170">
        <v>0.957660650215723</v>
      </c>
      <c r="U170">
        <v>0.96079768845554836</v>
      </c>
      <c r="V170">
        <v>0.95880407865955219</v>
      </c>
      <c r="W170">
        <v>0.96056336128755881</v>
      </c>
      <c r="X170">
        <v>0.96340736325332899</v>
      </c>
      <c r="Y170">
        <v>0.96612751696700283</v>
      </c>
      <c r="Z170">
        <v>0.96569669690627213</v>
      </c>
      <c r="AA170">
        <v>0.9664396181280237</v>
      </c>
      <c r="AF170" t="s">
        <v>551</v>
      </c>
    </row>
    <row r="171" spans="1:32" x14ac:dyDescent="0.25">
      <c r="A171" t="s">
        <v>162</v>
      </c>
      <c r="B171" t="s">
        <v>399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F171" t="s">
        <v>552</v>
      </c>
    </row>
    <row r="172" spans="1:32" x14ac:dyDescent="0.25">
      <c r="A172" t="s">
        <v>162</v>
      </c>
      <c r="B172" t="s">
        <v>401</v>
      </c>
      <c r="L172">
        <v>0.96757577364093361</v>
      </c>
      <c r="M172">
        <v>0.96405253446411476</v>
      </c>
      <c r="N172">
        <v>0.962711707831717</v>
      </c>
      <c r="O172">
        <v>0.96164216753789733</v>
      </c>
      <c r="P172">
        <v>0.9620873706086509</v>
      </c>
      <c r="Q172">
        <v>0.95758619983826276</v>
      </c>
      <c r="R172">
        <v>0.95791140006972142</v>
      </c>
      <c r="S172">
        <v>0.95759313934004031</v>
      </c>
      <c r="T172">
        <v>0.957660650215723</v>
      </c>
      <c r="U172">
        <v>0.96079768845554836</v>
      </c>
      <c r="V172">
        <v>0.95880407865955219</v>
      </c>
      <c r="W172">
        <v>0.96056336128755881</v>
      </c>
      <c r="X172">
        <v>0.96340736325332899</v>
      </c>
      <c r="Y172">
        <v>0.96612751696700283</v>
      </c>
      <c r="Z172">
        <v>0.96569669690627213</v>
      </c>
      <c r="AA172">
        <v>0.9664396181280237</v>
      </c>
      <c r="AF172" t="s">
        <v>553</v>
      </c>
    </row>
    <row r="173" spans="1:32" x14ac:dyDescent="0.25">
      <c r="A173" t="s">
        <v>162</v>
      </c>
      <c r="B173" t="s">
        <v>403</v>
      </c>
      <c r="L173">
        <v>9.7321018177537438E-2</v>
      </c>
      <c r="M173">
        <v>9.7583969935245138E-2</v>
      </c>
      <c r="N173">
        <v>9.9325228952757999E-2</v>
      </c>
      <c r="O173">
        <v>0.10011926755435881</v>
      </c>
      <c r="P173">
        <v>0.10066103071720101</v>
      </c>
      <c r="Q173">
        <v>0.10093482444262029</v>
      </c>
      <c r="R173">
        <v>0.1016075437925011</v>
      </c>
      <c r="S173">
        <v>0.1018730842489964</v>
      </c>
      <c r="T173">
        <v>9.8236337522551162E-2</v>
      </c>
      <c r="U173">
        <v>9.8936435369739867E-2</v>
      </c>
      <c r="V173">
        <v>9.7089142212374288E-2</v>
      </c>
      <c r="W173">
        <v>9.7596475841468244E-2</v>
      </c>
      <c r="X173">
        <v>9.7545604779387174E-2</v>
      </c>
      <c r="Y173">
        <v>9.8422127315247812E-2</v>
      </c>
      <c r="Z173">
        <v>9.8310907320286869E-2</v>
      </c>
      <c r="AA173">
        <v>9.8636853240860106E-2</v>
      </c>
      <c r="AB173">
        <v>9.9521086024127015E-2</v>
      </c>
      <c r="AC173">
        <v>0.1015117506897741</v>
      </c>
      <c r="AF173" t="s">
        <v>554</v>
      </c>
    </row>
    <row r="174" spans="1:32" x14ac:dyDescent="0.25">
      <c r="A174" t="s">
        <v>162</v>
      </c>
      <c r="B174" t="s">
        <v>405</v>
      </c>
      <c r="L174">
        <v>9.9513679639874439E-2</v>
      </c>
      <c r="M174">
        <v>9.945205594390652E-2</v>
      </c>
      <c r="N174">
        <v>9.2878292777091725E-2</v>
      </c>
      <c r="O174">
        <v>9.0262848851318148E-2</v>
      </c>
      <c r="P174">
        <v>8.8759567891728855E-2</v>
      </c>
      <c r="Q174">
        <v>8.7516107835493018E-2</v>
      </c>
      <c r="R174">
        <v>8.492896377328725E-2</v>
      </c>
      <c r="S174">
        <v>8.3912384798954923E-2</v>
      </c>
      <c r="T174">
        <v>0.11709909339635489</v>
      </c>
      <c r="U174">
        <v>0.11242137760055849</v>
      </c>
      <c r="V174">
        <v>0.106698004889523</v>
      </c>
      <c r="W174">
        <v>0.1032714985987967</v>
      </c>
      <c r="X174">
        <v>0.1001483109895986</v>
      </c>
      <c r="Y174">
        <v>9.547363663598267E-2</v>
      </c>
      <c r="Z174">
        <v>7.8940648431291463E-2</v>
      </c>
      <c r="AA174">
        <v>7.7870318059987051E-2</v>
      </c>
      <c r="AB174">
        <v>7.3144991591738623E-2</v>
      </c>
      <c r="AC174">
        <v>7.1025361988006894E-2</v>
      </c>
      <c r="AF174" t="s">
        <v>555</v>
      </c>
    </row>
    <row r="175" spans="1:32" x14ac:dyDescent="0.25">
      <c r="A175" t="s">
        <v>162</v>
      </c>
      <c r="B175" t="s">
        <v>407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F175" t="s">
        <v>556</v>
      </c>
    </row>
    <row r="176" spans="1:32" x14ac:dyDescent="0.25">
      <c r="A176" t="s">
        <v>162</v>
      </c>
      <c r="B176" t="s">
        <v>409</v>
      </c>
      <c r="L176">
        <v>0.69292564942406654</v>
      </c>
      <c r="M176">
        <v>0.69479786593894566</v>
      </c>
      <c r="N176">
        <v>0.70719563014363696</v>
      </c>
      <c r="O176">
        <v>0.71284918498703476</v>
      </c>
      <c r="P176">
        <v>0.71670653870647139</v>
      </c>
      <c r="Q176">
        <v>0.71865595003145644</v>
      </c>
      <c r="R176">
        <v>0.72344571180260808</v>
      </c>
      <c r="S176">
        <v>0.72533635985285427</v>
      </c>
      <c r="T176">
        <v>0.69944272316056466</v>
      </c>
      <c r="U176">
        <v>0.70442741983254842</v>
      </c>
      <c r="V176">
        <v>0.69127469255210494</v>
      </c>
      <c r="W176">
        <v>0.69488690799125397</v>
      </c>
      <c r="X176">
        <v>0.69452470602923655</v>
      </c>
      <c r="Y176">
        <v>0.70076554648456424</v>
      </c>
      <c r="Z176">
        <v>0.69997366012044271</v>
      </c>
      <c r="AA176">
        <v>0.70229439507492375</v>
      </c>
      <c r="AB176">
        <v>0.70859013249178404</v>
      </c>
      <c r="AC176">
        <v>0.71269034410836318</v>
      </c>
      <c r="AF176" t="s">
        <v>557</v>
      </c>
    </row>
    <row r="177" spans="1:32" x14ac:dyDescent="0.25">
      <c r="A177" t="s">
        <v>162</v>
      </c>
      <c r="B177" t="s">
        <v>411</v>
      </c>
      <c r="L177">
        <v>0.88976034724147834</v>
      </c>
      <c r="M177">
        <v>0.89183389181809736</v>
      </c>
      <c r="N177">
        <v>0.89939915187348685</v>
      </c>
      <c r="O177">
        <v>0.90323130139271179</v>
      </c>
      <c r="P177">
        <v>0.90612713731540151</v>
      </c>
      <c r="Q177">
        <v>0.90710688230957004</v>
      </c>
      <c r="R177">
        <v>0.90998221936839641</v>
      </c>
      <c r="S177">
        <v>0.91112182890080595</v>
      </c>
      <c r="T177">
        <v>0.91477815407947083</v>
      </c>
      <c r="U177">
        <v>0.91578523280284663</v>
      </c>
      <c r="V177">
        <v>0.89506183965400243</v>
      </c>
      <c r="W177">
        <v>0.89575488243151913</v>
      </c>
      <c r="X177">
        <v>0.89221862179822253</v>
      </c>
      <c r="Y177">
        <v>0.89466131043579478</v>
      </c>
      <c r="Z177">
        <v>0.87722521587202096</v>
      </c>
      <c r="AA177">
        <v>0.87880156637577089</v>
      </c>
      <c r="AB177">
        <v>0.88125621010764954</v>
      </c>
      <c r="AC177">
        <v>0.88522745678614412</v>
      </c>
      <c r="AF177" t="s">
        <v>558</v>
      </c>
    </row>
    <row r="178" spans="1:32" x14ac:dyDescent="0.25">
      <c r="A178" t="s">
        <v>162</v>
      </c>
      <c r="B178" t="s">
        <v>413</v>
      </c>
      <c r="L178">
        <v>4.4538480495430188E-3</v>
      </c>
      <c r="M178">
        <v>4.6556176077685672E-3</v>
      </c>
      <c r="N178">
        <v>5.3654023608051106E-3</v>
      </c>
      <c r="O178">
        <v>5.790582956823929E-3</v>
      </c>
      <c r="P178">
        <v>6.1711725462377104E-3</v>
      </c>
      <c r="Q178">
        <v>6.5283500219499588E-3</v>
      </c>
      <c r="R178">
        <v>6.4737604867810793E-3</v>
      </c>
      <c r="S178">
        <v>6.6794803464073661E-3</v>
      </c>
      <c r="T178">
        <v>7.1422137616177226E-3</v>
      </c>
      <c r="U178">
        <v>7.235316270561145E-3</v>
      </c>
      <c r="V178">
        <v>6.601864627526273E-3</v>
      </c>
      <c r="W178">
        <v>7.359661718227219E-3</v>
      </c>
      <c r="X178">
        <v>7.8882899441827716E-3</v>
      </c>
      <c r="Y178">
        <v>7.6907712941444231E-3</v>
      </c>
      <c r="Z178">
        <v>7.2555123406252463E-3</v>
      </c>
      <c r="AA178">
        <v>7.4164912297375284E-3</v>
      </c>
      <c r="AF178" t="s">
        <v>559</v>
      </c>
    </row>
    <row r="179" spans="1:32" x14ac:dyDescent="0.25">
      <c r="A179" t="s">
        <v>162</v>
      </c>
      <c r="B179" t="s">
        <v>415</v>
      </c>
      <c r="L179">
        <v>2.7338884217407902E-3</v>
      </c>
      <c r="M179">
        <v>2.732195465460596E-3</v>
      </c>
      <c r="N179">
        <v>2.551597832310471E-3</v>
      </c>
      <c r="O179">
        <v>2.4797450790783469E-3</v>
      </c>
      <c r="P179">
        <v>2.438446210169897E-3</v>
      </c>
      <c r="Q179">
        <v>2.4042852680467379E-3</v>
      </c>
      <c r="R179">
        <v>2.3332099824916689E-3</v>
      </c>
      <c r="S179">
        <v>2.3052820282870828E-3</v>
      </c>
      <c r="T179">
        <v>2.2110641838198422E-3</v>
      </c>
      <c r="U179">
        <v>2.1726016012094942E-3</v>
      </c>
      <c r="V179">
        <v>1.965266753374982E-3</v>
      </c>
      <c r="W179">
        <v>2.5976691584927388E-3</v>
      </c>
      <c r="X179">
        <v>2.2805281698920141E-3</v>
      </c>
      <c r="Y179">
        <v>2.152541612622484E-3</v>
      </c>
      <c r="Z179">
        <v>2.326016021862522E-3</v>
      </c>
      <c r="AA179">
        <v>2.1695839533391061E-3</v>
      </c>
      <c r="AB179">
        <v>2.143080733322646E-3</v>
      </c>
      <c r="AC179">
        <v>2.0089478173594471E-3</v>
      </c>
      <c r="AF179" t="s">
        <v>560</v>
      </c>
    </row>
    <row r="180" spans="1:32" x14ac:dyDescent="0.25">
      <c r="A180" t="s">
        <v>162</v>
      </c>
      <c r="B180" t="s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F180" t="s">
        <v>361</v>
      </c>
    </row>
    <row r="181" spans="1:32" x14ac:dyDescent="0.25">
      <c r="A181" t="s">
        <v>162</v>
      </c>
      <c r="B181" t="s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F181" t="s">
        <v>360</v>
      </c>
    </row>
    <row r="182" spans="1:32" x14ac:dyDescent="0.25">
      <c r="A182" t="s">
        <v>177</v>
      </c>
      <c r="B182" t="s">
        <v>385</v>
      </c>
      <c r="M182">
        <v>3.841273107658537E-4</v>
      </c>
      <c r="N182">
        <v>4.2906641624299729E-4</v>
      </c>
      <c r="O182">
        <v>3.9651856698189899E-4</v>
      </c>
      <c r="P182">
        <v>3.8504040999102861E-4</v>
      </c>
      <c r="Q182">
        <v>4.4099390390779891E-4</v>
      </c>
      <c r="R182">
        <v>4.2634505731120419E-4</v>
      </c>
      <c r="S182">
        <v>4.4484613972405409E-4</v>
      </c>
      <c r="T182">
        <v>4.2044006059675819E-4</v>
      </c>
      <c r="U182">
        <v>4.1060282455007528E-4</v>
      </c>
      <c r="V182">
        <v>3.8092932514987969E-4</v>
      </c>
      <c r="W182">
        <v>3.4664448141985592E-4</v>
      </c>
      <c r="X182">
        <v>3.3529627229438448E-4</v>
      </c>
      <c r="Y182">
        <v>3.5227707990259259E-4</v>
      </c>
      <c r="Z182">
        <v>3.1458709747467288E-4</v>
      </c>
      <c r="AA182">
        <v>3.6459527070179291E-4</v>
      </c>
      <c r="AB182">
        <v>3.9027275136961761E-4</v>
      </c>
      <c r="AC182">
        <v>3.8084430334368532E-4</v>
      </c>
      <c r="AF182" t="s">
        <v>561</v>
      </c>
    </row>
    <row r="183" spans="1:32" x14ac:dyDescent="0.25">
      <c r="A183" t="s">
        <v>177</v>
      </c>
      <c r="B183" t="s">
        <v>387</v>
      </c>
      <c r="C183">
        <v>3.4459549466805947E-2</v>
      </c>
      <c r="D183">
        <v>3.5810813130082282E-2</v>
      </c>
      <c r="E183">
        <v>3.5368585686036333E-2</v>
      </c>
      <c r="F183">
        <v>3.4946477097001813E-2</v>
      </c>
      <c r="G183">
        <v>3.224168356730845E-2</v>
      </c>
      <c r="H183">
        <v>3.2366667674660052E-2</v>
      </c>
      <c r="I183">
        <v>3.4000994225842233E-2</v>
      </c>
      <c r="J183">
        <v>4.2799540774803267E-2</v>
      </c>
      <c r="K183">
        <v>3.9171406694377582E-2</v>
      </c>
      <c r="L183">
        <v>3.8216481657244263E-2</v>
      </c>
      <c r="M183">
        <v>3.8752410794283952E-2</v>
      </c>
      <c r="N183">
        <v>3.9129831842134991E-2</v>
      </c>
      <c r="O183">
        <v>3.7231378172389397E-2</v>
      </c>
      <c r="P183">
        <v>3.835269495953271E-2</v>
      </c>
      <c r="Q183">
        <v>3.9411588449005573E-2</v>
      </c>
      <c r="R183">
        <v>3.8797202733712677E-2</v>
      </c>
      <c r="S183">
        <v>4.188332471085468E-2</v>
      </c>
      <c r="T183">
        <v>4.9871099465606472E-2</v>
      </c>
      <c r="U183">
        <v>4.8850527593076933E-2</v>
      </c>
      <c r="V183">
        <v>4.5941506384036962E-2</v>
      </c>
      <c r="W183">
        <v>4.4499285566762622E-2</v>
      </c>
      <c r="X183">
        <v>4.4875937727529312E-2</v>
      </c>
      <c r="Y183">
        <v>4.7802502680597207E-2</v>
      </c>
      <c r="Z183">
        <v>5.1264495615960047E-2</v>
      </c>
      <c r="AA183">
        <v>5.4068385654500999E-2</v>
      </c>
      <c r="AB183">
        <v>5.8990342712995587E-2</v>
      </c>
      <c r="AC183">
        <v>6.3304051221807031E-2</v>
      </c>
      <c r="AF183" t="s">
        <v>562</v>
      </c>
    </row>
    <row r="184" spans="1:32" x14ac:dyDescent="0.25">
      <c r="A184" t="s">
        <v>177</v>
      </c>
      <c r="B184" t="s">
        <v>389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F184" t="s">
        <v>563</v>
      </c>
    </row>
    <row r="185" spans="1:32" x14ac:dyDescent="0.25">
      <c r="A185" t="s">
        <v>177</v>
      </c>
      <c r="B185" t="s">
        <v>391</v>
      </c>
      <c r="M185">
        <v>0.18786569262955721</v>
      </c>
      <c r="N185">
        <v>0.22322382694860921</v>
      </c>
      <c r="O185">
        <v>0.23471916572493509</v>
      </c>
      <c r="P185">
        <v>0.2480160792875212</v>
      </c>
      <c r="Q185">
        <v>0.25913394726602312</v>
      </c>
      <c r="R185">
        <v>0.22140804289215299</v>
      </c>
      <c r="S185">
        <v>0.26029148013726677</v>
      </c>
      <c r="T185">
        <v>0.25749951616024791</v>
      </c>
      <c r="U185">
        <v>0.24696435371446551</v>
      </c>
      <c r="V185">
        <v>0.24630462953733109</v>
      </c>
      <c r="W185">
        <v>0.2275432150120171</v>
      </c>
      <c r="X185">
        <v>0.22464286720577051</v>
      </c>
      <c r="Y185">
        <v>0.22185907239294</v>
      </c>
      <c r="Z185">
        <v>0.2163607562339748</v>
      </c>
      <c r="AA185">
        <v>0.21936346178995339</v>
      </c>
      <c r="AB185">
        <v>0.22217841458687709</v>
      </c>
      <c r="AC185">
        <v>0.22540340620118851</v>
      </c>
      <c r="AF185" t="s">
        <v>564</v>
      </c>
    </row>
    <row r="186" spans="1:32" x14ac:dyDescent="0.25">
      <c r="A186" t="s">
        <v>177</v>
      </c>
      <c r="B186" t="s">
        <v>393</v>
      </c>
      <c r="C186">
        <v>1.87056109821848E-2</v>
      </c>
      <c r="D186">
        <v>1.608479701782508E-2</v>
      </c>
      <c r="E186">
        <v>1.5364547444530261E-2</v>
      </c>
      <c r="F186">
        <v>9.665650757427896E-3</v>
      </c>
      <c r="G186">
        <v>9.7716437959280422E-3</v>
      </c>
      <c r="H186">
        <v>4.7854486074571352E-3</v>
      </c>
      <c r="I186">
        <v>4.5861853593871489E-3</v>
      </c>
      <c r="J186">
        <v>4.6665201932211678E-3</v>
      </c>
      <c r="K186">
        <v>1.257930430977904E-3</v>
      </c>
      <c r="L186">
        <v>6.550984195105847E-4</v>
      </c>
      <c r="M186">
        <v>2.075434449174635E-4</v>
      </c>
      <c r="N186">
        <v>1.720613462901519E-4</v>
      </c>
      <c r="O186">
        <v>1.694232733558576E-4</v>
      </c>
      <c r="P186">
        <v>1.8850095821320431E-4</v>
      </c>
      <c r="Q186">
        <v>1.732274617026855E-4</v>
      </c>
      <c r="R186">
        <v>1.6569331302644511E-4</v>
      </c>
      <c r="S186">
        <v>1.666038248730742E-4</v>
      </c>
      <c r="T186">
        <v>1.7735700063975209E-4</v>
      </c>
      <c r="U186">
        <v>3.6484680533578211E-4</v>
      </c>
      <c r="V186">
        <v>9.7947466127410246E-4</v>
      </c>
      <c r="W186">
        <v>1.778706939064535E-3</v>
      </c>
      <c r="X186">
        <v>1.82227966982174E-3</v>
      </c>
      <c r="Y186">
        <v>1.9154175314019871E-3</v>
      </c>
      <c r="Z186">
        <v>2.0208522300572511E-3</v>
      </c>
      <c r="AA186">
        <v>2.1935597086952712E-3</v>
      </c>
      <c r="AB186">
        <v>2.5999679380282622E-3</v>
      </c>
      <c r="AC186">
        <v>2.6643543213452372E-3</v>
      </c>
      <c r="AF186" t="s">
        <v>565</v>
      </c>
    </row>
    <row r="187" spans="1:32" x14ac:dyDescent="0.25">
      <c r="A187" t="s">
        <v>177</v>
      </c>
      <c r="B187" t="s">
        <v>395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F187" t="s">
        <v>566</v>
      </c>
    </row>
    <row r="188" spans="1:32" x14ac:dyDescent="0.25">
      <c r="A188" t="s">
        <v>177</v>
      </c>
      <c r="B188" t="s">
        <v>397</v>
      </c>
      <c r="M188">
        <v>0.63892334602325318</v>
      </c>
      <c r="N188">
        <v>0.74570512612933526</v>
      </c>
      <c r="O188">
        <v>0.73428894307975967</v>
      </c>
      <c r="P188">
        <v>0.72153492509038819</v>
      </c>
      <c r="Q188">
        <v>0.71080805647686629</v>
      </c>
      <c r="R188">
        <v>0.60132541169903087</v>
      </c>
      <c r="S188">
        <v>0.70969312677408869</v>
      </c>
      <c r="T188">
        <v>0.71239684202798981</v>
      </c>
      <c r="U188">
        <v>0.72252004172254503</v>
      </c>
      <c r="V188">
        <v>0.7231818634920183</v>
      </c>
      <c r="W188">
        <v>0.61088463671658366</v>
      </c>
      <c r="X188">
        <v>0.61644924065255968</v>
      </c>
      <c r="Y188">
        <v>0.62662107567526759</v>
      </c>
      <c r="Z188">
        <v>0.62918310361051333</v>
      </c>
      <c r="AA188">
        <v>0.62566179751178008</v>
      </c>
      <c r="AB188">
        <v>0.62691539339626534</v>
      </c>
      <c r="AC188">
        <v>0.64159921606220827</v>
      </c>
      <c r="AF188" t="s">
        <v>567</v>
      </c>
    </row>
    <row r="189" spans="1:32" x14ac:dyDescent="0.25">
      <c r="A189" t="s">
        <v>177</v>
      </c>
      <c r="B189" t="s">
        <v>399</v>
      </c>
      <c r="M189">
        <v>2.6621806084302209E-2</v>
      </c>
      <c r="N189">
        <v>3.1071046922055631E-2</v>
      </c>
      <c r="O189">
        <v>3.059537262832332E-2</v>
      </c>
      <c r="P189">
        <v>3.0063955212099511E-2</v>
      </c>
      <c r="Q189">
        <v>2.9617002353202769E-2</v>
      </c>
      <c r="R189">
        <v>2.5055225487459622E-2</v>
      </c>
      <c r="S189">
        <v>2.9570546948920369E-2</v>
      </c>
      <c r="T189">
        <v>2.968320175116624E-2</v>
      </c>
      <c r="U189">
        <v>3.0105001738439371E-2</v>
      </c>
      <c r="V189">
        <v>3.0132577645500761E-2</v>
      </c>
      <c r="W189">
        <v>2.5453526529857651E-2</v>
      </c>
      <c r="X189">
        <v>2.5685385027189991E-2</v>
      </c>
      <c r="Y189">
        <v>2.610921148646948E-2</v>
      </c>
      <c r="Z189">
        <v>2.621596265043806E-2</v>
      </c>
      <c r="AA189">
        <v>2.6069241562990831E-2</v>
      </c>
      <c r="AB189">
        <v>2.6121474724844398E-2</v>
      </c>
      <c r="AC189">
        <v>2.6733300669258681E-2</v>
      </c>
      <c r="AF189" t="s">
        <v>568</v>
      </c>
    </row>
    <row r="190" spans="1:32" x14ac:dyDescent="0.25">
      <c r="A190" t="s">
        <v>177</v>
      </c>
      <c r="B190" t="s">
        <v>401</v>
      </c>
      <c r="M190">
        <v>0.66554515210755538</v>
      </c>
      <c r="N190">
        <v>0.77677617305139091</v>
      </c>
      <c r="O190">
        <v>0.76488431570808313</v>
      </c>
      <c r="P190">
        <v>0.75159888030248767</v>
      </c>
      <c r="Q190">
        <v>0.74042505883006904</v>
      </c>
      <c r="R190">
        <v>0.62638063718649051</v>
      </c>
      <c r="S190">
        <v>0.73926367372300905</v>
      </c>
      <c r="T190">
        <v>0.74208004377915593</v>
      </c>
      <c r="U190">
        <v>0.75262504346098436</v>
      </c>
      <c r="V190">
        <v>0.753314441137519</v>
      </c>
      <c r="W190">
        <v>0.63633816324644132</v>
      </c>
      <c r="X190">
        <v>0.64213462567974977</v>
      </c>
      <c r="Y190">
        <v>0.65273028716173709</v>
      </c>
      <c r="Z190">
        <v>0.65539906626095135</v>
      </c>
      <c r="AA190">
        <v>0.65173103907477092</v>
      </c>
      <c r="AB190">
        <v>0.65303686812110984</v>
      </c>
      <c r="AC190">
        <v>0.66833251673146699</v>
      </c>
      <c r="AF190" t="s">
        <v>569</v>
      </c>
    </row>
    <row r="191" spans="1:32" x14ac:dyDescent="0.25">
      <c r="A191" t="s">
        <v>177</v>
      </c>
      <c r="B191" t="s">
        <v>403</v>
      </c>
      <c r="C191">
        <v>2.3651152274049819E-2</v>
      </c>
      <c r="D191">
        <v>2.4597880074554369E-2</v>
      </c>
      <c r="E191">
        <v>2.461588631388674E-2</v>
      </c>
      <c r="F191">
        <v>2.4758358731064301E-2</v>
      </c>
      <c r="G191">
        <v>2.47557089051018E-2</v>
      </c>
      <c r="H191">
        <v>2.4059416170229921E-2</v>
      </c>
      <c r="I191">
        <v>2.4885345366015318E-2</v>
      </c>
      <c r="J191">
        <v>2.488333699516947E-2</v>
      </c>
      <c r="K191">
        <v>2.496855173922554E-2</v>
      </c>
      <c r="L191">
        <v>2.498362253951223E-2</v>
      </c>
      <c r="M191">
        <v>2.401265002606948E-2</v>
      </c>
      <c r="N191">
        <v>2.4995698466342739E-2</v>
      </c>
      <c r="O191">
        <v>2.405276430030643E-2</v>
      </c>
      <c r="P191">
        <v>2.4022574198085511E-2</v>
      </c>
      <c r="Q191">
        <v>2.3994344357466571E-2</v>
      </c>
      <c r="R191">
        <v>2.3998009410472261E-2</v>
      </c>
      <c r="S191">
        <v>2.3948751786606801E-2</v>
      </c>
      <c r="T191">
        <v>2.3748788588343849E-2</v>
      </c>
      <c r="U191">
        <v>2.3769615640039678E-2</v>
      </c>
      <c r="V191">
        <v>2.382697547386722E-2</v>
      </c>
      <c r="W191">
        <v>2.381602185027671E-2</v>
      </c>
      <c r="X191">
        <v>2.3806212521576942E-2</v>
      </c>
      <c r="Y191">
        <v>2.3729949823959311E-2</v>
      </c>
      <c r="Z191">
        <v>2.3640459958451591E-2</v>
      </c>
      <c r="AA191">
        <v>2.3563027646482101E-2</v>
      </c>
      <c r="AB191">
        <v>2.342449497787907E-2</v>
      </c>
      <c r="AC191">
        <v>2.3313909872503171E-2</v>
      </c>
      <c r="AF191" t="s">
        <v>570</v>
      </c>
    </row>
    <row r="192" spans="1:32" x14ac:dyDescent="0.25">
      <c r="A192" t="s">
        <v>177</v>
      </c>
      <c r="B192" t="s">
        <v>405</v>
      </c>
      <c r="C192">
        <v>0.14663714409910891</v>
      </c>
      <c r="D192">
        <v>0.15250685646223711</v>
      </c>
      <c r="E192">
        <v>0.15261849514609779</v>
      </c>
      <c r="F192">
        <v>0.15350182413259869</v>
      </c>
      <c r="G192">
        <v>0.15348539521163121</v>
      </c>
      <c r="H192">
        <v>0.14916838025542559</v>
      </c>
      <c r="I192">
        <v>0.15428914126929499</v>
      </c>
      <c r="J192">
        <v>0.15427668937005071</v>
      </c>
      <c r="K192">
        <v>0.15480502078319841</v>
      </c>
      <c r="L192">
        <v>0.15489845974497579</v>
      </c>
      <c r="M192">
        <v>0.1488784301616308</v>
      </c>
      <c r="N192">
        <v>0.154973330491325</v>
      </c>
      <c r="O192">
        <v>0.14912713866189989</v>
      </c>
      <c r="P192">
        <v>0.14893996002813009</v>
      </c>
      <c r="Q192">
        <v>0.1487649350162927</v>
      </c>
      <c r="R192">
        <v>0.1487876583449281</v>
      </c>
      <c r="S192">
        <v>0.14848226107696219</v>
      </c>
      <c r="T192">
        <v>0.14724248924773181</v>
      </c>
      <c r="U192">
        <v>0.14737161696824599</v>
      </c>
      <c r="V192">
        <v>0.14772724793797681</v>
      </c>
      <c r="W192">
        <v>0.14765933547171561</v>
      </c>
      <c r="X192">
        <v>0.14759851763377699</v>
      </c>
      <c r="Y192">
        <v>0.14712568890854771</v>
      </c>
      <c r="Z192">
        <v>0.14657085174239989</v>
      </c>
      <c r="AA192">
        <v>0.14609077140818899</v>
      </c>
      <c r="AB192">
        <v>0.14523186886285019</v>
      </c>
      <c r="AC192">
        <v>0.1445462412095197</v>
      </c>
      <c r="AF192" t="s">
        <v>571</v>
      </c>
    </row>
    <row r="193" spans="1:32" x14ac:dyDescent="0.25">
      <c r="A193" t="s">
        <v>177</v>
      </c>
      <c r="B193" t="s">
        <v>407</v>
      </c>
      <c r="C193">
        <v>0.42099051047808678</v>
      </c>
      <c r="D193">
        <v>0.43784226532706783</v>
      </c>
      <c r="E193">
        <v>0.43816277638718393</v>
      </c>
      <c r="F193">
        <v>0.4406987854129446</v>
      </c>
      <c r="G193">
        <v>0.44065161851081203</v>
      </c>
      <c r="H193">
        <v>0.4282576078300927</v>
      </c>
      <c r="I193">
        <v>0.44295914751507282</v>
      </c>
      <c r="J193">
        <v>0.44292339851401658</v>
      </c>
      <c r="K193">
        <v>0.44444022095821473</v>
      </c>
      <c r="L193">
        <v>0.44470848120331768</v>
      </c>
      <c r="M193">
        <v>0.42742517046403677</v>
      </c>
      <c r="N193">
        <v>0.44492343270090079</v>
      </c>
      <c r="O193">
        <v>0.42813920454545451</v>
      </c>
      <c r="P193">
        <v>0.42760182072592201</v>
      </c>
      <c r="Q193">
        <v>0.42709932956290492</v>
      </c>
      <c r="R193">
        <v>0.4271645675064063</v>
      </c>
      <c r="S193">
        <v>0.42628778180160121</v>
      </c>
      <c r="T193">
        <v>0.42272843687252037</v>
      </c>
      <c r="U193">
        <v>0.4230991583927064</v>
      </c>
      <c r="V193">
        <v>0.42412016343483661</v>
      </c>
      <c r="W193">
        <v>0.42392518893492542</v>
      </c>
      <c r="X193">
        <v>0.42375058288406953</v>
      </c>
      <c r="Y193">
        <v>0.42239310686647569</v>
      </c>
      <c r="Z193">
        <v>0.42080018726043827</v>
      </c>
      <c r="AA193">
        <v>0.41942189210738151</v>
      </c>
      <c r="AB193">
        <v>0.41695601060624748</v>
      </c>
      <c r="AC193">
        <v>0.41498759573055638</v>
      </c>
      <c r="AF193" t="s">
        <v>572</v>
      </c>
    </row>
    <row r="194" spans="1:32" x14ac:dyDescent="0.25">
      <c r="A194" t="s">
        <v>177</v>
      </c>
      <c r="B194" t="s">
        <v>409</v>
      </c>
      <c r="C194">
        <v>0.35476728411074732</v>
      </c>
      <c r="D194">
        <v>0.36896820111831558</v>
      </c>
      <c r="E194">
        <v>0.369238294708301</v>
      </c>
      <c r="F194">
        <v>0.37137538096596451</v>
      </c>
      <c r="G194">
        <v>0.37133563357652699</v>
      </c>
      <c r="H194">
        <v>0.36089124255344879</v>
      </c>
      <c r="I194">
        <v>0.37328018049022982</v>
      </c>
      <c r="J194">
        <v>0.37325005492754199</v>
      </c>
      <c r="K194">
        <v>0.37452827608838318</v>
      </c>
      <c r="L194">
        <v>0.37475433809268349</v>
      </c>
      <c r="M194">
        <v>0.36018975039104217</v>
      </c>
      <c r="N194">
        <v>0.37493547699514113</v>
      </c>
      <c r="O194">
        <v>0.36079146450459643</v>
      </c>
      <c r="P194">
        <v>0.36033861297128261</v>
      </c>
      <c r="Q194">
        <v>0.35991516536199858</v>
      </c>
      <c r="R194">
        <v>0.35997014115708398</v>
      </c>
      <c r="S194">
        <v>0.35923127679910211</v>
      </c>
      <c r="T194">
        <v>0.35623182882515769</v>
      </c>
      <c r="U194">
        <v>0.35654423460059531</v>
      </c>
      <c r="V194">
        <v>0.3574046321080081</v>
      </c>
      <c r="W194">
        <v>0.35724032775415071</v>
      </c>
      <c r="X194">
        <v>0.35709318782365429</v>
      </c>
      <c r="Y194">
        <v>0.3559492473593896</v>
      </c>
      <c r="Z194">
        <v>0.35460689937677392</v>
      </c>
      <c r="AA194">
        <v>0.35344541469723162</v>
      </c>
      <c r="AB194">
        <v>0.3513674246681861</v>
      </c>
      <c r="AC194">
        <v>0.34970864808754759</v>
      </c>
      <c r="AF194" t="s">
        <v>573</v>
      </c>
    </row>
    <row r="195" spans="1:32" x14ac:dyDescent="0.25">
      <c r="A195" t="s">
        <v>177</v>
      </c>
      <c r="B195" t="s">
        <v>411</v>
      </c>
      <c r="C195">
        <v>0.94604609096199277</v>
      </c>
      <c r="D195">
        <v>0.98391520298217483</v>
      </c>
      <c r="E195">
        <v>0.98463545255546947</v>
      </c>
      <c r="F195">
        <v>0.99033434924257191</v>
      </c>
      <c r="G195">
        <v>0.9902283562040719</v>
      </c>
      <c r="H195">
        <v>0.9623766468091971</v>
      </c>
      <c r="I195">
        <v>0.99541381464061296</v>
      </c>
      <c r="J195">
        <v>0.99533347980677866</v>
      </c>
      <c r="K195">
        <v>0.9987420695690219</v>
      </c>
      <c r="L195">
        <v>0.99934490158048939</v>
      </c>
      <c r="M195">
        <v>0.96050600104277928</v>
      </c>
      <c r="N195">
        <v>0.99982793865370967</v>
      </c>
      <c r="O195">
        <v>0.96211057201225714</v>
      </c>
      <c r="P195">
        <v>0.96090296792342034</v>
      </c>
      <c r="Q195">
        <v>0.95977377429866284</v>
      </c>
      <c r="R195">
        <v>0.95992037641889072</v>
      </c>
      <c r="S195">
        <v>0.95795007146427225</v>
      </c>
      <c r="T195">
        <v>0.94995154353375377</v>
      </c>
      <c r="U195">
        <v>0.95078462560158739</v>
      </c>
      <c r="V195">
        <v>0.95307901895468883</v>
      </c>
      <c r="W195">
        <v>0.95264087401106834</v>
      </c>
      <c r="X195">
        <v>0.95224850086307766</v>
      </c>
      <c r="Y195">
        <v>0.94919799295837204</v>
      </c>
      <c r="Z195">
        <v>0.94561839833806371</v>
      </c>
      <c r="AA195">
        <v>0.94252110585928417</v>
      </c>
      <c r="AB195">
        <v>0.93697979911516271</v>
      </c>
      <c r="AC195">
        <v>0.93255639490012698</v>
      </c>
      <c r="AF195" t="s">
        <v>574</v>
      </c>
    </row>
    <row r="196" spans="1:32" x14ac:dyDescent="0.25">
      <c r="A196" t="s">
        <v>177</v>
      </c>
      <c r="B196" t="s">
        <v>413</v>
      </c>
      <c r="M196">
        <v>0.1462050279521212</v>
      </c>
      <c r="N196">
        <v>0.17810465982319229</v>
      </c>
      <c r="O196">
        <v>0.1799076111738932</v>
      </c>
      <c r="P196">
        <v>0.17998020892292649</v>
      </c>
      <c r="Q196">
        <v>0.17830458226018639</v>
      </c>
      <c r="R196">
        <v>0.15178497486404491</v>
      </c>
      <c r="S196">
        <v>0.17295688522969591</v>
      </c>
      <c r="T196">
        <v>0.16180936046395239</v>
      </c>
      <c r="U196">
        <v>0.15892647229258761</v>
      </c>
      <c r="V196">
        <v>0.1690970194950373</v>
      </c>
      <c r="W196">
        <v>0.13577197726012211</v>
      </c>
      <c r="X196">
        <v>0.1328872108421853</v>
      </c>
      <c r="Y196">
        <v>0.12505836336542039</v>
      </c>
      <c r="Z196">
        <v>0.1279255904075991</v>
      </c>
      <c r="AA196">
        <v>0.1285409038645739</v>
      </c>
      <c r="AB196">
        <v>0.12439444454064361</v>
      </c>
      <c r="AC196">
        <v>0.1058832327640008</v>
      </c>
      <c r="AF196" t="s">
        <v>575</v>
      </c>
    </row>
    <row r="197" spans="1:32" x14ac:dyDescent="0.25">
      <c r="A197" t="s">
        <v>177</v>
      </c>
      <c r="B197" t="s">
        <v>415</v>
      </c>
      <c r="C197">
        <v>7.8874858901641304E-4</v>
      </c>
      <c r="D197">
        <v>7.4623023296525252E-4</v>
      </c>
      <c r="E197">
        <v>6.7239926029671437E-4</v>
      </c>
      <c r="F197">
        <v>6.0714339333703654E-4</v>
      </c>
      <c r="G197">
        <v>5.1255037269207465E-4</v>
      </c>
      <c r="H197">
        <v>4.7123690868587902E-4</v>
      </c>
      <c r="I197">
        <v>4.8895517061170381E-4</v>
      </c>
      <c r="J197">
        <v>6.0838055038944393E-4</v>
      </c>
      <c r="K197">
        <v>5.5075475825858654E-4</v>
      </c>
      <c r="L197">
        <v>5.318161185160731E-4</v>
      </c>
      <c r="M197">
        <v>5.3404471801932684E-4</v>
      </c>
      <c r="N197">
        <v>5.2645635805195724E-4</v>
      </c>
      <c r="O197">
        <v>4.8862654199732835E-4</v>
      </c>
      <c r="P197">
        <v>5.5583615883380742E-4</v>
      </c>
      <c r="Q197">
        <v>6.4140979062886252E-4</v>
      </c>
      <c r="R197">
        <v>1.116727534370014E-3</v>
      </c>
      <c r="S197">
        <v>1.0877476039739401E-3</v>
      </c>
      <c r="T197">
        <v>1.0565409895253799E-3</v>
      </c>
      <c r="U197">
        <v>1.034279202092335E-3</v>
      </c>
      <c r="V197">
        <v>1.1099258522411211E-3</v>
      </c>
      <c r="W197">
        <v>1.081133483104392E-3</v>
      </c>
      <c r="X197">
        <v>1.0532817395714879E-3</v>
      </c>
      <c r="Y197">
        <v>1.084086829628547E-3</v>
      </c>
      <c r="Z197">
        <v>1.0962538159190881E-3</v>
      </c>
      <c r="AA197">
        <v>1.216948777519637E-3</v>
      </c>
      <c r="AB197">
        <v>1.42989023381285E-3</v>
      </c>
      <c r="AC197">
        <v>1.4751995567205229E-3</v>
      </c>
      <c r="AF197" t="s">
        <v>576</v>
      </c>
    </row>
    <row r="198" spans="1:32" x14ac:dyDescent="0.25">
      <c r="A198" t="s">
        <v>177</v>
      </c>
      <c r="B198" t="s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F198" t="s">
        <v>363</v>
      </c>
    </row>
    <row r="199" spans="1:32" x14ac:dyDescent="0.25">
      <c r="A199" t="s">
        <v>177</v>
      </c>
      <c r="B199" t="s">
        <v>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F199" t="s">
        <v>362</v>
      </c>
    </row>
    <row r="200" spans="1:32" x14ac:dyDescent="0.25">
      <c r="A200" t="s">
        <v>192</v>
      </c>
      <c r="B200" t="s">
        <v>385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F200" t="s">
        <v>577</v>
      </c>
    </row>
    <row r="201" spans="1:32" x14ac:dyDescent="0.25">
      <c r="A201" t="s">
        <v>192</v>
      </c>
      <c r="B201" t="s">
        <v>387</v>
      </c>
      <c r="X201">
        <v>7.491085939447642E-2</v>
      </c>
      <c r="Y201">
        <v>7.7073548493453742E-2</v>
      </c>
      <c r="Z201">
        <v>8.1534885900116066E-2</v>
      </c>
      <c r="AA201">
        <v>8.0329337446173807E-2</v>
      </c>
      <c r="AB201">
        <v>7.8422041527626343E-2</v>
      </c>
      <c r="AC201">
        <v>7.6781355818110311E-2</v>
      </c>
      <c r="AF201" t="s">
        <v>578</v>
      </c>
    </row>
    <row r="202" spans="1:32" x14ac:dyDescent="0.25">
      <c r="A202" t="s">
        <v>192</v>
      </c>
      <c r="B202" t="s">
        <v>389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F202" t="s">
        <v>579</v>
      </c>
    </row>
    <row r="203" spans="1:32" x14ac:dyDescent="0.25">
      <c r="A203" t="s">
        <v>192</v>
      </c>
      <c r="B203" t="s">
        <v>391</v>
      </c>
      <c r="M203">
        <v>0.14637604683803759</v>
      </c>
      <c r="N203">
        <v>0.1314857476227021</v>
      </c>
      <c r="O203">
        <v>0.1349326400167988</v>
      </c>
      <c r="P203">
        <v>0.13839310592574569</v>
      </c>
      <c r="Q203">
        <v>0.14186722568441709</v>
      </c>
      <c r="R203">
        <v>0.14535508026289121</v>
      </c>
      <c r="S203">
        <v>0.1488567512727394</v>
      </c>
      <c r="T203">
        <v>0.14606741573033699</v>
      </c>
      <c r="U203">
        <v>0.15590187227857741</v>
      </c>
      <c r="V203">
        <v>0.159445488762847</v>
      </c>
      <c r="W203">
        <v>0.1630032546681634</v>
      </c>
      <c r="X203">
        <v>0.16657525491058089</v>
      </c>
      <c r="Y203">
        <v>0.15969581749049419</v>
      </c>
      <c r="Z203">
        <v>0.17376230148200769</v>
      </c>
      <c r="AA203">
        <v>0.17737752107479271</v>
      </c>
      <c r="AB203">
        <v>0.18100732154615171</v>
      </c>
      <c r="AF203" t="s">
        <v>580</v>
      </c>
    </row>
    <row r="204" spans="1:32" x14ac:dyDescent="0.25">
      <c r="A204" t="s">
        <v>192</v>
      </c>
      <c r="B204" t="s">
        <v>393</v>
      </c>
      <c r="X204">
        <v>4.9324118982550574E-3</v>
      </c>
      <c r="Y204">
        <v>5.1215372973900013E-3</v>
      </c>
      <c r="Z204">
        <v>4.844531137231896E-3</v>
      </c>
      <c r="AA204">
        <v>5.1500030784935877E-3</v>
      </c>
      <c r="AB204">
        <v>5.6747060605407389E-3</v>
      </c>
      <c r="AC204">
        <v>5.5559842196160371E-3</v>
      </c>
      <c r="AF204" t="s">
        <v>581</v>
      </c>
    </row>
    <row r="205" spans="1:32" x14ac:dyDescent="0.25">
      <c r="A205" t="s">
        <v>192</v>
      </c>
      <c r="B205" t="s">
        <v>395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F205" t="s">
        <v>582</v>
      </c>
    </row>
    <row r="206" spans="1:32" x14ac:dyDescent="0.25">
      <c r="A206" t="s">
        <v>192</v>
      </c>
      <c r="B206" t="s">
        <v>397</v>
      </c>
      <c r="M206">
        <v>0.68993491925033312</v>
      </c>
      <c r="N206">
        <v>0.70392271893185454</v>
      </c>
      <c r="O206">
        <v>0.70309730109272939</v>
      </c>
      <c r="P206">
        <v>0.70226863284134455</v>
      </c>
      <c r="Q206">
        <v>0.70143669494012717</v>
      </c>
      <c r="R206">
        <v>0.70060146799939793</v>
      </c>
      <c r="S206">
        <v>0.6997629324758563</v>
      </c>
      <c r="T206">
        <v>0.70411985018726608</v>
      </c>
      <c r="U206">
        <v>0.69807585672989714</v>
      </c>
      <c r="V206">
        <v>0.69722727663898865</v>
      </c>
      <c r="W206">
        <v>0.69637530822514759</v>
      </c>
      <c r="X206">
        <v>0.69551993115375943</v>
      </c>
      <c r="Y206">
        <v>0.70342205323193929</v>
      </c>
      <c r="Z206">
        <v>0.69379886888304954</v>
      </c>
      <c r="AA206">
        <v>0.6929331421927275</v>
      </c>
      <c r="AB206">
        <v>0.69206392385952586</v>
      </c>
      <c r="AF206" t="s">
        <v>583</v>
      </c>
    </row>
    <row r="207" spans="1:32" x14ac:dyDescent="0.25">
      <c r="A207" t="s">
        <v>192</v>
      </c>
      <c r="B207" t="s">
        <v>399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F207" t="s">
        <v>584</v>
      </c>
    </row>
    <row r="208" spans="1:32" x14ac:dyDescent="0.25">
      <c r="A208" t="s">
        <v>192</v>
      </c>
      <c r="B208" t="s">
        <v>401</v>
      </c>
      <c r="M208">
        <v>0.68993491925033312</v>
      </c>
      <c r="N208">
        <v>0.70392271893185454</v>
      </c>
      <c r="O208">
        <v>0.70309730109272939</v>
      </c>
      <c r="P208">
        <v>0.70226863284134455</v>
      </c>
      <c r="Q208">
        <v>0.70143669494012717</v>
      </c>
      <c r="R208">
        <v>0.70060146799939793</v>
      </c>
      <c r="S208">
        <v>0.6997629324758563</v>
      </c>
      <c r="T208">
        <v>0.70411985018726608</v>
      </c>
      <c r="U208">
        <v>0.69807585672989714</v>
      </c>
      <c r="V208">
        <v>0.69722727663898865</v>
      </c>
      <c r="W208">
        <v>0.69637530822514759</v>
      </c>
      <c r="X208">
        <v>0.69551993115375943</v>
      </c>
      <c r="Y208">
        <v>0.70342205323193929</v>
      </c>
      <c r="Z208">
        <v>0.69379886888304954</v>
      </c>
      <c r="AA208">
        <v>0.6929331421927275</v>
      </c>
      <c r="AB208">
        <v>0.69206392385952586</v>
      </c>
      <c r="AF208" t="s">
        <v>585</v>
      </c>
    </row>
    <row r="209" spans="1:32" x14ac:dyDescent="0.25">
      <c r="A209" t="s">
        <v>192</v>
      </c>
      <c r="B209" t="s">
        <v>403</v>
      </c>
      <c r="X209">
        <v>6.5529197842540358E-3</v>
      </c>
      <c r="Y209">
        <v>6.4076212384091237E-3</v>
      </c>
      <c r="Z209">
        <v>6.4491752243520236E-3</v>
      </c>
      <c r="AA209">
        <v>6.5030434378901226E-3</v>
      </c>
      <c r="AB209">
        <v>6.4993744981585808E-3</v>
      </c>
      <c r="AC209">
        <v>6.5109817718457296E-3</v>
      </c>
      <c r="AF209" t="s">
        <v>586</v>
      </c>
    </row>
    <row r="210" spans="1:32" x14ac:dyDescent="0.25">
      <c r="A210" t="s">
        <v>192</v>
      </c>
      <c r="B210" t="s">
        <v>405</v>
      </c>
      <c r="X210">
        <v>4.5249865601160892E-2</v>
      </c>
      <c r="Y210">
        <v>4.5934871482742258E-2</v>
      </c>
      <c r="Z210">
        <v>4.5193919058890017E-2</v>
      </c>
      <c r="AA210">
        <v>4.6360440768703833E-2</v>
      </c>
      <c r="AB210">
        <v>4.6896380833520553E-2</v>
      </c>
      <c r="AC210">
        <v>4.5915250779229963E-2</v>
      </c>
      <c r="AF210" t="s">
        <v>587</v>
      </c>
    </row>
    <row r="211" spans="1:32" x14ac:dyDescent="0.25">
      <c r="A211" t="s">
        <v>192</v>
      </c>
      <c r="B211" t="s">
        <v>407</v>
      </c>
      <c r="X211">
        <v>0.15083900432670971</v>
      </c>
      <c r="Y211">
        <v>0.15506088104962801</v>
      </c>
      <c r="Z211">
        <v>0.16005875501825539</v>
      </c>
      <c r="AA211">
        <v>0.16574106747752709</v>
      </c>
      <c r="AB211">
        <v>0.16706173720331011</v>
      </c>
      <c r="AC211">
        <v>0.16871257435319781</v>
      </c>
      <c r="AF211" t="s">
        <v>588</v>
      </c>
    </row>
    <row r="212" spans="1:32" x14ac:dyDescent="0.25">
      <c r="A212" t="s">
        <v>192</v>
      </c>
      <c r="B212" t="s">
        <v>409</v>
      </c>
      <c r="X212">
        <v>0.71633509295968079</v>
      </c>
      <c r="Y212">
        <v>0.7090766461397745</v>
      </c>
      <c r="Z212">
        <v>0.70059605662321944</v>
      </c>
      <c r="AA212">
        <v>0.69470001087709576</v>
      </c>
      <c r="AB212">
        <v>0.69416704492193515</v>
      </c>
      <c r="AC212">
        <v>0.6952718903950772</v>
      </c>
      <c r="AF212" t="s">
        <v>589</v>
      </c>
    </row>
    <row r="213" spans="1:32" x14ac:dyDescent="0.25">
      <c r="A213" t="s">
        <v>192</v>
      </c>
      <c r="B213" t="s">
        <v>411</v>
      </c>
      <c r="X213">
        <v>0.91897688267180544</v>
      </c>
      <c r="Y213">
        <v>0.91648001991055394</v>
      </c>
      <c r="Z213">
        <v>0.91229790592471693</v>
      </c>
      <c r="AA213">
        <v>0.91330456256121673</v>
      </c>
      <c r="AB213">
        <v>0.9146245374569244</v>
      </c>
      <c r="AC213">
        <v>0.91641069729935065</v>
      </c>
      <c r="AF213" t="s">
        <v>590</v>
      </c>
    </row>
    <row r="214" spans="1:32" x14ac:dyDescent="0.25">
      <c r="A214" t="s">
        <v>192</v>
      </c>
      <c r="B214" t="s">
        <v>413</v>
      </c>
      <c r="M214">
        <v>0.16368903391162951</v>
      </c>
      <c r="N214">
        <v>0.16459153344544361</v>
      </c>
      <c r="O214">
        <v>0.16197005889047181</v>
      </c>
      <c r="P214">
        <v>0.15933826123290981</v>
      </c>
      <c r="Q214">
        <v>0.15669607937545549</v>
      </c>
      <c r="R214">
        <v>0.15404345173771089</v>
      </c>
      <c r="S214">
        <v>0.15138031625140411</v>
      </c>
      <c r="T214">
        <v>0.14981273408239701</v>
      </c>
      <c r="U214">
        <v>0.14602227099152551</v>
      </c>
      <c r="V214">
        <v>0.14332723459816471</v>
      </c>
      <c r="W214">
        <v>0.14062143710668901</v>
      </c>
      <c r="X214">
        <v>0.1379048139356594</v>
      </c>
      <c r="Y214">
        <v>0.13688212927756621</v>
      </c>
      <c r="Z214">
        <v>0.1324388296349425</v>
      </c>
      <c r="AA214">
        <v>0.1296893367324799</v>
      </c>
      <c r="AB214">
        <v>0.1269287545943229</v>
      </c>
      <c r="AF214" t="s">
        <v>591</v>
      </c>
    </row>
    <row r="215" spans="1:32" x14ac:dyDescent="0.25">
      <c r="A215" t="s">
        <v>192</v>
      </c>
      <c r="B215" t="s">
        <v>415</v>
      </c>
      <c r="X215">
        <v>1.1798460354630041E-3</v>
      </c>
      <c r="Y215">
        <v>1.3248942986024701E-3</v>
      </c>
      <c r="Z215">
        <v>1.3226770379352159E-3</v>
      </c>
      <c r="AA215">
        <v>1.2160969141156871E-3</v>
      </c>
      <c r="AB215">
        <v>1.2787149549087959E-3</v>
      </c>
      <c r="AC215">
        <v>1.2519626629230759E-3</v>
      </c>
      <c r="AF215" t="s">
        <v>592</v>
      </c>
    </row>
    <row r="216" spans="1:32" x14ac:dyDescent="0.25">
      <c r="A216" t="s">
        <v>192</v>
      </c>
      <c r="B216" t="s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F216" t="s">
        <v>365</v>
      </c>
    </row>
    <row r="217" spans="1:32" x14ac:dyDescent="0.25">
      <c r="A217" t="s">
        <v>192</v>
      </c>
      <c r="B217" t="s">
        <v>0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F217" t="s">
        <v>364</v>
      </c>
    </row>
    <row r="218" spans="1:32" x14ac:dyDescent="0.25">
      <c r="A218" t="s">
        <v>207</v>
      </c>
      <c r="B218" t="s">
        <v>385</v>
      </c>
      <c r="C218">
        <v>3.5228901704276727E-2</v>
      </c>
      <c r="D218">
        <v>3.4383980264556531E-2</v>
      </c>
      <c r="E218">
        <v>3.3564688288158832E-2</v>
      </c>
      <c r="F218">
        <v>3.2755844893566213E-2</v>
      </c>
      <c r="G218">
        <v>2.98791589085756E-2</v>
      </c>
      <c r="H218">
        <v>2.9147860933050371E-2</v>
      </c>
      <c r="I218">
        <v>2.103538396571657E-2</v>
      </c>
      <c r="J218">
        <v>2.0499876266273871E-2</v>
      </c>
      <c r="K218">
        <v>1.997917310293754E-2</v>
      </c>
      <c r="L218">
        <v>1.9470135456133578E-2</v>
      </c>
      <c r="M218">
        <v>1.8983405482673091E-2</v>
      </c>
      <c r="N218">
        <v>2.0054238946862452E-2</v>
      </c>
      <c r="O218">
        <v>1.9565300758347431E-2</v>
      </c>
      <c r="P218">
        <v>1.938199035083616E-2</v>
      </c>
      <c r="Q218">
        <v>1.7003750923781182E-2</v>
      </c>
      <c r="R218">
        <v>1.547329035944655E-2</v>
      </c>
      <c r="S218">
        <v>1.6533442984083199E-2</v>
      </c>
      <c r="T218">
        <v>1.7592338525936599E-2</v>
      </c>
      <c r="U218">
        <v>1.7037229079622351E-2</v>
      </c>
      <c r="V218">
        <v>1.929932116834639E-2</v>
      </c>
      <c r="W218">
        <v>1.8775294815912249E-2</v>
      </c>
      <c r="X218">
        <v>1.8065198304362151E-2</v>
      </c>
      <c r="Y218">
        <v>1.7352583821835261E-2</v>
      </c>
      <c r="Z218">
        <v>1.8501560554473259E-2</v>
      </c>
      <c r="AA218">
        <v>1.8840428501130761E-2</v>
      </c>
      <c r="AB218">
        <v>1.8972576084255819E-2</v>
      </c>
      <c r="AC218">
        <v>1.8404907975460121E-2</v>
      </c>
      <c r="AF218" t="s">
        <v>593</v>
      </c>
    </row>
    <row r="219" spans="1:32" x14ac:dyDescent="0.25">
      <c r="A219" t="s">
        <v>207</v>
      </c>
      <c r="B219" t="s">
        <v>387</v>
      </c>
      <c r="W219">
        <v>0.1248833482094711</v>
      </c>
      <c r="X219">
        <v>0.1438724119878588</v>
      </c>
      <c r="Y219">
        <v>0.1410147809682315</v>
      </c>
      <c r="Z219">
        <v>0.139085688921673</v>
      </c>
      <c r="AA219">
        <v>0.12509029479222339</v>
      </c>
      <c r="AB219">
        <v>0.1064175654594349</v>
      </c>
      <c r="AF219" t="s">
        <v>594</v>
      </c>
    </row>
    <row r="220" spans="1:32" x14ac:dyDescent="0.25">
      <c r="A220" t="s">
        <v>207</v>
      </c>
      <c r="B220" t="s">
        <v>389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F220" t="s">
        <v>595</v>
      </c>
    </row>
    <row r="221" spans="1:32" x14ac:dyDescent="0.25">
      <c r="A221" t="s">
        <v>207</v>
      </c>
      <c r="B221" t="s">
        <v>391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F221" t="s">
        <v>596</v>
      </c>
    </row>
    <row r="222" spans="1:32" x14ac:dyDescent="0.25">
      <c r="A222" t="s">
        <v>207</v>
      </c>
      <c r="B222" t="s">
        <v>393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F222" t="s">
        <v>597</v>
      </c>
    </row>
    <row r="223" spans="1:32" x14ac:dyDescent="0.25">
      <c r="A223" t="s">
        <v>207</v>
      </c>
      <c r="B223" t="s">
        <v>395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F223" t="s">
        <v>598</v>
      </c>
    </row>
    <row r="224" spans="1:32" x14ac:dyDescent="0.25">
      <c r="A224" t="s">
        <v>207</v>
      </c>
      <c r="B224" t="s">
        <v>397</v>
      </c>
      <c r="C224">
        <v>0.3535247723687312</v>
      </c>
      <c r="D224">
        <v>0.35383438017121838</v>
      </c>
      <c r="E224">
        <v>0.35413459647119999</v>
      </c>
      <c r="F224">
        <v>0.35443098405729212</v>
      </c>
      <c r="G224">
        <v>0.33165149256138882</v>
      </c>
      <c r="H224">
        <v>0.33190149859653079</v>
      </c>
      <c r="I224">
        <v>0.24582651551565279</v>
      </c>
      <c r="J224">
        <v>0.24596098614883979</v>
      </c>
      <c r="K224">
        <v>0.2460917392344617</v>
      </c>
      <c r="L224">
        <v>0.2462195630075894</v>
      </c>
      <c r="M224">
        <v>0.2463417851302413</v>
      </c>
      <c r="N224">
        <v>0.26705117508153831</v>
      </c>
      <c r="O224">
        <v>0.26718441869865928</v>
      </c>
      <c r="P224">
        <v>0.27143816262322262</v>
      </c>
      <c r="Q224">
        <v>0.2441319321991606</v>
      </c>
      <c r="R224">
        <v>0.22768354815045849</v>
      </c>
      <c r="S224">
        <v>0.24925528351153481</v>
      </c>
      <c r="T224">
        <v>0.26204008583813782</v>
      </c>
      <c r="U224">
        <v>0.27785427737404828</v>
      </c>
      <c r="V224">
        <v>0.32017953964122309</v>
      </c>
      <c r="W224">
        <v>0.3116572179070774</v>
      </c>
      <c r="X224">
        <v>0.3357440615771094</v>
      </c>
      <c r="Y224">
        <v>0.34063172042193451</v>
      </c>
      <c r="Z224">
        <v>0.37735324271312942</v>
      </c>
      <c r="AA224">
        <v>0.36925051341766202</v>
      </c>
      <c r="AB224">
        <v>0.3834618116287174</v>
      </c>
      <c r="AC224">
        <v>0.39263803680981602</v>
      </c>
      <c r="AF224" t="s">
        <v>599</v>
      </c>
    </row>
    <row r="225" spans="1:32" x14ac:dyDescent="0.25">
      <c r="A225" t="s">
        <v>207</v>
      </c>
      <c r="B225" t="s">
        <v>399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F225" t="s">
        <v>600</v>
      </c>
    </row>
    <row r="226" spans="1:32" x14ac:dyDescent="0.25">
      <c r="A226" t="s">
        <v>207</v>
      </c>
      <c r="B226" t="s">
        <v>401</v>
      </c>
      <c r="C226">
        <v>0.3535247723687312</v>
      </c>
      <c r="D226">
        <v>0.35383438017121838</v>
      </c>
      <c r="E226">
        <v>0.35413459647119999</v>
      </c>
      <c r="F226">
        <v>0.35443098405729212</v>
      </c>
      <c r="G226">
        <v>0.33165149256138882</v>
      </c>
      <c r="H226">
        <v>0.33190149859653079</v>
      </c>
      <c r="I226">
        <v>0.24582651551565279</v>
      </c>
      <c r="J226">
        <v>0.24596098614883979</v>
      </c>
      <c r="K226">
        <v>0.2460917392344617</v>
      </c>
      <c r="L226">
        <v>0.2462195630075894</v>
      </c>
      <c r="M226">
        <v>0.2463417851302413</v>
      </c>
      <c r="N226">
        <v>0.26705117508153831</v>
      </c>
      <c r="O226">
        <v>0.26718441869865928</v>
      </c>
      <c r="P226">
        <v>0.27143816262322262</v>
      </c>
      <c r="Q226">
        <v>0.2441319321991606</v>
      </c>
      <c r="R226">
        <v>0.22768354815045849</v>
      </c>
      <c r="S226">
        <v>0.24925528351153481</v>
      </c>
      <c r="T226">
        <v>0.26204008583813782</v>
      </c>
      <c r="U226">
        <v>0.27785427737404828</v>
      </c>
      <c r="V226">
        <v>0.32017953964122309</v>
      </c>
      <c r="W226">
        <v>0.3116572179070774</v>
      </c>
      <c r="X226">
        <v>0.3357440615771094</v>
      </c>
      <c r="Y226">
        <v>0.34063172042193451</v>
      </c>
      <c r="Z226">
        <v>0.37735324271312942</v>
      </c>
      <c r="AA226">
        <v>0.36925051341766202</v>
      </c>
      <c r="AB226">
        <v>0.3834618116287174</v>
      </c>
      <c r="AC226">
        <v>0.39263803680981602</v>
      </c>
      <c r="AF226" t="s">
        <v>601</v>
      </c>
    </row>
    <row r="227" spans="1:32" x14ac:dyDescent="0.25">
      <c r="A227" t="s">
        <v>207</v>
      </c>
      <c r="B227" t="s">
        <v>403</v>
      </c>
      <c r="W227">
        <v>1.0340189066948139E-3</v>
      </c>
      <c r="X227">
        <v>1.1969954147319909E-3</v>
      </c>
      <c r="Y227">
        <v>1.178452736971891E-3</v>
      </c>
      <c r="Z227">
        <v>1.167271981901815E-3</v>
      </c>
      <c r="AA227">
        <v>1.053937978017403E-3</v>
      </c>
      <c r="AB227">
        <v>8.9986103043662149E-4</v>
      </c>
      <c r="AF227" t="s">
        <v>602</v>
      </c>
    </row>
    <row r="228" spans="1:32" x14ac:dyDescent="0.25">
      <c r="A228" t="s">
        <v>207</v>
      </c>
      <c r="B228" t="s">
        <v>405</v>
      </c>
      <c r="W228">
        <v>0.63563681353185675</v>
      </c>
      <c r="X228">
        <v>0.72399796026396723</v>
      </c>
      <c r="Y228">
        <v>0.72641456154906447</v>
      </c>
      <c r="Z228">
        <v>0.72804592903029774</v>
      </c>
      <c r="AA228">
        <v>0.7398813574695785</v>
      </c>
      <c r="AB228">
        <v>0.64906561076635638</v>
      </c>
      <c r="AF228" t="s">
        <v>603</v>
      </c>
    </row>
    <row r="229" spans="1:32" x14ac:dyDescent="0.25">
      <c r="A229" t="s">
        <v>207</v>
      </c>
      <c r="B229" t="s">
        <v>407</v>
      </c>
      <c r="W229">
        <v>8.6429718269938879E-2</v>
      </c>
      <c r="X229">
        <v>0.10392169587230229</v>
      </c>
      <c r="Y229">
        <v>0.1059221048290029</v>
      </c>
      <c r="Z229">
        <v>0.1083109441550678</v>
      </c>
      <c r="AA229">
        <v>0.10070671958894251</v>
      </c>
      <c r="AB229">
        <v>8.8349992079231943E-2</v>
      </c>
      <c r="AF229" t="s">
        <v>604</v>
      </c>
    </row>
    <row r="230" spans="1:32" x14ac:dyDescent="0.25">
      <c r="A230" t="s">
        <v>207</v>
      </c>
      <c r="B230" t="s">
        <v>409</v>
      </c>
      <c r="W230">
        <v>3.6012382612474539E-2</v>
      </c>
      <c r="X230">
        <v>4.3300706613459278E-2</v>
      </c>
      <c r="Y230">
        <v>4.4134210345417868E-2</v>
      </c>
      <c r="Z230">
        <v>4.5129560064611572E-2</v>
      </c>
      <c r="AA230">
        <v>4.1961133162059343E-2</v>
      </c>
      <c r="AB230">
        <v>3.6812496699679967E-2</v>
      </c>
      <c r="AF230" t="s">
        <v>605</v>
      </c>
    </row>
    <row r="231" spans="1:32" x14ac:dyDescent="0.25">
      <c r="A231" t="s">
        <v>207</v>
      </c>
      <c r="B231" t="s">
        <v>411</v>
      </c>
      <c r="W231">
        <v>0.75911293332096497</v>
      </c>
      <c r="X231">
        <v>0.87241735816446064</v>
      </c>
      <c r="Y231">
        <v>0.87764932946045715</v>
      </c>
      <c r="Z231">
        <v>0.88265370523187903</v>
      </c>
      <c r="AA231">
        <v>0.88360314819859764</v>
      </c>
      <c r="AB231">
        <v>0.77512796057570477</v>
      </c>
      <c r="AF231" t="s">
        <v>606</v>
      </c>
    </row>
    <row r="232" spans="1:32" x14ac:dyDescent="0.25">
      <c r="A232" t="s">
        <v>207</v>
      </c>
      <c r="B232" t="s">
        <v>413</v>
      </c>
      <c r="C232">
        <v>0.61124632592699213</v>
      </c>
      <c r="D232">
        <v>0.61178163956422515</v>
      </c>
      <c r="E232">
        <v>0.61230071524064134</v>
      </c>
      <c r="F232">
        <v>0.61281317104914168</v>
      </c>
      <c r="G232">
        <v>0.6384693485300359</v>
      </c>
      <c r="H232">
        <v>0.63895064047041839</v>
      </c>
      <c r="I232">
        <v>0.73313810051863015</v>
      </c>
      <c r="J232">
        <v>0.73353913758488587</v>
      </c>
      <c r="K232">
        <v>0.73392908766260057</v>
      </c>
      <c r="L232">
        <v>0.73431030153627697</v>
      </c>
      <c r="M232">
        <v>0.7346748093870854</v>
      </c>
      <c r="N232">
        <v>0.71289458597159916</v>
      </c>
      <c r="O232">
        <v>0.71325028054299333</v>
      </c>
      <c r="P232">
        <v>0.70917984702594161</v>
      </c>
      <c r="Q232">
        <v>0.73886431687705845</v>
      </c>
      <c r="R232">
        <v>0.7568431614900949</v>
      </c>
      <c r="S232">
        <v>0.7342112735043822</v>
      </c>
      <c r="T232">
        <v>0.72036757563592579</v>
      </c>
      <c r="U232">
        <v>0.7051084935463291</v>
      </c>
      <c r="V232">
        <v>0.66052113919043065</v>
      </c>
      <c r="W232">
        <v>0.66956748727701021</v>
      </c>
      <c r="X232">
        <v>0.64619074011852828</v>
      </c>
      <c r="Y232">
        <v>0.64201569575623063</v>
      </c>
      <c r="Z232">
        <v>0.60414519673239742</v>
      </c>
      <c r="AA232">
        <v>0.6119090580812071</v>
      </c>
      <c r="AB232">
        <v>0.59756561228702698</v>
      </c>
      <c r="AC232">
        <v>0.58895705521472397</v>
      </c>
      <c r="AF232" t="s">
        <v>607</v>
      </c>
    </row>
    <row r="233" spans="1:32" x14ac:dyDescent="0.25">
      <c r="A233" t="s">
        <v>207</v>
      </c>
      <c r="B233" t="s">
        <v>415</v>
      </c>
      <c r="W233">
        <v>0.11600371846956389</v>
      </c>
      <c r="X233">
        <v>0.13212962774817399</v>
      </c>
      <c r="Y233">
        <v>0.1325706574827043</v>
      </c>
      <c r="Z233">
        <v>0.13286838204802939</v>
      </c>
      <c r="AA233">
        <v>0.13502834773819811</v>
      </c>
      <c r="AB233">
        <v>0.11845447396486</v>
      </c>
      <c r="AF233" t="s">
        <v>608</v>
      </c>
    </row>
    <row r="234" spans="1:32" x14ac:dyDescent="0.25">
      <c r="A234" t="s">
        <v>207</v>
      </c>
      <c r="B234" t="s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F234" t="s">
        <v>367</v>
      </c>
    </row>
    <row r="235" spans="1:32" x14ac:dyDescent="0.25">
      <c r="A235" t="s">
        <v>207</v>
      </c>
      <c r="B235" t="s">
        <v>0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F235" t="s">
        <v>366</v>
      </c>
    </row>
    <row r="236" spans="1:32" x14ac:dyDescent="0.25">
      <c r="A236" t="s">
        <v>222</v>
      </c>
      <c r="B236" t="s">
        <v>385</v>
      </c>
      <c r="N236">
        <v>2.221523637708321E-3</v>
      </c>
      <c r="O236">
        <v>2.8804599189240681E-3</v>
      </c>
      <c r="P236">
        <v>3.3746302028980781E-3</v>
      </c>
      <c r="Q236">
        <v>4.0196069059299571E-3</v>
      </c>
      <c r="R236">
        <v>4.4585130110951707E-3</v>
      </c>
      <c r="U236">
        <v>5.7064917791765481E-3</v>
      </c>
      <c r="V236">
        <v>6.4408882633180406E-3</v>
      </c>
      <c r="W236">
        <v>1.9330198823959549E-3</v>
      </c>
      <c r="X236">
        <v>2.2622165538640411E-3</v>
      </c>
      <c r="Y236">
        <v>2.446812223540944E-3</v>
      </c>
      <c r="Z236">
        <v>6.4337580140118658E-3</v>
      </c>
      <c r="AA236">
        <v>4.7168452624305182E-3</v>
      </c>
      <c r="AB236">
        <v>4.8137613037644127E-3</v>
      </c>
      <c r="AC236">
        <v>3.8406354471289942E-3</v>
      </c>
      <c r="AF236" t="s">
        <v>609</v>
      </c>
    </row>
    <row r="237" spans="1:32" x14ac:dyDescent="0.25">
      <c r="A237" t="s">
        <v>222</v>
      </c>
      <c r="B237" t="s">
        <v>387</v>
      </c>
      <c r="T237">
        <v>7.4617866033032193E-2</v>
      </c>
      <c r="U237">
        <v>8.3146051572649843E-2</v>
      </c>
      <c r="V237">
        <v>8.439044723747785E-2</v>
      </c>
      <c r="W237">
        <v>8.4270325006291197E-2</v>
      </c>
      <c r="X237">
        <v>9.1080855363223759E-2</v>
      </c>
      <c r="Y237">
        <v>0.1006527195964303</v>
      </c>
      <c r="Z237">
        <v>0.107286254254742</v>
      </c>
      <c r="AA237">
        <v>0.1001187450780812</v>
      </c>
      <c r="AB237">
        <v>0.10359253846621461</v>
      </c>
      <c r="AC237">
        <v>0.1029169036745369</v>
      </c>
      <c r="AF237" t="s">
        <v>610</v>
      </c>
    </row>
    <row r="238" spans="1:32" x14ac:dyDescent="0.25">
      <c r="A238" t="s">
        <v>222</v>
      </c>
      <c r="B238" t="s">
        <v>389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F238" t="s">
        <v>611</v>
      </c>
    </row>
    <row r="239" spans="1:32" x14ac:dyDescent="0.25">
      <c r="A239" t="s">
        <v>222</v>
      </c>
      <c r="B239" t="s">
        <v>391</v>
      </c>
      <c r="N239">
        <v>3.3661947736528468E-2</v>
      </c>
      <c r="O239">
        <v>3.2654997797852282E-2</v>
      </c>
      <c r="P239">
        <v>3.1417084344342712E-2</v>
      </c>
      <c r="Q239">
        <v>3.2835857160340771E-2</v>
      </c>
      <c r="R239">
        <v>2.995293389614917E-2</v>
      </c>
      <c r="U239">
        <v>1.5547942837778149E-2</v>
      </c>
      <c r="V239">
        <v>1.913924390241779E-2</v>
      </c>
      <c r="W239">
        <v>2.081490205717328E-2</v>
      </c>
      <c r="X239">
        <v>1.8996194336907139E-2</v>
      </c>
      <c r="Y239">
        <v>1.8027904825814539E-2</v>
      </c>
      <c r="Z239">
        <v>1.7290891706711279E-2</v>
      </c>
      <c r="AA239">
        <v>1.437515888477024E-2</v>
      </c>
      <c r="AB239">
        <v>1.3145616167904991E-2</v>
      </c>
      <c r="AC239">
        <v>1.251587091818232E-2</v>
      </c>
      <c r="AF239" t="s">
        <v>612</v>
      </c>
    </row>
    <row r="240" spans="1:32" x14ac:dyDescent="0.25">
      <c r="A240" t="s">
        <v>222</v>
      </c>
      <c r="B240" t="s">
        <v>393</v>
      </c>
      <c r="T240">
        <v>2.627786690688421E-3</v>
      </c>
      <c r="U240">
        <v>2.1129172363339912E-3</v>
      </c>
      <c r="V240">
        <v>1.7955265037224481E-3</v>
      </c>
      <c r="W240">
        <v>1.23913057404177E-3</v>
      </c>
      <c r="X240">
        <v>1.5124447835409829E-3</v>
      </c>
      <c r="Y240">
        <v>1.7417299804224221E-3</v>
      </c>
      <c r="Z240">
        <v>1.6677636059010451E-3</v>
      </c>
      <c r="AA240">
        <v>1.6631914681744251E-3</v>
      </c>
      <c r="AB240">
        <v>1.011814860984005E-3</v>
      </c>
      <c r="AC240">
        <v>9.4981036752818837E-4</v>
      </c>
      <c r="AF240" t="s">
        <v>613</v>
      </c>
    </row>
    <row r="241" spans="1:32" x14ac:dyDescent="0.25">
      <c r="A241" t="s">
        <v>222</v>
      </c>
      <c r="B241" t="s">
        <v>395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F241" t="s">
        <v>614</v>
      </c>
    </row>
    <row r="242" spans="1:32" x14ac:dyDescent="0.25">
      <c r="A242" t="s">
        <v>222</v>
      </c>
      <c r="B242" t="s">
        <v>397</v>
      </c>
      <c r="N242">
        <v>0.78348655811566414</v>
      </c>
      <c r="O242">
        <v>0.77941031945205241</v>
      </c>
      <c r="P242">
        <v>0.77632124075619202</v>
      </c>
      <c r="Q242">
        <v>0.77508252418524848</v>
      </c>
      <c r="R242">
        <v>0.77548228388906704</v>
      </c>
      <c r="U242">
        <v>0.73812056084228261</v>
      </c>
      <c r="V242">
        <v>0.77131533041596678</v>
      </c>
      <c r="W242">
        <v>0.75062147759395659</v>
      </c>
      <c r="X242">
        <v>0.71419341388409363</v>
      </c>
      <c r="Y242">
        <v>0.70628517116606948</v>
      </c>
      <c r="Z242">
        <v>0.68771749881167754</v>
      </c>
      <c r="AA242">
        <v>0.74127106205269955</v>
      </c>
      <c r="AB242">
        <v>0.76211141303979613</v>
      </c>
      <c r="AC242">
        <v>0.76525946096547603</v>
      </c>
      <c r="AF242" t="s">
        <v>615</v>
      </c>
    </row>
    <row r="243" spans="1:32" x14ac:dyDescent="0.25">
      <c r="A243" t="s">
        <v>222</v>
      </c>
      <c r="B243" t="s">
        <v>399</v>
      </c>
      <c r="N243">
        <v>1.5669731162313291E-2</v>
      </c>
      <c r="O243">
        <v>1.558820638904105E-2</v>
      </c>
      <c r="P243">
        <v>1.552642481512384E-2</v>
      </c>
      <c r="Q243">
        <v>1.5501650483704971E-2</v>
      </c>
      <c r="R243">
        <v>1.550964567778134E-2</v>
      </c>
      <c r="U243">
        <v>1.4762411216845661E-2</v>
      </c>
      <c r="V243">
        <v>1.542630660831933E-2</v>
      </c>
      <c r="W243">
        <v>1.501242955187913E-2</v>
      </c>
      <c r="X243">
        <v>1.428386827768187E-2</v>
      </c>
      <c r="Y243">
        <v>1.412570342332139E-2</v>
      </c>
      <c r="Z243">
        <v>1.375434997623356E-2</v>
      </c>
      <c r="AA243">
        <v>1.4825421241053989E-2</v>
      </c>
      <c r="AB243">
        <v>1.524222826079592E-2</v>
      </c>
      <c r="AC243">
        <v>1.5381241884042879E-2</v>
      </c>
      <c r="AF243" t="s">
        <v>616</v>
      </c>
    </row>
    <row r="244" spans="1:32" x14ac:dyDescent="0.25">
      <c r="A244" t="s">
        <v>222</v>
      </c>
      <c r="B244" t="s">
        <v>401</v>
      </c>
      <c r="N244">
        <v>0.79915628927797744</v>
      </c>
      <c r="O244">
        <v>0.79499852584109365</v>
      </c>
      <c r="P244">
        <v>0.79184766557131592</v>
      </c>
      <c r="Q244">
        <v>0.79058417466895337</v>
      </c>
      <c r="R244">
        <v>0.79099192956684838</v>
      </c>
      <c r="U244">
        <v>0.75288297205912824</v>
      </c>
      <c r="V244">
        <v>0.78674163702428612</v>
      </c>
      <c r="W244">
        <v>0.76563390714583579</v>
      </c>
      <c r="X244">
        <v>0.72847728216177532</v>
      </c>
      <c r="Y244">
        <v>0.72041087458939079</v>
      </c>
      <c r="Z244">
        <v>0.70147184878791091</v>
      </c>
      <c r="AA244">
        <v>0.75609648329375356</v>
      </c>
      <c r="AB244">
        <v>0.77735364130059215</v>
      </c>
      <c r="AC244">
        <v>0.78064070284951892</v>
      </c>
      <c r="AF244" t="s">
        <v>617</v>
      </c>
    </row>
    <row r="245" spans="1:32" x14ac:dyDescent="0.25">
      <c r="A245" t="s">
        <v>222</v>
      </c>
      <c r="B245" t="s">
        <v>403</v>
      </c>
      <c r="T245">
        <v>2.7464569238402491E-3</v>
      </c>
      <c r="U245">
        <v>4.0699929620227632E-3</v>
      </c>
      <c r="V245">
        <v>4.562585909362156E-3</v>
      </c>
      <c r="W245">
        <v>4.4448802476434318E-3</v>
      </c>
      <c r="X245">
        <v>5.2280902181733738E-3</v>
      </c>
      <c r="Y245">
        <v>5.454359707499511E-3</v>
      </c>
      <c r="Z245">
        <v>6.1090495038288069E-3</v>
      </c>
      <c r="AA245">
        <v>5.9712068354758124E-3</v>
      </c>
      <c r="AB245">
        <v>6.1426059207124904E-3</v>
      </c>
      <c r="AC245">
        <v>6.5964362883713388E-3</v>
      </c>
      <c r="AF245" t="s">
        <v>618</v>
      </c>
    </row>
    <row r="246" spans="1:32" x14ac:dyDescent="0.25">
      <c r="A246" t="s">
        <v>222</v>
      </c>
      <c r="B246" t="s">
        <v>405</v>
      </c>
      <c r="T246">
        <v>0.1975457320211868</v>
      </c>
      <c r="U246">
        <v>0.19299032417674561</v>
      </c>
      <c r="V246">
        <v>0.1921146200156616</v>
      </c>
      <c r="W246">
        <v>0.19350600536737539</v>
      </c>
      <c r="X246">
        <v>0.1907800631131277</v>
      </c>
      <c r="Y246">
        <v>0.18620638883138591</v>
      </c>
      <c r="Z246">
        <v>0.1822986420380607</v>
      </c>
      <c r="AA246">
        <v>0.2140256863174716</v>
      </c>
      <c r="AB246">
        <v>0.21284321466132419</v>
      </c>
      <c r="AC246">
        <v>0.21095522157340391</v>
      </c>
      <c r="AF246" t="s">
        <v>619</v>
      </c>
    </row>
    <row r="247" spans="1:32" x14ac:dyDescent="0.25">
      <c r="A247" t="s">
        <v>222</v>
      </c>
      <c r="B247" t="s">
        <v>407</v>
      </c>
      <c r="T247">
        <v>0.12854287091655139</v>
      </c>
      <c r="U247">
        <v>0.13203626964073159</v>
      </c>
      <c r="V247">
        <v>0.1360139935123795</v>
      </c>
      <c r="W247">
        <v>0.14003644062476589</v>
      </c>
      <c r="X247">
        <v>0.14277706687315811</v>
      </c>
      <c r="Y247">
        <v>0.1448046565841796</v>
      </c>
      <c r="Z247">
        <v>0.14549067209075919</v>
      </c>
      <c r="AA247">
        <v>0.13969298302763589</v>
      </c>
      <c r="AB247">
        <v>0.1407692497690515</v>
      </c>
      <c r="AC247">
        <v>0.14254513125715559</v>
      </c>
      <c r="AF247" t="s">
        <v>620</v>
      </c>
    </row>
    <row r="248" spans="1:32" x14ac:dyDescent="0.25">
      <c r="A248" t="s">
        <v>222</v>
      </c>
      <c r="B248" t="s">
        <v>409</v>
      </c>
      <c r="T248">
        <v>0.34519466116002212</v>
      </c>
      <c r="U248">
        <v>0.3462661214234668</v>
      </c>
      <c r="V248">
        <v>0.34770984089128593</v>
      </c>
      <c r="W248">
        <v>0.35074879590029762</v>
      </c>
      <c r="X248">
        <v>0.3523287003440318</v>
      </c>
      <c r="Y248">
        <v>0.35583396321777278</v>
      </c>
      <c r="Z248">
        <v>0.35649043991876078</v>
      </c>
      <c r="AA248">
        <v>0.35440430589450528</v>
      </c>
      <c r="AB248">
        <v>0.35398598819344218</v>
      </c>
      <c r="AC248">
        <v>0.36011346462202659</v>
      </c>
      <c r="AF248" t="s">
        <v>621</v>
      </c>
    </row>
    <row r="249" spans="1:32" x14ac:dyDescent="0.25">
      <c r="A249" t="s">
        <v>222</v>
      </c>
      <c r="B249" t="s">
        <v>411</v>
      </c>
      <c r="T249">
        <v>0.67402972102160041</v>
      </c>
      <c r="U249">
        <v>0.67536270820296684</v>
      </c>
      <c r="V249">
        <v>0.68040104032868909</v>
      </c>
      <c r="W249">
        <v>0.68873612214008217</v>
      </c>
      <c r="X249">
        <v>0.69111392054849086</v>
      </c>
      <c r="Y249">
        <v>0.69229936834083783</v>
      </c>
      <c r="Z249">
        <v>0.69038880355140952</v>
      </c>
      <c r="AA249">
        <v>0.71409418207508857</v>
      </c>
      <c r="AB249">
        <v>0.71374105854453029</v>
      </c>
      <c r="AC249">
        <v>0.72021025374095737</v>
      </c>
      <c r="AF249" t="s">
        <v>622</v>
      </c>
    </row>
    <row r="250" spans="1:32" x14ac:dyDescent="0.25">
      <c r="A250" t="s">
        <v>222</v>
      </c>
      <c r="B250" t="s">
        <v>413</v>
      </c>
      <c r="N250">
        <v>0.1671817629854942</v>
      </c>
      <c r="O250">
        <v>0.17234647636105449</v>
      </c>
      <c r="P250">
        <v>0.17673525008434121</v>
      </c>
      <c r="Q250">
        <v>0.1765799681707059</v>
      </c>
      <c r="R250">
        <v>0.17905513653700239</v>
      </c>
      <c r="U250">
        <v>0.22586259332391689</v>
      </c>
      <c r="V250">
        <v>0.20681747471239589</v>
      </c>
      <c r="W250">
        <v>0.21161817091459501</v>
      </c>
      <c r="X250">
        <v>0.25026430694745322</v>
      </c>
      <c r="Y250">
        <v>0.25911440836125371</v>
      </c>
      <c r="Z250">
        <v>0.2748035014913659</v>
      </c>
      <c r="AA250">
        <v>0.22481151255904561</v>
      </c>
      <c r="AB250">
        <v>0.20468698122773851</v>
      </c>
      <c r="AC250">
        <v>0.20300279078516981</v>
      </c>
      <c r="AF250" t="s">
        <v>623</v>
      </c>
    </row>
    <row r="251" spans="1:32" x14ac:dyDescent="0.25">
      <c r="A251" t="s">
        <v>222</v>
      </c>
      <c r="B251" t="s">
        <v>415</v>
      </c>
      <c r="T251">
        <v>0.24872462625467889</v>
      </c>
      <c r="U251">
        <v>0.2393783229880492</v>
      </c>
      <c r="V251">
        <v>0.23341298593011051</v>
      </c>
      <c r="W251">
        <v>0.2257544222795847</v>
      </c>
      <c r="X251">
        <v>0.21629277930474439</v>
      </c>
      <c r="Y251">
        <v>0.2053061820823093</v>
      </c>
      <c r="Z251">
        <v>0.20065717858794729</v>
      </c>
      <c r="AA251">
        <v>0.18412388137865579</v>
      </c>
      <c r="AB251">
        <v>0.18165458812827101</v>
      </c>
      <c r="AC251">
        <v>0.1759230322169775</v>
      </c>
      <c r="AF251" t="s">
        <v>624</v>
      </c>
    </row>
    <row r="252" spans="1:32" x14ac:dyDescent="0.25">
      <c r="A252" t="s">
        <v>222</v>
      </c>
      <c r="B252" t="s">
        <v>1</v>
      </c>
      <c r="N252">
        <v>1</v>
      </c>
      <c r="O252">
        <v>1</v>
      </c>
      <c r="P252">
        <v>1</v>
      </c>
      <c r="Q252">
        <v>1</v>
      </c>
      <c r="R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F252" t="s">
        <v>369</v>
      </c>
    </row>
    <row r="253" spans="1:32" x14ac:dyDescent="0.25">
      <c r="A253" t="s">
        <v>222</v>
      </c>
      <c r="B253" t="s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F253" t="s">
        <v>368</v>
      </c>
    </row>
    <row r="254" spans="1:32" x14ac:dyDescent="0.25">
      <c r="A254" t="s">
        <v>237</v>
      </c>
      <c r="B254" t="s">
        <v>385</v>
      </c>
      <c r="C254">
        <v>1.1815134570081621E-2</v>
      </c>
      <c r="D254">
        <v>9.9365691165546801E-3</v>
      </c>
      <c r="E254">
        <v>8.4360504304916515E-3</v>
      </c>
      <c r="F254">
        <v>9.3615448740589618E-3</v>
      </c>
      <c r="G254">
        <v>8.9658370998077306E-3</v>
      </c>
      <c r="H254">
        <v>8.7525741222007503E-3</v>
      </c>
      <c r="I254">
        <v>8.5401862383042513E-3</v>
      </c>
      <c r="J254">
        <v>9.7613177163167735E-3</v>
      </c>
      <c r="K254">
        <v>3.767628812110355E-3</v>
      </c>
      <c r="L254">
        <v>4.5725047326781463E-3</v>
      </c>
      <c r="M254">
        <v>5.6859105186410448E-3</v>
      </c>
      <c r="N254">
        <v>5.5325599038043623E-3</v>
      </c>
      <c r="O254">
        <v>4.7644744963103438E-3</v>
      </c>
      <c r="P254">
        <v>4.8876175977199754E-3</v>
      </c>
      <c r="Q254">
        <v>4.4892504359040006E-3</v>
      </c>
      <c r="AF254" t="s">
        <v>625</v>
      </c>
    </row>
    <row r="255" spans="1:32" x14ac:dyDescent="0.25">
      <c r="A255" t="s">
        <v>237</v>
      </c>
      <c r="B255" t="s">
        <v>387</v>
      </c>
      <c r="C255">
        <v>3.50802439892045E-2</v>
      </c>
      <c r="D255">
        <v>3.0517460995468749E-2</v>
      </c>
      <c r="E255">
        <v>3.1630067138107343E-2</v>
      </c>
      <c r="F255">
        <v>3.1627796176353883E-2</v>
      </c>
      <c r="G255">
        <v>3.0671546259707031E-2</v>
      </c>
      <c r="H255">
        <v>3.049928379100399E-2</v>
      </c>
      <c r="I255">
        <v>3.0878385954870431E-2</v>
      </c>
      <c r="J255">
        <v>2.99581205661213E-2</v>
      </c>
      <c r="K255">
        <v>2.475322682264218E-2</v>
      </c>
      <c r="L255">
        <v>2.596263961089133E-2</v>
      </c>
      <c r="M255">
        <v>2.809241649014534E-2</v>
      </c>
      <c r="N255">
        <v>2.9423922493196589E-2</v>
      </c>
      <c r="O255">
        <v>2.493881307627464E-2</v>
      </c>
      <c r="P255">
        <v>2.5408213022561091E-2</v>
      </c>
      <c r="Q255">
        <v>2.412553040450767E-2</v>
      </c>
      <c r="R255">
        <v>2.5810933629839349E-2</v>
      </c>
      <c r="S255">
        <v>2.6825652270602251E-2</v>
      </c>
      <c r="AF255" t="s">
        <v>626</v>
      </c>
    </row>
    <row r="256" spans="1:32" x14ac:dyDescent="0.25">
      <c r="A256" t="s">
        <v>237</v>
      </c>
      <c r="B256" t="s">
        <v>389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 t="s">
        <v>627</v>
      </c>
    </row>
    <row r="257" spans="1:32" x14ac:dyDescent="0.25">
      <c r="A257" t="s">
        <v>237</v>
      </c>
      <c r="B257" t="s">
        <v>391</v>
      </c>
      <c r="C257">
        <v>4.4665695434871851E-4</v>
      </c>
      <c r="D257">
        <v>1.715964047457731E-4</v>
      </c>
      <c r="E257">
        <v>9.1262969773279524E-5</v>
      </c>
      <c r="F257">
        <v>1.8539269183301261E-4</v>
      </c>
      <c r="G257">
        <v>1.213288542805088E-4</v>
      </c>
      <c r="H257">
        <v>1.4060360035663861E-4</v>
      </c>
      <c r="I257">
        <v>2.2211147563860211E-5</v>
      </c>
      <c r="J257">
        <v>2.0698298536863251E-5</v>
      </c>
      <c r="K257">
        <v>2.0376576184309289E-5</v>
      </c>
      <c r="L257">
        <v>1.7823088637476131E-5</v>
      </c>
      <c r="M257">
        <v>1.6229614227273691E-5</v>
      </c>
      <c r="N257">
        <v>1.558945955939439E-5</v>
      </c>
      <c r="O257">
        <v>1.3098973809675E-5</v>
      </c>
      <c r="P257">
        <v>1.2349962481468601E-5</v>
      </c>
      <c r="Q257">
        <v>1.232105462204943E-5</v>
      </c>
      <c r="AF257" t="s">
        <v>628</v>
      </c>
    </row>
    <row r="258" spans="1:32" x14ac:dyDescent="0.25">
      <c r="A258" t="s">
        <v>237</v>
      </c>
      <c r="B258" t="s">
        <v>393</v>
      </c>
      <c r="C258">
        <v>6.4031765473349283E-3</v>
      </c>
      <c r="D258">
        <v>4.248261858450458E-3</v>
      </c>
      <c r="E258">
        <v>2.4075498126028762E-3</v>
      </c>
      <c r="F258">
        <v>2.4277994318795842E-3</v>
      </c>
      <c r="G258">
        <v>2.364770749085152E-3</v>
      </c>
      <c r="H258">
        <v>2.8075971075691149E-3</v>
      </c>
      <c r="I258">
        <v>1.4068804089416951E-3</v>
      </c>
      <c r="J258">
        <v>2.3637615694436591E-3</v>
      </c>
      <c r="K258">
        <v>2.6673593412841761E-3</v>
      </c>
      <c r="L258">
        <v>2.479449989247897E-3</v>
      </c>
      <c r="M258">
        <v>1.7149283484146881E-3</v>
      </c>
      <c r="N258">
        <v>1.7654531884095401E-3</v>
      </c>
      <c r="O258">
        <v>1.3724241959283321E-3</v>
      </c>
      <c r="P258">
        <v>1.2615208214119271E-3</v>
      </c>
      <c r="Q258">
        <v>1.2408513234512661E-3</v>
      </c>
      <c r="R258">
        <v>1.001237503773917E-3</v>
      </c>
      <c r="S258">
        <v>7.4871331229842835E-4</v>
      </c>
      <c r="AF258" t="s">
        <v>629</v>
      </c>
    </row>
    <row r="259" spans="1:32" x14ac:dyDescent="0.25">
      <c r="A259" t="s">
        <v>237</v>
      </c>
      <c r="B259" t="s">
        <v>395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 t="s">
        <v>630</v>
      </c>
    </row>
    <row r="260" spans="1:32" x14ac:dyDescent="0.25">
      <c r="A260" t="s">
        <v>237</v>
      </c>
      <c r="B260" t="s">
        <v>397</v>
      </c>
      <c r="C260">
        <v>0.60428725522592641</v>
      </c>
      <c r="D260">
        <v>0.60090947729952027</v>
      </c>
      <c r="E260">
        <v>0.6363165818318699</v>
      </c>
      <c r="F260">
        <v>0.61346742530645304</v>
      </c>
      <c r="G260">
        <v>0.62143597810583162</v>
      </c>
      <c r="H260">
        <v>0.64370660596429674</v>
      </c>
      <c r="I260">
        <v>0.64763387884206147</v>
      </c>
      <c r="J260">
        <v>0.67078233788535557</v>
      </c>
      <c r="K260">
        <v>0.67072730673495784</v>
      </c>
      <c r="L260">
        <v>0.66527194904277898</v>
      </c>
      <c r="M260">
        <v>0.67483706771996521</v>
      </c>
      <c r="N260">
        <v>0.66461627814564694</v>
      </c>
      <c r="O260">
        <v>0.65906987844913045</v>
      </c>
      <c r="P260">
        <v>0.63746786994790638</v>
      </c>
      <c r="Q260">
        <v>0.65908765578874262</v>
      </c>
      <c r="AF260" t="s">
        <v>631</v>
      </c>
    </row>
    <row r="261" spans="1:32" x14ac:dyDescent="0.25">
      <c r="A261" t="s">
        <v>237</v>
      </c>
      <c r="B261" t="s">
        <v>399</v>
      </c>
      <c r="C261">
        <v>2.517863563441361E-2</v>
      </c>
      <c r="D261">
        <v>2.5037894887480011E-2</v>
      </c>
      <c r="E261">
        <v>2.6513190909661252E-2</v>
      </c>
      <c r="F261">
        <v>2.5561142721102211E-2</v>
      </c>
      <c r="G261">
        <v>2.5893165754409642E-2</v>
      </c>
      <c r="H261">
        <v>2.6821108581845689E-2</v>
      </c>
      <c r="I261">
        <v>2.698474495175256E-2</v>
      </c>
      <c r="J261">
        <v>2.7949264078556479E-2</v>
      </c>
      <c r="K261">
        <v>2.7946971113956592E-2</v>
      </c>
      <c r="L261">
        <v>2.7719664543449131E-2</v>
      </c>
      <c r="M261">
        <v>2.8118211154998549E-2</v>
      </c>
      <c r="N261">
        <v>2.7692344922735292E-2</v>
      </c>
      <c r="O261">
        <v>2.7461244935380449E-2</v>
      </c>
      <c r="P261">
        <v>2.656116124782943E-2</v>
      </c>
      <c r="Q261">
        <v>2.7461985657864271E-2</v>
      </c>
      <c r="AF261" t="s">
        <v>632</v>
      </c>
    </row>
    <row r="262" spans="1:32" x14ac:dyDescent="0.25">
      <c r="A262" t="s">
        <v>237</v>
      </c>
      <c r="B262" t="s">
        <v>401</v>
      </c>
      <c r="C262">
        <v>0.62946589086033988</v>
      </c>
      <c r="D262">
        <v>0.62594737218700014</v>
      </c>
      <c r="E262">
        <v>0.66282977274153132</v>
      </c>
      <c r="F262">
        <v>0.63902856802755525</v>
      </c>
      <c r="G262">
        <v>0.64732914386024121</v>
      </c>
      <c r="H262">
        <v>0.67052771454614235</v>
      </c>
      <c r="I262">
        <v>0.6746186237938141</v>
      </c>
      <c r="J262">
        <v>0.69873160196391204</v>
      </c>
      <c r="K262">
        <v>0.69867427784891467</v>
      </c>
      <c r="L262">
        <v>0.69299161358622807</v>
      </c>
      <c r="M262">
        <v>0.70295527887496367</v>
      </c>
      <c r="N262">
        <v>0.69230862306838226</v>
      </c>
      <c r="O262">
        <v>0.68653112338451106</v>
      </c>
      <c r="P262">
        <v>0.66402903119573586</v>
      </c>
      <c r="Q262">
        <v>0.68654964144660691</v>
      </c>
      <c r="AF262" t="s">
        <v>633</v>
      </c>
    </row>
    <row r="263" spans="1:32" x14ac:dyDescent="0.25">
      <c r="A263" t="s">
        <v>237</v>
      </c>
      <c r="B263" t="s">
        <v>403</v>
      </c>
      <c r="C263">
        <v>1.9977755912123349E-2</v>
      </c>
      <c r="D263">
        <v>2.001691784081977E-2</v>
      </c>
      <c r="E263">
        <v>2.0279475070610922E-2</v>
      </c>
      <c r="F263">
        <v>2.2436522178504691E-2</v>
      </c>
      <c r="G263">
        <v>2.303488645813153E-2</v>
      </c>
      <c r="H263">
        <v>2.4804881716688161E-2</v>
      </c>
      <c r="I263">
        <v>2.63792674443298E-2</v>
      </c>
      <c r="J263">
        <v>2.8837902161945018E-2</v>
      </c>
      <c r="K263">
        <v>3.066509688509857E-2</v>
      </c>
      <c r="L263">
        <v>3.2251614788550383E-2</v>
      </c>
      <c r="M263">
        <v>3.4094608333476238E-2</v>
      </c>
      <c r="N263">
        <v>3.6707694185149277E-2</v>
      </c>
      <c r="O263">
        <v>3.7496421066382728E-2</v>
      </c>
      <c r="P263">
        <v>3.931497641500676E-2</v>
      </c>
      <c r="Q263">
        <v>4.3776569026327802E-2</v>
      </c>
      <c r="R263">
        <v>5.2344668027504059E-2</v>
      </c>
      <c r="S263">
        <v>5.9768505044735118E-2</v>
      </c>
      <c r="AF263" t="s">
        <v>634</v>
      </c>
    </row>
    <row r="264" spans="1:32" x14ac:dyDescent="0.25">
      <c r="A264" t="s">
        <v>237</v>
      </c>
      <c r="B264" t="s">
        <v>405</v>
      </c>
      <c r="C264">
        <v>0.11537425646133261</v>
      </c>
      <c r="D264">
        <v>0.1216231941785062</v>
      </c>
      <c r="E264">
        <v>0.1375704475671608</v>
      </c>
      <c r="F264">
        <v>0.1210837365833138</v>
      </c>
      <c r="G264">
        <v>0.1241859966087791</v>
      </c>
      <c r="H264">
        <v>0.12031110427215411</v>
      </c>
      <c r="I264">
        <v>0.114716795037984</v>
      </c>
      <c r="J264">
        <v>0.11789343438093119</v>
      </c>
      <c r="K264">
        <v>0.11506372653836559</v>
      </c>
      <c r="L264">
        <v>0.11392821681896829</v>
      </c>
      <c r="M264">
        <v>0.1138452676889903</v>
      </c>
      <c r="N264">
        <v>0.10587542462633601</v>
      </c>
      <c r="O264">
        <v>0.10535697170705841</v>
      </c>
      <c r="P264">
        <v>9.6703536037943322E-2</v>
      </c>
      <c r="Q264">
        <v>0.1010432557155984</v>
      </c>
      <c r="R264">
        <v>9.154305675529123E-2</v>
      </c>
      <c r="S264">
        <v>8.8070695893548268E-2</v>
      </c>
      <c r="AF264" t="s">
        <v>635</v>
      </c>
    </row>
    <row r="265" spans="1:32" x14ac:dyDescent="0.25">
      <c r="A265" t="s">
        <v>237</v>
      </c>
      <c r="B265" t="s">
        <v>407</v>
      </c>
      <c r="C265">
        <v>0.2774297730488462</v>
      </c>
      <c r="D265">
        <v>0.28251823112157431</v>
      </c>
      <c r="E265">
        <v>0.28398895671487251</v>
      </c>
      <c r="F265">
        <v>0.29411536162347801</v>
      </c>
      <c r="G265">
        <v>0.29425565489292288</v>
      </c>
      <c r="H265">
        <v>0.30522550283545818</v>
      </c>
      <c r="I265">
        <v>0.30853118540141961</v>
      </c>
      <c r="J265">
        <v>0.31494873704484089</v>
      </c>
      <c r="K265">
        <v>0.3224206348552226</v>
      </c>
      <c r="L265">
        <v>0.32233628530467212</v>
      </c>
      <c r="M265">
        <v>0.33410823778475113</v>
      </c>
      <c r="N265">
        <v>0.35650568245287079</v>
      </c>
      <c r="O265">
        <v>0.36773119668180421</v>
      </c>
      <c r="P265">
        <v>0.37266989903665337</v>
      </c>
      <c r="Q265">
        <v>0.3699745054943227</v>
      </c>
      <c r="R265">
        <v>0.3793504180096034</v>
      </c>
      <c r="S265">
        <v>0.38772055732877891</v>
      </c>
      <c r="AF265" t="s">
        <v>636</v>
      </c>
    </row>
    <row r="266" spans="1:32" x14ac:dyDescent="0.25">
      <c r="A266" t="s">
        <v>237</v>
      </c>
      <c r="B266" t="s">
        <v>409</v>
      </c>
      <c r="C266">
        <v>0.36580513351034122</v>
      </c>
      <c r="D266">
        <v>0.3433807430496752</v>
      </c>
      <c r="E266">
        <v>0.32956087256988909</v>
      </c>
      <c r="F266">
        <v>0.33451528869517261</v>
      </c>
      <c r="G266">
        <v>0.32975991772693281</v>
      </c>
      <c r="H266">
        <v>0.34208066215570188</v>
      </c>
      <c r="I266">
        <v>0.35155064278130571</v>
      </c>
      <c r="J266">
        <v>0.35088169567419158</v>
      </c>
      <c r="K266">
        <v>0.34674313844895349</v>
      </c>
      <c r="L266">
        <v>0.33979076430277089</v>
      </c>
      <c r="M266">
        <v>0.33006912163116858</v>
      </c>
      <c r="N266">
        <v>0.31177561330907949</v>
      </c>
      <c r="O266">
        <v>0.29788745366718211</v>
      </c>
      <c r="P266">
        <v>0.29308259462999642</v>
      </c>
      <c r="Q266">
        <v>0.29476127747793551</v>
      </c>
      <c r="R266">
        <v>0.29806808982078792</v>
      </c>
      <c r="S266">
        <v>0.30633057490835253</v>
      </c>
      <c r="AF266" t="s">
        <v>637</v>
      </c>
    </row>
    <row r="267" spans="1:32" x14ac:dyDescent="0.25">
      <c r="A267" t="s">
        <v>237</v>
      </c>
      <c r="B267" t="s">
        <v>411</v>
      </c>
      <c r="C267">
        <v>0.77858691893264342</v>
      </c>
      <c r="D267">
        <v>0.76753908619057565</v>
      </c>
      <c r="E267">
        <v>0.77139975192253329</v>
      </c>
      <c r="F267">
        <v>0.77215090908046902</v>
      </c>
      <c r="G267">
        <v>0.77123645568676613</v>
      </c>
      <c r="H267">
        <v>0.79242215098000246</v>
      </c>
      <c r="I267">
        <v>0.80117789066503908</v>
      </c>
      <c r="J267">
        <v>0.81256176926190893</v>
      </c>
      <c r="K267">
        <v>0.81489259672764025</v>
      </c>
      <c r="L267">
        <v>0.80830688121496164</v>
      </c>
      <c r="M267">
        <v>0.81211723543838632</v>
      </c>
      <c r="N267">
        <v>0.81086441457343561</v>
      </c>
      <c r="O267">
        <v>0.80847204312242749</v>
      </c>
      <c r="P267">
        <v>0.80177100611959995</v>
      </c>
      <c r="Q267">
        <v>0.80955560771418433</v>
      </c>
      <c r="R267">
        <v>0.82130623261318658</v>
      </c>
      <c r="S267">
        <v>0.84189033317541484</v>
      </c>
      <c r="AF267" t="s">
        <v>638</v>
      </c>
    </row>
    <row r="268" spans="1:32" x14ac:dyDescent="0.25">
      <c r="A268" t="s">
        <v>237</v>
      </c>
      <c r="B268" t="s">
        <v>413</v>
      </c>
      <c r="C268">
        <v>0.35827231761522932</v>
      </c>
      <c r="D268">
        <v>0.36394446229169941</v>
      </c>
      <c r="E268">
        <v>0.32864291385820382</v>
      </c>
      <c r="F268">
        <v>0.35142449440655288</v>
      </c>
      <c r="G268">
        <v>0.34358369018567048</v>
      </c>
      <c r="H268">
        <v>0.32057910773130022</v>
      </c>
      <c r="I268">
        <v>0.31681897882031762</v>
      </c>
      <c r="J268">
        <v>0.29148638202123439</v>
      </c>
      <c r="K268">
        <v>0.29753771676279089</v>
      </c>
      <c r="L268">
        <v>0.30243588168109381</v>
      </c>
      <c r="M268">
        <v>0.29135881060639529</v>
      </c>
      <c r="N268">
        <v>0.30215881702781328</v>
      </c>
      <c r="O268">
        <v>0.30870440211917838</v>
      </c>
      <c r="P268">
        <v>0.33107100124406269</v>
      </c>
      <c r="Q268">
        <v>0.30894878706286699</v>
      </c>
      <c r="AF268" t="s">
        <v>639</v>
      </c>
    </row>
    <row r="269" spans="1:32" x14ac:dyDescent="0.25">
      <c r="A269" t="s">
        <v>237</v>
      </c>
      <c r="B269" t="s">
        <v>415</v>
      </c>
      <c r="C269">
        <v>0.17992966053081691</v>
      </c>
      <c r="D269">
        <v>0.19769519095550489</v>
      </c>
      <c r="E269">
        <v>0.19456263112675651</v>
      </c>
      <c r="F269">
        <v>0.19379349531129769</v>
      </c>
      <c r="G269">
        <v>0.1957272273044415</v>
      </c>
      <c r="H269">
        <v>0.1742709681214247</v>
      </c>
      <c r="I269">
        <v>0.16653684297114901</v>
      </c>
      <c r="J269">
        <v>0.15511634860252621</v>
      </c>
      <c r="K269">
        <v>0.1576868171084333</v>
      </c>
      <c r="L269">
        <v>0.16325102918489909</v>
      </c>
      <c r="M269">
        <v>0.15807541972305361</v>
      </c>
      <c r="N269">
        <v>0.15794620974495749</v>
      </c>
      <c r="O269">
        <v>0.16521671960536921</v>
      </c>
      <c r="P269">
        <v>0.17155926003642741</v>
      </c>
      <c r="Q269">
        <v>0.16507801055785681</v>
      </c>
      <c r="R269">
        <v>0.1528828337569747</v>
      </c>
      <c r="S269">
        <v>0.1305353012416853</v>
      </c>
      <c r="AF269" t="s">
        <v>640</v>
      </c>
    </row>
    <row r="270" spans="1:32" x14ac:dyDescent="0.25">
      <c r="A270" t="s">
        <v>237</v>
      </c>
      <c r="B270" t="s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AF270" t="s">
        <v>371</v>
      </c>
    </row>
    <row r="271" spans="1:32" x14ac:dyDescent="0.25">
      <c r="A271" t="s">
        <v>237</v>
      </c>
      <c r="B271" t="s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AF271" t="s">
        <v>370</v>
      </c>
    </row>
    <row r="272" spans="1:32" x14ac:dyDescent="0.25">
      <c r="A272" t="s">
        <v>252</v>
      </c>
      <c r="B272" t="s">
        <v>385</v>
      </c>
      <c r="M272">
        <v>7.1115662513511978E-4</v>
      </c>
      <c r="N272">
        <v>7.3082977288059373E-4</v>
      </c>
      <c r="O272">
        <v>7.1430461123310148E-4</v>
      </c>
      <c r="P272">
        <v>6.5578548528125917E-4</v>
      </c>
      <c r="Q272">
        <v>6.679391275834708E-4</v>
      </c>
      <c r="R272">
        <v>6.0738844660404784E-4</v>
      </c>
      <c r="S272">
        <v>6.1444583342161582E-4</v>
      </c>
      <c r="T272">
        <v>7.0124780860059816E-4</v>
      </c>
      <c r="U272">
        <v>7.606907894736843E-4</v>
      </c>
      <c r="V272">
        <v>8.2804305823902839E-4</v>
      </c>
      <c r="W272">
        <v>1.0136799727654361E-3</v>
      </c>
      <c r="X272">
        <v>1.023082204986688E-3</v>
      </c>
      <c r="Y272">
        <v>1.0177061726256999E-3</v>
      </c>
      <c r="Z272">
        <v>9.9576711176171517E-4</v>
      </c>
      <c r="AA272">
        <v>1.030417120776776E-3</v>
      </c>
      <c r="AB272">
        <v>1.0805605812168209E-3</v>
      </c>
      <c r="AC272">
        <v>1.2460088778132551E-3</v>
      </c>
      <c r="AF272" t="s">
        <v>641</v>
      </c>
    </row>
    <row r="273" spans="1:32" x14ac:dyDescent="0.25">
      <c r="A273" t="s">
        <v>252</v>
      </c>
      <c r="B273" t="s">
        <v>387</v>
      </c>
      <c r="W273">
        <v>5.5590001774463778E-2</v>
      </c>
      <c r="X273">
        <v>5.9465324997511171E-2</v>
      </c>
      <c r="Y273">
        <v>6.1165386638678147E-2</v>
      </c>
      <c r="Z273">
        <v>6.4180592917278553E-2</v>
      </c>
      <c r="AA273">
        <v>6.8358729417643357E-2</v>
      </c>
      <c r="AB273">
        <v>5.9757834909144478E-2</v>
      </c>
      <c r="AC273">
        <v>5.312661991387E-2</v>
      </c>
      <c r="AF273" t="s">
        <v>642</v>
      </c>
    </row>
    <row r="274" spans="1:32" x14ac:dyDescent="0.25">
      <c r="A274" t="s">
        <v>252</v>
      </c>
      <c r="B274" t="s">
        <v>389</v>
      </c>
      <c r="M274">
        <v>0.54503043750355573</v>
      </c>
      <c r="N274">
        <v>0.55135484596357098</v>
      </c>
      <c r="O274">
        <v>0.55551734172861722</v>
      </c>
      <c r="P274">
        <v>0.55195278344505982</v>
      </c>
      <c r="Q274">
        <v>0.53729023422814415</v>
      </c>
      <c r="R274">
        <v>0.53667107746371945</v>
      </c>
      <c r="S274">
        <v>0.5294616183231986</v>
      </c>
      <c r="T274">
        <v>0.50830153655769827</v>
      </c>
      <c r="U274">
        <v>0.50659950657894759</v>
      </c>
      <c r="V274">
        <v>0.51665286594902959</v>
      </c>
      <c r="W274">
        <v>0.51206916597909891</v>
      </c>
      <c r="X274">
        <v>0.50057351709931153</v>
      </c>
      <c r="Y274">
        <v>0.4915134495912501</v>
      </c>
      <c r="Z274">
        <v>0.49930938120659202</v>
      </c>
      <c r="AA274">
        <v>0.48013474685425539</v>
      </c>
      <c r="AB274">
        <v>0.48455165790017263</v>
      </c>
      <c r="AC274">
        <v>0.48485320457908271</v>
      </c>
      <c r="AF274" t="s">
        <v>643</v>
      </c>
    </row>
    <row r="275" spans="1:32" x14ac:dyDescent="0.25">
      <c r="A275" t="s">
        <v>252</v>
      </c>
      <c r="B275" t="s">
        <v>391</v>
      </c>
      <c r="M275">
        <v>0.39062411105421863</v>
      </c>
      <c r="N275">
        <v>0.40296829323139188</v>
      </c>
      <c r="O275">
        <v>0.39953437921638141</v>
      </c>
      <c r="P275">
        <v>0.40534829495773828</v>
      </c>
      <c r="Q275">
        <v>0.4011197107514603</v>
      </c>
      <c r="R275">
        <v>0.40306731165535048</v>
      </c>
      <c r="S275">
        <v>0.41333135580651309</v>
      </c>
      <c r="T275">
        <v>0.43112302774053829</v>
      </c>
      <c r="U275">
        <v>0.43507401315789468</v>
      </c>
      <c r="V275">
        <v>0.42904131014812757</v>
      </c>
      <c r="W275">
        <v>0.43237813330552538</v>
      </c>
      <c r="X275">
        <v>0.43976892224769409</v>
      </c>
      <c r="Y275">
        <v>0.44530757862682202</v>
      </c>
      <c r="Z275">
        <v>0.43636421130358821</v>
      </c>
      <c r="AA275">
        <v>0.45586049737441792</v>
      </c>
      <c r="AB275">
        <v>0.45715412941567718</v>
      </c>
      <c r="AC275">
        <v>0.45561093372790279</v>
      </c>
      <c r="AF275" t="s">
        <v>644</v>
      </c>
    </row>
    <row r="276" spans="1:32" x14ac:dyDescent="0.25">
      <c r="A276" t="s">
        <v>252</v>
      </c>
      <c r="B276" t="s">
        <v>393</v>
      </c>
      <c r="W276">
        <v>0.12999076172513499</v>
      </c>
      <c r="X276">
        <v>0.12519958485921781</v>
      </c>
      <c r="Y276">
        <v>0.1236995092021379</v>
      </c>
      <c r="Z276">
        <v>0.11410798612378791</v>
      </c>
      <c r="AA276">
        <v>0.10797855193552409</v>
      </c>
      <c r="AB276">
        <v>9.6292342326887645E-2</v>
      </c>
      <c r="AC276">
        <v>9.5080214030191623E-2</v>
      </c>
      <c r="AF276" t="s">
        <v>645</v>
      </c>
    </row>
    <row r="277" spans="1:32" x14ac:dyDescent="0.25">
      <c r="A277" t="s">
        <v>252</v>
      </c>
      <c r="B277" t="s">
        <v>395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F277" t="s">
        <v>646</v>
      </c>
    </row>
    <row r="278" spans="1:32" x14ac:dyDescent="0.25">
      <c r="A278" t="s">
        <v>252</v>
      </c>
      <c r="B278" t="s">
        <v>397</v>
      </c>
      <c r="M278">
        <v>4.1699948796722987E-2</v>
      </c>
      <c r="N278">
        <v>4.3148189790870248E-2</v>
      </c>
      <c r="O278">
        <v>4.2464615466017618E-2</v>
      </c>
      <c r="P278">
        <v>4.0361410667443892E-2</v>
      </c>
      <c r="Q278">
        <v>3.892214884254401E-2</v>
      </c>
      <c r="R278">
        <v>4.0316709690014968E-2</v>
      </c>
      <c r="S278">
        <v>4.0436468419602953E-2</v>
      </c>
      <c r="T278">
        <v>4.0748272661647933E-2</v>
      </c>
      <c r="U278">
        <v>4.269078947368421E-2</v>
      </c>
      <c r="V278">
        <v>3.9768147943693058E-2</v>
      </c>
      <c r="W278">
        <v>4.1130633664336287E-2</v>
      </c>
      <c r="X278">
        <v>4.4205891174788417E-2</v>
      </c>
      <c r="Y278">
        <v>4.7877778108084662E-2</v>
      </c>
      <c r="Z278">
        <v>4.7189803133342777E-2</v>
      </c>
      <c r="AA278">
        <v>4.6739720598434557E-2</v>
      </c>
      <c r="AB278">
        <v>4.3125533693221488E-2</v>
      </c>
      <c r="AC278">
        <v>4.3884432676582819E-2</v>
      </c>
      <c r="AF278" t="s">
        <v>647</v>
      </c>
    </row>
    <row r="279" spans="1:32" x14ac:dyDescent="0.25">
      <c r="A279" t="s">
        <v>252</v>
      </c>
      <c r="B279" t="s">
        <v>399</v>
      </c>
      <c r="M279">
        <v>1.737497866530125E-3</v>
      </c>
      <c r="N279">
        <v>1.797841241286261E-3</v>
      </c>
      <c r="O279">
        <v>1.7693589777507341E-3</v>
      </c>
      <c r="P279">
        <v>1.6817254444768291E-3</v>
      </c>
      <c r="Q279">
        <v>1.621756201772667E-3</v>
      </c>
      <c r="R279">
        <v>1.6798629037506241E-3</v>
      </c>
      <c r="S279">
        <v>1.6848528508167889E-3</v>
      </c>
      <c r="T279">
        <v>1.6978446942353309E-3</v>
      </c>
      <c r="U279">
        <v>1.7787828947368419E-3</v>
      </c>
      <c r="V279">
        <v>1.6570061643205449E-3</v>
      </c>
      <c r="W279">
        <v>1.7137764026806789E-3</v>
      </c>
      <c r="X279">
        <v>1.8419121322828509E-3</v>
      </c>
      <c r="Y279">
        <v>1.994907421170194E-3</v>
      </c>
      <c r="Z279">
        <v>1.9662417972226161E-3</v>
      </c>
      <c r="AA279">
        <v>1.947488358268106E-3</v>
      </c>
      <c r="AB279">
        <v>1.796897237217562E-3</v>
      </c>
      <c r="AC279">
        <v>1.828518028190951E-3</v>
      </c>
      <c r="AF279" t="s">
        <v>648</v>
      </c>
    </row>
    <row r="280" spans="1:32" x14ac:dyDescent="0.25">
      <c r="A280" t="s">
        <v>252</v>
      </c>
      <c r="B280" t="s">
        <v>401</v>
      </c>
      <c r="M280">
        <v>4.343744666325311E-2</v>
      </c>
      <c r="N280">
        <v>4.4946031032156511E-2</v>
      </c>
      <c r="O280">
        <v>4.4233974443768351E-2</v>
      </c>
      <c r="P280">
        <v>4.2043136111920718E-2</v>
      </c>
      <c r="Q280">
        <v>4.0543905044316673E-2</v>
      </c>
      <c r="R280">
        <v>4.1996572593765602E-2</v>
      </c>
      <c r="S280">
        <v>4.2121321270419732E-2</v>
      </c>
      <c r="T280">
        <v>4.2446117355883273E-2</v>
      </c>
      <c r="U280">
        <v>4.4469572368421063E-2</v>
      </c>
      <c r="V280">
        <v>4.1425154108013611E-2</v>
      </c>
      <c r="W280">
        <v>4.2844410067016968E-2</v>
      </c>
      <c r="X280">
        <v>4.6047803307071269E-2</v>
      </c>
      <c r="Y280">
        <v>4.9872685529254862E-2</v>
      </c>
      <c r="Z280">
        <v>4.9156044930565398E-2</v>
      </c>
      <c r="AA280">
        <v>4.8687208956702657E-2</v>
      </c>
      <c r="AB280">
        <v>4.4922430930439051E-2</v>
      </c>
      <c r="AC280">
        <v>4.5712950704773783E-2</v>
      </c>
      <c r="AF280" t="s">
        <v>649</v>
      </c>
    </row>
    <row r="281" spans="1:32" x14ac:dyDescent="0.25">
      <c r="A281" t="s">
        <v>252</v>
      </c>
      <c r="B281" t="s">
        <v>403</v>
      </c>
      <c r="W281">
        <v>2.864228803384826E-3</v>
      </c>
      <c r="X281">
        <v>2.6846576159385649E-3</v>
      </c>
      <c r="Y281">
        <v>2.4546689058539089E-3</v>
      </c>
      <c r="Z281">
        <v>2.351690620978546E-3</v>
      </c>
      <c r="AA281">
        <v>2.262237553918159E-3</v>
      </c>
      <c r="AB281">
        <v>2.0702176701292169E-3</v>
      </c>
      <c r="AC281">
        <v>2.2304554146155408E-3</v>
      </c>
      <c r="AF281" t="s">
        <v>650</v>
      </c>
    </row>
    <row r="282" spans="1:32" x14ac:dyDescent="0.25">
      <c r="A282" t="s">
        <v>252</v>
      </c>
      <c r="B282" t="s">
        <v>405</v>
      </c>
      <c r="W282">
        <v>0.1315817213718789</v>
      </c>
      <c r="X282">
        <v>0.12412491031106999</v>
      </c>
      <c r="Y282">
        <v>0.11403281173336779</v>
      </c>
      <c r="Z282">
        <v>0.10380943141947491</v>
      </c>
      <c r="AA282">
        <v>0.1055697996231163</v>
      </c>
      <c r="AB282">
        <v>0.1008434729343774</v>
      </c>
      <c r="AC282">
        <v>8.9974197654282217E-2</v>
      </c>
      <c r="AF282" t="s">
        <v>651</v>
      </c>
    </row>
    <row r="283" spans="1:32" x14ac:dyDescent="0.25">
      <c r="A283" t="s">
        <v>252</v>
      </c>
      <c r="B283" t="s">
        <v>407</v>
      </c>
      <c r="W283">
        <v>3.127453922131461E-2</v>
      </c>
      <c r="X283">
        <v>3.06531552818122E-2</v>
      </c>
      <c r="Y283">
        <v>3.0164374024736849E-2</v>
      </c>
      <c r="Z283">
        <v>3.0618054897310839E-2</v>
      </c>
      <c r="AA283">
        <v>3.0304648167971081E-2</v>
      </c>
      <c r="AB283">
        <v>2.8589944991989909E-2</v>
      </c>
      <c r="AC283">
        <v>2.818227015685618E-2</v>
      </c>
      <c r="AF283" t="s">
        <v>652</v>
      </c>
    </row>
    <row r="284" spans="1:32" x14ac:dyDescent="0.25">
      <c r="A284" t="s">
        <v>252</v>
      </c>
      <c r="B284" t="s">
        <v>409</v>
      </c>
      <c r="W284">
        <v>0.6478564743496642</v>
      </c>
      <c r="X284">
        <v>0.65715591723568545</v>
      </c>
      <c r="Y284">
        <v>0.66793575512531267</v>
      </c>
      <c r="Z284">
        <v>0.68440495802030876</v>
      </c>
      <c r="AA284">
        <v>0.71533231892240334</v>
      </c>
      <c r="AB284">
        <v>0.71199905854638479</v>
      </c>
      <c r="AC284">
        <v>0.73097300507707708</v>
      </c>
      <c r="AF284" t="s">
        <v>653</v>
      </c>
    </row>
    <row r="285" spans="1:32" x14ac:dyDescent="0.25">
      <c r="A285" t="s">
        <v>252</v>
      </c>
      <c r="B285" t="s">
        <v>411</v>
      </c>
      <c r="W285">
        <v>0.81357696374624255</v>
      </c>
      <c r="X285">
        <v>0.81461864044450627</v>
      </c>
      <c r="Y285">
        <v>0.81458760978927125</v>
      </c>
      <c r="Z285">
        <v>0.82118413495807308</v>
      </c>
      <c r="AA285">
        <v>0.85346900426740879</v>
      </c>
      <c r="AB285">
        <v>0.84350269414288082</v>
      </c>
      <c r="AC285">
        <v>0.85135992830283125</v>
      </c>
      <c r="AF285" t="s">
        <v>654</v>
      </c>
    </row>
    <row r="286" spans="1:32" x14ac:dyDescent="0.25">
      <c r="A286" t="s">
        <v>252</v>
      </c>
      <c r="B286" t="s">
        <v>413</v>
      </c>
      <c r="M286">
        <v>2.0196848153837401E-2</v>
      </c>
      <c r="N286">
        <v>2.139976750777306E-2</v>
      </c>
      <c r="O286">
        <v>2.1498882449616879E-2</v>
      </c>
      <c r="P286">
        <v>2.0984027653978499E-2</v>
      </c>
      <c r="Q286">
        <v>2.0378210848495421E-2</v>
      </c>
      <c r="R286">
        <v>1.7657649840560528E-2</v>
      </c>
      <c r="S286">
        <v>1.4471258766447019E-2</v>
      </c>
      <c r="T286">
        <v>1.7428070537279568E-2</v>
      </c>
      <c r="U286">
        <v>1.309621710526316E-2</v>
      </c>
      <c r="V286">
        <v>1.2052626736590299E-2</v>
      </c>
      <c r="W286">
        <v>1.169461067559319E-2</v>
      </c>
      <c r="X286">
        <v>1.258667514093645E-2</v>
      </c>
      <c r="Y286">
        <v>1.228858008004746E-2</v>
      </c>
      <c r="Z286">
        <v>1.4174595447492659E-2</v>
      </c>
      <c r="AA286">
        <v>1.428712969384722E-2</v>
      </c>
      <c r="AB286">
        <v>1.2291221172494361E-2</v>
      </c>
      <c r="AC286">
        <v>1.257690211042754E-2</v>
      </c>
      <c r="AF286" t="s">
        <v>655</v>
      </c>
    </row>
    <row r="287" spans="1:32" x14ac:dyDescent="0.25">
      <c r="A287" t="s">
        <v>252</v>
      </c>
      <c r="B287" t="s">
        <v>415</v>
      </c>
      <c r="W287">
        <v>8.4227275415854218E-4</v>
      </c>
      <c r="X287">
        <v>7.1644969876519477E-4</v>
      </c>
      <c r="Y287">
        <v>5.4749436991264353E-4</v>
      </c>
      <c r="Z287">
        <v>5.2728600086082505E-4</v>
      </c>
      <c r="AA287">
        <v>4.9836254739472679E-4</v>
      </c>
      <c r="AB287">
        <v>4.4712862108670879E-4</v>
      </c>
      <c r="AC287">
        <v>4.3323775310746392E-4</v>
      </c>
      <c r="AF287" t="s">
        <v>656</v>
      </c>
    </row>
    <row r="288" spans="1:32" x14ac:dyDescent="0.25">
      <c r="A288" t="s">
        <v>252</v>
      </c>
      <c r="B288" t="s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F288" t="s">
        <v>373</v>
      </c>
    </row>
    <row r="289" spans="1:32" x14ac:dyDescent="0.25">
      <c r="A289" t="s">
        <v>252</v>
      </c>
      <c r="B289" t="s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F289" t="s">
        <v>372</v>
      </c>
    </row>
    <row r="290" spans="1:32" x14ac:dyDescent="0.25">
      <c r="A290" t="s">
        <v>267</v>
      </c>
      <c r="B290" t="s">
        <v>385</v>
      </c>
      <c r="D290">
        <v>8.4219317314771389E-11</v>
      </c>
      <c r="E290">
        <v>8.7506738524209371E-11</v>
      </c>
      <c r="F290">
        <v>9.5219828181488815E-11</v>
      </c>
      <c r="G290">
        <v>1.023744605226307E-10</v>
      </c>
      <c r="H290">
        <v>1.061686663720129E-10</v>
      </c>
      <c r="I290">
        <v>1.093699930994116E-10</v>
      </c>
      <c r="J290">
        <v>1.1416034037792049E-10</v>
      </c>
      <c r="K290">
        <v>1.074100033491834E-10</v>
      </c>
      <c r="L290">
        <v>1.122321970594317E-10</v>
      </c>
      <c r="M290">
        <v>1.189201601881526E-10</v>
      </c>
      <c r="N290">
        <v>1.131416684220294E-10</v>
      </c>
      <c r="O290">
        <v>1.149452685615787E-10</v>
      </c>
      <c r="P290">
        <v>1.1990023901592551E-10</v>
      </c>
      <c r="Q290">
        <v>1.2825424609398499E-10</v>
      </c>
      <c r="R290">
        <v>1.3410512215555889E-10</v>
      </c>
      <c r="S290">
        <v>1.420417431102346E-10</v>
      </c>
      <c r="T290">
        <v>1.500950477659688E-10</v>
      </c>
      <c r="U290">
        <v>1.4647756322217561E-10</v>
      </c>
      <c r="V290">
        <v>1.4222820632593229E-10</v>
      </c>
      <c r="W290">
        <v>1.6077720131106889E-10</v>
      </c>
      <c r="X290">
        <v>1.6566313140932281E-10</v>
      </c>
      <c r="Y290">
        <v>1.645255490137347E-10</v>
      </c>
      <c r="Z290">
        <v>1.6562342627329499E-10</v>
      </c>
      <c r="AA290">
        <v>1.645535943677223E-10</v>
      </c>
      <c r="AB290">
        <v>1.6293879077158691E-10</v>
      </c>
      <c r="AC290">
        <v>1.5829152783833211E-10</v>
      </c>
      <c r="AF290" t="s">
        <v>657</v>
      </c>
    </row>
    <row r="291" spans="1:32" x14ac:dyDescent="0.25">
      <c r="A291" t="s">
        <v>267</v>
      </c>
      <c r="B291" t="s">
        <v>387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F291" t="s">
        <v>658</v>
      </c>
    </row>
    <row r="292" spans="1:32" x14ac:dyDescent="0.25">
      <c r="A292" t="s">
        <v>267</v>
      </c>
      <c r="B292" t="s">
        <v>389</v>
      </c>
      <c r="D292">
        <v>3.2799641141274119E-10</v>
      </c>
      <c r="E292">
        <v>3.1857291675356507E-10</v>
      </c>
      <c r="F292">
        <v>3.0937896666525138E-10</v>
      </c>
      <c r="G292">
        <v>3.004553851946878E-10</v>
      </c>
      <c r="H292">
        <v>2.9181869084685788E-10</v>
      </c>
      <c r="I292">
        <v>2.8343531546240882E-10</v>
      </c>
      <c r="J292">
        <v>2.7527960751436442E-10</v>
      </c>
      <c r="K292">
        <v>2.6745146691271429E-10</v>
      </c>
      <c r="L292">
        <v>2.597554393306927E-10</v>
      </c>
      <c r="M292">
        <v>2.5226669213841102E-10</v>
      </c>
      <c r="N292">
        <v>2.4508580824987631E-10</v>
      </c>
      <c r="O292">
        <v>2.3805498820316991E-10</v>
      </c>
      <c r="P292">
        <v>2.312039246718642E-10</v>
      </c>
      <c r="Q292">
        <v>2.2452704147191951E-10</v>
      </c>
      <c r="R292">
        <v>2.1805940567726631E-10</v>
      </c>
      <c r="S292">
        <v>2.117647601001951E-10</v>
      </c>
      <c r="T292">
        <v>2.0565108498498239E-10</v>
      </c>
      <c r="U292">
        <v>1.9978415857462181E-10</v>
      </c>
      <c r="V292">
        <v>1.940882996741154E-10</v>
      </c>
      <c r="W292">
        <v>1.8842532875412359E-10</v>
      </c>
      <c r="X292">
        <v>1.830029168777422E-10</v>
      </c>
      <c r="Y292">
        <v>1.7776882778480549E-10</v>
      </c>
      <c r="Z292">
        <v>1.7267280140100221E-10</v>
      </c>
      <c r="AA292">
        <v>1.6773382260058311E-10</v>
      </c>
      <c r="AB292">
        <v>1.6293879077158691E-10</v>
      </c>
      <c r="AC292">
        <v>1.5829152783833211E-10</v>
      </c>
      <c r="AF292" t="s">
        <v>659</v>
      </c>
    </row>
    <row r="293" spans="1:32" x14ac:dyDescent="0.25">
      <c r="A293" t="s">
        <v>267</v>
      </c>
      <c r="B293" t="s">
        <v>391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F293" t="s">
        <v>660</v>
      </c>
    </row>
    <row r="294" spans="1:32" x14ac:dyDescent="0.25">
      <c r="A294" t="s">
        <v>267</v>
      </c>
      <c r="B294" t="s">
        <v>393</v>
      </c>
      <c r="M294">
        <v>0.1876769783294647</v>
      </c>
      <c r="N294">
        <v>0.18800975090855729</v>
      </c>
      <c r="O294">
        <v>0.19086454056218879</v>
      </c>
      <c r="P294">
        <v>0.20616607666353931</v>
      </c>
      <c r="Q294">
        <v>0.21979227601965201</v>
      </c>
      <c r="R294">
        <v>0.2198967815523124</v>
      </c>
      <c r="S294">
        <v>0.2197465279985989</v>
      </c>
      <c r="T294">
        <v>0.22137231256036191</v>
      </c>
      <c r="U294">
        <v>0.23177149746054621</v>
      </c>
      <c r="V294">
        <v>0.2306860030053236</v>
      </c>
      <c r="W294">
        <v>0.24605237773372321</v>
      </c>
      <c r="X294">
        <v>0.25870398415782492</v>
      </c>
      <c r="Y294">
        <v>0.26563941770705018</v>
      </c>
      <c r="Z294">
        <v>0.27111537205742597</v>
      </c>
      <c r="AA294">
        <v>0.27457824777342249</v>
      </c>
      <c r="AB294">
        <v>0.28681923071844401</v>
      </c>
      <c r="AC294">
        <v>0.29310415025128739</v>
      </c>
      <c r="AF294" t="s">
        <v>661</v>
      </c>
    </row>
    <row r="295" spans="1:32" x14ac:dyDescent="0.25">
      <c r="A295" t="s">
        <v>267</v>
      </c>
      <c r="B295" t="s">
        <v>395</v>
      </c>
      <c r="D295">
        <v>9.9647694312521621E-4</v>
      </c>
      <c r="E295">
        <v>9.9637841901917463E-4</v>
      </c>
      <c r="F295">
        <v>9.9614725749246416E-4</v>
      </c>
      <c r="G295">
        <v>9.9593283294854276E-4</v>
      </c>
      <c r="H295">
        <v>9.9581912049036183E-4</v>
      </c>
      <c r="I295">
        <v>9.957231766375748E-4</v>
      </c>
      <c r="J295">
        <v>9.9557960978943348E-4</v>
      </c>
      <c r="K295">
        <v>9.9578191760705593E-4</v>
      </c>
      <c r="L295">
        <v>9.9563739631990957E-4</v>
      </c>
      <c r="M295">
        <v>9.954369578653035E-4</v>
      </c>
      <c r="N295">
        <v>9.9561013944966218E-4</v>
      </c>
      <c r="O295">
        <v>9.9555608550464794E-4</v>
      </c>
      <c r="P295">
        <v>9.9540758489352469E-4</v>
      </c>
      <c r="Q295">
        <v>9.9515721504935006E-4</v>
      </c>
      <c r="R295">
        <v>9.9498186411905022E-4</v>
      </c>
      <c r="S295">
        <v>9.9474400334953711E-4</v>
      </c>
      <c r="T295">
        <v>9.9450264556570937E-4</v>
      </c>
      <c r="U295">
        <v>9.9461106169537804E-4</v>
      </c>
      <c r="V295">
        <v>9.947384150588471E-4</v>
      </c>
      <c r="W295">
        <v>9.9418250111035517E-4</v>
      </c>
      <c r="X295">
        <v>9.9403606963941534E-4</v>
      </c>
      <c r="Y295">
        <v>9.9407016302426911E-4</v>
      </c>
      <c r="Z295">
        <v>9.9403725961389128E-4</v>
      </c>
      <c r="AA295">
        <v>9.9406932251416662E-4</v>
      </c>
      <c r="AB295">
        <v>9.9411771823274225E-4</v>
      </c>
      <c r="AC295">
        <v>9.9423327684224939E-4</v>
      </c>
      <c r="AF295" t="s">
        <v>662</v>
      </c>
    </row>
    <row r="296" spans="1:32" x14ac:dyDescent="0.25">
      <c r="A296" t="s">
        <v>267</v>
      </c>
      <c r="B296" t="s">
        <v>397</v>
      </c>
      <c r="D296">
        <v>0.9466530959689553</v>
      </c>
      <c r="E296">
        <v>0.94655949806821582</v>
      </c>
      <c r="F296">
        <v>0.94633989461784107</v>
      </c>
      <c r="G296">
        <v>0.94613619130111515</v>
      </c>
      <c r="H296">
        <v>0.94602816446584359</v>
      </c>
      <c r="I296">
        <v>0.94593701780569595</v>
      </c>
      <c r="J296">
        <v>0.94580062929996134</v>
      </c>
      <c r="K296">
        <v>0.94599282172670307</v>
      </c>
      <c r="L296">
        <v>0.94585552650391402</v>
      </c>
      <c r="M296">
        <v>0.9456651099720379</v>
      </c>
      <c r="N296">
        <v>0.94582963247717877</v>
      </c>
      <c r="O296">
        <v>0.94577828122941543</v>
      </c>
      <c r="P296">
        <v>0.94563720564884823</v>
      </c>
      <c r="Q296">
        <v>0.94539935429688238</v>
      </c>
      <c r="R296">
        <v>0.94523277091309743</v>
      </c>
      <c r="S296">
        <v>0.94500680318206032</v>
      </c>
      <c r="T296">
        <v>0.94477751328742388</v>
      </c>
      <c r="U296">
        <v>0.94488050861060902</v>
      </c>
      <c r="V296">
        <v>0.94500149430590452</v>
      </c>
      <c r="W296">
        <v>0.9444733760548375</v>
      </c>
      <c r="X296">
        <v>0.94433426615744442</v>
      </c>
      <c r="Y296">
        <v>0.94436665487305593</v>
      </c>
      <c r="Z296">
        <v>0.94433539663319643</v>
      </c>
      <c r="AA296">
        <v>0.94436585638845838</v>
      </c>
      <c r="AB296">
        <v>0.94441183232110515</v>
      </c>
      <c r="AC296">
        <v>0.94452161300013682</v>
      </c>
      <c r="AF296" t="s">
        <v>663</v>
      </c>
    </row>
    <row r="297" spans="1:32" x14ac:dyDescent="0.25">
      <c r="A297" t="s">
        <v>267</v>
      </c>
      <c r="B297" t="s">
        <v>399</v>
      </c>
      <c r="D297">
        <v>4.9823847156260807E-2</v>
      </c>
      <c r="E297">
        <v>4.9818920950958738E-2</v>
      </c>
      <c r="F297">
        <v>4.9807362874623187E-2</v>
      </c>
      <c r="G297">
        <v>4.9796641647427142E-2</v>
      </c>
      <c r="H297">
        <v>4.9790956024518093E-2</v>
      </c>
      <c r="I297">
        <v>4.978615883187875E-2</v>
      </c>
      <c r="J297">
        <v>4.9778980489471693E-2</v>
      </c>
      <c r="K297">
        <v>4.9789095880352782E-2</v>
      </c>
      <c r="L297">
        <v>4.9781869815995479E-2</v>
      </c>
      <c r="M297">
        <v>4.977184789326513E-2</v>
      </c>
      <c r="N297">
        <v>4.9780506972483103E-2</v>
      </c>
      <c r="O297">
        <v>4.9777804275232387E-2</v>
      </c>
      <c r="P297">
        <v>4.9770379244676241E-2</v>
      </c>
      <c r="Q297">
        <v>4.9757860752467513E-2</v>
      </c>
      <c r="R297">
        <v>4.9749093205952513E-2</v>
      </c>
      <c r="S297">
        <v>4.9737200167476847E-2</v>
      </c>
      <c r="T297">
        <v>4.9725132278285462E-2</v>
      </c>
      <c r="U297">
        <v>4.9730553084768897E-2</v>
      </c>
      <c r="V297">
        <v>4.9736920752942372E-2</v>
      </c>
      <c r="W297">
        <v>4.9709125055517757E-2</v>
      </c>
      <c r="X297">
        <v>4.9701803481970758E-2</v>
      </c>
      <c r="Y297">
        <v>4.9703508151213473E-2</v>
      </c>
      <c r="Z297">
        <v>4.970186298069456E-2</v>
      </c>
      <c r="AA297">
        <v>4.970346612570832E-2</v>
      </c>
      <c r="AB297">
        <v>4.970588591163709E-2</v>
      </c>
      <c r="AC297">
        <v>4.9711663842112473E-2</v>
      </c>
      <c r="AF297" t="s">
        <v>664</v>
      </c>
    </row>
    <row r="298" spans="1:32" x14ac:dyDescent="0.25">
      <c r="A298" t="s">
        <v>267</v>
      </c>
      <c r="B298" t="s">
        <v>401</v>
      </c>
      <c r="D298">
        <v>0.99747342006834139</v>
      </c>
      <c r="E298">
        <v>0.99737479743819379</v>
      </c>
      <c r="F298">
        <v>0.99714340474995666</v>
      </c>
      <c r="G298">
        <v>0.99692876578149081</v>
      </c>
      <c r="H298">
        <v>0.99681493961085188</v>
      </c>
      <c r="I298">
        <v>0.99671889981421247</v>
      </c>
      <c r="J298">
        <v>0.99657518939922252</v>
      </c>
      <c r="K298">
        <v>0.99677769952466289</v>
      </c>
      <c r="L298">
        <v>0.99663303371622947</v>
      </c>
      <c r="M298">
        <v>0.99643239482316837</v>
      </c>
      <c r="N298">
        <v>0.99660574958911163</v>
      </c>
      <c r="O298">
        <v>0.99655164159015275</v>
      </c>
      <c r="P298">
        <v>0.99640299247841801</v>
      </c>
      <c r="Q298">
        <v>0.99615237226439912</v>
      </c>
      <c r="R298">
        <v>0.99597684598316905</v>
      </c>
      <c r="S298">
        <v>0.99573874735288681</v>
      </c>
      <c r="T298">
        <v>0.995497148211275</v>
      </c>
      <c r="U298">
        <v>0.99560567275707323</v>
      </c>
      <c r="V298">
        <v>0.99573315347390579</v>
      </c>
      <c r="W298">
        <v>0.99517668361146572</v>
      </c>
      <c r="X298">
        <v>0.99503010570905459</v>
      </c>
      <c r="Y298">
        <v>0.99506423318729376</v>
      </c>
      <c r="Z298">
        <v>0.995031296873505</v>
      </c>
      <c r="AA298">
        <v>0.99506339183668102</v>
      </c>
      <c r="AB298">
        <v>0.99511183595097485</v>
      </c>
      <c r="AC298">
        <v>0.99522751011909161</v>
      </c>
      <c r="AF298" t="s">
        <v>665</v>
      </c>
    </row>
    <row r="299" spans="1:32" x14ac:dyDescent="0.25">
      <c r="A299" t="s">
        <v>267</v>
      </c>
      <c r="B299" t="s">
        <v>403</v>
      </c>
      <c r="M299">
        <v>6.2310886922799881E-2</v>
      </c>
      <c r="N299">
        <v>6.0991122080346731E-2</v>
      </c>
      <c r="O299">
        <v>6.1553321420992228E-2</v>
      </c>
      <c r="P299">
        <v>6.2923071674449424E-2</v>
      </c>
      <c r="Q299">
        <v>6.2481896200395813E-2</v>
      </c>
      <c r="R299">
        <v>6.1152997441103862E-2</v>
      </c>
      <c r="S299">
        <v>5.9731757509411662E-2</v>
      </c>
      <c r="T299">
        <v>5.6608779416140738E-2</v>
      </c>
      <c r="U299">
        <v>5.3437363881149287E-2</v>
      </c>
      <c r="V299">
        <v>5.2945438406874053E-2</v>
      </c>
      <c r="W299">
        <v>5.1325476472596089E-2</v>
      </c>
      <c r="X299">
        <v>4.9577307623410997E-2</v>
      </c>
      <c r="Y299">
        <v>4.7606789502516643E-2</v>
      </c>
      <c r="Z299">
        <v>4.7277709294559579E-2</v>
      </c>
      <c r="AA299">
        <v>4.6975717352145563E-2</v>
      </c>
      <c r="AB299">
        <v>4.6674729104528141E-2</v>
      </c>
      <c r="AC299">
        <v>4.76635174894674E-2</v>
      </c>
      <c r="AF299" t="s">
        <v>666</v>
      </c>
    </row>
    <row r="300" spans="1:32" x14ac:dyDescent="0.25">
      <c r="A300" t="s">
        <v>267</v>
      </c>
      <c r="B300" t="s">
        <v>405</v>
      </c>
      <c r="M300">
        <v>0.26350374602842619</v>
      </c>
      <c r="N300">
        <v>0.26043697172094982</v>
      </c>
      <c r="O300">
        <v>0.25523938930314549</v>
      </c>
      <c r="P300">
        <v>0.2381921276621253</v>
      </c>
      <c r="Q300">
        <v>0.21950634289781881</v>
      </c>
      <c r="R300">
        <v>0.21722035625467739</v>
      </c>
      <c r="S300">
        <v>0.20737832758737451</v>
      </c>
      <c r="T300">
        <v>0.20114353472395699</v>
      </c>
      <c r="U300">
        <v>0.19747722405020951</v>
      </c>
      <c r="V300">
        <v>0.1844540809124873</v>
      </c>
      <c r="W300">
        <v>0.1755604357932998</v>
      </c>
      <c r="X300">
        <v>0.1700633712534122</v>
      </c>
      <c r="Y300">
        <v>0.166993908117233</v>
      </c>
      <c r="Z300">
        <v>0.16670432862300419</v>
      </c>
      <c r="AA300">
        <v>0.1724297601583788</v>
      </c>
      <c r="AB300">
        <v>0.17911000697648249</v>
      </c>
      <c r="AC300">
        <v>0.17217556238160611</v>
      </c>
      <c r="AF300" t="s">
        <v>667</v>
      </c>
    </row>
    <row r="301" spans="1:32" x14ac:dyDescent="0.25">
      <c r="A301" t="s">
        <v>267</v>
      </c>
      <c r="B301" t="s">
        <v>407</v>
      </c>
      <c r="M301">
        <v>4.1372364987921829E-2</v>
      </c>
      <c r="N301">
        <v>4.1238873734692851E-2</v>
      </c>
      <c r="O301">
        <v>4.1113067288803123E-2</v>
      </c>
      <c r="P301">
        <v>4.080956220638203E-2</v>
      </c>
      <c r="Q301">
        <v>4.0703126031398418E-2</v>
      </c>
      <c r="R301">
        <v>3.9658369636781751E-2</v>
      </c>
      <c r="S301">
        <v>3.9300884753582468E-2</v>
      </c>
      <c r="T301">
        <v>3.849271484200896E-2</v>
      </c>
      <c r="U301">
        <v>3.7108428986769887E-2</v>
      </c>
      <c r="V301">
        <v>3.6988531437525438E-2</v>
      </c>
      <c r="W301">
        <v>3.5478114115228068E-2</v>
      </c>
      <c r="X301">
        <v>3.5133802174389397E-2</v>
      </c>
      <c r="Y301">
        <v>3.4450067299222301E-2</v>
      </c>
      <c r="Z301">
        <v>3.4001945663253687E-2</v>
      </c>
      <c r="AA301">
        <v>3.4048431354939103E-2</v>
      </c>
      <c r="AB301">
        <v>3.4197044369261333E-2</v>
      </c>
      <c r="AC301">
        <v>3.3638936836876937E-2</v>
      </c>
      <c r="AF301" t="s">
        <v>668</v>
      </c>
    </row>
    <row r="302" spans="1:32" x14ac:dyDescent="0.25">
      <c r="A302" t="s">
        <v>267</v>
      </c>
      <c r="B302" t="s">
        <v>409</v>
      </c>
      <c r="M302">
        <v>0.4404598812540117</v>
      </c>
      <c r="N302">
        <v>0.44474382105347909</v>
      </c>
      <c r="O302">
        <v>0.4466236916272871</v>
      </c>
      <c r="P302">
        <v>0.44731629631256509</v>
      </c>
      <c r="Q302">
        <v>0.45300162534810617</v>
      </c>
      <c r="R302">
        <v>0.45772899868845918</v>
      </c>
      <c r="S302">
        <v>0.46969905142700402</v>
      </c>
      <c r="T302">
        <v>0.47849947868345832</v>
      </c>
      <c r="U302">
        <v>0.47658450859563251</v>
      </c>
      <c r="V302">
        <v>0.49136498790051519</v>
      </c>
      <c r="W302">
        <v>0.48815360925274209</v>
      </c>
      <c r="X302">
        <v>0.48317218232905329</v>
      </c>
      <c r="Y302">
        <v>0.48203893306466461</v>
      </c>
      <c r="Z302">
        <v>0.4776708374872517</v>
      </c>
      <c r="AA302">
        <v>0.46876070306069728</v>
      </c>
      <c r="AB302">
        <v>0.44998746300287013</v>
      </c>
      <c r="AC302">
        <v>0.45036826499347821</v>
      </c>
      <c r="AF302" t="s">
        <v>669</v>
      </c>
    </row>
    <row r="303" spans="1:32" x14ac:dyDescent="0.25">
      <c r="A303" t="s">
        <v>267</v>
      </c>
      <c r="B303" t="s">
        <v>411</v>
      </c>
      <c r="M303">
        <v>0.80764687919315981</v>
      </c>
      <c r="N303">
        <v>0.80741078858946846</v>
      </c>
      <c r="O303">
        <v>0.80452946964022787</v>
      </c>
      <c r="P303">
        <v>0.7892410578555219</v>
      </c>
      <c r="Q303">
        <v>0.77569299047771922</v>
      </c>
      <c r="R303">
        <v>0.77576072202102209</v>
      </c>
      <c r="S303">
        <v>0.77611002127737239</v>
      </c>
      <c r="T303">
        <v>0.7747445076655648</v>
      </c>
      <c r="U303">
        <v>0.76460752551376132</v>
      </c>
      <c r="V303">
        <v>0.76575303865740219</v>
      </c>
      <c r="W303">
        <v>0.7505176356338662</v>
      </c>
      <c r="X303">
        <v>0.73794666338026593</v>
      </c>
      <c r="Y303">
        <v>0.73108969798363632</v>
      </c>
      <c r="Z303">
        <v>0.72565482106806911</v>
      </c>
      <c r="AA303">
        <v>0.72221461192616065</v>
      </c>
      <c r="AB303">
        <v>0.70996924345314227</v>
      </c>
      <c r="AC303">
        <v>0.70384628170142849</v>
      </c>
      <c r="AF303" t="s">
        <v>670</v>
      </c>
    </row>
    <row r="304" spans="1:32" x14ac:dyDescent="0.25">
      <c r="A304" t="s">
        <v>267</v>
      </c>
      <c r="B304" t="s">
        <v>413</v>
      </c>
      <c r="D304">
        <v>2.5265795194431401E-3</v>
      </c>
      <c r="E304">
        <v>2.6252021557262809E-3</v>
      </c>
      <c r="F304">
        <v>2.856594845444664E-3</v>
      </c>
      <c r="G304">
        <v>3.071233815678922E-3</v>
      </c>
      <c r="H304">
        <v>3.1850599911603869E-3</v>
      </c>
      <c r="I304">
        <v>3.2810997929823491E-3</v>
      </c>
      <c r="J304">
        <v>3.424810211337614E-3</v>
      </c>
      <c r="K304">
        <v>3.2223001004754999E-3</v>
      </c>
      <c r="L304">
        <v>3.3669659117829482E-3</v>
      </c>
      <c r="M304">
        <v>3.5676048056445761E-3</v>
      </c>
      <c r="N304">
        <v>3.394250052660884E-3</v>
      </c>
      <c r="O304">
        <v>3.44835805684736E-3</v>
      </c>
      <c r="P304">
        <v>3.5970071704777662E-3</v>
      </c>
      <c r="Q304">
        <v>3.8476273828195501E-3</v>
      </c>
      <c r="R304">
        <v>4.0231536646667676E-3</v>
      </c>
      <c r="S304">
        <v>4.2612522933070376E-3</v>
      </c>
      <c r="T304">
        <v>4.5028514329790636E-3</v>
      </c>
      <c r="U304">
        <v>4.3943268966652677E-3</v>
      </c>
      <c r="V304">
        <v>4.2668461897779697E-3</v>
      </c>
      <c r="W304">
        <v>4.8233160393320656E-3</v>
      </c>
      <c r="X304">
        <v>4.9698939422796809E-3</v>
      </c>
      <c r="Y304">
        <v>4.9357664704120412E-3</v>
      </c>
      <c r="Z304">
        <v>4.9687027881988484E-3</v>
      </c>
      <c r="AA304">
        <v>4.9366078310316688E-3</v>
      </c>
      <c r="AB304">
        <v>4.888163723147607E-3</v>
      </c>
      <c r="AC304">
        <v>4.7724895643257116E-3</v>
      </c>
      <c r="AF304" t="s">
        <v>671</v>
      </c>
    </row>
    <row r="305" spans="1:32" x14ac:dyDescent="0.25">
      <c r="A305" t="s">
        <v>267</v>
      </c>
      <c r="B305" t="s">
        <v>415</v>
      </c>
      <c r="M305">
        <v>4.6761424773754754E-3</v>
      </c>
      <c r="N305">
        <v>4.5794605019743584E-3</v>
      </c>
      <c r="O305">
        <v>4.605989797583288E-3</v>
      </c>
      <c r="P305">
        <v>4.5928654809387591E-3</v>
      </c>
      <c r="Q305">
        <v>4.5147335026289341E-3</v>
      </c>
      <c r="R305">
        <v>4.3424964266658142E-3</v>
      </c>
      <c r="S305">
        <v>4.1434507240282878E-3</v>
      </c>
      <c r="T305">
        <v>3.8831797740731481E-3</v>
      </c>
      <c r="U305">
        <v>3.6209770256928238E-3</v>
      </c>
      <c r="V305">
        <v>3.560958337274607E-3</v>
      </c>
      <c r="W305">
        <v>3.4299866324105162E-3</v>
      </c>
      <c r="X305">
        <v>3.3493524619086601E-3</v>
      </c>
      <c r="Y305">
        <v>3.2708843093135378E-3</v>
      </c>
      <c r="Z305">
        <v>3.2298068745052239E-3</v>
      </c>
      <c r="AA305">
        <v>3.2071403004168592E-3</v>
      </c>
      <c r="AB305">
        <v>3.2115258284140949E-3</v>
      </c>
      <c r="AC305">
        <v>3.0495680472839778E-3</v>
      </c>
      <c r="AF305" t="s">
        <v>672</v>
      </c>
    </row>
    <row r="306" spans="1:32" x14ac:dyDescent="0.25">
      <c r="A306" t="s">
        <v>267</v>
      </c>
      <c r="B306" t="s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F306" t="s">
        <v>375</v>
      </c>
    </row>
    <row r="307" spans="1:32" x14ac:dyDescent="0.25">
      <c r="A307" t="s">
        <v>267</v>
      </c>
      <c r="B307" t="s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F307" t="s">
        <v>374</v>
      </c>
    </row>
    <row r="308" spans="1:32" x14ac:dyDescent="0.25">
      <c r="A308" t="s">
        <v>282</v>
      </c>
      <c r="B308" t="s">
        <v>385</v>
      </c>
      <c r="L308">
        <v>4.2940675397980001E-6</v>
      </c>
      <c r="M308">
        <v>4.3411527486705817E-6</v>
      </c>
      <c r="N308">
        <v>3.02844300272345E-6</v>
      </c>
      <c r="O308">
        <v>2.9936127898325179E-6</v>
      </c>
      <c r="P308">
        <v>2.9783241764879519E-6</v>
      </c>
      <c r="Q308">
        <v>2.7756000618439221E-6</v>
      </c>
      <c r="R308">
        <v>2.7570388139385232E-6</v>
      </c>
      <c r="S308">
        <v>2.760701910010294E-6</v>
      </c>
      <c r="T308">
        <v>2.8345137086172281E-6</v>
      </c>
      <c r="U308">
        <v>2.864615289335342E-6</v>
      </c>
      <c r="V308">
        <v>2.9869991323756881E-6</v>
      </c>
      <c r="W308">
        <v>2.9229604893091831E-6</v>
      </c>
      <c r="X308">
        <v>2.9295523453123482E-6</v>
      </c>
      <c r="Y308">
        <v>2.910053690865994E-6</v>
      </c>
      <c r="Z308">
        <v>2.2801432302037541E-6</v>
      </c>
      <c r="AA308">
        <v>2.3184776192238269E-6</v>
      </c>
      <c r="AB308">
        <v>2.321457296348913E-6</v>
      </c>
      <c r="AF308" t="s">
        <v>673</v>
      </c>
    </row>
    <row r="309" spans="1:32" x14ac:dyDescent="0.25">
      <c r="A309" t="s">
        <v>282</v>
      </c>
      <c r="B309" t="s">
        <v>387</v>
      </c>
      <c r="L309">
        <v>5.8018897350957544E-3</v>
      </c>
      <c r="M309">
        <v>5.9352833390724537E-3</v>
      </c>
      <c r="N309">
        <v>5.4898271757249217E-3</v>
      </c>
      <c r="O309">
        <v>5.5906527754984777E-3</v>
      </c>
      <c r="P309">
        <v>5.0208417460027559E-3</v>
      </c>
      <c r="Q309">
        <v>5.8813281202701548E-3</v>
      </c>
      <c r="R309">
        <v>5.9893773374661112E-3</v>
      </c>
      <c r="S309">
        <v>6.1481285818494507E-3</v>
      </c>
      <c r="T309">
        <v>6.0484973508334724E-3</v>
      </c>
      <c r="U309">
        <v>5.53175397277167E-3</v>
      </c>
      <c r="V309">
        <v>5.3563263383560418E-3</v>
      </c>
      <c r="W309">
        <v>5.5299350307445464E-3</v>
      </c>
      <c r="X309">
        <v>5.3597571492848793E-3</v>
      </c>
      <c r="Y309">
        <v>5.5628157293005336E-3</v>
      </c>
      <c r="Z309">
        <v>5.7574174096360039E-3</v>
      </c>
      <c r="AA309">
        <v>6.0319658450968964E-3</v>
      </c>
      <c r="AB309">
        <v>6.4979581597727903E-3</v>
      </c>
      <c r="AF309" t="s">
        <v>674</v>
      </c>
    </row>
    <row r="310" spans="1:32" x14ac:dyDescent="0.25">
      <c r="A310" t="s">
        <v>282</v>
      </c>
      <c r="B310" t="s">
        <v>389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F310" t="s">
        <v>675</v>
      </c>
    </row>
    <row r="311" spans="1:32" x14ac:dyDescent="0.25">
      <c r="A311" t="s">
        <v>282</v>
      </c>
      <c r="B311" t="s">
        <v>391</v>
      </c>
      <c r="L311">
        <v>6.2736899298787424E-2</v>
      </c>
      <c r="M311">
        <v>5.6871802169294911E-2</v>
      </c>
      <c r="N311">
        <v>3.398125040065901E-2</v>
      </c>
      <c r="O311">
        <v>3.1286679677275962E-2</v>
      </c>
      <c r="P311">
        <v>2.858899995508956E-2</v>
      </c>
      <c r="Q311">
        <v>2.8019929344319891E-2</v>
      </c>
      <c r="R311">
        <v>3.0069337486574501E-2</v>
      </c>
      <c r="S311">
        <v>3.0567933247520319E-2</v>
      </c>
      <c r="T311">
        <v>2.802187654500287E-2</v>
      </c>
      <c r="U311">
        <v>2.970736554181708E-2</v>
      </c>
      <c r="V311">
        <v>2.575533364115087E-2</v>
      </c>
      <c r="W311">
        <v>2.833712762368942E-2</v>
      </c>
      <c r="X311">
        <v>2.7777429427782621E-2</v>
      </c>
      <c r="Y311">
        <v>2.693746166630934E-2</v>
      </c>
      <c r="Z311">
        <v>1.8473669781261252E-2</v>
      </c>
      <c r="AA311">
        <v>1.7606312953486261E-2</v>
      </c>
      <c r="AB311">
        <v>1.641045900980035E-2</v>
      </c>
      <c r="AF311" t="s">
        <v>676</v>
      </c>
    </row>
    <row r="312" spans="1:32" x14ac:dyDescent="0.25">
      <c r="A312" t="s">
        <v>282</v>
      </c>
      <c r="B312" t="s">
        <v>393</v>
      </c>
      <c r="L312">
        <v>8.5995929613532626E-2</v>
      </c>
      <c r="M312">
        <v>8.6837557265815976E-2</v>
      </c>
      <c r="N312">
        <v>8.0976794213161576E-2</v>
      </c>
      <c r="O312">
        <v>7.5597124047359451E-2</v>
      </c>
      <c r="P312">
        <v>6.7141925949534415E-2</v>
      </c>
      <c r="Q312">
        <v>6.8653328348899159E-2</v>
      </c>
      <c r="R312">
        <v>6.6850479719621159E-2</v>
      </c>
      <c r="S312">
        <v>6.5056009345743834E-2</v>
      </c>
      <c r="T312">
        <v>8.5042773591888596E-2</v>
      </c>
      <c r="U312">
        <v>0.103220945840235</v>
      </c>
      <c r="V312">
        <v>0.10251312736984269</v>
      </c>
      <c r="W312">
        <v>0.10846154272816</v>
      </c>
      <c r="X312">
        <v>0.1137728580578861</v>
      </c>
      <c r="Y312">
        <v>0.117117018753829</v>
      </c>
      <c r="Z312">
        <v>0.1194240813616579</v>
      </c>
      <c r="AA312">
        <v>0.1201122716847717</v>
      </c>
      <c r="AB312">
        <v>0.1204194197002257</v>
      </c>
      <c r="AF312" t="s">
        <v>677</v>
      </c>
    </row>
    <row r="313" spans="1:32" x14ac:dyDescent="0.25">
      <c r="A313" t="s">
        <v>282</v>
      </c>
      <c r="B313" t="s">
        <v>395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F313" t="s">
        <v>678</v>
      </c>
    </row>
    <row r="314" spans="1:32" x14ac:dyDescent="0.25">
      <c r="A314" t="s">
        <v>282</v>
      </c>
      <c r="B314" t="s">
        <v>397</v>
      </c>
      <c r="L314">
        <v>0.78371645778923038</v>
      </c>
      <c r="M314">
        <v>0.79152008436894916</v>
      </c>
      <c r="N314">
        <v>0.84221153832411633</v>
      </c>
      <c r="O314">
        <v>0.8484275206950963</v>
      </c>
      <c r="P314">
        <v>0.85583437122037664</v>
      </c>
      <c r="Q314">
        <v>0.86124393550846534</v>
      </c>
      <c r="R314">
        <v>0.86047950282547958</v>
      </c>
      <c r="S314">
        <v>0.86184076379277419</v>
      </c>
      <c r="T314">
        <v>0.86585988387995061</v>
      </c>
      <c r="U314">
        <v>0.8639543739373764</v>
      </c>
      <c r="V314">
        <v>0.8683536253572236</v>
      </c>
      <c r="W314">
        <v>0.86611916115428267</v>
      </c>
      <c r="X314">
        <v>0.86570667489353537</v>
      </c>
      <c r="Y314">
        <v>0.86868005244292723</v>
      </c>
      <c r="Z314">
        <v>0.87725270969896341</v>
      </c>
      <c r="AA314">
        <v>0.87758311518763643</v>
      </c>
      <c r="AB314">
        <v>0.87763402414390468</v>
      </c>
      <c r="AF314" t="s">
        <v>679</v>
      </c>
    </row>
    <row r="315" spans="1:32" x14ac:dyDescent="0.25">
      <c r="A315" t="s">
        <v>282</v>
      </c>
      <c r="B315" t="s">
        <v>399</v>
      </c>
      <c r="L315">
        <v>8.7079606421025607E-2</v>
      </c>
      <c r="M315">
        <v>8.7946676040994362E-2</v>
      </c>
      <c r="N315">
        <v>9.3579059813790708E-2</v>
      </c>
      <c r="O315">
        <v>9.4269724521677381E-2</v>
      </c>
      <c r="P315">
        <v>9.509270791337518E-2</v>
      </c>
      <c r="Q315">
        <v>9.5693770612051698E-2</v>
      </c>
      <c r="R315">
        <v>9.5608833647275515E-2</v>
      </c>
      <c r="S315">
        <v>9.5760084865863807E-2</v>
      </c>
      <c r="T315">
        <v>9.620665376443896E-2</v>
      </c>
      <c r="U315">
        <v>9.5994930437486234E-2</v>
      </c>
      <c r="V315">
        <v>9.6483736150802621E-2</v>
      </c>
      <c r="W315">
        <v>9.6235462350475864E-2</v>
      </c>
      <c r="X315">
        <v>9.618963054372616E-2</v>
      </c>
      <c r="Y315">
        <v>9.6520005826991925E-2</v>
      </c>
      <c r="Z315">
        <v>9.7472523299884817E-2</v>
      </c>
      <c r="AA315">
        <v>9.7509235020848503E-2</v>
      </c>
      <c r="AB315">
        <v>9.751489157154497E-2</v>
      </c>
      <c r="AF315" t="s">
        <v>680</v>
      </c>
    </row>
    <row r="316" spans="1:32" x14ac:dyDescent="0.25">
      <c r="A316" t="s">
        <v>282</v>
      </c>
      <c r="B316" t="s">
        <v>401</v>
      </c>
      <c r="L316">
        <v>0.87079606421025613</v>
      </c>
      <c r="M316">
        <v>0.87946676040994365</v>
      </c>
      <c r="N316">
        <v>0.9357905981379071</v>
      </c>
      <c r="O316">
        <v>0.94269724521677367</v>
      </c>
      <c r="P316">
        <v>0.95092707913375185</v>
      </c>
      <c r="Q316">
        <v>0.95693770612051698</v>
      </c>
      <c r="R316">
        <v>0.95608833647275515</v>
      </c>
      <c r="S316">
        <v>0.95760084865863804</v>
      </c>
      <c r="T316">
        <v>0.96206653764438965</v>
      </c>
      <c r="U316">
        <v>0.95994930437486259</v>
      </c>
      <c r="V316">
        <v>0.96483736150802624</v>
      </c>
      <c r="W316">
        <v>0.96235462350475853</v>
      </c>
      <c r="X316">
        <v>0.96189630543726157</v>
      </c>
      <c r="Y316">
        <v>0.96520005826991917</v>
      </c>
      <c r="Z316">
        <v>0.97472523299884817</v>
      </c>
      <c r="AA316">
        <v>0.97509235020848495</v>
      </c>
      <c r="AB316">
        <v>0.9751489157154497</v>
      </c>
      <c r="AF316" t="s">
        <v>681</v>
      </c>
    </row>
    <row r="317" spans="1:32" x14ac:dyDescent="0.25">
      <c r="A317" t="s">
        <v>282</v>
      </c>
      <c r="B317" t="s">
        <v>403</v>
      </c>
      <c r="L317">
        <v>0.1924665709124127</v>
      </c>
      <c r="M317">
        <v>0.191744351831201</v>
      </c>
      <c r="N317">
        <v>0.1927971366625372</v>
      </c>
      <c r="O317">
        <v>0.19324390722034299</v>
      </c>
      <c r="P317">
        <v>0.19697742179637059</v>
      </c>
      <c r="Q317">
        <v>0.19583140637887719</v>
      </c>
      <c r="R317">
        <v>0.19634955365457291</v>
      </c>
      <c r="S317">
        <v>0.1965692282759143</v>
      </c>
      <c r="T317">
        <v>0.19312826984762471</v>
      </c>
      <c r="U317">
        <v>0.18977750616211339</v>
      </c>
      <c r="V317">
        <v>0.1898798506334011</v>
      </c>
      <c r="W317">
        <v>0.18903524937625901</v>
      </c>
      <c r="X317">
        <v>0.18793920694642249</v>
      </c>
      <c r="Y317">
        <v>0.18764499320638259</v>
      </c>
      <c r="Z317">
        <v>0.18788912985610851</v>
      </c>
      <c r="AA317">
        <v>0.18794872585180369</v>
      </c>
      <c r="AB317">
        <v>0.18873978589544141</v>
      </c>
      <c r="AF317" t="s">
        <v>682</v>
      </c>
    </row>
    <row r="318" spans="1:32" x14ac:dyDescent="0.25">
      <c r="A318" t="s">
        <v>282</v>
      </c>
      <c r="B318" t="s">
        <v>405</v>
      </c>
      <c r="L318">
        <v>6.8299450364148737E-2</v>
      </c>
      <c r="M318">
        <v>7.0476112931731921E-2</v>
      </c>
      <c r="N318">
        <v>7.2188096119875006E-2</v>
      </c>
      <c r="O318">
        <v>7.5517283612811806E-2</v>
      </c>
      <c r="P318">
        <v>6.8249649965301723E-2</v>
      </c>
      <c r="Q318">
        <v>7.0878845138563851E-2</v>
      </c>
      <c r="R318">
        <v>7.0312507411428915E-2</v>
      </c>
      <c r="S318">
        <v>7.0989590901680805E-2</v>
      </c>
      <c r="T318">
        <v>6.611841813889352E-2</v>
      </c>
      <c r="U318">
        <v>6.307934968510398E-2</v>
      </c>
      <c r="V318">
        <v>6.3515975888820395E-2</v>
      </c>
      <c r="W318">
        <v>6.1079697879698511E-2</v>
      </c>
      <c r="X318">
        <v>6.0721567812745902E-2</v>
      </c>
      <c r="Y318">
        <v>5.8458264607906568E-2</v>
      </c>
      <c r="Z318">
        <v>5.489121510663262E-2</v>
      </c>
      <c r="AA318">
        <v>5.3668406044622058E-2</v>
      </c>
      <c r="AB318">
        <v>4.9443167579617149E-2</v>
      </c>
      <c r="AF318" t="s">
        <v>683</v>
      </c>
    </row>
    <row r="319" spans="1:32" x14ac:dyDescent="0.25">
      <c r="A319" t="s">
        <v>282</v>
      </c>
      <c r="B319" t="s">
        <v>407</v>
      </c>
      <c r="L319">
        <v>5.8809230001014992E-3</v>
      </c>
      <c r="M319">
        <v>5.8588551948422531E-3</v>
      </c>
      <c r="N319">
        <v>5.8910236202441924E-3</v>
      </c>
      <c r="O319">
        <v>5.9046749428438164E-3</v>
      </c>
      <c r="P319">
        <v>6.0187545548891002E-3</v>
      </c>
      <c r="Q319">
        <v>5.983737417132361E-3</v>
      </c>
      <c r="R319">
        <v>5.9995696950008422E-3</v>
      </c>
      <c r="S319">
        <v>6.0062819750973844E-3</v>
      </c>
      <c r="T319">
        <v>5.9011415786774223E-3</v>
      </c>
      <c r="U319">
        <v>5.7987571327312434E-3</v>
      </c>
      <c r="V319">
        <v>5.8018843249094789E-3</v>
      </c>
      <c r="W319">
        <v>5.7760770642745806E-3</v>
      </c>
      <c r="X319">
        <v>5.7425868789184684E-3</v>
      </c>
      <c r="Y319">
        <v>5.7335970146394702E-3</v>
      </c>
      <c r="Z319">
        <v>5.7410567456033131E-3</v>
      </c>
      <c r="AA319">
        <v>5.7428777343606664E-3</v>
      </c>
      <c r="AB319">
        <v>5.7670490134718198E-3</v>
      </c>
      <c r="AF319" t="s">
        <v>684</v>
      </c>
    </row>
    <row r="320" spans="1:32" x14ac:dyDescent="0.25">
      <c r="A320" t="s">
        <v>282</v>
      </c>
      <c r="B320" t="s">
        <v>409</v>
      </c>
      <c r="L320">
        <v>0.64155523637470901</v>
      </c>
      <c r="M320">
        <v>0.63914783943733655</v>
      </c>
      <c r="N320">
        <v>0.64265712220845717</v>
      </c>
      <c r="O320">
        <v>0.64414635740114334</v>
      </c>
      <c r="P320">
        <v>0.65659140598790178</v>
      </c>
      <c r="Q320">
        <v>0.65277135459625746</v>
      </c>
      <c r="R320">
        <v>0.65449851218190991</v>
      </c>
      <c r="S320">
        <v>0.65523076091971444</v>
      </c>
      <c r="T320">
        <v>0.64376089949208237</v>
      </c>
      <c r="U320">
        <v>0.63259168720704462</v>
      </c>
      <c r="V320">
        <v>0.63293283544467038</v>
      </c>
      <c r="W320">
        <v>0.63011749792086313</v>
      </c>
      <c r="X320">
        <v>0.62646402315474181</v>
      </c>
      <c r="Y320">
        <v>0.62548331068794227</v>
      </c>
      <c r="Z320">
        <v>0.62629709952036161</v>
      </c>
      <c r="AA320">
        <v>0.62649575283934555</v>
      </c>
      <c r="AB320">
        <v>0.62913261965147116</v>
      </c>
      <c r="AF320" t="s">
        <v>685</v>
      </c>
    </row>
    <row r="321" spans="1:32" x14ac:dyDescent="0.25">
      <c r="A321" t="s">
        <v>282</v>
      </c>
      <c r="B321" t="s">
        <v>411</v>
      </c>
      <c r="L321">
        <v>0.9082021806513717</v>
      </c>
      <c r="M321">
        <v>0.90722715939511156</v>
      </c>
      <c r="N321">
        <v>0.9135333786111135</v>
      </c>
      <c r="O321">
        <v>0.91881222317714206</v>
      </c>
      <c r="P321">
        <v>0.92783723230446291</v>
      </c>
      <c r="Q321">
        <v>0.92546534353083065</v>
      </c>
      <c r="R321">
        <v>0.92716014294291271</v>
      </c>
      <c r="S321">
        <v>0.92879586207240683</v>
      </c>
      <c r="T321">
        <v>0.90890872905727782</v>
      </c>
      <c r="U321">
        <v>0.89124730018699327</v>
      </c>
      <c r="V321">
        <v>0.89213054629180122</v>
      </c>
      <c r="W321">
        <v>0.88600852224109472</v>
      </c>
      <c r="X321">
        <v>0.880867384792829</v>
      </c>
      <c r="Y321">
        <v>0.87732016551687109</v>
      </c>
      <c r="Z321">
        <v>0.87481850122870608</v>
      </c>
      <c r="AA321">
        <v>0.87385576247013186</v>
      </c>
      <c r="AB321">
        <v>0.87308262214000154</v>
      </c>
      <c r="AF321" t="s">
        <v>686</v>
      </c>
    </row>
    <row r="322" spans="1:32" x14ac:dyDescent="0.25">
      <c r="A322" t="s">
        <v>282</v>
      </c>
      <c r="B322" t="s">
        <v>413</v>
      </c>
      <c r="L322">
        <v>6.6462742423416252E-2</v>
      </c>
      <c r="M322">
        <v>6.365709626801283E-2</v>
      </c>
      <c r="N322">
        <v>3.0225123018431159E-2</v>
      </c>
      <c r="O322">
        <v>2.6013081493160489E-2</v>
      </c>
      <c r="P322">
        <v>2.0480942586982149E-2</v>
      </c>
      <c r="Q322">
        <v>1.5039588935101289E-2</v>
      </c>
      <c r="R322">
        <v>1.38395690018564E-2</v>
      </c>
      <c r="S322">
        <v>1.1828457391931609E-2</v>
      </c>
      <c r="T322">
        <v>9.9087512968986744E-3</v>
      </c>
      <c r="U322">
        <v>1.0340465468031331E-2</v>
      </c>
      <c r="V322">
        <v>9.4043178516904878E-3</v>
      </c>
      <c r="W322">
        <v>9.3053259110627076E-3</v>
      </c>
      <c r="X322">
        <v>1.032333558261053E-2</v>
      </c>
      <c r="Y322">
        <v>7.8595700100805715E-3</v>
      </c>
      <c r="Z322">
        <v>6.7988170766600424E-3</v>
      </c>
      <c r="AA322">
        <v>7.2990183604092346E-3</v>
      </c>
      <c r="AB322">
        <v>8.4383038174536042E-3</v>
      </c>
      <c r="AF322" t="s">
        <v>687</v>
      </c>
    </row>
    <row r="323" spans="1:32" x14ac:dyDescent="0.25">
      <c r="A323" t="s">
        <v>282</v>
      </c>
      <c r="B323" t="s">
        <v>415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F323" t="s">
        <v>688</v>
      </c>
    </row>
    <row r="324" spans="1:32" x14ac:dyDescent="0.25">
      <c r="A324" t="s">
        <v>282</v>
      </c>
      <c r="B324" t="s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F324" t="s">
        <v>377</v>
      </c>
    </row>
    <row r="325" spans="1:32" x14ac:dyDescent="0.25">
      <c r="A325" t="s">
        <v>282</v>
      </c>
      <c r="B325" t="s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F325" t="s">
        <v>376</v>
      </c>
    </row>
    <row r="326" spans="1:32" x14ac:dyDescent="0.25">
      <c r="A326" t="s">
        <v>297</v>
      </c>
      <c r="B326" t="s">
        <v>385</v>
      </c>
      <c r="S326">
        <v>5.1796752114115652E-4</v>
      </c>
      <c r="T326">
        <v>4.8414627434201208E-4</v>
      </c>
      <c r="U326">
        <v>5.8909003899583782E-4</v>
      </c>
      <c r="V326">
        <v>5.9937326905906891E-4</v>
      </c>
      <c r="W326">
        <v>5.0098465849721368E-4</v>
      </c>
      <c r="X326">
        <v>5.7343802422399315E-4</v>
      </c>
      <c r="Y326">
        <v>4.9827774457650818E-4</v>
      </c>
      <c r="Z326">
        <v>5.3934780256995334E-4</v>
      </c>
      <c r="AA326">
        <v>4.9206035153461923E-4</v>
      </c>
      <c r="AB326">
        <v>4.9142260985268347E-4</v>
      </c>
      <c r="AF326" t="s">
        <v>689</v>
      </c>
    </row>
    <row r="327" spans="1:32" x14ac:dyDescent="0.25">
      <c r="A327" t="s">
        <v>297</v>
      </c>
      <c r="B327" t="s">
        <v>387</v>
      </c>
      <c r="Q327">
        <v>0.149149310289409</v>
      </c>
      <c r="R327">
        <v>0.1457914447032502</v>
      </c>
      <c r="S327">
        <v>0.14246224179291789</v>
      </c>
      <c r="T327">
        <v>0.14367243912094041</v>
      </c>
      <c r="U327">
        <v>0.13480613228543911</v>
      </c>
      <c r="V327">
        <v>0.12955278840605319</v>
      </c>
      <c r="W327">
        <v>0.1201918707137551</v>
      </c>
      <c r="X327">
        <v>0.121826967052033</v>
      </c>
      <c r="Y327">
        <v>0.11396166742162719</v>
      </c>
      <c r="Z327">
        <v>0.1107272739226704</v>
      </c>
      <c r="AA327">
        <v>0.108842896853794</v>
      </c>
      <c r="AF327" t="s">
        <v>690</v>
      </c>
    </row>
    <row r="328" spans="1:32" x14ac:dyDescent="0.25">
      <c r="A328" t="s">
        <v>297</v>
      </c>
      <c r="B328" t="s">
        <v>389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F328" t="s">
        <v>691</v>
      </c>
    </row>
    <row r="329" spans="1:32" x14ac:dyDescent="0.25">
      <c r="A329" t="s">
        <v>297</v>
      </c>
      <c r="B329" t="s">
        <v>391</v>
      </c>
      <c r="S329">
        <v>1.5706366244991981E-2</v>
      </c>
      <c r="T329">
        <v>1.345747450357649E-2</v>
      </c>
      <c r="U329">
        <v>1.8874584322397841E-2</v>
      </c>
      <c r="V329">
        <v>1.8907804376730609E-2</v>
      </c>
      <c r="W329">
        <v>1.556023566716699E-2</v>
      </c>
      <c r="X329">
        <v>1.361925165644298E-2</v>
      </c>
      <c r="Y329">
        <v>1.165161862199468E-2</v>
      </c>
      <c r="Z329">
        <v>1.241742936035793E-2</v>
      </c>
      <c r="AA329">
        <v>1.115396225254125E-2</v>
      </c>
      <c r="AB329">
        <v>1.0855635931975961E-2</v>
      </c>
      <c r="AF329" t="s">
        <v>692</v>
      </c>
    </row>
    <row r="330" spans="1:32" x14ac:dyDescent="0.25">
      <c r="A330" t="s">
        <v>297</v>
      </c>
      <c r="B330" t="s">
        <v>393</v>
      </c>
      <c r="Q330">
        <v>3.6699091895547507E-2</v>
      </c>
      <c r="R330">
        <v>3.4800952041667152E-2</v>
      </c>
      <c r="S330">
        <v>3.3481651604785168E-2</v>
      </c>
      <c r="T330">
        <v>3.1151756094845731E-2</v>
      </c>
      <c r="U330">
        <v>2.6844480823376659E-2</v>
      </c>
      <c r="V330">
        <v>2.5400375609072039E-2</v>
      </c>
      <c r="W330">
        <v>2.3201522371635749E-2</v>
      </c>
      <c r="X330">
        <v>2.16188052965979E-2</v>
      </c>
      <c r="Y330">
        <v>1.9911091413422521E-2</v>
      </c>
      <c r="Z330">
        <v>1.9047539924631551E-2</v>
      </c>
      <c r="AA330">
        <v>1.843454361268939E-2</v>
      </c>
      <c r="AF330" t="s">
        <v>693</v>
      </c>
    </row>
    <row r="331" spans="1:32" x14ac:dyDescent="0.25">
      <c r="A331" t="s">
        <v>297</v>
      </c>
      <c r="B331" t="s">
        <v>395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F331" t="s">
        <v>694</v>
      </c>
    </row>
    <row r="332" spans="1:32" x14ac:dyDescent="0.25">
      <c r="A332" t="s">
        <v>297</v>
      </c>
      <c r="B332" t="s">
        <v>397</v>
      </c>
      <c r="S332">
        <v>0.82609809745144847</v>
      </c>
      <c r="T332">
        <v>0.83329775854352328</v>
      </c>
      <c r="U332">
        <v>0.81540082621348842</v>
      </c>
      <c r="V332">
        <v>0.81484496119162797</v>
      </c>
      <c r="W332">
        <v>0.83120747930074246</v>
      </c>
      <c r="X332">
        <v>0.82451318553590236</v>
      </c>
      <c r="Y332">
        <v>0.83641737138853345</v>
      </c>
      <c r="Z332">
        <v>0.83130324468762473</v>
      </c>
      <c r="AA332">
        <v>0.8389132472166102</v>
      </c>
      <c r="AB332">
        <v>0.83988591502094989</v>
      </c>
      <c r="AF332" t="s">
        <v>695</v>
      </c>
    </row>
    <row r="333" spans="1:32" x14ac:dyDescent="0.25">
      <c r="A333" t="s">
        <v>297</v>
      </c>
      <c r="B333" t="s">
        <v>399</v>
      </c>
      <c r="S333">
        <v>8.2609809745144841E-2</v>
      </c>
      <c r="T333">
        <v>8.3329775854352334E-2</v>
      </c>
      <c r="U333">
        <v>8.1540082621348833E-2</v>
      </c>
      <c r="V333">
        <v>8.148449611916285E-2</v>
      </c>
      <c r="W333">
        <v>8.3120747930074304E-2</v>
      </c>
      <c r="X333">
        <v>8.2451318553590239E-2</v>
      </c>
      <c r="Y333">
        <v>8.3641737138853395E-2</v>
      </c>
      <c r="Z333">
        <v>8.3130324468762479E-2</v>
      </c>
      <c r="AA333">
        <v>8.3891324721661026E-2</v>
      </c>
      <c r="AB333">
        <v>8.3988591502094992E-2</v>
      </c>
      <c r="AF333" t="s">
        <v>696</v>
      </c>
    </row>
    <row r="334" spans="1:32" x14ac:dyDescent="0.25">
      <c r="A334" t="s">
        <v>297</v>
      </c>
      <c r="B334" t="s">
        <v>401</v>
      </c>
      <c r="S334">
        <v>0.90870790719659333</v>
      </c>
      <c r="T334">
        <v>0.91662753439787581</v>
      </c>
      <c r="U334">
        <v>0.89694090883483713</v>
      </c>
      <c r="V334">
        <v>0.89632945731079072</v>
      </c>
      <c r="W334">
        <v>0.91432822723081664</v>
      </c>
      <c r="X334">
        <v>0.90696450408949258</v>
      </c>
      <c r="Y334">
        <v>0.92005910852738704</v>
      </c>
      <c r="Z334">
        <v>0.91443356915638718</v>
      </c>
      <c r="AA334">
        <v>0.92280457193827103</v>
      </c>
      <c r="AB334">
        <v>0.92387450652304492</v>
      </c>
      <c r="AF334" t="s">
        <v>697</v>
      </c>
    </row>
    <row r="335" spans="1:32" x14ac:dyDescent="0.25">
      <c r="A335" t="s">
        <v>297</v>
      </c>
      <c r="B335" t="s">
        <v>403</v>
      </c>
      <c r="Q335">
        <v>0.1967003728057917</v>
      </c>
      <c r="R335">
        <v>0.19822637237882601</v>
      </c>
      <c r="S335">
        <v>0.19914318485136001</v>
      </c>
      <c r="T335">
        <v>0.20649594550761041</v>
      </c>
      <c r="U335">
        <v>0.2041846814224626</v>
      </c>
      <c r="V335">
        <v>0.20923050708201621</v>
      </c>
      <c r="W335">
        <v>0.21379475746103471</v>
      </c>
      <c r="X335">
        <v>0.2133601964410575</v>
      </c>
      <c r="Y335">
        <v>0.21706334824827439</v>
      </c>
      <c r="Z335">
        <v>0.21918588715591289</v>
      </c>
      <c r="AA335">
        <v>0.22109660516285251</v>
      </c>
      <c r="AF335" t="s">
        <v>698</v>
      </c>
    </row>
    <row r="336" spans="1:32" x14ac:dyDescent="0.25">
      <c r="A336" t="s">
        <v>297</v>
      </c>
      <c r="B336" t="s">
        <v>405</v>
      </c>
      <c r="Q336">
        <v>0.15816949769277339</v>
      </c>
      <c r="R336">
        <v>0.15901323456714331</v>
      </c>
      <c r="S336">
        <v>0.16121654939141311</v>
      </c>
      <c r="T336">
        <v>0.16962392589053729</v>
      </c>
      <c r="U336">
        <v>0.16027286780682701</v>
      </c>
      <c r="V336">
        <v>0.15128130783908569</v>
      </c>
      <c r="W336">
        <v>0.14913580029661519</v>
      </c>
      <c r="X336">
        <v>0.15045805446417729</v>
      </c>
      <c r="Y336">
        <v>0.14893842649373859</v>
      </c>
      <c r="Z336">
        <v>0.14659057935478351</v>
      </c>
      <c r="AA336">
        <v>0.14318629086721721</v>
      </c>
      <c r="AF336" t="s">
        <v>699</v>
      </c>
    </row>
    <row r="337" spans="1:32" x14ac:dyDescent="0.25">
      <c r="A337" t="s">
        <v>297</v>
      </c>
      <c r="B337" t="s">
        <v>407</v>
      </c>
      <c r="Q337">
        <v>4.9175093201447903E-2</v>
      </c>
      <c r="R337">
        <v>4.9556593094706523E-2</v>
      </c>
      <c r="S337">
        <v>4.9785796212839989E-2</v>
      </c>
      <c r="T337">
        <v>5.1623986376902582E-2</v>
      </c>
      <c r="U337">
        <v>5.1046170355615643E-2</v>
      </c>
      <c r="V337">
        <v>5.2307626770504038E-2</v>
      </c>
      <c r="W337">
        <v>5.3448689365258678E-2</v>
      </c>
      <c r="X337">
        <v>5.3340049110264388E-2</v>
      </c>
      <c r="Y337">
        <v>5.4265837062068618E-2</v>
      </c>
      <c r="Z337">
        <v>5.4796471788978222E-2</v>
      </c>
      <c r="AA337">
        <v>5.5274151290713121E-2</v>
      </c>
      <c r="AF337" t="s">
        <v>700</v>
      </c>
    </row>
    <row r="338" spans="1:32" x14ac:dyDescent="0.25">
      <c r="A338" t="s">
        <v>297</v>
      </c>
      <c r="B338" t="s">
        <v>409</v>
      </c>
      <c r="Q338">
        <v>0.39340074561158328</v>
      </c>
      <c r="R338">
        <v>0.39645274475765202</v>
      </c>
      <c r="S338">
        <v>0.39828636970272008</v>
      </c>
      <c r="T338">
        <v>0.41299189101522082</v>
      </c>
      <c r="U338">
        <v>0.40836936284492509</v>
      </c>
      <c r="V338">
        <v>0.41846101416403209</v>
      </c>
      <c r="W338">
        <v>0.42758951492206942</v>
      </c>
      <c r="X338">
        <v>0.42672039288211511</v>
      </c>
      <c r="Y338">
        <v>0.43412669649654878</v>
      </c>
      <c r="Z338">
        <v>0.43837177431182572</v>
      </c>
      <c r="AA338">
        <v>0.44219321032570502</v>
      </c>
      <c r="AF338" t="s">
        <v>701</v>
      </c>
    </row>
    <row r="339" spans="1:32" x14ac:dyDescent="0.25">
      <c r="A339" t="s">
        <v>297</v>
      </c>
      <c r="B339" t="s">
        <v>411</v>
      </c>
      <c r="Q339">
        <v>0.79744570931159653</v>
      </c>
      <c r="R339">
        <v>0.80324894479832787</v>
      </c>
      <c r="S339">
        <v>0.80843190015833311</v>
      </c>
      <c r="T339">
        <v>0.84073574879027091</v>
      </c>
      <c r="U339">
        <v>0.82387308242983026</v>
      </c>
      <c r="V339">
        <v>0.83128045585563781</v>
      </c>
      <c r="W339">
        <v>0.84396876204497784</v>
      </c>
      <c r="X339">
        <v>0.84387869289761408</v>
      </c>
      <c r="Y339">
        <v>0.85439430830063035</v>
      </c>
      <c r="Z339">
        <v>0.8589447126115004</v>
      </c>
      <c r="AA339">
        <v>0.86175025764648761</v>
      </c>
      <c r="AF339" t="s">
        <v>702</v>
      </c>
    </row>
    <row r="340" spans="1:32" x14ac:dyDescent="0.25">
      <c r="A340" t="s">
        <v>297</v>
      </c>
      <c r="B340" t="s">
        <v>413</v>
      </c>
      <c r="S340">
        <v>7.5067759037274015E-2</v>
      </c>
      <c r="T340">
        <v>6.9430844824206028E-2</v>
      </c>
      <c r="U340">
        <v>8.359541680376939E-2</v>
      </c>
      <c r="V340">
        <v>8.416336504341955E-2</v>
      </c>
      <c r="W340">
        <v>6.961055244351895E-2</v>
      </c>
      <c r="X340">
        <v>7.8842806229840079E-2</v>
      </c>
      <c r="Y340">
        <v>6.7790995106041446E-2</v>
      </c>
      <c r="Z340">
        <v>7.2609653680684796E-2</v>
      </c>
      <c r="AA340">
        <v>6.5549405457653295E-2</v>
      </c>
      <c r="AB340">
        <v>6.4778434935126458E-2</v>
      </c>
      <c r="AF340" t="s">
        <v>703</v>
      </c>
    </row>
    <row r="341" spans="1:32" x14ac:dyDescent="0.25">
      <c r="A341" t="s">
        <v>297</v>
      </c>
      <c r="B341" t="s">
        <v>415</v>
      </c>
      <c r="Q341">
        <v>1.6705888503447001E-2</v>
      </c>
      <c r="R341">
        <v>1.615865845675479E-2</v>
      </c>
      <c r="S341">
        <v>1.5624206443964259E-2</v>
      </c>
      <c r="T341">
        <v>1.5591812088788549E-2</v>
      </c>
      <c r="U341">
        <v>1.44763044613539E-2</v>
      </c>
      <c r="V341">
        <v>1.376638012923667E-2</v>
      </c>
      <c r="W341">
        <v>1.2637844869631159E-2</v>
      </c>
      <c r="X341">
        <v>1.267553475375495E-2</v>
      </c>
      <c r="Y341">
        <v>1.173293286431995E-2</v>
      </c>
      <c r="Z341">
        <v>1.1280473541197791E-2</v>
      </c>
      <c r="AA341">
        <v>1.0972301887028789E-2</v>
      </c>
      <c r="AF341" t="s">
        <v>704</v>
      </c>
    </row>
    <row r="342" spans="1:32" x14ac:dyDescent="0.25">
      <c r="A342" t="s">
        <v>297</v>
      </c>
      <c r="B342" t="s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F342" t="s">
        <v>379</v>
      </c>
    </row>
    <row r="343" spans="1:32" x14ac:dyDescent="0.25">
      <c r="A343" t="s">
        <v>297</v>
      </c>
      <c r="B343" t="s">
        <v>0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F343" t="s">
        <v>378</v>
      </c>
    </row>
    <row r="344" spans="1:32" x14ac:dyDescent="0.25">
      <c r="A344" t="s">
        <v>312</v>
      </c>
      <c r="B344" t="s">
        <v>385</v>
      </c>
      <c r="C344">
        <v>1.9469435726775521E-3</v>
      </c>
      <c r="D344">
        <v>1.894653854825096E-3</v>
      </c>
      <c r="E344">
        <v>2.0436173211860051E-3</v>
      </c>
      <c r="F344">
        <v>2.1970814675434359E-3</v>
      </c>
      <c r="G344">
        <v>2.319219455158597E-3</v>
      </c>
      <c r="H344">
        <v>2.3673493665691998E-3</v>
      </c>
      <c r="I344">
        <v>2.3840974509431669E-3</v>
      </c>
      <c r="J344">
        <v>2.4979610888959951E-3</v>
      </c>
      <c r="K344">
        <v>2.533078114043511E-3</v>
      </c>
      <c r="L344">
        <v>2.5903758787795971E-3</v>
      </c>
      <c r="M344">
        <v>2.7234669085695511E-3</v>
      </c>
      <c r="N344">
        <v>2.3675216454990379E-3</v>
      </c>
      <c r="O344">
        <v>2.4136926250895988E-3</v>
      </c>
      <c r="P344">
        <v>2.7299799565066851E-3</v>
      </c>
      <c r="Q344">
        <v>2.927655756698381E-3</v>
      </c>
      <c r="R344">
        <v>2.6685952990472672E-3</v>
      </c>
      <c r="S344">
        <v>2.6183658141603811E-3</v>
      </c>
      <c r="T344">
        <v>2.5681061829671689E-3</v>
      </c>
      <c r="U344">
        <v>2.1725995045966139E-3</v>
      </c>
      <c r="V344">
        <v>2.1233524979533242E-3</v>
      </c>
      <c r="W344">
        <v>2.1195414654729249E-3</v>
      </c>
      <c r="X344">
        <v>1.9635985235212519E-3</v>
      </c>
      <c r="Y344">
        <v>2.3962282143501512E-3</v>
      </c>
      <c r="Z344">
        <v>2.3386000252893098E-3</v>
      </c>
      <c r="AA344">
        <v>2.3104483287945312E-3</v>
      </c>
      <c r="AB344">
        <v>2.3786148068233371E-3</v>
      </c>
      <c r="AF344" t="s">
        <v>705</v>
      </c>
    </row>
    <row r="345" spans="1:32" x14ac:dyDescent="0.25">
      <c r="A345" t="s">
        <v>312</v>
      </c>
      <c r="B345" t="s">
        <v>387</v>
      </c>
      <c r="C345">
        <v>3.2490606093626813E-2</v>
      </c>
      <c r="D345">
        <v>3.2290869269701851E-2</v>
      </c>
      <c r="E345">
        <v>3.1634929389708397E-2</v>
      </c>
      <c r="F345">
        <v>3.2890547716957791E-2</v>
      </c>
      <c r="G345">
        <v>3.3758345019134231E-2</v>
      </c>
      <c r="H345">
        <v>3.3561236048046499E-2</v>
      </c>
      <c r="I345">
        <v>3.3454535967250433E-2</v>
      </c>
      <c r="J345">
        <v>3.3843953809398822E-2</v>
      </c>
      <c r="K345">
        <v>3.3727749059950407E-2</v>
      </c>
      <c r="L345">
        <v>3.5904327534196208E-2</v>
      </c>
      <c r="M345">
        <v>6.3742479701473315E-2</v>
      </c>
      <c r="N345">
        <v>5.5889709726417512E-2</v>
      </c>
      <c r="O345">
        <v>5.6179910425669839E-2</v>
      </c>
      <c r="P345">
        <v>5.5720628550225922E-2</v>
      </c>
      <c r="Q345">
        <v>5.4911981543795348E-2</v>
      </c>
      <c r="R345">
        <v>5.3147474645774531E-2</v>
      </c>
      <c r="S345">
        <v>5.5934643933864353E-2</v>
      </c>
      <c r="T345">
        <v>5.7395979953928339E-2</v>
      </c>
      <c r="U345">
        <v>5.941375540617231E-2</v>
      </c>
      <c r="V345">
        <v>6.603632875689712E-2</v>
      </c>
      <c r="W345">
        <v>6.3301912014117556E-2</v>
      </c>
      <c r="X345">
        <v>6.363810930322629E-2</v>
      </c>
      <c r="Y345">
        <v>6.7151932455995933E-2</v>
      </c>
      <c r="Z345">
        <v>6.830269145828731E-2</v>
      </c>
      <c r="AA345">
        <v>7.0785560894496974E-2</v>
      </c>
      <c r="AB345">
        <v>7.0785560894496974E-2</v>
      </c>
      <c r="AC345">
        <v>7.0785560894496988E-2</v>
      </c>
      <c r="AF345" t="s">
        <v>706</v>
      </c>
    </row>
    <row r="346" spans="1:32" x14ac:dyDescent="0.25">
      <c r="A346" t="s">
        <v>312</v>
      </c>
      <c r="B346" t="s">
        <v>389</v>
      </c>
      <c r="C346">
        <v>0.22361910739275509</v>
      </c>
      <c r="D346">
        <v>0.22049332853738421</v>
      </c>
      <c r="E346">
        <v>0.2183990934038928</v>
      </c>
      <c r="F346">
        <v>0.21748891872342541</v>
      </c>
      <c r="G346">
        <v>0.20711933654492179</v>
      </c>
      <c r="H346">
        <v>0.20257436934351269</v>
      </c>
      <c r="I346">
        <v>0.20458188037743261</v>
      </c>
      <c r="J346">
        <v>0.20180393410080169</v>
      </c>
      <c r="K346">
        <v>0.1931166552892026</v>
      </c>
      <c r="L346">
        <v>0.1844891659301042</v>
      </c>
      <c r="M346">
        <v>0.1759208610906548</v>
      </c>
      <c r="N346">
        <v>0.16741107050822759</v>
      </c>
      <c r="O346">
        <v>0.1589593450056469</v>
      </c>
      <c r="P346">
        <v>0.15693319352854959</v>
      </c>
      <c r="Q346">
        <v>0.15493594502513361</v>
      </c>
      <c r="R346">
        <v>0.15399123386731489</v>
      </c>
      <c r="S346">
        <v>0.15330287406854759</v>
      </c>
      <c r="T346">
        <v>0.15041185179733149</v>
      </c>
      <c r="U346">
        <v>0.1623404816310933</v>
      </c>
      <c r="V346">
        <v>0.17484715758678029</v>
      </c>
      <c r="W346">
        <v>0.16849559631614519</v>
      </c>
      <c r="X346">
        <v>0.17249073932165371</v>
      </c>
      <c r="Y346">
        <v>0.16617151747134509</v>
      </c>
      <c r="Z346">
        <v>0.17550378137423919</v>
      </c>
      <c r="AA346">
        <v>0.17488336980535599</v>
      </c>
      <c r="AB346">
        <v>0.1837506478268206</v>
      </c>
      <c r="AF346" t="s">
        <v>707</v>
      </c>
    </row>
    <row r="347" spans="1:32" x14ac:dyDescent="0.25">
      <c r="A347" t="s">
        <v>312</v>
      </c>
      <c r="B347" t="s">
        <v>391</v>
      </c>
      <c r="C347">
        <v>0.2286377140422558</v>
      </c>
      <c r="D347">
        <v>0.22281706521951061</v>
      </c>
      <c r="E347">
        <v>0.22858811383220529</v>
      </c>
      <c r="F347">
        <v>0.23360173207542129</v>
      </c>
      <c r="G347">
        <v>0.23993805850701949</v>
      </c>
      <c r="H347">
        <v>0.2490261518578516</v>
      </c>
      <c r="I347">
        <v>0.25528092815067172</v>
      </c>
      <c r="J347">
        <v>0.25548755320510902</v>
      </c>
      <c r="K347">
        <v>0.26508597199298389</v>
      </c>
      <c r="L347">
        <v>0.27426251801543572</v>
      </c>
      <c r="M347">
        <v>0.28107507175349727</v>
      </c>
      <c r="N347">
        <v>0.28971762704966669</v>
      </c>
      <c r="O347">
        <v>0.2898501711037571</v>
      </c>
      <c r="P347">
        <v>0.28741570459705201</v>
      </c>
      <c r="Q347">
        <v>0.29966165824496899</v>
      </c>
      <c r="R347">
        <v>0.30176101272598971</v>
      </c>
      <c r="S347">
        <v>0.31557595534869559</v>
      </c>
      <c r="T347">
        <v>0.31117241369385829</v>
      </c>
      <c r="U347">
        <v>0.29400861791517607</v>
      </c>
      <c r="V347">
        <v>0.28282161379580761</v>
      </c>
      <c r="W347">
        <v>0.2980448008270713</v>
      </c>
      <c r="X347">
        <v>0.29298283684533682</v>
      </c>
      <c r="Y347">
        <v>0.34671312468423848</v>
      </c>
      <c r="Z347">
        <v>0.34256441988997638</v>
      </c>
      <c r="AA347">
        <v>0.34850353196634593</v>
      </c>
      <c r="AB347">
        <v>0.33150300951555262</v>
      </c>
      <c r="AF347" t="s">
        <v>708</v>
      </c>
    </row>
    <row r="348" spans="1:32" x14ac:dyDescent="0.25">
      <c r="A348" t="s">
        <v>312</v>
      </c>
      <c r="B348" t="s">
        <v>393</v>
      </c>
      <c r="C348">
        <v>6.741880918322749E-3</v>
      </c>
      <c r="D348">
        <v>6.5723660373379362E-3</v>
      </c>
      <c r="E348">
        <v>6.4186946982330694E-3</v>
      </c>
      <c r="F348">
        <v>6.0993225333239648E-3</v>
      </c>
      <c r="G348">
        <v>6.3166758671087146E-3</v>
      </c>
      <c r="H348">
        <v>6.2172494076519879E-3</v>
      </c>
      <c r="I348">
        <v>6.2254542823213738E-3</v>
      </c>
      <c r="J348">
        <v>6.1334597521689044E-3</v>
      </c>
      <c r="K348">
        <v>6.2234284422018112E-3</v>
      </c>
      <c r="L348">
        <v>6.2311824540862868E-3</v>
      </c>
      <c r="M348">
        <v>6.1251977233113949E-3</v>
      </c>
      <c r="N348">
        <v>6.2393769733510226E-3</v>
      </c>
      <c r="O348">
        <v>5.9440744460660172E-3</v>
      </c>
      <c r="P348">
        <v>5.9558677825355209E-3</v>
      </c>
      <c r="Q348">
        <v>5.9684588252961442E-3</v>
      </c>
      <c r="R348">
        <v>5.9034768365136669E-3</v>
      </c>
      <c r="S348">
        <v>6.0820382656535674E-3</v>
      </c>
      <c r="T348">
        <v>6.5266450422146963E-3</v>
      </c>
      <c r="U348">
        <v>6.8339493743033121E-3</v>
      </c>
      <c r="V348">
        <v>7.8054258153856301E-3</v>
      </c>
      <c r="W348">
        <v>7.7591178039324114E-3</v>
      </c>
      <c r="X348">
        <v>8.1679686494817681E-3</v>
      </c>
      <c r="Y348">
        <v>8.1300259785087332E-3</v>
      </c>
      <c r="Z348">
        <v>8.3106327288091711E-3</v>
      </c>
      <c r="AA348">
        <v>8.2011038302486593E-3</v>
      </c>
      <c r="AB348">
        <v>8.2011038302486593E-3</v>
      </c>
      <c r="AC348">
        <v>8.2011038302486593E-3</v>
      </c>
      <c r="AF348" t="s">
        <v>709</v>
      </c>
    </row>
    <row r="349" spans="1:32" x14ac:dyDescent="0.25">
      <c r="A349" t="s">
        <v>312</v>
      </c>
      <c r="B349" t="s">
        <v>395</v>
      </c>
      <c r="C349">
        <v>3.6671195966813437E-5</v>
      </c>
      <c r="D349">
        <v>3.7332702706123807E-5</v>
      </c>
      <c r="E349">
        <v>3.7264417929389271E-5</v>
      </c>
      <c r="F349">
        <v>3.8415174173300102E-5</v>
      </c>
      <c r="G349">
        <v>3.904549737785623E-5</v>
      </c>
      <c r="H349">
        <v>3.9326391617034932E-5</v>
      </c>
      <c r="I349">
        <v>3.9595855690989463E-5</v>
      </c>
      <c r="J349">
        <v>4.1024653203279937E-5</v>
      </c>
      <c r="K349">
        <v>4.1608379245733442E-5</v>
      </c>
      <c r="L349">
        <v>4.1898961330258207E-5</v>
      </c>
      <c r="M349">
        <v>4.2285112925119863E-5</v>
      </c>
      <c r="N349">
        <v>4.2784292991117041E-5</v>
      </c>
      <c r="O349">
        <v>4.382328502931681E-5</v>
      </c>
      <c r="P349">
        <v>4.4423379718621487E-5</v>
      </c>
      <c r="Q349">
        <v>4.3188974372013928E-5</v>
      </c>
      <c r="R349">
        <v>4.3635902187813888E-5</v>
      </c>
      <c r="S349">
        <v>4.2843350551198647E-5</v>
      </c>
      <c r="T349">
        <v>4.3858924215286312E-5</v>
      </c>
      <c r="U349">
        <v>4.5532739862440102E-5</v>
      </c>
      <c r="V349">
        <v>4.5209386907225117E-5</v>
      </c>
      <c r="W349">
        <v>4.4277936603515851E-5</v>
      </c>
      <c r="X349">
        <v>4.4784725729727673E-5</v>
      </c>
      <c r="Y349">
        <v>3.8856447063379482E-5</v>
      </c>
      <c r="Z349">
        <v>3.880251418050274E-5</v>
      </c>
      <c r="AA349">
        <v>3.7929114431624457E-5</v>
      </c>
      <c r="AB349">
        <v>3.8910857065210088E-5</v>
      </c>
      <c r="AF349" t="s">
        <v>710</v>
      </c>
    </row>
    <row r="350" spans="1:32" x14ac:dyDescent="0.25">
      <c r="A350" t="s">
        <v>312</v>
      </c>
      <c r="B350" t="s">
        <v>397</v>
      </c>
      <c r="C350">
        <v>0.34837636168472769</v>
      </c>
      <c r="D350">
        <v>0.35466067570817628</v>
      </c>
      <c r="E350">
        <v>0.35401197032919801</v>
      </c>
      <c r="F350">
        <v>0.36494415464635099</v>
      </c>
      <c r="G350">
        <v>0.37093222508963419</v>
      </c>
      <c r="H350">
        <v>0.37360072036183201</v>
      </c>
      <c r="I350">
        <v>0.3761606290643999</v>
      </c>
      <c r="J350">
        <v>0.38973420543115928</v>
      </c>
      <c r="K350">
        <v>0.39527960283446772</v>
      </c>
      <c r="L350">
        <v>0.39804013263745303</v>
      </c>
      <c r="M350">
        <v>0.40170857278863847</v>
      </c>
      <c r="N350">
        <v>0.40645078341561192</v>
      </c>
      <c r="O350">
        <v>0.41632120777850973</v>
      </c>
      <c r="P350">
        <v>0.42202210732690421</v>
      </c>
      <c r="Q350">
        <v>0.4102952565341324</v>
      </c>
      <c r="R350">
        <v>0.41454107078423202</v>
      </c>
      <c r="S350">
        <v>0.40701183023638721</v>
      </c>
      <c r="T350">
        <v>0.41665978004521997</v>
      </c>
      <c r="U350">
        <v>0.43256102869318092</v>
      </c>
      <c r="V350">
        <v>0.42948917561863881</v>
      </c>
      <c r="W350">
        <v>0.42064039773340051</v>
      </c>
      <c r="X350">
        <v>0.42545489443241291</v>
      </c>
      <c r="Y350">
        <v>0.36913624710210502</v>
      </c>
      <c r="Z350">
        <v>0.3686238847147762</v>
      </c>
      <c r="AA350">
        <v>0.36032658710043242</v>
      </c>
      <c r="AB350">
        <v>0.36965314211949601</v>
      </c>
      <c r="AF350" t="s">
        <v>711</v>
      </c>
    </row>
    <row r="351" spans="1:32" x14ac:dyDescent="0.25">
      <c r="A351" t="s">
        <v>312</v>
      </c>
      <c r="B351" t="s">
        <v>399</v>
      </c>
      <c r="C351">
        <v>1.833559798340673E-2</v>
      </c>
      <c r="D351">
        <v>1.8666351353061911E-2</v>
      </c>
      <c r="E351">
        <v>1.8632208964694631E-2</v>
      </c>
      <c r="F351">
        <v>1.920758708665006E-2</v>
      </c>
      <c r="G351">
        <v>1.9522748688928119E-2</v>
      </c>
      <c r="H351">
        <v>1.9663195808517459E-2</v>
      </c>
      <c r="I351">
        <v>1.979792784549473E-2</v>
      </c>
      <c r="J351">
        <v>2.0512326601639971E-2</v>
      </c>
      <c r="K351">
        <v>2.0804189622866721E-2</v>
      </c>
      <c r="L351">
        <v>2.0949480665129101E-2</v>
      </c>
      <c r="M351">
        <v>2.1142556462559931E-2</v>
      </c>
      <c r="N351">
        <v>2.1392146495558529E-2</v>
      </c>
      <c r="O351">
        <v>2.1911642514658401E-2</v>
      </c>
      <c r="P351">
        <v>2.2211689859310751E-2</v>
      </c>
      <c r="Q351">
        <v>2.1594487186006969E-2</v>
      </c>
      <c r="R351">
        <v>2.181795109390695E-2</v>
      </c>
      <c r="S351">
        <v>2.1421675275599329E-2</v>
      </c>
      <c r="T351">
        <v>2.1929462107643159E-2</v>
      </c>
      <c r="U351">
        <v>2.2766369931220061E-2</v>
      </c>
      <c r="V351">
        <v>2.260469345361257E-2</v>
      </c>
      <c r="W351">
        <v>2.213896830175793E-2</v>
      </c>
      <c r="X351">
        <v>2.2392362864863829E-2</v>
      </c>
      <c r="Y351">
        <v>1.9428223531689749E-2</v>
      </c>
      <c r="Z351">
        <v>1.9401257090251381E-2</v>
      </c>
      <c r="AA351">
        <v>1.896455721581224E-2</v>
      </c>
      <c r="AB351">
        <v>1.945542853260504E-2</v>
      </c>
      <c r="AF351" t="s">
        <v>712</v>
      </c>
    </row>
    <row r="352" spans="1:32" x14ac:dyDescent="0.25">
      <c r="A352" t="s">
        <v>312</v>
      </c>
      <c r="B352" t="s">
        <v>401</v>
      </c>
      <c r="C352">
        <v>0.3667486308641012</v>
      </c>
      <c r="D352">
        <v>0.37336435976394439</v>
      </c>
      <c r="E352">
        <v>0.37268144371182199</v>
      </c>
      <c r="F352">
        <v>0.38419015690717451</v>
      </c>
      <c r="G352">
        <v>0.39049401927594019</v>
      </c>
      <c r="H352">
        <v>0.39330324256196642</v>
      </c>
      <c r="I352">
        <v>0.39599815276558548</v>
      </c>
      <c r="J352">
        <v>0.41028755668600247</v>
      </c>
      <c r="K352">
        <v>0.41612540083658028</v>
      </c>
      <c r="L352">
        <v>0.41903151226391239</v>
      </c>
      <c r="M352">
        <v>0.42289341436412348</v>
      </c>
      <c r="N352">
        <v>0.42788571420416149</v>
      </c>
      <c r="O352">
        <v>0.43827667357819727</v>
      </c>
      <c r="P352">
        <v>0.44427822056593358</v>
      </c>
      <c r="Q352">
        <v>0.43193293269451138</v>
      </c>
      <c r="R352">
        <v>0.43640265778032672</v>
      </c>
      <c r="S352">
        <v>0.42847634886253771</v>
      </c>
      <c r="T352">
        <v>0.43863310107707848</v>
      </c>
      <c r="U352">
        <v>0.45537293136426332</v>
      </c>
      <c r="V352">
        <v>0.45213907845915863</v>
      </c>
      <c r="W352">
        <v>0.44282364397176188</v>
      </c>
      <c r="X352">
        <v>0.44789204202300648</v>
      </c>
      <c r="Y352">
        <v>0.3886033270808581</v>
      </c>
      <c r="Z352">
        <v>0.38806394431920799</v>
      </c>
      <c r="AA352">
        <v>0.37932907343067618</v>
      </c>
      <c r="AB352">
        <v>0.38914748150916628</v>
      </c>
      <c r="AF352" t="s">
        <v>713</v>
      </c>
    </row>
    <row r="353" spans="1:32" x14ac:dyDescent="0.25">
      <c r="A353" t="s">
        <v>312</v>
      </c>
      <c r="B353" t="s">
        <v>403</v>
      </c>
      <c r="C353">
        <v>3.3251498308689499E-3</v>
      </c>
      <c r="D353">
        <v>3.0874961827949479E-3</v>
      </c>
      <c r="E353">
        <v>3.085151965956471E-3</v>
      </c>
      <c r="F353">
        <v>3.0862130101311199E-3</v>
      </c>
      <c r="G353">
        <v>3.07850386119982E-3</v>
      </c>
      <c r="H353">
        <v>2.657449016118535E-3</v>
      </c>
      <c r="I353">
        <v>2.6237343065391898E-3</v>
      </c>
      <c r="J353">
        <v>2.5871749882284811E-3</v>
      </c>
      <c r="K353">
        <v>2.5679840171320238E-3</v>
      </c>
      <c r="L353">
        <v>2.573167417606651E-3</v>
      </c>
      <c r="M353">
        <v>3.14001616175477E-3</v>
      </c>
      <c r="N353">
        <v>2.8678774854056961E-3</v>
      </c>
      <c r="O353">
        <v>2.8189312982232289E-3</v>
      </c>
      <c r="P353">
        <v>2.8395203451531252E-3</v>
      </c>
      <c r="Q353">
        <v>3.6424715389592088E-3</v>
      </c>
      <c r="R353">
        <v>3.3336729364983162E-3</v>
      </c>
      <c r="S353">
        <v>4.5722487361663251E-3</v>
      </c>
      <c r="T353">
        <v>5.067800180827582E-3</v>
      </c>
      <c r="U353">
        <v>4.9964718485292093E-3</v>
      </c>
      <c r="V353">
        <v>4.8556659417249024E-3</v>
      </c>
      <c r="W353">
        <v>4.3241347899721748E-3</v>
      </c>
      <c r="X353">
        <v>4.3321803726528094E-3</v>
      </c>
      <c r="Y353">
        <v>4.9362513974624224E-3</v>
      </c>
      <c r="Z353">
        <v>4.6599058859448624E-3</v>
      </c>
      <c r="AA353">
        <v>4.4890278111522301E-3</v>
      </c>
      <c r="AB353">
        <v>4.4890278111522292E-3</v>
      </c>
      <c r="AC353">
        <v>4.4890278111522301E-3</v>
      </c>
      <c r="AF353" t="s">
        <v>714</v>
      </c>
    </row>
    <row r="354" spans="1:32" x14ac:dyDescent="0.25">
      <c r="A354" t="s">
        <v>312</v>
      </c>
      <c r="B354" t="s">
        <v>405</v>
      </c>
      <c r="C354">
        <v>3.2490606093626813E-2</v>
      </c>
      <c r="D354">
        <v>3.2290869269701851E-2</v>
      </c>
      <c r="E354">
        <v>3.1634929389708397E-2</v>
      </c>
      <c r="F354">
        <v>3.2890547716957791E-2</v>
      </c>
      <c r="G354">
        <v>3.3758345019134231E-2</v>
      </c>
      <c r="H354">
        <v>3.3561236048046499E-2</v>
      </c>
      <c r="I354">
        <v>3.3454535967250433E-2</v>
      </c>
      <c r="J354">
        <v>3.3843953809398822E-2</v>
      </c>
      <c r="K354">
        <v>3.3727749059950407E-2</v>
      </c>
      <c r="L354">
        <v>3.5904327534196208E-2</v>
      </c>
      <c r="M354">
        <v>6.3742479701473315E-2</v>
      </c>
      <c r="N354">
        <v>5.5889709726417512E-2</v>
      </c>
      <c r="O354">
        <v>5.6179910425669839E-2</v>
      </c>
      <c r="P354">
        <v>5.5720628550225922E-2</v>
      </c>
      <c r="Q354">
        <v>5.4911981543795348E-2</v>
      </c>
      <c r="R354">
        <v>5.3147474645774531E-2</v>
      </c>
      <c r="S354">
        <v>5.5934643933864353E-2</v>
      </c>
      <c r="T354">
        <v>5.7395979953928339E-2</v>
      </c>
      <c r="U354">
        <v>5.941375540617231E-2</v>
      </c>
      <c r="V354">
        <v>6.603632875689712E-2</v>
      </c>
      <c r="W354">
        <v>6.3301912014117556E-2</v>
      </c>
      <c r="X354">
        <v>6.363810930322629E-2</v>
      </c>
      <c r="Y354">
        <v>6.7151932455995933E-2</v>
      </c>
      <c r="Z354">
        <v>6.830269145828731E-2</v>
      </c>
      <c r="AA354">
        <v>7.0785560894496974E-2</v>
      </c>
      <c r="AB354">
        <v>7.0785560894496974E-2</v>
      </c>
      <c r="AC354">
        <v>7.0785560894496988E-2</v>
      </c>
      <c r="AF354" t="s">
        <v>715</v>
      </c>
    </row>
    <row r="355" spans="1:32" x14ac:dyDescent="0.25">
      <c r="A355" t="s">
        <v>312</v>
      </c>
      <c r="B355" t="s">
        <v>407</v>
      </c>
      <c r="C355">
        <v>0.30671089865725271</v>
      </c>
      <c r="D355">
        <v>0.33547493878782431</v>
      </c>
      <c r="E355">
        <v>0.34994567878091293</v>
      </c>
      <c r="F355">
        <v>0.35783858166248272</v>
      </c>
      <c r="G355">
        <v>0.35765853328138958</v>
      </c>
      <c r="H355">
        <v>0.35367768754911821</v>
      </c>
      <c r="I355">
        <v>0.35616375698747321</v>
      </c>
      <c r="J355">
        <v>0.36026615857363042</v>
      </c>
      <c r="K355">
        <v>0.35801865547026102</v>
      </c>
      <c r="L355">
        <v>0.36144426466144858</v>
      </c>
      <c r="M355">
        <v>0.22611342184941691</v>
      </c>
      <c r="N355">
        <v>0.23567126746247641</v>
      </c>
      <c r="O355">
        <v>0.23371517135102379</v>
      </c>
      <c r="P355">
        <v>0.2361257240054401</v>
      </c>
      <c r="Q355">
        <v>0.24351174917457541</v>
      </c>
      <c r="R355">
        <v>0.2463323625152172</v>
      </c>
      <c r="S355">
        <v>0.2626080506736288</v>
      </c>
      <c r="T355">
        <v>0.2464014113299306</v>
      </c>
      <c r="U355">
        <v>0.25717133832755079</v>
      </c>
      <c r="V355">
        <v>0.24103215303776801</v>
      </c>
      <c r="W355">
        <v>0.24253486134859589</v>
      </c>
      <c r="X355">
        <v>0.23365533568911909</v>
      </c>
      <c r="Y355">
        <v>0.2298183969224791</v>
      </c>
      <c r="Z355">
        <v>0.2296320526584385</v>
      </c>
      <c r="AA355">
        <v>0.2362702150574213</v>
      </c>
      <c r="AB355">
        <v>0.23627021505742141</v>
      </c>
      <c r="AC355">
        <v>0.23627021505742141</v>
      </c>
      <c r="AF355" t="s">
        <v>716</v>
      </c>
    </row>
    <row r="356" spans="1:32" x14ac:dyDescent="0.25">
      <c r="A356" t="s">
        <v>312</v>
      </c>
      <c r="B356" t="s">
        <v>409</v>
      </c>
      <c r="C356">
        <v>0.61058480145716454</v>
      </c>
      <c r="D356">
        <v>0.58281215306952427</v>
      </c>
      <c r="E356">
        <v>0.57028046984115277</v>
      </c>
      <c r="F356">
        <v>0.56060777237088733</v>
      </c>
      <c r="G356">
        <v>0.55896828715012825</v>
      </c>
      <c r="H356">
        <v>0.56391255526809581</v>
      </c>
      <c r="I356">
        <v>0.56193598683238011</v>
      </c>
      <c r="J356">
        <v>0.5573928409461697</v>
      </c>
      <c r="K356">
        <v>0.55937325832926876</v>
      </c>
      <c r="L356">
        <v>0.55142743473323341</v>
      </c>
      <c r="M356">
        <v>0.63108098059123097</v>
      </c>
      <c r="N356">
        <v>0.63744365107012435</v>
      </c>
      <c r="O356">
        <v>0.6391726536669694</v>
      </c>
      <c r="P356">
        <v>0.63643100458699742</v>
      </c>
      <c r="Q356">
        <v>0.6302148590841713</v>
      </c>
      <c r="R356">
        <v>0.63128825741007544</v>
      </c>
      <c r="S356">
        <v>0.60810403734553586</v>
      </c>
      <c r="T356">
        <v>0.62010907286742378</v>
      </c>
      <c r="U356">
        <v>0.60478760557893274</v>
      </c>
      <c r="V356">
        <v>0.60633718149780957</v>
      </c>
      <c r="W356">
        <v>0.61033630018632723</v>
      </c>
      <c r="X356">
        <v>0.61810104676941013</v>
      </c>
      <c r="Y356">
        <v>0.61419234684239665</v>
      </c>
      <c r="Z356">
        <v>0.61224423335374178</v>
      </c>
      <c r="AA356">
        <v>0.60082220603785041</v>
      </c>
      <c r="AB356">
        <v>0.6008222060378503</v>
      </c>
      <c r="AC356">
        <v>0.60082220603785041</v>
      </c>
      <c r="AF356" t="s">
        <v>717</v>
      </c>
    </row>
    <row r="357" spans="1:32" x14ac:dyDescent="0.25">
      <c r="A357" t="s">
        <v>312</v>
      </c>
      <c r="B357" t="s">
        <v>411</v>
      </c>
      <c r="C357">
        <v>0.95311145603891312</v>
      </c>
      <c r="D357">
        <v>0.95366545730984531</v>
      </c>
      <c r="E357">
        <v>0.9549462299777306</v>
      </c>
      <c r="F357">
        <v>0.95442311476045871</v>
      </c>
      <c r="G357">
        <v>0.95346366931185189</v>
      </c>
      <c r="H357">
        <v>0.95380892788137916</v>
      </c>
      <c r="I357">
        <v>0.954178014093643</v>
      </c>
      <c r="J357">
        <v>0.95409012831742723</v>
      </c>
      <c r="K357">
        <v>0.95368764687661212</v>
      </c>
      <c r="L357">
        <v>0.95134919434648479</v>
      </c>
      <c r="M357">
        <v>0.92407689830387596</v>
      </c>
      <c r="N357">
        <v>0.93187250574442393</v>
      </c>
      <c r="O357">
        <v>0.93188666674188636</v>
      </c>
      <c r="P357">
        <v>0.93111687748781646</v>
      </c>
      <c r="Q357">
        <v>0.93228106134150135</v>
      </c>
      <c r="R357">
        <v>0.93410176750756546</v>
      </c>
      <c r="S357">
        <v>0.9312189806891954</v>
      </c>
      <c r="T357">
        <v>0.92897426433211028</v>
      </c>
      <c r="U357">
        <v>0.926369171161185</v>
      </c>
      <c r="V357">
        <v>0.91826132923419956</v>
      </c>
      <c r="W357">
        <v>0.92049720833901283</v>
      </c>
      <c r="X357">
        <v>0.9197266721344084</v>
      </c>
      <c r="Y357">
        <v>0.916098927618334</v>
      </c>
      <c r="Z357">
        <v>0.9148388833564125</v>
      </c>
      <c r="AA357">
        <v>0.91236700980092089</v>
      </c>
      <c r="AB357">
        <v>0.91236700980092089</v>
      </c>
      <c r="AC357">
        <v>0.912367009800921</v>
      </c>
      <c r="AF357" t="s">
        <v>718</v>
      </c>
    </row>
    <row r="358" spans="1:32" x14ac:dyDescent="0.25">
      <c r="A358" t="s">
        <v>312</v>
      </c>
      <c r="B358" t="s">
        <v>413</v>
      </c>
      <c r="C358">
        <v>0.17904760412821041</v>
      </c>
      <c r="D358">
        <v>0.181430592624336</v>
      </c>
      <c r="E358">
        <v>0.17828773173089391</v>
      </c>
      <c r="F358">
        <v>0.1625221108264355</v>
      </c>
      <c r="G358">
        <v>0.16012936621696</v>
      </c>
      <c r="H358">
        <v>0.15272888687010019</v>
      </c>
      <c r="I358">
        <v>0.14175494125536681</v>
      </c>
      <c r="J358">
        <v>0.12992299491919099</v>
      </c>
      <c r="K358">
        <v>0.1231388937671896</v>
      </c>
      <c r="L358">
        <v>0.1196264279117684</v>
      </c>
      <c r="M358">
        <v>0.11738718588315469</v>
      </c>
      <c r="N358">
        <v>0.1126180665924448</v>
      </c>
      <c r="O358">
        <v>0.1105001176873087</v>
      </c>
      <c r="P358">
        <v>0.108642901351958</v>
      </c>
      <c r="Q358">
        <v>0.1105418082786877</v>
      </c>
      <c r="R358">
        <v>0.1051765003273215</v>
      </c>
      <c r="S358">
        <v>0.1000264559060587</v>
      </c>
      <c r="T358">
        <v>9.7214527248764462E-2</v>
      </c>
      <c r="U358">
        <v>8.6105369584870736E-2</v>
      </c>
      <c r="V358">
        <v>8.8068797660300041E-2</v>
      </c>
      <c r="W358">
        <v>8.8516417419548771E-2</v>
      </c>
      <c r="X358">
        <v>8.4670783286481852E-2</v>
      </c>
      <c r="Y358">
        <v>9.6115802549208124E-2</v>
      </c>
      <c r="Z358">
        <v>9.152925439128709E-2</v>
      </c>
      <c r="AA358">
        <v>9.4973576468827259E-2</v>
      </c>
      <c r="AB358">
        <v>9.3220246341637239E-2</v>
      </c>
      <c r="AF358" t="s">
        <v>719</v>
      </c>
    </row>
    <row r="359" spans="1:32" x14ac:dyDescent="0.25">
      <c r="A359" t="s">
        <v>312</v>
      </c>
      <c r="B359" t="s">
        <v>415</v>
      </c>
      <c r="C359">
        <v>7.6560569491376049E-3</v>
      </c>
      <c r="D359">
        <v>7.4713073831148384E-3</v>
      </c>
      <c r="E359">
        <v>7.0001459343279849E-3</v>
      </c>
      <c r="F359">
        <v>6.5870149892595263E-3</v>
      </c>
      <c r="G359">
        <v>6.4613098019052099E-3</v>
      </c>
      <c r="H359">
        <v>6.4125866629225507E-3</v>
      </c>
      <c r="I359">
        <v>6.1419956567851904E-3</v>
      </c>
      <c r="J359">
        <v>5.9324581210048518E-3</v>
      </c>
      <c r="K359">
        <v>6.3611756212355076E-3</v>
      </c>
      <c r="L359">
        <v>6.5152956652327699E-3</v>
      </c>
      <c r="M359">
        <v>6.0554242713395882E-3</v>
      </c>
      <c r="N359">
        <v>5.9984075558076723E-3</v>
      </c>
      <c r="O359">
        <v>5.9893483863779342E-3</v>
      </c>
      <c r="P359">
        <v>7.2066261794224134E-3</v>
      </c>
      <c r="Q359">
        <v>6.8384982894072934E-3</v>
      </c>
      <c r="R359">
        <v>6.8472810101462053E-3</v>
      </c>
      <c r="S359">
        <v>6.7643371112864753E-3</v>
      </c>
      <c r="T359">
        <v>7.1031106717466133E-3</v>
      </c>
      <c r="U359">
        <v>7.3831240583392254E-3</v>
      </c>
      <c r="V359">
        <v>7.8969161935178063E-3</v>
      </c>
      <c r="W359">
        <v>8.4417618429374706E-3</v>
      </c>
      <c r="X359">
        <v>8.4672499128837127E-3</v>
      </c>
      <c r="Y359">
        <v>8.6191139471612378E-3</v>
      </c>
      <c r="Z359">
        <v>8.5477924564910258E-3</v>
      </c>
      <c r="AA359">
        <v>8.6463254743334682E-3</v>
      </c>
      <c r="AB359">
        <v>8.6463254743334664E-3</v>
      </c>
      <c r="AC359">
        <v>8.6463254743334682E-3</v>
      </c>
      <c r="AF359" t="s">
        <v>720</v>
      </c>
    </row>
    <row r="360" spans="1:32" x14ac:dyDescent="0.25">
      <c r="A360" t="s">
        <v>312</v>
      </c>
      <c r="B360" t="s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F360" t="s">
        <v>381</v>
      </c>
    </row>
    <row r="361" spans="1:32" x14ac:dyDescent="0.25">
      <c r="A361" t="s">
        <v>312</v>
      </c>
      <c r="B361" t="s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F361" t="s">
        <v>380</v>
      </c>
    </row>
    <row r="362" spans="1:32" x14ac:dyDescent="0.25">
      <c r="A362" t="s">
        <v>327</v>
      </c>
      <c r="B362" t="s">
        <v>385</v>
      </c>
      <c r="H362">
        <v>2.3321286149604122E-3</v>
      </c>
      <c r="I362">
        <v>1.871032408954228E-3</v>
      </c>
      <c r="J362">
        <v>1.7181941339090021E-3</v>
      </c>
      <c r="K362">
        <v>1.427694416287138E-3</v>
      </c>
      <c r="L362">
        <v>1.16302475900785E-3</v>
      </c>
      <c r="M362">
        <v>1.1276462647746351E-3</v>
      </c>
      <c r="N362">
        <v>1.3786846143758881E-3</v>
      </c>
      <c r="O362">
        <v>1.5220280852060251E-3</v>
      </c>
      <c r="P362">
        <v>1.7576242669759389E-3</v>
      </c>
      <c r="Q362">
        <v>1.7447919716149279E-3</v>
      </c>
      <c r="R362">
        <v>1.845533498759305E-3</v>
      </c>
      <c r="S362">
        <v>1.892394531632354E-3</v>
      </c>
      <c r="T362">
        <v>1.861985029404421E-3</v>
      </c>
      <c r="U362">
        <v>1.5465452316314921E-3</v>
      </c>
      <c r="V362">
        <v>1.5866482056655321E-3</v>
      </c>
      <c r="W362">
        <v>1.684734939206367E-3</v>
      </c>
      <c r="X362">
        <v>1.618198963591158E-3</v>
      </c>
      <c r="Y362">
        <v>1.569202792753655E-3</v>
      </c>
      <c r="Z362">
        <v>1.208634924096818E-3</v>
      </c>
      <c r="AA362">
        <v>1.1800160930896791E-3</v>
      </c>
      <c r="AB362">
        <v>1.198252275191766E-3</v>
      </c>
      <c r="AF362" t="s">
        <v>721</v>
      </c>
    </row>
    <row r="363" spans="1:32" x14ac:dyDescent="0.25">
      <c r="A363" t="s">
        <v>327</v>
      </c>
      <c r="B363" t="s">
        <v>387</v>
      </c>
      <c r="R363">
        <v>2.6937259651472981E-2</v>
      </c>
      <c r="S363">
        <v>2.8644876914692158E-2</v>
      </c>
      <c r="T363">
        <v>3.2733032139511897E-2</v>
      </c>
      <c r="U363">
        <v>3.3816108478121318E-2</v>
      </c>
      <c r="V363">
        <v>3.7034312505814668E-2</v>
      </c>
      <c r="W363">
        <v>4.0761454180371227E-2</v>
      </c>
      <c r="X363">
        <v>3.9868654744146553E-2</v>
      </c>
      <c r="Y363">
        <v>2.9836617582503989E-2</v>
      </c>
      <c r="Z363">
        <v>8.1688405728956054E-2</v>
      </c>
      <c r="AA363">
        <v>9.5539099187177901E-2</v>
      </c>
      <c r="AB363">
        <v>4.3138805052418898E-2</v>
      </c>
      <c r="AC363">
        <v>3.7825867651134007E-2</v>
      </c>
      <c r="AF363" t="s">
        <v>722</v>
      </c>
    </row>
    <row r="364" spans="1:32" x14ac:dyDescent="0.25">
      <c r="A364" t="s">
        <v>327</v>
      </c>
      <c r="B364" t="s">
        <v>389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F364" t="s">
        <v>723</v>
      </c>
    </row>
    <row r="365" spans="1:32" x14ac:dyDescent="0.25">
      <c r="A365" t="s">
        <v>327</v>
      </c>
      <c r="B365" t="s">
        <v>391</v>
      </c>
      <c r="H365">
        <v>0.1127796782693286</v>
      </c>
      <c r="I365">
        <v>0.102275005315433</v>
      </c>
      <c r="J365">
        <v>8.443932902316259E-2</v>
      </c>
      <c r="K365">
        <v>6.5150455196569729E-2</v>
      </c>
      <c r="L365">
        <v>6.465970342868646E-2</v>
      </c>
      <c r="M365">
        <v>8.0457972541401898E-2</v>
      </c>
      <c r="N365">
        <v>7.2811559685702437E-2</v>
      </c>
      <c r="O365">
        <v>8.2351361216520563E-2</v>
      </c>
      <c r="P365">
        <v>8.9037717048628728E-2</v>
      </c>
      <c r="Q365">
        <v>8.0368748316685598E-2</v>
      </c>
      <c r="R365">
        <v>7.6232940446650119E-2</v>
      </c>
      <c r="S365">
        <v>8.0324224048325982E-2</v>
      </c>
      <c r="T365">
        <v>7.6337453819035506E-2</v>
      </c>
      <c r="U365">
        <v>7.3051930992205971E-2</v>
      </c>
      <c r="V365">
        <v>5.7845301799947617E-2</v>
      </c>
      <c r="W365">
        <v>5.5058305451340772E-2</v>
      </c>
      <c r="X365">
        <v>5.2823090874246283E-2</v>
      </c>
      <c r="Y365">
        <v>4.7757416916528413E-2</v>
      </c>
      <c r="Z365">
        <v>4.3212106341698357E-2</v>
      </c>
      <c r="AA365">
        <v>4.6504930396308507E-2</v>
      </c>
      <c r="AB365">
        <v>4.140125754934839E-2</v>
      </c>
      <c r="AF365" t="s">
        <v>724</v>
      </c>
    </row>
    <row r="366" spans="1:32" x14ac:dyDescent="0.25">
      <c r="A366" t="s">
        <v>327</v>
      </c>
      <c r="B366" t="s">
        <v>393</v>
      </c>
      <c r="R366">
        <v>4.1165098506807711E-2</v>
      </c>
      <c r="S366">
        <v>3.4949830537233981E-2</v>
      </c>
      <c r="T366">
        <v>3.2550700711553637E-2</v>
      </c>
      <c r="U366">
        <v>2.7831615431081841E-2</v>
      </c>
      <c r="V366">
        <v>2.238296555767829E-2</v>
      </c>
      <c r="W366">
        <v>2.121293466189357E-2</v>
      </c>
      <c r="X366">
        <v>2.005917610543571E-2</v>
      </c>
      <c r="Y366">
        <v>1.876197245155516E-2</v>
      </c>
      <c r="Z366">
        <v>4.153399099090628E-2</v>
      </c>
      <c r="AA366">
        <v>3.8846101175463138E-2</v>
      </c>
      <c r="AB366">
        <v>1.4495704961475221E-2</v>
      </c>
      <c r="AC366">
        <v>1.2710426649889389E-2</v>
      </c>
      <c r="AF366" t="s">
        <v>725</v>
      </c>
    </row>
    <row r="367" spans="1:32" x14ac:dyDescent="0.25">
      <c r="A367" t="s">
        <v>327</v>
      </c>
      <c r="B367" t="s">
        <v>395</v>
      </c>
      <c r="H367">
        <v>1.3063191071604769E-3</v>
      </c>
      <c r="I367">
        <v>1.389063333600588E-3</v>
      </c>
      <c r="J367">
        <v>1.3677726717278231E-3</v>
      </c>
      <c r="K367">
        <v>1.267518249943331E-3</v>
      </c>
      <c r="L367">
        <v>1.2640405384920161E-3</v>
      </c>
      <c r="M367">
        <v>1.313317399973311E-3</v>
      </c>
      <c r="N367">
        <v>1.303419647367789E-3</v>
      </c>
      <c r="O367">
        <v>1.4708270987497721E-3</v>
      </c>
      <c r="P367">
        <v>1.6139238276156561E-3</v>
      </c>
      <c r="Q367">
        <v>1.7510865432923579E-3</v>
      </c>
      <c r="R367">
        <v>1.8285758877156721E-3</v>
      </c>
      <c r="S367">
        <v>1.916413740616814E-3</v>
      </c>
      <c r="T367">
        <v>1.940363122202575E-3</v>
      </c>
      <c r="U367">
        <v>1.9613623606968039E-3</v>
      </c>
      <c r="V367">
        <v>1.8931298922317901E-3</v>
      </c>
      <c r="W367">
        <v>2.0136316304934371E-3</v>
      </c>
      <c r="X367">
        <v>2.0393251676400969E-3</v>
      </c>
      <c r="Y367">
        <v>2.0659355754184499E-3</v>
      </c>
      <c r="Z367">
        <v>2.0771306331753992E-3</v>
      </c>
      <c r="AA367">
        <v>2.0812307562689931E-3</v>
      </c>
      <c r="AB367">
        <v>2.1121235828961788E-3</v>
      </c>
      <c r="AF367" t="s">
        <v>726</v>
      </c>
    </row>
    <row r="368" spans="1:32" x14ac:dyDescent="0.25">
      <c r="A368" t="s">
        <v>327</v>
      </c>
      <c r="B368" t="s">
        <v>397</v>
      </c>
      <c r="H368">
        <v>0.31841528237036631</v>
      </c>
      <c r="I368">
        <v>0.33858418756514341</v>
      </c>
      <c r="J368">
        <v>0.33339458873365679</v>
      </c>
      <c r="K368">
        <v>0.30895757342368713</v>
      </c>
      <c r="L368">
        <v>0.30810988125742877</v>
      </c>
      <c r="M368">
        <v>0.32012111624349482</v>
      </c>
      <c r="N368">
        <v>0.31770853904589857</v>
      </c>
      <c r="O368">
        <v>0.35851410532025679</v>
      </c>
      <c r="P368">
        <v>0.39339393298131609</v>
      </c>
      <c r="Q368">
        <v>0.4268273449275124</v>
      </c>
      <c r="R368">
        <v>0.44571537263069527</v>
      </c>
      <c r="S368">
        <v>0.46712584927534828</v>
      </c>
      <c r="T368">
        <v>0.47296351103687762</v>
      </c>
      <c r="U368">
        <v>0.47808207541984582</v>
      </c>
      <c r="V368">
        <v>0.46145041123149882</v>
      </c>
      <c r="W368">
        <v>0.49082270993277533</v>
      </c>
      <c r="X368">
        <v>0.49708550961227349</v>
      </c>
      <c r="Y368">
        <v>0.50357179650824724</v>
      </c>
      <c r="Z368">
        <v>0.50630059183650333</v>
      </c>
      <c r="AA368">
        <v>0.50729999684056726</v>
      </c>
      <c r="AB368">
        <v>0.51483012333094347</v>
      </c>
      <c r="AF368" t="s">
        <v>727</v>
      </c>
    </row>
    <row r="369" spans="1:32" x14ac:dyDescent="0.25">
      <c r="A369" t="s">
        <v>327</v>
      </c>
      <c r="B369" t="s">
        <v>399</v>
      </c>
      <c r="H369">
        <v>6.531595535802388E-3</v>
      </c>
      <c r="I369">
        <v>6.9453166680029394E-3</v>
      </c>
      <c r="J369">
        <v>6.8388633586391077E-3</v>
      </c>
      <c r="K369">
        <v>6.3375912497166563E-3</v>
      </c>
      <c r="L369">
        <v>6.3202026924600802E-3</v>
      </c>
      <c r="M369">
        <v>6.5665869998665543E-3</v>
      </c>
      <c r="N369">
        <v>6.5170982368389424E-3</v>
      </c>
      <c r="O369">
        <v>7.354135493748859E-3</v>
      </c>
      <c r="P369">
        <v>8.0696191380782763E-3</v>
      </c>
      <c r="Q369">
        <v>8.7554327164617932E-3</v>
      </c>
      <c r="R369">
        <v>9.1428794385783625E-3</v>
      </c>
      <c r="S369">
        <v>9.5820687030840727E-3</v>
      </c>
      <c r="T369">
        <v>9.7018156110128748E-3</v>
      </c>
      <c r="U369">
        <v>9.8068118034840175E-3</v>
      </c>
      <c r="V369">
        <v>9.4656494611589474E-3</v>
      </c>
      <c r="W369">
        <v>1.006815815246718E-2</v>
      </c>
      <c r="X369">
        <v>1.019662583820048E-2</v>
      </c>
      <c r="Y369">
        <v>1.0329677877092261E-2</v>
      </c>
      <c r="Z369">
        <v>1.0385653165876991E-2</v>
      </c>
      <c r="AA369">
        <v>1.0406153781344969E-2</v>
      </c>
      <c r="AB369">
        <v>1.05606179144809E-2</v>
      </c>
      <c r="AF369" t="s">
        <v>728</v>
      </c>
    </row>
    <row r="370" spans="1:32" x14ac:dyDescent="0.25">
      <c r="A370" t="s">
        <v>327</v>
      </c>
      <c r="B370" t="s">
        <v>401</v>
      </c>
      <c r="H370">
        <v>0.32625319701332922</v>
      </c>
      <c r="I370">
        <v>0.34691856756674683</v>
      </c>
      <c r="J370">
        <v>0.34160122476402371</v>
      </c>
      <c r="K370">
        <v>0.31656268292334699</v>
      </c>
      <c r="L370">
        <v>0.31569412448838102</v>
      </c>
      <c r="M370">
        <v>0.32800102064333458</v>
      </c>
      <c r="N370">
        <v>0.32552905693010531</v>
      </c>
      <c r="O370">
        <v>0.36733906791275539</v>
      </c>
      <c r="P370">
        <v>0.40307747594700999</v>
      </c>
      <c r="Q370">
        <v>0.43733386418726661</v>
      </c>
      <c r="R370">
        <v>0.45668682795698939</v>
      </c>
      <c r="S370">
        <v>0.47862433171904928</v>
      </c>
      <c r="T370">
        <v>0.48460568977009311</v>
      </c>
      <c r="U370">
        <v>0.48985024958402651</v>
      </c>
      <c r="V370">
        <v>0.47280919058488952</v>
      </c>
      <c r="W370">
        <v>0.50290449971573603</v>
      </c>
      <c r="X370">
        <v>0.50932146061811401</v>
      </c>
      <c r="Y370">
        <v>0.51596740996075807</v>
      </c>
      <c r="Z370">
        <v>0.51876337563555575</v>
      </c>
      <c r="AA370">
        <v>0.51978738137818126</v>
      </c>
      <c r="AB370">
        <v>0.52750286482832065</v>
      </c>
      <c r="AF370" t="s">
        <v>729</v>
      </c>
    </row>
    <row r="371" spans="1:32" x14ac:dyDescent="0.25">
      <c r="A371" t="s">
        <v>327</v>
      </c>
      <c r="B371" t="s">
        <v>403</v>
      </c>
      <c r="R371">
        <v>0.42668034656380982</v>
      </c>
      <c r="S371">
        <v>0.436408276473426</v>
      </c>
      <c r="T371">
        <v>0.44009860707172088</v>
      </c>
      <c r="U371">
        <v>0.45346064936448771</v>
      </c>
      <c r="V371">
        <v>0.44836951230330191</v>
      </c>
      <c r="W371">
        <v>0.44382320277082721</v>
      </c>
      <c r="X371">
        <v>0.43574428451714209</v>
      </c>
      <c r="Y371">
        <v>0.44235108076889262</v>
      </c>
      <c r="Z371">
        <v>1.053276282009084</v>
      </c>
      <c r="AA371">
        <v>1.0013895461613269</v>
      </c>
      <c r="AB371">
        <v>0.40699952597690409</v>
      </c>
      <c r="AC371">
        <v>0.44719022526079699</v>
      </c>
      <c r="AF371" t="s">
        <v>730</v>
      </c>
    </row>
    <row r="372" spans="1:32" x14ac:dyDescent="0.25">
      <c r="A372" t="s">
        <v>327</v>
      </c>
      <c r="B372" t="s">
        <v>405</v>
      </c>
      <c r="R372">
        <v>0.34826808315914681</v>
      </c>
      <c r="S372">
        <v>0.35137011368110421</v>
      </c>
      <c r="T372">
        <v>0.3449074902030041</v>
      </c>
      <c r="U372">
        <v>0.33090535993558279</v>
      </c>
      <c r="V372">
        <v>0.33270084142338813</v>
      </c>
      <c r="W372">
        <v>0.335293159956352</v>
      </c>
      <c r="X372">
        <v>0.34235014729078678</v>
      </c>
      <c r="Y372">
        <v>0.34657000019085782</v>
      </c>
      <c r="Z372">
        <v>0.84937321910529728</v>
      </c>
      <c r="AA372">
        <v>0.83973675588814989</v>
      </c>
      <c r="AB372">
        <v>0.35887431873673759</v>
      </c>
      <c r="AC372">
        <v>0.31467567234261051</v>
      </c>
      <c r="AF372" t="s">
        <v>731</v>
      </c>
    </row>
    <row r="373" spans="1:32" x14ac:dyDescent="0.25">
      <c r="A373" t="s">
        <v>327</v>
      </c>
      <c r="B373" t="s">
        <v>407</v>
      </c>
      <c r="R373">
        <v>6.21171024216738E-2</v>
      </c>
      <c r="S373">
        <v>6.0968853142000817E-2</v>
      </c>
      <c r="T373">
        <v>6.3815999785393818E-2</v>
      </c>
      <c r="U373">
        <v>6.7970927301042455E-2</v>
      </c>
      <c r="V373">
        <v>7.0587395308886122E-2</v>
      </c>
      <c r="W373">
        <v>7.0864836892161401E-2</v>
      </c>
      <c r="X373">
        <v>6.9570804722713819E-2</v>
      </c>
      <c r="Y373">
        <v>7.0562324119252506E-2</v>
      </c>
      <c r="Z373">
        <v>0.18305036280181461</v>
      </c>
      <c r="AA373">
        <v>0.18745311285826949</v>
      </c>
      <c r="AB373">
        <v>8.1318140531412009E-2</v>
      </c>
      <c r="AC373">
        <v>8.1054201640140336E-2</v>
      </c>
      <c r="AF373" t="s">
        <v>732</v>
      </c>
    </row>
    <row r="374" spans="1:32" x14ac:dyDescent="0.25">
      <c r="A374" t="s">
        <v>327</v>
      </c>
      <c r="B374" t="s">
        <v>409</v>
      </c>
      <c r="R374">
        <v>6.4092940537918766E-2</v>
      </c>
      <c r="S374">
        <v>6.1936612715683369E-2</v>
      </c>
      <c r="T374">
        <v>6.3878872691586319E-2</v>
      </c>
      <c r="U374">
        <v>6.6204140907897516E-2</v>
      </c>
      <c r="V374">
        <v>7.2437271875601755E-2</v>
      </c>
      <c r="W374">
        <v>7.2565592977573284E-2</v>
      </c>
      <c r="X374">
        <v>7.9875103872390857E-2</v>
      </c>
      <c r="Y374">
        <v>8.0356019907282264E-2</v>
      </c>
      <c r="Z374">
        <v>0.2012568344038293</v>
      </c>
      <c r="AA374">
        <v>0.20019879385451719</v>
      </c>
      <c r="AB374">
        <v>8.4753605900135032E-2</v>
      </c>
      <c r="AC374">
        <v>9.7407013218416258E-2</v>
      </c>
      <c r="AF374" t="s">
        <v>733</v>
      </c>
    </row>
    <row r="375" spans="1:32" x14ac:dyDescent="0.25">
      <c r="A375" t="s">
        <v>327</v>
      </c>
      <c r="B375" t="s">
        <v>411</v>
      </c>
      <c r="R375">
        <v>0.90115847268254923</v>
      </c>
      <c r="S375">
        <v>0.91068385601221447</v>
      </c>
      <c r="T375">
        <v>0.91270096975170512</v>
      </c>
      <c r="U375">
        <v>0.9185410775090106</v>
      </c>
      <c r="V375">
        <v>0.9240950209111779</v>
      </c>
      <c r="W375">
        <v>0.92254679259691397</v>
      </c>
      <c r="X375">
        <v>0.92754034040303357</v>
      </c>
      <c r="Y375">
        <v>0.93983942498628514</v>
      </c>
      <c r="Z375">
        <v>2.2869566983200258</v>
      </c>
      <c r="AA375">
        <v>2.2287782087622632</v>
      </c>
      <c r="AB375">
        <v>0.93194559114518871</v>
      </c>
      <c r="AC375">
        <v>0.9403271124619641</v>
      </c>
      <c r="AF375" t="s">
        <v>734</v>
      </c>
    </row>
    <row r="376" spans="1:32" x14ac:dyDescent="0.25">
      <c r="A376" t="s">
        <v>327</v>
      </c>
      <c r="B376" t="s">
        <v>413</v>
      </c>
      <c r="H376">
        <v>0.55863499610238165</v>
      </c>
      <c r="I376">
        <v>0.54893539470886654</v>
      </c>
      <c r="J376">
        <v>0.57224125207890475</v>
      </c>
      <c r="K376">
        <v>0.6168591674637961</v>
      </c>
      <c r="L376">
        <v>0.61848314732392473</v>
      </c>
      <c r="M376">
        <v>0.59041336055048887</v>
      </c>
      <c r="N376">
        <v>0.60028069876981605</v>
      </c>
      <c r="O376">
        <v>0.548787542785518</v>
      </c>
      <c r="P376">
        <v>0.50612718273738566</v>
      </c>
      <c r="Q376">
        <v>0.48055259552443291</v>
      </c>
      <c r="R376">
        <v>0.46523469809760148</v>
      </c>
      <c r="S376">
        <v>0.43915904970099229</v>
      </c>
      <c r="T376">
        <v>0.43719487138146712</v>
      </c>
      <c r="U376">
        <v>0.43555127419213602</v>
      </c>
      <c r="V376">
        <v>0.46775885940949752</v>
      </c>
      <c r="W376">
        <v>0.44035245989371707</v>
      </c>
      <c r="X376">
        <v>0.43623724954404869</v>
      </c>
      <c r="Y376">
        <v>0.43470597032996</v>
      </c>
      <c r="Z376">
        <v>0.43681588309864922</v>
      </c>
      <c r="AA376">
        <v>0.43252767213242072</v>
      </c>
      <c r="AB376">
        <v>0.42989762534713921</v>
      </c>
      <c r="AF376" t="s">
        <v>735</v>
      </c>
    </row>
    <row r="377" spans="1:32" x14ac:dyDescent="0.25">
      <c r="A377" t="s">
        <v>327</v>
      </c>
      <c r="B377" t="s">
        <v>415</v>
      </c>
      <c r="R377">
        <v>3.073916915916991E-2</v>
      </c>
      <c r="S377">
        <v>2.572143653585944E-2</v>
      </c>
      <c r="T377">
        <v>2.201529739722935E-2</v>
      </c>
      <c r="U377">
        <v>1.9811198581786219E-2</v>
      </c>
      <c r="V377">
        <v>1.648770102532925E-2</v>
      </c>
      <c r="W377">
        <v>1.5478818560821171E-2</v>
      </c>
      <c r="X377">
        <v>1.2531828747384101E-2</v>
      </c>
      <c r="Y377">
        <v>1.1561984979655699E-2</v>
      </c>
      <c r="Z377">
        <v>2.7404384174840361E-2</v>
      </c>
      <c r="AA377">
        <v>2.5878043749209111E-2</v>
      </c>
      <c r="AB377">
        <v>1.041989884091706E-2</v>
      </c>
      <c r="AC377">
        <v>9.1365932370125521E-3</v>
      </c>
      <c r="AF377" t="s">
        <v>736</v>
      </c>
    </row>
    <row r="378" spans="1:32" x14ac:dyDescent="0.25">
      <c r="A378" t="s">
        <v>327</v>
      </c>
      <c r="B378" t="s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F378" t="s">
        <v>383</v>
      </c>
    </row>
    <row r="379" spans="1:32" x14ac:dyDescent="0.25">
      <c r="A379" t="s">
        <v>327</v>
      </c>
      <c r="B379" t="s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F379" t="s">
        <v>382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0C7E-BD29-402C-8565-BDE40CA3B53F}">
  <sheetPr codeName="Sheet26"/>
  <dimension ref="A1"/>
  <sheetViews>
    <sheetView workbookViewId="0">
      <selection activeCell="M35" sqref="M34:M3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590925C99B8649B27EC8A711C85AC8" ma:contentTypeVersion="12" ma:contentTypeDescription="Create a new document." ma:contentTypeScope="" ma:versionID="3e55245cfb3847262ff4520dca6865d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5d4318dd454afb9d02416128622852e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2F0AAB-C122-40A6-8013-D9E7936D11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A8DAB7-6B80-4C22-8349-A6285135E0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187454-5D33-49AD-A925-8AA58699CCF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temp</vt:lpstr>
      <vt:lpstr>03_CDA</vt:lpstr>
      <vt:lpstr>20_USA</vt:lpstr>
      <vt:lpstr>04_CHL</vt:lpstr>
      <vt:lpstr>11_MEX</vt:lpstr>
      <vt:lpstr>14_PE</vt:lpstr>
      <vt:lpstr>02_BD</vt:lpstr>
      <vt:lpstr>05_PRC</vt:lpstr>
      <vt:lpstr>06_HKC</vt:lpstr>
      <vt:lpstr>08_JPN</vt:lpstr>
      <vt:lpstr>09_ROK</vt:lpstr>
      <vt:lpstr>16_RUS</vt:lpstr>
      <vt:lpstr>01_AUS</vt:lpstr>
      <vt:lpstr>07_INA</vt:lpstr>
      <vt:lpstr>21_VN</vt:lpstr>
      <vt:lpstr>19_THA</vt:lpstr>
      <vt:lpstr>17_SIN</vt:lpstr>
      <vt:lpstr>15_RP</vt:lpstr>
      <vt:lpstr>10_MAS</vt:lpstr>
      <vt:lpstr>18_CT</vt:lpstr>
      <vt:lpstr>12_NZ</vt:lpstr>
      <vt:lpstr>13_PNG</vt:lpstr>
      <vt:lpstr>7th_share</vt:lpstr>
      <vt:lpstr>Activity_Demand_tot</vt:lpstr>
      <vt:lpstr>hist_share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Marshalltate Hugh</dc:creator>
  <cp:lastModifiedBy>Finbar MAUNSELL</cp:lastModifiedBy>
  <dcterms:created xsi:type="dcterms:W3CDTF">2021-02-15T14:06:23Z</dcterms:created>
  <dcterms:modified xsi:type="dcterms:W3CDTF">2022-08-08T06:23:47Z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